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Format\"/>
    </mc:Choice>
  </mc:AlternateContent>
  <xr:revisionPtr revIDLastSave="0" documentId="13_ncr:1_{4501B638-3D1A-4E84-9006-C83D96B4696F}" xr6:coauthVersionLast="47" xr6:coauthVersionMax="47" xr10:uidLastSave="{00000000-0000-0000-0000-000000000000}"/>
  <bookViews>
    <workbookView xWindow="-120" yWindow="-120" windowWidth="20730" windowHeight="11160" tabRatio="684" firstSheet="1" activeTab="1" xr2:uid="{00000000-000D-0000-FFFF-FFFF00000000}"/>
  </bookViews>
  <sheets>
    <sheet name="নিয়ম" sheetId="9" state="hidden" r:id="rId1"/>
    <sheet name="DCR" sheetId="1" r:id="rId2"/>
    <sheet name="Party Data" sheetId="3" state="hidden" r:id="rId3"/>
    <sheet name="Dues" sheetId="5" r:id="rId4"/>
    <sheet name="Sheet2" sheetId="2" state="hidden" r:id="rId5"/>
    <sheet name="Non-Visited List" sheetId="7" r:id="rId6"/>
    <sheet name="Visit Summary" sheetId="8" r:id="rId7"/>
    <sheet name="ID" sheetId="4" state="hidden" r:id="rId8"/>
  </sheets>
  <definedNames>
    <definedName name="_xlnm._FilterDatabase" localSheetId="1" hidden="1">DCR!$B$7:$P$679</definedName>
    <definedName name="_xlnm._FilterDatabase" localSheetId="5" hidden="1">'Non-Visited List'!$A$3:$F$200</definedName>
    <definedName name="_xlnm._FilterDatabase" localSheetId="2" hidden="1">'Party Data'!$A$1:$Q$11040</definedName>
    <definedName name="AM">ID!$Y$3:$Y$13</definedName>
    <definedName name="Date">DCR!$V$42:$V$44</definedName>
    <definedName name="Dr._Info">INDEX('Party Data'!$C$1:$P$12000,MATCH(DCR!$F$2,'Party Data'!$C$2:$C$12000,0)+1,14):INDEX('Party Data'!$C$1:$P$12000,MATCH(DCR!$F$2,'Party Data'!$C$2:$C$12000,0)+1+COUNTIF('Party Data'!$C$2:$C$12000,DCR!$F$2),14)</definedName>
    <definedName name="List">OFFSET(ID!$L$2:$L$131,,,COUNTIF(ID!$L$2:$L$131,"?*"))</definedName>
    <definedName name="Month">Sheet2!$N$9</definedName>
    <definedName name="Party_Info">"INDEX(Sheet1!$C$1:$P$8141,MATCH(Report!$G$2,Sheet1!$C$2:$C$8141,0)+1,14):INDEX(Sheet1!$C$1:$P$8141,MATCH(Report!$G$2,Sheet1!$C$2:$C$8141,0)+1+COUNTIF(Sheet1!$C$2:$C$8141,Report!$G$2),14)"</definedName>
    <definedName name="_xlnm.Print_Area" localSheetId="5">'Non-Visited List'!$A$1:$F$200</definedName>
    <definedName name="_xlnm.Print_Area" localSheetId="6">'Visit Summary'!$A$34:$F$67</definedName>
    <definedName name="_xlnm.Print_Titles" localSheetId="1">DCR!$1:$7</definedName>
    <definedName name="_xlnm.Print_Titles" localSheetId="3">Dues!$1:$3</definedName>
    <definedName name="_xlnm.Print_Titles" localSheetId="5">'Non-Visited List'!$1:$3</definedName>
    <definedName name="Territory">ID!$C$2:$C$120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43" i="1" l="1"/>
  <c r="V42" i="1" l="1"/>
  <c r="F2" i="1"/>
  <c r="K2" i="1"/>
  <c r="E1" i="7"/>
  <c r="F13" i="1" l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5" i="1"/>
  <c r="F626" i="1"/>
  <c r="F627" i="1"/>
  <c r="F628" i="1"/>
  <c r="F629" i="1"/>
  <c r="F630" i="1"/>
  <c r="F632" i="1"/>
  <c r="F633" i="1"/>
  <c r="F634" i="1"/>
  <c r="F635" i="1"/>
  <c r="F636" i="1"/>
  <c r="F637" i="1"/>
  <c r="F638" i="1"/>
  <c r="F639" i="1"/>
  <c r="F640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M7" i="1"/>
  <c r="N7" i="1"/>
  <c r="N6" i="1"/>
  <c r="M6" i="1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A36" i="8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N9" i="2"/>
  <c r="P7784" i="3" l="1"/>
  <c r="P7785" i="3"/>
  <c r="P7786" i="3"/>
  <c r="P7787" i="3"/>
  <c r="O2" i="1" l="1"/>
  <c r="H1" i="8" l="1"/>
  <c r="P329" i="3" l="1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30" i="1" l="1"/>
  <c r="P39" i="1"/>
  <c r="P50" i="1"/>
  <c r="P71" i="1"/>
  <c r="P82" i="1"/>
  <c r="P91" i="1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7836" i="3"/>
  <c r="P7837" i="3"/>
  <c r="P7838" i="3"/>
  <c r="P7839" i="3"/>
  <c r="P7840" i="3"/>
  <c r="P7841" i="3"/>
  <c r="P7842" i="3"/>
  <c r="P7843" i="3"/>
  <c r="P7844" i="3"/>
  <c r="P7845" i="3"/>
  <c r="P7846" i="3"/>
  <c r="P7847" i="3"/>
  <c r="P7848" i="3"/>
  <c r="P7849" i="3"/>
  <c r="P7850" i="3"/>
  <c r="P7851" i="3"/>
  <c r="P7852" i="3"/>
  <c r="P7853" i="3"/>
  <c r="P7854" i="3"/>
  <c r="P7855" i="3"/>
  <c r="P7856" i="3"/>
  <c r="P7857" i="3"/>
  <c r="P7858" i="3"/>
  <c r="P7859" i="3"/>
  <c r="P7860" i="3"/>
  <c r="P7861" i="3"/>
  <c r="P7862" i="3"/>
  <c r="P7863" i="3"/>
  <c r="P7864" i="3"/>
  <c r="P7865" i="3"/>
  <c r="P7866" i="3"/>
  <c r="P7867" i="3"/>
  <c r="P7868" i="3"/>
  <c r="P7869" i="3"/>
  <c r="P7870" i="3"/>
  <c r="P7871" i="3"/>
  <c r="P7872" i="3"/>
  <c r="P7873" i="3"/>
  <c r="P7874" i="3"/>
  <c r="P7875" i="3"/>
  <c r="P7876" i="3"/>
  <c r="P7877" i="3"/>
  <c r="P7878" i="3"/>
  <c r="P7879" i="3"/>
  <c r="P7880" i="3"/>
  <c r="P7881" i="3"/>
  <c r="P7882" i="3"/>
  <c r="P7883" i="3"/>
  <c r="P7884" i="3"/>
  <c r="P7885" i="3"/>
  <c r="P7886" i="3"/>
  <c r="P7887" i="3"/>
  <c r="P7888" i="3"/>
  <c r="P7889" i="3"/>
  <c r="P7890" i="3"/>
  <c r="P7891" i="3"/>
  <c r="P7892" i="3"/>
  <c r="P7893" i="3"/>
  <c r="P7894" i="3"/>
  <c r="P7895" i="3"/>
  <c r="P7896" i="3"/>
  <c r="P7897" i="3"/>
  <c r="P7898" i="3"/>
  <c r="P7899" i="3"/>
  <c r="P7900" i="3"/>
  <c r="P7901" i="3"/>
  <c r="P7902" i="3"/>
  <c r="P7903" i="3"/>
  <c r="P7904" i="3"/>
  <c r="P7905" i="3"/>
  <c r="P7906" i="3"/>
  <c r="P7907" i="3"/>
  <c r="P7908" i="3"/>
  <c r="P7909" i="3"/>
  <c r="P7910" i="3"/>
  <c r="P7911" i="3"/>
  <c r="P7912" i="3"/>
  <c r="P7913" i="3"/>
  <c r="P7914" i="3"/>
  <c r="P7915" i="3"/>
  <c r="P7916" i="3"/>
  <c r="P7917" i="3"/>
  <c r="P7918" i="3"/>
  <c r="P7919" i="3"/>
  <c r="P7920" i="3"/>
  <c r="P7921" i="3"/>
  <c r="P7922" i="3"/>
  <c r="P7923" i="3"/>
  <c r="P7924" i="3"/>
  <c r="P7925" i="3"/>
  <c r="P7926" i="3"/>
  <c r="P7927" i="3"/>
  <c r="P7928" i="3"/>
  <c r="P7929" i="3"/>
  <c r="P7930" i="3"/>
  <c r="P7931" i="3"/>
  <c r="P7932" i="3"/>
  <c r="P7933" i="3"/>
  <c r="P7934" i="3"/>
  <c r="P7935" i="3"/>
  <c r="P7936" i="3"/>
  <c r="P7937" i="3"/>
  <c r="P7938" i="3"/>
  <c r="P7939" i="3"/>
  <c r="P7940" i="3"/>
  <c r="P7941" i="3"/>
  <c r="P7942" i="3"/>
  <c r="P7943" i="3"/>
  <c r="P7944" i="3"/>
  <c r="P7945" i="3"/>
  <c r="P7946" i="3"/>
  <c r="P7947" i="3"/>
  <c r="P7948" i="3"/>
  <c r="P7949" i="3"/>
  <c r="P7950" i="3"/>
  <c r="P7951" i="3"/>
  <c r="P7952" i="3"/>
  <c r="P7953" i="3"/>
  <c r="P7954" i="3"/>
  <c r="P7955" i="3"/>
  <c r="P7956" i="3"/>
  <c r="P7957" i="3"/>
  <c r="P7958" i="3"/>
  <c r="P7959" i="3"/>
  <c r="P7960" i="3"/>
  <c r="P7961" i="3"/>
  <c r="P7962" i="3"/>
  <c r="P7963" i="3"/>
  <c r="P7964" i="3"/>
  <c r="P7965" i="3"/>
  <c r="P7966" i="3"/>
  <c r="P7967" i="3"/>
  <c r="P7968" i="3"/>
  <c r="P7969" i="3"/>
  <c r="P7970" i="3"/>
  <c r="P7971" i="3"/>
  <c r="P7972" i="3"/>
  <c r="P7973" i="3"/>
  <c r="P7974" i="3"/>
  <c r="P7975" i="3"/>
  <c r="P7976" i="3"/>
  <c r="P7977" i="3"/>
  <c r="P7978" i="3"/>
  <c r="P7979" i="3"/>
  <c r="P7980" i="3"/>
  <c r="P7981" i="3"/>
  <c r="P7982" i="3"/>
  <c r="P7983" i="3"/>
  <c r="P7984" i="3"/>
  <c r="P7985" i="3"/>
  <c r="P7986" i="3"/>
  <c r="P7987" i="3"/>
  <c r="P7988" i="3"/>
  <c r="P7989" i="3"/>
  <c r="P7990" i="3"/>
  <c r="P7991" i="3"/>
  <c r="P7992" i="3"/>
  <c r="P7993" i="3"/>
  <c r="P7994" i="3"/>
  <c r="P7995" i="3"/>
  <c r="P7996" i="3"/>
  <c r="P7997" i="3"/>
  <c r="P7998" i="3"/>
  <c r="P7999" i="3"/>
  <c r="P8000" i="3"/>
  <c r="P8001" i="3"/>
  <c r="P8002" i="3"/>
  <c r="P8003" i="3"/>
  <c r="P8004" i="3"/>
  <c r="P8005" i="3"/>
  <c r="P8006" i="3"/>
  <c r="P8007" i="3"/>
  <c r="P8008" i="3"/>
  <c r="P8009" i="3"/>
  <c r="P8010" i="3"/>
  <c r="P8011" i="3"/>
  <c r="P8012" i="3"/>
  <c r="P8013" i="3"/>
  <c r="P8014" i="3"/>
  <c r="P8015" i="3"/>
  <c r="P8016" i="3"/>
  <c r="P8017" i="3"/>
  <c r="P8018" i="3"/>
  <c r="P8019" i="3"/>
  <c r="P8020" i="3"/>
  <c r="P8021" i="3"/>
  <c r="P8022" i="3"/>
  <c r="P8023" i="3"/>
  <c r="P8024" i="3"/>
  <c r="P8025" i="3"/>
  <c r="P8026" i="3"/>
  <c r="P8027" i="3"/>
  <c r="P8028" i="3"/>
  <c r="P8029" i="3"/>
  <c r="P8030" i="3"/>
  <c r="P8031" i="3"/>
  <c r="P8032" i="3"/>
  <c r="P8033" i="3"/>
  <c r="P8034" i="3"/>
  <c r="P8035" i="3"/>
  <c r="P8036" i="3"/>
  <c r="P8037" i="3"/>
  <c r="P8038" i="3"/>
  <c r="P8039" i="3"/>
  <c r="P8040" i="3"/>
  <c r="P8041" i="3"/>
  <c r="P8042" i="3"/>
  <c r="P8043" i="3"/>
  <c r="P8044" i="3"/>
  <c r="P8045" i="3"/>
  <c r="P8046" i="3"/>
  <c r="P8047" i="3"/>
  <c r="P8048" i="3"/>
  <c r="P8049" i="3"/>
  <c r="P8050" i="3"/>
  <c r="P8051" i="3"/>
  <c r="P8052" i="3"/>
  <c r="P8053" i="3"/>
  <c r="P8054" i="3"/>
  <c r="P8055" i="3"/>
  <c r="P8056" i="3"/>
  <c r="P8057" i="3"/>
  <c r="P8058" i="3"/>
  <c r="P8059" i="3"/>
  <c r="P8060" i="3"/>
  <c r="P8061" i="3"/>
  <c r="P8062" i="3"/>
  <c r="P8063" i="3"/>
  <c r="P8064" i="3"/>
  <c r="P8065" i="3"/>
  <c r="P8066" i="3"/>
  <c r="P8067" i="3"/>
  <c r="P8068" i="3"/>
  <c r="P8069" i="3"/>
  <c r="P8070" i="3"/>
  <c r="P8071" i="3"/>
  <c r="P8072" i="3"/>
  <c r="P8073" i="3"/>
  <c r="P8074" i="3"/>
  <c r="P8075" i="3"/>
  <c r="P8076" i="3"/>
  <c r="P8077" i="3"/>
  <c r="P8078" i="3"/>
  <c r="P8079" i="3"/>
  <c r="P8080" i="3"/>
  <c r="P8081" i="3"/>
  <c r="P8082" i="3"/>
  <c r="P8083" i="3"/>
  <c r="P8084" i="3"/>
  <c r="P8085" i="3"/>
  <c r="P8086" i="3"/>
  <c r="P8087" i="3"/>
  <c r="P8088" i="3"/>
  <c r="P8089" i="3"/>
  <c r="P8090" i="3"/>
  <c r="P8091" i="3"/>
  <c r="P8092" i="3"/>
  <c r="P8093" i="3"/>
  <c r="P8094" i="3"/>
  <c r="P8095" i="3"/>
  <c r="P8096" i="3"/>
  <c r="P8097" i="3"/>
  <c r="P8098" i="3"/>
  <c r="P8099" i="3"/>
  <c r="P8100" i="3"/>
  <c r="P8101" i="3"/>
  <c r="P8102" i="3"/>
  <c r="P8103" i="3"/>
  <c r="P8104" i="3"/>
  <c r="P8105" i="3"/>
  <c r="P8106" i="3"/>
  <c r="P8107" i="3"/>
  <c r="P8108" i="3"/>
  <c r="P8109" i="3"/>
  <c r="P8110" i="3"/>
  <c r="P8111" i="3"/>
  <c r="P8112" i="3"/>
  <c r="P8113" i="3"/>
  <c r="P8114" i="3"/>
  <c r="P8115" i="3"/>
  <c r="P8116" i="3"/>
  <c r="P8117" i="3"/>
  <c r="P8118" i="3"/>
  <c r="P8119" i="3"/>
  <c r="P8120" i="3"/>
  <c r="P8121" i="3"/>
  <c r="P8122" i="3"/>
  <c r="P8123" i="3"/>
  <c r="P8124" i="3"/>
  <c r="P8125" i="3"/>
  <c r="P8126" i="3"/>
  <c r="P8127" i="3"/>
  <c r="P8128" i="3"/>
  <c r="P8129" i="3"/>
  <c r="P8130" i="3"/>
  <c r="P8131" i="3"/>
  <c r="P8132" i="3"/>
  <c r="P8133" i="3"/>
  <c r="P8134" i="3"/>
  <c r="P8135" i="3"/>
  <c r="P8136" i="3"/>
  <c r="P8137" i="3"/>
  <c r="P8138" i="3"/>
  <c r="P8139" i="3"/>
  <c r="P8140" i="3"/>
  <c r="P8141" i="3"/>
  <c r="P8142" i="3"/>
  <c r="P8143" i="3"/>
  <c r="P8144" i="3"/>
  <c r="P8145" i="3"/>
  <c r="P8146" i="3"/>
  <c r="P8147" i="3"/>
  <c r="P8148" i="3"/>
  <c r="P8149" i="3"/>
  <c r="P8150" i="3"/>
  <c r="P8151" i="3"/>
  <c r="P8152" i="3"/>
  <c r="P8153" i="3"/>
  <c r="P8154" i="3"/>
  <c r="P8155" i="3"/>
  <c r="P8156" i="3"/>
  <c r="P8157" i="3"/>
  <c r="P8158" i="3"/>
  <c r="P8159" i="3"/>
  <c r="P8160" i="3"/>
  <c r="P8161" i="3"/>
  <c r="P8162" i="3"/>
  <c r="P8163" i="3"/>
  <c r="P8164" i="3"/>
  <c r="P8165" i="3"/>
  <c r="P8166" i="3"/>
  <c r="P8167" i="3"/>
  <c r="P8168" i="3"/>
  <c r="P8169" i="3"/>
  <c r="P8170" i="3"/>
  <c r="P8171" i="3"/>
  <c r="P8172" i="3"/>
  <c r="P8173" i="3"/>
  <c r="P8174" i="3"/>
  <c r="P8175" i="3"/>
  <c r="P8176" i="3"/>
  <c r="P8177" i="3"/>
  <c r="P8178" i="3"/>
  <c r="P8179" i="3"/>
  <c r="P8180" i="3"/>
  <c r="P8181" i="3"/>
  <c r="P8182" i="3"/>
  <c r="P8183" i="3"/>
  <c r="P8184" i="3"/>
  <c r="P8185" i="3"/>
  <c r="P8186" i="3"/>
  <c r="P8187" i="3"/>
  <c r="P8188" i="3"/>
  <c r="P8189" i="3"/>
  <c r="P8190" i="3"/>
  <c r="P8191" i="3"/>
  <c r="P8192" i="3"/>
  <c r="P8193" i="3"/>
  <c r="P8194" i="3"/>
  <c r="P8195" i="3"/>
  <c r="P8196" i="3"/>
  <c r="P8197" i="3"/>
  <c r="P8198" i="3"/>
  <c r="P8199" i="3"/>
  <c r="P8200" i="3"/>
  <c r="P8201" i="3"/>
  <c r="P8202" i="3"/>
  <c r="P8203" i="3"/>
  <c r="P8204" i="3"/>
  <c r="P8205" i="3"/>
  <c r="P8206" i="3"/>
  <c r="P8207" i="3"/>
  <c r="P8208" i="3"/>
  <c r="P8209" i="3"/>
  <c r="P8210" i="3"/>
  <c r="P8211" i="3"/>
  <c r="P8212" i="3"/>
  <c r="P8213" i="3"/>
  <c r="P8214" i="3"/>
  <c r="P8215" i="3"/>
  <c r="P8216" i="3"/>
  <c r="P8217" i="3"/>
  <c r="P8218" i="3"/>
  <c r="P8219" i="3"/>
  <c r="P8220" i="3"/>
  <c r="P8221" i="3"/>
  <c r="P8222" i="3"/>
  <c r="P8223" i="3"/>
  <c r="P8224" i="3"/>
  <c r="P8225" i="3"/>
  <c r="P8226" i="3"/>
  <c r="P8227" i="3"/>
  <c r="P8228" i="3"/>
  <c r="P8229" i="3"/>
  <c r="P8230" i="3"/>
  <c r="P8231" i="3"/>
  <c r="P8232" i="3"/>
  <c r="P8233" i="3"/>
  <c r="P8234" i="3"/>
  <c r="P8235" i="3"/>
  <c r="P8236" i="3"/>
  <c r="P8237" i="3"/>
  <c r="P8238" i="3"/>
  <c r="P8239" i="3"/>
  <c r="P8240" i="3"/>
  <c r="P8241" i="3"/>
  <c r="P8242" i="3"/>
  <c r="P8243" i="3"/>
  <c r="P8244" i="3"/>
  <c r="P8245" i="3"/>
  <c r="P8246" i="3"/>
  <c r="P8247" i="3"/>
  <c r="P8248" i="3"/>
  <c r="P8249" i="3"/>
  <c r="P8250" i="3"/>
  <c r="P8251" i="3"/>
  <c r="P8252" i="3"/>
  <c r="P8253" i="3"/>
  <c r="P8254" i="3"/>
  <c r="P8255" i="3"/>
  <c r="P8256" i="3"/>
  <c r="P8257" i="3"/>
  <c r="P8258" i="3"/>
  <c r="P8259" i="3"/>
  <c r="P8260" i="3"/>
  <c r="P8261" i="3"/>
  <c r="P8262" i="3"/>
  <c r="P8263" i="3"/>
  <c r="P8264" i="3"/>
  <c r="P8265" i="3"/>
  <c r="P8266" i="3"/>
  <c r="P8267" i="3"/>
  <c r="P8268" i="3"/>
  <c r="P8269" i="3"/>
  <c r="P8270" i="3"/>
  <c r="P8271" i="3"/>
  <c r="P8272" i="3"/>
  <c r="P8273" i="3"/>
  <c r="P8274" i="3"/>
  <c r="P8275" i="3"/>
  <c r="P8276" i="3"/>
  <c r="P8277" i="3"/>
  <c r="P8278" i="3"/>
  <c r="P8279" i="3"/>
  <c r="P8280" i="3"/>
  <c r="P8281" i="3"/>
  <c r="P8282" i="3"/>
  <c r="P8283" i="3"/>
  <c r="P8284" i="3"/>
  <c r="P8285" i="3"/>
  <c r="P8286" i="3"/>
  <c r="P8287" i="3"/>
  <c r="P8288" i="3"/>
  <c r="P8289" i="3"/>
  <c r="P8290" i="3"/>
  <c r="P8291" i="3"/>
  <c r="P8292" i="3"/>
  <c r="P8293" i="3"/>
  <c r="P8294" i="3"/>
  <c r="P8295" i="3"/>
  <c r="P8296" i="3"/>
  <c r="P8297" i="3"/>
  <c r="P8298" i="3"/>
  <c r="P8299" i="3"/>
  <c r="P8300" i="3"/>
  <c r="P8301" i="3"/>
  <c r="P8302" i="3"/>
  <c r="P8303" i="3"/>
  <c r="P8304" i="3"/>
  <c r="P8305" i="3"/>
  <c r="P8306" i="3"/>
  <c r="P8307" i="3"/>
  <c r="P8308" i="3"/>
  <c r="P8309" i="3"/>
  <c r="P8310" i="3"/>
  <c r="P8311" i="3"/>
  <c r="P8312" i="3"/>
  <c r="P8313" i="3"/>
  <c r="P8314" i="3"/>
  <c r="P8315" i="3"/>
  <c r="P8316" i="3"/>
  <c r="P8317" i="3"/>
  <c r="P8318" i="3"/>
  <c r="P8319" i="3"/>
  <c r="P8320" i="3"/>
  <c r="P8321" i="3"/>
  <c r="P8322" i="3"/>
  <c r="P8323" i="3"/>
  <c r="P8324" i="3"/>
  <c r="P8325" i="3"/>
  <c r="P8326" i="3"/>
  <c r="P8327" i="3"/>
  <c r="P8328" i="3"/>
  <c r="P8329" i="3"/>
  <c r="P8330" i="3"/>
  <c r="P8331" i="3"/>
  <c r="P8332" i="3"/>
  <c r="P8333" i="3"/>
  <c r="P8334" i="3"/>
  <c r="P8335" i="3"/>
  <c r="P8336" i="3"/>
  <c r="P8337" i="3"/>
  <c r="P8338" i="3"/>
  <c r="P8339" i="3"/>
  <c r="P8340" i="3"/>
  <c r="P8341" i="3"/>
  <c r="P8342" i="3"/>
  <c r="P8343" i="3"/>
  <c r="P8344" i="3"/>
  <c r="P8345" i="3"/>
  <c r="P8346" i="3"/>
  <c r="P8347" i="3"/>
  <c r="P8348" i="3"/>
  <c r="P8349" i="3"/>
  <c r="P8350" i="3"/>
  <c r="P8351" i="3"/>
  <c r="P8352" i="3"/>
  <c r="P8353" i="3"/>
  <c r="P8354" i="3"/>
  <c r="P8355" i="3"/>
  <c r="P8356" i="3"/>
  <c r="P8357" i="3"/>
  <c r="P8358" i="3"/>
  <c r="P8359" i="3"/>
  <c r="P8360" i="3"/>
  <c r="P8361" i="3"/>
  <c r="P8362" i="3"/>
  <c r="P8363" i="3"/>
  <c r="P8364" i="3"/>
  <c r="P8365" i="3"/>
  <c r="P8366" i="3"/>
  <c r="P8367" i="3"/>
  <c r="P8368" i="3"/>
  <c r="P8369" i="3"/>
  <c r="P8370" i="3"/>
  <c r="P8371" i="3"/>
  <c r="P8372" i="3"/>
  <c r="P8373" i="3"/>
  <c r="P8374" i="3"/>
  <c r="P8375" i="3"/>
  <c r="P8376" i="3"/>
  <c r="P8377" i="3"/>
  <c r="P8378" i="3"/>
  <c r="P8379" i="3"/>
  <c r="P8380" i="3"/>
  <c r="P8381" i="3"/>
  <c r="P8382" i="3"/>
  <c r="P8383" i="3"/>
  <c r="P8384" i="3"/>
  <c r="P8385" i="3"/>
  <c r="P8386" i="3"/>
  <c r="P8387" i="3"/>
  <c r="P8388" i="3"/>
  <c r="P8389" i="3"/>
  <c r="P8390" i="3"/>
  <c r="P8391" i="3"/>
  <c r="P8392" i="3"/>
  <c r="P8393" i="3"/>
  <c r="P8394" i="3"/>
  <c r="P8395" i="3"/>
  <c r="P8396" i="3"/>
  <c r="P8397" i="3"/>
  <c r="P8398" i="3"/>
  <c r="P8399" i="3"/>
  <c r="P8400" i="3"/>
  <c r="P8401" i="3"/>
  <c r="P8402" i="3"/>
  <c r="P8403" i="3"/>
  <c r="P8404" i="3"/>
  <c r="P8405" i="3"/>
  <c r="P8406" i="3"/>
  <c r="P8407" i="3"/>
  <c r="P8408" i="3"/>
  <c r="P8409" i="3"/>
  <c r="P8410" i="3"/>
  <c r="P8411" i="3"/>
  <c r="P8412" i="3"/>
  <c r="P8413" i="3"/>
  <c r="P8414" i="3"/>
  <c r="P8415" i="3"/>
  <c r="P8416" i="3"/>
  <c r="P8417" i="3"/>
  <c r="P8418" i="3"/>
  <c r="P8419" i="3"/>
  <c r="P8420" i="3"/>
  <c r="P8421" i="3"/>
  <c r="P8422" i="3"/>
  <c r="P8423" i="3"/>
  <c r="P8424" i="3"/>
  <c r="P8425" i="3"/>
  <c r="P8426" i="3"/>
  <c r="P8427" i="3"/>
  <c r="P8428" i="3"/>
  <c r="P8429" i="3"/>
  <c r="P8430" i="3"/>
  <c r="P8431" i="3"/>
  <c r="P8432" i="3"/>
  <c r="P8433" i="3"/>
  <c r="P8434" i="3"/>
  <c r="P8435" i="3"/>
  <c r="P8436" i="3"/>
  <c r="P8437" i="3"/>
  <c r="P8438" i="3"/>
  <c r="P8439" i="3"/>
  <c r="P8440" i="3"/>
  <c r="P8441" i="3"/>
  <c r="P8442" i="3"/>
  <c r="P8443" i="3"/>
  <c r="P8444" i="3"/>
  <c r="P8445" i="3"/>
  <c r="P8446" i="3"/>
  <c r="P8447" i="3"/>
  <c r="P8448" i="3"/>
  <c r="P8449" i="3"/>
  <c r="P8450" i="3"/>
  <c r="P8451" i="3"/>
  <c r="P8452" i="3"/>
  <c r="P8453" i="3"/>
  <c r="P8454" i="3"/>
  <c r="P8455" i="3"/>
  <c r="P8456" i="3"/>
  <c r="P8457" i="3"/>
  <c r="P8458" i="3"/>
  <c r="P8459" i="3"/>
  <c r="P8460" i="3"/>
  <c r="P8461" i="3"/>
  <c r="P8462" i="3"/>
  <c r="P8463" i="3"/>
  <c r="P8464" i="3"/>
  <c r="P8465" i="3"/>
  <c r="P8466" i="3"/>
  <c r="P8467" i="3"/>
  <c r="P8468" i="3"/>
  <c r="P8469" i="3"/>
  <c r="P8470" i="3"/>
  <c r="P8471" i="3"/>
  <c r="P8472" i="3"/>
  <c r="P8473" i="3"/>
  <c r="P8474" i="3"/>
  <c r="P8475" i="3"/>
  <c r="P8476" i="3"/>
  <c r="P8477" i="3"/>
  <c r="P8478" i="3"/>
  <c r="P8479" i="3"/>
  <c r="P8480" i="3"/>
  <c r="P8481" i="3"/>
  <c r="P8482" i="3"/>
  <c r="P8483" i="3"/>
  <c r="P8484" i="3"/>
  <c r="P8485" i="3"/>
  <c r="P8486" i="3"/>
  <c r="P8487" i="3"/>
  <c r="P8488" i="3"/>
  <c r="P8489" i="3"/>
  <c r="P8490" i="3"/>
  <c r="P8491" i="3"/>
  <c r="P8492" i="3"/>
  <c r="P8493" i="3"/>
  <c r="P8494" i="3"/>
  <c r="P8495" i="3"/>
  <c r="P8496" i="3"/>
  <c r="P8497" i="3"/>
  <c r="P8498" i="3"/>
  <c r="P8499" i="3"/>
  <c r="P8500" i="3"/>
  <c r="P8501" i="3"/>
  <c r="P8502" i="3"/>
  <c r="P8503" i="3"/>
  <c r="P8504" i="3"/>
  <c r="P8505" i="3"/>
  <c r="P8506" i="3"/>
  <c r="P8507" i="3"/>
  <c r="P8508" i="3"/>
  <c r="P8509" i="3"/>
  <c r="P8510" i="3"/>
  <c r="P8511" i="3"/>
  <c r="P8512" i="3"/>
  <c r="P8513" i="3"/>
  <c r="P8514" i="3"/>
  <c r="P8515" i="3"/>
  <c r="P8516" i="3"/>
  <c r="P8517" i="3"/>
  <c r="P8518" i="3"/>
  <c r="P8519" i="3"/>
  <c r="P8520" i="3"/>
  <c r="P8521" i="3"/>
  <c r="P8522" i="3"/>
  <c r="P8523" i="3"/>
  <c r="P8524" i="3"/>
  <c r="P8525" i="3"/>
  <c r="P8526" i="3"/>
  <c r="P8527" i="3"/>
  <c r="P8528" i="3"/>
  <c r="P8529" i="3"/>
  <c r="P8530" i="3"/>
  <c r="P8531" i="3"/>
  <c r="P8532" i="3"/>
  <c r="P8533" i="3"/>
  <c r="P8534" i="3"/>
  <c r="P8535" i="3"/>
  <c r="P8536" i="3"/>
  <c r="P8537" i="3"/>
  <c r="P8538" i="3"/>
  <c r="P8539" i="3"/>
  <c r="P8540" i="3"/>
  <c r="P8541" i="3"/>
  <c r="P8542" i="3"/>
  <c r="P8543" i="3"/>
  <c r="P8544" i="3"/>
  <c r="P8545" i="3"/>
  <c r="P8546" i="3"/>
  <c r="P8547" i="3"/>
  <c r="P8548" i="3"/>
  <c r="P8549" i="3"/>
  <c r="P8550" i="3"/>
  <c r="P8551" i="3"/>
  <c r="P8552" i="3"/>
  <c r="P8553" i="3"/>
  <c r="P8554" i="3"/>
  <c r="P8555" i="3"/>
  <c r="P8556" i="3"/>
  <c r="P8557" i="3"/>
  <c r="P8558" i="3"/>
  <c r="P8559" i="3"/>
  <c r="P8560" i="3"/>
  <c r="P8561" i="3"/>
  <c r="P8562" i="3"/>
  <c r="P8563" i="3"/>
  <c r="P8564" i="3"/>
  <c r="P8565" i="3"/>
  <c r="P8566" i="3"/>
  <c r="P8567" i="3"/>
  <c r="P8568" i="3"/>
  <c r="P8569" i="3"/>
  <c r="P8570" i="3"/>
  <c r="P8571" i="3"/>
  <c r="P8572" i="3"/>
  <c r="P8573" i="3"/>
  <c r="P8574" i="3"/>
  <c r="P8575" i="3"/>
  <c r="P8576" i="3"/>
  <c r="P8577" i="3"/>
  <c r="P8578" i="3"/>
  <c r="P8579" i="3"/>
  <c r="P8580" i="3"/>
  <c r="P8581" i="3"/>
  <c r="P8582" i="3"/>
  <c r="P8583" i="3"/>
  <c r="P8584" i="3"/>
  <c r="P8585" i="3"/>
  <c r="P8586" i="3"/>
  <c r="P8587" i="3"/>
  <c r="P8588" i="3"/>
  <c r="P8589" i="3"/>
  <c r="P8590" i="3"/>
  <c r="P8591" i="3"/>
  <c r="P8592" i="3"/>
  <c r="P8593" i="3"/>
  <c r="P8594" i="3"/>
  <c r="P8595" i="3"/>
  <c r="P8596" i="3"/>
  <c r="P8597" i="3"/>
  <c r="P8598" i="3"/>
  <c r="P8599" i="3"/>
  <c r="P8600" i="3"/>
  <c r="P8601" i="3"/>
  <c r="P8602" i="3"/>
  <c r="P8603" i="3"/>
  <c r="P8604" i="3"/>
  <c r="P8605" i="3"/>
  <c r="P8606" i="3"/>
  <c r="P8607" i="3"/>
  <c r="P8608" i="3"/>
  <c r="P8609" i="3"/>
  <c r="P8610" i="3"/>
  <c r="P8611" i="3"/>
  <c r="P8612" i="3"/>
  <c r="P8613" i="3"/>
  <c r="P8614" i="3"/>
  <c r="P8615" i="3"/>
  <c r="P8616" i="3"/>
  <c r="P8617" i="3"/>
  <c r="P8618" i="3"/>
  <c r="P8619" i="3"/>
  <c r="P8620" i="3"/>
  <c r="P8621" i="3"/>
  <c r="P8622" i="3"/>
  <c r="P8623" i="3"/>
  <c r="P8624" i="3"/>
  <c r="P8625" i="3"/>
  <c r="P8626" i="3"/>
  <c r="P8627" i="3"/>
  <c r="P8628" i="3"/>
  <c r="P8629" i="3"/>
  <c r="P8630" i="3"/>
  <c r="P8631" i="3"/>
  <c r="P8632" i="3"/>
  <c r="P8633" i="3"/>
  <c r="P8634" i="3"/>
  <c r="P8635" i="3"/>
  <c r="P8636" i="3"/>
  <c r="P8637" i="3"/>
  <c r="P8638" i="3"/>
  <c r="P8639" i="3"/>
  <c r="P8640" i="3"/>
  <c r="P8641" i="3"/>
  <c r="P8642" i="3"/>
  <c r="P8643" i="3"/>
  <c r="P8644" i="3"/>
  <c r="P8645" i="3"/>
  <c r="P8646" i="3"/>
  <c r="P8647" i="3"/>
  <c r="P8648" i="3"/>
  <c r="P8649" i="3"/>
  <c r="P8650" i="3"/>
  <c r="P8651" i="3"/>
  <c r="P8652" i="3"/>
  <c r="P8653" i="3"/>
  <c r="P8654" i="3"/>
  <c r="P8655" i="3"/>
  <c r="P8656" i="3"/>
  <c r="P8657" i="3"/>
  <c r="P8658" i="3"/>
  <c r="P8659" i="3"/>
  <c r="P8660" i="3"/>
  <c r="P8661" i="3"/>
  <c r="P8662" i="3"/>
  <c r="P8663" i="3"/>
  <c r="P8664" i="3"/>
  <c r="P8665" i="3"/>
  <c r="P8666" i="3"/>
  <c r="P8667" i="3"/>
  <c r="P8668" i="3"/>
  <c r="P8669" i="3"/>
  <c r="P8670" i="3"/>
  <c r="P8671" i="3"/>
  <c r="P8672" i="3"/>
  <c r="P8673" i="3"/>
  <c r="P8674" i="3"/>
  <c r="P8675" i="3"/>
  <c r="P8676" i="3"/>
  <c r="P8677" i="3"/>
  <c r="P8678" i="3"/>
  <c r="P8679" i="3"/>
  <c r="P8680" i="3"/>
  <c r="P8681" i="3"/>
  <c r="P8682" i="3"/>
  <c r="P8683" i="3"/>
  <c r="P8684" i="3"/>
  <c r="P8685" i="3"/>
  <c r="P8686" i="3"/>
  <c r="P8687" i="3"/>
  <c r="P8688" i="3"/>
  <c r="P8689" i="3"/>
  <c r="P8690" i="3"/>
  <c r="P8691" i="3"/>
  <c r="P8692" i="3"/>
  <c r="P8693" i="3"/>
  <c r="P8694" i="3"/>
  <c r="P8695" i="3"/>
  <c r="P8696" i="3"/>
  <c r="P8697" i="3"/>
  <c r="P8698" i="3"/>
  <c r="P8699" i="3"/>
  <c r="P8700" i="3"/>
  <c r="P8701" i="3"/>
  <c r="P8702" i="3"/>
  <c r="P8703" i="3"/>
  <c r="P8704" i="3"/>
  <c r="P8705" i="3"/>
  <c r="P8706" i="3"/>
  <c r="P8707" i="3"/>
  <c r="P8708" i="3"/>
  <c r="P8709" i="3"/>
  <c r="P8710" i="3"/>
  <c r="P8711" i="3"/>
  <c r="P8712" i="3"/>
  <c r="P8713" i="3"/>
  <c r="P8714" i="3"/>
  <c r="P8715" i="3"/>
  <c r="P8716" i="3"/>
  <c r="P8717" i="3"/>
  <c r="P8718" i="3"/>
  <c r="P8719" i="3"/>
  <c r="P8720" i="3"/>
  <c r="P8721" i="3"/>
  <c r="P8722" i="3"/>
  <c r="P8723" i="3"/>
  <c r="P8724" i="3"/>
  <c r="P8725" i="3"/>
  <c r="P8726" i="3"/>
  <c r="P8727" i="3"/>
  <c r="P8728" i="3"/>
  <c r="P8729" i="3"/>
  <c r="P8730" i="3"/>
  <c r="P8731" i="3"/>
  <c r="P8732" i="3"/>
  <c r="P8733" i="3"/>
  <c r="P8734" i="3"/>
  <c r="P8735" i="3"/>
  <c r="P8736" i="3"/>
  <c r="P8737" i="3"/>
  <c r="P8738" i="3"/>
  <c r="P8739" i="3"/>
  <c r="P8740" i="3"/>
  <c r="P8741" i="3"/>
  <c r="P8742" i="3"/>
  <c r="P8743" i="3"/>
  <c r="P8744" i="3"/>
  <c r="P8745" i="3"/>
  <c r="P8746" i="3"/>
  <c r="P8747" i="3"/>
  <c r="P8748" i="3"/>
  <c r="P8749" i="3"/>
  <c r="P8750" i="3"/>
  <c r="P8751" i="3"/>
  <c r="P8752" i="3"/>
  <c r="P8753" i="3"/>
  <c r="P8754" i="3"/>
  <c r="P8755" i="3"/>
  <c r="P8756" i="3"/>
  <c r="P8757" i="3"/>
  <c r="P8758" i="3"/>
  <c r="P8759" i="3"/>
  <c r="P8760" i="3"/>
  <c r="P8761" i="3"/>
  <c r="P8762" i="3"/>
  <c r="P8763" i="3"/>
  <c r="P8764" i="3"/>
  <c r="P8765" i="3"/>
  <c r="P8766" i="3"/>
  <c r="P8767" i="3"/>
  <c r="P8768" i="3"/>
  <c r="P8769" i="3"/>
  <c r="P8770" i="3"/>
  <c r="P8771" i="3"/>
  <c r="P8772" i="3"/>
  <c r="P8773" i="3"/>
  <c r="P8774" i="3"/>
  <c r="P8775" i="3"/>
  <c r="P8776" i="3"/>
  <c r="P8777" i="3"/>
  <c r="P8778" i="3"/>
  <c r="P8779" i="3"/>
  <c r="P8780" i="3"/>
  <c r="P8781" i="3"/>
  <c r="P8782" i="3"/>
  <c r="P8783" i="3"/>
  <c r="P8784" i="3"/>
  <c r="P8785" i="3"/>
  <c r="P8786" i="3"/>
  <c r="P8787" i="3"/>
  <c r="P8788" i="3"/>
  <c r="P8789" i="3"/>
  <c r="P8790" i="3"/>
  <c r="P8791" i="3"/>
  <c r="P8792" i="3"/>
  <c r="P8793" i="3"/>
  <c r="P8794" i="3"/>
  <c r="P8795" i="3"/>
  <c r="P8796" i="3"/>
  <c r="P8797" i="3"/>
  <c r="P8798" i="3"/>
  <c r="P8799" i="3"/>
  <c r="P8800" i="3"/>
  <c r="P8801" i="3"/>
  <c r="P8802" i="3"/>
  <c r="P8803" i="3"/>
  <c r="P8804" i="3"/>
  <c r="P8805" i="3"/>
  <c r="P8806" i="3"/>
  <c r="P8807" i="3"/>
  <c r="P8808" i="3"/>
  <c r="P8809" i="3"/>
  <c r="P8810" i="3"/>
  <c r="P8811" i="3"/>
  <c r="P8812" i="3"/>
  <c r="P8813" i="3"/>
  <c r="P8814" i="3"/>
  <c r="P8815" i="3"/>
  <c r="P8816" i="3"/>
  <c r="P8817" i="3"/>
  <c r="P8818" i="3"/>
  <c r="P8819" i="3"/>
  <c r="P8820" i="3"/>
  <c r="P8821" i="3"/>
  <c r="P8822" i="3"/>
  <c r="P8823" i="3"/>
  <c r="P8824" i="3"/>
  <c r="P8825" i="3"/>
  <c r="P8826" i="3"/>
  <c r="P8827" i="3"/>
  <c r="P8828" i="3"/>
  <c r="P8829" i="3"/>
  <c r="P8830" i="3"/>
  <c r="P8831" i="3"/>
  <c r="P8832" i="3"/>
  <c r="P8833" i="3"/>
  <c r="P8834" i="3"/>
  <c r="P8835" i="3"/>
  <c r="P8836" i="3"/>
  <c r="P8837" i="3"/>
  <c r="P8838" i="3"/>
  <c r="P8839" i="3"/>
  <c r="P8840" i="3"/>
  <c r="P8841" i="3"/>
  <c r="P8842" i="3"/>
  <c r="P8843" i="3"/>
  <c r="P8844" i="3"/>
  <c r="P8845" i="3"/>
  <c r="P8846" i="3"/>
  <c r="P8847" i="3"/>
  <c r="P8848" i="3"/>
  <c r="P8849" i="3"/>
  <c r="P8850" i="3"/>
  <c r="P8851" i="3"/>
  <c r="P8852" i="3"/>
  <c r="P8853" i="3"/>
  <c r="P8854" i="3"/>
  <c r="P8855" i="3"/>
  <c r="P8856" i="3"/>
  <c r="P8857" i="3"/>
  <c r="P8858" i="3"/>
  <c r="P8859" i="3"/>
  <c r="P8860" i="3"/>
  <c r="P8861" i="3"/>
  <c r="P8862" i="3"/>
  <c r="P8863" i="3"/>
  <c r="P8864" i="3"/>
  <c r="P8865" i="3"/>
  <c r="P8866" i="3"/>
  <c r="P8867" i="3"/>
  <c r="P8868" i="3"/>
  <c r="P8869" i="3"/>
  <c r="P8870" i="3"/>
  <c r="P8871" i="3"/>
  <c r="P8872" i="3"/>
  <c r="P8873" i="3"/>
  <c r="P8874" i="3"/>
  <c r="P8875" i="3"/>
  <c r="P8876" i="3"/>
  <c r="P8877" i="3"/>
  <c r="P8878" i="3"/>
  <c r="P8879" i="3"/>
  <c r="P8880" i="3"/>
  <c r="P8881" i="3"/>
  <c r="P8882" i="3"/>
  <c r="P8883" i="3"/>
  <c r="P8884" i="3"/>
  <c r="P8885" i="3"/>
  <c r="P8886" i="3"/>
  <c r="P8887" i="3"/>
  <c r="P8888" i="3"/>
  <c r="P8889" i="3"/>
  <c r="P8890" i="3"/>
  <c r="P8891" i="3"/>
  <c r="P8892" i="3"/>
  <c r="P8893" i="3"/>
  <c r="P8894" i="3"/>
  <c r="P8895" i="3"/>
  <c r="P8896" i="3"/>
  <c r="P8897" i="3"/>
  <c r="P8898" i="3"/>
  <c r="P8899" i="3"/>
  <c r="P8900" i="3"/>
  <c r="P8901" i="3"/>
  <c r="P8902" i="3"/>
  <c r="P8903" i="3"/>
  <c r="P8904" i="3"/>
  <c r="P8905" i="3"/>
  <c r="P8906" i="3"/>
  <c r="P8907" i="3"/>
  <c r="P8908" i="3"/>
  <c r="P8909" i="3"/>
  <c r="P8910" i="3"/>
  <c r="P8911" i="3"/>
  <c r="P8912" i="3"/>
  <c r="P8913" i="3"/>
  <c r="P8914" i="3"/>
  <c r="P8915" i="3"/>
  <c r="P8916" i="3"/>
  <c r="P8917" i="3"/>
  <c r="P8918" i="3"/>
  <c r="P8919" i="3"/>
  <c r="P8920" i="3"/>
  <c r="P8921" i="3"/>
  <c r="P8922" i="3"/>
  <c r="P8923" i="3"/>
  <c r="P8924" i="3"/>
  <c r="P8925" i="3"/>
  <c r="P8926" i="3"/>
  <c r="P8927" i="3"/>
  <c r="P8928" i="3"/>
  <c r="P8929" i="3"/>
  <c r="P8930" i="3"/>
  <c r="P8931" i="3"/>
  <c r="P8932" i="3"/>
  <c r="P8933" i="3"/>
  <c r="P8934" i="3"/>
  <c r="P8935" i="3"/>
  <c r="P8936" i="3"/>
  <c r="P8937" i="3"/>
  <c r="P8938" i="3"/>
  <c r="P8939" i="3"/>
  <c r="P8940" i="3"/>
  <c r="P8941" i="3"/>
  <c r="P8942" i="3"/>
  <c r="P8943" i="3"/>
  <c r="P8944" i="3"/>
  <c r="P8945" i="3"/>
  <c r="P8946" i="3"/>
  <c r="P8947" i="3"/>
  <c r="P8948" i="3"/>
  <c r="P8949" i="3"/>
  <c r="P8950" i="3"/>
  <c r="P8951" i="3"/>
  <c r="P8952" i="3"/>
  <c r="P8953" i="3"/>
  <c r="P8954" i="3"/>
  <c r="P8955" i="3"/>
  <c r="P8956" i="3"/>
  <c r="P8957" i="3"/>
  <c r="P8958" i="3"/>
  <c r="P8959" i="3"/>
  <c r="P8960" i="3"/>
  <c r="P8961" i="3"/>
  <c r="P8962" i="3"/>
  <c r="P8963" i="3"/>
  <c r="P8964" i="3"/>
  <c r="P8965" i="3"/>
  <c r="P8966" i="3"/>
  <c r="P8967" i="3"/>
  <c r="P8968" i="3"/>
  <c r="P8969" i="3"/>
  <c r="P8970" i="3"/>
  <c r="P8971" i="3"/>
  <c r="P8972" i="3"/>
  <c r="P8973" i="3"/>
  <c r="P8974" i="3"/>
  <c r="P8975" i="3"/>
  <c r="P8976" i="3"/>
  <c r="P8977" i="3"/>
  <c r="P8978" i="3"/>
  <c r="P8979" i="3"/>
  <c r="P8980" i="3"/>
  <c r="P8981" i="3"/>
  <c r="P8982" i="3"/>
  <c r="P8983" i="3"/>
  <c r="P8984" i="3"/>
  <c r="P8985" i="3"/>
  <c r="P8986" i="3"/>
  <c r="P8987" i="3"/>
  <c r="P8988" i="3"/>
  <c r="P8989" i="3"/>
  <c r="P8990" i="3"/>
  <c r="P8991" i="3"/>
  <c r="P8992" i="3"/>
  <c r="P8993" i="3"/>
  <c r="P8994" i="3"/>
  <c r="P8995" i="3"/>
  <c r="P8996" i="3"/>
  <c r="P8997" i="3"/>
  <c r="P8998" i="3"/>
  <c r="P8999" i="3"/>
  <c r="P9000" i="3"/>
  <c r="P9001" i="3"/>
  <c r="P9002" i="3"/>
  <c r="P9003" i="3"/>
  <c r="P9004" i="3"/>
  <c r="P9005" i="3"/>
  <c r="P9006" i="3"/>
  <c r="P9007" i="3"/>
  <c r="P9008" i="3"/>
  <c r="P9009" i="3"/>
  <c r="P9010" i="3"/>
  <c r="P9011" i="3"/>
  <c r="P9012" i="3"/>
  <c r="P9013" i="3"/>
  <c r="P9014" i="3"/>
  <c r="P9015" i="3"/>
  <c r="P9016" i="3"/>
  <c r="P9017" i="3"/>
  <c r="P9018" i="3"/>
  <c r="P9019" i="3"/>
  <c r="P9020" i="3"/>
  <c r="P9021" i="3"/>
  <c r="P9022" i="3"/>
  <c r="P9023" i="3"/>
  <c r="P9024" i="3"/>
  <c r="P9025" i="3"/>
  <c r="P9026" i="3"/>
  <c r="P9027" i="3"/>
  <c r="P9028" i="3"/>
  <c r="P9029" i="3"/>
  <c r="P9030" i="3"/>
  <c r="P9031" i="3"/>
  <c r="P9032" i="3"/>
  <c r="P9033" i="3"/>
  <c r="P9034" i="3"/>
  <c r="P9035" i="3"/>
  <c r="P9036" i="3"/>
  <c r="P9037" i="3"/>
  <c r="P9038" i="3"/>
  <c r="P9039" i="3"/>
  <c r="P9040" i="3"/>
  <c r="P9041" i="3"/>
  <c r="P9042" i="3"/>
  <c r="P9043" i="3"/>
  <c r="P9044" i="3"/>
  <c r="P9045" i="3"/>
  <c r="P9046" i="3"/>
  <c r="P9047" i="3"/>
  <c r="P9048" i="3"/>
  <c r="P9049" i="3"/>
  <c r="P9050" i="3"/>
  <c r="P9051" i="3"/>
  <c r="P9052" i="3"/>
  <c r="P9053" i="3"/>
  <c r="P9054" i="3"/>
  <c r="P9055" i="3"/>
  <c r="P9056" i="3"/>
  <c r="P9057" i="3"/>
  <c r="P9058" i="3"/>
  <c r="P9059" i="3"/>
  <c r="P9060" i="3"/>
  <c r="P9061" i="3"/>
  <c r="P9062" i="3"/>
  <c r="P9063" i="3"/>
  <c r="P9064" i="3"/>
  <c r="P9065" i="3"/>
  <c r="P9066" i="3"/>
  <c r="P9067" i="3"/>
  <c r="P9068" i="3"/>
  <c r="P9069" i="3"/>
  <c r="P9070" i="3"/>
  <c r="P9071" i="3"/>
  <c r="P9072" i="3"/>
  <c r="P9073" i="3"/>
  <c r="P9074" i="3"/>
  <c r="P9075" i="3"/>
  <c r="P9076" i="3"/>
  <c r="P9077" i="3"/>
  <c r="P9078" i="3"/>
  <c r="P9079" i="3"/>
  <c r="P9080" i="3"/>
  <c r="P9081" i="3"/>
  <c r="P9082" i="3"/>
  <c r="P9083" i="3"/>
  <c r="P9084" i="3"/>
  <c r="P9085" i="3"/>
  <c r="P9086" i="3"/>
  <c r="P9087" i="3"/>
  <c r="P9088" i="3"/>
  <c r="P9089" i="3"/>
  <c r="P9090" i="3"/>
  <c r="P9091" i="3"/>
  <c r="P9092" i="3"/>
  <c r="P9093" i="3"/>
  <c r="P9094" i="3"/>
  <c r="P9095" i="3"/>
  <c r="P9096" i="3"/>
  <c r="P9097" i="3"/>
  <c r="P9098" i="3"/>
  <c r="P9099" i="3"/>
  <c r="P9100" i="3"/>
  <c r="P9101" i="3"/>
  <c r="P9102" i="3"/>
  <c r="P9103" i="3"/>
  <c r="P9104" i="3"/>
  <c r="P9105" i="3"/>
  <c r="P9106" i="3"/>
  <c r="P9107" i="3"/>
  <c r="P9108" i="3"/>
  <c r="P9109" i="3"/>
  <c r="P9110" i="3"/>
  <c r="P9111" i="3"/>
  <c r="P9112" i="3"/>
  <c r="P9113" i="3"/>
  <c r="P9114" i="3"/>
  <c r="P9115" i="3"/>
  <c r="P9116" i="3"/>
  <c r="P9117" i="3"/>
  <c r="P9118" i="3"/>
  <c r="P9119" i="3"/>
  <c r="P9120" i="3"/>
  <c r="P9121" i="3"/>
  <c r="P9122" i="3"/>
  <c r="P9123" i="3"/>
  <c r="P9124" i="3"/>
  <c r="P9125" i="3"/>
  <c r="P9126" i="3"/>
  <c r="P9127" i="3"/>
  <c r="P9128" i="3"/>
  <c r="P9129" i="3"/>
  <c r="P9130" i="3"/>
  <c r="P9131" i="3"/>
  <c r="P9132" i="3"/>
  <c r="P9133" i="3"/>
  <c r="P9134" i="3"/>
  <c r="P9135" i="3"/>
  <c r="P9136" i="3"/>
  <c r="P9137" i="3"/>
  <c r="P9138" i="3"/>
  <c r="P9139" i="3"/>
  <c r="P9140" i="3"/>
  <c r="P9141" i="3"/>
  <c r="P9142" i="3"/>
  <c r="P9143" i="3"/>
  <c r="P9144" i="3"/>
  <c r="P9145" i="3"/>
  <c r="P9146" i="3"/>
  <c r="P9147" i="3"/>
  <c r="P9148" i="3"/>
  <c r="P9149" i="3"/>
  <c r="P9150" i="3"/>
  <c r="P9151" i="3"/>
  <c r="P9152" i="3"/>
  <c r="P9153" i="3"/>
  <c r="P9154" i="3"/>
  <c r="P9155" i="3"/>
  <c r="P9156" i="3"/>
  <c r="P9157" i="3"/>
  <c r="P9158" i="3"/>
  <c r="P9159" i="3"/>
  <c r="P9160" i="3"/>
  <c r="P9161" i="3"/>
  <c r="P9162" i="3"/>
  <c r="P9163" i="3"/>
  <c r="P9164" i="3"/>
  <c r="P9165" i="3"/>
  <c r="P9166" i="3"/>
  <c r="P9167" i="3"/>
  <c r="P9168" i="3"/>
  <c r="P9169" i="3"/>
  <c r="P9170" i="3"/>
  <c r="P9171" i="3"/>
  <c r="P9172" i="3"/>
  <c r="P9173" i="3"/>
  <c r="P9174" i="3"/>
  <c r="P9175" i="3"/>
  <c r="P9176" i="3"/>
  <c r="P9177" i="3"/>
  <c r="P9178" i="3"/>
  <c r="P9179" i="3"/>
  <c r="P9180" i="3"/>
  <c r="P9181" i="3"/>
  <c r="P9182" i="3"/>
  <c r="P9183" i="3"/>
  <c r="P9184" i="3"/>
  <c r="P9185" i="3"/>
  <c r="P9186" i="3"/>
  <c r="P9187" i="3"/>
  <c r="P9188" i="3"/>
  <c r="P9189" i="3"/>
  <c r="P9190" i="3"/>
  <c r="P9191" i="3"/>
  <c r="P9192" i="3"/>
  <c r="P9193" i="3"/>
  <c r="P9194" i="3"/>
  <c r="P9195" i="3"/>
  <c r="P9196" i="3"/>
  <c r="P9197" i="3"/>
  <c r="P9198" i="3"/>
  <c r="P9199" i="3"/>
  <c r="P9200" i="3"/>
  <c r="P9201" i="3"/>
  <c r="P9202" i="3"/>
  <c r="P9203" i="3"/>
  <c r="P9204" i="3"/>
  <c r="P9205" i="3"/>
  <c r="P9206" i="3"/>
  <c r="P9207" i="3"/>
  <c r="P9208" i="3"/>
  <c r="P9209" i="3"/>
  <c r="P9210" i="3"/>
  <c r="P9211" i="3"/>
  <c r="P9212" i="3"/>
  <c r="P9213" i="3"/>
  <c r="P9214" i="3"/>
  <c r="P9215" i="3"/>
  <c r="P9216" i="3"/>
  <c r="P9217" i="3"/>
  <c r="P9218" i="3"/>
  <c r="P9219" i="3"/>
  <c r="P9220" i="3"/>
  <c r="P9221" i="3"/>
  <c r="P9222" i="3"/>
  <c r="P9223" i="3"/>
  <c r="P9224" i="3"/>
  <c r="P9225" i="3"/>
  <c r="P9226" i="3"/>
  <c r="P9227" i="3"/>
  <c r="P9228" i="3"/>
  <c r="P9229" i="3"/>
  <c r="P9230" i="3"/>
  <c r="P9231" i="3"/>
  <c r="P9232" i="3"/>
  <c r="P9233" i="3"/>
  <c r="P9234" i="3"/>
  <c r="P9235" i="3"/>
  <c r="P9236" i="3"/>
  <c r="P9237" i="3"/>
  <c r="P9238" i="3"/>
  <c r="P9239" i="3"/>
  <c r="P9240" i="3"/>
  <c r="P9241" i="3"/>
  <c r="P9242" i="3"/>
  <c r="P9243" i="3"/>
  <c r="P9244" i="3"/>
  <c r="P9245" i="3"/>
  <c r="P9246" i="3"/>
  <c r="P9247" i="3"/>
  <c r="P9248" i="3"/>
  <c r="P9249" i="3"/>
  <c r="P9250" i="3"/>
  <c r="P9251" i="3"/>
  <c r="P9252" i="3"/>
  <c r="P9253" i="3"/>
  <c r="P9254" i="3"/>
  <c r="P9255" i="3"/>
  <c r="P9256" i="3"/>
  <c r="P9257" i="3"/>
  <c r="P9258" i="3"/>
  <c r="P9259" i="3"/>
  <c r="P9260" i="3"/>
  <c r="P9261" i="3"/>
  <c r="P9262" i="3"/>
  <c r="P9263" i="3"/>
  <c r="P9264" i="3"/>
  <c r="P9265" i="3"/>
  <c r="P9266" i="3"/>
  <c r="P9267" i="3"/>
  <c r="P9268" i="3"/>
  <c r="P9269" i="3"/>
  <c r="P9270" i="3"/>
  <c r="P9271" i="3"/>
  <c r="P9272" i="3"/>
  <c r="P9273" i="3"/>
  <c r="P9274" i="3"/>
  <c r="P9275" i="3"/>
  <c r="P9276" i="3"/>
  <c r="P9277" i="3"/>
  <c r="P9278" i="3"/>
  <c r="P9279" i="3"/>
  <c r="P9280" i="3"/>
  <c r="P9281" i="3"/>
  <c r="P9282" i="3"/>
  <c r="P9283" i="3"/>
  <c r="P9284" i="3"/>
  <c r="P9285" i="3"/>
  <c r="P9286" i="3"/>
  <c r="P9287" i="3"/>
  <c r="P9288" i="3"/>
  <c r="P9289" i="3"/>
  <c r="P9290" i="3"/>
  <c r="P9291" i="3"/>
  <c r="P9292" i="3"/>
  <c r="P9293" i="3"/>
  <c r="P9294" i="3"/>
  <c r="P9295" i="3"/>
  <c r="P9296" i="3"/>
  <c r="P9297" i="3"/>
  <c r="P9298" i="3"/>
  <c r="P9299" i="3"/>
  <c r="P9300" i="3"/>
  <c r="P9301" i="3"/>
  <c r="P9302" i="3"/>
  <c r="P9303" i="3"/>
  <c r="P9304" i="3"/>
  <c r="P9305" i="3"/>
  <c r="P9306" i="3"/>
  <c r="P9307" i="3"/>
  <c r="P9308" i="3"/>
  <c r="P9309" i="3"/>
  <c r="P9310" i="3"/>
  <c r="P9311" i="3"/>
  <c r="P9312" i="3"/>
  <c r="P9313" i="3"/>
  <c r="P9314" i="3"/>
  <c r="P9315" i="3"/>
  <c r="P9316" i="3"/>
  <c r="P9317" i="3"/>
  <c r="P9318" i="3"/>
  <c r="P9319" i="3"/>
  <c r="P9320" i="3"/>
  <c r="P9321" i="3"/>
  <c r="P9322" i="3"/>
  <c r="P9323" i="3"/>
  <c r="P9324" i="3"/>
  <c r="P9325" i="3"/>
  <c r="P9326" i="3"/>
  <c r="P9327" i="3"/>
  <c r="P9328" i="3"/>
  <c r="P9329" i="3"/>
  <c r="P9330" i="3"/>
  <c r="P9331" i="3"/>
  <c r="P9332" i="3"/>
  <c r="P9333" i="3"/>
  <c r="P9334" i="3"/>
  <c r="P9335" i="3"/>
  <c r="P9336" i="3"/>
  <c r="P9337" i="3"/>
  <c r="P9338" i="3"/>
  <c r="P9339" i="3"/>
  <c r="P9340" i="3"/>
  <c r="P9341" i="3"/>
  <c r="P9342" i="3"/>
  <c r="P9343" i="3"/>
  <c r="P9344" i="3"/>
  <c r="P9345" i="3"/>
  <c r="P9346" i="3"/>
  <c r="P9347" i="3"/>
  <c r="P9348" i="3"/>
  <c r="P9349" i="3"/>
  <c r="P9350" i="3"/>
  <c r="P9351" i="3"/>
  <c r="P9352" i="3"/>
  <c r="P9353" i="3"/>
  <c r="P9354" i="3"/>
  <c r="P9355" i="3"/>
  <c r="P9356" i="3"/>
  <c r="P9357" i="3"/>
  <c r="P9358" i="3"/>
  <c r="P9359" i="3"/>
  <c r="P9360" i="3"/>
  <c r="P9361" i="3"/>
  <c r="P9362" i="3"/>
  <c r="P9363" i="3"/>
  <c r="P9364" i="3"/>
  <c r="P9365" i="3"/>
  <c r="P9366" i="3"/>
  <c r="P9367" i="3"/>
  <c r="P9368" i="3"/>
  <c r="P9369" i="3"/>
  <c r="P9370" i="3"/>
  <c r="P9371" i="3"/>
  <c r="P9372" i="3"/>
  <c r="P9373" i="3"/>
  <c r="P9374" i="3"/>
  <c r="P9375" i="3"/>
  <c r="P9376" i="3"/>
  <c r="P9377" i="3"/>
  <c r="P9378" i="3"/>
  <c r="P9379" i="3"/>
  <c r="P9380" i="3"/>
  <c r="P9381" i="3"/>
  <c r="P9382" i="3"/>
  <c r="P9383" i="3"/>
  <c r="P9384" i="3"/>
  <c r="P9385" i="3"/>
  <c r="P9386" i="3"/>
  <c r="P9387" i="3"/>
  <c r="P9388" i="3"/>
  <c r="P9389" i="3"/>
  <c r="P9390" i="3"/>
  <c r="P9391" i="3"/>
  <c r="P9392" i="3"/>
  <c r="P9393" i="3"/>
  <c r="P9394" i="3"/>
  <c r="P9395" i="3"/>
  <c r="P9396" i="3"/>
  <c r="P9397" i="3"/>
  <c r="P9398" i="3"/>
  <c r="P9399" i="3"/>
  <c r="P9400" i="3"/>
  <c r="P9401" i="3"/>
  <c r="P9402" i="3"/>
  <c r="P9403" i="3"/>
  <c r="P9404" i="3"/>
  <c r="P9405" i="3"/>
  <c r="P9406" i="3"/>
  <c r="P9407" i="3"/>
  <c r="P9408" i="3"/>
  <c r="P9409" i="3"/>
  <c r="P9410" i="3"/>
  <c r="P9411" i="3"/>
  <c r="P9412" i="3"/>
  <c r="P9413" i="3"/>
  <c r="P9414" i="3"/>
  <c r="P9415" i="3"/>
  <c r="P9416" i="3"/>
  <c r="P9417" i="3"/>
  <c r="P9418" i="3"/>
  <c r="P9419" i="3"/>
  <c r="P9420" i="3"/>
  <c r="P9421" i="3"/>
  <c r="P9422" i="3"/>
  <c r="P9423" i="3"/>
  <c r="P9424" i="3"/>
  <c r="P9425" i="3"/>
  <c r="P9426" i="3"/>
  <c r="P9427" i="3"/>
  <c r="P9428" i="3"/>
  <c r="P9429" i="3"/>
  <c r="P9430" i="3"/>
  <c r="P9431" i="3"/>
  <c r="P9432" i="3"/>
  <c r="P9433" i="3"/>
  <c r="P9434" i="3"/>
  <c r="P9435" i="3"/>
  <c r="P9436" i="3"/>
  <c r="P9437" i="3"/>
  <c r="P9438" i="3"/>
  <c r="P9439" i="3"/>
  <c r="P9440" i="3"/>
  <c r="P9441" i="3"/>
  <c r="P9442" i="3"/>
  <c r="P9443" i="3"/>
  <c r="P9444" i="3"/>
  <c r="P9445" i="3"/>
  <c r="P9446" i="3"/>
  <c r="P9447" i="3"/>
  <c r="P9448" i="3"/>
  <c r="P9449" i="3"/>
  <c r="P9450" i="3"/>
  <c r="P9451" i="3"/>
  <c r="P9452" i="3"/>
  <c r="P9453" i="3"/>
  <c r="P9454" i="3"/>
  <c r="P9455" i="3"/>
  <c r="P9456" i="3"/>
  <c r="P9457" i="3"/>
  <c r="P9458" i="3"/>
  <c r="P9459" i="3"/>
  <c r="P9460" i="3"/>
  <c r="P9461" i="3"/>
  <c r="P9462" i="3"/>
  <c r="P9463" i="3"/>
  <c r="P9464" i="3"/>
  <c r="P9465" i="3"/>
  <c r="P9466" i="3"/>
  <c r="P9467" i="3"/>
  <c r="P9468" i="3"/>
  <c r="P9469" i="3"/>
  <c r="P9470" i="3"/>
  <c r="P9471" i="3"/>
  <c r="P9472" i="3"/>
  <c r="P9473" i="3"/>
  <c r="P9474" i="3"/>
  <c r="P9475" i="3"/>
  <c r="P9476" i="3"/>
  <c r="P9477" i="3"/>
  <c r="P9478" i="3"/>
  <c r="P9479" i="3"/>
  <c r="P9480" i="3"/>
  <c r="P9481" i="3"/>
  <c r="P9482" i="3"/>
  <c r="P9483" i="3"/>
  <c r="P9484" i="3"/>
  <c r="P9485" i="3"/>
  <c r="P9486" i="3"/>
  <c r="P9487" i="3"/>
  <c r="P9488" i="3"/>
  <c r="P9489" i="3"/>
  <c r="P9490" i="3"/>
  <c r="P9491" i="3"/>
  <c r="P9492" i="3"/>
  <c r="P9493" i="3"/>
  <c r="P9494" i="3"/>
  <c r="P9495" i="3"/>
  <c r="P9496" i="3"/>
  <c r="P9497" i="3"/>
  <c r="P9498" i="3"/>
  <c r="P9499" i="3"/>
  <c r="P9500" i="3"/>
  <c r="P9501" i="3"/>
  <c r="P9502" i="3"/>
  <c r="P9503" i="3"/>
  <c r="P9504" i="3"/>
  <c r="P9505" i="3"/>
  <c r="P9506" i="3"/>
  <c r="P9507" i="3"/>
  <c r="P9508" i="3"/>
  <c r="P9509" i="3"/>
  <c r="P9510" i="3"/>
  <c r="P9511" i="3"/>
  <c r="P9512" i="3"/>
  <c r="P9513" i="3"/>
  <c r="P9514" i="3"/>
  <c r="P9515" i="3"/>
  <c r="P9516" i="3"/>
  <c r="P9517" i="3"/>
  <c r="P9518" i="3"/>
  <c r="P9519" i="3"/>
  <c r="P9520" i="3"/>
  <c r="P9521" i="3"/>
  <c r="P9522" i="3"/>
  <c r="P9523" i="3"/>
  <c r="P9524" i="3"/>
  <c r="P9525" i="3"/>
  <c r="P9526" i="3"/>
  <c r="P9527" i="3"/>
  <c r="P9528" i="3"/>
  <c r="P9529" i="3"/>
  <c r="P9530" i="3"/>
  <c r="P9531" i="3"/>
  <c r="P9532" i="3"/>
  <c r="P9533" i="3"/>
  <c r="P9534" i="3"/>
  <c r="P9535" i="3"/>
  <c r="P9536" i="3"/>
  <c r="P9537" i="3"/>
  <c r="P9538" i="3"/>
  <c r="P9539" i="3"/>
  <c r="P9540" i="3"/>
  <c r="P9541" i="3"/>
  <c r="P9542" i="3"/>
  <c r="P9543" i="3"/>
  <c r="P9544" i="3"/>
  <c r="P9545" i="3"/>
  <c r="P9546" i="3"/>
  <c r="P9547" i="3"/>
  <c r="P9548" i="3"/>
  <c r="P9549" i="3"/>
  <c r="P9550" i="3"/>
  <c r="P9551" i="3"/>
  <c r="P9552" i="3"/>
  <c r="P9553" i="3"/>
  <c r="P9554" i="3"/>
  <c r="P9555" i="3"/>
  <c r="P9556" i="3"/>
  <c r="P9557" i="3"/>
  <c r="P9558" i="3"/>
  <c r="P9559" i="3"/>
  <c r="P9560" i="3"/>
  <c r="P9561" i="3"/>
  <c r="P9562" i="3"/>
  <c r="P9563" i="3"/>
  <c r="P9564" i="3"/>
  <c r="P9565" i="3"/>
  <c r="P9566" i="3"/>
  <c r="P9567" i="3"/>
  <c r="P9568" i="3"/>
  <c r="P9569" i="3"/>
  <c r="P9570" i="3"/>
  <c r="P9571" i="3"/>
  <c r="P9572" i="3"/>
  <c r="P9573" i="3"/>
  <c r="P9574" i="3"/>
  <c r="P9575" i="3"/>
  <c r="P9576" i="3"/>
  <c r="P9577" i="3"/>
  <c r="P9578" i="3"/>
  <c r="P9579" i="3"/>
  <c r="P9580" i="3"/>
  <c r="P9581" i="3"/>
  <c r="P9582" i="3"/>
  <c r="P9583" i="3"/>
  <c r="P9584" i="3"/>
  <c r="P9585" i="3"/>
  <c r="P9586" i="3"/>
  <c r="P9587" i="3"/>
  <c r="P9588" i="3"/>
  <c r="P9589" i="3"/>
  <c r="P9590" i="3"/>
  <c r="P9591" i="3"/>
  <c r="P9592" i="3"/>
  <c r="P9593" i="3"/>
  <c r="P9594" i="3"/>
  <c r="P9595" i="3"/>
  <c r="P9596" i="3"/>
  <c r="P9597" i="3"/>
  <c r="P9598" i="3"/>
  <c r="P9599" i="3"/>
  <c r="P9600" i="3"/>
  <c r="P9601" i="3"/>
  <c r="P9602" i="3"/>
  <c r="P9603" i="3"/>
  <c r="P9604" i="3"/>
  <c r="P9605" i="3"/>
  <c r="P9606" i="3"/>
  <c r="P9607" i="3"/>
  <c r="P9608" i="3"/>
  <c r="P9609" i="3"/>
  <c r="P9610" i="3"/>
  <c r="P9611" i="3"/>
  <c r="P9612" i="3"/>
  <c r="P9613" i="3"/>
  <c r="P9614" i="3"/>
  <c r="P9615" i="3"/>
  <c r="P9616" i="3"/>
  <c r="P9617" i="3"/>
  <c r="P9618" i="3"/>
  <c r="P9619" i="3"/>
  <c r="P9620" i="3"/>
  <c r="P9621" i="3"/>
  <c r="P9622" i="3"/>
  <c r="P9623" i="3"/>
  <c r="P9624" i="3"/>
  <c r="P9625" i="3"/>
  <c r="P9626" i="3"/>
  <c r="P9627" i="3"/>
  <c r="P9628" i="3"/>
  <c r="P9629" i="3"/>
  <c r="P9630" i="3"/>
  <c r="P9631" i="3"/>
  <c r="P9632" i="3"/>
  <c r="P9633" i="3"/>
  <c r="P9634" i="3"/>
  <c r="P9635" i="3"/>
  <c r="P9636" i="3"/>
  <c r="P9637" i="3"/>
  <c r="P9638" i="3"/>
  <c r="P9639" i="3"/>
  <c r="P9640" i="3"/>
  <c r="P9641" i="3"/>
  <c r="P9642" i="3"/>
  <c r="P9643" i="3"/>
  <c r="P9644" i="3"/>
  <c r="P9645" i="3"/>
  <c r="P9646" i="3"/>
  <c r="P9647" i="3"/>
  <c r="P9648" i="3"/>
  <c r="P9649" i="3"/>
  <c r="P9650" i="3"/>
  <c r="P9651" i="3"/>
  <c r="P9652" i="3"/>
  <c r="P9653" i="3"/>
  <c r="P9654" i="3"/>
  <c r="P9655" i="3"/>
  <c r="P9656" i="3"/>
  <c r="P9657" i="3"/>
  <c r="P9658" i="3"/>
  <c r="P9659" i="3"/>
  <c r="P9660" i="3"/>
  <c r="P9661" i="3"/>
  <c r="P9662" i="3"/>
  <c r="P9663" i="3"/>
  <c r="P9664" i="3"/>
  <c r="P9665" i="3"/>
  <c r="P9666" i="3"/>
  <c r="P9667" i="3"/>
  <c r="P9668" i="3"/>
  <c r="P9669" i="3"/>
  <c r="P9670" i="3"/>
  <c r="P9671" i="3"/>
  <c r="P9672" i="3"/>
  <c r="P9673" i="3"/>
  <c r="P9674" i="3"/>
  <c r="P9675" i="3"/>
  <c r="P9676" i="3"/>
  <c r="P9677" i="3"/>
  <c r="P9678" i="3"/>
  <c r="P9679" i="3"/>
  <c r="P9680" i="3"/>
  <c r="P9681" i="3"/>
  <c r="P9682" i="3"/>
  <c r="P9683" i="3"/>
  <c r="P9684" i="3"/>
  <c r="P9685" i="3"/>
  <c r="P9686" i="3"/>
  <c r="P9687" i="3"/>
  <c r="P9688" i="3"/>
  <c r="P9689" i="3"/>
  <c r="P9690" i="3"/>
  <c r="P9691" i="3"/>
  <c r="P9692" i="3"/>
  <c r="P9693" i="3"/>
  <c r="P9694" i="3"/>
  <c r="P9695" i="3"/>
  <c r="P9696" i="3"/>
  <c r="P9697" i="3"/>
  <c r="P9698" i="3"/>
  <c r="P9699" i="3"/>
  <c r="P9700" i="3"/>
  <c r="P9701" i="3"/>
  <c r="P9702" i="3"/>
  <c r="P9703" i="3"/>
  <c r="P9704" i="3"/>
  <c r="P9705" i="3"/>
  <c r="P9706" i="3"/>
  <c r="P9707" i="3"/>
  <c r="P9708" i="3"/>
  <c r="P9709" i="3"/>
  <c r="P9710" i="3"/>
  <c r="P9711" i="3"/>
  <c r="P9712" i="3"/>
  <c r="P9713" i="3"/>
  <c r="P9714" i="3"/>
  <c r="P9715" i="3"/>
  <c r="P9716" i="3"/>
  <c r="P9717" i="3"/>
  <c r="P9718" i="3"/>
  <c r="P9719" i="3"/>
  <c r="P9720" i="3"/>
  <c r="P9721" i="3"/>
  <c r="P9722" i="3"/>
  <c r="P9723" i="3"/>
  <c r="P9724" i="3"/>
  <c r="P9725" i="3"/>
  <c r="P9726" i="3"/>
  <c r="P9727" i="3"/>
  <c r="P9728" i="3"/>
  <c r="P9729" i="3"/>
  <c r="P9730" i="3"/>
  <c r="P9731" i="3"/>
  <c r="P9732" i="3"/>
  <c r="P9733" i="3"/>
  <c r="P9734" i="3"/>
  <c r="P9735" i="3"/>
  <c r="P9736" i="3"/>
  <c r="P9737" i="3"/>
  <c r="P9738" i="3"/>
  <c r="P9739" i="3"/>
  <c r="P9740" i="3"/>
  <c r="P9741" i="3"/>
  <c r="P9742" i="3"/>
  <c r="P9743" i="3"/>
  <c r="P9744" i="3"/>
  <c r="P9745" i="3"/>
  <c r="P9746" i="3"/>
  <c r="P9747" i="3"/>
  <c r="P9748" i="3"/>
  <c r="P9749" i="3"/>
  <c r="P9750" i="3"/>
  <c r="P9751" i="3"/>
  <c r="P9752" i="3"/>
  <c r="P9753" i="3"/>
  <c r="P9754" i="3"/>
  <c r="P9755" i="3"/>
  <c r="P9756" i="3"/>
  <c r="P9757" i="3"/>
  <c r="P9758" i="3"/>
  <c r="P9759" i="3"/>
  <c r="P9760" i="3"/>
  <c r="P9761" i="3"/>
  <c r="P9762" i="3"/>
  <c r="P9763" i="3"/>
  <c r="P9764" i="3"/>
  <c r="P9765" i="3"/>
  <c r="P9766" i="3"/>
  <c r="P9767" i="3"/>
  <c r="P9768" i="3"/>
  <c r="P9769" i="3"/>
  <c r="P9770" i="3"/>
  <c r="P9771" i="3"/>
  <c r="P9772" i="3"/>
  <c r="P9773" i="3"/>
  <c r="P9774" i="3"/>
  <c r="P9775" i="3"/>
  <c r="P9776" i="3"/>
  <c r="P9777" i="3"/>
  <c r="P9778" i="3"/>
  <c r="P9779" i="3"/>
  <c r="P9780" i="3"/>
  <c r="P9781" i="3"/>
  <c r="P9782" i="3"/>
  <c r="P9783" i="3"/>
  <c r="P9784" i="3"/>
  <c r="P9785" i="3"/>
  <c r="P9786" i="3"/>
  <c r="P9787" i="3"/>
  <c r="P9788" i="3"/>
  <c r="P9789" i="3"/>
  <c r="P9790" i="3"/>
  <c r="P9791" i="3"/>
  <c r="P9792" i="3"/>
  <c r="P9793" i="3"/>
  <c r="P9794" i="3"/>
  <c r="P9795" i="3"/>
  <c r="P9796" i="3"/>
  <c r="P9797" i="3"/>
  <c r="P9798" i="3"/>
  <c r="P9799" i="3"/>
  <c r="P9800" i="3"/>
  <c r="P9801" i="3"/>
  <c r="P9802" i="3"/>
  <c r="P9803" i="3"/>
  <c r="P9804" i="3"/>
  <c r="P9805" i="3"/>
  <c r="P9806" i="3"/>
  <c r="P9807" i="3"/>
  <c r="P9808" i="3"/>
  <c r="P9809" i="3"/>
  <c r="P9810" i="3"/>
  <c r="P9811" i="3"/>
  <c r="P9812" i="3"/>
  <c r="P9813" i="3"/>
  <c r="P9814" i="3"/>
  <c r="P9815" i="3"/>
  <c r="P9816" i="3"/>
  <c r="P9817" i="3"/>
  <c r="P9818" i="3"/>
  <c r="P9819" i="3"/>
  <c r="P9820" i="3"/>
  <c r="P9821" i="3"/>
  <c r="P9822" i="3"/>
  <c r="P9823" i="3"/>
  <c r="P9824" i="3"/>
  <c r="P9825" i="3"/>
  <c r="P9826" i="3"/>
  <c r="P9827" i="3"/>
  <c r="P9828" i="3"/>
  <c r="P9829" i="3"/>
  <c r="P9830" i="3"/>
  <c r="P9831" i="3"/>
  <c r="P9832" i="3"/>
  <c r="P9833" i="3"/>
  <c r="P9834" i="3"/>
  <c r="P9835" i="3"/>
  <c r="P9836" i="3"/>
  <c r="P9837" i="3"/>
  <c r="P9838" i="3"/>
  <c r="P9839" i="3"/>
  <c r="P9840" i="3"/>
  <c r="P9841" i="3"/>
  <c r="P9842" i="3"/>
  <c r="P9843" i="3"/>
  <c r="P9844" i="3"/>
  <c r="P9845" i="3"/>
  <c r="P9846" i="3"/>
  <c r="P9847" i="3"/>
  <c r="P9848" i="3"/>
  <c r="P9849" i="3"/>
  <c r="P9850" i="3"/>
  <c r="P9851" i="3"/>
  <c r="P9852" i="3"/>
  <c r="P9853" i="3"/>
  <c r="P9854" i="3"/>
  <c r="P9855" i="3"/>
  <c r="P9856" i="3"/>
  <c r="P9857" i="3"/>
  <c r="P9858" i="3"/>
  <c r="P9859" i="3"/>
  <c r="P9860" i="3"/>
  <c r="P9861" i="3"/>
  <c r="P9862" i="3"/>
  <c r="P9863" i="3"/>
  <c r="P9864" i="3"/>
  <c r="P9865" i="3"/>
  <c r="P9866" i="3"/>
  <c r="P9867" i="3"/>
  <c r="P9868" i="3"/>
  <c r="P9869" i="3"/>
  <c r="P9870" i="3"/>
  <c r="P9871" i="3"/>
  <c r="P9872" i="3"/>
  <c r="P9873" i="3"/>
  <c r="P9874" i="3"/>
  <c r="P9875" i="3"/>
  <c r="P9876" i="3"/>
  <c r="P9877" i="3"/>
  <c r="P9878" i="3"/>
  <c r="P9879" i="3"/>
  <c r="P9880" i="3"/>
  <c r="P9881" i="3"/>
  <c r="P9882" i="3"/>
  <c r="P9883" i="3"/>
  <c r="P9884" i="3"/>
  <c r="P9885" i="3"/>
  <c r="P9886" i="3"/>
  <c r="P9887" i="3"/>
  <c r="P9888" i="3"/>
  <c r="P9889" i="3"/>
  <c r="P9890" i="3"/>
  <c r="P9891" i="3"/>
  <c r="P9892" i="3"/>
  <c r="P9893" i="3"/>
  <c r="P9894" i="3"/>
  <c r="P9895" i="3"/>
  <c r="P9896" i="3"/>
  <c r="P9897" i="3"/>
  <c r="P9898" i="3"/>
  <c r="P9899" i="3"/>
  <c r="P9900" i="3"/>
  <c r="P9901" i="3"/>
  <c r="P9902" i="3"/>
  <c r="P9903" i="3"/>
  <c r="P9904" i="3"/>
  <c r="P9905" i="3"/>
  <c r="P9906" i="3"/>
  <c r="P9907" i="3"/>
  <c r="P9908" i="3"/>
  <c r="P9909" i="3"/>
  <c r="P9910" i="3"/>
  <c r="P9911" i="3"/>
  <c r="P9912" i="3"/>
  <c r="P9913" i="3"/>
  <c r="P9914" i="3"/>
  <c r="P9915" i="3"/>
  <c r="P9916" i="3"/>
  <c r="P9917" i="3"/>
  <c r="P9918" i="3"/>
  <c r="P9919" i="3"/>
  <c r="P9920" i="3"/>
  <c r="P9921" i="3"/>
  <c r="P9922" i="3"/>
  <c r="P9923" i="3"/>
  <c r="P9924" i="3"/>
  <c r="P9925" i="3"/>
  <c r="P9926" i="3"/>
  <c r="P9927" i="3"/>
  <c r="P9928" i="3"/>
  <c r="P9929" i="3"/>
  <c r="P9930" i="3"/>
  <c r="P9931" i="3"/>
  <c r="P9932" i="3"/>
  <c r="P9933" i="3"/>
  <c r="P9934" i="3"/>
  <c r="P9935" i="3"/>
  <c r="P9936" i="3"/>
  <c r="P9937" i="3"/>
  <c r="P9938" i="3"/>
  <c r="P9939" i="3"/>
  <c r="P9940" i="3"/>
  <c r="P9941" i="3"/>
  <c r="P9942" i="3"/>
  <c r="P9943" i="3"/>
  <c r="P9944" i="3"/>
  <c r="P9945" i="3"/>
  <c r="P9946" i="3"/>
  <c r="P9947" i="3"/>
  <c r="P9948" i="3"/>
  <c r="P9949" i="3"/>
  <c r="P9950" i="3"/>
  <c r="P9951" i="3"/>
  <c r="P9952" i="3"/>
  <c r="P9953" i="3"/>
  <c r="P9954" i="3"/>
  <c r="P9955" i="3"/>
  <c r="P9956" i="3"/>
  <c r="P9957" i="3"/>
  <c r="P9958" i="3"/>
  <c r="P9959" i="3"/>
  <c r="P9960" i="3"/>
  <c r="P9961" i="3"/>
  <c r="P9962" i="3"/>
  <c r="P9963" i="3"/>
  <c r="P9964" i="3"/>
  <c r="P9965" i="3"/>
  <c r="P9966" i="3"/>
  <c r="P9967" i="3"/>
  <c r="P9968" i="3"/>
  <c r="P9969" i="3"/>
  <c r="P9970" i="3"/>
  <c r="P9971" i="3"/>
  <c r="P9972" i="3"/>
  <c r="P9973" i="3"/>
  <c r="P9974" i="3"/>
  <c r="P9975" i="3"/>
  <c r="P9976" i="3"/>
  <c r="P9977" i="3"/>
  <c r="P9978" i="3"/>
  <c r="P9979" i="3"/>
  <c r="P9980" i="3"/>
  <c r="P9981" i="3"/>
  <c r="P9982" i="3"/>
  <c r="P9983" i="3"/>
  <c r="P9984" i="3"/>
  <c r="P9985" i="3"/>
  <c r="P9986" i="3"/>
  <c r="P9987" i="3"/>
  <c r="P9988" i="3"/>
  <c r="P9990" i="3"/>
  <c r="P9991" i="3"/>
  <c r="P9992" i="3"/>
  <c r="P9993" i="3"/>
  <c r="P9994" i="3"/>
  <c r="P9995" i="3"/>
  <c r="P9996" i="3"/>
  <c r="P9997" i="3"/>
  <c r="P9998" i="3"/>
  <c r="P9999" i="3"/>
  <c r="P10000" i="3"/>
  <c r="P10001" i="3"/>
  <c r="P10002" i="3"/>
  <c r="P10003" i="3"/>
  <c r="P10004" i="3"/>
  <c r="P10005" i="3"/>
  <c r="P10006" i="3"/>
  <c r="P10007" i="3"/>
  <c r="P10008" i="3"/>
  <c r="P10009" i="3"/>
  <c r="P10010" i="3"/>
  <c r="P10011" i="3"/>
  <c r="P10012" i="3"/>
  <c r="P10013" i="3"/>
  <c r="P10014" i="3"/>
  <c r="P10015" i="3"/>
  <c r="P10016" i="3"/>
  <c r="P10017" i="3"/>
  <c r="P10018" i="3"/>
  <c r="P10019" i="3"/>
  <c r="P10020" i="3"/>
  <c r="P10021" i="3"/>
  <c r="P10022" i="3"/>
  <c r="P10023" i="3"/>
  <c r="P10024" i="3"/>
  <c r="P10025" i="3"/>
  <c r="P10026" i="3"/>
  <c r="P10027" i="3"/>
  <c r="P10028" i="3"/>
  <c r="P10029" i="3"/>
  <c r="P10030" i="3"/>
  <c r="P10031" i="3"/>
  <c r="P10032" i="3"/>
  <c r="P10033" i="3"/>
  <c r="P10034" i="3"/>
  <c r="P10035" i="3"/>
  <c r="P10036" i="3"/>
  <c r="P10037" i="3"/>
  <c r="P10038" i="3"/>
  <c r="P10039" i="3"/>
  <c r="P10040" i="3"/>
  <c r="P10041" i="3"/>
  <c r="P10042" i="3"/>
  <c r="P10043" i="3"/>
  <c r="P10044" i="3"/>
  <c r="P10045" i="3"/>
  <c r="P10046" i="3"/>
  <c r="P10047" i="3"/>
  <c r="P10048" i="3"/>
  <c r="P10049" i="3"/>
  <c r="P10050" i="3"/>
  <c r="P10051" i="3"/>
  <c r="P11040" i="3" l="1"/>
  <c r="P11039" i="3"/>
  <c r="P11038" i="3"/>
  <c r="P11037" i="3"/>
  <c r="P11036" i="3"/>
  <c r="P11035" i="3"/>
  <c r="P11034" i="3"/>
  <c r="P11033" i="3"/>
  <c r="P11032" i="3"/>
  <c r="P11031" i="3"/>
  <c r="P11030" i="3"/>
  <c r="P11029" i="3"/>
  <c r="P11028" i="3"/>
  <c r="P11027" i="3"/>
  <c r="P11026" i="3"/>
  <c r="P11025" i="3"/>
  <c r="P11024" i="3"/>
  <c r="P11023" i="3"/>
  <c r="P11022" i="3"/>
  <c r="P11021" i="3"/>
  <c r="P11020" i="3"/>
  <c r="P11019" i="3"/>
  <c r="P11018" i="3"/>
  <c r="P11017" i="3"/>
  <c r="P11016" i="3"/>
  <c r="P11015" i="3"/>
  <c r="P11014" i="3"/>
  <c r="P11013" i="3"/>
  <c r="P11012" i="3"/>
  <c r="P11011" i="3"/>
  <c r="P11010" i="3"/>
  <c r="P11009" i="3"/>
  <c r="P11008" i="3"/>
  <c r="P11007" i="3"/>
  <c r="P11006" i="3"/>
  <c r="P11005" i="3"/>
  <c r="P11004" i="3"/>
  <c r="P11003" i="3"/>
  <c r="P11002" i="3"/>
  <c r="P11001" i="3"/>
  <c r="P11000" i="3"/>
  <c r="P10999" i="3"/>
  <c r="P10998" i="3"/>
  <c r="P10997" i="3"/>
  <c r="P10996" i="3"/>
  <c r="P10995" i="3"/>
  <c r="P10994" i="3"/>
  <c r="P10993" i="3"/>
  <c r="P10992" i="3"/>
  <c r="P10991" i="3"/>
  <c r="P10990" i="3"/>
  <c r="P10989" i="3"/>
  <c r="P10988" i="3"/>
  <c r="P10987" i="3"/>
  <c r="P10986" i="3"/>
  <c r="P10985" i="3"/>
  <c r="P10984" i="3"/>
  <c r="P10983" i="3"/>
  <c r="P10982" i="3"/>
  <c r="P10981" i="3"/>
  <c r="P10980" i="3"/>
  <c r="P10979" i="3"/>
  <c r="P10978" i="3"/>
  <c r="P10977" i="3"/>
  <c r="P10976" i="3"/>
  <c r="P10975" i="3"/>
  <c r="P10974" i="3"/>
  <c r="P10973" i="3"/>
  <c r="P10972" i="3"/>
  <c r="P10971" i="3"/>
  <c r="P10970" i="3"/>
  <c r="P10969" i="3"/>
  <c r="P10968" i="3"/>
  <c r="P10967" i="3"/>
  <c r="P10966" i="3"/>
  <c r="P10965" i="3"/>
  <c r="P10964" i="3"/>
  <c r="P10963" i="3"/>
  <c r="P10962" i="3"/>
  <c r="P10961" i="3"/>
  <c r="P10960" i="3"/>
  <c r="P10959" i="3"/>
  <c r="P10958" i="3"/>
  <c r="P10957" i="3"/>
  <c r="P10956" i="3"/>
  <c r="P10955" i="3"/>
  <c r="P10954" i="3"/>
  <c r="P10953" i="3"/>
  <c r="P10952" i="3"/>
  <c r="P10951" i="3"/>
  <c r="P10950" i="3"/>
  <c r="P10949" i="3"/>
  <c r="P10948" i="3"/>
  <c r="P10947" i="3"/>
  <c r="P10946" i="3"/>
  <c r="P10945" i="3"/>
  <c r="P10944" i="3"/>
  <c r="P10943" i="3"/>
  <c r="P10942" i="3"/>
  <c r="P10941" i="3"/>
  <c r="P10940" i="3"/>
  <c r="P10939" i="3"/>
  <c r="P10938" i="3"/>
  <c r="P10937" i="3"/>
  <c r="P10936" i="3"/>
  <c r="P10935" i="3"/>
  <c r="P10934" i="3"/>
  <c r="P10933" i="3"/>
  <c r="P10932" i="3"/>
  <c r="P10931" i="3"/>
  <c r="P10930" i="3"/>
  <c r="P10929" i="3"/>
  <c r="P10928" i="3"/>
  <c r="P10927" i="3"/>
  <c r="P10926" i="3"/>
  <c r="P10925" i="3"/>
  <c r="P10924" i="3"/>
  <c r="P10923" i="3"/>
  <c r="P10922" i="3"/>
  <c r="P10921" i="3"/>
  <c r="P10920" i="3"/>
  <c r="P10919" i="3"/>
  <c r="P10918" i="3"/>
  <c r="P10917" i="3"/>
  <c r="P10916" i="3"/>
  <c r="P10915" i="3"/>
  <c r="P10914" i="3"/>
  <c r="P10913" i="3"/>
  <c r="P10912" i="3"/>
  <c r="P10911" i="3"/>
  <c r="P10910" i="3"/>
  <c r="P10909" i="3"/>
  <c r="P10908" i="3"/>
  <c r="P10907" i="3"/>
  <c r="P10906" i="3"/>
  <c r="P10905" i="3"/>
  <c r="P10904" i="3"/>
  <c r="P10903" i="3"/>
  <c r="P10902" i="3"/>
  <c r="P10901" i="3"/>
  <c r="P10900" i="3"/>
  <c r="P10899" i="3"/>
  <c r="P10898" i="3"/>
  <c r="P10897" i="3"/>
  <c r="P10896" i="3"/>
  <c r="P10895" i="3"/>
  <c r="P10894" i="3"/>
  <c r="P10893" i="3"/>
  <c r="P10892" i="3"/>
  <c r="P10891" i="3"/>
  <c r="P10890" i="3"/>
  <c r="P10889" i="3"/>
  <c r="P10888" i="3"/>
  <c r="P10887" i="3"/>
  <c r="P10886" i="3"/>
  <c r="P10885" i="3"/>
  <c r="P10884" i="3"/>
  <c r="P10883" i="3"/>
  <c r="P10882" i="3"/>
  <c r="P10881" i="3"/>
  <c r="P10880" i="3"/>
  <c r="P10879" i="3"/>
  <c r="P10878" i="3"/>
  <c r="P10877" i="3"/>
  <c r="P10876" i="3"/>
  <c r="P10875" i="3"/>
  <c r="P10874" i="3"/>
  <c r="P10873" i="3"/>
  <c r="P10872" i="3"/>
  <c r="P10871" i="3"/>
  <c r="P10870" i="3"/>
  <c r="P10869" i="3"/>
  <c r="P10868" i="3"/>
  <c r="P10867" i="3"/>
  <c r="P10866" i="3"/>
  <c r="P10865" i="3"/>
  <c r="P10864" i="3"/>
  <c r="P10863" i="3"/>
  <c r="P10862" i="3"/>
  <c r="P10861" i="3"/>
  <c r="P10860" i="3"/>
  <c r="P10859" i="3"/>
  <c r="P10858" i="3"/>
  <c r="P10857" i="3"/>
  <c r="P10856" i="3"/>
  <c r="P10855" i="3"/>
  <c r="P10854" i="3"/>
  <c r="P10853" i="3"/>
  <c r="P10852" i="3"/>
  <c r="P10851" i="3"/>
  <c r="P10850" i="3"/>
  <c r="P10849" i="3"/>
  <c r="P10848" i="3"/>
  <c r="P10847" i="3"/>
  <c r="P10846" i="3"/>
  <c r="P10845" i="3"/>
  <c r="P10844" i="3"/>
  <c r="P10843" i="3"/>
  <c r="P10842" i="3"/>
  <c r="P10841" i="3"/>
  <c r="P10840" i="3"/>
  <c r="P10839" i="3"/>
  <c r="P10838" i="3"/>
  <c r="P10837" i="3"/>
  <c r="P10836" i="3"/>
  <c r="P10835" i="3"/>
  <c r="P10834" i="3"/>
  <c r="P10833" i="3"/>
  <c r="P10832" i="3"/>
  <c r="P10831" i="3"/>
  <c r="P10830" i="3"/>
  <c r="P10829" i="3"/>
  <c r="P10828" i="3"/>
  <c r="P10827" i="3"/>
  <c r="P10826" i="3"/>
  <c r="P10825" i="3"/>
  <c r="P10824" i="3"/>
  <c r="P10823" i="3"/>
  <c r="P10822" i="3"/>
  <c r="P10821" i="3"/>
  <c r="P10820" i="3"/>
  <c r="P10819" i="3"/>
  <c r="P10818" i="3"/>
  <c r="P10817" i="3"/>
  <c r="P10816" i="3"/>
  <c r="P10815" i="3"/>
  <c r="P10814" i="3"/>
  <c r="P10813" i="3"/>
  <c r="P10812" i="3"/>
  <c r="P10811" i="3"/>
  <c r="P10810" i="3"/>
  <c r="P10809" i="3"/>
  <c r="P10808" i="3"/>
  <c r="P10807" i="3"/>
  <c r="P10806" i="3"/>
  <c r="P10805" i="3"/>
  <c r="P10804" i="3"/>
  <c r="P10803" i="3"/>
  <c r="P10802" i="3"/>
  <c r="P10801" i="3"/>
  <c r="P10800" i="3"/>
  <c r="P10799" i="3"/>
  <c r="P10798" i="3"/>
  <c r="P10797" i="3"/>
  <c r="P10796" i="3"/>
  <c r="P10795" i="3"/>
  <c r="P10794" i="3"/>
  <c r="P10793" i="3"/>
  <c r="P10792" i="3"/>
  <c r="P10791" i="3"/>
  <c r="P10790" i="3"/>
  <c r="P10789" i="3"/>
  <c r="P10788" i="3"/>
  <c r="P10787" i="3"/>
  <c r="P10786" i="3"/>
  <c r="P10785" i="3"/>
  <c r="P10784" i="3"/>
  <c r="P10783" i="3"/>
  <c r="P10782" i="3"/>
  <c r="P10781" i="3"/>
  <c r="P10780" i="3"/>
  <c r="P10779" i="3"/>
  <c r="P10778" i="3"/>
  <c r="P10777" i="3"/>
  <c r="P10776" i="3"/>
  <c r="P10775" i="3"/>
  <c r="P10774" i="3"/>
  <c r="P10773" i="3"/>
  <c r="P10772" i="3"/>
  <c r="P10771" i="3"/>
  <c r="P10770" i="3"/>
  <c r="P10769" i="3"/>
  <c r="P10768" i="3"/>
  <c r="P10767" i="3"/>
  <c r="P10766" i="3"/>
  <c r="P10765" i="3"/>
  <c r="P10764" i="3"/>
  <c r="P10763" i="3"/>
  <c r="P10762" i="3"/>
  <c r="P10761" i="3"/>
  <c r="P10760" i="3"/>
  <c r="P10759" i="3"/>
  <c r="P10758" i="3"/>
  <c r="P10757" i="3"/>
  <c r="P10756" i="3"/>
  <c r="P10755" i="3"/>
  <c r="P10754" i="3"/>
  <c r="P10753" i="3"/>
  <c r="P10752" i="3"/>
  <c r="P10751" i="3"/>
  <c r="P10750" i="3"/>
  <c r="P10749" i="3"/>
  <c r="P10748" i="3"/>
  <c r="P10747" i="3"/>
  <c r="P10746" i="3"/>
  <c r="P10745" i="3"/>
  <c r="P10744" i="3"/>
  <c r="P10743" i="3"/>
  <c r="P10742" i="3"/>
  <c r="P10741" i="3"/>
  <c r="P10740" i="3"/>
  <c r="P10739" i="3"/>
  <c r="P10738" i="3"/>
  <c r="P10737" i="3"/>
  <c r="P10736" i="3"/>
  <c r="P10735" i="3"/>
  <c r="P10734" i="3"/>
  <c r="P10733" i="3"/>
  <c r="P10732" i="3"/>
  <c r="P10731" i="3"/>
  <c r="P10730" i="3"/>
  <c r="P10729" i="3"/>
  <c r="P10728" i="3"/>
  <c r="P10727" i="3"/>
  <c r="P10726" i="3"/>
  <c r="P10725" i="3"/>
  <c r="P10724" i="3"/>
  <c r="P10723" i="3"/>
  <c r="P10722" i="3"/>
  <c r="P10721" i="3"/>
  <c r="P10720" i="3"/>
  <c r="P10719" i="3"/>
  <c r="P10718" i="3"/>
  <c r="P10717" i="3"/>
  <c r="P10716" i="3"/>
  <c r="P10715" i="3"/>
  <c r="P10714" i="3"/>
  <c r="P10713" i="3"/>
  <c r="P10712" i="3"/>
  <c r="P10711" i="3"/>
  <c r="P10710" i="3"/>
  <c r="P10709" i="3"/>
  <c r="P10708" i="3"/>
  <c r="P10707" i="3"/>
  <c r="P10706" i="3"/>
  <c r="P10705" i="3"/>
  <c r="P10704" i="3"/>
  <c r="P10703" i="3"/>
  <c r="P10702" i="3"/>
  <c r="P10701" i="3"/>
  <c r="P10700" i="3"/>
  <c r="P10699" i="3"/>
  <c r="P10698" i="3"/>
  <c r="P10697" i="3"/>
  <c r="P10696" i="3"/>
  <c r="P10695" i="3"/>
  <c r="P10694" i="3"/>
  <c r="P10693" i="3"/>
  <c r="P10692" i="3"/>
  <c r="P10691" i="3"/>
  <c r="P10690" i="3"/>
  <c r="P10689" i="3"/>
  <c r="P10688" i="3"/>
  <c r="P10687" i="3"/>
  <c r="P10686" i="3"/>
  <c r="P10685" i="3"/>
  <c r="P10684" i="3"/>
  <c r="P10683" i="3"/>
  <c r="P10682" i="3"/>
  <c r="P10681" i="3"/>
  <c r="P10680" i="3"/>
  <c r="P10679" i="3"/>
  <c r="P10678" i="3"/>
  <c r="P10677" i="3"/>
  <c r="P10676" i="3"/>
  <c r="P10675" i="3"/>
  <c r="P10674" i="3"/>
  <c r="P10673" i="3"/>
  <c r="P10672" i="3"/>
  <c r="P10671" i="3"/>
  <c r="P10670" i="3"/>
  <c r="P10669" i="3"/>
  <c r="P10668" i="3"/>
  <c r="P10667" i="3"/>
  <c r="P10666" i="3"/>
  <c r="P10665" i="3"/>
  <c r="P10664" i="3"/>
  <c r="P10663" i="3"/>
  <c r="P10662" i="3"/>
  <c r="P10661" i="3"/>
  <c r="P10660" i="3"/>
  <c r="P10659" i="3"/>
  <c r="P10658" i="3"/>
  <c r="P10657" i="3"/>
  <c r="P10656" i="3"/>
  <c r="P10655" i="3"/>
  <c r="P10654" i="3"/>
  <c r="P10653" i="3"/>
  <c r="P10652" i="3"/>
  <c r="P10651" i="3"/>
  <c r="P10650" i="3"/>
  <c r="P10649" i="3"/>
  <c r="P10648" i="3"/>
  <c r="P10647" i="3"/>
  <c r="P10646" i="3"/>
  <c r="P10645" i="3"/>
  <c r="P10644" i="3"/>
  <c r="P10643" i="3"/>
  <c r="P10642" i="3"/>
  <c r="P10641" i="3"/>
  <c r="P10640" i="3"/>
  <c r="P10639" i="3"/>
  <c r="P10638" i="3"/>
  <c r="P10637" i="3"/>
  <c r="P10636" i="3"/>
  <c r="P10635" i="3"/>
  <c r="P10634" i="3"/>
  <c r="P10633" i="3"/>
  <c r="P10632" i="3"/>
  <c r="P10631" i="3"/>
  <c r="P10630" i="3"/>
  <c r="P10629" i="3"/>
  <c r="P10628" i="3"/>
  <c r="P10627" i="3"/>
  <c r="P10626" i="3"/>
  <c r="P10625" i="3"/>
  <c r="P10624" i="3"/>
  <c r="P10623" i="3"/>
  <c r="P10622" i="3"/>
  <c r="P10621" i="3"/>
  <c r="P10620" i="3"/>
  <c r="P10619" i="3"/>
  <c r="P10618" i="3"/>
  <c r="P10617" i="3"/>
  <c r="P10616" i="3"/>
  <c r="P10615" i="3"/>
  <c r="P10614" i="3"/>
  <c r="P10613" i="3"/>
  <c r="P10612" i="3"/>
  <c r="P10611" i="3"/>
  <c r="P10610" i="3"/>
  <c r="P10609" i="3"/>
  <c r="P10608" i="3"/>
  <c r="P10607" i="3"/>
  <c r="P10606" i="3"/>
  <c r="P10605" i="3"/>
  <c r="P10604" i="3"/>
  <c r="P10603" i="3"/>
  <c r="P10602" i="3"/>
  <c r="P10601" i="3"/>
  <c r="P10600" i="3"/>
  <c r="P10599" i="3"/>
  <c r="P10598" i="3"/>
  <c r="P10597" i="3"/>
  <c r="P10596" i="3"/>
  <c r="P10595" i="3"/>
  <c r="P10594" i="3"/>
  <c r="P10593" i="3"/>
  <c r="P10592" i="3"/>
  <c r="P10591" i="3"/>
  <c r="P10590" i="3"/>
  <c r="P10589" i="3"/>
  <c r="P10588" i="3"/>
  <c r="P10587" i="3"/>
  <c r="P10586" i="3"/>
  <c r="P10585" i="3"/>
  <c r="P10584" i="3"/>
  <c r="P10583" i="3"/>
  <c r="P10582" i="3"/>
  <c r="P10581" i="3"/>
  <c r="P10580" i="3"/>
  <c r="P10579" i="3"/>
  <c r="P10578" i="3"/>
  <c r="P10577" i="3"/>
  <c r="P10576" i="3"/>
  <c r="P10575" i="3"/>
  <c r="P10574" i="3"/>
  <c r="P10573" i="3"/>
  <c r="P10572" i="3"/>
  <c r="P10571" i="3"/>
  <c r="P10570" i="3"/>
  <c r="P10569" i="3"/>
  <c r="P10568" i="3"/>
  <c r="P10567" i="3"/>
  <c r="P10566" i="3"/>
  <c r="P10565" i="3"/>
  <c r="P10564" i="3"/>
  <c r="P10563" i="3"/>
  <c r="P10562" i="3"/>
  <c r="P10561" i="3"/>
  <c r="P10560" i="3"/>
  <c r="P10559" i="3"/>
  <c r="P10558" i="3"/>
  <c r="P10557" i="3"/>
  <c r="P10556" i="3"/>
  <c r="P10555" i="3"/>
  <c r="P10554" i="3"/>
  <c r="P10553" i="3"/>
  <c r="P10552" i="3"/>
  <c r="P10551" i="3"/>
  <c r="P10550" i="3"/>
  <c r="P10549" i="3"/>
  <c r="P10548" i="3"/>
  <c r="P10547" i="3"/>
  <c r="P10546" i="3"/>
  <c r="P10545" i="3"/>
  <c r="P10544" i="3"/>
  <c r="P10543" i="3"/>
  <c r="P10542" i="3"/>
  <c r="P10541" i="3"/>
  <c r="P10540" i="3"/>
  <c r="P10539" i="3"/>
  <c r="P10538" i="3"/>
  <c r="P10537" i="3"/>
  <c r="P10536" i="3"/>
  <c r="P10535" i="3"/>
  <c r="P10534" i="3"/>
  <c r="P10533" i="3"/>
  <c r="P10532" i="3"/>
  <c r="P10531" i="3"/>
  <c r="P10530" i="3"/>
  <c r="P10529" i="3"/>
  <c r="P10528" i="3"/>
  <c r="P10527" i="3"/>
  <c r="P10526" i="3"/>
  <c r="P10525" i="3"/>
  <c r="P10524" i="3"/>
  <c r="P10523" i="3"/>
  <c r="P10522" i="3"/>
  <c r="P10521" i="3"/>
  <c r="P10520" i="3"/>
  <c r="P10519" i="3"/>
  <c r="P10518" i="3"/>
  <c r="P10517" i="3"/>
  <c r="P10516" i="3"/>
  <c r="P10515" i="3"/>
  <c r="P10514" i="3"/>
  <c r="P10513" i="3"/>
  <c r="P10512" i="3"/>
  <c r="P10511" i="3"/>
  <c r="P10510" i="3"/>
  <c r="P10509" i="3"/>
  <c r="P10508" i="3"/>
  <c r="P10507" i="3"/>
  <c r="P10506" i="3"/>
  <c r="P10505" i="3"/>
  <c r="P10504" i="3"/>
  <c r="P10503" i="3"/>
  <c r="P10502" i="3"/>
  <c r="P10501" i="3"/>
  <c r="P10500" i="3"/>
  <c r="P10499" i="3"/>
  <c r="P10498" i="3"/>
  <c r="P10497" i="3"/>
  <c r="P10496" i="3"/>
  <c r="P10495" i="3"/>
  <c r="P10494" i="3"/>
  <c r="P10493" i="3"/>
  <c r="P10492" i="3"/>
  <c r="P10491" i="3"/>
  <c r="P10490" i="3"/>
  <c r="P10489" i="3"/>
  <c r="P10488" i="3"/>
  <c r="P10487" i="3"/>
  <c r="P10486" i="3"/>
  <c r="P10485" i="3"/>
  <c r="P10484" i="3"/>
  <c r="P10483" i="3"/>
  <c r="P10482" i="3"/>
  <c r="P10481" i="3"/>
  <c r="P10480" i="3"/>
  <c r="P10479" i="3"/>
  <c r="P10478" i="3"/>
  <c r="P10477" i="3"/>
  <c r="P10476" i="3"/>
  <c r="P10475" i="3"/>
  <c r="P10474" i="3"/>
  <c r="P10473" i="3"/>
  <c r="P10472" i="3"/>
  <c r="P10471" i="3"/>
  <c r="P10470" i="3"/>
  <c r="P10469" i="3"/>
  <c r="P10468" i="3"/>
  <c r="P10467" i="3"/>
  <c r="P10466" i="3"/>
  <c r="P10465" i="3"/>
  <c r="P10464" i="3"/>
  <c r="P10463" i="3"/>
  <c r="P10462" i="3"/>
  <c r="P10461" i="3"/>
  <c r="P10460" i="3"/>
  <c r="P10459" i="3"/>
  <c r="P10458" i="3"/>
  <c r="P10457" i="3"/>
  <c r="P10456" i="3"/>
  <c r="P10455" i="3"/>
  <c r="P10454" i="3"/>
  <c r="P10453" i="3"/>
  <c r="P10452" i="3"/>
  <c r="P10451" i="3"/>
  <c r="P10450" i="3"/>
  <c r="P10449" i="3"/>
  <c r="P10448" i="3"/>
  <c r="P10447" i="3"/>
  <c r="P10446" i="3"/>
  <c r="P10445" i="3"/>
  <c r="P10444" i="3"/>
  <c r="P10443" i="3"/>
  <c r="P10442" i="3"/>
  <c r="P10441" i="3"/>
  <c r="P10440" i="3"/>
  <c r="P10439" i="3"/>
  <c r="P10438" i="3"/>
  <c r="P10437" i="3"/>
  <c r="P10436" i="3"/>
  <c r="P10435" i="3"/>
  <c r="P10434" i="3"/>
  <c r="P10433" i="3"/>
  <c r="P10432" i="3"/>
  <c r="P10431" i="3"/>
  <c r="P10430" i="3"/>
  <c r="P10429" i="3"/>
  <c r="P10428" i="3"/>
  <c r="P10427" i="3"/>
  <c r="P10426" i="3"/>
  <c r="P10425" i="3"/>
  <c r="P10424" i="3"/>
  <c r="P10423" i="3"/>
  <c r="P10422" i="3"/>
  <c r="P10421" i="3"/>
  <c r="P10420" i="3"/>
  <c r="P10419" i="3"/>
  <c r="P10418" i="3"/>
  <c r="P10417" i="3"/>
  <c r="P10416" i="3"/>
  <c r="P10415" i="3"/>
  <c r="P10414" i="3"/>
  <c r="P10413" i="3"/>
  <c r="P10412" i="3"/>
  <c r="P10411" i="3"/>
  <c r="P10410" i="3"/>
  <c r="P10409" i="3"/>
  <c r="P10408" i="3"/>
  <c r="P10407" i="3"/>
  <c r="P10406" i="3"/>
  <c r="P10405" i="3"/>
  <c r="P10404" i="3"/>
  <c r="P10403" i="3"/>
  <c r="P10402" i="3"/>
  <c r="P10401" i="3"/>
  <c r="P10400" i="3"/>
  <c r="P10399" i="3"/>
  <c r="P10398" i="3"/>
  <c r="P10397" i="3"/>
  <c r="P10396" i="3"/>
  <c r="P10395" i="3"/>
  <c r="P10394" i="3"/>
  <c r="P10393" i="3"/>
  <c r="P10392" i="3"/>
  <c r="P10391" i="3"/>
  <c r="P10390" i="3"/>
  <c r="P10389" i="3"/>
  <c r="P10388" i="3"/>
  <c r="P10387" i="3"/>
  <c r="P10386" i="3"/>
  <c r="P10385" i="3"/>
  <c r="P10384" i="3"/>
  <c r="P10383" i="3"/>
  <c r="P10382" i="3"/>
  <c r="P10381" i="3"/>
  <c r="P10380" i="3"/>
  <c r="P10379" i="3"/>
  <c r="P10378" i="3"/>
  <c r="P10377" i="3"/>
  <c r="P10376" i="3"/>
  <c r="P10375" i="3"/>
  <c r="P10374" i="3"/>
  <c r="P10373" i="3"/>
  <c r="P10372" i="3"/>
  <c r="P10371" i="3"/>
  <c r="P10370" i="3"/>
  <c r="P10369" i="3"/>
  <c r="P10368" i="3"/>
  <c r="P10367" i="3"/>
  <c r="P10366" i="3"/>
  <c r="P10365" i="3"/>
  <c r="P10364" i="3"/>
  <c r="P10363" i="3"/>
  <c r="P10362" i="3"/>
  <c r="P10361" i="3"/>
  <c r="P10360" i="3"/>
  <c r="P10359" i="3"/>
  <c r="P10358" i="3"/>
  <c r="P10357" i="3"/>
  <c r="P10356" i="3"/>
  <c r="P10355" i="3"/>
  <c r="P10354" i="3"/>
  <c r="P10353" i="3"/>
  <c r="P10352" i="3"/>
  <c r="P10351" i="3"/>
  <c r="P10350" i="3"/>
  <c r="P10349" i="3"/>
  <c r="P10348" i="3"/>
  <c r="P10347" i="3"/>
  <c r="P10346" i="3"/>
  <c r="P10345" i="3"/>
  <c r="P10344" i="3"/>
  <c r="P10343" i="3"/>
  <c r="P10342" i="3"/>
  <c r="P10341" i="3"/>
  <c r="P10340" i="3"/>
  <c r="P10339" i="3"/>
  <c r="P10338" i="3"/>
  <c r="P10337" i="3"/>
  <c r="P10336" i="3"/>
  <c r="P10335" i="3"/>
  <c r="P10334" i="3"/>
  <c r="P10333" i="3"/>
  <c r="P10332" i="3"/>
  <c r="P10331" i="3"/>
  <c r="P10330" i="3"/>
  <c r="P10329" i="3"/>
  <c r="P10328" i="3"/>
  <c r="P10327" i="3"/>
  <c r="P10326" i="3"/>
  <c r="P10325" i="3"/>
  <c r="P10324" i="3"/>
  <c r="P10323" i="3"/>
  <c r="P10322" i="3"/>
  <c r="P10321" i="3"/>
  <c r="P10320" i="3"/>
  <c r="P10319" i="3"/>
  <c r="P10318" i="3"/>
  <c r="P10317" i="3"/>
  <c r="P10316" i="3"/>
  <c r="P10315" i="3"/>
  <c r="P10314" i="3"/>
  <c r="P10313" i="3"/>
  <c r="P10312" i="3"/>
  <c r="P10311" i="3"/>
  <c r="P10310" i="3"/>
  <c r="P10309" i="3"/>
  <c r="P10308" i="3"/>
  <c r="P10307" i="3"/>
  <c r="P10306" i="3"/>
  <c r="P10305" i="3"/>
  <c r="P10304" i="3"/>
  <c r="P10303" i="3"/>
  <c r="P10302" i="3"/>
  <c r="P10301" i="3"/>
  <c r="P10300" i="3"/>
  <c r="P10299" i="3"/>
  <c r="P10298" i="3"/>
  <c r="P10297" i="3"/>
  <c r="P10296" i="3"/>
  <c r="P10295" i="3"/>
  <c r="P10294" i="3"/>
  <c r="P10293" i="3"/>
  <c r="P10292" i="3"/>
  <c r="P10291" i="3"/>
  <c r="P10290" i="3"/>
  <c r="P10289" i="3"/>
  <c r="P10288" i="3"/>
  <c r="P10287" i="3"/>
  <c r="P10286" i="3"/>
  <c r="P10285" i="3"/>
  <c r="P10284" i="3"/>
  <c r="P10283" i="3"/>
  <c r="P10282" i="3"/>
  <c r="P10281" i="3"/>
  <c r="P10280" i="3"/>
  <c r="P10279" i="3"/>
  <c r="P10278" i="3"/>
  <c r="P10277" i="3"/>
  <c r="P10276" i="3"/>
  <c r="P10275" i="3"/>
  <c r="P10274" i="3"/>
  <c r="P10273" i="3"/>
  <c r="P10272" i="3"/>
  <c r="P10271" i="3"/>
  <c r="P10270" i="3"/>
  <c r="P10269" i="3"/>
  <c r="P10268" i="3"/>
  <c r="P10267" i="3"/>
  <c r="P10266" i="3"/>
  <c r="P10265" i="3"/>
  <c r="P10264" i="3"/>
  <c r="P10263" i="3"/>
  <c r="P10262" i="3"/>
  <c r="P10261" i="3"/>
  <c r="P10260" i="3"/>
  <c r="P10259" i="3"/>
  <c r="P10258" i="3"/>
  <c r="P10257" i="3"/>
  <c r="P10256" i="3"/>
  <c r="P10255" i="3"/>
  <c r="P10254" i="3"/>
  <c r="P10253" i="3"/>
  <c r="P10252" i="3"/>
  <c r="P10251" i="3"/>
  <c r="P10250" i="3"/>
  <c r="P10249" i="3"/>
  <c r="P10248" i="3"/>
  <c r="P10247" i="3"/>
  <c r="P10246" i="3"/>
  <c r="P10245" i="3"/>
  <c r="P10244" i="3"/>
  <c r="P10243" i="3"/>
  <c r="P10242" i="3"/>
  <c r="P10241" i="3"/>
  <c r="P10240" i="3"/>
  <c r="P10239" i="3"/>
  <c r="P10238" i="3"/>
  <c r="P10237" i="3"/>
  <c r="P10236" i="3"/>
  <c r="P10235" i="3"/>
  <c r="P10234" i="3"/>
  <c r="P10233" i="3"/>
  <c r="P10232" i="3"/>
  <c r="P10231" i="3"/>
  <c r="P10230" i="3"/>
  <c r="P10229" i="3"/>
  <c r="P10228" i="3"/>
  <c r="P10227" i="3"/>
  <c r="P10226" i="3"/>
  <c r="P10225" i="3"/>
  <c r="P10224" i="3"/>
  <c r="P10223" i="3"/>
  <c r="P10222" i="3"/>
  <c r="P10221" i="3"/>
  <c r="P10220" i="3"/>
  <c r="P10219" i="3"/>
  <c r="P10218" i="3"/>
  <c r="P10217" i="3"/>
  <c r="P10216" i="3"/>
  <c r="P10215" i="3"/>
  <c r="P10214" i="3"/>
  <c r="P10213" i="3"/>
  <c r="P10212" i="3"/>
  <c r="P10211" i="3"/>
  <c r="P10210" i="3"/>
  <c r="P10209" i="3"/>
  <c r="P10208" i="3"/>
  <c r="P10207" i="3"/>
  <c r="P10206" i="3"/>
  <c r="P10205" i="3"/>
  <c r="P10204" i="3"/>
  <c r="P10203" i="3"/>
  <c r="P10202" i="3"/>
  <c r="P10201" i="3"/>
  <c r="P10200" i="3"/>
  <c r="P10199" i="3"/>
  <c r="P10198" i="3"/>
  <c r="P10197" i="3"/>
  <c r="P10196" i="3"/>
  <c r="P10195" i="3"/>
  <c r="P10194" i="3"/>
  <c r="P10193" i="3"/>
  <c r="P10192" i="3"/>
  <c r="P10191" i="3"/>
  <c r="P10190" i="3"/>
  <c r="P10189" i="3"/>
  <c r="P10188" i="3"/>
  <c r="P10187" i="3"/>
  <c r="P10186" i="3"/>
  <c r="P10185" i="3"/>
  <c r="P10184" i="3"/>
  <c r="P10183" i="3"/>
  <c r="P10182" i="3"/>
  <c r="P10181" i="3"/>
  <c r="P10180" i="3"/>
  <c r="P10179" i="3"/>
  <c r="P10178" i="3"/>
  <c r="P10177" i="3"/>
  <c r="P10176" i="3"/>
  <c r="P10175" i="3"/>
  <c r="P10174" i="3"/>
  <c r="P10173" i="3"/>
  <c r="P10172" i="3"/>
  <c r="P10171" i="3"/>
  <c r="P10170" i="3"/>
  <c r="P10169" i="3"/>
  <c r="P10168" i="3"/>
  <c r="P10167" i="3"/>
  <c r="P10166" i="3"/>
  <c r="P10165" i="3"/>
  <c r="P10164" i="3"/>
  <c r="P10163" i="3"/>
  <c r="P10162" i="3"/>
  <c r="P10161" i="3"/>
  <c r="P10160" i="3"/>
  <c r="P10159" i="3"/>
  <c r="P10158" i="3"/>
  <c r="P10157" i="3"/>
  <c r="P10156" i="3"/>
  <c r="P10155" i="3"/>
  <c r="P10154" i="3"/>
  <c r="P10153" i="3"/>
  <c r="P10152" i="3"/>
  <c r="P10151" i="3"/>
  <c r="P10150" i="3"/>
  <c r="P10149" i="3"/>
  <c r="P10148" i="3"/>
  <c r="P10147" i="3"/>
  <c r="P10146" i="3"/>
  <c r="P10145" i="3"/>
  <c r="P10144" i="3"/>
  <c r="P10143" i="3"/>
  <c r="P10142" i="3"/>
  <c r="P10141" i="3"/>
  <c r="P10140" i="3"/>
  <c r="P10139" i="3"/>
  <c r="P10138" i="3"/>
  <c r="P10137" i="3"/>
  <c r="P10136" i="3"/>
  <c r="P10135" i="3"/>
  <c r="P10134" i="3"/>
  <c r="P10133" i="3"/>
  <c r="P10132" i="3"/>
  <c r="P10131" i="3"/>
  <c r="P10130" i="3"/>
  <c r="P10129" i="3"/>
  <c r="P10128" i="3"/>
  <c r="P10127" i="3"/>
  <c r="P10126" i="3"/>
  <c r="P10125" i="3"/>
  <c r="P10124" i="3"/>
  <c r="P10123" i="3"/>
  <c r="P10122" i="3"/>
  <c r="P10121" i="3"/>
  <c r="P10120" i="3"/>
  <c r="P10119" i="3"/>
  <c r="P10118" i="3"/>
  <c r="P10117" i="3"/>
  <c r="P10116" i="3"/>
  <c r="P10115" i="3"/>
  <c r="P10114" i="3"/>
  <c r="P10113" i="3"/>
  <c r="P10112" i="3"/>
  <c r="P10111" i="3"/>
  <c r="P10110" i="3"/>
  <c r="P10109" i="3"/>
  <c r="P10108" i="3"/>
  <c r="P10107" i="3"/>
  <c r="P10106" i="3"/>
  <c r="P10105" i="3"/>
  <c r="P10104" i="3"/>
  <c r="P10103" i="3"/>
  <c r="P10102" i="3"/>
  <c r="P10101" i="3"/>
  <c r="P10100" i="3"/>
  <c r="P10099" i="3"/>
  <c r="P10098" i="3"/>
  <c r="P10097" i="3"/>
  <c r="P10096" i="3"/>
  <c r="P10095" i="3"/>
  <c r="P10094" i="3"/>
  <c r="P10093" i="3"/>
  <c r="P10092" i="3"/>
  <c r="P10091" i="3"/>
  <c r="P10090" i="3"/>
  <c r="P10089" i="3"/>
  <c r="P10088" i="3"/>
  <c r="P10087" i="3"/>
  <c r="P10086" i="3"/>
  <c r="P10085" i="3"/>
  <c r="P10084" i="3"/>
  <c r="P10083" i="3"/>
  <c r="P10082" i="3"/>
  <c r="P10081" i="3"/>
  <c r="P10080" i="3"/>
  <c r="P10079" i="3"/>
  <c r="P10078" i="3"/>
  <c r="P10077" i="3"/>
  <c r="P10076" i="3"/>
  <c r="P10075" i="3"/>
  <c r="P10074" i="3"/>
  <c r="P10073" i="3"/>
  <c r="P10072" i="3"/>
  <c r="P10071" i="3"/>
  <c r="P10070" i="3"/>
  <c r="P10069" i="3"/>
  <c r="P10068" i="3"/>
  <c r="P10067" i="3"/>
  <c r="P10066" i="3"/>
  <c r="P10065" i="3"/>
  <c r="P10064" i="3"/>
  <c r="P10063" i="3"/>
  <c r="P10062" i="3"/>
  <c r="P10061" i="3"/>
  <c r="P10060" i="3"/>
  <c r="P10059" i="3"/>
  <c r="P10058" i="3"/>
  <c r="P10057" i="3"/>
  <c r="P10056" i="3"/>
  <c r="P10055" i="3"/>
  <c r="P10054" i="3"/>
  <c r="P10053" i="3"/>
  <c r="P10052" i="3"/>
  <c r="P132" i="1" l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81" i="1"/>
  <c r="P188" i="1"/>
  <c r="P196" i="1"/>
  <c r="P207" i="1"/>
  <c r="P214" i="1"/>
  <c r="P22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6" i="1"/>
  <c r="P617" i="1"/>
  <c r="P618" i="1"/>
  <c r="P619" i="1"/>
  <c r="P620" i="1"/>
  <c r="P621" i="1"/>
  <c r="P622" i="1"/>
  <c r="P623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7" i="1"/>
  <c r="P670" i="1"/>
  <c r="P671" i="1"/>
  <c r="P672" i="1"/>
  <c r="P673" i="1"/>
  <c r="P674" i="1"/>
  <c r="P675" i="1"/>
  <c r="P676" i="1"/>
  <c r="P677" i="1"/>
  <c r="P678" i="1"/>
  <c r="P679" i="1"/>
  <c r="V17" i="1"/>
  <c r="B2" i="3"/>
  <c r="A2" i="3" s="1"/>
  <c r="Y9" i="1"/>
  <c r="Y8" i="1"/>
  <c r="B3" i="3" l="1"/>
  <c r="A3" i="3" l="1"/>
  <c r="B4" i="3"/>
  <c r="C3" i="8"/>
  <c r="G3" i="8"/>
  <c r="D3" i="8"/>
  <c r="H3" i="8"/>
  <c r="E3" i="8"/>
  <c r="B3" i="8"/>
  <c r="F3" i="8"/>
  <c r="I3" i="8"/>
  <c r="A4" i="3" l="1"/>
  <c r="B5" i="3"/>
  <c r="A5" i="3" s="1"/>
  <c r="V35" i="1"/>
  <c r="A4" i="7"/>
  <c r="V33" i="1"/>
  <c r="B4" i="7" l="1"/>
  <c r="F4" i="7" s="1"/>
  <c r="E4" i="7"/>
  <c r="C4" i="7"/>
  <c r="A5" i="7"/>
  <c r="D4" i="7"/>
  <c r="A6" i="7" l="1"/>
  <c r="C6" i="7" s="1"/>
  <c r="E5" i="7"/>
  <c r="D5" i="7"/>
  <c r="B5" i="7"/>
  <c r="F5" i="7" s="1"/>
  <c r="C5" i="7"/>
  <c r="G4" i="5"/>
  <c r="B6" i="7" l="1"/>
  <c r="F6" i="7" s="1"/>
  <c r="A7" i="7"/>
  <c r="E7" i="7" s="1"/>
  <c r="D6" i="7"/>
  <c r="E6" i="7"/>
  <c r="G3" i="5"/>
  <c r="B7" i="7" l="1"/>
  <c r="F7" i="7" s="1"/>
  <c r="A8" i="7"/>
  <c r="E8" i="7" s="1"/>
  <c r="C7" i="7"/>
  <c r="D7" i="7"/>
  <c r="B8" i="7" l="1"/>
  <c r="F8" i="7" s="1"/>
  <c r="C8" i="7"/>
  <c r="A9" i="7"/>
  <c r="E9" i="7" s="1"/>
  <c r="D8" i="7"/>
  <c r="B5" i="5"/>
  <c r="B9" i="5"/>
  <c r="B13" i="5"/>
  <c r="B17" i="5"/>
  <c r="B21" i="5"/>
  <c r="B25" i="5"/>
  <c r="B29" i="5"/>
  <c r="B33" i="5"/>
  <c r="B37" i="5"/>
  <c r="B41" i="5"/>
  <c r="B45" i="5"/>
  <c r="B49" i="5"/>
  <c r="B53" i="5"/>
  <c r="B57" i="5"/>
  <c r="B61" i="5"/>
  <c r="B65" i="5"/>
  <c r="B69" i="5"/>
  <c r="B73" i="5"/>
  <c r="B6" i="5"/>
  <c r="B10" i="5"/>
  <c r="B14" i="5"/>
  <c r="B18" i="5"/>
  <c r="B22" i="5"/>
  <c r="B26" i="5"/>
  <c r="B30" i="5"/>
  <c r="B34" i="5"/>
  <c r="B38" i="5"/>
  <c r="B42" i="5"/>
  <c r="B46" i="5"/>
  <c r="B50" i="5"/>
  <c r="B54" i="5"/>
  <c r="B58" i="5"/>
  <c r="B62" i="5"/>
  <c r="B66" i="5"/>
  <c r="B70" i="5"/>
  <c r="B74" i="5"/>
  <c r="B11" i="5"/>
  <c r="B19" i="5"/>
  <c r="B27" i="5"/>
  <c r="B35" i="5"/>
  <c r="B43" i="5"/>
  <c r="B51" i="5"/>
  <c r="B59" i="5"/>
  <c r="B67" i="5"/>
  <c r="B75" i="5"/>
  <c r="B79" i="5"/>
  <c r="B83" i="5"/>
  <c r="B87" i="5"/>
  <c r="B91" i="5"/>
  <c r="B95" i="5"/>
  <c r="B99" i="5"/>
  <c r="B103" i="5"/>
  <c r="B107" i="5"/>
  <c r="B111" i="5"/>
  <c r="B115" i="5"/>
  <c r="B119" i="5"/>
  <c r="B123" i="5"/>
  <c r="B127" i="5"/>
  <c r="B131" i="5"/>
  <c r="B135" i="5"/>
  <c r="B139" i="5"/>
  <c r="B143" i="5"/>
  <c r="B147" i="5"/>
  <c r="B151" i="5"/>
  <c r="B7" i="5"/>
  <c r="B23" i="5"/>
  <c r="B39" i="5"/>
  <c r="B55" i="5"/>
  <c r="B71" i="5"/>
  <c r="B81" i="5"/>
  <c r="B89" i="5"/>
  <c r="B97" i="5"/>
  <c r="B101" i="5"/>
  <c r="B109" i="5"/>
  <c r="B113" i="5"/>
  <c r="B117" i="5"/>
  <c r="B121" i="5"/>
  <c r="B125" i="5"/>
  <c r="B129" i="5"/>
  <c r="B133" i="5"/>
  <c r="B137" i="5"/>
  <c r="B141" i="5"/>
  <c r="B145" i="5"/>
  <c r="B149" i="5"/>
  <c r="B153" i="5"/>
  <c r="B16" i="5"/>
  <c r="B24" i="5"/>
  <c r="B32" i="5"/>
  <c r="B40" i="5"/>
  <c r="B56" i="5"/>
  <c r="B64" i="5"/>
  <c r="B78" i="5"/>
  <c r="B12" i="5"/>
  <c r="B20" i="5"/>
  <c r="B28" i="5"/>
  <c r="B36" i="5"/>
  <c r="B44" i="5"/>
  <c r="B52" i="5"/>
  <c r="B60" i="5"/>
  <c r="B68" i="5"/>
  <c r="B76" i="5"/>
  <c r="B80" i="5"/>
  <c r="B84" i="5"/>
  <c r="B88" i="5"/>
  <c r="B92" i="5"/>
  <c r="B96" i="5"/>
  <c r="B100" i="5"/>
  <c r="B104" i="5"/>
  <c r="B108" i="5"/>
  <c r="B112" i="5"/>
  <c r="B116" i="5"/>
  <c r="B120" i="5"/>
  <c r="B124" i="5"/>
  <c r="B128" i="5"/>
  <c r="B132" i="5"/>
  <c r="B136" i="5"/>
  <c r="B140" i="5"/>
  <c r="B144" i="5"/>
  <c r="B148" i="5"/>
  <c r="B152" i="5"/>
  <c r="B15" i="5"/>
  <c r="B31" i="5"/>
  <c r="B47" i="5"/>
  <c r="B63" i="5"/>
  <c r="B77" i="5"/>
  <c r="B85" i="5"/>
  <c r="B93" i="5"/>
  <c r="B105" i="5"/>
  <c r="B8" i="5"/>
  <c r="B48" i="5"/>
  <c r="B72" i="5"/>
  <c r="B90" i="5"/>
  <c r="B106" i="5"/>
  <c r="B122" i="5"/>
  <c r="B138" i="5"/>
  <c r="B4" i="5"/>
  <c r="A4" i="5" s="1"/>
  <c r="B130" i="5"/>
  <c r="B102" i="5"/>
  <c r="B134" i="5"/>
  <c r="B94" i="5"/>
  <c r="B110" i="5"/>
  <c r="B126" i="5"/>
  <c r="B142" i="5"/>
  <c r="B82" i="5"/>
  <c r="B98" i="5"/>
  <c r="B114" i="5"/>
  <c r="B146" i="5"/>
  <c r="B86" i="5"/>
  <c r="B118" i="5"/>
  <c r="B150" i="5"/>
  <c r="F3" i="5"/>
  <c r="G1" i="5"/>
  <c r="L7" i="1"/>
  <c r="C3" i="5"/>
  <c r="C9" i="1"/>
  <c r="C11" i="1"/>
  <c r="C12" i="1"/>
  <c r="C13" i="1"/>
  <c r="L13" i="1" s="1"/>
  <c r="C14" i="1"/>
  <c r="L14" i="1" s="1"/>
  <c r="C15" i="1"/>
  <c r="L15" i="1" s="1"/>
  <c r="C16" i="1"/>
  <c r="L16" i="1" s="1"/>
  <c r="C17" i="1"/>
  <c r="L17" i="1" s="1"/>
  <c r="C18" i="1"/>
  <c r="L18" i="1" s="1"/>
  <c r="C19" i="1"/>
  <c r="L19" i="1" s="1"/>
  <c r="C20" i="1"/>
  <c r="L20" i="1" s="1"/>
  <c r="C21" i="1"/>
  <c r="L21" i="1" s="1"/>
  <c r="C22" i="1"/>
  <c r="L22" i="1" s="1"/>
  <c r="C23" i="1"/>
  <c r="L23" i="1" s="1"/>
  <c r="C24" i="1"/>
  <c r="L24" i="1" s="1"/>
  <c r="C25" i="1"/>
  <c r="L25" i="1" s="1"/>
  <c r="C26" i="1"/>
  <c r="L26" i="1" s="1"/>
  <c r="C27" i="1"/>
  <c r="L27" i="1" s="1"/>
  <c r="C28" i="1"/>
  <c r="L28" i="1" s="1"/>
  <c r="C29" i="1"/>
  <c r="L29" i="1" s="1"/>
  <c r="C30" i="1"/>
  <c r="L30" i="1" s="1"/>
  <c r="C31" i="1"/>
  <c r="L31" i="1" s="1"/>
  <c r="C32" i="1"/>
  <c r="L32" i="1" s="1"/>
  <c r="C33" i="1"/>
  <c r="L33" i="1" s="1"/>
  <c r="C34" i="1"/>
  <c r="L34" i="1" s="1"/>
  <c r="C35" i="1"/>
  <c r="L35" i="1" s="1"/>
  <c r="C36" i="1"/>
  <c r="L36" i="1" s="1"/>
  <c r="C37" i="1"/>
  <c r="L37" i="1" s="1"/>
  <c r="C38" i="1"/>
  <c r="L38" i="1" s="1"/>
  <c r="C39" i="1"/>
  <c r="L39" i="1" s="1"/>
  <c r="C40" i="1"/>
  <c r="L40" i="1" s="1"/>
  <c r="C41" i="1"/>
  <c r="L41" i="1" s="1"/>
  <c r="C42" i="1"/>
  <c r="L42" i="1" s="1"/>
  <c r="C43" i="1"/>
  <c r="L43" i="1" s="1"/>
  <c r="C44" i="1"/>
  <c r="L44" i="1" s="1"/>
  <c r="C45" i="1"/>
  <c r="L45" i="1" s="1"/>
  <c r="C46" i="1"/>
  <c r="L46" i="1" s="1"/>
  <c r="C47" i="1"/>
  <c r="L47" i="1" s="1"/>
  <c r="C48" i="1"/>
  <c r="L48" i="1" s="1"/>
  <c r="C49" i="1"/>
  <c r="L49" i="1" s="1"/>
  <c r="C50" i="1"/>
  <c r="L50" i="1" s="1"/>
  <c r="C51" i="1"/>
  <c r="L51" i="1" s="1"/>
  <c r="C52" i="1"/>
  <c r="L52" i="1" s="1"/>
  <c r="C53" i="1"/>
  <c r="L53" i="1" s="1"/>
  <c r="C54" i="1"/>
  <c r="L54" i="1" s="1"/>
  <c r="C55" i="1"/>
  <c r="L55" i="1" s="1"/>
  <c r="C56" i="1"/>
  <c r="L56" i="1" s="1"/>
  <c r="C57" i="1"/>
  <c r="L57" i="1" s="1"/>
  <c r="C58" i="1"/>
  <c r="L58" i="1" s="1"/>
  <c r="C59" i="1"/>
  <c r="L59" i="1" s="1"/>
  <c r="C60" i="1"/>
  <c r="L60" i="1" s="1"/>
  <c r="C61" i="1"/>
  <c r="L61" i="1" s="1"/>
  <c r="C62" i="1"/>
  <c r="L62" i="1" s="1"/>
  <c r="C63" i="1"/>
  <c r="L63" i="1" s="1"/>
  <c r="C64" i="1"/>
  <c r="L64" i="1" s="1"/>
  <c r="C65" i="1"/>
  <c r="L65" i="1" s="1"/>
  <c r="C66" i="1"/>
  <c r="L66" i="1" s="1"/>
  <c r="C67" i="1"/>
  <c r="L67" i="1" s="1"/>
  <c r="C68" i="1"/>
  <c r="L68" i="1" s="1"/>
  <c r="C69" i="1"/>
  <c r="L69" i="1" s="1"/>
  <c r="C70" i="1"/>
  <c r="L70" i="1" s="1"/>
  <c r="C71" i="1"/>
  <c r="L71" i="1" s="1"/>
  <c r="C72" i="1"/>
  <c r="L72" i="1" s="1"/>
  <c r="C73" i="1"/>
  <c r="L73" i="1" s="1"/>
  <c r="C74" i="1"/>
  <c r="L74" i="1" s="1"/>
  <c r="C75" i="1"/>
  <c r="L75" i="1" s="1"/>
  <c r="C76" i="1"/>
  <c r="L76" i="1" s="1"/>
  <c r="C77" i="1"/>
  <c r="L77" i="1" s="1"/>
  <c r="C78" i="1"/>
  <c r="L78" i="1" s="1"/>
  <c r="C79" i="1"/>
  <c r="L79" i="1" s="1"/>
  <c r="C80" i="1"/>
  <c r="L80" i="1" s="1"/>
  <c r="C81" i="1"/>
  <c r="L81" i="1" s="1"/>
  <c r="C82" i="1"/>
  <c r="L82" i="1" s="1"/>
  <c r="C83" i="1"/>
  <c r="L83" i="1" s="1"/>
  <c r="C84" i="1"/>
  <c r="L84" i="1" s="1"/>
  <c r="C85" i="1"/>
  <c r="L85" i="1" s="1"/>
  <c r="C86" i="1"/>
  <c r="L86" i="1" s="1"/>
  <c r="C87" i="1"/>
  <c r="L87" i="1" s="1"/>
  <c r="C88" i="1"/>
  <c r="L88" i="1" s="1"/>
  <c r="C89" i="1"/>
  <c r="L89" i="1" s="1"/>
  <c r="C90" i="1"/>
  <c r="L90" i="1" s="1"/>
  <c r="C91" i="1"/>
  <c r="L91" i="1" s="1"/>
  <c r="C92" i="1"/>
  <c r="L92" i="1" s="1"/>
  <c r="C93" i="1"/>
  <c r="L93" i="1" s="1"/>
  <c r="C94" i="1"/>
  <c r="L94" i="1" s="1"/>
  <c r="C95" i="1"/>
  <c r="L95" i="1" s="1"/>
  <c r="C96" i="1"/>
  <c r="L96" i="1" s="1"/>
  <c r="C97" i="1"/>
  <c r="L97" i="1" s="1"/>
  <c r="C98" i="1"/>
  <c r="L98" i="1" s="1"/>
  <c r="C99" i="1"/>
  <c r="L99" i="1" s="1"/>
  <c r="C100" i="1"/>
  <c r="L100" i="1" s="1"/>
  <c r="C101" i="1"/>
  <c r="L101" i="1" s="1"/>
  <c r="C102" i="1"/>
  <c r="L102" i="1" s="1"/>
  <c r="C103" i="1"/>
  <c r="L103" i="1" s="1"/>
  <c r="C104" i="1"/>
  <c r="L104" i="1" s="1"/>
  <c r="C105" i="1"/>
  <c r="L105" i="1" s="1"/>
  <c r="C106" i="1"/>
  <c r="L106" i="1" s="1"/>
  <c r="C107" i="1"/>
  <c r="L107" i="1" s="1"/>
  <c r="C108" i="1"/>
  <c r="L108" i="1" s="1"/>
  <c r="C109" i="1"/>
  <c r="L109" i="1" s="1"/>
  <c r="C110" i="1"/>
  <c r="L110" i="1" s="1"/>
  <c r="C111" i="1"/>
  <c r="L111" i="1" s="1"/>
  <c r="C112" i="1"/>
  <c r="L112" i="1" s="1"/>
  <c r="C113" i="1"/>
  <c r="L113" i="1" s="1"/>
  <c r="C114" i="1"/>
  <c r="L114" i="1" s="1"/>
  <c r="C115" i="1"/>
  <c r="L115" i="1" s="1"/>
  <c r="C116" i="1"/>
  <c r="L116" i="1" s="1"/>
  <c r="C117" i="1"/>
  <c r="L117" i="1" s="1"/>
  <c r="C118" i="1"/>
  <c r="L118" i="1" s="1"/>
  <c r="C119" i="1"/>
  <c r="L119" i="1" s="1"/>
  <c r="C120" i="1"/>
  <c r="L120" i="1" s="1"/>
  <c r="C121" i="1"/>
  <c r="L121" i="1" s="1"/>
  <c r="C122" i="1"/>
  <c r="L122" i="1" s="1"/>
  <c r="C123" i="1"/>
  <c r="L123" i="1" s="1"/>
  <c r="C124" i="1"/>
  <c r="L124" i="1" s="1"/>
  <c r="C125" i="1"/>
  <c r="L125" i="1" s="1"/>
  <c r="C126" i="1"/>
  <c r="L126" i="1" s="1"/>
  <c r="C127" i="1"/>
  <c r="L127" i="1" s="1"/>
  <c r="C128" i="1"/>
  <c r="L128" i="1" s="1"/>
  <c r="C129" i="1"/>
  <c r="L129" i="1" s="1"/>
  <c r="C130" i="1"/>
  <c r="L130" i="1" s="1"/>
  <c r="C131" i="1"/>
  <c r="L131" i="1" s="1"/>
  <c r="C132" i="1"/>
  <c r="L132" i="1" s="1"/>
  <c r="C133" i="1"/>
  <c r="L133" i="1" s="1"/>
  <c r="C134" i="1"/>
  <c r="L134" i="1" s="1"/>
  <c r="C135" i="1"/>
  <c r="L135" i="1" s="1"/>
  <c r="C136" i="1"/>
  <c r="L136" i="1" s="1"/>
  <c r="C137" i="1"/>
  <c r="L137" i="1" s="1"/>
  <c r="C138" i="1"/>
  <c r="L138" i="1" s="1"/>
  <c r="C139" i="1"/>
  <c r="L139" i="1" s="1"/>
  <c r="C140" i="1"/>
  <c r="L140" i="1" s="1"/>
  <c r="C141" i="1"/>
  <c r="L141" i="1" s="1"/>
  <c r="C142" i="1"/>
  <c r="L142" i="1" s="1"/>
  <c r="C143" i="1"/>
  <c r="L143" i="1" s="1"/>
  <c r="C144" i="1"/>
  <c r="L144" i="1" s="1"/>
  <c r="C145" i="1"/>
  <c r="L145" i="1" s="1"/>
  <c r="C146" i="1"/>
  <c r="L146" i="1" s="1"/>
  <c r="C147" i="1"/>
  <c r="L147" i="1" s="1"/>
  <c r="C148" i="1"/>
  <c r="L148" i="1" s="1"/>
  <c r="C149" i="1"/>
  <c r="L149" i="1" s="1"/>
  <c r="C150" i="1"/>
  <c r="L150" i="1" s="1"/>
  <c r="C151" i="1"/>
  <c r="L151" i="1" s="1"/>
  <c r="C152" i="1"/>
  <c r="L152" i="1" s="1"/>
  <c r="C153" i="1"/>
  <c r="L153" i="1" s="1"/>
  <c r="C154" i="1"/>
  <c r="L154" i="1" s="1"/>
  <c r="C155" i="1"/>
  <c r="L155" i="1" s="1"/>
  <c r="C156" i="1"/>
  <c r="L156" i="1" s="1"/>
  <c r="C157" i="1"/>
  <c r="L157" i="1" s="1"/>
  <c r="C158" i="1"/>
  <c r="L158" i="1" s="1"/>
  <c r="C159" i="1"/>
  <c r="L159" i="1" s="1"/>
  <c r="C160" i="1"/>
  <c r="L160" i="1" s="1"/>
  <c r="C161" i="1"/>
  <c r="L161" i="1" s="1"/>
  <c r="C162" i="1"/>
  <c r="L162" i="1" s="1"/>
  <c r="C163" i="1"/>
  <c r="L163" i="1" s="1"/>
  <c r="C164" i="1"/>
  <c r="L164" i="1" s="1"/>
  <c r="C165" i="1"/>
  <c r="L165" i="1" s="1"/>
  <c r="C166" i="1"/>
  <c r="L166" i="1" s="1"/>
  <c r="C167" i="1"/>
  <c r="L167" i="1" s="1"/>
  <c r="C168" i="1"/>
  <c r="L168" i="1" s="1"/>
  <c r="C169" i="1"/>
  <c r="L169" i="1" s="1"/>
  <c r="C170" i="1"/>
  <c r="L170" i="1" s="1"/>
  <c r="C171" i="1"/>
  <c r="L171" i="1" s="1"/>
  <c r="C172" i="1"/>
  <c r="L172" i="1" s="1"/>
  <c r="C173" i="1"/>
  <c r="L173" i="1" s="1"/>
  <c r="C174" i="1"/>
  <c r="L174" i="1" s="1"/>
  <c r="C175" i="1"/>
  <c r="L175" i="1" s="1"/>
  <c r="C176" i="1"/>
  <c r="L176" i="1" s="1"/>
  <c r="C177" i="1"/>
  <c r="L177" i="1" s="1"/>
  <c r="C178" i="1"/>
  <c r="L178" i="1" s="1"/>
  <c r="C179" i="1"/>
  <c r="L179" i="1" s="1"/>
  <c r="C180" i="1"/>
  <c r="L180" i="1" s="1"/>
  <c r="C181" i="1"/>
  <c r="L181" i="1" s="1"/>
  <c r="C182" i="1"/>
  <c r="L182" i="1" s="1"/>
  <c r="C183" i="1"/>
  <c r="L183" i="1" s="1"/>
  <c r="C184" i="1"/>
  <c r="L184" i="1" s="1"/>
  <c r="C185" i="1"/>
  <c r="L185" i="1" s="1"/>
  <c r="C186" i="1"/>
  <c r="L186" i="1" s="1"/>
  <c r="C187" i="1"/>
  <c r="L187" i="1" s="1"/>
  <c r="C188" i="1"/>
  <c r="L188" i="1" s="1"/>
  <c r="C189" i="1"/>
  <c r="L189" i="1" s="1"/>
  <c r="C190" i="1"/>
  <c r="L190" i="1" s="1"/>
  <c r="C191" i="1"/>
  <c r="L191" i="1" s="1"/>
  <c r="C192" i="1"/>
  <c r="L192" i="1" s="1"/>
  <c r="C193" i="1"/>
  <c r="L193" i="1" s="1"/>
  <c r="C194" i="1"/>
  <c r="L194" i="1" s="1"/>
  <c r="C195" i="1"/>
  <c r="L195" i="1" s="1"/>
  <c r="C196" i="1"/>
  <c r="L196" i="1" s="1"/>
  <c r="C197" i="1"/>
  <c r="L197" i="1" s="1"/>
  <c r="C198" i="1"/>
  <c r="L198" i="1" s="1"/>
  <c r="C199" i="1"/>
  <c r="L199" i="1" s="1"/>
  <c r="C200" i="1"/>
  <c r="L200" i="1" s="1"/>
  <c r="C201" i="1"/>
  <c r="L201" i="1" s="1"/>
  <c r="C202" i="1"/>
  <c r="L202" i="1" s="1"/>
  <c r="C203" i="1"/>
  <c r="L203" i="1" s="1"/>
  <c r="C204" i="1"/>
  <c r="L204" i="1" s="1"/>
  <c r="C205" i="1"/>
  <c r="L205" i="1" s="1"/>
  <c r="C206" i="1"/>
  <c r="L206" i="1" s="1"/>
  <c r="C207" i="1"/>
  <c r="L207" i="1" s="1"/>
  <c r="C208" i="1"/>
  <c r="L208" i="1" s="1"/>
  <c r="C209" i="1"/>
  <c r="L209" i="1" s="1"/>
  <c r="C210" i="1"/>
  <c r="L210" i="1" s="1"/>
  <c r="C211" i="1"/>
  <c r="L211" i="1" s="1"/>
  <c r="C212" i="1"/>
  <c r="L212" i="1" s="1"/>
  <c r="C213" i="1"/>
  <c r="L213" i="1" s="1"/>
  <c r="C214" i="1"/>
  <c r="L214" i="1" s="1"/>
  <c r="C215" i="1"/>
  <c r="L215" i="1" s="1"/>
  <c r="C216" i="1"/>
  <c r="L216" i="1" s="1"/>
  <c r="C217" i="1"/>
  <c r="L217" i="1" s="1"/>
  <c r="C218" i="1"/>
  <c r="L218" i="1" s="1"/>
  <c r="C219" i="1"/>
  <c r="L219" i="1" s="1"/>
  <c r="C220" i="1"/>
  <c r="L220" i="1" s="1"/>
  <c r="C221" i="1"/>
  <c r="L221" i="1" s="1"/>
  <c r="C222" i="1"/>
  <c r="L222" i="1" s="1"/>
  <c r="C223" i="1"/>
  <c r="L223" i="1" s="1"/>
  <c r="C224" i="1"/>
  <c r="L224" i="1" s="1"/>
  <c r="C225" i="1"/>
  <c r="L225" i="1" s="1"/>
  <c r="C226" i="1"/>
  <c r="L226" i="1" s="1"/>
  <c r="C227" i="1"/>
  <c r="L227" i="1" s="1"/>
  <c r="C228" i="1"/>
  <c r="L228" i="1" s="1"/>
  <c r="C229" i="1"/>
  <c r="L229" i="1" s="1"/>
  <c r="C230" i="1"/>
  <c r="L230" i="1" s="1"/>
  <c r="C231" i="1"/>
  <c r="L231" i="1" s="1"/>
  <c r="C232" i="1"/>
  <c r="L232" i="1" s="1"/>
  <c r="C233" i="1"/>
  <c r="L233" i="1" s="1"/>
  <c r="C234" i="1"/>
  <c r="L234" i="1" s="1"/>
  <c r="C235" i="1"/>
  <c r="L235" i="1" s="1"/>
  <c r="C236" i="1"/>
  <c r="L236" i="1" s="1"/>
  <c r="C237" i="1"/>
  <c r="L237" i="1" s="1"/>
  <c r="C238" i="1"/>
  <c r="L238" i="1" s="1"/>
  <c r="C239" i="1"/>
  <c r="L239" i="1" s="1"/>
  <c r="C240" i="1"/>
  <c r="L240" i="1" s="1"/>
  <c r="C241" i="1"/>
  <c r="L241" i="1" s="1"/>
  <c r="C242" i="1"/>
  <c r="L242" i="1" s="1"/>
  <c r="C243" i="1"/>
  <c r="L243" i="1" s="1"/>
  <c r="C244" i="1"/>
  <c r="L244" i="1" s="1"/>
  <c r="C245" i="1"/>
  <c r="L245" i="1" s="1"/>
  <c r="C246" i="1"/>
  <c r="L246" i="1" s="1"/>
  <c r="C247" i="1"/>
  <c r="L247" i="1" s="1"/>
  <c r="C248" i="1"/>
  <c r="L248" i="1" s="1"/>
  <c r="C249" i="1"/>
  <c r="L249" i="1" s="1"/>
  <c r="C250" i="1"/>
  <c r="L250" i="1" s="1"/>
  <c r="C251" i="1"/>
  <c r="L251" i="1" s="1"/>
  <c r="C252" i="1"/>
  <c r="L252" i="1" s="1"/>
  <c r="C253" i="1"/>
  <c r="L253" i="1" s="1"/>
  <c r="C254" i="1"/>
  <c r="L254" i="1" s="1"/>
  <c r="C255" i="1"/>
  <c r="L255" i="1" s="1"/>
  <c r="C256" i="1"/>
  <c r="L256" i="1" s="1"/>
  <c r="C257" i="1"/>
  <c r="L257" i="1" s="1"/>
  <c r="C258" i="1"/>
  <c r="L258" i="1" s="1"/>
  <c r="C259" i="1"/>
  <c r="L259" i="1" s="1"/>
  <c r="C260" i="1"/>
  <c r="L260" i="1" s="1"/>
  <c r="C261" i="1"/>
  <c r="L261" i="1" s="1"/>
  <c r="C262" i="1"/>
  <c r="L262" i="1" s="1"/>
  <c r="C263" i="1"/>
  <c r="L263" i="1" s="1"/>
  <c r="C264" i="1"/>
  <c r="L264" i="1" s="1"/>
  <c r="C265" i="1"/>
  <c r="L265" i="1" s="1"/>
  <c r="C266" i="1"/>
  <c r="L266" i="1" s="1"/>
  <c r="C267" i="1"/>
  <c r="L267" i="1" s="1"/>
  <c r="C268" i="1"/>
  <c r="L268" i="1" s="1"/>
  <c r="C269" i="1"/>
  <c r="L269" i="1" s="1"/>
  <c r="C270" i="1"/>
  <c r="L270" i="1" s="1"/>
  <c r="C271" i="1"/>
  <c r="L271" i="1" s="1"/>
  <c r="C272" i="1"/>
  <c r="L272" i="1" s="1"/>
  <c r="C273" i="1"/>
  <c r="L273" i="1" s="1"/>
  <c r="C274" i="1"/>
  <c r="L274" i="1" s="1"/>
  <c r="C275" i="1"/>
  <c r="L275" i="1" s="1"/>
  <c r="C276" i="1"/>
  <c r="L276" i="1" s="1"/>
  <c r="C277" i="1"/>
  <c r="L277" i="1" s="1"/>
  <c r="C278" i="1"/>
  <c r="L278" i="1" s="1"/>
  <c r="C279" i="1"/>
  <c r="L279" i="1" s="1"/>
  <c r="C280" i="1"/>
  <c r="L280" i="1" s="1"/>
  <c r="C281" i="1"/>
  <c r="L281" i="1" s="1"/>
  <c r="C282" i="1"/>
  <c r="L282" i="1" s="1"/>
  <c r="C283" i="1"/>
  <c r="L283" i="1" s="1"/>
  <c r="C284" i="1"/>
  <c r="L284" i="1" s="1"/>
  <c r="C285" i="1"/>
  <c r="L285" i="1" s="1"/>
  <c r="C286" i="1"/>
  <c r="L286" i="1" s="1"/>
  <c r="C287" i="1"/>
  <c r="L287" i="1" s="1"/>
  <c r="C288" i="1"/>
  <c r="L288" i="1" s="1"/>
  <c r="C289" i="1"/>
  <c r="L289" i="1" s="1"/>
  <c r="C290" i="1"/>
  <c r="L290" i="1" s="1"/>
  <c r="C291" i="1"/>
  <c r="L291" i="1" s="1"/>
  <c r="C292" i="1"/>
  <c r="L292" i="1" s="1"/>
  <c r="C293" i="1"/>
  <c r="L293" i="1" s="1"/>
  <c r="C294" i="1"/>
  <c r="L294" i="1" s="1"/>
  <c r="C295" i="1"/>
  <c r="L295" i="1" s="1"/>
  <c r="C296" i="1"/>
  <c r="L296" i="1" s="1"/>
  <c r="C297" i="1"/>
  <c r="L297" i="1" s="1"/>
  <c r="C298" i="1"/>
  <c r="L298" i="1" s="1"/>
  <c r="C299" i="1"/>
  <c r="L299" i="1" s="1"/>
  <c r="C300" i="1"/>
  <c r="L300" i="1" s="1"/>
  <c r="C301" i="1"/>
  <c r="L301" i="1" s="1"/>
  <c r="C302" i="1"/>
  <c r="L302" i="1" s="1"/>
  <c r="C303" i="1"/>
  <c r="L303" i="1" s="1"/>
  <c r="C304" i="1"/>
  <c r="L304" i="1" s="1"/>
  <c r="C305" i="1"/>
  <c r="L305" i="1" s="1"/>
  <c r="C306" i="1"/>
  <c r="L306" i="1" s="1"/>
  <c r="C307" i="1"/>
  <c r="L307" i="1" s="1"/>
  <c r="C308" i="1"/>
  <c r="L308" i="1" s="1"/>
  <c r="C309" i="1"/>
  <c r="L309" i="1" s="1"/>
  <c r="C310" i="1"/>
  <c r="L310" i="1" s="1"/>
  <c r="C311" i="1"/>
  <c r="L311" i="1" s="1"/>
  <c r="C312" i="1"/>
  <c r="L312" i="1" s="1"/>
  <c r="C313" i="1"/>
  <c r="L313" i="1" s="1"/>
  <c r="C314" i="1"/>
  <c r="L314" i="1" s="1"/>
  <c r="C315" i="1"/>
  <c r="L315" i="1" s="1"/>
  <c r="C316" i="1"/>
  <c r="L316" i="1" s="1"/>
  <c r="C317" i="1"/>
  <c r="L317" i="1" s="1"/>
  <c r="C318" i="1"/>
  <c r="L318" i="1" s="1"/>
  <c r="C319" i="1"/>
  <c r="L319" i="1" s="1"/>
  <c r="C320" i="1"/>
  <c r="L320" i="1" s="1"/>
  <c r="C321" i="1"/>
  <c r="L321" i="1" s="1"/>
  <c r="C322" i="1"/>
  <c r="L322" i="1" s="1"/>
  <c r="C323" i="1"/>
  <c r="L323" i="1" s="1"/>
  <c r="C324" i="1"/>
  <c r="L324" i="1" s="1"/>
  <c r="C325" i="1"/>
  <c r="L325" i="1" s="1"/>
  <c r="C326" i="1"/>
  <c r="L326" i="1" s="1"/>
  <c r="C327" i="1"/>
  <c r="L327" i="1" s="1"/>
  <c r="C328" i="1"/>
  <c r="L328" i="1" s="1"/>
  <c r="C329" i="1"/>
  <c r="L329" i="1" s="1"/>
  <c r="C330" i="1"/>
  <c r="L330" i="1" s="1"/>
  <c r="C331" i="1"/>
  <c r="L331" i="1" s="1"/>
  <c r="C332" i="1"/>
  <c r="L332" i="1" s="1"/>
  <c r="C333" i="1"/>
  <c r="L333" i="1" s="1"/>
  <c r="C334" i="1"/>
  <c r="L334" i="1" s="1"/>
  <c r="C335" i="1"/>
  <c r="L335" i="1" s="1"/>
  <c r="C336" i="1"/>
  <c r="L336" i="1" s="1"/>
  <c r="C337" i="1"/>
  <c r="L337" i="1" s="1"/>
  <c r="C338" i="1"/>
  <c r="L338" i="1" s="1"/>
  <c r="C339" i="1"/>
  <c r="L339" i="1" s="1"/>
  <c r="C340" i="1"/>
  <c r="L340" i="1" s="1"/>
  <c r="C341" i="1"/>
  <c r="L341" i="1" s="1"/>
  <c r="C342" i="1"/>
  <c r="L342" i="1" s="1"/>
  <c r="C343" i="1"/>
  <c r="L343" i="1" s="1"/>
  <c r="C344" i="1"/>
  <c r="L344" i="1" s="1"/>
  <c r="C345" i="1"/>
  <c r="L345" i="1" s="1"/>
  <c r="C346" i="1"/>
  <c r="L346" i="1" s="1"/>
  <c r="C347" i="1"/>
  <c r="L347" i="1" s="1"/>
  <c r="C348" i="1"/>
  <c r="L348" i="1" s="1"/>
  <c r="C349" i="1"/>
  <c r="L349" i="1" s="1"/>
  <c r="C350" i="1"/>
  <c r="L350" i="1" s="1"/>
  <c r="C351" i="1"/>
  <c r="L351" i="1" s="1"/>
  <c r="C352" i="1"/>
  <c r="L352" i="1" s="1"/>
  <c r="C353" i="1"/>
  <c r="L353" i="1" s="1"/>
  <c r="C354" i="1"/>
  <c r="L354" i="1" s="1"/>
  <c r="C355" i="1"/>
  <c r="L355" i="1" s="1"/>
  <c r="C356" i="1"/>
  <c r="L356" i="1" s="1"/>
  <c r="C357" i="1"/>
  <c r="L357" i="1" s="1"/>
  <c r="C358" i="1"/>
  <c r="L358" i="1" s="1"/>
  <c r="C359" i="1"/>
  <c r="L359" i="1" s="1"/>
  <c r="C360" i="1"/>
  <c r="L360" i="1" s="1"/>
  <c r="C361" i="1"/>
  <c r="L361" i="1" s="1"/>
  <c r="C362" i="1"/>
  <c r="L362" i="1" s="1"/>
  <c r="C363" i="1"/>
  <c r="L363" i="1" s="1"/>
  <c r="C364" i="1"/>
  <c r="L364" i="1" s="1"/>
  <c r="C365" i="1"/>
  <c r="L365" i="1" s="1"/>
  <c r="C366" i="1"/>
  <c r="L366" i="1" s="1"/>
  <c r="C367" i="1"/>
  <c r="L367" i="1" s="1"/>
  <c r="C368" i="1"/>
  <c r="L368" i="1" s="1"/>
  <c r="C369" i="1"/>
  <c r="L369" i="1" s="1"/>
  <c r="C370" i="1"/>
  <c r="L370" i="1" s="1"/>
  <c r="C371" i="1"/>
  <c r="L371" i="1" s="1"/>
  <c r="C372" i="1"/>
  <c r="L372" i="1" s="1"/>
  <c r="C373" i="1"/>
  <c r="L373" i="1" s="1"/>
  <c r="C374" i="1"/>
  <c r="L374" i="1" s="1"/>
  <c r="C375" i="1"/>
  <c r="L375" i="1" s="1"/>
  <c r="C376" i="1"/>
  <c r="L376" i="1" s="1"/>
  <c r="C377" i="1"/>
  <c r="L377" i="1" s="1"/>
  <c r="C378" i="1"/>
  <c r="L378" i="1" s="1"/>
  <c r="C379" i="1"/>
  <c r="L379" i="1" s="1"/>
  <c r="C380" i="1"/>
  <c r="L380" i="1" s="1"/>
  <c r="C381" i="1"/>
  <c r="L381" i="1" s="1"/>
  <c r="C382" i="1"/>
  <c r="L382" i="1" s="1"/>
  <c r="C383" i="1"/>
  <c r="L383" i="1" s="1"/>
  <c r="C384" i="1"/>
  <c r="L384" i="1" s="1"/>
  <c r="C385" i="1"/>
  <c r="L385" i="1" s="1"/>
  <c r="C386" i="1"/>
  <c r="L386" i="1" s="1"/>
  <c r="C387" i="1"/>
  <c r="L387" i="1" s="1"/>
  <c r="C388" i="1"/>
  <c r="L388" i="1" s="1"/>
  <c r="C389" i="1"/>
  <c r="L389" i="1" s="1"/>
  <c r="C390" i="1"/>
  <c r="L390" i="1" s="1"/>
  <c r="C391" i="1"/>
  <c r="L391" i="1" s="1"/>
  <c r="C392" i="1"/>
  <c r="L392" i="1" s="1"/>
  <c r="C393" i="1"/>
  <c r="L393" i="1" s="1"/>
  <c r="C394" i="1"/>
  <c r="L394" i="1" s="1"/>
  <c r="C395" i="1"/>
  <c r="L395" i="1" s="1"/>
  <c r="C396" i="1"/>
  <c r="L396" i="1" s="1"/>
  <c r="C397" i="1"/>
  <c r="L397" i="1" s="1"/>
  <c r="C398" i="1"/>
  <c r="L398" i="1" s="1"/>
  <c r="C399" i="1"/>
  <c r="L399" i="1" s="1"/>
  <c r="C400" i="1"/>
  <c r="L400" i="1" s="1"/>
  <c r="C401" i="1"/>
  <c r="L401" i="1" s="1"/>
  <c r="C402" i="1"/>
  <c r="L402" i="1" s="1"/>
  <c r="C403" i="1"/>
  <c r="L403" i="1" s="1"/>
  <c r="C404" i="1"/>
  <c r="L404" i="1" s="1"/>
  <c r="C405" i="1"/>
  <c r="L405" i="1" s="1"/>
  <c r="C406" i="1"/>
  <c r="L406" i="1" s="1"/>
  <c r="C407" i="1"/>
  <c r="L407" i="1" s="1"/>
  <c r="C408" i="1"/>
  <c r="L408" i="1" s="1"/>
  <c r="C409" i="1"/>
  <c r="L409" i="1" s="1"/>
  <c r="C410" i="1"/>
  <c r="L410" i="1" s="1"/>
  <c r="C411" i="1"/>
  <c r="L411" i="1" s="1"/>
  <c r="C412" i="1"/>
  <c r="L412" i="1" s="1"/>
  <c r="C413" i="1"/>
  <c r="L413" i="1" s="1"/>
  <c r="C414" i="1"/>
  <c r="L414" i="1" s="1"/>
  <c r="C415" i="1"/>
  <c r="L415" i="1" s="1"/>
  <c r="C416" i="1"/>
  <c r="L416" i="1" s="1"/>
  <c r="C417" i="1"/>
  <c r="L417" i="1" s="1"/>
  <c r="C418" i="1"/>
  <c r="L418" i="1" s="1"/>
  <c r="C419" i="1"/>
  <c r="L419" i="1" s="1"/>
  <c r="C420" i="1"/>
  <c r="L420" i="1" s="1"/>
  <c r="C421" i="1"/>
  <c r="L421" i="1" s="1"/>
  <c r="C422" i="1"/>
  <c r="L422" i="1" s="1"/>
  <c r="C423" i="1"/>
  <c r="L423" i="1" s="1"/>
  <c r="C424" i="1"/>
  <c r="L424" i="1" s="1"/>
  <c r="C425" i="1"/>
  <c r="L425" i="1" s="1"/>
  <c r="C426" i="1"/>
  <c r="L426" i="1" s="1"/>
  <c r="C427" i="1"/>
  <c r="L427" i="1" s="1"/>
  <c r="C428" i="1"/>
  <c r="L428" i="1" s="1"/>
  <c r="C429" i="1"/>
  <c r="L429" i="1" s="1"/>
  <c r="C430" i="1"/>
  <c r="L430" i="1" s="1"/>
  <c r="C431" i="1"/>
  <c r="L431" i="1" s="1"/>
  <c r="C432" i="1"/>
  <c r="L432" i="1" s="1"/>
  <c r="C433" i="1"/>
  <c r="L433" i="1" s="1"/>
  <c r="C434" i="1"/>
  <c r="L434" i="1" s="1"/>
  <c r="C435" i="1"/>
  <c r="L435" i="1" s="1"/>
  <c r="C436" i="1"/>
  <c r="L436" i="1" s="1"/>
  <c r="C437" i="1"/>
  <c r="L437" i="1" s="1"/>
  <c r="C438" i="1"/>
  <c r="L438" i="1" s="1"/>
  <c r="C439" i="1"/>
  <c r="L439" i="1" s="1"/>
  <c r="C440" i="1"/>
  <c r="L440" i="1" s="1"/>
  <c r="C441" i="1"/>
  <c r="L441" i="1" s="1"/>
  <c r="C442" i="1"/>
  <c r="L442" i="1" s="1"/>
  <c r="C443" i="1"/>
  <c r="L443" i="1" s="1"/>
  <c r="C444" i="1"/>
  <c r="L444" i="1" s="1"/>
  <c r="C445" i="1"/>
  <c r="L445" i="1" s="1"/>
  <c r="C446" i="1"/>
  <c r="L446" i="1" s="1"/>
  <c r="C447" i="1"/>
  <c r="L447" i="1" s="1"/>
  <c r="C448" i="1"/>
  <c r="L448" i="1" s="1"/>
  <c r="C449" i="1"/>
  <c r="L449" i="1" s="1"/>
  <c r="C450" i="1"/>
  <c r="L450" i="1" s="1"/>
  <c r="C451" i="1"/>
  <c r="L451" i="1" s="1"/>
  <c r="C452" i="1"/>
  <c r="L452" i="1" s="1"/>
  <c r="C453" i="1"/>
  <c r="L453" i="1" s="1"/>
  <c r="C454" i="1"/>
  <c r="L454" i="1" s="1"/>
  <c r="C455" i="1"/>
  <c r="L455" i="1" s="1"/>
  <c r="C456" i="1"/>
  <c r="L456" i="1" s="1"/>
  <c r="C457" i="1"/>
  <c r="L457" i="1" s="1"/>
  <c r="C458" i="1"/>
  <c r="L458" i="1" s="1"/>
  <c r="C459" i="1"/>
  <c r="L459" i="1" s="1"/>
  <c r="C460" i="1"/>
  <c r="L460" i="1" s="1"/>
  <c r="C461" i="1"/>
  <c r="L461" i="1" s="1"/>
  <c r="C462" i="1"/>
  <c r="L462" i="1" s="1"/>
  <c r="C463" i="1"/>
  <c r="L463" i="1" s="1"/>
  <c r="C464" i="1"/>
  <c r="L464" i="1" s="1"/>
  <c r="C465" i="1"/>
  <c r="L465" i="1" s="1"/>
  <c r="C466" i="1"/>
  <c r="L466" i="1" s="1"/>
  <c r="C467" i="1"/>
  <c r="L467" i="1" s="1"/>
  <c r="C468" i="1"/>
  <c r="L468" i="1" s="1"/>
  <c r="C469" i="1"/>
  <c r="L469" i="1" s="1"/>
  <c r="C470" i="1"/>
  <c r="L470" i="1" s="1"/>
  <c r="C471" i="1"/>
  <c r="L471" i="1" s="1"/>
  <c r="C472" i="1"/>
  <c r="L472" i="1" s="1"/>
  <c r="C473" i="1"/>
  <c r="L473" i="1" s="1"/>
  <c r="C474" i="1"/>
  <c r="L474" i="1" s="1"/>
  <c r="C475" i="1"/>
  <c r="L475" i="1" s="1"/>
  <c r="C476" i="1"/>
  <c r="L476" i="1" s="1"/>
  <c r="C477" i="1"/>
  <c r="L477" i="1" s="1"/>
  <c r="C478" i="1"/>
  <c r="L478" i="1" s="1"/>
  <c r="C479" i="1"/>
  <c r="L479" i="1" s="1"/>
  <c r="C480" i="1"/>
  <c r="L480" i="1" s="1"/>
  <c r="C481" i="1"/>
  <c r="L481" i="1" s="1"/>
  <c r="C482" i="1"/>
  <c r="L482" i="1" s="1"/>
  <c r="C483" i="1"/>
  <c r="L483" i="1" s="1"/>
  <c r="C484" i="1"/>
  <c r="L484" i="1" s="1"/>
  <c r="C485" i="1"/>
  <c r="L485" i="1" s="1"/>
  <c r="C486" i="1"/>
  <c r="L486" i="1" s="1"/>
  <c r="C487" i="1"/>
  <c r="L487" i="1" s="1"/>
  <c r="C488" i="1"/>
  <c r="L488" i="1" s="1"/>
  <c r="C489" i="1"/>
  <c r="L489" i="1" s="1"/>
  <c r="C490" i="1"/>
  <c r="L490" i="1" s="1"/>
  <c r="C491" i="1"/>
  <c r="L491" i="1" s="1"/>
  <c r="C492" i="1"/>
  <c r="L492" i="1" s="1"/>
  <c r="C493" i="1"/>
  <c r="L493" i="1" s="1"/>
  <c r="C494" i="1"/>
  <c r="L494" i="1" s="1"/>
  <c r="C495" i="1"/>
  <c r="L495" i="1" s="1"/>
  <c r="C496" i="1"/>
  <c r="L496" i="1" s="1"/>
  <c r="C497" i="1"/>
  <c r="L497" i="1" s="1"/>
  <c r="C498" i="1"/>
  <c r="L498" i="1" s="1"/>
  <c r="C499" i="1"/>
  <c r="L499" i="1" s="1"/>
  <c r="C500" i="1"/>
  <c r="L500" i="1" s="1"/>
  <c r="C501" i="1"/>
  <c r="L501" i="1" s="1"/>
  <c r="C502" i="1"/>
  <c r="L502" i="1" s="1"/>
  <c r="C503" i="1"/>
  <c r="L503" i="1" s="1"/>
  <c r="C504" i="1"/>
  <c r="L504" i="1" s="1"/>
  <c r="C505" i="1"/>
  <c r="L505" i="1" s="1"/>
  <c r="C506" i="1"/>
  <c r="L506" i="1" s="1"/>
  <c r="C507" i="1"/>
  <c r="L507" i="1" s="1"/>
  <c r="C508" i="1"/>
  <c r="L508" i="1" s="1"/>
  <c r="C509" i="1"/>
  <c r="L509" i="1" s="1"/>
  <c r="C510" i="1"/>
  <c r="L510" i="1" s="1"/>
  <c r="C511" i="1"/>
  <c r="L511" i="1" s="1"/>
  <c r="C512" i="1"/>
  <c r="L512" i="1" s="1"/>
  <c r="C513" i="1"/>
  <c r="L513" i="1" s="1"/>
  <c r="C514" i="1"/>
  <c r="L514" i="1" s="1"/>
  <c r="C515" i="1"/>
  <c r="L515" i="1" s="1"/>
  <c r="C516" i="1"/>
  <c r="L516" i="1" s="1"/>
  <c r="C517" i="1"/>
  <c r="L517" i="1" s="1"/>
  <c r="C518" i="1"/>
  <c r="L518" i="1" s="1"/>
  <c r="C519" i="1"/>
  <c r="L519" i="1" s="1"/>
  <c r="C520" i="1"/>
  <c r="L520" i="1" s="1"/>
  <c r="C521" i="1"/>
  <c r="L521" i="1" s="1"/>
  <c r="C522" i="1"/>
  <c r="L522" i="1" s="1"/>
  <c r="C523" i="1"/>
  <c r="L523" i="1" s="1"/>
  <c r="C524" i="1"/>
  <c r="L524" i="1" s="1"/>
  <c r="C525" i="1"/>
  <c r="L525" i="1" s="1"/>
  <c r="C526" i="1"/>
  <c r="L526" i="1" s="1"/>
  <c r="C527" i="1"/>
  <c r="L527" i="1" s="1"/>
  <c r="C528" i="1"/>
  <c r="L528" i="1" s="1"/>
  <c r="C529" i="1"/>
  <c r="L529" i="1" s="1"/>
  <c r="C530" i="1"/>
  <c r="L530" i="1" s="1"/>
  <c r="C531" i="1"/>
  <c r="L531" i="1" s="1"/>
  <c r="C532" i="1"/>
  <c r="L532" i="1" s="1"/>
  <c r="C533" i="1"/>
  <c r="L533" i="1" s="1"/>
  <c r="C534" i="1"/>
  <c r="L534" i="1" s="1"/>
  <c r="C535" i="1"/>
  <c r="L535" i="1" s="1"/>
  <c r="C536" i="1"/>
  <c r="L536" i="1" s="1"/>
  <c r="C537" i="1"/>
  <c r="L537" i="1" s="1"/>
  <c r="C538" i="1"/>
  <c r="L538" i="1" s="1"/>
  <c r="C539" i="1"/>
  <c r="L539" i="1" s="1"/>
  <c r="C540" i="1"/>
  <c r="L540" i="1" s="1"/>
  <c r="C541" i="1"/>
  <c r="L541" i="1" s="1"/>
  <c r="C542" i="1"/>
  <c r="L542" i="1" s="1"/>
  <c r="C543" i="1"/>
  <c r="L543" i="1" s="1"/>
  <c r="C544" i="1"/>
  <c r="L544" i="1" s="1"/>
  <c r="C545" i="1"/>
  <c r="L545" i="1" s="1"/>
  <c r="C546" i="1"/>
  <c r="L546" i="1" s="1"/>
  <c r="C547" i="1"/>
  <c r="L547" i="1" s="1"/>
  <c r="C548" i="1"/>
  <c r="L548" i="1" s="1"/>
  <c r="C549" i="1"/>
  <c r="L549" i="1" s="1"/>
  <c r="C550" i="1"/>
  <c r="L550" i="1" s="1"/>
  <c r="C551" i="1"/>
  <c r="L551" i="1" s="1"/>
  <c r="C552" i="1"/>
  <c r="L552" i="1" s="1"/>
  <c r="C553" i="1"/>
  <c r="L553" i="1" s="1"/>
  <c r="C554" i="1"/>
  <c r="L554" i="1" s="1"/>
  <c r="C555" i="1"/>
  <c r="L555" i="1" s="1"/>
  <c r="C556" i="1"/>
  <c r="L556" i="1" s="1"/>
  <c r="C557" i="1"/>
  <c r="L557" i="1" s="1"/>
  <c r="C558" i="1"/>
  <c r="L558" i="1" s="1"/>
  <c r="C559" i="1"/>
  <c r="L559" i="1" s="1"/>
  <c r="C560" i="1"/>
  <c r="L560" i="1" s="1"/>
  <c r="C561" i="1"/>
  <c r="L561" i="1" s="1"/>
  <c r="C562" i="1"/>
  <c r="L562" i="1" s="1"/>
  <c r="C563" i="1"/>
  <c r="L563" i="1" s="1"/>
  <c r="C564" i="1"/>
  <c r="L564" i="1" s="1"/>
  <c r="C565" i="1"/>
  <c r="L565" i="1" s="1"/>
  <c r="C566" i="1"/>
  <c r="L566" i="1" s="1"/>
  <c r="C567" i="1"/>
  <c r="L567" i="1" s="1"/>
  <c r="C568" i="1"/>
  <c r="L568" i="1" s="1"/>
  <c r="C569" i="1"/>
  <c r="L569" i="1" s="1"/>
  <c r="C570" i="1"/>
  <c r="L570" i="1" s="1"/>
  <c r="C571" i="1"/>
  <c r="L571" i="1" s="1"/>
  <c r="C572" i="1"/>
  <c r="L572" i="1" s="1"/>
  <c r="C573" i="1"/>
  <c r="L573" i="1" s="1"/>
  <c r="C574" i="1"/>
  <c r="L574" i="1" s="1"/>
  <c r="C575" i="1"/>
  <c r="L575" i="1" s="1"/>
  <c r="C576" i="1"/>
  <c r="L576" i="1" s="1"/>
  <c r="C577" i="1"/>
  <c r="L577" i="1" s="1"/>
  <c r="C578" i="1"/>
  <c r="L578" i="1" s="1"/>
  <c r="C579" i="1"/>
  <c r="L579" i="1" s="1"/>
  <c r="C580" i="1"/>
  <c r="L580" i="1" s="1"/>
  <c r="C581" i="1"/>
  <c r="L581" i="1" s="1"/>
  <c r="C582" i="1"/>
  <c r="L582" i="1" s="1"/>
  <c r="C583" i="1"/>
  <c r="L583" i="1" s="1"/>
  <c r="C584" i="1"/>
  <c r="L584" i="1" s="1"/>
  <c r="C585" i="1"/>
  <c r="L585" i="1" s="1"/>
  <c r="C586" i="1"/>
  <c r="L586" i="1" s="1"/>
  <c r="C587" i="1"/>
  <c r="L587" i="1" s="1"/>
  <c r="C588" i="1"/>
  <c r="L588" i="1" s="1"/>
  <c r="C589" i="1"/>
  <c r="L589" i="1" s="1"/>
  <c r="C590" i="1"/>
  <c r="L590" i="1" s="1"/>
  <c r="C591" i="1"/>
  <c r="L591" i="1" s="1"/>
  <c r="C592" i="1"/>
  <c r="L592" i="1" s="1"/>
  <c r="C593" i="1"/>
  <c r="L593" i="1" s="1"/>
  <c r="C594" i="1"/>
  <c r="L594" i="1" s="1"/>
  <c r="C595" i="1"/>
  <c r="L595" i="1" s="1"/>
  <c r="C596" i="1"/>
  <c r="L596" i="1" s="1"/>
  <c r="C597" i="1"/>
  <c r="L597" i="1" s="1"/>
  <c r="C598" i="1"/>
  <c r="L598" i="1" s="1"/>
  <c r="C599" i="1"/>
  <c r="C600" i="1"/>
  <c r="L600" i="1" s="1"/>
  <c r="C601" i="1"/>
  <c r="L601" i="1" s="1"/>
  <c r="C602" i="1"/>
  <c r="L602" i="1" s="1"/>
  <c r="C603" i="1"/>
  <c r="L603" i="1" s="1"/>
  <c r="C604" i="1"/>
  <c r="L604" i="1" s="1"/>
  <c r="C605" i="1"/>
  <c r="L605" i="1" s="1"/>
  <c r="C606" i="1"/>
  <c r="L606" i="1" s="1"/>
  <c r="C607" i="1"/>
  <c r="L607" i="1" s="1"/>
  <c r="C608" i="1"/>
  <c r="L608" i="1" s="1"/>
  <c r="C609" i="1"/>
  <c r="L609" i="1" s="1"/>
  <c r="C610" i="1"/>
  <c r="L610" i="1" s="1"/>
  <c r="C611" i="1"/>
  <c r="L611" i="1" s="1"/>
  <c r="C612" i="1"/>
  <c r="L612" i="1" s="1"/>
  <c r="C613" i="1"/>
  <c r="L613" i="1" s="1"/>
  <c r="C614" i="1"/>
  <c r="L614" i="1" s="1"/>
  <c r="C615" i="1"/>
  <c r="L615" i="1" s="1"/>
  <c r="C616" i="1"/>
  <c r="L616" i="1" s="1"/>
  <c r="C617" i="1"/>
  <c r="L617" i="1" s="1"/>
  <c r="C618" i="1"/>
  <c r="L618" i="1" s="1"/>
  <c r="C619" i="1"/>
  <c r="L619" i="1" s="1"/>
  <c r="C620" i="1"/>
  <c r="L620" i="1" s="1"/>
  <c r="C621" i="1"/>
  <c r="L621" i="1" s="1"/>
  <c r="C622" i="1"/>
  <c r="L622" i="1" s="1"/>
  <c r="C623" i="1"/>
  <c r="L623" i="1" s="1"/>
  <c r="C624" i="1"/>
  <c r="C625" i="1"/>
  <c r="L625" i="1" s="1"/>
  <c r="C626" i="1"/>
  <c r="L626" i="1" s="1"/>
  <c r="C627" i="1"/>
  <c r="L627" i="1" s="1"/>
  <c r="C628" i="1"/>
  <c r="L628" i="1" s="1"/>
  <c r="C629" i="1"/>
  <c r="L629" i="1" s="1"/>
  <c r="C630" i="1"/>
  <c r="L630" i="1" s="1"/>
  <c r="C631" i="1"/>
  <c r="C632" i="1"/>
  <c r="L632" i="1" s="1"/>
  <c r="C633" i="1"/>
  <c r="L633" i="1" s="1"/>
  <c r="C634" i="1"/>
  <c r="L634" i="1" s="1"/>
  <c r="C635" i="1"/>
  <c r="L635" i="1" s="1"/>
  <c r="C636" i="1"/>
  <c r="L636" i="1" s="1"/>
  <c r="C637" i="1"/>
  <c r="L637" i="1" s="1"/>
  <c r="C638" i="1"/>
  <c r="L638" i="1" s="1"/>
  <c r="C639" i="1"/>
  <c r="L639" i="1" s="1"/>
  <c r="C640" i="1"/>
  <c r="L640" i="1" s="1"/>
  <c r="C641" i="1"/>
  <c r="C642" i="1"/>
  <c r="L642" i="1" s="1"/>
  <c r="C643" i="1"/>
  <c r="L643" i="1" s="1"/>
  <c r="C644" i="1"/>
  <c r="L644" i="1" s="1"/>
  <c r="C645" i="1"/>
  <c r="L645" i="1" s="1"/>
  <c r="C646" i="1"/>
  <c r="L646" i="1" s="1"/>
  <c r="C647" i="1"/>
  <c r="L647" i="1" s="1"/>
  <c r="C648" i="1"/>
  <c r="L648" i="1" s="1"/>
  <c r="C649" i="1"/>
  <c r="L649" i="1" s="1"/>
  <c r="C650" i="1"/>
  <c r="L650" i="1" s="1"/>
  <c r="C651" i="1"/>
  <c r="L651" i="1" s="1"/>
  <c r="C652" i="1"/>
  <c r="L652" i="1" s="1"/>
  <c r="C653" i="1"/>
  <c r="L653" i="1" s="1"/>
  <c r="C654" i="1"/>
  <c r="L654" i="1" s="1"/>
  <c r="C655" i="1"/>
  <c r="L655" i="1" s="1"/>
  <c r="C656" i="1"/>
  <c r="L656" i="1" s="1"/>
  <c r="C657" i="1"/>
  <c r="L657" i="1" s="1"/>
  <c r="C658" i="1"/>
  <c r="L658" i="1" s="1"/>
  <c r="C659" i="1"/>
  <c r="L659" i="1" s="1"/>
  <c r="C660" i="1"/>
  <c r="L660" i="1" s="1"/>
  <c r="C661" i="1"/>
  <c r="L661" i="1" s="1"/>
  <c r="C662" i="1"/>
  <c r="L662" i="1" s="1"/>
  <c r="C663" i="1"/>
  <c r="L663" i="1" s="1"/>
  <c r="C664" i="1"/>
  <c r="L664" i="1" s="1"/>
  <c r="C665" i="1"/>
  <c r="L665" i="1" s="1"/>
  <c r="C666" i="1"/>
  <c r="L666" i="1" s="1"/>
  <c r="C667" i="1"/>
  <c r="L667" i="1" s="1"/>
  <c r="C668" i="1"/>
  <c r="L668" i="1" s="1"/>
  <c r="C669" i="1"/>
  <c r="L669" i="1" s="1"/>
  <c r="C670" i="1"/>
  <c r="L670" i="1" s="1"/>
  <c r="C671" i="1"/>
  <c r="L671" i="1" s="1"/>
  <c r="C672" i="1"/>
  <c r="L672" i="1" s="1"/>
  <c r="C673" i="1"/>
  <c r="L673" i="1" s="1"/>
  <c r="C674" i="1"/>
  <c r="L674" i="1" s="1"/>
  <c r="C675" i="1"/>
  <c r="L675" i="1" s="1"/>
  <c r="C676" i="1"/>
  <c r="L676" i="1" s="1"/>
  <c r="C677" i="1"/>
  <c r="L677" i="1" s="1"/>
  <c r="C678" i="1"/>
  <c r="L678" i="1" s="1"/>
  <c r="C8" i="1"/>
  <c r="A135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Z7" i="1"/>
  <c r="K109" i="4"/>
  <c r="K110" i="4"/>
  <c r="K111" i="4"/>
  <c r="K112" i="4"/>
  <c r="K113" i="4"/>
  <c r="K114" i="4"/>
  <c r="K115" i="4"/>
  <c r="K116" i="4"/>
  <c r="K117" i="4"/>
  <c r="I678" i="1"/>
  <c r="J678" i="1" s="1"/>
  <c r="I677" i="1"/>
  <c r="J677" i="1" s="1"/>
  <c r="I676" i="1"/>
  <c r="J676" i="1" s="1"/>
  <c r="I675" i="1"/>
  <c r="J675" i="1" s="1"/>
  <c r="I674" i="1"/>
  <c r="J674" i="1" s="1"/>
  <c r="I673" i="1"/>
  <c r="J673" i="1" s="1"/>
  <c r="I672" i="1"/>
  <c r="J672" i="1" s="1"/>
  <c r="I669" i="1"/>
  <c r="J669" i="1" s="1"/>
  <c r="I668" i="1"/>
  <c r="J668" i="1" s="1"/>
  <c r="I667" i="1"/>
  <c r="J667" i="1" s="1"/>
  <c r="I666" i="1"/>
  <c r="J666" i="1" s="1"/>
  <c r="I665" i="1"/>
  <c r="J665" i="1" s="1"/>
  <c r="I664" i="1"/>
  <c r="J664" i="1" s="1"/>
  <c r="I663" i="1"/>
  <c r="J663" i="1" s="1"/>
  <c r="I662" i="1"/>
  <c r="J662" i="1" s="1"/>
  <c r="I661" i="1"/>
  <c r="J661" i="1" s="1"/>
  <c r="I660" i="1"/>
  <c r="J660" i="1" s="1"/>
  <c r="I659" i="1"/>
  <c r="J659" i="1" s="1"/>
  <c r="I658" i="1"/>
  <c r="J658" i="1" s="1"/>
  <c r="I657" i="1"/>
  <c r="J657" i="1" s="1"/>
  <c r="I656" i="1"/>
  <c r="J656" i="1" s="1"/>
  <c r="I655" i="1"/>
  <c r="J655" i="1" s="1"/>
  <c r="I654" i="1"/>
  <c r="J654" i="1" s="1"/>
  <c r="I653" i="1"/>
  <c r="J653" i="1" s="1"/>
  <c r="I652" i="1"/>
  <c r="J652" i="1" s="1"/>
  <c r="I651" i="1"/>
  <c r="J651" i="1" s="1"/>
  <c r="I650" i="1"/>
  <c r="J650" i="1" s="1"/>
  <c r="I649" i="1"/>
  <c r="J649" i="1" s="1"/>
  <c r="I648" i="1"/>
  <c r="J648" i="1" s="1"/>
  <c r="I647" i="1"/>
  <c r="J647" i="1" s="1"/>
  <c r="I646" i="1"/>
  <c r="J646" i="1" s="1"/>
  <c r="I645" i="1"/>
  <c r="J645" i="1" s="1"/>
  <c r="I644" i="1"/>
  <c r="J644" i="1" s="1"/>
  <c r="I643" i="1"/>
  <c r="J643" i="1" s="1"/>
  <c r="I642" i="1"/>
  <c r="J642" i="1" s="1"/>
  <c r="I640" i="1"/>
  <c r="J640" i="1" s="1"/>
  <c r="I639" i="1"/>
  <c r="J639" i="1" s="1"/>
  <c r="I638" i="1"/>
  <c r="J638" i="1" s="1"/>
  <c r="I637" i="1"/>
  <c r="J637" i="1" s="1"/>
  <c r="I636" i="1"/>
  <c r="J636" i="1" s="1"/>
  <c r="I635" i="1"/>
  <c r="J635" i="1" s="1"/>
  <c r="I634" i="1"/>
  <c r="J634" i="1" s="1"/>
  <c r="I633" i="1"/>
  <c r="J633" i="1" s="1"/>
  <c r="I632" i="1"/>
  <c r="J632" i="1" s="1"/>
  <c r="I630" i="1"/>
  <c r="J630" i="1" s="1"/>
  <c r="I629" i="1"/>
  <c r="J629" i="1" s="1"/>
  <c r="I628" i="1"/>
  <c r="J628" i="1" s="1"/>
  <c r="I627" i="1"/>
  <c r="J627" i="1" s="1"/>
  <c r="I626" i="1"/>
  <c r="J626" i="1" s="1"/>
  <c r="I625" i="1"/>
  <c r="J625" i="1" s="1"/>
  <c r="I623" i="1"/>
  <c r="J623" i="1" s="1"/>
  <c r="I622" i="1"/>
  <c r="J622" i="1" s="1"/>
  <c r="I621" i="1"/>
  <c r="J621" i="1" s="1"/>
  <c r="I620" i="1"/>
  <c r="J620" i="1" s="1"/>
  <c r="I619" i="1"/>
  <c r="J619" i="1" s="1"/>
  <c r="I618" i="1"/>
  <c r="J618" i="1" s="1"/>
  <c r="I617" i="1"/>
  <c r="J617" i="1" s="1"/>
  <c r="I616" i="1"/>
  <c r="J616" i="1" s="1"/>
  <c r="I615" i="1"/>
  <c r="J615" i="1" s="1"/>
  <c r="I614" i="1"/>
  <c r="J614" i="1" s="1"/>
  <c r="I613" i="1"/>
  <c r="J613" i="1" s="1"/>
  <c r="I612" i="1"/>
  <c r="J612" i="1" s="1"/>
  <c r="I611" i="1"/>
  <c r="J611" i="1" s="1"/>
  <c r="I610" i="1"/>
  <c r="J610" i="1" s="1"/>
  <c r="I609" i="1"/>
  <c r="J609" i="1" s="1"/>
  <c r="I608" i="1"/>
  <c r="J608" i="1" s="1"/>
  <c r="I607" i="1"/>
  <c r="J607" i="1" s="1"/>
  <c r="I606" i="1"/>
  <c r="J606" i="1" s="1"/>
  <c r="I605" i="1"/>
  <c r="J605" i="1" s="1"/>
  <c r="I604" i="1"/>
  <c r="J604" i="1" s="1"/>
  <c r="I603" i="1"/>
  <c r="J603" i="1" s="1"/>
  <c r="I602" i="1"/>
  <c r="J602" i="1" s="1"/>
  <c r="I601" i="1"/>
  <c r="J601" i="1" s="1"/>
  <c r="I600" i="1"/>
  <c r="J600" i="1" s="1"/>
  <c r="I598" i="1"/>
  <c r="J598" i="1" s="1"/>
  <c r="I597" i="1"/>
  <c r="J597" i="1" s="1"/>
  <c r="I596" i="1"/>
  <c r="J596" i="1" s="1"/>
  <c r="I595" i="1"/>
  <c r="J595" i="1" s="1"/>
  <c r="I594" i="1"/>
  <c r="J594" i="1" s="1"/>
  <c r="I593" i="1"/>
  <c r="J593" i="1" s="1"/>
  <c r="I592" i="1"/>
  <c r="J592" i="1" s="1"/>
  <c r="I591" i="1"/>
  <c r="J591" i="1" s="1"/>
  <c r="I590" i="1"/>
  <c r="J590" i="1" s="1"/>
  <c r="I589" i="1"/>
  <c r="J589" i="1" s="1"/>
  <c r="I588" i="1"/>
  <c r="J588" i="1" s="1"/>
  <c r="I587" i="1"/>
  <c r="J587" i="1" s="1"/>
  <c r="I586" i="1"/>
  <c r="J586" i="1" s="1"/>
  <c r="I585" i="1"/>
  <c r="J585" i="1" s="1"/>
  <c r="I584" i="1"/>
  <c r="J584" i="1" s="1"/>
  <c r="I583" i="1"/>
  <c r="J583" i="1" s="1"/>
  <c r="I582" i="1"/>
  <c r="J582" i="1" s="1"/>
  <c r="I581" i="1"/>
  <c r="J581" i="1" s="1"/>
  <c r="I580" i="1"/>
  <c r="J580" i="1" s="1"/>
  <c r="I579" i="1"/>
  <c r="J579" i="1" s="1"/>
  <c r="I578" i="1"/>
  <c r="J578" i="1" s="1"/>
  <c r="I577" i="1"/>
  <c r="J577" i="1" s="1"/>
  <c r="I576" i="1"/>
  <c r="J576" i="1" s="1"/>
  <c r="I575" i="1"/>
  <c r="J575" i="1" s="1"/>
  <c r="I574" i="1"/>
  <c r="J574" i="1" s="1"/>
  <c r="I573" i="1"/>
  <c r="J573" i="1" s="1"/>
  <c r="I572" i="1"/>
  <c r="J572" i="1" s="1"/>
  <c r="I571" i="1"/>
  <c r="J571" i="1" s="1"/>
  <c r="I570" i="1"/>
  <c r="J570" i="1" s="1"/>
  <c r="I569" i="1"/>
  <c r="J569" i="1" s="1"/>
  <c r="I568" i="1"/>
  <c r="J568" i="1" s="1"/>
  <c r="I567" i="1"/>
  <c r="J567" i="1" s="1"/>
  <c r="I566" i="1"/>
  <c r="J566" i="1" s="1"/>
  <c r="I565" i="1"/>
  <c r="J565" i="1" s="1"/>
  <c r="I564" i="1"/>
  <c r="J564" i="1" s="1"/>
  <c r="I563" i="1"/>
  <c r="J563" i="1" s="1"/>
  <c r="I562" i="1"/>
  <c r="J562" i="1" s="1"/>
  <c r="I561" i="1"/>
  <c r="J561" i="1" s="1"/>
  <c r="I560" i="1"/>
  <c r="J560" i="1" s="1"/>
  <c r="I559" i="1"/>
  <c r="J559" i="1" s="1"/>
  <c r="I558" i="1"/>
  <c r="J558" i="1" s="1"/>
  <c r="I557" i="1"/>
  <c r="J557" i="1" s="1"/>
  <c r="I556" i="1"/>
  <c r="J556" i="1" s="1"/>
  <c r="I555" i="1"/>
  <c r="J555" i="1" s="1"/>
  <c r="I554" i="1"/>
  <c r="J554" i="1" s="1"/>
  <c r="I553" i="1"/>
  <c r="J553" i="1" s="1"/>
  <c r="I552" i="1"/>
  <c r="J552" i="1" s="1"/>
  <c r="I551" i="1"/>
  <c r="J551" i="1" s="1"/>
  <c r="I550" i="1"/>
  <c r="J550" i="1" s="1"/>
  <c r="I549" i="1"/>
  <c r="J549" i="1" s="1"/>
  <c r="I548" i="1"/>
  <c r="J548" i="1" s="1"/>
  <c r="I547" i="1"/>
  <c r="J547" i="1" s="1"/>
  <c r="I546" i="1"/>
  <c r="J546" i="1" s="1"/>
  <c r="I545" i="1"/>
  <c r="J545" i="1" s="1"/>
  <c r="I544" i="1"/>
  <c r="J544" i="1" s="1"/>
  <c r="I543" i="1"/>
  <c r="J543" i="1" s="1"/>
  <c r="I542" i="1"/>
  <c r="J542" i="1" s="1"/>
  <c r="I541" i="1"/>
  <c r="J541" i="1" s="1"/>
  <c r="I540" i="1"/>
  <c r="J540" i="1" s="1"/>
  <c r="I539" i="1"/>
  <c r="J539" i="1" s="1"/>
  <c r="I538" i="1"/>
  <c r="J538" i="1" s="1"/>
  <c r="I537" i="1"/>
  <c r="J537" i="1" s="1"/>
  <c r="I536" i="1"/>
  <c r="J536" i="1" s="1"/>
  <c r="I535" i="1"/>
  <c r="J535" i="1" s="1"/>
  <c r="I534" i="1"/>
  <c r="J534" i="1" s="1"/>
  <c r="I533" i="1"/>
  <c r="J533" i="1" s="1"/>
  <c r="I532" i="1"/>
  <c r="J532" i="1" s="1"/>
  <c r="I531" i="1"/>
  <c r="J531" i="1" s="1"/>
  <c r="I530" i="1"/>
  <c r="J530" i="1" s="1"/>
  <c r="I529" i="1"/>
  <c r="J529" i="1" s="1"/>
  <c r="I528" i="1"/>
  <c r="J528" i="1" s="1"/>
  <c r="I527" i="1"/>
  <c r="J527" i="1" s="1"/>
  <c r="I526" i="1"/>
  <c r="J526" i="1" s="1"/>
  <c r="I525" i="1"/>
  <c r="J525" i="1" s="1"/>
  <c r="I524" i="1"/>
  <c r="J524" i="1" s="1"/>
  <c r="I523" i="1"/>
  <c r="J523" i="1" s="1"/>
  <c r="I522" i="1"/>
  <c r="J522" i="1" s="1"/>
  <c r="I521" i="1"/>
  <c r="J521" i="1" s="1"/>
  <c r="I520" i="1"/>
  <c r="J520" i="1" s="1"/>
  <c r="I519" i="1"/>
  <c r="J519" i="1" s="1"/>
  <c r="I518" i="1"/>
  <c r="J518" i="1" s="1"/>
  <c r="I517" i="1"/>
  <c r="J517" i="1" s="1"/>
  <c r="I516" i="1"/>
  <c r="J516" i="1" s="1"/>
  <c r="I515" i="1"/>
  <c r="J515" i="1" s="1"/>
  <c r="I514" i="1"/>
  <c r="J514" i="1" s="1"/>
  <c r="I513" i="1"/>
  <c r="J513" i="1" s="1"/>
  <c r="I512" i="1"/>
  <c r="J512" i="1" s="1"/>
  <c r="I511" i="1"/>
  <c r="J511" i="1" s="1"/>
  <c r="I510" i="1"/>
  <c r="J510" i="1" s="1"/>
  <c r="I509" i="1"/>
  <c r="J509" i="1" s="1"/>
  <c r="I508" i="1"/>
  <c r="J508" i="1" s="1"/>
  <c r="I507" i="1"/>
  <c r="J507" i="1" s="1"/>
  <c r="I506" i="1"/>
  <c r="J506" i="1" s="1"/>
  <c r="I505" i="1"/>
  <c r="J505" i="1" s="1"/>
  <c r="I504" i="1"/>
  <c r="J504" i="1" s="1"/>
  <c r="I503" i="1"/>
  <c r="J503" i="1" s="1"/>
  <c r="I502" i="1"/>
  <c r="J502" i="1" s="1"/>
  <c r="I501" i="1"/>
  <c r="J501" i="1" s="1"/>
  <c r="I500" i="1"/>
  <c r="J500" i="1" s="1"/>
  <c r="I499" i="1"/>
  <c r="J499" i="1" s="1"/>
  <c r="I498" i="1"/>
  <c r="J498" i="1" s="1"/>
  <c r="I497" i="1"/>
  <c r="J497" i="1" s="1"/>
  <c r="I496" i="1"/>
  <c r="J496" i="1" s="1"/>
  <c r="I495" i="1"/>
  <c r="J495" i="1" s="1"/>
  <c r="I494" i="1"/>
  <c r="J494" i="1" s="1"/>
  <c r="I493" i="1"/>
  <c r="J493" i="1" s="1"/>
  <c r="I492" i="1"/>
  <c r="J492" i="1" s="1"/>
  <c r="I491" i="1"/>
  <c r="J491" i="1" s="1"/>
  <c r="I490" i="1"/>
  <c r="J490" i="1" s="1"/>
  <c r="I489" i="1"/>
  <c r="J489" i="1" s="1"/>
  <c r="I488" i="1"/>
  <c r="J488" i="1" s="1"/>
  <c r="I487" i="1"/>
  <c r="J487" i="1" s="1"/>
  <c r="I486" i="1"/>
  <c r="J486" i="1" s="1"/>
  <c r="I485" i="1"/>
  <c r="J485" i="1" s="1"/>
  <c r="I484" i="1"/>
  <c r="J484" i="1" s="1"/>
  <c r="I483" i="1"/>
  <c r="J483" i="1" s="1"/>
  <c r="I482" i="1"/>
  <c r="J482" i="1" s="1"/>
  <c r="I481" i="1"/>
  <c r="J481" i="1" s="1"/>
  <c r="I480" i="1"/>
  <c r="J480" i="1" s="1"/>
  <c r="I479" i="1"/>
  <c r="J479" i="1" s="1"/>
  <c r="I478" i="1"/>
  <c r="J478" i="1" s="1"/>
  <c r="I477" i="1"/>
  <c r="J477" i="1" s="1"/>
  <c r="I476" i="1"/>
  <c r="J476" i="1" s="1"/>
  <c r="I475" i="1"/>
  <c r="J475" i="1" s="1"/>
  <c r="I474" i="1"/>
  <c r="J474" i="1" s="1"/>
  <c r="I473" i="1"/>
  <c r="J473" i="1" s="1"/>
  <c r="I472" i="1"/>
  <c r="J472" i="1" s="1"/>
  <c r="I471" i="1"/>
  <c r="J471" i="1" s="1"/>
  <c r="I470" i="1"/>
  <c r="J470" i="1" s="1"/>
  <c r="I469" i="1"/>
  <c r="J469" i="1" s="1"/>
  <c r="I468" i="1"/>
  <c r="J468" i="1" s="1"/>
  <c r="I467" i="1"/>
  <c r="J467" i="1" s="1"/>
  <c r="I466" i="1"/>
  <c r="J466" i="1" s="1"/>
  <c r="I465" i="1"/>
  <c r="J465" i="1" s="1"/>
  <c r="I464" i="1"/>
  <c r="J464" i="1" s="1"/>
  <c r="I463" i="1"/>
  <c r="J463" i="1" s="1"/>
  <c r="I462" i="1"/>
  <c r="J462" i="1" s="1"/>
  <c r="I461" i="1"/>
  <c r="J461" i="1" s="1"/>
  <c r="I460" i="1"/>
  <c r="J460" i="1" s="1"/>
  <c r="I459" i="1"/>
  <c r="J459" i="1" s="1"/>
  <c r="I458" i="1"/>
  <c r="J458" i="1" s="1"/>
  <c r="I457" i="1"/>
  <c r="J457" i="1" s="1"/>
  <c r="I456" i="1"/>
  <c r="J456" i="1" s="1"/>
  <c r="I455" i="1"/>
  <c r="J455" i="1" s="1"/>
  <c r="I454" i="1"/>
  <c r="J454" i="1" s="1"/>
  <c r="I453" i="1"/>
  <c r="J453" i="1" s="1"/>
  <c r="I452" i="1"/>
  <c r="J452" i="1" s="1"/>
  <c r="I451" i="1"/>
  <c r="J451" i="1" s="1"/>
  <c r="I450" i="1"/>
  <c r="J450" i="1" s="1"/>
  <c r="I449" i="1"/>
  <c r="J449" i="1" s="1"/>
  <c r="I448" i="1"/>
  <c r="J448" i="1" s="1"/>
  <c r="I447" i="1"/>
  <c r="J447" i="1" s="1"/>
  <c r="I446" i="1"/>
  <c r="J446" i="1" s="1"/>
  <c r="I445" i="1"/>
  <c r="J445" i="1" s="1"/>
  <c r="I444" i="1"/>
  <c r="J444" i="1" s="1"/>
  <c r="I443" i="1"/>
  <c r="J443" i="1" s="1"/>
  <c r="I442" i="1"/>
  <c r="J442" i="1" s="1"/>
  <c r="I441" i="1"/>
  <c r="J441" i="1" s="1"/>
  <c r="I440" i="1"/>
  <c r="J440" i="1" s="1"/>
  <c r="I439" i="1"/>
  <c r="J439" i="1" s="1"/>
  <c r="I438" i="1"/>
  <c r="J438" i="1" s="1"/>
  <c r="I437" i="1"/>
  <c r="J437" i="1" s="1"/>
  <c r="I436" i="1"/>
  <c r="J436" i="1" s="1"/>
  <c r="I435" i="1"/>
  <c r="J435" i="1" s="1"/>
  <c r="I434" i="1"/>
  <c r="J434" i="1" s="1"/>
  <c r="I433" i="1"/>
  <c r="J433" i="1" s="1"/>
  <c r="I432" i="1"/>
  <c r="J432" i="1" s="1"/>
  <c r="I431" i="1"/>
  <c r="J431" i="1" s="1"/>
  <c r="I430" i="1"/>
  <c r="J430" i="1" s="1"/>
  <c r="I429" i="1"/>
  <c r="J429" i="1" s="1"/>
  <c r="I428" i="1"/>
  <c r="J428" i="1" s="1"/>
  <c r="I427" i="1"/>
  <c r="J427" i="1" s="1"/>
  <c r="I426" i="1"/>
  <c r="J426" i="1" s="1"/>
  <c r="I425" i="1"/>
  <c r="J425" i="1" s="1"/>
  <c r="I424" i="1"/>
  <c r="J424" i="1" s="1"/>
  <c r="I423" i="1"/>
  <c r="J423" i="1" s="1"/>
  <c r="I422" i="1"/>
  <c r="J422" i="1" s="1"/>
  <c r="I421" i="1"/>
  <c r="J421" i="1" s="1"/>
  <c r="I420" i="1"/>
  <c r="J420" i="1" s="1"/>
  <c r="I419" i="1"/>
  <c r="J419" i="1" s="1"/>
  <c r="I418" i="1"/>
  <c r="J418" i="1" s="1"/>
  <c r="I417" i="1"/>
  <c r="J417" i="1" s="1"/>
  <c r="I416" i="1"/>
  <c r="J416" i="1" s="1"/>
  <c r="I415" i="1"/>
  <c r="J415" i="1" s="1"/>
  <c r="I414" i="1"/>
  <c r="J414" i="1" s="1"/>
  <c r="I413" i="1"/>
  <c r="J413" i="1" s="1"/>
  <c r="I412" i="1"/>
  <c r="J412" i="1" s="1"/>
  <c r="I411" i="1"/>
  <c r="J411" i="1" s="1"/>
  <c r="I410" i="1"/>
  <c r="J410" i="1" s="1"/>
  <c r="I409" i="1"/>
  <c r="J409" i="1" s="1"/>
  <c r="I408" i="1"/>
  <c r="J408" i="1" s="1"/>
  <c r="I407" i="1"/>
  <c r="J407" i="1" s="1"/>
  <c r="I406" i="1"/>
  <c r="J406" i="1" s="1"/>
  <c r="I405" i="1"/>
  <c r="J405" i="1" s="1"/>
  <c r="I404" i="1"/>
  <c r="J404" i="1" s="1"/>
  <c r="I403" i="1"/>
  <c r="J403" i="1" s="1"/>
  <c r="I402" i="1"/>
  <c r="J402" i="1" s="1"/>
  <c r="I401" i="1"/>
  <c r="J401" i="1" s="1"/>
  <c r="I400" i="1"/>
  <c r="J400" i="1" s="1"/>
  <c r="I399" i="1"/>
  <c r="J399" i="1" s="1"/>
  <c r="I398" i="1"/>
  <c r="J398" i="1" s="1"/>
  <c r="I397" i="1"/>
  <c r="J397" i="1" s="1"/>
  <c r="I396" i="1"/>
  <c r="J396" i="1" s="1"/>
  <c r="I395" i="1"/>
  <c r="J395" i="1" s="1"/>
  <c r="I394" i="1"/>
  <c r="J394" i="1" s="1"/>
  <c r="I393" i="1"/>
  <c r="J393" i="1" s="1"/>
  <c r="I392" i="1"/>
  <c r="J392" i="1" s="1"/>
  <c r="I391" i="1"/>
  <c r="J391" i="1" s="1"/>
  <c r="I390" i="1"/>
  <c r="J390" i="1" s="1"/>
  <c r="I389" i="1"/>
  <c r="J389" i="1" s="1"/>
  <c r="I388" i="1"/>
  <c r="J388" i="1" s="1"/>
  <c r="I387" i="1"/>
  <c r="J387" i="1" s="1"/>
  <c r="I386" i="1"/>
  <c r="J386" i="1" s="1"/>
  <c r="I385" i="1"/>
  <c r="J385" i="1" s="1"/>
  <c r="I384" i="1"/>
  <c r="J384" i="1" s="1"/>
  <c r="I383" i="1"/>
  <c r="J383" i="1" s="1"/>
  <c r="I382" i="1"/>
  <c r="J382" i="1" s="1"/>
  <c r="I381" i="1"/>
  <c r="J381" i="1" s="1"/>
  <c r="I380" i="1"/>
  <c r="J380" i="1" s="1"/>
  <c r="I379" i="1"/>
  <c r="J379" i="1" s="1"/>
  <c r="I378" i="1"/>
  <c r="J378" i="1" s="1"/>
  <c r="I377" i="1"/>
  <c r="J377" i="1" s="1"/>
  <c r="I376" i="1"/>
  <c r="J376" i="1" s="1"/>
  <c r="I375" i="1"/>
  <c r="J375" i="1" s="1"/>
  <c r="I374" i="1"/>
  <c r="J374" i="1" s="1"/>
  <c r="I373" i="1"/>
  <c r="J373" i="1" s="1"/>
  <c r="I372" i="1"/>
  <c r="J372" i="1" s="1"/>
  <c r="I371" i="1"/>
  <c r="J371" i="1" s="1"/>
  <c r="I370" i="1"/>
  <c r="J370" i="1" s="1"/>
  <c r="I369" i="1"/>
  <c r="J369" i="1" s="1"/>
  <c r="I368" i="1"/>
  <c r="J368" i="1" s="1"/>
  <c r="I367" i="1"/>
  <c r="J367" i="1" s="1"/>
  <c r="I366" i="1"/>
  <c r="J366" i="1" s="1"/>
  <c r="I365" i="1"/>
  <c r="J365" i="1" s="1"/>
  <c r="I364" i="1"/>
  <c r="J364" i="1" s="1"/>
  <c r="I363" i="1"/>
  <c r="J363" i="1" s="1"/>
  <c r="I362" i="1"/>
  <c r="J362" i="1" s="1"/>
  <c r="I361" i="1"/>
  <c r="J361" i="1" s="1"/>
  <c r="I360" i="1"/>
  <c r="J360" i="1" s="1"/>
  <c r="I359" i="1"/>
  <c r="J359" i="1" s="1"/>
  <c r="I358" i="1"/>
  <c r="J358" i="1" s="1"/>
  <c r="I357" i="1"/>
  <c r="J357" i="1" s="1"/>
  <c r="I356" i="1"/>
  <c r="J356" i="1" s="1"/>
  <c r="I355" i="1"/>
  <c r="J355" i="1" s="1"/>
  <c r="I354" i="1"/>
  <c r="J354" i="1" s="1"/>
  <c r="I353" i="1"/>
  <c r="J353" i="1" s="1"/>
  <c r="I352" i="1"/>
  <c r="J352" i="1" s="1"/>
  <c r="I351" i="1"/>
  <c r="J351" i="1" s="1"/>
  <c r="I350" i="1"/>
  <c r="J350" i="1" s="1"/>
  <c r="I349" i="1"/>
  <c r="J349" i="1" s="1"/>
  <c r="I348" i="1"/>
  <c r="J348" i="1" s="1"/>
  <c r="I347" i="1"/>
  <c r="J347" i="1" s="1"/>
  <c r="I346" i="1"/>
  <c r="J346" i="1" s="1"/>
  <c r="I345" i="1"/>
  <c r="J345" i="1" s="1"/>
  <c r="I344" i="1"/>
  <c r="J344" i="1" s="1"/>
  <c r="I343" i="1"/>
  <c r="J343" i="1" s="1"/>
  <c r="I342" i="1"/>
  <c r="J342" i="1" s="1"/>
  <c r="I341" i="1"/>
  <c r="J341" i="1" s="1"/>
  <c r="I340" i="1"/>
  <c r="J340" i="1" s="1"/>
  <c r="I339" i="1"/>
  <c r="J339" i="1" s="1"/>
  <c r="I338" i="1"/>
  <c r="J338" i="1" s="1"/>
  <c r="I337" i="1"/>
  <c r="J337" i="1" s="1"/>
  <c r="I336" i="1"/>
  <c r="J336" i="1" s="1"/>
  <c r="I335" i="1"/>
  <c r="J335" i="1" s="1"/>
  <c r="I334" i="1"/>
  <c r="J334" i="1" s="1"/>
  <c r="I333" i="1"/>
  <c r="J333" i="1" s="1"/>
  <c r="I332" i="1"/>
  <c r="J332" i="1" s="1"/>
  <c r="I331" i="1"/>
  <c r="J331" i="1" s="1"/>
  <c r="I330" i="1"/>
  <c r="J330" i="1" s="1"/>
  <c r="I329" i="1"/>
  <c r="J329" i="1" s="1"/>
  <c r="I328" i="1"/>
  <c r="J328" i="1" s="1"/>
  <c r="I327" i="1"/>
  <c r="J327" i="1" s="1"/>
  <c r="I326" i="1"/>
  <c r="J326" i="1" s="1"/>
  <c r="I325" i="1"/>
  <c r="J325" i="1" s="1"/>
  <c r="I324" i="1"/>
  <c r="J324" i="1" s="1"/>
  <c r="I323" i="1"/>
  <c r="J323" i="1" s="1"/>
  <c r="I322" i="1"/>
  <c r="J322" i="1" s="1"/>
  <c r="I321" i="1"/>
  <c r="J321" i="1" s="1"/>
  <c r="I320" i="1"/>
  <c r="J320" i="1" s="1"/>
  <c r="I319" i="1"/>
  <c r="J319" i="1" s="1"/>
  <c r="I318" i="1"/>
  <c r="J318" i="1" s="1"/>
  <c r="I317" i="1"/>
  <c r="J317" i="1" s="1"/>
  <c r="I316" i="1"/>
  <c r="J316" i="1" s="1"/>
  <c r="I315" i="1"/>
  <c r="J315" i="1" s="1"/>
  <c r="I314" i="1"/>
  <c r="J314" i="1" s="1"/>
  <c r="I313" i="1"/>
  <c r="J313" i="1" s="1"/>
  <c r="I312" i="1"/>
  <c r="J312" i="1" s="1"/>
  <c r="I311" i="1"/>
  <c r="J311" i="1" s="1"/>
  <c r="I310" i="1"/>
  <c r="J310" i="1" s="1"/>
  <c r="I309" i="1"/>
  <c r="J309" i="1" s="1"/>
  <c r="I308" i="1"/>
  <c r="J308" i="1" s="1"/>
  <c r="I307" i="1"/>
  <c r="J307" i="1" s="1"/>
  <c r="I306" i="1"/>
  <c r="J306" i="1" s="1"/>
  <c r="I305" i="1"/>
  <c r="J305" i="1" s="1"/>
  <c r="I304" i="1"/>
  <c r="J304" i="1" s="1"/>
  <c r="I303" i="1"/>
  <c r="J303" i="1" s="1"/>
  <c r="I302" i="1"/>
  <c r="J302" i="1" s="1"/>
  <c r="I301" i="1"/>
  <c r="J301" i="1" s="1"/>
  <c r="I300" i="1"/>
  <c r="J300" i="1" s="1"/>
  <c r="I299" i="1"/>
  <c r="J299" i="1" s="1"/>
  <c r="I298" i="1"/>
  <c r="J298" i="1" s="1"/>
  <c r="I297" i="1"/>
  <c r="J297" i="1" s="1"/>
  <c r="I296" i="1"/>
  <c r="J296" i="1" s="1"/>
  <c r="I295" i="1"/>
  <c r="J295" i="1" s="1"/>
  <c r="I294" i="1"/>
  <c r="J294" i="1" s="1"/>
  <c r="I293" i="1"/>
  <c r="J293" i="1" s="1"/>
  <c r="I292" i="1"/>
  <c r="J292" i="1" s="1"/>
  <c r="I291" i="1"/>
  <c r="J291" i="1" s="1"/>
  <c r="I290" i="1"/>
  <c r="J290" i="1" s="1"/>
  <c r="I288" i="1"/>
  <c r="J288" i="1" s="1"/>
  <c r="I287" i="1"/>
  <c r="J287" i="1" s="1"/>
  <c r="I286" i="1"/>
  <c r="J286" i="1" s="1"/>
  <c r="I285" i="1"/>
  <c r="J285" i="1" s="1"/>
  <c r="I284" i="1"/>
  <c r="J284" i="1" s="1"/>
  <c r="I283" i="1"/>
  <c r="J283" i="1" s="1"/>
  <c r="I282" i="1"/>
  <c r="J282" i="1" s="1"/>
  <c r="I281" i="1"/>
  <c r="J281" i="1" s="1"/>
  <c r="I280" i="1"/>
  <c r="J280" i="1" s="1"/>
  <c r="I279" i="1"/>
  <c r="J279" i="1" s="1"/>
  <c r="I278" i="1"/>
  <c r="J278" i="1" s="1"/>
  <c r="I277" i="1"/>
  <c r="J277" i="1" s="1"/>
  <c r="I276" i="1"/>
  <c r="J276" i="1" s="1"/>
  <c r="I275" i="1"/>
  <c r="J275" i="1" s="1"/>
  <c r="I274" i="1"/>
  <c r="J274" i="1" s="1"/>
  <c r="I273" i="1"/>
  <c r="J273" i="1" s="1"/>
  <c r="I272" i="1"/>
  <c r="J272" i="1" s="1"/>
  <c r="I271" i="1"/>
  <c r="J271" i="1" s="1"/>
  <c r="I270" i="1"/>
  <c r="J270" i="1" s="1"/>
  <c r="I269" i="1"/>
  <c r="J269" i="1" s="1"/>
  <c r="I268" i="1"/>
  <c r="J268" i="1" s="1"/>
  <c r="I267" i="1"/>
  <c r="J267" i="1" s="1"/>
  <c r="I266" i="1"/>
  <c r="J266" i="1" s="1"/>
  <c r="I265" i="1"/>
  <c r="J265" i="1" s="1"/>
  <c r="I264" i="1"/>
  <c r="J264" i="1" s="1"/>
  <c r="I263" i="1"/>
  <c r="J263" i="1" s="1"/>
  <c r="I262" i="1"/>
  <c r="J262" i="1" s="1"/>
  <c r="I261" i="1"/>
  <c r="J261" i="1" s="1"/>
  <c r="I260" i="1"/>
  <c r="J260" i="1" s="1"/>
  <c r="I259" i="1"/>
  <c r="J259" i="1" s="1"/>
  <c r="I258" i="1"/>
  <c r="J258" i="1" s="1"/>
  <c r="I257" i="1"/>
  <c r="J257" i="1" s="1"/>
  <c r="I256" i="1"/>
  <c r="J256" i="1" s="1"/>
  <c r="I255" i="1"/>
  <c r="J255" i="1" s="1"/>
  <c r="I254" i="1"/>
  <c r="J254" i="1" s="1"/>
  <c r="I253" i="1"/>
  <c r="J253" i="1" s="1"/>
  <c r="I252" i="1"/>
  <c r="J252" i="1" s="1"/>
  <c r="I251" i="1"/>
  <c r="J251" i="1" s="1"/>
  <c r="I250" i="1"/>
  <c r="J250" i="1" s="1"/>
  <c r="I249" i="1"/>
  <c r="J249" i="1" s="1"/>
  <c r="I248" i="1"/>
  <c r="J248" i="1" s="1"/>
  <c r="I247" i="1"/>
  <c r="J247" i="1" s="1"/>
  <c r="I246" i="1"/>
  <c r="J246" i="1" s="1"/>
  <c r="I245" i="1"/>
  <c r="J245" i="1" s="1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I238" i="1"/>
  <c r="J238" i="1" s="1"/>
  <c r="I237" i="1"/>
  <c r="J237" i="1" s="1"/>
  <c r="I236" i="1"/>
  <c r="J236" i="1" s="1"/>
  <c r="I232" i="1"/>
  <c r="J232" i="1" s="1"/>
  <c r="I230" i="1"/>
  <c r="J230" i="1" s="1"/>
  <c r="I228" i="1"/>
  <c r="J228" i="1" s="1"/>
  <c r="I227" i="1"/>
  <c r="J227" i="1" s="1"/>
  <c r="I226" i="1"/>
  <c r="J226" i="1" s="1"/>
  <c r="I225" i="1"/>
  <c r="J225" i="1" s="1"/>
  <c r="I224" i="1"/>
  <c r="J224" i="1" s="1"/>
  <c r="I223" i="1"/>
  <c r="J223" i="1" s="1"/>
  <c r="I222" i="1"/>
  <c r="J222" i="1" s="1"/>
  <c r="I220" i="1"/>
  <c r="J220" i="1" s="1"/>
  <c r="I219" i="1"/>
  <c r="J219" i="1" s="1"/>
  <c r="I218" i="1"/>
  <c r="J218" i="1" s="1"/>
  <c r="I216" i="1"/>
  <c r="J216" i="1" s="1"/>
  <c r="I215" i="1"/>
  <c r="J215" i="1" s="1"/>
  <c r="I214" i="1"/>
  <c r="J214" i="1" s="1"/>
  <c r="I212" i="1"/>
  <c r="J212" i="1" s="1"/>
  <c r="I211" i="1"/>
  <c r="J211" i="1" s="1"/>
  <c r="I210" i="1"/>
  <c r="J210" i="1" s="1"/>
  <c r="I208" i="1"/>
  <c r="J208" i="1" s="1"/>
  <c r="I207" i="1"/>
  <c r="J207" i="1" s="1"/>
  <c r="I206" i="1"/>
  <c r="J206" i="1" s="1"/>
  <c r="I204" i="1"/>
  <c r="J204" i="1" s="1"/>
  <c r="I203" i="1"/>
  <c r="J203" i="1" s="1"/>
  <c r="I202" i="1"/>
  <c r="J202" i="1" s="1"/>
  <c r="I200" i="1"/>
  <c r="J200" i="1" s="1"/>
  <c r="I199" i="1"/>
  <c r="J199" i="1" s="1"/>
  <c r="I198" i="1"/>
  <c r="J198" i="1" s="1"/>
  <c r="I196" i="1"/>
  <c r="J196" i="1" s="1"/>
  <c r="I195" i="1"/>
  <c r="J195" i="1" s="1"/>
  <c r="I194" i="1"/>
  <c r="J194" i="1" s="1"/>
  <c r="I192" i="1"/>
  <c r="J192" i="1" s="1"/>
  <c r="I191" i="1"/>
  <c r="J191" i="1" s="1"/>
  <c r="I190" i="1"/>
  <c r="J190" i="1" s="1"/>
  <c r="I188" i="1"/>
  <c r="J188" i="1" s="1"/>
  <c r="I187" i="1"/>
  <c r="J187" i="1" s="1"/>
  <c r="I186" i="1"/>
  <c r="J186" i="1" s="1"/>
  <c r="I184" i="1"/>
  <c r="J184" i="1" s="1"/>
  <c r="I183" i="1"/>
  <c r="J183" i="1" s="1"/>
  <c r="I182" i="1"/>
  <c r="J182" i="1" s="1"/>
  <c r="I181" i="1"/>
  <c r="J181" i="1" s="1"/>
  <c r="I180" i="1"/>
  <c r="J180" i="1" s="1"/>
  <c r="I179" i="1"/>
  <c r="J179" i="1" s="1"/>
  <c r="I178" i="1"/>
  <c r="J178" i="1" s="1"/>
  <c r="I176" i="1"/>
  <c r="J176" i="1" s="1"/>
  <c r="I175" i="1"/>
  <c r="J175" i="1" s="1"/>
  <c r="I174" i="1"/>
  <c r="J174" i="1" s="1"/>
  <c r="I172" i="1"/>
  <c r="J172" i="1" s="1"/>
  <c r="I171" i="1"/>
  <c r="J171" i="1" s="1"/>
  <c r="I170" i="1"/>
  <c r="J170" i="1" s="1"/>
  <c r="I169" i="1"/>
  <c r="J169" i="1" s="1"/>
  <c r="I168" i="1"/>
  <c r="J168" i="1" s="1"/>
  <c r="I167" i="1"/>
  <c r="J167" i="1" s="1"/>
  <c r="I166" i="1"/>
  <c r="J166" i="1" s="1"/>
  <c r="I164" i="1"/>
  <c r="J164" i="1" s="1"/>
  <c r="I163" i="1"/>
  <c r="J163" i="1" s="1"/>
  <c r="I162" i="1"/>
  <c r="J162" i="1" s="1"/>
  <c r="I160" i="1"/>
  <c r="J160" i="1" s="1"/>
  <c r="I159" i="1"/>
  <c r="J159" i="1" s="1"/>
  <c r="I158" i="1"/>
  <c r="J158" i="1" s="1"/>
  <c r="I156" i="1"/>
  <c r="J156" i="1" s="1"/>
  <c r="I155" i="1"/>
  <c r="J155" i="1" s="1"/>
  <c r="I154" i="1"/>
  <c r="J154" i="1" s="1"/>
  <c r="I152" i="1"/>
  <c r="J152" i="1" s="1"/>
  <c r="I151" i="1"/>
  <c r="J151" i="1" s="1"/>
  <c r="I150" i="1"/>
  <c r="J150" i="1" s="1"/>
  <c r="I148" i="1"/>
  <c r="J148" i="1" s="1"/>
  <c r="I147" i="1"/>
  <c r="J147" i="1" s="1"/>
  <c r="I146" i="1"/>
  <c r="J146" i="1" s="1"/>
  <c r="I144" i="1"/>
  <c r="J144" i="1" s="1"/>
  <c r="I143" i="1"/>
  <c r="J143" i="1" s="1"/>
  <c r="I142" i="1"/>
  <c r="J142" i="1" s="1"/>
  <c r="I140" i="1"/>
  <c r="J140" i="1" s="1"/>
  <c r="I139" i="1"/>
  <c r="J139" i="1" s="1"/>
  <c r="I138" i="1"/>
  <c r="J138" i="1" s="1"/>
  <c r="I136" i="1"/>
  <c r="J136" i="1" s="1"/>
  <c r="I135" i="1"/>
  <c r="J135" i="1" s="1"/>
  <c r="I134" i="1"/>
  <c r="J134" i="1" s="1"/>
  <c r="I132" i="1"/>
  <c r="J132" i="1" s="1"/>
  <c r="I131" i="1"/>
  <c r="J131" i="1" s="1"/>
  <c r="I130" i="1"/>
  <c r="J130" i="1" s="1"/>
  <c r="I128" i="1"/>
  <c r="J128" i="1" s="1"/>
  <c r="I127" i="1"/>
  <c r="J127" i="1" s="1"/>
  <c r="I126" i="1"/>
  <c r="J126" i="1" s="1"/>
  <c r="I124" i="1"/>
  <c r="J124" i="1" s="1"/>
  <c r="I123" i="1"/>
  <c r="J123" i="1" s="1"/>
  <c r="I110" i="1"/>
  <c r="J110" i="1" s="1"/>
  <c r="I109" i="1"/>
  <c r="J109" i="1" s="1"/>
  <c r="I104" i="1"/>
  <c r="J104" i="1" s="1"/>
  <c r="I103" i="1"/>
  <c r="J103" i="1" s="1"/>
  <c r="I100" i="1"/>
  <c r="J100" i="1" s="1"/>
  <c r="I95" i="1"/>
  <c r="J95" i="1" s="1"/>
  <c r="I92" i="1"/>
  <c r="J92" i="1" s="1"/>
  <c r="I88" i="1"/>
  <c r="J88" i="1" s="1"/>
  <c r="I82" i="1"/>
  <c r="J82" i="1" s="1"/>
  <c r="I81" i="1"/>
  <c r="J81" i="1" s="1"/>
  <c r="I80" i="1"/>
  <c r="J80" i="1" s="1"/>
  <c r="I79" i="1"/>
  <c r="J79" i="1" s="1"/>
  <c r="I78" i="1"/>
  <c r="J78" i="1" s="1"/>
  <c r="I77" i="1"/>
  <c r="J77" i="1" s="1"/>
  <c r="I76" i="1"/>
  <c r="J76" i="1" s="1"/>
  <c r="I75" i="1"/>
  <c r="J75" i="1" s="1"/>
  <c r="I74" i="1"/>
  <c r="J74" i="1" s="1"/>
  <c r="I71" i="1"/>
  <c r="J71" i="1" s="1"/>
  <c r="I69" i="1"/>
  <c r="J69" i="1" s="1"/>
  <c r="I68" i="1"/>
  <c r="J68" i="1" s="1"/>
  <c r="I67" i="1"/>
  <c r="J67" i="1" s="1"/>
  <c r="I65" i="1"/>
  <c r="J65" i="1" s="1"/>
  <c r="I58" i="1"/>
  <c r="J58" i="1" s="1"/>
  <c r="I57" i="1"/>
  <c r="J57" i="1" s="1"/>
  <c r="I56" i="1"/>
  <c r="J56" i="1" s="1"/>
  <c r="I55" i="1"/>
  <c r="J55" i="1" s="1"/>
  <c r="I54" i="1"/>
  <c r="J54" i="1" s="1"/>
  <c r="G29" i="2"/>
  <c r="G19" i="2"/>
  <c r="G20" i="2"/>
  <c r="G21" i="2"/>
  <c r="G22" i="2"/>
  <c r="G23" i="2"/>
  <c r="G24" i="2"/>
  <c r="G25" i="2"/>
  <c r="G26" i="2"/>
  <c r="G27" i="2"/>
  <c r="G28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I31" i="1"/>
  <c r="J31" i="1" s="1"/>
  <c r="I33" i="1"/>
  <c r="J33" i="1" s="1"/>
  <c r="I34" i="1"/>
  <c r="J34" i="1" s="1"/>
  <c r="I53" i="1"/>
  <c r="J53" i="1" s="1"/>
  <c r="I52" i="1"/>
  <c r="J52" i="1" s="1"/>
  <c r="I51" i="1"/>
  <c r="J51" i="1" s="1"/>
  <c r="I670" i="1"/>
  <c r="J670" i="1" s="1"/>
  <c r="I671" i="1"/>
  <c r="J671" i="1" s="1"/>
  <c r="I44" i="1"/>
  <c r="J44" i="1" s="1"/>
  <c r="I39" i="1"/>
  <c r="J39" i="1" s="1"/>
  <c r="I43" i="1"/>
  <c r="J43" i="1" s="1"/>
  <c r="I72" i="1"/>
  <c r="J72" i="1" s="1"/>
  <c r="I73" i="1"/>
  <c r="J73" i="1" s="1"/>
  <c r="I59" i="1"/>
  <c r="J59" i="1" s="1"/>
  <c r="K6" i="1"/>
  <c r="K7" i="1"/>
  <c r="A2" i="4"/>
  <c r="K103" i="4"/>
  <c r="K104" i="4"/>
  <c r="K105" i="4"/>
  <c r="K106" i="4"/>
  <c r="K107" i="4"/>
  <c r="K108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2" i="4"/>
  <c r="H2" i="2"/>
  <c r="G2" i="2"/>
  <c r="H6" i="2"/>
  <c r="H7" i="2" s="1"/>
  <c r="G6" i="2"/>
  <c r="H10" i="2"/>
  <c r="G10" i="2" s="1"/>
  <c r="H11" i="2"/>
  <c r="G11" i="2" s="1"/>
  <c r="H13" i="2"/>
  <c r="H14" i="2" s="1"/>
  <c r="B2" i="2"/>
  <c r="B3" i="2" s="1"/>
  <c r="B4" i="2" s="1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/>
  <c r="B48" i="2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H3" i="2"/>
  <c r="G3" i="2" s="1"/>
  <c r="I23" i="1"/>
  <c r="J23" i="1" s="1"/>
  <c r="I25" i="1"/>
  <c r="J25" i="1" s="1"/>
  <c r="I26" i="1"/>
  <c r="J26" i="1" s="1"/>
  <c r="I27" i="1"/>
  <c r="J27" i="1" s="1"/>
  <c r="I28" i="1"/>
  <c r="J28" i="1" s="1"/>
  <c r="I24" i="1"/>
  <c r="J24" i="1" s="1"/>
  <c r="G13" i="2"/>
  <c r="A75" i="4"/>
  <c r="I75" i="4" s="1"/>
  <c r="A76" i="4"/>
  <c r="I76" i="4" s="1"/>
  <c r="A77" i="4"/>
  <c r="I77" i="4" s="1"/>
  <c r="A78" i="4"/>
  <c r="I78" i="4" s="1"/>
  <c r="A79" i="4"/>
  <c r="I79" i="4" s="1"/>
  <c r="A80" i="4"/>
  <c r="I80" i="4" s="1"/>
  <c r="A81" i="4"/>
  <c r="I81" i="4" s="1"/>
  <c r="A82" i="4"/>
  <c r="I82" i="4" s="1"/>
  <c r="A83" i="4"/>
  <c r="I83" i="4" s="1"/>
  <c r="A84" i="4"/>
  <c r="I84" i="4" s="1"/>
  <c r="A85" i="4"/>
  <c r="I85" i="4" s="1"/>
  <c r="A86" i="4"/>
  <c r="I86" i="4" s="1"/>
  <c r="A87" i="4"/>
  <c r="I87" i="4" s="1"/>
  <c r="A88" i="4"/>
  <c r="I88" i="4" s="1"/>
  <c r="A89" i="4"/>
  <c r="I89" i="4" s="1"/>
  <c r="A90" i="4"/>
  <c r="I90" i="4" s="1"/>
  <c r="A91" i="4"/>
  <c r="I91" i="4" s="1"/>
  <c r="A92" i="4"/>
  <c r="I92" i="4" s="1"/>
  <c r="A93" i="4"/>
  <c r="I93" i="4" s="1"/>
  <c r="A94" i="4"/>
  <c r="I94" i="4" s="1"/>
  <c r="A95" i="4"/>
  <c r="I95" i="4" s="1"/>
  <c r="A96" i="4"/>
  <c r="I96" i="4" s="1"/>
  <c r="A97" i="4"/>
  <c r="I97" i="4" s="1"/>
  <c r="A98" i="4"/>
  <c r="I98" i="4" s="1"/>
  <c r="A99" i="4"/>
  <c r="I99" i="4" s="1"/>
  <c r="A100" i="4"/>
  <c r="I100" i="4" s="1"/>
  <c r="A101" i="4"/>
  <c r="I101" i="4" s="1"/>
  <c r="A102" i="4"/>
  <c r="I102" i="4" s="1"/>
  <c r="A103" i="4"/>
  <c r="I103" i="4" s="1"/>
  <c r="A104" i="4"/>
  <c r="I104" i="4" s="1"/>
  <c r="A105" i="4"/>
  <c r="I105" i="4" s="1"/>
  <c r="A106" i="4"/>
  <c r="A107" i="4"/>
  <c r="I107" i="4" s="1"/>
  <c r="A108" i="4"/>
  <c r="A109" i="4"/>
  <c r="A110" i="4"/>
  <c r="A111" i="4"/>
  <c r="A112" i="4"/>
  <c r="A113" i="4"/>
  <c r="A114" i="4"/>
  <c r="A115" i="4"/>
  <c r="A116" i="4"/>
  <c r="C10" i="1"/>
  <c r="L10" i="1" s="1"/>
  <c r="L599" i="1" l="1"/>
  <c r="F599" i="1"/>
  <c r="I599" i="1" s="1"/>
  <c r="J599" i="1" s="1"/>
  <c r="F641" i="1"/>
  <c r="I641" i="1" s="1"/>
  <c r="J641" i="1" s="1"/>
  <c r="L641" i="1"/>
  <c r="C9" i="7"/>
  <c r="D9" i="7"/>
  <c r="B9" i="7"/>
  <c r="F9" i="7" s="1"/>
  <c r="A10" i="7"/>
  <c r="E10" i="7" s="1"/>
  <c r="L12" i="1"/>
  <c r="F12" i="1"/>
  <c r="L9" i="1"/>
  <c r="L11" i="1"/>
  <c r="F11" i="1"/>
  <c r="F10" i="1"/>
  <c r="L8" i="1"/>
  <c r="O277" i="1" s="1"/>
  <c r="F624" i="1"/>
  <c r="I624" i="1" s="1"/>
  <c r="J624" i="1" s="1"/>
  <c r="L631" i="1"/>
  <c r="L624" i="1"/>
  <c r="F631" i="1"/>
  <c r="I631" i="1" s="1"/>
  <c r="J631" i="1" s="1"/>
  <c r="G670" i="1"/>
  <c r="E670" i="1"/>
  <c r="H670" i="1"/>
  <c r="G658" i="1"/>
  <c r="H658" i="1"/>
  <c r="E658" i="1"/>
  <c r="G646" i="1"/>
  <c r="E646" i="1"/>
  <c r="H646" i="1"/>
  <c r="G634" i="1"/>
  <c r="H634" i="1"/>
  <c r="E634" i="1"/>
  <c r="G622" i="1"/>
  <c r="E622" i="1"/>
  <c r="H622" i="1"/>
  <c r="G606" i="1"/>
  <c r="H606" i="1"/>
  <c r="E606" i="1"/>
  <c r="G594" i="1"/>
  <c r="E594" i="1"/>
  <c r="H594" i="1"/>
  <c r="G582" i="1"/>
  <c r="E582" i="1"/>
  <c r="H582" i="1"/>
  <c r="G570" i="1"/>
  <c r="H570" i="1"/>
  <c r="E570" i="1"/>
  <c r="G558" i="1"/>
  <c r="H558" i="1"/>
  <c r="E558" i="1"/>
  <c r="G546" i="1"/>
  <c r="E546" i="1"/>
  <c r="H546" i="1"/>
  <c r="G534" i="1"/>
  <c r="H534" i="1"/>
  <c r="E534" i="1"/>
  <c r="G514" i="1"/>
  <c r="E514" i="1"/>
  <c r="H514" i="1"/>
  <c r="G502" i="1"/>
  <c r="E502" i="1"/>
  <c r="H502" i="1"/>
  <c r="G490" i="1"/>
  <c r="H490" i="1"/>
  <c r="E490" i="1"/>
  <c r="G478" i="1"/>
  <c r="E478" i="1"/>
  <c r="H478" i="1"/>
  <c r="G470" i="1"/>
  <c r="H470" i="1"/>
  <c r="E470" i="1"/>
  <c r="G462" i="1"/>
  <c r="E462" i="1"/>
  <c r="H462" i="1"/>
  <c r="G454" i="1"/>
  <c r="H454" i="1"/>
  <c r="E454" i="1"/>
  <c r="G446" i="1"/>
  <c r="H446" i="1"/>
  <c r="E446" i="1"/>
  <c r="G438" i="1"/>
  <c r="E438" i="1"/>
  <c r="H438" i="1"/>
  <c r="G426" i="1"/>
  <c r="E426" i="1"/>
  <c r="H426" i="1"/>
  <c r="G418" i="1"/>
  <c r="H418" i="1"/>
  <c r="E418" i="1"/>
  <c r="G406" i="1"/>
  <c r="H406" i="1"/>
  <c r="E406" i="1"/>
  <c r="G398" i="1"/>
  <c r="E398" i="1"/>
  <c r="H398" i="1"/>
  <c r="G390" i="1"/>
  <c r="E390" i="1"/>
  <c r="H390" i="1"/>
  <c r="G382" i="1"/>
  <c r="H382" i="1"/>
  <c r="E382" i="1"/>
  <c r="G374" i="1"/>
  <c r="H374" i="1"/>
  <c r="E374" i="1"/>
  <c r="G366" i="1"/>
  <c r="H366" i="1"/>
  <c r="E366" i="1"/>
  <c r="G358" i="1"/>
  <c r="H358" i="1"/>
  <c r="E358" i="1"/>
  <c r="G350" i="1"/>
  <c r="H350" i="1"/>
  <c r="E350" i="1"/>
  <c r="G342" i="1"/>
  <c r="H342" i="1"/>
  <c r="E342" i="1"/>
  <c r="G334" i="1"/>
  <c r="H334" i="1"/>
  <c r="T334" i="1" s="1"/>
  <c r="E334" i="1"/>
  <c r="G322" i="1"/>
  <c r="H322" i="1"/>
  <c r="T322" i="1" s="1"/>
  <c r="E322" i="1"/>
  <c r="G314" i="1"/>
  <c r="H314" i="1"/>
  <c r="E314" i="1"/>
  <c r="H306" i="1"/>
  <c r="T306" i="1" s="1"/>
  <c r="E306" i="1"/>
  <c r="G306" i="1"/>
  <c r="H298" i="1"/>
  <c r="T298" i="1" s="1"/>
  <c r="E298" i="1"/>
  <c r="G298" i="1"/>
  <c r="H250" i="1"/>
  <c r="E250" i="1"/>
  <c r="G250" i="1"/>
  <c r="G674" i="1"/>
  <c r="E674" i="1"/>
  <c r="H674" i="1"/>
  <c r="T674" i="1" s="1"/>
  <c r="G662" i="1"/>
  <c r="E662" i="1"/>
  <c r="H662" i="1"/>
  <c r="G650" i="1"/>
  <c r="E650" i="1"/>
  <c r="H650" i="1"/>
  <c r="G638" i="1"/>
  <c r="E638" i="1"/>
  <c r="H638" i="1"/>
  <c r="G626" i="1"/>
  <c r="H626" i="1"/>
  <c r="T626" i="1" s="1"/>
  <c r="E626" i="1"/>
  <c r="G614" i="1"/>
  <c r="E614" i="1"/>
  <c r="H614" i="1"/>
  <c r="T614" i="1" s="1"/>
  <c r="G602" i="1"/>
  <c r="H602" i="1"/>
  <c r="T602" i="1" s="1"/>
  <c r="E602" i="1"/>
  <c r="G590" i="1"/>
  <c r="E590" i="1"/>
  <c r="H590" i="1"/>
  <c r="T590" i="1" s="1"/>
  <c r="G578" i="1"/>
  <c r="E578" i="1"/>
  <c r="H578" i="1"/>
  <c r="T578" i="1" s="1"/>
  <c r="G566" i="1"/>
  <c r="E566" i="1"/>
  <c r="H566" i="1"/>
  <c r="G554" i="1"/>
  <c r="E554" i="1"/>
  <c r="H554" i="1"/>
  <c r="G542" i="1"/>
  <c r="E542" i="1"/>
  <c r="H542" i="1"/>
  <c r="T542" i="1" s="1"/>
  <c r="G530" i="1"/>
  <c r="H530" i="1"/>
  <c r="T530" i="1" s="1"/>
  <c r="E530" i="1"/>
  <c r="G522" i="1"/>
  <c r="H522" i="1"/>
  <c r="E522" i="1"/>
  <c r="G510" i="1"/>
  <c r="E510" i="1"/>
  <c r="H510" i="1"/>
  <c r="G498" i="1"/>
  <c r="E498" i="1"/>
  <c r="H498" i="1"/>
  <c r="T498" i="1" s="1"/>
  <c r="G486" i="1"/>
  <c r="H486" i="1"/>
  <c r="T486" i="1" s="1"/>
  <c r="E486" i="1"/>
  <c r="G466" i="1"/>
  <c r="H466" i="1"/>
  <c r="E466" i="1"/>
  <c r="G414" i="1"/>
  <c r="E414" i="1"/>
  <c r="H414" i="1"/>
  <c r="H262" i="1"/>
  <c r="E262" i="1"/>
  <c r="G262" i="1"/>
  <c r="G678" i="1"/>
  <c r="E678" i="1"/>
  <c r="H678" i="1"/>
  <c r="T678" i="1" s="1"/>
  <c r="G666" i="1"/>
  <c r="E666" i="1"/>
  <c r="H666" i="1"/>
  <c r="G654" i="1"/>
  <c r="E654" i="1"/>
  <c r="H654" i="1"/>
  <c r="G642" i="1"/>
  <c r="E642" i="1"/>
  <c r="H642" i="1"/>
  <c r="T642" i="1" s="1"/>
  <c r="G630" i="1"/>
  <c r="H630" i="1"/>
  <c r="T630" i="1" s="1"/>
  <c r="E630" i="1"/>
  <c r="G618" i="1"/>
  <c r="H618" i="1"/>
  <c r="E618" i="1"/>
  <c r="G610" i="1"/>
  <c r="H610" i="1"/>
  <c r="T610" i="1" s="1"/>
  <c r="E610" i="1"/>
  <c r="G598" i="1"/>
  <c r="E598" i="1"/>
  <c r="H598" i="1"/>
  <c r="T598" i="1" s="1"/>
  <c r="G586" i="1"/>
  <c r="E586" i="1"/>
  <c r="H586" i="1"/>
  <c r="T586" i="1" s="1"/>
  <c r="G574" i="1"/>
  <c r="E574" i="1"/>
  <c r="H574" i="1"/>
  <c r="G562" i="1"/>
  <c r="E562" i="1"/>
  <c r="H562" i="1"/>
  <c r="G550" i="1"/>
  <c r="E550" i="1"/>
  <c r="H550" i="1"/>
  <c r="G538" i="1"/>
  <c r="H538" i="1"/>
  <c r="T538" i="1" s="1"/>
  <c r="E538" i="1"/>
  <c r="G526" i="1"/>
  <c r="E526" i="1"/>
  <c r="H526" i="1"/>
  <c r="T526" i="1" s="1"/>
  <c r="G518" i="1"/>
  <c r="H518" i="1"/>
  <c r="T518" i="1" s="1"/>
  <c r="E518" i="1"/>
  <c r="G506" i="1"/>
  <c r="H506" i="1"/>
  <c r="T506" i="1" s="1"/>
  <c r="E506" i="1"/>
  <c r="G494" i="1"/>
  <c r="H494" i="1"/>
  <c r="T494" i="1" s="1"/>
  <c r="E494" i="1"/>
  <c r="G482" i="1"/>
  <c r="H482" i="1"/>
  <c r="E482" i="1"/>
  <c r="G474" i="1"/>
  <c r="E474" i="1"/>
  <c r="H474" i="1"/>
  <c r="G458" i="1"/>
  <c r="E458" i="1"/>
  <c r="H458" i="1"/>
  <c r="T458" i="1" s="1"/>
  <c r="G450" i="1"/>
  <c r="H450" i="1"/>
  <c r="E450" i="1"/>
  <c r="G442" i="1"/>
  <c r="E442" i="1"/>
  <c r="H442" i="1"/>
  <c r="G434" i="1"/>
  <c r="E434" i="1"/>
  <c r="H434" i="1"/>
  <c r="G430" i="1"/>
  <c r="E430" i="1"/>
  <c r="H430" i="1"/>
  <c r="G422" i="1"/>
  <c r="E422" i="1"/>
  <c r="H422" i="1"/>
  <c r="T422" i="1" s="1"/>
  <c r="G410" i="1"/>
  <c r="E410" i="1"/>
  <c r="H410" i="1"/>
  <c r="T410" i="1" s="1"/>
  <c r="G402" i="1"/>
  <c r="E402" i="1"/>
  <c r="H402" i="1"/>
  <c r="G394" i="1"/>
  <c r="E394" i="1"/>
  <c r="H394" i="1"/>
  <c r="T394" i="1" s="1"/>
  <c r="G386" i="1"/>
  <c r="H386" i="1"/>
  <c r="T386" i="1" s="1"/>
  <c r="E386" i="1"/>
  <c r="G378" i="1"/>
  <c r="H378" i="1"/>
  <c r="E378" i="1"/>
  <c r="G370" i="1"/>
  <c r="H370" i="1"/>
  <c r="E370" i="1"/>
  <c r="G362" i="1"/>
  <c r="H362" i="1"/>
  <c r="T362" i="1" s="1"/>
  <c r="E362" i="1"/>
  <c r="G354" i="1"/>
  <c r="H354" i="1"/>
  <c r="E354" i="1"/>
  <c r="G346" i="1"/>
  <c r="H346" i="1"/>
  <c r="E346" i="1"/>
  <c r="G338" i="1"/>
  <c r="H338" i="1"/>
  <c r="T338" i="1" s="1"/>
  <c r="E338" i="1"/>
  <c r="G330" i="1"/>
  <c r="H330" i="1"/>
  <c r="T330" i="1" s="1"/>
  <c r="E330" i="1"/>
  <c r="G326" i="1"/>
  <c r="H326" i="1"/>
  <c r="T326" i="1" s="1"/>
  <c r="E326" i="1"/>
  <c r="G318" i="1"/>
  <c r="H318" i="1"/>
  <c r="E318" i="1"/>
  <c r="G310" i="1"/>
  <c r="H310" i="1"/>
  <c r="E310" i="1"/>
  <c r="H302" i="1"/>
  <c r="E302" i="1"/>
  <c r="G302" i="1"/>
  <c r="H294" i="1"/>
  <c r="E294" i="1"/>
  <c r="G294" i="1"/>
  <c r="H290" i="1"/>
  <c r="E290" i="1"/>
  <c r="G290" i="1"/>
  <c r="H286" i="1"/>
  <c r="T286" i="1" s="1"/>
  <c r="E286" i="1"/>
  <c r="G286" i="1"/>
  <c r="H282" i="1"/>
  <c r="E282" i="1"/>
  <c r="G282" i="1"/>
  <c r="H278" i="1"/>
  <c r="E278" i="1"/>
  <c r="G278" i="1"/>
  <c r="H274" i="1"/>
  <c r="T274" i="1" s="1"/>
  <c r="E274" i="1"/>
  <c r="G274" i="1"/>
  <c r="H270" i="1"/>
  <c r="T270" i="1" s="1"/>
  <c r="E270" i="1"/>
  <c r="G270" i="1"/>
  <c r="H266" i="1"/>
  <c r="T266" i="1" s="1"/>
  <c r="E266" i="1"/>
  <c r="G266" i="1"/>
  <c r="H258" i="1"/>
  <c r="E258" i="1"/>
  <c r="G258" i="1"/>
  <c r="H254" i="1"/>
  <c r="T254" i="1" s="1"/>
  <c r="E254" i="1"/>
  <c r="G254" i="1"/>
  <c r="H246" i="1"/>
  <c r="T246" i="1" s="1"/>
  <c r="E246" i="1"/>
  <c r="G246" i="1"/>
  <c r="H242" i="1"/>
  <c r="T242" i="1" s="1"/>
  <c r="E242" i="1"/>
  <c r="G242" i="1"/>
  <c r="H238" i="1"/>
  <c r="E238" i="1"/>
  <c r="G238" i="1"/>
  <c r="H234" i="1"/>
  <c r="T234" i="1" s="1"/>
  <c r="P234" i="1" s="1"/>
  <c r="E234" i="1"/>
  <c r="G234" i="1"/>
  <c r="H230" i="1"/>
  <c r="T230" i="1" s="1"/>
  <c r="P230" i="1" s="1"/>
  <c r="E230" i="1"/>
  <c r="G230" i="1"/>
  <c r="H226" i="1"/>
  <c r="T226" i="1" s="1"/>
  <c r="P226" i="1" s="1"/>
  <c r="E226" i="1"/>
  <c r="G226" i="1"/>
  <c r="H222" i="1"/>
  <c r="G222" i="1"/>
  <c r="E222" i="1"/>
  <c r="H218" i="1"/>
  <c r="T218" i="1" s="1"/>
  <c r="P218" i="1" s="1"/>
  <c r="G218" i="1"/>
  <c r="E218" i="1"/>
  <c r="H214" i="1"/>
  <c r="T214" i="1" s="1"/>
  <c r="G214" i="1"/>
  <c r="E214" i="1"/>
  <c r="H210" i="1"/>
  <c r="T210" i="1" s="1"/>
  <c r="P210" i="1" s="1"/>
  <c r="G210" i="1"/>
  <c r="E210" i="1"/>
  <c r="H206" i="1"/>
  <c r="G206" i="1"/>
  <c r="E206" i="1"/>
  <c r="H202" i="1"/>
  <c r="G202" i="1"/>
  <c r="E202" i="1"/>
  <c r="H198" i="1"/>
  <c r="T198" i="1" s="1"/>
  <c r="P198" i="1" s="1"/>
  <c r="G198" i="1"/>
  <c r="E198" i="1"/>
  <c r="H194" i="1"/>
  <c r="T194" i="1" s="1"/>
  <c r="P194" i="1" s="1"/>
  <c r="G194" i="1"/>
  <c r="E194" i="1"/>
  <c r="H190" i="1"/>
  <c r="T190" i="1" s="1"/>
  <c r="P190" i="1" s="1"/>
  <c r="G190" i="1"/>
  <c r="E190" i="1"/>
  <c r="H186" i="1"/>
  <c r="T186" i="1" s="1"/>
  <c r="P186" i="1" s="1"/>
  <c r="G186" i="1"/>
  <c r="E186" i="1"/>
  <c r="H182" i="1"/>
  <c r="T182" i="1" s="1"/>
  <c r="P182" i="1" s="1"/>
  <c r="G182" i="1"/>
  <c r="E182" i="1"/>
  <c r="H178" i="1"/>
  <c r="T178" i="1" s="1"/>
  <c r="P178" i="1" s="1"/>
  <c r="G178" i="1"/>
  <c r="E178" i="1"/>
  <c r="H174" i="1"/>
  <c r="T174" i="1" s="1"/>
  <c r="P174" i="1" s="1"/>
  <c r="G174" i="1"/>
  <c r="E174" i="1"/>
  <c r="H170" i="1"/>
  <c r="T170" i="1" s="1"/>
  <c r="P170" i="1" s="1"/>
  <c r="G170" i="1"/>
  <c r="E170" i="1"/>
  <c r="H166" i="1"/>
  <c r="T166" i="1" s="1"/>
  <c r="G166" i="1"/>
  <c r="E166" i="1"/>
  <c r="H162" i="1"/>
  <c r="G162" i="1"/>
  <c r="E162" i="1"/>
  <c r="H158" i="1"/>
  <c r="G158" i="1"/>
  <c r="E158" i="1"/>
  <c r="H154" i="1"/>
  <c r="G154" i="1"/>
  <c r="E154" i="1"/>
  <c r="H150" i="1"/>
  <c r="T150" i="1" s="1"/>
  <c r="P150" i="1" s="1"/>
  <c r="G150" i="1"/>
  <c r="E150" i="1"/>
  <c r="H146" i="1"/>
  <c r="G146" i="1"/>
  <c r="E146" i="1"/>
  <c r="H142" i="1"/>
  <c r="G142" i="1"/>
  <c r="E142" i="1"/>
  <c r="G138" i="1"/>
  <c r="H138" i="1"/>
  <c r="E138" i="1"/>
  <c r="G134" i="1"/>
  <c r="H134" i="1"/>
  <c r="T134" i="1" s="1"/>
  <c r="E134" i="1"/>
  <c r="G130" i="1"/>
  <c r="H130" i="1"/>
  <c r="T130" i="1" s="1"/>
  <c r="P130" i="1" s="1"/>
  <c r="E130" i="1"/>
  <c r="G126" i="1"/>
  <c r="H126" i="1"/>
  <c r="E126" i="1"/>
  <c r="G122" i="1"/>
  <c r="H122" i="1"/>
  <c r="E122" i="1"/>
  <c r="G118" i="1"/>
  <c r="H118" i="1"/>
  <c r="T118" i="1" s="1"/>
  <c r="P118" i="1" s="1"/>
  <c r="E118" i="1"/>
  <c r="G114" i="1"/>
  <c r="H114" i="1"/>
  <c r="T114" i="1" s="1"/>
  <c r="P114" i="1" s="1"/>
  <c r="E114" i="1"/>
  <c r="G110" i="1"/>
  <c r="H110" i="1"/>
  <c r="T110" i="1" s="1"/>
  <c r="P110" i="1" s="1"/>
  <c r="E110" i="1"/>
  <c r="G106" i="1"/>
  <c r="H106" i="1"/>
  <c r="E106" i="1"/>
  <c r="G102" i="1"/>
  <c r="H102" i="1"/>
  <c r="T102" i="1" s="1"/>
  <c r="P102" i="1" s="1"/>
  <c r="E102" i="1"/>
  <c r="G98" i="1"/>
  <c r="H98" i="1"/>
  <c r="T98" i="1" s="1"/>
  <c r="P98" i="1" s="1"/>
  <c r="E98" i="1"/>
  <c r="G94" i="1"/>
  <c r="H94" i="1"/>
  <c r="T94" i="1" s="1"/>
  <c r="P94" i="1" s="1"/>
  <c r="E94" i="1"/>
  <c r="G90" i="1"/>
  <c r="H90" i="1"/>
  <c r="E90" i="1"/>
  <c r="G86" i="1"/>
  <c r="H86" i="1"/>
  <c r="T86" i="1" s="1"/>
  <c r="P86" i="1" s="1"/>
  <c r="E86" i="1"/>
  <c r="G82" i="1"/>
  <c r="H82" i="1"/>
  <c r="T82" i="1" s="1"/>
  <c r="E82" i="1"/>
  <c r="G78" i="1"/>
  <c r="H78" i="1"/>
  <c r="T78" i="1" s="1"/>
  <c r="P78" i="1" s="1"/>
  <c r="E78" i="1"/>
  <c r="G74" i="1"/>
  <c r="H74" i="1"/>
  <c r="E74" i="1"/>
  <c r="G70" i="1"/>
  <c r="H70" i="1"/>
  <c r="T70" i="1" s="1"/>
  <c r="P70" i="1" s="1"/>
  <c r="E70" i="1"/>
  <c r="G66" i="1"/>
  <c r="H66" i="1"/>
  <c r="T66" i="1" s="1"/>
  <c r="P66" i="1" s="1"/>
  <c r="E66" i="1"/>
  <c r="G62" i="1"/>
  <c r="H62" i="1"/>
  <c r="E62" i="1"/>
  <c r="G58" i="1"/>
  <c r="H58" i="1"/>
  <c r="E58" i="1"/>
  <c r="G54" i="1"/>
  <c r="H54" i="1"/>
  <c r="T54" i="1" s="1"/>
  <c r="P54" i="1" s="1"/>
  <c r="E54" i="1"/>
  <c r="G50" i="1"/>
  <c r="H50" i="1"/>
  <c r="T50" i="1" s="1"/>
  <c r="E50" i="1"/>
  <c r="G46" i="1"/>
  <c r="H46" i="1"/>
  <c r="T46" i="1" s="1"/>
  <c r="P46" i="1" s="1"/>
  <c r="E46" i="1"/>
  <c r="G42" i="1"/>
  <c r="H42" i="1"/>
  <c r="E42" i="1"/>
  <c r="G38" i="1"/>
  <c r="H38" i="1"/>
  <c r="T38" i="1" s="1"/>
  <c r="P38" i="1" s="1"/>
  <c r="E38" i="1"/>
  <c r="G34" i="1"/>
  <c r="H34" i="1"/>
  <c r="T34" i="1" s="1"/>
  <c r="P34" i="1" s="1"/>
  <c r="E34" i="1"/>
  <c r="G30" i="1"/>
  <c r="H30" i="1"/>
  <c r="E30" i="1"/>
  <c r="G26" i="1"/>
  <c r="H26" i="1"/>
  <c r="T26" i="1" s="1"/>
  <c r="P26" i="1" s="1"/>
  <c r="E26" i="1"/>
  <c r="G22" i="1"/>
  <c r="H22" i="1"/>
  <c r="T22" i="1" s="1"/>
  <c r="P22" i="1" s="1"/>
  <c r="E22" i="1"/>
  <c r="G18" i="1"/>
  <c r="H18" i="1"/>
  <c r="T18" i="1" s="1"/>
  <c r="P18" i="1" s="1"/>
  <c r="E18" i="1"/>
  <c r="G14" i="1"/>
  <c r="H14" i="1"/>
  <c r="T14" i="1" s="1"/>
  <c r="P14" i="1" s="1"/>
  <c r="E14" i="1"/>
  <c r="G677" i="1"/>
  <c r="H677" i="1"/>
  <c r="E677" i="1"/>
  <c r="G673" i="1"/>
  <c r="H673" i="1"/>
  <c r="T673" i="1" s="1"/>
  <c r="E673" i="1"/>
  <c r="G669" i="1"/>
  <c r="H669" i="1"/>
  <c r="T669" i="1" s="1"/>
  <c r="P669" i="1" s="1"/>
  <c r="E669" i="1"/>
  <c r="G665" i="1"/>
  <c r="H665" i="1"/>
  <c r="T665" i="1" s="1"/>
  <c r="E665" i="1"/>
  <c r="G661" i="1"/>
  <c r="H661" i="1"/>
  <c r="E661" i="1"/>
  <c r="G657" i="1"/>
  <c r="H657" i="1"/>
  <c r="T657" i="1" s="1"/>
  <c r="E657" i="1"/>
  <c r="G653" i="1"/>
  <c r="H653" i="1"/>
  <c r="T653" i="1" s="1"/>
  <c r="E653" i="1"/>
  <c r="G649" i="1"/>
  <c r="H649" i="1"/>
  <c r="T649" i="1" s="1"/>
  <c r="E649" i="1"/>
  <c r="G645" i="1"/>
  <c r="H645" i="1"/>
  <c r="T645" i="1" s="1"/>
  <c r="E645" i="1"/>
  <c r="G641" i="1"/>
  <c r="H641" i="1"/>
  <c r="T641" i="1" s="1"/>
  <c r="E641" i="1"/>
  <c r="G637" i="1"/>
  <c r="H637" i="1"/>
  <c r="T637" i="1" s="1"/>
  <c r="E637" i="1"/>
  <c r="G633" i="1"/>
  <c r="H633" i="1"/>
  <c r="T633" i="1" s="1"/>
  <c r="E633" i="1"/>
  <c r="G629" i="1"/>
  <c r="H629" i="1"/>
  <c r="E629" i="1"/>
  <c r="G625" i="1"/>
  <c r="H625" i="1"/>
  <c r="T625" i="1" s="1"/>
  <c r="E625" i="1"/>
  <c r="G621" i="1"/>
  <c r="H621" i="1"/>
  <c r="T621" i="1" s="1"/>
  <c r="E621" i="1"/>
  <c r="G617" i="1"/>
  <c r="H617" i="1"/>
  <c r="T617" i="1" s="1"/>
  <c r="E617" i="1"/>
  <c r="G613" i="1"/>
  <c r="H613" i="1"/>
  <c r="E613" i="1"/>
  <c r="G609" i="1"/>
  <c r="H609" i="1"/>
  <c r="E609" i="1"/>
  <c r="G605" i="1"/>
  <c r="H605" i="1"/>
  <c r="T605" i="1" s="1"/>
  <c r="E605" i="1"/>
  <c r="G601" i="1"/>
  <c r="H601" i="1"/>
  <c r="T601" i="1" s="1"/>
  <c r="E601" i="1"/>
  <c r="G597" i="1"/>
  <c r="H597" i="1"/>
  <c r="E597" i="1"/>
  <c r="G593" i="1"/>
  <c r="H593" i="1"/>
  <c r="E593" i="1"/>
  <c r="G589" i="1"/>
  <c r="H589" i="1"/>
  <c r="T589" i="1" s="1"/>
  <c r="E589" i="1"/>
  <c r="G585" i="1"/>
  <c r="H585" i="1"/>
  <c r="T585" i="1" s="1"/>
  <c r="E585" i="1"/>
  <c r="G581" i="1"/>
  <c r="H581" i="1"/>
  <c r="E581" i="1"/>
  <c r="G577" i="1"/>
  <c r="H577" i="1"/>
  <c r="E577" i="1"/>
  <c r="G573" i="1"/>
  <c r="H573" i="1"/>
  <c r="T573" i="1" s="1"/>
  <c r="E573" i="1"/>
  <c r="G569" i="1"/>
  <c r="H569" i="1"/>
  <c r="T569" i="1" s="1"/>
  <c r="E569" i="1"/>
  <c r="G565" i="1"/>
  <c r="H565" i="1"/>
  <c r="E565" i="1"/>
  <c r="G561" i="1"/>
  <c r="H561" i="1"/>
  <c r="T561" i="1" s="1"/>
  <c r="E561" i="1"/>
  <c r="G557" i="1"/>
  <c r="H557" i="1"/>
  <c r="T557" i="1" s="1"/>
  <c r="E557" i="1"/>
  <c r="G553" i="1"/>
  <c r="H553" i="1"/>
  <c r="E553" i="1"/>
  <c r="G549" i="1"/>
  <c r="H549" i="1"/>
  <c r="T549" i="1" s="1"/>
  <c r="E549" i="1"/>
  <c r="G545" i="1"/>
  <c r="H545" i="1"/>
  <c r="T545" i="1" s="1"/>
  <c r="E545" i="1"/>
  <c r="G541" i="1"/>
  <c r="H541" i="1"/>
  <c r="T541" i="1" s="1"/>
  <c r="E541" i="1"/>
  <c r="G537" i="1"/>
  <c r="H537" i="1"/>
  <c r="T537" i="1" s="1"/>
  <c r="E537" i="1"/>
  <c r="G533" i="1"/>
  <c r="H533" i="1"/>
  <c r="T533" i="1" s="1"/>
  <c r="E533" i="1"/>
  <c r="G529" i="1"/>
  <c r="H529" i="1"/>
  <c r="T529" i="1" s="1"/>
  <c r="E529" i="1"/>
  <c r="G525" i="1"/>
  <c r="H525" i="1"/>
  <c r="T525" i="1" s="1"/>
  <c r="E525" i="1"/>
  <c r="G521" i="1"/>
  <c r="H521" i="1"/>
  <c r="T521" i="1" s="1"/>
  <c r="E521" i="1"/>
  <c r="G517" i="1"/>
  <c r="H517" i="1"/>
  <c r="T517" i="1" s="1"/>
  <c r="E517" i="1"/>
  <c r="G513" i="1"/>
  <c r="H513" i="1"/>
  <c r="T513" i="1" s="1"/>
  <c r="E513" i="1"/>
  <c r="G509" i="1"/>
  <c r="H509" i="1"/>
  <c r="T509" i="1" s="1"/>
  <c r="E509" i="1"/>
  <c r="G505" i="1"/>
  <c r="H505" i="1"/>
  <c r="T505" i="1" s="1"/>
  <c r="E505" i="1"/>
  <c r="G501" i="1"/>
  <c r="H501" i="1"/>
  <c r="E501" i="1"/>
  <c r="G497" i="1"/>
  <c r="H497" i="1"/>
  <c r="T497" i="1" s="1"/>
  <c r="E497" i="1"/>
  <c r="G493" i="1"/>
  <c r="H493" i="1"/>
  <c r="T493" i="1" s="1"/>
  <c r="E493" i="1"/>
  <c r="G489" i="1"/>
  <c r="H489" i="1"/>
  <c r="T489" i="1" s="1"/>
  <c r="E489" i="1"/>
  <c r="G485" i="1"/>
  <c r="H485" i="1"/>
  <c r="E485" i="1"/>
  <c r="G481" i="1"/>
  <c r="H481" i="1"/>
  <c r="T481" i="1" s="1"/>
  <c r="E481" i="1"/>
  <c r="G477" i="1"/>
  <c r="H477" i="1"/>
  <c r="T477" i="1" s="1"/>
  <c r="E477" i="1"/>
  <c r="G473" i="1"/>
  <c r="H473" i="1"/>
  <c r="E473" i="1"/>
  <c r="G469" i="1"/>
  <c r="H469" i="1"/>
  <c r="T469" i="1" s="1"/>
  <c r="E469" i="1"/>
  <c r="G465" i="1"/>
  <c r="H465" i="1"/>
  <c r="T465" i="1" s="1"/>
  <c r="E465" i="1"/>
  <c r="G461" i="1"/>
  <c r="H461" i="1"/>
  <c r="T461" i="1" s="1"/>
  <c r="E461" i="1"/>
  <c r="G457" i="1"/>
  <c r="H457" i="1"/>
  <c r="E457" i="1"/>
  <c r="G453" i="1"/>
  <c r="H453" i="1"/>
  <c r="E453" i="1"/>
  <c r="G449" i="1"/>
  <c r="H449" i="1"/>
  <c r="T449" i="1" s="1"/>
  <c r="E449" i="1"/>
  <c r="G445" i="1"/>
  <c r="H445" i="1"/>
  <c r="T445" i="1" s="1"/>
  <c r="E445" i="1"/>
  <c r="G441" i="1"/>
  <c r="H441" i="1"/>
  <c r="T441" i="1" s="1"/>
  <c r="E441" i="1"/>
  <c r="G437" i="1"/>
  <c r="H437" i="1"/>
  <c r="E437" i="1"/>
  <c r="G433" i="1"/>
  <c r="H433" i="1"/>
  <c r="E433" i="1"/>
  <c r="G429" i="1"/>
  <c r="H429" i="1"/>
  <c r="T429" i="1" s="1"/>
  <c r="E429" i="1"/>
  <c r="G425" i="1"/>
  <c r="H425" i="1"/>
  <c r="E425" i="1"/>
  <c r="G421" i="1"/>
  <c r="H421" i="1"/>
  <c r="E421" i="1"/>
  <c r="G417" i="1"/>
  <c r="H417" i="1"/>
  <c r="T417" i="1" s="1"/>
  <c r="E417" i="1"/>
  <c r="G413" i="1"/>
  <c r="H413" i="1"/>
  <c r="T413" i="1" s="1"/>
  <c r="E413" i="1"/>
  <c r="G409" i="1"/>
  <c r="H409" i="1"/>
  <c r="T409" i="1" s="1"/>
  <c r="E409" i="1"/>
  <c r="G405" i="1"/>
  <c r="H405" i="1"/>
  <c r="E405" i="1"/>
  <c r="G401" i="1"/>
  <c r="H401" i="1"/>
  <c r="T401" i="1" s="1"/>
  <c r="E401" i="1"/>
  <c r="G397" i="1"/>
  <c r="H397" i="1"/>
  <c r="T397" i="1" s="1"/>
  <c r="E397" i="1"/>
  <c r="G393" i="1"/>
  <c r="H393" i="1"/>
  <c r="T393" i="1" s="1"/>
  <c r="E393" i="1"/>
  <c r="G389" i="1"/>
  <c r="H389" i="1"/>
  <c r="E389" i="1"/>
  <c r="G385" i="1"/>
  <c r="H385" i="1"/>
  <c r="T385" i="1" s="1"/>
  <c r="E385" i="1"/>
  <c r="G381" i="1"/>
  <c r="H381" i="1"/>
  <c r="T381" i="1" s="1"/>
  <c r="E381" i="1"/>
  <c r="G377" i="1"/>
  <c r="H377" i="1"/>
  <c r="T377" i="1" s="1"/>
  <c r="E377" i="1"/>
  <c r="G373" i="1"/>
  <c r="H373" i="1"/>
  <c r="E373" i="1"/>
  <c r="G369" i="1"/>
  <c r="H369" i="1"/>
  <c r="T369" i="1" s="1"/>
  <c r="E369" i="1"/>
  <c r="G365" i="1"/>
  <c r="H365" i="1"/>
  <c r="T365" i="1" s="1"/>
  <c r="E365" i="1"/>
  <c r="G361" i="1"/>
  <c r="H361" i="1"/>
  <c r="T361" i="1" s="1"/>
  <c r="E361" i="1"/>
  <c r="G357" i="1"/>
  <c r="H357" i="1"/>
  <c r="E357" i="1"/>
  <c r="G353" i="1"/>
  <c r="H353" i="1"/>
  <c r="T353" i="1" s="1"/>
  <c r="E353" i="1"/>
  <c r="G349" i="1"/>
  <c r="H349" i="1"/>
  <c r="T349" i="1" s="1"/>
  <c r="E349" i="1"/>
  <c r="G345" i="1"/>
  <c r="H345" i="1"/>
  <c r="T345" i="1" s="1"/>
  <c r="E345" i="1"/>
  <c r="G341" i="1"/>
  <c r="H341" i="1"/>
  <c r="E341" i="1"/>
  <c r="G337" i="1"/>
  <c r="H337" i="1"/>
  <c r="T337" i="1" s="1"/>
  <c r="E337" i="1"/>
  <c r="G333" i="1"/>
  <c r="H333" i="1"/>
  <c r="T333" i="1" s="1"/>
  <c r="E333" i="1"/>
  <c r="G329" i="1"/>
  <c r="H329" i="1"/>
  <c r="E329" i="1"/>
  <c r="G325" i="1"/>
  <c r="H325" i="1"/>
  <c r="E325" i="1"/>
  <c r="G321" i="1"/>
  <c r="H321" i="1"/>
  <c r="T321" i="1" s="1"/>
  <c r="E321" i="1"/>
  <c r="G317" i="1"/>
  <c r="H317" i="1"/>
  <c r="T317" i="1" s="1"/>
  <c r="E317" i="1"/>
  <c r="G313" i="1"/>
  <c r="H313" i="1"/>
  <c r="E313" i="1"/>
  <c r="H309" i="1"/>
  <c r="T309" i="1" s="1"/>
  <c r="G309" i="1"/>
  <c r="E309" i="1"/>
  <c r="H305" i="1"/>
  <c r="T305" i="1" s="1"/>
  <c r="E305" i="1"/>
  <c r="G305" i="1"/>
  <c r="H301" i="1"/>
  <c r="T301" i="1" s="1"/>
  <c r="E301" i="1"/>
  <c r="G301" i="1"/>
  <c r="H297" i="1"/>
  <c r="E297" i="1"/>
  <c r="G297" i="1"/>
  <c r="H293" i="1"/>
  <c r="T293" i="1" s="1"/>
  <c r="E293" i="1"/>
  <c r="G293" i="1"/>
  <c r="H289" i="1"/>
  <c r="T289" i="1" s="1"/>
  <c r="P289" i="1" s="1"/>
  <c r="E289" i="1"/>
  <c r="G289" i="1"/>
  <c r="H285" i="1"/>
  <c r="T285" i="1" s="1"/>
  <c r="E285" i="1"/>
  <c r="G285" i="1"/>
  <c r="H281" i="1"/>
  <c r="T281" i="1" s="1"/>
  <c r="E281" i="1"/>
  <c r="G281" i="1"/>
  <c r="H277" i="1"/>
  <c r="T277" i="1" s="1"/>
  <c r="E277" i="1"/>
  <c r="G277" i="1"/>
  <c r="H273" i="1"/>
  <c r="T273" i="1" s="1"/>
  <c r="E273" i="1"/>
  <c r="G273" i="1"/>
  <c r="H269" i="1"/>
  <c r="E269" i="1"/>
  <c r="G269" i="1"/>
  <c r="H265" i="1"/>
  <c r="T265" i="1" s="1"/>
  <c r="E265" i="1"/>
  <c r="G265" i="1"/>
  <c r="H261" i="1"/>
  <c r="T261" i="1" s="1"/>
  <c r="E261" i="1"/>
  <c r="G261" i="1"/>
  <c r="H257" i="1"/>
  <c r="T257" i="1" s="1"/>
  <c r="E257" i="1"/>
  <c r="G257" i="1"/>
  <c r="H253" i="1"/>
  <c r="T253" i="1" s="1"/>
  <c r="E253" i="1"/>
  <c r="G253" i="1"/>
  <c r="H249" i="1"/>
  <c r="E249" i="1"/>
  <c r="G249" i="1"/>
  <c r="H245" i="1"/>
  <c r="T245" i="1" s="1"/>
  <c r="E245" i="1"/>
  <c r="G245" i="1"/>
  <c r="H241" i="1"/>
  <c r="T241" i="1" s="1"/>
  <c r="E241" i="1"/>
  <c r="G241" i="1"/>
  <c r="H237" i="1"/>
  <c r="E237" i="1"/>
  <c r="G237" i="1"/>
  <c r="H233" i="1"/>
  <c r="T233" i="1" s="1"/>
  <c r="P233" i="1" s="1"/>
  <c r="E233" i="1"/>
  <c r="G233" i="1"/>
  <c r="H229" i="1"/>
  <c r="T229" i="1" s="1"/>
  <c r="P229" i="1" s="1"/>
  <c r="E229" i="1"/>
  <c r="G229" i="1"/>
  <c r="H225" i="1"/>
  <c r="T225" i="1" s="1"/>
  <c r="E225" i="1"/>
  <c r="G225" i="1"/>
  <c r="H221" i="1"/>
  <c r="T221" i="1" s="1"/>
  <c r="P221" i="1" s="1"/>
  <c r="G221" i="1"/>
  <c r="E221" i="1"/>
  <c r="H217" i="1"/>
  <c r="T217" i="1" s="1"/>
  <c r="P217" i="1" s="1"/>
  <c r="G217" i="1"/>
  <c r="E217" i="1"/>
  <c r="H213" i="1"/>
  <c r="T213" i="1" s="1"/>
  <c r="P213" i="1" s="1"/>
  <c r="G213" i="1"/>
  <c r="E213" i="1"/>
  <c r="H209" i="1"/>
  <c r="T209" i="1" s="1"/>
  <c r="P209" i="1" s="1"/>
  <c r="G209" i="1"/>
  <c r="E209" i="1"/>
  <c r="H205" i="1"/>
  <c r="T205" i="1" s="1"/>
  <c r="P205" i="1" s="1"/>
  <c r="G205" i="1"/>
  <c r="E205" i="1"/>
  <c r="H201" i="1"/>
  <c r="G201" i="1"/>
  <c r="E201" i="1"/>
  <c r="H197" i="1"/>
  <c r="T197" i="1" s="1"/>
  <c r="P197" i="1" s="1"/>
  <c r="G197" i="1"/>
  <c r="E197" i="1"/>
  <c r="H193" i="1"/>
  <c r="T193" i="1" s="1"/>
  <c r="P193" i="1" s="1"/>
  <c r="G193" i="1"/>
  <c r="E193" i="1"/>
  <c r="H189" i="1"/>
  <c r="T189" i="1" s="1"/>
  <c r="P189" i="1" s="1"/>
  <c r="G189" i="1"/>
  <c r="E189" i="1"/>
  <c r="H185" i="1"/>
  <c r="G185" i="1"/>
  <c r="E185" i="1"/>
  <c r="H181" i="1"/>
  <c r="T181" i="1" s="1"/>
  <c r="G181" i="1"/>
  <c r="E181" i="1"/>
  <c r="H177" i="1"/>
  <c r="T177" i="1" s="1"/>
  <c r="P177" i="1" s="1"/>
  <c r="G177" i="1"/>
  <c r="E177" i="1"/>
  <c r="H173" i="1"/>
  <c r="T173" i="1" s="1"/>
  <c r="P173" i="1" s="1"/>
  <c r="G173" i="1"/>
  <c r="E173" i="1"/>
  <c r="H169" i="1"/>
  <c r="G169" i="1"/>
  <c r="E169" i="1"/>
  <c r="H165" i="1"/>
  <c r="G165" i="1"/>
  <c r="E165" i="1"/>
  <c r="H161" i="1"/>
  <c r="T161" i="1" s="1"/>
  <c r="G161" i="1"/>
  <c r="E161" i="1"/>
  <c r="H157" i="1"/>
  <c r="T157" i="1" s="1"/>
  <c r="P157" i="1" s="1"/>
  <c r="G157" i="1"/>
  <c r="E157" i="1"/>
  <c r="H153" i="1"/>
  <c r="G153" i="1"/>
  <c r="E153" i="1"/>
  <c r="H149" i="1"/>
  <c r="T149" i="1" s="1"/>
  <c r="P149" i="1" s="1"/>
  <c r="G149" i="1"/>
  <c r="E149" i="1"/>
  <c r="H145" i="1"/>
  <c r="T145" i="1" s="1"/>
  <c r="P145" i="1" s="1"/>
  <c r="G145" i="1"/>
  <c r="E145" i="1"/>
  <c r="H141" i="1"/>
  <c r="G141" i="1"/>
  <c r="E141" i="1"/>
  <c r="G137" i="1"/>
  <c r="H137" i="1"/>
  <c r="T137" i="1" s="1"/>
  <c r="E137" i="1"/>
  <c r="G133" i="1"/>
  <c r="H133" i="1"/>
  <c r="E133" i="1"/>
  <c r="G129" i="1"/>
  <c r="H129" i="1"/>
  <c r="T129" i="1" s="1"/>
  <c r="P129" i="1" s="1"/>
  <c r="E129" i="1"/>
  <c r="G125" i="1"/>
  <c r="H125" i="1"/>
  <c r="T125" i="1" s="1"/>
  <c r="P125" i="1" s="1"/>
  <c r="E125" i="1"/>
  <c r="G121" i="1"/>
  <c r="H121" i="1"/>
  <c r="E121" i="1"/>
  <c r="G117" i="1"/>
  <c r="H117" i="1"/>
  <c r="T117" i="1" s="1"/>
  <c r="E117" i="1"/>
  <c r="G113" i="1"/>
  <c r="H113" i="1"/>
  <c r="T113" i="1" s="1"/>
  <c r="P113" i="1" s="1"/>
  <c r="E113" i="1"/>
  <c r="G109" i="1"/>
  <c r="H109" i="1"/>
  <c r="T109" i="1" s="1"/>
  <c r="P109" i="1" s="1"/>
  <c r="E109" i="1"/>
  <c r="G105" i="1"/>
  <c r="H105" i="1"/>
  <c r="E105" i="1"/>
  <c r="G101" i="1"/>
  <c r="H101" i="1"/>
  <c r="E101" i="1"/>
  <c r="G97" i="1"/>
  <c r="H97" i="1"/>
  <c r="T97" i="1" s="1"/>
  <c r="P97" i="1" s="1"/>
  <c r="E97" i="1"/>
  <c r="G93" i="1"/>
  <c r="H93" i="1"/>
  <c r="T93" i="1" s="1"/>
  <c r="P93" i="1" s="1"/>
  <c r="E93" i="1"/>
  <c r="G89" i="1"/>
  <c r="H89" i="1"/>
  <c r="T89" i="1" s="1"/>
  <c r="P89" i="1" s="1"/>
  <c r="E89" i="1"/>
  <c r="G85" i="1"/>
  <c r="H85" i="1"/>
  <c r="E85" i="1"/>
  <c r="G81" i="1"/>
  <c r="H81" i="1"/>
  <c r="T81" i="1" s="1"/>
  <c r="P81" i="1" s="1"/>
  <c r="E81" i="1"/>
  <c r="G77" i="1"/>
  <c r="H77" i="1"/>
  <c r="T77" i="1" s="1"/>
  <c r="P77" i="1" s="1"/>
  <c r="E77" i="1"/>
  <c r="G73" i="1"/>
  <c r="H73" i="1"/>
  <c r="T73" i="1" s="1"/>
  <c r="P73" i="1" s="1"/>
  <c r="E73" i="1"/>
  <c r="G69" i="1"/>
  <c r="H69" i="1"/>
  <c r="T69" i="1" s="1"/>
  <c r="P69" i="1" s="1"/>
  <c r="E69" i="1"/>
  <c r="G65" i="1"/>
  <c r="H65" i="1"/>
  <c r="T65" i="1" s="1"/>
  <c r="P65" i="1" s="1"/>
  <c r="E65" i="1"/>
  <c r="G61" i="1"/>
  <c r="H61" i="1"/>
  <c r="T61" i="1" s="1"/>
  <c r="P61" i="1" s="1"/>
  <c r="E61" i="1"/>
  <c r="G57" i="1"/>
  <c r="H57" i="1"/>
  <c r="T57" i="1" s="1"/>
  <c r="P57" i="1" s="1"/>
  <c r="E57" i="1"/>
  <c r="G53" i="1"/>
  <c r="H53" i="1"/>
  <c r="E53" i="1"/>
  <c r="G49" i="1"/>
  <c r="H49" i="1"/>
  <c r="T49" i="1" s="1"/>
  <c r="P49" i="1" s="1"/>
  <c r="E49" i="1"/>
  <c r="G45" i="1"/>
  <c r="H45" i="1"/>
  <c r="T45" i="1" s="1"/>
  <c r="P45" i="1" s="1"/>
  <c r="E45" i="1"/>
  <c r="G41" i="1"/>
  <c r="H41" i="1"/>
  <c r="T41" i="1" s="1"/>
  <c r="P41" i="1" s="1"/>
  <c r="E41" i="1"/>
  <c r="G37" i="1"/>
  <c r="H37" i="1"/>
  <c r="E37" i="1"/>
  <c r="G33" i="1"/>
  <c r="H33" i="1"/>
  <c r="T33" i="1" s="1"/>
  <c r="P33" i="1" s="1"/>
  <c r="E33" i="1"/>
  <c r="G29" i="1"/>
  <c r="H29" i="1"/>
  <c r="T29" i="1" s="1"/>
  <c r="P29" i="1" s="1"/>
  <c r="E29" i="1"/>
  <c r="G25" i="1"/>
  <c r="H25" i="1"/>
  <c r="T25" i="1" s="1"/>
  <c r="P25" i="1" s="1"/>
  <c r="E25" i="1"/>
  <c r="G21" i="1"/>
  <c r="H21" i="1"/>
  <c r="E21" i="1"/>
  <c r="G17" i="1"/>
  <c r="H17" i="1"/>
  <c r="E17" i="1"/>
  <c r="G13" i="1"/>
  <c r="H13" i="1"/>
  <c r="T13" i="1" s="1"/>
  <c r="P13" i="1" s="1"/>
  <c r="E13" i="1"/>
  <c r="G676" i="1"/>
  <c r="E676" i="1"/>
  <c r="H676" i="1"/>
  <c r="T676" i="1" s="1"/>
  <c r="G672" i="1"/>
  <c r="E672" i="1"/>
  <c r="H672" i="1"/>
  <c r="G668" i="1"/>
  <c r="E668" i="1"/>
  <c r="H668" i="1"/>
  <c r="T668" i="1" s="1"/>
  <c r="P668" i="1" s="1"/>
  <c r="G664" i="1"/>
  <c r="E664" i="1"/>
  <c r="H664" i="1"/>
  <c r="T664" i="1" s="1"/>
  <c r="G660" i="1"/>
  <c r="H660" i="1"/>
  <c r="T660" i="1" s="1"/>
  <c r="E660" i="1"/>
  <c r="G656" i="1"/>
  <c r="E656" i="1"/>
  <c r="H656" i="1"/>
  <c r="G652" i="1"/>
  <c r="E652" i="1"/>
  <c r="H652" i="1"/>
  <c r="T652" i="1" s="1"/>
  <c r="G648" i="1"/>
  <c r="E648" i="1"/>
  <c r="H648" i="1"/>
  <c r="T648" i="1" s="1"/>
  <c r="G644" i="1"/>
  <c r="E644" i="1"/>
  <c r="H644" i="1"/>
  <c r="T644" i="1" s="1"/>
  <c r="G640" i="1"/>
  <c r="E640" i="1"/>
  <c r="H640" i="1"/>
  <c r="T640" i="1" s="1"/>
  <c r="G636" i="1"/>
  <c r="H636" i="1"/>
  <c r="T636" i="1" s="1"/>
  <c r="E636" i="1"/>
  <c r="G632" i="1"/>
  <c r="H632" i="1"/>
  <c r="T632" i="1" s="1"/>
  <c r="E632" i="1"/>
  <c r="G628" i="1"/>
  <c r="H628" i="1"/>
  <c r="E628" i="1"/>
  <c r="G624" i="1"/>
  <c r="E624" i="1"/>
  <c r="H624" i="1"/>
  <c r="T624" i="1" s="1"/>
  <c r="P624" i="1" s="1"/>
  <c r="G620" i="1"/>
  <c r="H620" i="1"/>
  <c r="T620" i="1" s="1"/>
  <c r="E620" i="1"/>
  <c r="G616" i="1"/>
  <c r="E616" i="1"/>
  <c r="H616" i="1"/>
  <c r="T616" i="1" s="1"/>
  <c r="G612" i="1"/>
  <c r="H612" i="1"/>
  <c r="T612" i="1" s="1"/>
  <c r="E612" i="1"/>
  <c r="G608" i="1"/>
  <c r="H608" i="1"/>
  <c r="E608" i="1"/>
  <c r="G604" i="1"/>
  <c r="H604" i="1"/>
  <c r="T604" i="1" s="1"/>
  <c r="E604" i="1"/>
  <c r="G600" i="1"/>
  <c r="E600" i="1"/>
  <c r="H600" i="1"/>
  <c r="T600" i="1" s="1"/>
  <c r="G596" i="1"/>
  <c r="E596" i="1"/>
  <c r="H596" i="1"/>
  <c r="T596" i="1" s="1"/>
  <c r="G592" i="1"/>
  <c r="E592" i="1"/>
  <c r="H592" i="1"/>
  <c r="T592" i="1" s="1"/>
  <c r="G588" i="1"/>
  <c r="E588" i="1"/>
  <c r="H588" i="1"/>
  <c r="G584" i="1"/>
  <c r="E584" i="1"/>
  <c r="H584" i="1"/>
  <c r="T584" i="1" s="1"/>
  <c r="G580" i="1"/>
  <c r="E580" i="1"/>
  <c r="H580" i="1"/>
  <c r="T580" i="1" s="1"/>
  <c r="G576" i="1"/>
  <c r="E576" i="1"/>
  <c r="H576" i="1"/>
  <c r="G572" i="1"/>
  <c r="E572" i="1"/>
  <c r="H572" i="1"/>
  <c r="T572" i="1" s="1"/>
  <c r="G568" i="1"/>
  <c r="E568" i="1"/>
  <c r="H568" i="1"/>
  <c r="T568" i="1" s="1"/>
  <c r="G564" i="1"/>
  <c r="E564" i="1"/>
  <c r="H564" i="1"/>
  <c r="T564" i="1" s="1"/>
  <c r="G560" i="1"/>
  <c r="E560" i="1"/>
  <c r="H560" i="1"/>
  <c r="T560" i="1" s="1"/>
  <c r="G556" i="1"/>
  <c r="E556" i="1"/>
  <c r="H556" i="1"/>
  <c r="G552" i="1"/>
  <c r="E552" i="1"/>
  <c r="H552" i="1"/>
  <c r="T552" i="1" s="1"/>
  <c r="G548" i="1"/>
  <c r="E548" i="1"/>
  <c r="H548" i="1"/>
  <c r="T548" i="1" s="1"/>
  <c r="G544" i="1"/>
  <c r="E544" i="1"/>
  <c r="H544" i="1"/>
  <c r="T544" i="1" s="1"/>
  <c r="G540" i="1"/>
  <c r="H540" i="1"/>
  <c r="T540" i="1" s="1"/>
  <c r="E540" i="1"/>
  <c r="G536" i="1"/>
  <c r="H536" i="1"/>
  <c r="T536" i="1" s="1"/>
  <c r="E536" i="1"/>
  <c r="G532" i="1"/>
  <c r="H532" i="1"/>
  <c r="E532" i="1"/>
  <c r="G528" i="1"/>
  <c r="E528" i="1"/>
  <c r="H528" i="1"/>
  <c r="T528" i="1" s="1"/>
  <c r="G524" i="1"/>
  <c r="H524" i="1"/>
  <c r="T524" i="1" s="1"/>
  <c r="E524" i="1"/>
  <c r="G520" i="1"/>
  <c r="H520" i="1"/>
  <c r="T520" i="1" s="1"/>
  <c r="E520" i="1"/>
  <c r="G516" i="1"/>
  <c r="E516" i="1"/>
  <c r="H516" i="1"/>
  <c r="T516" i="1" s="1"/>
  <c r="G512" i="1"/>
  <c r="E512" i="1"/>
  <c r="H512" i="1"/>
  <c r="T512" i="1" s="1"/>
  <c r="G508" i="1"/>
  <c r="H508" i="1"/>
  <c r="T508" i="1" s="1"/>
  <c r="E508" i="1"/>
  <c r="G504" i="1"/>
  <c r="E504" i="1"/>
  <c r="H504" i="1"/>
  <c r="G500" i="1"/>
  <c r="E500" i="1"/>
  <c r="H500" i="1"/>
  <c r="T500" i="1" s="1"/>
  <c r="G496" i="1"/>
  <c r="H496" i="1"/>
  <c r="E496" i="1"/>
  <c r="G492" i="1"/>
  <c r="H492" i="1"/>
  <c r="T492" i="1" s="1"/>
  <c r="E492" i="1"/>
  <c r="G488" i="1"/>
  <c r="H488" i="1"/>
  <c r="T488" i="1" s="1"/>
  <c r="E488" i="1"/>
  <c r="G484" i="1"/>
  <c r="H484" i="1"/>
  <c r="E484" i="1"/>
  <c r="G480" i="1"/>
  <c r="E480" i="1"/>
  <c r="H480" i="1"/>
  <c r="T480" i="1" s="1"/>
  <c r="G476" i="1"/>
  <c r="E476" i="1"/>
  <c r="H476" i="1"/>
  <c r="T476" i="1" s="1"/>
  <c r="G472" i="1"/>
  <c r="H472" i="1"/>
  <c r="T472" i="1" s="1"/>
  <c r="E472" i="1"/>
  <c r="G468" i="1"/>
  <c r="H468" i="1"/>
  <c r="T468" i="1" s="1"/>
  <c r="E468" i="1"/>
  <c r="G464" i="1"/>
  <c r="E464" i="1"/>
  <c r="H464" i="1"/>
  <c r="G460" i="1"/>
  <c r="E460" i="1"/>
  <c r="H460" i="1"/>
  <c r="G456" i="1"/>
  <c r="H456" i="1"/>
  <c r="T456" i="1" s="1"/>
  <c r="E456" i="1"/>
  <c r="G452" i="1"/>
  <c r="H452" i="1"/>
  <c r="T452" i="1" s="1"/>
  <c r="E452" i="1"/>
  <c r="G448" i="1"/>
  <c r="H448" i="1"/>
  <c r="E448" i="1"/>
  <c r="G444" i="1"/>
  <c r="E444" i="1"/>
  <c r="H444" i="1"/>
  <c r="G440" i="1"/>
  <c r="E440" i="1"/>
  <c r="H440" i="1"/>
  <c r="T440" i="1" s="1"/>
  <c r="G436" i="1"/>
  <c r="E436" i="1"/>
  <c r="H436" i="1"/>
  <c r="T436" i="1" s="1"/>
  <c r="G432" i="1"/>
  <c r="E432" i="1"/>
  <c r="H432" i="1"/>
  <c r="T432" i="1" s="1"/>
  <c r="G428" i="1"/>
  <c r="E428" i="1"/>
  <c r="H428" i="1"/>
  <c r="T428" i="1" s="1"/>
  <c r="G424" i="1"/>
  <c r="E424" i="1"/>
  <c r="H424" i="1"/>
  <c r="T424" i="1" s="1"/>
  <c r="G420" i="1"/>
  <c r="H420" i="1"/>
  <c r="E420" i="1"/>
  <c r="G416" i="1"/>
  <c r="E416" i="1"/>
  <c r="H416" i="1"/>
  <c r="G412" i="1"/>
  <c r="E412" i="1"/>
  <c r="H412" i="1"/>
  <c r="G408" i="1"/>
  <c r="H408" i="1"/>
  <c r="T408" i="1" s="1"/>
  <c r="E408" i="1"/>
  <c r="G404" i="1"/>
  <c r="E404" i="1"/>
  <c r="H404" i="1"/>
  <c r="T404" i="1" s="1"/>
  <c r="G400" i="1"/>
  <c r="H400" i="1"/>
  <c r="E400" i="1"/>
  <c r="G396" i="1"/>
  <c r="H396" i="1"/>
  <c r="E396" i="1"/>
  <c r="G392" i="1"/>
  <c r="H392" i="1"/>
  <c r="T392" i="1" s="1"/>
  <c r="E392" i="1"/>
  <c r="G388" i="1"/>
  <c r="H388" i="1"/>
  <c r="T388" i="1" s="1"/>
  <c r="E388" i="1"/>
  <c r="G384" i="1"/>
  <c r="H384" i="1"/>
  <c r="E384" i="1"/>
  <c r="G380" i="1"/>
  <c r="H380" i="1"/>
  <c r="T380" i="1" s="1"/>
  <c r="E380" i="1"/>
  <c r="G376" i="1"/>
  <c r="H376" i="1"/>
  <c r="T376" i="1" s="1"/>
  <c r="E376" i="1"/>
  <c r="G372" i="1"/>
  <c r="H372" i="1"/>
  <c r="E372" i="1"/>
  <c r="G368" i="1"/>
  <c r="H368" i="1"/>
  <c r="E368" i="1"/>
  <c r="G364" i="1"/>
  <c r="H364" i="1"/>
  <c r="T364" i="1" s="1"/>
  <c r="E364" i="1"/>
  <c r="G360" i="1"/>
  <c r="H360" i="1"/>
  <c r="T360" i="1" s="1"/>
  <c r="E360" i="1"/>
  <c r="G356" i="1"/>
  <c r="H356" i="1"/>
  <c r="T356" i="1" s="1"/>
  <c r="E356" i="1"/>
  <c r="G352" i="1"/>
  <c r="H352" i="1"/>
  <c r="T352" i="1" s="1"/>
  <c r="E352" i="1"/>
  <c r="G348" i="1"/>
  <c r="H348" i="1"/>
  <c r="T348" i="1" s="1"/>
  <c r="E348" i="1"/>
  <c r="G344" i="1"/>
  <c r="H344" i="1"/>
  <c r="T344" i="1" s="1"/>
  <c r="E344" i="1"/>
  <c r="G340" i="1"/>
  <c r="H340" i="1"/>
  <c r="T340" i="1" s="1"/>
  <c r="E340" i="1"/>
  <c r="G336" i="1"/>
  <c r="H336" i="1"/>
  <c r="E336" i="1"/>
  <c r="G332" i="1"/>
  <c r="H332" i="1"/>
  <c r="T332" i="1" s="1"/>
  <c r="E332" i="1"/>
  <c r="G328" i="1"/>
  <c r="H328" i="1"/>
  <c r="T328" i="1" s="1"/>
  <c r="E328" i="1"/>
  <c r="G324" i="1"/>
  <c r="H324" i="1"/>
  <c r="E324" i="1"/>
  <c r="G320" i="1"/>
  <c r="H320" i="1"/>
  <c r="E320" i="1"/>
  <c r="G316" i="1"/>
  <c r="H316" i="1"/>
  <c r="T316" i="1" s="1"/>
  <c r="E316" i="1"/>
  <c r="G312" i="1"/>
  <c r="H312" i="1"/>
  <c r="T312" i="1" s="1"/>
  <c r="E312" i="1"/>
  <c r="H308" i="1"/>
  <c r="E308" i="1"/>
  <c r="G308" i="1"/>
  <c r="H304" i="1"/>
  <c r="E304" i="1"/>
  <c r="G304" i="1"/>
  <c r="H300" i="1"/>
  <c r="T300" i="1" s="1"/>
  <c r="E300" i="1"/>
  <c r="G300" i="1"/>
  <c r="H296" i="1"/>
  <c r="T296" i="1" s="1"/>
  <c r="E296" i="1"/>
  <c r="G296" i="1"/>
  <c r="H292" i="1"/>
  <c r="T292" i="1" s="1"/>
  <c r="E292" i="1"/>
  <c r="G292" i="1"/>
  <c r="H288" i="1"/>
  <c r="T288" i="1" s="1"/>
  <c r="E288" i="1"/>
  <c r="G288" i="1"/>
  <c r="H284" i="1"/>
  <c r="T284" i="1" s="1"/>
  <c r="E284" i="1"/>
  <c r="G284" i="1"/>
  <c r="H280" i="1"/>
  <c r="T280" i="1" s="1"/>
  <c r="E280" i="1"/>
  <c r="G280" i="1"/>
  <c r="H276" i="1"/>
  <c r="E276" i="1"/>
  <c r="G276" i="1"/>
  <c r="H272" i="1"/>
  <c r="E272" i="1"/>
  <c r="G272" i="1"/>
  <c r="H268" i="1"/>
  <c r="E268" i="1"/>
  <c r="G268" i="1"/>
  <c r="H264" i="1"/>
  <c r="T264" i="1" s="1"/>
  <c r="E264" i="1"/>
  <c r="G264" i="1"/>
  <c r="H260" i="1"/>
  <c r="E260" i="1"/>
  <c r="G260" i="1"/>
  <c r="H256" i="1"/>
  <c r="T256" i="1" s="1"/>
  <c r="E256" i="1"/>
  <c r="G256" i="1"/>
  <c r="H252" i="1"/>
  <c r="T252" i="1" s="1"/>
  <c r="E252" i="1"/>
  <c r="G252" i="1"/>
  <c r="H248" i="1"/>
  <c r="T248" i="1" s="1"/>
  <c r="E248" i="1"/>
  <c r="G248" i="1"/>
  <c r="H244" i="1"/>
  <c r="E244" i="1"/>
  <c r="G244" i="1"/>
  <c r="H240" i="1"/>
  <c r="T240" i="1" s="1"/>
  <c r="E240" i="1"/>
  <c r="G240" i="1"/>
  <c r="H236" i="1"/>
  <c r="T236" i="1" s="1"/>
  <c r="E236" i="1"/>
  <c r="G236" i="1"/>
  <c r="H232" i="1"/>
  <c r="T232" i="1" s="1"/>
  <c r="P232" i="1" s="1"/>
  <c r="E232" i="1"/>
  <c r="G232" i="1"/>
  <c r="H228" i="1"/>
  <c r="E228" i="1"/>
  <c r="G228" i="1"/>
  <c r="H224" i="1"/>
  <c r="T224" i="1" s="1"/>
  <c r="P224" i="1" s="1"/>
  <c r="E224" i="1"/>
  <c r="G224" i="1"/>
  <c r="H220" i="1"/>
  <c r="T220" i="1" s="1"/>
  <c r="P220" i="1" s="1"/>
  <c r="E220" i="1"/>
  <c r="G220" i="1"/>
  <c r="H216" i="1"/>
  <c r="T216" i="1" s="1"/>
  <c r="P216" i="1" s="1"/>
  <c r="E216" i="1"/>
  <c r="G216" i="1"/>
  <c r="H212" i="1"/>
  <c r="E212" i="1"/>
  <c r="G212" i="1"/>
  <c r="H208" i="1"/>
  <c r="T208" i="1" s="1"/>
  <c r="P208" i="1" s="1"/>
  <c r="E208" i="1"/>
  <c r="G208" i="1"/>
  <c r="H204" i="1"/>
  <c r="T204" i="1" s="1"/>
  <c r="P204" i="1" s="1"/>
  <c r="E204" i="1"/>
  <c r="G204" i="1"/>
  <c r="H200" i="1"/>
  <c r="E200" i="1"/>
  <c r="G200" i="1"/>
  <c r="H196" i="1"/>
  <c r="E196" i="1"/>
  <c r="G196" i="1"/>
  <c r="H192" i="1"/>
  <c r="T192" i="1" s="1"/>
  <c r="P192" i="1" s="1"/>
  <c r="E192" i="1"/>
  <c r="G192" i="1"/>
  <c r="H188" i="1"/>
  <c r="T188" i="1" s="1"/>
  <c r="E188" i="1"/>
  <c r="G188" i="1"/>
  <c r="H184" i="1"/>
  <c r="T184" i="1" s="1"/>
  <c r="P184" i="1" s="1"/>
  <c r="E184" i="1"/>
  <c r="G184" i="1"/>
  <c r="H180" i="1"/>
  <c r="E180" i="1"/>
  <c r="G180" i="1"/>
  <c r="H176" i="1"/>
  <c r="T176" i="1" s="1"/>
  <c r="P176" i="1" s="1"/>
  <c r="E176" i="1"/>
  <c r="G176" i="1"/>
  <c r="H172" i="1"/>
  <c r="T172" i="1" s="1"/>
  <c r="P172" i="1" s="1"/>
  <c r="E172" i="1"/>
  <c r="G172" i="1"/>
  <c r="H168" i="1"/>
  <c r="E168" i="1"/>
  <c r="G168" i="1"/>
  <c r="H164" i="1"/>
  <c r="E164" i="1"/>
  <c r="G164" i="1"/>
  <c r="H160" i="1"/>
  <c r="T160" i="1" s="1"/>
  <c r="E160" i="1"/>
  <c r="G160" i="1"/>
  <c r="H156" i="1"/>
  <c r="T156" i="1" s="1"/>
  <c r="P156" i="1" s="1"/>
  <c r="E156" i="1"/>
  <c r="G156" i="1"/>
  <c r="H152" i="1"/>
  <c r="T152" i="1" s="1"/>
  <c r="P152" i="1" s="1"/>
  <c r="E152" i="1"/>
  <c r="G152" i="1"/>
  <c r="H148" i="1"/>
  <c r="E148" i="1"/>
  <c r="G148" i="1"/>
  <c r="H144" i="1"/>
  <c r="T144" i="1" s="1"/>
  <c r="E144" i="1"/>
  <c r="G144" i="1"/>
  <c r="G140" i="1"/>
  <c r="H140" i="1"/>
  <c r="T140" i="1" s="1"/>
  <c r="E140" i="1"/>
  <c r="G136" i="1"/>
  <c r="H136" i="1"/>
  <c r="T136" i="1" s="1"/>
  <c r="E136" i="1"/>
  <c r="G132" i="1"/>
  <c r="H132" i="1"/>
  <c r="T132" i="1" s="1"/>
  <c r="E132" i="1"/>
  <c r="G128" i="1"/>
  <c r="H128" i="1"/>
  <c r="E128" i="1"/>
  <c r="G124" i="1"/>
  <c r="H124" i="1"/>
  <c r="T124" i="1" s="1"/>
  <c r="P124" i="1" s="1"/>
  <c r="E124" i="1"/>
  <c r="G120" i="1"/>
  <c r="H120" i="1"/>
  <c r="T120" i="1" s="1"/>
  <c r="P120" i="1" s="1"/>
  <c r="E120" i="1"/>
  <c r="G116" i="1"/>
  <c r="H116" i="1"/>
  <c r="T116" i="1" s="1"/>
  <c r="P116" i="1" s="1"/>
  <c r="E116" i="1"/>
  <c r="G112" i="1"/>
  <c r="H112" i="1"/>
  <c r="T112" i="1" s="1"/>
  <c r="P112" i="1" s="1"/>
  <c r="E112" i="1"/>
  <c r="G108" i="1"/>
  <c r="H108" i="1"/>
  <c r="T108" i="1" s="1"/>
  <c r="P108" i="1" s="1"/>
  <c r="E108" i="1"/>
  <c r="G104" i="1"/>
  <c r="H104" i="1"/>
  <c r="T104" i="1" s="1"/>
  <c r="P104" i="1" s="1"/>
  <c r="E104" i="1"/>
  <c r="G100" i="1"/>
  <c r="H100" i="1"/>
  <c r="T100" i="1" s="1"/>
  <c r="P100" i="1" s="1"/>
  <c r="E100" i="1"/>
  <c r="G96" i="1"/>
  <c r="E96" i="1"/>
  <c r="H96" i="1"/>
  <c r="G92" i="1"/>
  <c r="E92" i="1"/>
  <c r="H92" i="1"/>
  <c r="G88" i="1"/>
  <c r="E88" i="1"/>
  <c r="H88" i="1"/>
  <c r="T88" i="1" s="1"/>
  <c r="P88" i="1" s="1"/>
  <c r="G84" i="1"/>
  <c r="E84" i="1"/>
  <c r="H84" i="1"/>
  <c r="T84" i="1" s="1"/>
  <c r="P84" i="1" s="1"/>
  <c r="G80" i="1"/>
  <c r="E80" i="1"/>
  <c r="H80" i="1"/>
  <c r="G76" i="1"/>
  <c r="E76" i="1"/>
  <c r="H76" i="1"/>
  <c r="G72" i="1"/>
  <c r="E72" i="1"/>
  <c r="H72" i="1"/>
  <c r="T72" i="1" s="1"/>
  <c r="P72" i="1" s="1"/>
  <c r="G68" i="1"/>
  <c r="E68" i="1"/>
  <c r="H68" i="1"/>
  <c r="T68" i="1" s="1"/>
  <c r="P68" i="1" s="1"/>
  <c r="G64" i="1"/>
  <c r="E64" i="1"/>
  <c r="H64" i="1"/>
  <c r="T64" i="1" s="1"/>
  <c r="P64" i="1" s="1"/>
  <c r="G60" i="1"/>
  <c r="E60" i="1"/>
  <c r="H60" i="1"/>
  <c r="G56" i="1"/>
  <c r="E56" i="1"/>
  <c r="H56" i="1"/>
  <c r="G52" i="1"/>
  <c r="E52" i="1"/>
  <c r="H52" i="1"/>
  <c r="T52" i="1" s="1"/>
  <c r="P52" i="1" s="1"/>
  <c r="G48" i="1"/>
  <c r="E48" i="1"/>
  <c r="H48" i="1"/>
  <c r="G44" i="1"/>
  <c r="E44" i="1"/>
  <c r="H44" i="1"/>
  <c r="G40" i="1"/>
  <c r="E40" i="1"/>
  <c r="H40" i="1"/>
  <c r="T40" i="1" s="1"/>
  <c r="P40" i="1" s="1"/>
  <c r="G36" i="1"/>
  <c r="E36" i="1"/>
  <c r="H36" i="1"/>
  <c r="T36" i="1" s="1"/>
  <c r="P36" i="1" s="1"/>
  <c r="G32" i="1"/>
  <c r="E32" i="1"/>
  <c r="H32" i="1"/>
  <c r="T32" i="1" s="1"/>
  <c r="P32" i="1" s="1"/>
  <c r="G28" i="1"/>
  <c r="E28" i="1"/>
  <c r="H28" i="1"/>
  <c r="T28" i="1" s="1"/>
  <c r="P28" i="1" s="1"/>
  <c r="G24" i="1"/>
  <c r="E24" i="1"/>
  <c r="H24" i="1"/>
  <c r="T24" i="1" s="1"/>
  <c r="P24" i="1" s="1"/>
  <c r="G20" i="1"/>
  <c r="E20" i="1"/>
  <c r="H20" i="1"/>
  <c r="T20" i="1" s="1"/>
  <c r="P20" i="1" s="1"/>
  <c r="G16" i="1"/>
  <c r="E16" i="1"/>
  <c r="H16" i="1"/>
  <c r="T16" i="1" s="1"/>
  <c r="P16" i="1" s="1"/>
  <c r="G675" i="1"/>
  <c r="E675" i="1"/>
  <c r="H675" i="1"/>
  <c r="T675" i="1" s="1"/>
  <c r="G671" i="1"/>
  <c r="E671" i="1"/>
  <c r="H671" i="1"/>
  <c r="T671" i="1" s="1"/>
  <c r="G667" i="1"/>
  <c r="E667" i="1"/>
  <c r="H667" i="1"/>
  <c r="T667" i="1" s="1"/>
  <c r="G663" i="1"/>
  <c r="E663" i="1"/>
  <c r="H663" i="1"/>
  <c r="T663" i="1" s="1"/>
  <c r="G659" i="1"/>
  <c r="E659" i="1"/>
  <c r="H659" i="1"/>
  <c r="T659" i="1" s="1"/>
  <c r="G655" i="1"/>
  <c r="E655" i="1"/>
  <c r="H655" i="1"/>
  <c r="T655" i="1" s="1"/>
  <c r="G651" i="1"/>
  <c r="E651" i="1"/>
  <c r="H651" i="1"/>
  <c r="T651" i="1" s="1"/>
  <c r="G647" i="1"/>
  <c r="E647" i="1"/>
  <c r="H647" i="1"/>
  <c r="T647" i="1" s="1"/>
  <c r="G643" i="1"/>
  <c r="E643" i="1"/>
  <c r="H643" i="1"/>
  <c r="T643" i="1" s="1"/>
  <c r="G639" i="1"/>
  <c r="E639" i="1"/>
  <c r="H639" i="1"/>
  <c r="T639" i="1" s="1"/>
  <c r="G635" i="1"/>
  <c r="E635" i="1"/>
  <c r="H635" i="1"/>
  <c r="T635" i="1" s="1"/>
  <c r="G631" i="1"/>
  <c r="E631" i="1"/>
  <c r="H631" i="1"/>
  <c r="T631" i="1" s="1"/>
  <c r="G627" i="1"/>
  <c r="E627" i="1"/>
  <c r="H627" i="1"/>
  <c r="T627" i="1" s="1"/>
  <c r="G623" i="1"/>
  <c r="E623" i="1"/>
  <c r="H623" i="1"/>
  <c r="T623" i="1" s="1"/>
  <c r="G619" i="1"/>
  <c r="E619" i="1"/>
  <c r="H619" i="1"/>
  <c r="T619" i="1" s="1"/>
  <c r="G615" i="1"/>
  <c r="E615" i="1"/>
  <c r="H615" i="1"/>
  <c r="T615" i="1" s="1"/>
  <c r="P615" i="1" s="1"/>
  <c r="G611" i="1"/>
  <c r="E611" i="1"/>
  <c r="H611" i="1"/>
  <c r="G607" i="1"/>
  <c r="E607" i="1"/>
  <c r="H607" i="1"/>
  <c r="T607" i="1" s="1"/>
  <c r="G603" i="1"/>
  <c r="E603" i="1"/>
  <c r="H603" i="1"/>
  <c r="T603" i="1" s="1"/>
  <c r="G599" i="1"/>
  <c r="E599" i="1"/>
  <c r="H599" i="1"/>
  <c r="T599" i="1" s="1"/>
  <c r="P599" i="1" s="1"/>
  <c r="G595" i="1"/>
  <c r="E595" i="1"/>
  <c r="H595" i="1"/>
  <c r="G591" i="1"/>
  <c r="E591" i="1"/>
  <c r="H591" i="1"/>
  <c r="T591" i="1" s="1"/>
  <c r="G587" i="1"/>
  <c r="E587" i="1"/>
  <c r="H587" i="1"/>
  <c r="T587" i="1" s="1"/>
  <c r="G583" i="1"/>
  <c r="E583" i="1"/>
  <c r="H583" i="1"/>
  <c r="T583" i="1" s="1"/>
  <c r="G579" i="1"/>
  <c r="E579" i="1"/>
  <c r="H579" i="1"/>
  <c r="T579" i="1" s="1"/>
  <c r="G575" i="1"/>
  <c r="E575" i="1"/>
  <c r="H575" i="1"/>
  <c r="T575" i="1" s="1"/>
  <c r="G571" i="1"/>
  <c r="E571" i="1"/>
  <c r="H571" i="1"/>
  <c r="T571" i="1" s="1"/>
  <c r="G567" i="1"/>
  <c r="E567" i="1"/>
  <c r="H567" i="1"/>
  <c r="T567" i="1" s="1"/>
  <c r="G563" i="1"/>
  <c r="E563" i="1"/>
  <c r="H563" i="1"/>
  <c r="T563" i="1" s="1"/>
  <c r="G559" i="1"/>
  <c r="E559" i="1"/>
  <c r="H559" i="1"/>
  <c r="T559" i="1" s="1"/>
  <c r="G555" i="1"/>
  <c r="E555" i="1"/>
  <c r="H555" i="1"/>
  <c r="T555" i="1" s="1"/>
  <c r="G551" i="1"/>
  <c r="E551" i="1"/>
  <c r="H551" i="1"/>
  <c r="T551" i="1" s="1"/>
  <c r="G547" i="1"/>
  <c r="E547" i="1"/>
  <c r="H547" i="1"/>
  <c r="G543" i="1"/>
  <c r="E543" i="1"/>
  <c r="H543" i="1"/>
  <c r="T543" i="1" s="1"/>
  <c r="G539" i="1"/>
  <c r="E539" i="1"/>
  <c r="H539" i="1"/>
  <c r="T539" i="1" s="1"/>
  <c r="G535" i="1"/>
  <c r="E535" i="1"/>
  <c r="H535" i="1"/>
  <c r="T535" i="1" s="1"/>
  <c r="G531" i="1"/>
  <c r="E531" i="1"/>
  <c r="H531" i="1"/>
  <c r="T531" i="1" s="1"/>
  <c r="G527" i="1"/>
  <c r="E527" i="1"/>
  <c r="H527" i="1"/>
  <c r="T527" i="1" s="1"/>
  <c r="G523" i="1"/>
  <c r="E523" i="1"/>
  <c r="H523" i="1"/>
  <c r="T523" i="1" s="1"/>
  <c r="G519" i="1"/>
  <c r="E519" i="1"/>
  <c r="H519" i="1"/>
  <c r="T519" i="1" s="1"/>
  <c r="G515" i="1"/>
  <c r="E515" i="1"/>
  <c r="H515" i="1"/>
  <c r="G511" i="1"/>
  <c r="E511" i="1"/>
  <c r="H511" i="1"/>
  <c r="T511" i="1" s="1"/>
  <c r="G507" i="1"/>
  <c r="E507" i="1"/>
  <c r="H507" i="1"/>
  <c r="T507" i="1" s="1"/>
  <c r="G503" i="1"/>
  <c r="E503" i="1"/>
  <c r="H503" i="1"/>
  <c r="T503" i="1" s="1"/>
  <c r="G499" i="1"/>
  <c r="E499" i="1"/>
  <c r="H499" i="1"/>
  <c r="G495" i="1"/>
  <c r="E495" i="1"/>
  <c r="H495" i="1"/>
  <c r="T495" i="1" s="1"/>
  <c r="G491" i="1"/>
  <c r="E491" i="1"/>
  <c r="H491" i="1"/>
  <c r="T491" i="1" s="1"/>
  <c r="G487" i="1"/>
  <c r="E487" i="1"/>
  <c r="H487" i="1"/>
  <c r="T487" i="1" s="1"/>
  <c r="G483" i="1"/>
  <c r="E483" i="1"/>
  <c r="H483" i="1"/>
  <c r="G479" i="1"/>
  <c r="E479" i="1"/>
  <c r="H479" i="1"/>
  <c r="T479" i="1" s="1"/>
  <c r="G475" i="1"/>
  <c r="E475" i="1"/>
  <c r="H475" i="1"/>
  <c r="T475" i="1" s="1"/>
  <c r="G471" i="1"/>
  <c r="E471" i="1"/>
  <c r="H471" i="1"/>
  <c r="G467" i="1"/>
  <c r="E467" i="1"/>
  <c r="H467" i="1"/>
  <c r="G463" i="1"/>
  <c r="E463" i="1"/>
  <c r="H463" i="1"/>
  <c r="T463" i="1" s="1"/>
  <c r="G459" i="1"/>
  <c r="E459" i="1"/>
  <c r="H459" i="1"/>
  <c r="T459" i="1" s="1"/>
  <c r="G455" i="1"/>
  <c r="E455" i="1"/>
  <c r="H455" i="1"/>
  <c r="T455" i="1" s="1"/>
  <c r="G451" i="1"/>
  <c r="E451" i="1"/>
  <c r="H451" i="1"/>
  <c r="T451" i="1" s="1"/>
  <c r="G447" i="1"/>
  <c r="E447" i="1"/>
  <c r="H447" i="1"/>
  <c r="T447" i="1" s="1"/>
  <c r="G443" i="1"/>
  <c r="E443" i="1"/>
  <c r="H443" i="1"/>
  <c r="T443" i="1" s="1"/>
  <c r="G439" i="1"/>
  <c r="E439" i="1"/>
  <c r="H439" i="1"/>
  <c r="T439" i="1" s="1"/>
  <c r="G435" i="1"/>
  <c r="E435" i="1"/>
  <c r="H435" i="1"/>
  <c r="T435" i="1" s="1"/>
  <c r="G431" i="1"/>
  <c r="E431" i="1"/>
  <c r="H431" i="1"/>
  <c r="G427" i="1"/>
  <c r="E427" i="1"/>
  <c r="H427" i="1"/>
  <c r="T427" i="1" s="1"/>
  <c r="G423" i="1"/>
  <c r="E423" i="1"/>
  <c r="H423" i="1"/>
  <c r="T423" i="1" s="1"/>
  <c r="G419" i="1"/>
  <c r="E419" i="1"/>
  <c r="H419" i="1"/>
  <c r="G415" i="1"/>
  <c r="E415" i="1"/>
  <c r="H415" i="1"/>
  <c r="G411" i="1"/>
  <c r="E411" i="1"/>
  <c r="H411" i="1"/>
  <c r="T411" i="1" s="1"/>
  <c r="G407" i="1"/>
  <c r="E407" i="1"/>
  <c r="H407" i="1"/>
  <c r="T407" i="1" s="1"/>
  <c r="G403" i="1"/>
  <c r="E403" i="1"/>
  <c r="H403" i="1"/>
  <c r="T403" i="1" s="1"/>
  <c r="G399" i="1"/>
  <c r="E399" i="1"/>
  <c r="H399" i="1"/>
  <c r="T399" i="1" s="1"/>
  <c r="G395" i="1"/>
  <c r="E395" i="1"/>
  <c r="H395" i="1"/>
  <c r="T395" i="1" s="1"/>
  <c r="G391" i="1"/>
  <c r="E391" i="1"/>
  <c r="H391" i="1"/>
  <c r="G387" i="1"/>
  <c r="H387" i="1"/>
  <c r="T387" i="1" s="1"/>
  <c r="E387" i="1"/>
  <c r="G383" i="1"/>
  <c r="H383" i="1"/>
  <c r="T383" i="1" s="1"/>
  <c r="E383" i="1"/>
  <c r="G379" i="1"/>
  <c r="H379" i="1"/>
  <c r="T379" i="1" s="1"/>
  <c r="E379" i="1"/>
  <c r="G375" i="1"/>
  <c r="H375" i="1"/>
  <c r="E375" i="1"/>
  <c r="G371" i="1"/>
  <c r="H371" i="1"/>
  <c r="T371" i="1" s="1"/>
  <c r="E371" i="1"/>
  <c r="G367" i="1"/>
  <c r="H367" i="1"/>
  <c r="T367" i="1" s="1"/>
  <c r="E367" i="1"/>
  <c r="G363" i="1"/>
  <c r="H363" i="1"/>
  <c r="T363" i="1" s="1"/>
  <c r="E363" i="1"/>
  <c r="G359" i="1"/>
  <c r="H359" i="1"/>
  <c r="E359" i="1"/>
  <c r="G355" i="1"/>
  <c r="H355" i="1"/>
  <c r="E355" i="1"/>
  <c r="G351" i="1"/>
  <c r="H351" i="1"/>
  <c r="T351" i="1" s="1"/>
  <c r="E351" i="1"/>
  <c r="G347" i="1"/>
  <c r="H347" i="1"/>
  <c r="T347" i="1" s="1"/>
  <c r="E347" i="1"/>
  <c r="G343" i="1"/>
  <c r="H343" i="1"/>
  <c r="E343" i="1"/>
  <c r="G339" i="1"/>
  <c r="H339" i="1"/>
  <c r="E339" i="1"/>
  <c r="G335" i="1"/>
  <c r="H335" i="1"/>
  <c r="T335" i="1" s="1"/>
  <c r="E335" i="1"/>
  <c r="G331" i="1"/>
  <c r="H331" i="1"/>
  <c r="T331" i="1" s="1"/>
  <c r="E331" i="1"/>
  <c r="G327" i="1"/>
  <c r="H327" i="1"/>
  <c r="E327" i="1"/>
  <c r="G323" i="1"/>
  <c r="H323" i="1"/>
  <c r="T323" i="1" s="1"/>
  <c r="E323" i="1"/>
  <c r="G319" i="1"/>
  <c r="H319" i="1"/>
  <c r="T319" i="1" s="1"/>
  <c r="E319" i="1"/>
  <c r="G315" i="1"/>
  <c r="H315" i="1"/>
  <c r="T315" i="1" s="1"/>
  <c r="E315" i="1"/>
  <c r="G311" i="1"/>
  <c r="H311" i="1"/>
  <c r="T311" i="1" s="1"/>
  <c r="E311" i="1"/>
  <c r="H307" i="1"/>
  <c r="T307" i="1" s="1"/>
  <c r="E307" i="1"/>
  <c r="G307" i="1"/>
  <c r="H303" i="1"/>
  <c r="T303" i="1" s="1"/>
  <c r="E303" i="1"/>
  <c r="G303" i="1"/>
  <c r="H299" i="1"/>
  <c r="E299" i="1"/>
  <c r="G299" i="1"/>
  <c r="H295" i="1"/>
  <c r="E295" i="1"/>
  <c r="G295" i="1"/>
  <c r="H291" i="1"/>
  <c r="T291" i="1" s="1"/>
  <c r="E291" i="1"/>
  <c r="G291" i="1"/>
  <c r="H287" i="1"/>
  <c r="T287" i="1" s="1"/>
  <c r="E287" i="1"/>
  <c r="G287" i="1"/>
  <c r="H283" i="1"/>
  <c r="T283" i="1" s="1"/>
  <c r="E283" i="1"/>
  <c r="G283" i="1"/>
  <c r="H279" i="1"/>
  <c r="T279" i="1" s="1"/>
  <c r="E279" i="1"/>
  <c r="G279" i="1"/>
  <c r="H275" i="1"/>
  <c r="T275" i="1" s="1"/>
  <c r="E275" i="1"/>
  <c r="G275" i="1"/>
  <c r="H271" i="1"/>
  <c r="T271" i="1" s="1"/>
  <c r="E271" i="1"/>
  <c r="G271" i="1"/>
  <c r="H267" i="1"/>
  <c r="T267" i="1" s="1"/>
  <c r="E267" i="1"/>
  <c r="G267" i="1"/>
  <c r="H263" i="1"/>
  <c r="T263" i="1" s="1"/>
  <c r="E263" i="1"/>
  <c r="G263" i="1"/>
  <c r="H259" i="1"/>
  <c r="T259" i="1" s="1"/>
  <c r="E259" i="1"/>
  <c r="G259" i="1"/>
  <c r="H255" i="1"/>
  <c r="T255" i="1" s="1"/>
  <c r="E255" i="1"/>
  <c r="G255" i="1"/>
  <c r="H251" i="1"/>
  <c r="T251" i="1" s="1"/>
  <c r="E251" i="1"/>
  <c r="G251" i="1"/>
  <c r="H247" i="1"/>
  <c r="E247" i="1"/>
  <c r="G247" i="1"/>
  <c r="H243" i="1"/>
  <c r="T243" i="1" s="1"/>
  <c r="E243" i="1"/>
  <c r="G243" i="1"/>
  <c r="H239" i="1"/>
  <c r="T239" i="1" s="1"/>
  <c r="E239" i="1"/>
  <c r="G239" i="1"/>
  <c r="H235" i="1"/>
  <c r="E235" i="1"/>
  <c r="G235" i="1"/>
  <c r="H231" i="1"/>
  <c r="T231" i="1" s="1"/>
  <c r="P231" i="1" s="1"/>
  <c r="E231" i="1"/>
  <c r="G231" i="1"/>
  <c r="H227" i="1"/>
  <c r="T227" i="1" s="1"/>
  <c r="P227" i="1" s="1"/>
  <c r="E227" i="1"/>
  <c r="G227" i="1"/>
  <c r="H223" i="1"/>
  <c r="T223" i="1" s="1"/>
  <c r="P223" i="1" s="1"/>
  <c r="E223" i="1"/>
  <c r="G223" i="1"/>
  <c r="H219" i="1"/>
  <c r="T219" i="1" s="1"/>
  <c r="P219" i="1" s="1"/>
  <c r="E219" i="1"/>
  <c r="G219" i="1"/>
  <c r="H215" i="1"/>
  <c r="T215" i="1" s="1"/>
  <c r="P215" i="1" s="1"/>
  <c r="E215" i="1"/>
  <c r="G215" i="1"/>
  <c r="H211" i="1"/>
  <c r="T211" i="1" s="1"/>
  <c r="P211" i="1" s="1"/>
  <c r="E211" i="1"/>
  <c r="G211" i="1"/>
  <c r="H207" i="1"/>
  <c r="T207" i="1" s="1"/>
  <c r="E207" i="1"/>
  <c r="G207" i="1"/>
  <c r="H203" i="1"/>
  <c r="T203" i="1" s="1"/>
  <c r="P203" i="1" s="1"/>
  <c r="E203" i="1"/>
  <c r="G203" i="1"/>
  <c r="H199" i="1"/>
  <c r="T199" i="1" s="1"/>
  <c r="P199" i="1" s="1"/>
  <c r="E199" i="1"/>
  <c r="G199" i="1"/>
  <c r="H195" i="1"/>
  <c r="T195" i="1" s="1"/>
  <c r="P195" i="1" s="1"/>
  <c r="E195" i="1"/>
  <c r="G195" i="1"/>
  <c r="H191" i="1"/>
  <c r="T191" i="1" s="1"/>
  <c r="P191" i="1" s="1"/>
  <c r="E191" i="1"/>
  <c r="G191" i="1"/>
  <c r="H187" i="1"/>
  <c r="T187" i="1" s="1"/>
  <c r="P187" i="1" s="1"/>
  <c r="E187" i="1"/>
  <c r="G187" i="1"/>
  <c r="H183" i="1"/>
  <c r="T183" i="1" s="1"/>
  <c r="P183" i="1" s="1"/>
  <c r="E183" i="1"/>
  <c r="G183" i="1"/>
  <c r="H179" i="1"/>
  <c r="T179" i="1" s="1"/>
  <c r="P179" i="1" s="1"/>
  <c r="E179" i="1"/>
  <c r="G179" i="1"/>
  <c r="H175" i="1"/>
  <c r="T175" i="1" s="1"/>
  <c r="P175" i="1" s="1"/>
  <c r="E175" i="1"/>
  <c r="G175" i="1"/>
  <c r="H171" i="1"/>
  <c r="T171" i="1" s="1"/>
  <c r="P171" i="1" s="1"/>
  <c r="E171" i="1"/>
  <c r="G171" i="1"/>
  <c r="H167" i="1"/>
  <c r="T167" i="1" s="1"/>
  <c r="E167" i="1"/>
  <c r="G167" i="1"/>
  <c r="H163" i="1"/>
  <c r="T163" i="1" s="1"/>
  <c r="E163" i="1"/>
  <c r="G163" i="1"/>
  <c r="H159" i="1"/>
  <c r="T159" i="1" s="1"/>
  <c r="E159" i="1"/>
  <c r="G159" i="1"/>
  <c r="H155" i="1"/>
  <c r="T155" i="1" s="1"/>
  <c r="P155" i="1" s="1"/>
  <c r="E155" i="1"/>
  <c r="G155" i="1"/>
  <c r="H151" i="1"/>
  <c r="T151" i="1" s="1"/>
  <c r="P151" i="1" s="1"/>
  <c r="E151" i="1"/>
  <c r="G151" i="1"/>
  <c r="H147" i="1"/>
  <c r="T147" i="1" s="1"/>
  <c r="P147" i="1" s="1"/>
  <c r="E147" i="1"/>
  <c r="G147" i="1"/>
  <c r="H143" i="1"/>
  <c r="T143" i="1" s="1"/>
  <c r="E143" i="1"/>
  <c r="G143" i="1"/>
  <c r="G139" i="1"/>
  <c r="H139" i="1"/>
  <c r="T139" i="1" s="1"/>
  <c r="E139" i="1"/>
  <c r="G135" i="1"/>
  <c r="H135" i="1"/>
  <c r="T135" i="1" s="1"/>
  <c r="E135" i="1"/>
  <c r="G131" i="1"/>
  <c r="H131" i="1"/>
  <c r="T131" i="1" s="1"/>
  <c r="P131" i="1" s="1"/>
  <c r="E131" i="1"/>
  <c r="G127" i="1"/>
  <c r="H127" i="1"/>
  <c r="E127" i="1"/>
  <c r="G123" i="1"/>
  <c r="H123" i="1"/>
  <c r="T123" i="1" s="1"/>
  <c r="P123" i="1" s="1"/>
  <c r="E123" i="1"/>
  <c r="G119" i="1"/>
  <c r="H119" i="1"/>
  <c r="T119" i="1" s="1"/>
  <c r="P119" i="1" s="1"/>
  <c r="E119" i="1"/>
  <c r="G115" i="1"/>
  <c r="H115" i="1"/>
  <c r="T115" i="1" s="1"/>
  <c r="P115" i="1" s="1"/>
  <c r="E115" i="1"/>
  <c r="G111" i="1"/>
  <c r="H111" i="1"/>
  <c r="T111" i="1" s="1"/>
  <c r="P111" i="1" s="1"/>
  <c r="E111" i="1"/>
  <c r="G107" i="1"/>
  <c r="H107" i="1"/>
  <c r="T107" i="1" s="1"/>
  <c r="P107" i="1" s="1"/>
  <c r="E107" i="1"/>
  <c r="G103" i="1"/>
  <c r="H103" i="1"/>
  <c r="T103" i="1" s="1"/>
  <c r="P103" i="1" s="1"/>
  <c r="E103" i="1"/>
  <c r="G99" i="1"/>
  <c r="H99" i="1"/>
  <c r="T99" i="1" s="1"/>
  <c r="P99" i="1" s="1"/>
  <c r="E99" i="1"/>
  <c r="G95" i="1"/>
  <c r="E95" i="1"/>
  <c r="H95" i="1"/>
  <c r="T95" i="1" s="1"/>
  <c r="P95" i="1" s="1"/>
  <c r="G91" i="1"/>
  <c r="E91" i="1"/>
  <c r="H91" i="1"/>
  <c r="T91" i="1" s="1"/>
  <c r="G87" i="1"/>
  <c r="E87" i="1"/>
  <c r="H87" i="1"/>
  <c r="T87" i="1" s="1"/>
  <c r="P87" i="1" s="1"/>
  <c r="G83" i="1"/>
  <c r="E83" i="1"/>
  <c r="H83" i="1"/>
  <c r="G79" i="1"/>
  <c r="E79" i="1"/>
  <c r="H79" i="1"/>
  <c r="T79" i="1" s="1"/>
  <c r="P79" i="1" s="1"/>
  <c r="G75" i="1"/>
  <c r="E75" i="1"/>
  <c r="H75" i="1"/>
  <c r="T75" i="1" s="1"/>
  <c r="P75" i="1" s="1"/>
  <c r="G71" i="1"/>
  <c r="E71" i="1"/>
  <c r="H71" i="1"/>
  <c r="T71" i="1" s="1"/>
  <c r="G67" i="1"/>
  <c r="E67" i="1"/>
  <c r="H67" i="1"/>
  <c r="G63" i="1"/>
  <c r="E63" i="1"/>
  <c r="H63" i="1"/>
  <c r="T63" i="1" s="1"/>
  <c r="P63" i="1" s="1"/>
  <c r="G59" i="1"/>
  <c r="E59" i="1"/>
  <c r="H59" i="1"/>
  <c r="T59" i="1" s="1"/>
  <c r="P59" i="1" s="1"/>
  <c r="G55" i="1"/>
  <c r="E55" i="1"/>
  <c r="H55" i="1"/>
  <c r="T55" i="1" s="1"/>
  <c r="P55" i="1" s="1"/>
  <c r="G51" i="1"/>
  <c r="E51" i="1"/>
  <c r="H51" i="1"/>
  <c r="T51" i="1" s="1"/>
  <c r="P51" i="1" s="1"/>
  <c r="G47" i="1"/>
  <c r="E47" i="1"/>
  <c r="H47" i="1"/>
  <c r="T47" i="1" s="1"/>
  <c r="P47" i="1" s="1"/>
  <c r="G43" i="1"/>
  <c r="E43" i="1"/>
  <c r="H43" i="1"/>
  <c r="T43" i="1" s="1"/>
  <c r="P43" i="1" s="1"/>
  <c r="U39" i="1"/>
  <c r="G39" i="1"/>
  <c r="E39" i="1"/>
  <c r="H39" i="1"/>
  <c r="T39" i="1" s="1"/>
  <c r="G35" i="1"/>
  <c r="E35" i="1"/>
  <c r="H35" i="1"/>
  <c r="T35" i="1" s="1"/>
  <c r="P35" i="1" s="1"/>
  <c r="U31" i="1"/>
  <c r="G31" i="1"/>
  <c r="E31" i="1"/>
  <c r="H31" i="1"/>
  <c r="T31" i="1" s="1"/>
  <c r="P31" i="1" s="1"/>
  <c r="U27" i="1"/>
  <c r="G27" i="1"/>
  <c r="E27" i="1"/>
  <c r="H27" i="1"/>
  <c r="T27" i="1" s="1"/>
  <c r="P27" i="1" s="1"/>
  <c r="U23" i="1"/>
  <c r="G23" i="1"/>
  <c r="E23" i="1"/>
  <c r="H23" i="1"/>
  <c r="T23" i="1" s="1"/>
  <c r="P23" i="1" s="1"/>
  <c r="G19" i="1"/>
  <c r="E19" i="1"/>
  <c r="H19" i="1"/>
  <c r="G15" i="1"/>
  <c r="E15" i="1"/>
  <c r="H15" i="1"/>
  <c r="T15" i="1" s="1"/>
  <c r="P15" i="1" s="1"/>
  <c r="E12" i="1"/>
  <c r="H12" i="1"/>
  <c r="G12" i="1"/>
  <c r="E11" i="1"/>
  <c r="H11" i="1"/>
  <c r="T11" i="1" s="1"/>
  <c r="G11" i="1"/>
  <c r="E10" i="1"/>
  <c r="G10" i="1"/>
  <c r="H10" i="1"/>
  <c r="T10" i="1" s="1"/>
  <c r="P10" i="1" s="1"/>
  <c r="H9" i="1"/>
  <c r="G9" i="1"/>
  <c r="L679" i="1"/>
  <c r="B37" i="8"/>
  <c r="F37" i="8"/>
  <c r="E38" i="8"/>
  <c r="D39" i="8"/>
  <c r="B41" i="8"/>
  <c r="F41" i="8"/>
  <c r="E42" i="8"/>
  <c r="D43" i="8"/>
  <c r="B45" i="8"/>
  <c r="F45" i="8"/>
  <c r="E46" i="8"/>
  <c r="D47" i="8"/>
  <c r="B49" i="8"/>
  <c r="F49" i="8"/>
  <c r="E50" i="8"/>
  <c r="D51" i="8"/>
  <c r="B53" i="8"/>
  <c r="F53" i="8"/>
  <c r="E54" i="8"/>
  <c r="D55" i="8"/>
  <c r="B57" i="8"/>
  <c r="F57" i="8"/>
  <c r="E58" i="8"/>
  <c r="D59" i="8"/>
  <c r="B61" i="8"/>
  <c r="F61" i="8"/>
  <c r="E62" i="8"/>
  <c r="D63" i="8"/>
  <c r="B65" i="8"/>
  <c r="F65" i="8"/>
  <c r="E66" i="8"/>
  <c r="B38" i="8"/>
  <c r="F38" i="8"/>
  <c r="E39" i="8"/>
  <c r="D40" i="8"/>
  <c r="B42" i="8"/>
  <c r="F42" i="8"/>
  <c r="E43" i="8"/>
  <c r="D44" i="8"/>
  <c r="B46" i="8"/>
  <c r="F46" i="8"/>
  <c r="E47" i="8"/>
  <c r="D48" i="8"/>
  <c r="B50" i="8"/>
  <c r="F50" i="8"/>
  <c r="E51" i="8"/>
  <c r="D52" i="8"/>
  <c r="B54" i="8"/>
  <c r="F54" i="8"/>
  <c r="E55" i="8"/>
  <c r="D56" i="8"/>
  <c r="B58" i="8"/>
  <c r="F58" i="8"/>
  <c r="E59" i="8"/>
  <c r="D60" i="8"/>
  <c r="B62" i="8"/>
  <c r="F62" i="8"/>
  <c r="E63" i="8"/>
  <c r="D64" i="8"/>
  <c r="B66" i="8"/>
  <c r="F66" i="8"/>
  <c r="D37" i="8"/>
  <c r="B39" i="8"/>
  <c r="F39" i="8"/>
  <c r="E40" i="8"/>
  <c r="D41" i="8"/>
  <c r="B43" i="8"/>
  <c r="F43" i="8"/>
  <c r="E44" i="8"/>
  <c r="E37" i="8"/>
  <c r="F40" i="8"/>
  <c r="B44" i="8"/>
  <c r="F47" i="8"/>
  <c r="D49" i="8"/>
  <c r="B51" i="8"/>
  <c r="E52" i="8"/>
  <c r="F55" i="8"/>
  <c r="D57" i="8"/>
  <c r="B59" i="8"/>
  <c r="E60" i="8"/>
  <c r="F63" i="8"/>
  <c r="D65" i="8"/>
  <c r="D38" i="8"/>
  <c r="E41" i="8"/>
  <c r="F44" i="8"/>
  <c r="B48" i="8"/>
  <c r="E49" i="8"/>
  <c r="F52" i="8"/>
  <c r="D54" i="8"/>
  <c r="B56" i="8"/>
  <c r="E57" i="8"/>
  <c r="F60" i="8"/>
  <c r="D62" i="8"/>
  <c r="B64" i="8"/>
  <c r="E65" i="8"/>
  <c r="D46" i="8"/>
  <c r="D42" i="8"/>
  <c r="D45" i="8"/>
  <c r="B47" i="8"/>
  <c r="E48" i="8"/>
  <c r="F51" i="8"/>
  <c r="D53" i="8"/>
  <c r="B55" i="8"/>
  <c r="E56" i="8"/>
  <c r="F59" i="8"/>
  <c r="D61" i="8"/>
  <c r="B63" i="8"/>
  <c r="E64" i="8"/>
  <c r="B40" i="8"/>
  <c r="E45" i="8"/>
  <c r="F48" i="8"/>
  <c r="D50" i="8"/>
  <c r="B52" i="8"/>
  <c r="E53" i="8"/>
  <c r="F56" i="8"/>
  <c r="D58" i="8"/>
  <c r="B60" i="8"/>
  <c r="E61" i="8"/>
  <c r="F64" i="8"/>
  <c r="D66" i="8"/>
  <c r="E36" i="8"/>
  <c r="E86" i="5"/>
  <c r="D86" i="5"/>
  <c r="E82" i="5"/>
  <c r="D82" i="5"/>
  <c r="E94" i="5"/>
  <c r="D94" i="5"/>
  <c r="E90" i="5"/>
  <c r="D90" i="5"/>
  <c r="D105" i="5"/>
  <c r="E105" i="5"/>
  <c r="D63" i="5"/>
  <c r="E63" i="5"/>
  <c r="D152" i="5"/>
  <c r="E152" i="5"/>
  <c r="D136" i="5"/>
  <c r="E136" i="5"/>
  <c r="D120" i="5"/>
  <c r="E120" i="5"/>
  <c r="D104" i="5"/>
  <c r="E104" i="5"/>
  <c r="D88" i="5"/>
  <c r="E88" i="5"/>
  <c r="D68" i="5"/>
  <c r="E68" i="5"/>
  <c r="D36" i="5"/>
  <c r="E36" i="5"/>
  <c r="E78" i="5"/>
  <c r="D78" i="5"/>
  <c r="D32" i="5"/>
  <c r="E32" i="5"/>
  <c r="D149" i="5"/>
  <c r="E149" i="5"/>
  <c r="D133" i="5"/>
  <c r="E133" i="5"/>
  <c r="D117" i="5"/>
  <c r="E117" i="5"/>
  <c r="D97" i="5"/>
  <c r="E97" i="5"/>
  <c r="D55" i="5"/>
  <c r="E55" i="5"/>
  <c r="E146" i="5"/>
  <c r="D146" i="5"/>
  <c r="E142" i="5"/>
  <c r="D142" i="5"/>
  <c r="E134" i="5"/>
  <c r="D134" i="5"/>
  <c r="E138" i="5"/>
  <c r="D138" i="5"/>
  <c r="D72" i="5"/>
  <c r="E72" i="5"/>
  <c r="D93" i="5"/>
  <c r="E93" i="5"/>
  <c r="D47" i="5"/>
  <c r="E47" i="5"/>
  <c r="D148" i="5"/>
  <c r="E148" i="5"/>
  <c r="D132" i="5"/>
  <c r="E132" i="5"/>
  <c r="D116" i="5"/>
  <c r="E116" i="5"/>
  <c r="D100" i="5"/>
  <c r="E100" i="5"/>
  <c r="D84" i="5"/>
  <c r="E84" i="5"/>
  <c r="D60" i="5"/>
  <c r="E60" i="5"/>
  <c r="D28" i="5"/>
  <c r="E28" i="5"/>
  <c r="D64" i="5"/>
  <c r="E64" i="5"/>
  <c r="D24" i="5"/>
  <c r="E24" i="5"/>
  <c r="D145" i="5"/>
  <c r="E145" i="5"/>
  <c r="D129" i="5"/>
  <c r="E129" i="5"/>
  <c r="D113" i="5"/>
  <c r="E113" i="5"/>
  <c r="D89" i="5"/>
  <c r="E89" i="5"/>
  <c r="D39" i="5"/>
  <c r="E39" i="5"/>
  <c r="D147" i="5"/>
  <c r="E147" i="5"/>
  <c r="D131" i="5"/>
  <c r="E131" i="5"/>
  <c r="D115" i="5"/>
  <c r="E115" i="5"/>
  <c r="D99" i="5"/>
  <c r="E99" i="5"/>
  <c r="D83" i="5"/>
  <c r="E83" i="5"/>
  <c r="D59" i="5"/>
  <c r="E59" i="5"/>
  <c r="D27" i="5"/>
  <c r="E27" i="5"/>
  <c r="E70" i="5"/>
  <c r="D70" i="5"/>
  <c r="E54" i="5"/>
  <c r="D54" i="5"/>
  <c r="E38" i="5"/>
  <c r="D38" i="5"/>
  <c r="E22" i="5"/>
  <c r="D22" i="5"/>
  <c r="E6" i="5"/>
  <c r="D6" i="5"/>
  <c r="D61" i="5"/>
  <c r="E61" i="5"/>
  <c r="D45" i="5"/>
  <c r="E45" i="5"/>
  <c r="D29" i="5"/>
  <c r="E29" i="5"/>
  <c r="D13" i="5"/>
  <c r="E13" i="5"/>
  <c r="E150" i="5"/>
  <c r="D150" i="5"/>
  <c r="E114" i="5"/>
  <c r="D114" i="5"/>
  <c r="E126" i="5"/>
  <c r="D126" i="5"/>
  <c r="E102" i="5"/>
  <c r="D102" i="5"/>
  <c r="E122" i="5"/>
  <c r="D122" i="5"/>
  <c r="D48" i="5"/>
  <c r="E48" i="5"/>
  <c r="D85" i="5"/>
  <c r="E85" i="5"/>
  <c r="D31" i="5"/>
  <c r="E31" i="5"/>
  <c r="D144" i="5"/>
  <c r="E144" i="5"/>
  <c r="D128" i="5"/>
  <c r="E128" i="5"/>
  <c r="D112" i="5"/>
  <c r="E112" i="5"/>
  <c r="D96" i="5"/>
  <c r="E96" i="5"/>
  <c r="D80" i="5"/>
  <c r="E80" i="5"/>
  <c r="D52" i="5"/>
  <c r="E52" i="5"/>
  <c r="D20" i="5"/>
  <c r="E20" i="5"/>
  <c r="D56" i="5"/>
  <c r="E56" i="5"/>
  <c r="D16" i="5"/>
  <c r="E16" i="5"/>
  <c r="D141" i="5"/>
  <c r="E141" i="5"/>
  <c r="D125" i="5"/>
  <c r="E125" i="5"/>
  <c r="D109" i="5"/>
  <c r="E109" i="5"/>
  <c r="D81" i="5"/>
  <c r="E81" i="5"/>
  <c r="D23" i="5"/>
  <c r="E23" i="5"/>
  <c r="D143" i="5"/>
  <c r="E143" i="5"/>
  <c r="D127" i="5"/>
  <c r="E127" i="5"/>
  <c r="D111" i="5"/>
  <c r="E111" i="5"/>
  <c r="D95" i="5"/>
  <c r="E95" i="5"/>
  <c r="D79" i="5"/>
  <c r="E79" i="5"/>
  <c r="D51" i="5"/>
  <c r="E51" i="5"/>
  <c r="E19" i="5"/>
  <c r="D19" i="5"/>
  <c r="E66" i="5"/>
  <c r="D66" i="5"/>
  <c r="E50" i="5"/>
  <c r="D50" i="5"/>
  <c r="E34" i="5"/>
  <c r="D34" i="5"/>
  <c r="E18" i="5"/>
  <c r="D18" i="5"/>
  <c r="D73" i="5"/>
  <c r="E73" i="5"/>
  <c r="D57" i="5"/>
  <c r="E57" i="5"/>
  <c r="D41" i="5"/>
  <c r="E41" i="5"/>
  <c r="D25" i="5"/>
  <c r="E25" i="5"/>
  <c r="D9" i="5"/>
  <c r="E9" i="5"/>
  <c r="E118" i="5"/>
  <c r="D118" i="5"/>
  <c r="E98" i="5"/>
  <c r="D98" i="5"/>
  <c r="E110" i="5"/>
  <c r="D110" i="5"/>
  <c r="E130" i="5"/>
  <c r="D130" i="5"/>
  <c r="E106" i="5"/>
  <c r="D106" i="5"/>
  <c r="D8" i="5"/>
  <c r="E8" i="5"/>
  <c r="D77" i="5"/>
  <c r="E77" i="5"/>
  <c r="D15" i="5"/>
  <c r="E15" i="5"/>
  <c r="D140" i="5"/>
  <c r="E140" i="5"/>
  <c r="D124" i="5"/>
  <c r="E124" i="5"/>
  <c r="D108" i="5"/>
  <c r="E108" i="5"/>
  <c r="D92" i="5"/>
  <c r="E92" i="5"/>
  <c r="D76" i="5"/>
  <c r="E76" i="5"/>
  <c r="D44" i="5"/>
  <c r="E44" i="5"/>
  <c r="D12" i="5"/>
  <c r="E12" i="5"/>
  <c r="D40" i="5"/>
  <c r="E40" i="5"/>
  <c r="D153" i="5"/>
  <c r="E153" i="5"/>
  <c r="D137" i="5"/>
  <c r="E137" i="5"/>
  <c r="D121" i="5"/>
  <c r="E121" i="5"/>
  <c r="D101" i="5"/>
  <c r="E101" i="5"/>
  <c r="D71" i="5"/>
  <c r="E71" i="5"/>
  <c r="D7" i="5"/>
  <c r="E7" i="5"/>
  <c r="D139" i="5"/>
  <c r="E139" i="5"/>
  <c r="D123" i="5"/>
  <c r="E123" i="5"/>
  <c r="D107" i="5"/>
  <c r="E107" i="5"/>
  <c r="D91" i="5"/>
  <c r="E91" i="5"/>
  <c r="D75" i="5"/>
  <c r="E75" i="5"/>
  <c r="D43" i="5"/>
  <c r="E43" i="5"/>
  <c r="D11" i="5"/>
  <c r="E11" i="5"/>
  <c r="E62" i="5"/>
  <c r="D62" i="5"/>
  <c r="E46" i="5"/>
  <c r="D46" i="5"/>
  <c r="E30" i="5"/>
  <c r="D30" i="5"/>
  <c r="E14" i="5"/>
  <c r="D14" i="5"/>
  <c r="D69" i="5"/>
  <c r="E69" i="5"/>
  <c r="D53" i="5"/>
  <c r="E53" i="5"/>
  <c r="D37" i="5"/>
  <c r="E37" i="5"/>
  <c r="D21" i="5"/>
  <c r="E21" i="5"/>
  <c r="D5" i="5"/>
  <c r="E5" i="5"/>
  <c r="D151" i="5"/>
  <c r="E151" i="5"/>
  <c r="D135" i="5"/>
  <c r="E135" i="5"/>
  <c r="D119" i="5"/>
  <c r="E119" i="5"/>
  <c r="D103" i="5"/>
  <c r="E103" i="5"/>
  <c r="D87" i="5"/>
  <c r="E87" i="5"/>
  <c r="D67" i="5"/>
  <c r="E67" i="5"/>
  <c r="D35" i="5"/>
  <c r="E35" i="5"/>
  <c r="E74" i="5"/>
  <c r="D74" i="5"/>
  <c r="E58" i="5"/>
  <c r="D58" i="5"/>
  <c r="E42" i="5"/>
  <c r="D42" i="5"/>
  <c r="E26" i="5"/>
  <c r="D26" i="5"/>
  <c r="E10" i="5"/>
  <c r="D10" i="5"/>
  <c r="D65" i="5"/>
  <c r="E65" i="5"/>
  <c r="D49" i="5"/>
  <c r="E49" i="5"/>
  <c r="D33" i="5"/>
  <c r="E33" i="5"/>
  <c r="D17" i="5"/>
  <c r="E17" i="5"/>
  <c r="I231" i="1"/>
  <c r="J231" i="1" s="1"/>
  <c r="I229" i="1"/>
  <c r="J229" i="1" s="1"/>
  <c r="I221" i="1"/>
  <c r="J221" i="1" s="1"/>
  <c r="I217" i="1"/>
  <c r="J217" i="1" s="1"/>
  <c r="I209" i="1"/>
  <c r="J209" i="1" s="1"/>
  <c r="I205" i="1"/>
  <c r="J205" i="1" s="1"/>
  <c r="I201" i="1"/>
  <c r="J201" i="1" s="1"/>
  <c r="I197" i="1"/>
  <c r="J197" i="1" s="1"/>
  <c r="I193" i="1"/>
  <c r="J193" i="1" s="1"/>
  <c r="I189" i="1"/>
  <c r="J189" i="1" s="1"/>
  <c r="I185" i="1"/>
  <c r="J185" i="1" s="1"/>
  <c r="I173" i="1"/>
  <c r="J173" i="1" s="1"/>
  <c r="I165" i="1"/>
  <c r="J165" i="1" s="1"/>
  <c r="I161" i="1"/>
  <c r="J161" i="1" s="1"/>
  <c r="I153" i="1"/>
  <c r="J153" i="1" s="1"/>
  <c r="I149" i="1"/>
  <c r="J149" i="1" s="1"/>
  <c r="I145" i="1"/>
  <c r="J145" i="1" s="1"/>
  <c r="I141" i="1"/>
  <c r="J141" i="1" s="1"/>
  <c r="I137" i="1"/>
  <c r="J137" i="1" s="1"/>
  <c r="I133" i="1"/>
  <c r="J133" i="1" s="1"/>
  <c r="I129" i="1"/>
  <c r="J129" i="1" s="1"/>
  <c r="I125" i="1"/>
  <c r="J125" i="1" s="1"/>
  <c r="I61" i="1"/>
  <c r="J61" i="1" s="1"/>
  <c r="I96" i="1"/>
  <c r="J96" i="1" s="1"/>
  <c r="I84" i="1"/>
  <c r="J84" i="1" s="1"/>
  <c r="I64" i="1"/>
  <c r="J64" i="1" s="1"/>
  <c r="I60" i="1"/>
  <c r="J60" i="1" s="1"/>
  <c r="B36" i="8"/>
  <c r="D36" i="8"/>
  <c r="F36" i="8"/>
  <c r="I234" i="1"/>
  <c r="J234" i="1" s="1"/>
  <c r="I235" i="1"/>
  <c r="J235" i="1" s="1"/>
  <c r="I213" i="1"/>
  <c r="J213" i="1" s="1"/>
  <c r="I177" i="1"/>
  <c r="J177" i="1" s="1"/>
  <c r="I233" i="1"/>
  <c r="J233" i="1" s="1"/>
  <c r="I157" i="1"/>
  <c r="J157" i="1" s="1"/>
  <c r="U26" i="1"/>
  <c r="U33" i="1"/>
  <c r="H4" i="2"/>
  <c r="H12" i="2"/>
  <c r="G12" i="2" s="1"/>
  <c r="I2" i="4"/>
  <c r="I63" i="1"/>
  <c r="J63" i="1" s="1"/>
  <c r="I289" i="1"/>
  <c r="J289" i="1" s="1"/>
  <c r="I122" i="1"/>
  <c r="J122" i="1" s="1"/>
  <c r="B603" i="1"/>
  <c r="B637" i="1"/>
  <c r="B421" i="1"/>
  <c r="B381" i="1"/>
  <c r="B321" i="1"/>
  <c r="B305" i="1"/>
  <c r="B281" i="1"/>
  <c r="B265" i="1"/>
  <c r="B241" i="1"/>
  <c r="B237" i="1"/>
  <c r="B169" i="1"/>
  <c r="T121" i="1"/>
  <c r="P121" i="1" s="1"/>
  <c r="I105" i="1"/>
  <c r="J105" i="1" s="1"/>
  <c r="I101" i="1"/>
  <c r="J101" i="1" s="1"/>
  <c r="I93" i="1"/>
  <c r="J93" i="1" s="1"/>
  <c r="I89" i="1"/>
  <c r="J89" i="1" s="1"/>
  <c r="I85" i="1"/>
  <c r="J85" i="1" s="1"/>
  <c r="B591" i="1"/>
  <c r="B672" i="1"/>
  <c r="B664" i="1"/>
  <c r="B656" i="1"/>
  <c r="B652" i="1"/>
  <c r="B644" i="1"/>
  <c r="B640" i="1"/>
  <c r="B628" i="1"/>
  <c r="B624" i="1"/>
  <c r="B631" i="1" s="1"/>
  <c r="B616" i="1"/>
  <c r="B612" i="1"/>
  <c r="B596" i="1"/>
  <c r="B592" i="1"/>
  <c r="B588" i="1"/>
  <c r="B576" i="1"/>
  <c r="B572" i="1"/>
  <c r="B568" i="1"/>
  <c r="B560" i="1"/>
  <c r="B552" i="1"/>
  <c r="B544" i="1"/>
  <c r="B536" i="1"/>
  <c r="B528" i="1"/>
  <c r="B520" i="1"/>
  <c r="B516" i="1"/>
  <c r="B504" i="1"/>
  <c r="B484" i="1"/>
  <c r="B480" i="1"/>
  <c r="B464" i="1"/>
  <c r="B452" i="1"/>
  <c r="B440" i="1"/>
  <c r="B436" i="1"/>
  <c r="B432" i="1"/>
  <c r="B420" i="1"/>
  <c r="B408" i="1"/>
  <c r="B392" i="1"/>
  <c r="B388" i="1"/>
  <c r="B372" i="1"/>
  <c r="B356" i="1"/>
  <c r="B336" i="1"/>
  <c r="B324" i="1"/>
  <c r="B312" i="1"/>
  <c r="B292" i="1"/>
  <c r="B280" i="1"/>
  <c r="B272" i="1"/>
  <c r="B260" i="1"/>
  <c r="B248" i="1"/>
  <c r="B240" i="1"/>
  <c r="I120" i="1"/>
  <c r="J120" i="1" s="1"/>
  <c r="I116" i="1"/>
  <c r="J116" i="1" s="1"/>
  <c r="I112" i="1"/>
  <c r="J112" i="1" s="1"/>
  <c r="I108" i="1"/>
  <c r="J108" i="1" s="1"/>
  <c r="B587" i="1"/>
  <c r="B583" i="1"/>
  <c r="B579" i="1"/>
  <c r="B555" i="1"/>
  <c r="B539" i="1"/>
  <c r="B535" i="1"/>
  <c r="B531" i="1"/>
  <c r="B415" i="1"/>
  <c r="B323" i="1"/>
  <c r="B291" i="1"/>
  <c r="B279" i="1"/>
  <c r="B271" i="1"/>
  <c r="B263" i="1"/>
  <c r="B207" i="1"/>
  <c r="I119" i="1"/>
  <c r="J119" i="1" s="1"/>
  <c r="I107" i="1"/>
  <c r="J107" i="1" s="1"/>
  <c r="I99" i="1"/>
  <c r="J99" i="1" s="1"/>
  <c r="I91" i="1"/>
  <c r="J91" i="1" s="1"/>
  <c r="I87" i="1"/>
  <c r="J87" i="1" s="1"/>
  <c r="I83" i="1"/>
  <c r="J83" i="1" s="1"/>
  <c r="B319" i="1"/>
  <c r="B674" i="1"/>
  <c r="B666" i="1"/>
  <c r="B658" i="1"/>
  <c r="B650" i="1"/>
  <c r="B646" i="1"/>
  <c r="B626" i="1"/>
  <c r="B606" i="1"/>
  <c r="B594" i="1"/>
  <c r="B586" i="1"/>
  <c r="B582" i="1"/>
  <c r="B570" i="1"/>
  <c r="B566" i="1"/>
  <c r="B562" i="1"/>
  <c r="T546" i="1"/>
  <c r="B530" i="1"/>
  <c r="B522" i="1"/>
  <c r="B498" i="1"/>
  <c r="B494" i="1"/>
  <c r="B490" i="1"/>
  <c r="B486" i="1"/>
  <c r="B482" i="1"/>
  <c r="B474" i="1"/>
  <c r="T454" i="1"/>
  <c r="B450" i="1"/>
  <c r="B434" i="1"/>
  <c r="B418" i="1"/>
  <c r="B390" i="1"/>
  <c r="B386" i="1"/>
  <c r="T378" i="1"/>
  <c r="B366" i="1"/>
  <c r="B358" i="1"/>
  <c r="B314" i="1"/>
  <c r="B310" i="1"/>
  <c r="B294" i="1"/>
  <c r="T290" i="1"/>
  <c r="B286" i="1"/>
  <c r="T278" i="1"/>
  <c r="B274" i="1"/>
  <c r="B270" i="1"/>
  <c r="B266" i="1"/>
  <c r="I114" i="1"/>
  <c r="J114" i="1" s="1"/>
  <c r="I98" i="1"/>
  <c r="J98" i="1" s="1"/>
  <c r="I90" i="1"/>
  <c r="J90" i="1" s="1"/>
  <c r="I70" i="1"/>
  <c r="J70" i="1" s="1"/>
  <c r="I46" i="1"/>
  <c r="J46" i="1" s="1"/>
  <c r="T30" i="1"/>
  <c r="T53" i="1"/>
  <c r="P53" i="1" s="1"/>
  <c r="I49" i="1"/>
  <c r="J49" i="1" s="1"/>
  <c r="I50" i="1"/>
  <c r="J50" i="1" s="1"/>
  <c r="I42" i="1"/>
  <c r="J42" i="1" s="1"/>
  <c r="I40" i="1"/>
  <c r="J40" i="1" s="1"/>
  <c r="I36" i="1"/>
  <c r="J36" i="1" s="1"/>
  <c r="I32" i="1"/>
  <c r="J32" i="1" s="1"/>
  <c r="I38" i="1"/>
  <c r="J38" i="1" s="1"/>
  <c r="I47" i="1"/>
  <c r="J47" i="1" s="1"/>
  <c r="I35" i="1"/>
  <c r="J35" i="1" s="1"/>
  <c r="U22" i="1"/>
  <c r="B444" i="1"/>
  <c r="I48" i="1"/>
  <c r="J48" i="1" s="1"/>
  <c r="I45" i="1"/>
  <c r="J45" i="1" s="1"/>
  <c r="I41" i="1"/>
  <c r="J41" i="1" s="1"/>
  <c r="B424" i="1"/>
  <c r="B308" i="1"/>
  <c r="B340" i="1"/>
  <c r="B584" i="1"/>
  <c r="B236" i="1"/>
  <c r="B500" i="1"/>
  <c r="B256" i="1"/>
  <c r="I30" i="1"/>
  <c r="J30" i="1" s="1"/>
  <c r="B428" i="1"/>
  <c r="B496" i="1"/>
  <c r="B368" i="1"/>
  <c r="B468" i="1"/>
  <c r="B532" i="1"/>
  <c r="B400" i="1"/>
  <c r="B276" i="1"/>
  <c r="B188" i="1"/>
  <c r="B556" i="1"/>
  <c r="B564" i="1"/>
  <c r="B296" i="1"/>
  <c r="B492" i="1"/>
  <c r="B404" i="1"/>
  <c r="B344" i="1"/>
  <c r="B304" i="1"/>
  <c r="B244" i="1"/>
  <c r="B144" i="1"/>
  <c r="B196" i="1"/>
  <c r="B360" i="1"/>
  <c r="B660" i="1"/>
  <c r="B604" i="1"/>
  <c r="B580" i="1"/>
  <c r="B456" i="1"/>
  <c r="B380" i="1"/>
  <c r="B320" i="1"/>
  <c r="B268" i="1"/>
  <c r="B364" i="1"/>
  <c r="B460" i="1"/>
  <c r="B448" i="1"/>
  <c r="B676" i="1"/>
  <c r="B636" i="1"/>
  <c r="B524" i="1"/>
  <c r="B488" i="1"/>
  <c r="B376" i="1"/>
  <c r="B328" i="1"/>
  <c r="B284" i="1"/>
  <c r="B252" i="1"/>
  <c r="I37" i="1"/>
  <c r="J37" i="1" s="1"/>
  <c r="B668" i="1"/>
  <c r="B416" i="1"/>
  <c r="B620" i="1"/>
  <c r="B540" i="1"/>
  <c r="B512" i="1"/>
  <c r="B472" i="1"/>
  <c r="B396" i="1"/>
  <c r="B352" i="1"/>
  <c r="B132" i="1"/>
  <c r="B412" i="1"/>
  <c r="B632" i="1"/>
  <c r="B608" i="1"/>
  <c r="B548" i="1"/>
  <c r="B508" i="1"/>
  <c r="B476" i="1"/>
  <c r="B384" i="1"/>
  <c r="B288" i="1"/>
  <c r="B264" i="1"/>
  <c r="B317" i="1"/>
  <c r="I29" i="1"/>
  <c r="J29" i="1" s="1"/>
  <c r="B648" i="1"/>
  <c r="B600" i="1"/>
  <c r="B348" i="1"/>
  <c r="B332" i="1"/>
  <c r="B316" i="1"/>
  <c r="B300" i="1"/>
  <c r="A3" i="4"/>
  <c r="A4" i="4" s="1"/>
  <c r="A5" i="4" s="1"/>
  <c r="I117" i="1"/>
  <c r="J117" i="1" s="1"/>
  <c r="I121" i="1"/>
  <c r="J121" i="1" s="1"/>
  <c r="I115" i="1"/>
  <c r="J115" i="1" s="1"/>
  <c r="I111" i="1"/>
  <c r="J111" i="1" s="1"/>
  <c r="I118" i="1"/>
  <c r="J118" i="1" s="1"/>
  <c r="P117" i="1"/>
  <c r="I113" i="1"/>
  <c r="J113" i="1" s="1"/>
  <c r="I94" i="1"/>
  <c r="J94" i="1" s="1"/>
  <c r="I66" i="1"/>
  <c r="J66" i="1" s="1"/>
  <c r="T62" i="1"/>
  <c r="P62" i="1" s="1"/>
  <c r="I97" i="1"/>
  <c r="J97" i="1" s="1"/>
  <c r="I62" i="1"/>
  <c r="J62" i="1" s="1"/>
  <c r="I86" i="1"/>
  <c r="J86" i="1" s="1"/>
  <c r="I102" i="1"/>
  <c r="J102" i="1" s="1"/>
  <c r="I106" i="1"/>
  <c r="J106" i="1" s="1"/>
  <c r="B238" i="1"/>
  <c r="B339" i="1"/>
  <c r="B462" i="1"/>
  <c r="B350" i="1"/>
  <c r="B278" i="1"/>
  <c r="B378" i="1"/>
  <c r="B254" i="1"/>
  <c r="B599" i="1"/>
  <c r="B534" i="1"/>
  <c r="B382" i="1"/>
  <c r="B362" i="1"/>
  <c r="B298" i="1"/>
  <c r="B290" i="1"/>
  <c r="B246" i="1"/>
  <c r="B426" i="1"/>
  <c r="B550" i="1"/>
  <c r="B306" i="1"/>
  <c r="T122" i="1"/>
  <c r="P122" i="1" s="1"/>
  <c r="T310" i="1"/>
  <c r="B574" i="1"/>
  <c r="T438" i="1"/>
  <c r="B478" i="1"/>
  <c r="B514" i="1"/>
  <c r="B466" i="1"/>
  <c r="B398" i="1"/>
  <c r="T370" i="1"/>
  <c r="B634" i="1"/>
  <c r="B598" i="1"/>
  <c r="B446" i="1"/>
  <c r="B406" i="1"/>
  <c r="T374" i="1"/>
  <c r="B374" i="1"/>
  <c r="B342" i="1"/>
  <c r="B670" i="1"/>
  <c r="B654" i="1"/>
  <c r="B642" i="1"/>
  <c r="B542" i="1"/>
  <c r="T138" i="1"/>
  <c r="T434" i="1"/>
  <c r="B590" i="1"/>
  <c r="B558" i="1"/>
  <c r="B258" i="1"/>
  <c r="T258" i="1"/>
  <c r="T238" i="1"/>
  <c r="T106" i="1"/>
  <c r="P106" i="1" s="1"/>
  <c r="B622" i="1"/>
  <c r="B614" i="1"/>
  <c r="T358" i="1"/>
  <c r="B354" i="1"/>
  <c r="T354" i="1"/>
  <c r="B346" i="1"/>
  <c r="B326" i="1"/>
  <c r="T302" i="1"/>
  <c r="B302" i="1"/>
  <c r="T142" i="1"/>
  <c r="B338" i="1"/>
  <c r="B394" i="1"/>
  <c r="B578" i="1"/>
  <c r="B662" i="1"/>
  <c r="B610" i="1"/>
  <c r="B602" i="1"/>
  <c r="B554" i="1"/>
  <c r="B546" i="1"/>
  <c r="B526" i="1"/>
  <c r="B518" i="1"/>
  <c r="B510" i="1"/>
  <c r="B414" i="1"/>
  <c r="B322" i="1"/>
  <c r="B262" i="1"/>
  <c r="B250" i="1"/>
  <c r="B242" i="1"/>
  <c r="T154" i="1"/>
  <c r="P154" i="1" s="1"/>
  <c r="T466" i="1"/>
  <c r="T550" i="1"/>
  <c r="B538" i="1"/>
  <c r="T522" i="1"/>
  <c r="B470" i="1"/>
  <c r="T390" i="1"/>
  <c r="B458" i="1"/>
  <c r="B638" i="1"/>
  <c r="B630" i="1"/>
  <c r="B618" i="1"/>
  <c r="B442" i="1"/>
  <c r="B430" i="1"/>
  <c r="B410" i="1"/>
  <c r="B402" i="1"/>
  <c r="B330" i="1"/>
  <c r="B282" i="1"/>
  <c r="B214" i="1"/>
  <c r="B158" i="1"/>
  <c r="T222" i="1"/>
  <c r="P222" i="1" s="1"/>
  <c r="T346" i="1"/>
  <c r="T402" i="1"/>
  <c r="T482" i="1"/>
  <c r="B595" i="1"/>
  <c r="B527" i="1"/>
  <c r="T74" i="1"/>
  <c r="P74" i="1" s="1"/>
  <c r="T654" i="1"/>
  <c r="T650" i="1"/>
  <c r="T646" i="1"/>
  <c r="T606" i="1"/>
  <c r="T594" i="1"/>
  <c r="T574" i="1"/>
  <c r="T562" i="1"/>
  <c r="T554" i="1"/>
  <c r="T514" i="1"/>
  <c r="T510" i="1"/>
  <c r="B506" i="1"/>
  <c r="T502" i="1"/>
  <c r="T490" i="1"/>
  <c r="T478" i="1"/>
  <c r="T474" i="1"/>
  <c r="T470" i="1"/>
  <c r="B454" i="1"/>
  <c r="T450" i="1"/>
  <c r="B438" i="1"/>
  <c r="T418" i="1"/>
  <c r="T406" i="1"/>
  <c r="T398" i="1"/>
  <c r="T382" i="1"/>
  <c r="B370" i="1"/>
  <c r="T350" i="1"/>
  <c r="T342" i="1"/>
  <c r="T318" i="1"/>
  <c r="T202" i="1"/>
  <c r="P202" i="1" s="1"/>
  <c r="I18" i="1"/>
  <c r="J18" i="1" s="1"/>
  <c r="T677" i="1"/>
  <c r="B669" i="1"/>
  <c r="B665" i="1"/>
  <c r="B661" i="1"/>
  <c r="B653" i="1"/>
  <c r="T629" i="1"/>
  <c r="T613" i="1"/>
  <c r="T609" i="1"/>
  <c r="B605" i="1"/>
  <c r="B601" i="1"/>
  <c r="T597" i="1"/>
  <c r="T593" i="1"/>
  <c r="B589" i="1"/>
  <c r="T581" i="1"/>
  <c r="B577" i="1"/>
  <c r="B553" i="1"/>
  <c r="B505" i="1"/>
  <c r="B469" i="1"/>
  <c r="T457" i="1"/>
  <c r="B449" i="1"/>
  <c r="T433" i="1"/>
  <c r="B413" i="1"/>
  <c r="T405" i="1"/>
  <c r="B365" i="1"/>
  <c r="T329" i="1"/>
  <c r="B297" i="1"/>
  <c r="T169" i="1"/>
  <c r="T105" i="1"/>
  <c r="P105" i="1" s="1"/>
  <c r="G8" i="1"/>
  <c r="T608" i="1"/>
  <c r="T464" i="1"/>
  <c r="T460" i="1"/>
  <c r="B675" i="1"/>
  <c r="B671" i="1"/>
  <c r="B647" i="1"/>
  <c r="B643" i="1"/>
  <c r="B623" i="1"/>
  <c r="B611" i="1"/>
  <c r="B607" i="1"/>
  <c r="B567" i="1"/>
  <c r="B543" i="1"/>
  <c r="B507" i="1"/>
  <c r="B491" i="1"/>
  <c r="B435" i="1"/>
  <c r="B431" i="1"/>
  <c r="B427" i="1"/>
  <c r="B403" i="1"/>
  <c r="T391" i="1"/>
  <c r="B351" i="1"/>
  <c r="B343" i="1"/>
  <c r="B311" i="1"/>
  <c r="T295" i="1"/>
  <c r="T247" i="1"/>
  <c r="T570" i="1"/>
  <c r="T666" i="1"/>
  <c r="P666" i="1" s="1"/>
  <c r="B617" i="1"/>
  <c r="B253" i="1"/>
  <c r="B457" i="1"/>
  <c r="B585" i="1"/>
  <c r="B581" i="1"/>
  <c r="B537" i="1"/>
  <c r="B533" i="1"/>
  <c r="B529" i="1"/>
  <c r="B517" i="1"/>
  <c r="B501" i="1"/>
  <c r="B493" i="1"/>
  <c r="B361" i="1"/>
  <c r="B341" i="1"/>
  <c r="B333" i="1"/>
  <c r="B261" i="1"/>
  <c r="B245" i="1"/>
  <c r="T582" i="1"/>
  <c r="T634" i="1"/>
  <c r="B337" i="1"/>
  <c r="B389" i="1"/>
  <c r="B609" i="1"/>
  <c r="B509" i="1"/>
  <c r="B485" i="1"/>
  <c r="B285" i="1"/>
  <c r="B225" i="1"/>
  <c r="B181" i="1"/>
  <c r="T37" i="1"/>
  <c r="P37" i="1" s="1"/>
  <c r="T85" i="1"/>
  <c r="P85" i="1" s="1"/>
  <c r="B453" i="1"/>
  <c r="B573" i="1"/>
  <c r="B561" i="1"/>
  <c r="B473" i="1"/>
  <c r="B521" i="1"/>
  <c r="B597" i="1"/>
  <c r="B593" i="1"/>
  <c r="T101" i="1"/>
  <c r="P101" i="1" s="1"/>
  <c r="T566" i="1"/>
  <c r="B557" i="1"/>
  <c r="B678" i="1"/>
  <c r="B649" i="1"/>
  <c r="B641" i="1"/>
  <c r="B625" i="1"/>
  <c r="B465" i="1"/>
  <c r="B441" i="1"/>
  <c r="T442" i="1"/>
  <c r="B385" i="1"/>
  <c r="B437" i="1"/>
  <c r="B499" i="1"/>
  <c r="B471" i="1"/>
  <c r="B515" i="1"/>
  <c r="B613" i="1"/>
  <c r="B513" i="1"/>
  <c r="B481" i="1"/>
  <c r="B445" i="1"/>
  <c r="B393" i="1"/>
  <c r="B377" i="1"/>
  <c r="B371" i="1"/>
  <c r="B355" i="1"/>
  <c r="B325" i="1"/>
  <c r="B301" i="1"/>
  <c r="B369" i="1"/>
  <c r="B639" i="1"/>
  <c r="B409" i="1"/>
  <c r="B487" i="1"/>
  <c r="B525" i="1"/>
  <c r="B327" i="1"/>
  <c r="B547" i="1"/>
  <c r="B489" i="1"/>
  <c r="B475" i="1"/>
  <c r="B425" i="1"/>
  <c r="B373" i="1"/>
  <c r="B359" i="1"/>
  <c r="B307" i="1"/>
  <c r="B269" i="1"/>
  <c r="B257" i="1"/>
  <c r="B249" i="1"/>
  <c r="T127" i="1"/>
  <c r="P127" i="1" s="1"/>
  <c r="T141" i="1"/>
  <c r="B503" i="1"/>
  <c r="B495" i="1"/>
  <c r="B347" i="1"/>
  <c r="B335" i="1"/>
  <c r="B315" i="1"/>
  <c r="B299" i="1"/>
  <c r="B275" i="1"/>
  <c r="T83" i="1"/>
  <c r="P83" i="1" s="1"/>
  <c r="B615" i="1"/>
  <c r="T595" i="1"/>
  <c r="B575" i="1"/>
  <c r="B559" i="1"/>
  <c r="B519" i="1"/>
  <c r="T431" i="1"/>
  <c r="B419" i="1"/>
  <c r="B399" i="1"/>
  <c r="B287" i="1"/>
  <c r="B283" i="1"/>
  <c r="B463" i="1"/>
  <c r="B367" i="1"/>
  <c r="B451" i="1"/>
  <c r="B407" i="1"/>
  <c r="B627" i="1"/>
  <c r="B459" i="1"/>
  <c r="B303" i="1"/>
  <c r="B267" i="1"/>
  <c r="B251" i="1"/>
  <c r="B247" i="1"/>
  <c r="B243" i="1"/>
  <c r="B239" i="1"/>
  <c r="B633" i="1"/>
  <c r="B621" i="1"/>
  <c r="T577" i="1"/>
  <c r="B569" i="1"/>
  <c r="B565" i="1"/>
  <c r="B549" i="1"/>
  <c r="B545" i="1"/>
  <c r="B541" i="1"/>
  <c r="B331" i="1"/>
  <c r="B571" i="1"/>
  <c r="B387" i="1"/>
  <c r="B439" i="1"/>
  <c r="B677" i="1"/>
  <c r="B295" i="1"/>
  <c r="B629" i="1"/>
  <c r="B563" i="1"/>
  <c r="B551" i="1"/>
  <c r="B523" i="1"/>
  <c r="B455" i="1"/>
  <c r="B423" i="1"/>
  <c r="B259" i="1"/>
  <c r="B255" i="1"/>
  <c r="T499" i="1"/>
  <c r="T67" i="1"/>
  <c r="P67" i="1" s="1"/>
  <c r="I22" i="1"/>
  <c r="J22" i="1" s="1"/>
  <c r="T21" i="1"/>
  <c r="P21" i="1" s="1"/>
  <c r="T19" i="1"/>
  <c r="P19" i="1" s="1"/>
  <c r="I14" i="1"/>
  <c r="J14" i="1" s="1"/>
  <c r="I13" i="1"/>
  <c r="J13" i="1" s="1"/>
  <c r="I12" i="1"/>
  <c r="J12" i="1" s="1"/>
  <c r="B667" i="1"/>
  <c r="B635" i="1"/>
  <c r="T235" i="1"/>
  <c r="P235" i="1" s="1"/>
  <c r="T313" i="1"/>
  <c r="B673" i="1"/>
  <c r="B657" i="1"/>
  <c r="B645" i="1"/>
  <c r="T355" i="1"/>
  <c r="T299" i="1"/>
  <c r="T373" i="1"/>
  <c r="B619" i="1"/>
  <c r="B663" i="1"/>
  <c r="B659" i="1"/>
  <c r="B655" i="1"/>
  <c r="B651" i="1"/>
  <c r="B511" i="1"/>
  <c r="B479" i="1"/>
  <c r="B395" i="1"/>
  <c r="T515" i="1"/>
  <c r="T359" i="1"/>
  <c r="T389" i="1"/>
  <c r="T320" i="1"/>
  <c r="T384" i="1"/>
  <c r="T339" i="1"/>
  <c r="T419" i="1"/>
  <c r="T662" i="1"/>
  <c r="T638" i="1"/>
  <c r="T618" i="1"/>
  <c r="T534" i="1"/>
  <c r="T462" i="1"/>
  <c r="T426" i="1"/>
  <c r="T294" i="1"/>
  <c r="T262" i="1"/>
  <c r="T250" i="1"/>
  <c r="T206" i="1"/>
  <c r="P206" i="1" s="1"/>
  <c r="T162" i="1"/>
  <c r="T158" i="1"/>
  <c r="T90" i="1"/>
  <c r="P90" i="1" s="1"/>
  <c r="T42" i="1"/>
  <c r="P42" i="1" s="1"/>
  <c r="T553" i="1"/>
  <c r="T658" i="1"/>
  <c r="T485" i="1"/>
  <c r="T421" i="1"/>
  <c r="T467" i="1"/>
  <c r="T415" i="1"/>
  <c r="B391" i="1"/>
  <c r="B375" i="1"/>
  <c r="T375" i="1"/>
  <c r="T237" i="1"/>
  <c r="T165" i="1"/>
  <c r="T325" i="1"/>
  <c r="T670" i="1"/>
  <c r="T622" i="1"/>
  <c r="T558" i="1"/>
  <c r="B502" i="1"/>
  <c r="T446" i="1"/>
  <c r="T430" i="1"/>
  <c r="B422" i="1"/>
  <c r="T414" i="1"/>
  <c r="T366" i="1"/>
  <c r="B334" i="1"/>
  <c r="B318" i="1"/>
  <c r="T314" i="1"/>
  <c r="T282" i="1"/>
  <c r="T146" i="1"/>
  <c r="P146" i="1" s="1"/>
  <c r="T126" i="1"/>
  <c r="P126" i="1" s="1"/>
  <c r="T58" i="1"/>
  <c r="P58" i="1" s="1"/>
  <c r="E4" i="5"/>
  <c r="D4" i="5"/>
  <c r="T565" i="1"/>
  <c r="T501" i="1"/>
  <c r="B497" i="1"/>
  <c r="B477" i="1"/>
  <c r="B461" i="1"/>
  <c r="T453" i="1"/>
  <c r="T437" i="1"/>
  <c r="B433" i="1"/>
  <c r="B429" i="1"/>
  <c r="T425" i="1"/>
  <c r="B417" i="1"/>
  <c r="B405" i="1"/>
  <c r="B401" i="1"/>
  <c r="B397" i="1"/>
  <c r="T357" i="1"/>
  <c r="B357" i="1"/>
  <c r="B353" i="1"/>
  <c r="B349" i="1"/>
  <c r="B345" i="1"/>
  <c r="T341" i="1"/>
  <c r="B329" i="1"/>
  <c r="B313" i="1"/>
  <c r="B309" i="1"/>
  <c r="T297" i="1"/>
  <c r="B293" i="1"/>
  <c r="B277" i="1"/>
  <c r="B273" i="1"/>
  <c r="T269" i="1"/>
  <c r="T661" i="1"/>
  <c r="T473" i="1"/>
  <c r="T611" i="1"/>
  <c r="T547" i="1"/>
  <c r="T483" i="1"/>
  <c r="B483" i="1"/>
  <c r="T471" i="1"/>
  <c r="B467" i="1"/>
  <c r="B447" i="1"/>
  <c r="B443" i="1"/>
  <c r="B411" i="1"/>
  <c r="B383" i="1"/>
  <c r="B379" i="1"/>
  <c r="B363" i="1"/>
  <c r="T343" i="1"/>
  <c r="T327" i="1"/>
  <c r="T133" i="1"/>
  <c r="T153" i="1"/>
  <c r="P153" i="1" s="1"/>
  <c r="T185" i="1"/>
  <c r="P185" i="1" s="1"/>
  <c r="T201" i="1"/>
  <c r="P201" i="1" s="1"/>
  <c r="T249" i="1"/>
  <c r="E9" i="1"/>
  <c r="F9" i="1"/>
  <c r="I9" i="1" s="1"/>
  <c r="J9" i="1" s="1"/>
  <c r="I16" i="1"/>
  <c r="J16" i="1" s="1"/>
  <c r="I20" i="1"/>
  <c r="J20" i="1" s="1"/>
  <c r="A5" i="5"/>
  <c r="I21" i="1"/>
  <c r="J21" i="1" s="1"/>
  <c r="I19" i="1"/>
  <c r="J19" i="1" s="1"/>
  <c r="I17" i="1"/>
  <c r="J17" i="1" s="1"/>
  <c r="T17" i="1"/>
  <c r="P17" i="1" s="1"/>
  <c r="I15" i="1"/>
  <c r="J15" i="1" s="1"/>
  <c r="T656" i="1"/>
  <c r="T504" i="1"/>
  <c r="T484" i="1"/>
  <c r="T412" i="1"/>
  <c r="T276" i="1"/>
  <c r="T244" i="1"/>
  <c r="T196" i="1"/>
  <c r="T164" i="1"/>
  <c r="I11" i="1"/>
  <c r="J11" i="1" s="1"/>
  <c r="G14" i="2"/>
  <c r="H15" i="2"/>
  <c r="G7" i="2"/>
  <c r="H8" i="2"/>
  <c r="R217" i="1"/>
  <c r="I10" i="1"/>
  <c r="J10" i="1" s="1"/>
  <c r="R336" i="1"/>
  <c r="R190" i="1"/>
  <c r="R403" i="1"/>
  <c r="R456" i="1"/>
  <c r="R264" i="1"/>
  <c r="R559" i="1"/>
  <c r="R319" i="1"/>
  <c r="R628" i="1"/>
  <c r="R535" i="1"/>
  <c r="R593" i="1"/>
  <c r="S14" i="1"/>
  <c r="R167" i="1"/>
  <c r="R485" i="1"/>
  <c r="R371" i="1"/>
  <c r="R607" i="1"/>
  <c r="R369" i="1"/>
  <c r="R243" i="1"/>
  <c r="R272" i="1"/>
  <c r="R360" i="1"/>
  <c r="R625" i="1"/>
  <c r="R553" i="1"/>
  <c r="R512" i="1"/>
  <c r="R72" i="1"/>
  <c r="R50" i="1"/>
  <c r="R613" i="1"/>
  <c r="R381" i="1"/>
  <c r="R599" i="1"/>
  <c r="R395" i="1"/>
  <c r="R283" i="1"/>
  <c r="R365" i="1"/>
  <c r="R58" i="1"/>
  <c r="R561" i="1"/>
  <c r="R140" i="1"/>
  <c r="R265" i="1"/>
  <c r="R279" i="1"/>
  <c r="R624" i="1"/>
  <c r="R498" i="1"/>
  <c r="R410" i="1"/>
  <c r="R246" i="1"/>
  <c r="R232" i="1"/>
  <c r="R57" i="1"/>
  <c r="R420" i="1"/>
  <c r="R113" i="1"/>
  <c r="R76" i="1"/>
  <c r="R98" i="1"/>
  <c r="R77" i="1"/>
  <c r="R179" i="1"/>
  <c r="R600" i="1"/>
  <c r="R486" i="1"/>
  <c r="R516" i="1"/>
  <c r="R41" i="1"/>
  <c r="R545" i="1"/>
  <c r="R156" i="1"/>
  <c r="R393" i="1"/>
  <c r="R123" i="1"/>
  <c r="R185" i="1"/>
  <c r="R82" i="1"/>
  <c r="R494" i="1"/>
  <c r="R112" i="1"/>
  <c r="R635" i="1"/>
  <c r="R518" i="1"/>
  <c r="R154" i="1"/>
  <c r="R439" i="1"/>
  <c r="R610" i="1"/>
  <c r="R250" i="1"/>
  <c r="R631" i="1"/>
  <c r="R266" i="1"/>
  <c r="R594" i="1"/>
  <c r="R537" i="1"/>
  <c r="R583" i="1"/>
  <c r="R650" i="1"/>
  <c r="R450" i="1"/>
  <c r="R292" i="1"/>
  <c r="R119" i="1"/>
  <c r="R136" i="1"/>
  <c r="R222" i="1"/>
  <c r="R149" i="1"/>
  <c r="R257" i="1"/>
  <c r="R308" i="1"/>
  <c r="R555" i="1"/>
  <c r="R659" i="1"/>
  <c r="R398" i="1"/>
  <c r="R469" i="1"/>
  <c r="R22" i="1"/>
  <c r="R651" i="1"/>
  <c r="R579" i="1"/>
  <c r="R482" i="1"/>
  <c r="R461" i="1"/>
  <c r="R224" i="1"/>
  <c r="R677" i="1"/>
  <c r="R39" i="1"/>
  <c r="R481" i="1"/>
  <c r="R391" i="1"/>
  <c r="R151" i="1"/>
  <c r="R489" i="1"/>
  <c r="R453" i="1"/>
  <c r="R423" i="1"/>
  <c r="R580" i="1"/>
  <c r="R301" i="1"/>
  <c r="R341" i="1"/>
  <c r="R24" i="1"/>
  <c r="R458" i="1"/>
  <c r="R157" i="1"/>
  <c r="R120" i="1"/>
  <c r="R612" i="1"/>
  <c r="R60" i="1"/>
  <c r="R508" i="1"/>
  <c r="R47" i="1"/>
  <c r="S15" i="1"/>
  <c r="S24" i="1"/>
  <c r="R299" i="1"/>
  <c r="R552" i="1"/>
  <c r="R289" i="1"/>
  <c r="R326" i="1"/>
  <c r="R627" i="1"/>
  <c r="R347" i="1"/>
  <c r="R293" i="1"/>
  <c r="R234" i="1"/>
  <c r="R25" i="1"/>
  <c r="R409" i="1"/>
  <c r="R46" i="1"/>
  <c r="R366" i="1"/>
  <c r="R259" i="1"/>
  <c r="R164" i="1"/>
  <c r="R131" i="1"/>
  <c r="R296" i="1"/>
  <c r="R161" i="1"/>
  <c r="R182" i="1"/>
  <c r="R96" i="1"/>
  <c r="R671" i="1"/>
  <c r="R373" i="1"/>
  <c r="R474" i="1"/>
  <c r="R36" i="1"/>
  <c r="R79" i="1"/>
  <c r="R253" i="1"/>
  <c r="R573" i="1"/>
  <c r="R210" i="1"/>
  <c r="R602" i="1"/>
  <c r="R619" i="1"/>
  <c r="R432" i="1"/>
  <c r="R551" i="1"/>
  <c r="R556" i="1"/>
  <c r="R144" i="1"/>
  <c r="R536" i="1"/>
  <c r="R495" i="1"/>
  <c r="R117" i="1"/>
  <c r="R121" i="1"/>
  <c r="R78" i="1"/>
  <c r="R598" i="1"/>
  <c r="R83" i="1"/>
  <c r="R356" i="1"/>
  <c r="R670" i="1"/>
  <c r="R309" i="1"/>
  <c r="R435" i="1"/>
  <c r="R29" i="1"/>
  <c r="R413" i="1"/>
  <c r="R178" i="1"/>
  <c r="R415" i="1"/>
  <c r="R483" i="1"/>
  <c r="R27" i="1"/>
  <c r="R576" i="1"/>
  <c r="R654" i="1"/>
  <c r="R604" i="1"/>
  <c r="R74" i="1"/>
  <c r="R158" i="1"/>
  <c r="R223" i="1"/>
  <c r="R331" i="1"/>
  <c r="R150" i="1"/>
  <c r="R375" i="1"/>
  <c r="R186" i="1"/>
  <c r="R84" i="1"/>
  <c r="R45" i="1"/>
  <c r="R429" i="1"/>
  <c r="R258" i="1"/>
  <c r="R127" i="1"/>
  <c r="R200" i="1"/>
  <c r="R644" i="1"/>
  <c r="R433" i="1"/>
  <c r="R230" i="1"/>
  <c r="R171" i="1"/>
  <c r="R388" i="1"/>
  <c r="R643" i="1"/>
  <c r="R213" i="1"/>
  <c r="R138" i="1"/>
  <c r="R143" i="1"/>
  <c r="R169" i="1"/>
  <c r="R425" i="1"/>
  <c r="R586" i="1"/>
  <c r="R254" i="1"/>
  <c r="R510" i="1"/>
  <c r="R295" i="1"/>
  <c r="R104" i="1"/>
  <c r="R476" i="1"/>
  <c r="S23" i="1"/>
  <c r="S21" i="1"/>
  <c r="R668" i="1"/>
  <c r="R288" i="1"/>
  <c r="R513" i="1"/>
  <c r="R550" i="1"/>
  <c r="R147" i="1"/>
  <c r="R421" i="1"/>
  <c r="R642" i="1"/>
  <c r="R281" i="1"/>
  <c r="R110" i="1"/>
  <c r="R558" i="1"/>
  <c r="R88" i="1"/>
  <c r="R359" i="1"/>
  <c r="R488" i="1"/>
  <c r="R38" i="1"/>
  <c r="R316" i="1"/>
  <c r="R101" i="1"/>
  <c r="R218" i="1"/>
  <c r="R100" i="1"/>
  <c r="R61" i="1"/>
  <c r="R509" i="1"/>
  <c r="R338" i="1"/>
  <c r="R195" i="1"/>
  <c r="R368" i="1"/>
  <c r="R663" i="1"/>
  <c r="R231" i="1"/>
  <c r="R455" i="1"/>
  <c r="R216" i="1"/>
  <c r="R170" i="1"/>
  <c r="R569" i="1"/>
  <c r="R335" i="1"/>
  <c r="R543" i="1"/>
  <c r="R390" i="1"/>
  <c r="R437" i="1"/>
  <c r="R472" i="1"/>
  <c r="R285" i="1"/>
  <c r="R306" i="1"/>
  <c r="R400" i="1"/>
  <c r="R385" i="1"/>
  <c r="R284" i="1"/>
  <c r="R645" i="1"/>
  <c r="R286" i="1"/>
  <c r="R268" i="1"/>
  <c r="R417" i="1"/>
  <c r="R69" i="1"/>
  <c r="R674" i="1"/>
  <c r="R211" i="1"/>
  <c r="R557" i="1"/>
  <c r="R514" i="1"/>
  <c r="R623" i="1"/>
  <c r="R97" i="1"/>
  <c r="R673" i="1"/>
  <c r="R582" i="1"/>
  <c r="R23" i="1"/>
  <c r="R532" i="1"/>
  <c r="R565" i="1"/>
  <c r="R603" i="1"/>
  <c r="R297" i="1"/>
  <c r="R617" i="1"/>
  <c r="R318" i="1"/>
  <c r="R646" i="1"/>
  <c r="R40" i="1"/>
  <c r="R67" i="1"/>
  <c r="R507" i="1"/>
  <c r="R588" i="1"/>
  <c r="R209" i="1"/>
  <c r="R86" i="1"/>
  <c r="R638" i="1"/>
  <c r="R372" i="1"/>
  <c r="R192" i="1"/>
  <c r="R261" i="1"/>
  <c r="R122" i="1"/>
  <c r="R626" i="1"/>
  <c r="R52" i="1"/>
  <c r="R440" i="1"/>
  <c r="R141" i="1"/>
  <c r="R397" i="1"/>
  <c r="R653" i="1"/>
  <c r="R226" i="1"/>
  <c r="R546" i="1"/>
  <c r="R523" i="1"/>
  <c r="R111" i="1"/>
  <c r="R592" i="1"/>
  <c r="R531" i="1"/>
  <c r="R540" i="1"/>
  <c r="R353" i="1"/>
  <c r="R134" i="1"/>
  <c r="R48" i="1"/>
  <c r="R636" i="1"/>
  <c r="R298" i="1"/>
  <c r="R249" i="1"/>
  <c r="R270" i="1"/>
  <c r="R479" i="1"/>
  <c r="R15" i="1"/>
  <c r="R492" i="1"/>
  <c r="R657" i="1"/>
  <c r="R180" i="1"/>
  <c r="R165" i="1"/>
  <c r="R658" i="1"/>
  <c r="R376" i="1"/>
  <c r="R242" i="1"/>
  <c r="R267" i="1"/>
  <c r="R464" i="1"/>
  <c r="R568" i="1"/>
  <c r="R640" i="1"/>
  <c r="R54" i="1"/>
  <c r="R80" i="1"/>
  <c r="R21" i="1"/>
  <c r="R137" i="1"/>
  <c r="R457" i="1"/>
  <c r="R350" i="1"/>
  <c r="R647" i="1"/>
  <c r="R219" i="1"/>
  <c r="R584" i="1"/>
  <c r="R606" i="1"/>
  <c r="R436" i="1"/>
  <c r="R197" i="1"/>
  <c r="R570" i="1"/>
  <c r="R43" i="1"/>
  <c r="R493" i="1"/>
  <c r="R322" i="1"/>
  <c r="R44" i="1"/>
  <c r="R660" i="1"/>
  <c r="R344" i="1"/>
  <c r="R480" i="1"/>
  <c r="R71" i="1"/>
  <c r="R524" i="1"/>
  <c r="R14" i="1"/>
  <c r="S25" i="1"/>
  <c r="R424" i="1"/>
  <c r="R672" i="1"/>
  <c r="R641" i="1"/>
  <c r="R351" i="1"/>
  <c r="R280" i="1"/>
  <c r="R549" i="1"/>
  <c r="R467" i="1"/>
  <c r="R473" i="1"/>
  <c r="R238" i="1"/>
  <c r="R630" i="1"/>
  <c r="R300" i="1"/>
  <c r="R475" i="1"/>
  <c r="R17" i="1"/>
  <c r="R454" i="1"/>
  <c r="R484" i="1"/>
  <c r="R229" i="1"/>
  <c r="R622" i="1"/>
  <c r="R328" i="1"/>
  <c r="R125" i="1"/>
  <c r="R637" i="1"/>
  <c r="R402" i="1"/>
  <c r="R487" i="1"/>
  <c r="R87" i="1"/>
  <c r="R244" i="1"/>
  <c r="R655" i="1"/>
  <c r="R656" i="1"/>
  <c r="R463" i="1"/>
  <c r="R426" i="1"/>
  <c r="R142" i="1"/>
  <c r="R611" i="1"/>
  <c r="R620" i="1"/>
  <c r="R404" i="1"/>
  <c r="R26" i="1"/>
  <c r="R155" i="1"/>
  <c r="R477" i="1"/>
  <c r="R562" i="1"/>
  <c r="R51" i="1"/>
  <c r="R383" i="1"/>
  <c r="R609" i="1"/>
  <c r="R519" i="1"/>
  <c r="S22" i="1"/>
  <c r="R177" i="1"/>
  <c r="R468" i="1"/>
  <c r="R362" i="1"/>
  <c r="R665" i="1"/>
  <c r="R539" i="1"/>
  <c r="R560" i="1"/>
  <c r="R207" i="1"/>
  <c r="R90" i="1"/>
  <c r="R146" i="1"/>
  <c r="R240" i="1"/>
  <c r="R12" i="1"/>
  <c r="R618" i="1"/>
  <c r="R313" i="1"/>
  <c r="R303" i="1"/>
  <c r="R252" i="1"/>
  <c r="R221" i="1"/>
  <c r="R172" i="1"/>
  <c r="R16" i="1"/>
  <c r="R277" i="1"/>
  <c r="R590" i="1"/>
  <c r="R30" i="1"/>
  <c r="R444" i="1"/>
  <c r="R459" i="1"/>
  <c r="R442" i="1"/>
  <c r="R109" i="1"/>
  <c r="R130" i="1"/>
  <c r="R499" i="1"/>
  <c r="R193" i="1"/>
  <c r="R342" i="1"/>
  <c r="R148" i="1"/>
  <c r="R85" i="1"/>
  <c r="R394" i="1"/>
  <c r="R233" i="1"/>
  <c r="R62" i="1"/>
  <c r="R446" i="1"/>
  <c r="R575" i="1"/>
  <c r="R163" i="1"/>
  <c r="R204" i="1"/>
  <c r="R49" i="1"/>
  <c r="R214" i="1"/>
  <c r="R595" i="1"/>
  <c r="R491" i="1"/>
  <c r="R405" i="1"/>
  <c r="R378" i="1"/>
  <c r="R567" i="1"/>
  <c r="R99" i="1"/>
  <c r="R269" i="1"/>
  <c r="R589" i="1"/>
  <c r="R290" i="1"/>
  <c r="R55" i="1"/>
  <c r="R448" i="1"/>
  <c r="R228" i="1"/>
  <c r="R225" i="1"/>
  <c r="R374" i="1"/>
  <c r="R263" i="1"/>
  <c r="R42" i="1"/>
  <c r="R377" i="1"/>
  <c r="R526" i="1"/>
  <c r="R428" i="1"/>
  <c r="R548" i="1"/>
  <c r="R534" i="1"/>
  <c r="R632" i="1"/>
  <c r="R251" i="1"/>
  <c r="R605" i="1"/>
  <c r="R634" i="1"/>
  <c r="R139" i="1"/>
  <c r="R239" i="1"/>
  <c r="R497" i="1"/>
  <c r="R452" i="1"/>
  <c r="R11" i="1"/>
  <c r="R329" i="1"/>
  <c r="R542" i="1"/>
  <c r="R380" i="1"/>
  <c r="R528" i="1"/>
  <c r="R278" i="1"/>
  <c r="R312" i="1"/>
  <c r="R314" i="1"/>
  <c r="R66" i="1"/>
  <c r="R159" i="1"/>
  <c r="R208" i="1"/>
  <c r="R307" i="1"/>
  <c r="R451" i="1"/>
  <c r="R591" i="1"/>
  <c r="R53" i="1"/>
  <c r="S20" i="1"/>
  <c r="R411" i="1"/>
  <c r="R70" i="1"/>
  <c r="R664" i="1"/>
  <c r="R153" i="1"/>
  <c r="R302" i="1"/>
  <c r="R460" i="1"/>
  <c r="R305" i="1"/>
  <c r="R431" i="1"/>
  <c r="R107" i="1"/>
  <c r="R317" i="1"/>
  <c r="R466" i="1"/>
  <c r="R199" i="1"/>
  <c r="R35" i="1"/>
  <c r="R544" i="1"/>
  <c r="R334" i="1"/>
  <c r="R241" i="1"/>
  <c r="R538" i="1"/>
  <c r="R541" i="1"/>
  <c r="R184" i="1"/>
  <c r="R520" i="1"/>
  <c r="R517" i="1"/>
  <c r="R478" i="1"/>
  <c r="R571" i="1"/>
  <c r="R248" i="1"/>
  <c r="R503" i="1"/>
  <c r="R173" i="1"/>
  <c r="R386" i="1"/>
  <c r="R320" i="1"/>
  <c r="R321" i="1"/>
  <c r="R470" i="1"/>
  <c r="R203" i="1"/>
  <c r="R325" i="1"/>
  <c r="R522" i="1"/>
  <c r="R361" i="1"/>
  <c r="R126" i="1"/>
  <c r="R574" i="1"/>
  <c r="R196" i="1"/>
  <c r="R275" i="1"/>
  <c r="R324" i="1"/>
  <c r="R337" i="1"/>
  <c r="R358" i="1"/>
  <c r="R128" i="1"/>
  <c r="R572" i="1"/>
  <c r="R533" i="1"/>
  <c r="R506" i="1"/>
  <c r="R116" i="1"/>
  <c r="R471" i="1"/>
  <c r="R333" i="1"/>
  <c r="R34" i="1"/>
  <c r="R354" i="1"/>
  <c r="R379" i="1"/>
  <c r="R339" i="1"/>
  <c r="R183" i="1"/>
  <c r="R348" i="1"/>
  <c r="R465" i="1"/>
  <c r="R502" i="1"/>
  <c r="R160" i="1"/>
  <c r="R554" i="1"/>
  <c r="R505" i="1"/>
  <c r="R662" i="1"/>
  <c r="R191" i="1"/>
  <c r="R81" i="1"/>
  <c r="R387" i="1"/>
  <c r="R581" i="1"/>
  <c r="R639" i="1"/>
  <c r="R114" i="1"/>
  <c r="R547" i="1"/>
  <c r="R367" i="1"/>
  <c r="R256" i="1"/>
  <c r="R294" i="1"/>
  <c r="R291" i="1"/>
  <c r="R73" i="1"/>
  <c r="R585" i="1"/>
  <c r="R678" i="1"/>
  <c r="R31" i="1"/>
  <c r="R129" i="1"/>
  <c r="R566" i="1"/>
  <c r="R504" i="1"/>
  <c r="R287" i="1"/>
  <c r="R237" i="1"/>
  <c r="R194" i="1"/>
  <c r="R416" i="1"/>
  <c r="R511" i="1"/>
  <c r="R108" i="1"/>
  <c r="R596" i="1"/>
  <c r="R13" i="1"/>
  <c r="R438" i="1"/>
  <c r="R578" i="1"/>
  <c r="R273" i="1"/>
  <c r="R201" i="1"/>
  <c r="R370" i="1"/>
  <c r="R56" i="1"/>
  <c r="R676" i="1"/>
  <c r="R525" i="1"/>
  <c r="R235" i="1"/>
  <c r="R443" i="1"/>
  <c r="R667" i="1"/>
  <c r="R597" i="1"/>
  <c r="R166" i="1"/>
  <c r="R118" i="1"/>
  <c r="R311" i="1"/>
  <c r="R629" i="1"/>
  <c r="R65" i="1"/>
  <c r="R332" i="1"/>
  <c r="R212" i="1"/>
  <c r="R621" i="1"/>
  <c r="R675" i="1"/>
  <c r="R64" i="1"/>
  <c r="R447" i="1"/>
  <c r="R94" i="1"/>
  <c r="R220" i="1"/>
  <c r="R33" i="1"/>
  <c r="R92" i="1"/>
  <c r="R132" i="1"/>
  <c r="R75" i="1"/>
  <c r="R419" i="1"/>
  <c r="R633" i="1"/>
  <c r="R245" i="1"/>
  <c r="R577" i="1"/>
  <c r="R355" i="1"/>
  <c r="R276" i="1"/>
  <c r="R162" i="1"/>
  <c r="R205" i="1"/>
  <c r="R399" i="1"/>
  <c r="R133" i="1"/>
  <c r="R315" i="1"/>
  <c r="R652" i="1"/>
  <c r="R412" i="1"/>
  <c r="R382" i="1"/>
  <c r="R105" i="1"/>
  <c r="R340" i="1"/>
  <c r="R102" i="1"/>
  <c r="R327" i="1"/>
  <c r="R392" i="1"/>
  <c r="R422" i="1"/>
  <c r="R521" i="1"/>
  <c r="R330" i="1"/>
  <c r="R304" i="1"/>
  <c r="R68" i="1"/>
  <c r="R462" i="1"/>
  <c r="R227" i="1"/>
  <c r="R666" i="1"/>
  <c r="R408" i="1"/>
  <c r="R614" i="1"/>
  <c r="R407" i="1"/>
  <c r="R106" i="1"/>
  <c r="H8" i="1"/>
  <c r="F8" i="1"/>
  <c r="I8" i="1" s="1"/>
  <c r="J8" i="1" s="1"/>
  <c r="T56" i="1"/>
  <c r="P56" i="1" s="1"/>
  <c r="T92" i="1"/>
  <c r="P92" i="1" s="1"/>
  <c r="T128" i="1"/>
  <c r="P128" i="1" s="1"/>
  <c r="T212" i="1"/>
  <c r="P212" i="1" s="1"/>
  <c r="T268" i="1"/>
  <c r="T556" i="1"/>
  <c r="T588" i="1"/>
  <c r="T672" i="1"/>
  <c r="T272" i="1"/>
  <c r="T496" i="1"/>
  <c r="T60" i="1"/>
  <c r="P60" i="1" s="1"/>
  <c r="T80" i="1"/>
  <c r="P80" i="1" s="1"/>
  <c r="T304" i="1"/>
  <c r="T336" i="1"/>
  <c r="T400" i="1"/>
  <c r="T532" i="1"/>
  <c r="T48" i="1"/>
  <c r="P48" i="1" s="1"/>
  <c r="T228" i="1"/>
  <c r="P228" i="1" s="1"/>
  <c r="T372" i="1"/>
  <c r="T448" i="1"/>
  <c r="T628" i="1"/>
  <c r="S17" i="1"/>
  <c r="S12" i="1"/>
  <c r="S11" i="1"/>
  <c r="B8" i="1"/>
  <c r="E8" i="1"/>
  <c r="R8" i="1"/>
  <c r="S18" i="1"/>
  <c r="S19" i="1"/>
  <c r="S16" i="1"/>
  <c r="S13" i="1"/>
  <c r="R63" i="1"/>
  <c r="R168" i="1"/>
  <c r="R608" i="1"/>
  <c r="R401" i="1"/>
  <c r="R198" i="1"/>
  <c r="R95" i="1"/>
  <c r="R352" i="1"/>
  <c r="R587" i="1"/>
  <c r="R181" i="1"/>
  <c r="R661" i="1"/>
  <c r="R490" i="1"/>
  <c r="R89" i="1"/>
  <c r="R345" i="1"/>
  <c r="R601" i="1"/>
  <c r="R174" i="1"/>
  <c r="R430" i="1"/>
  <c r="R115" i="1"/>
  <c r="R20" i="1"/>
  <c r="R396" i="1"/>
  <c r="R247" i="1"/>
  <c r="R176" i="1"/>
  <c r="R616" i="1"/>
  <c r="R449" i="1"/>
  <c r="R310" i="1"/>
  <c r="R527" i="1"/>
  <c r="R175" i="1"/>
  <c r="R564" i="1"/>
  <c r="R501" i="1"/>
  <c r="R346" i="1"/>
  <c r="R323" i="1"/>
  <c r="R188" i="1"/>
  <c r="R271" i="1"/>
  <c r="R189" i="1"/>
  <c r="R445" i="1"/>
  <c r="R18" i="1"/>
  <c r="R274" i="1"/>
  <c r="R530" i="1"/>
  <c r="R343" i="1"/>
  <c r="R124" i="1"/>
  <c r="R19" i="1"/>
  <c r="R427" i="1"/>
  <c r="R500" i="1"/>
  <c r="R418" i="1"/>
  <c r="R384" i="1"/>
  <c r="R152" i="1"/>
  <c r="R262" i="1"/>
  <c r="R59" i="1"/>
  <c r="R357" i="1"/>
  <c r="R215" i="1"/>
  <c r="R441" i="1"/>
  <c r="R206" i="1"/>
  <c r="R187" i="1"/>
  <c r="R364" i="1"/>
  <c r="R236" i="1"/>
  <c r="R529" i="1"/>
  <c r="R32" i="1"/>
  <c r="R37" i="1"/>
  <c r="R282" i="1"/>
  <c r="R260" i="1"/>
  <c r="R93" i="1"/>
  <c r="R349" i="1"/>
  <c r="R669" i="1"/>
  <c r="R434" i="1"/>
  <c r="R28" i="1"/>
  <c r="R255" i="1"/>
  <c r="R496" i="1"/>
  <c r="R563" i="1"/>
  <c r="R145" i="1"/>
  <c r="R406" i="1"/>
  <c r="R91" i="1"/>
  <c r="R389" i="1"/>
  <c r="R202" i="1"/>
  <c r="R363" i="1"/>
  <c r="R649" i="1"/>
  <c r="R414" i="1"/>
  <c r="R515" i="1"/>
  <c r="R103" i="1"/>
  <c r="R648" i="1"/>
  <c r="R135" i="1"/>
  <c r="R615" i="1"/>
  <c r="I106" i="4"/>
  <c r="W6" i="1"/>
  <c r="R10" i="1"/>
  <c r="S9" i="1"/>
  <c r="T168" i="1"/>
  <c r="T200" i="1"/>
  <c r="P200" i="1" s="1"/>
  <c r="T324" i="1"/>
  <c r="T444" i="1"/>
  <c r="T576" i="1"/>
  <c r="T76" i="1"/>
  <c r="P76" i="1" s="1"/>
  <c r="T368" i="1"/>
  <c r="T396" i="1"/>
  <c r="T416" i="1"/>
  <c r="T96" i="1"/>
  <c r="P96" i="1" s="1"/>
  <c r="T148" i="1"/>
  <c r="P148" i="1" s="1"/>
  <c r="T180" i="1"/>
  <c r="P180" i="1" s="1"/>
  <c r="T260" i="1"/>
  <c r="T308" i="1"/>
  <c r="T420" i="1"/>
  <c r="T44" i="1"/>
  <c r="P44" i="1" s="1"/>
  <c r="S10" i="1"/>
  <c r="S8" i="1"/>
  <c r="R9" i="1"/>
  <c r="A11" i="7" l="1"/>
  <c r="E11" i="7" s="1"/>
  <c r="D10" i="7"/>
  <c r="C10" i="7"/>
  <c r="B10" i="7"/>
  <c r="F10" i="7" s="1"/>
  <c r="O345" i="1"/>
  <c r="O209" i="1"/>
  <c r="O253" i="1"/>
  <c r="O85" i="1"/>
  <c r="O17" i="1"/>
  <c r="O193" i="1"/>
  <c r="O231" i="1"/>
  <c r="O37" i="1"/>
  <c r="O169" i="1"/>
  <c r="O297" i="1"/>
  <c r="O451" i="1"/>
  <c r="O60" i="1"/>
  <c r="O84" i="1"/>
  <c r="O61" i="1"/>
  <c r="O129" i="1"/>
  <c r="O137" i="1"/>
  <c r="O145" i="1"/>
  <c r="O153" i="1"/>
  <c r="O165" i="1"/>
  <c r="O185" i="1"/>
  <c r="O221" i="1"/>
  <c r="O8" i="1"/>
  <c r="O65" i="1"/>
  <c r="O233" i="1"/>
  <c r="O317" i="1"/>
  <c r="O64" i="1"/>
  <c r="O96" i="1"/>
  <c r="O125" i="1"/>
  <c r="O133" i="1"/>
  <c r="O141" i="1"/>
  <c r="O149" i="1"/>
  <c r="O161" i="1"/>
  <c r="O173" i="1"/>
  <c r="O201" i="1"/>
  <c r="O19" i="1"/>
  <c r="O105" i="1"/>
  <c r="O21" i="1"/>
  <c r="O23" i="1"/>
  <c r="O45" i="1"/>
  <c r="O69" i="1"/>
  <c r="O89" i="1"/>
  <c r="O113" i="1"/>
  <c r="O177" i="1"/>
  <c r="O237" i="1"/>
  <c r="O261" i="1"/>
  <c r="O281" i="1"/>
  <c r="O301" i="1"/>
  <c r="O325" i="1"/>
  <c r="O357" i="1"/>
  <c r="O223" i="1"/>
  <c r="O197" i="1"/>
  <c r="O531" i="1"/>
  <c r="O25" i="1"/>
  <c r="O29" i="1"/>
  <c r="O49" i="1"/>
  <c r="O73" i="1"/>
  <c r="O97" i="1"/>
  <c r="O117" i="1"/>
  <c r="O181" i="1"/>
  <c r="O245" i="1"/>
  <c r="O265" i="1"/>
  <c r="O285" i="1"/>
  <c r="O309" i="1"/>
  <c r="O329" i="1"/>
  <c r="O361" i="1"/>
  <c r="O189" i="1"/>
  <c r="O205" i="1"/>
  <c r="O217" i="1"/>
  <c r="O229" i="1"/>
  <c r="O15" i="1"/>
  <c r="O33" i="1"/>
  <c r="O53" i="1"/>
  <c r="O81" i="1"/>
  <c r="O101" i="1"/>
  <c r="O121" i="1"/>
  <c r="O225" i="1"/>
  <c r="O249" i="1"/>
  <c r="O269" i="1"/>
  <c r="O293" i="1"/>
  <c r="O313" i="1"/>
  <c r="O337" i="1"/>
  <c r="O259" i="1"/>
  <c r="O377" i="1"/>
  <c r="O43" i="1"/>
  <c r="O393" i="1"/>
  <c r="O63" i="1"/>
  <c r="O127" i="1"/>
  <c r="O413" i="1"/>
  <c r="O389" i="1"/>
  <c r="O31" i="1"/>
  <c r="O159" i="1"/>
  <c r="O541" i="1"/>
  <c r="O95" i="1"/>
  <c r="O171" i="1"/>
  <c r="O291" i="1"/>
  <c r="O107" i="1"/>
  <c r="O191" i="1"/>
  <c r="O323" i="1"/>
  <c r="B67" i="8"/>
  <c r="O239" i="1"/>
  <c r="O303" i="1"/>
  <c r="O445" i="1"/>
  <c r="O573" i="1"/>
  <c r="O477" i="1"/>
  <c r="O75" i="1"/>
  <c r="O139" i="1"/>
  <c r="O203" i="1"/>
  <c r="O271" i="1"/>
  <c r="O355" i="1"/>
  <c r="O509" i="1"/>
  <c r="O605" i="1"/>
  <c r="O637" i="1"/>
  <c r="O669" i="1"/>
  <c r="O182" i="1"/>
  <c r="O26" i="1"/>
  <c r="O58" i="1"/>
  <c r="O90" i="1"/>
  <c r="O122" i="1"/>
  <c r="O166" i="1"/>
  <c r="O383" i="1"/>
  <c r="O415" i="1"/>
  <c r="O335" i="1"/>
  <c r="O367" i="1"/>
  <c r="O425" i="1"/>
  <c r="O457" i="1"/>
  <c r="O489" i="1"/>
  <c r="O521" i="1"/>
  <c r="O553" i="1"/>
  <c r="O585" i="1"/>
  <c r="O617" i="1"/>
  <c r="O649" i="1"/>
  <c r="O126" i="1"/>
  <c r="O206" i="1"/>
  <c r="O38" i="1"/>
  <c r="O70" i="1"/>
  <c r="O102" i="1"/>
  <c r="O138" i="1"/>
  <c r="O194" i="1"/>
  <c r="O395" i="1"/>
  <c r="O427" i="1"/>
  <c r="O13" i="1"/>
  <c r="O11" i="1"/>
  <c r="O27" i="1"/>
  <c r="O41" i="1"/>
  <c r="O57" i="1"/>
  <c r="O77" i="1"/>
  <c r="O93" i="1"/>
  <c r="O109" i="1"/>
  <c r="O157" i="1"/>
  <c r="O213" i="1"/>
  <c r="O241" i="1"/>
  <c r="O257" i="1"/>
  <c r="O273" i="1"/>
  <c r="O289" i="1"/>
  <c r="O305" i="1"/>
  <c r="O321" i="1"/>
  <c r="O341" i="1"/>
  <c r="O373" i="1"/>
  <c r="O47" i="1"/>
  <c r="O79" i="1"/>
  <c r="O111" i="1"/>
  <c r="O143" i="1"/>
  <c r="O175" i="1"/>
  <c r="O207" i="1"/>
  <c r="O243" i="1"/>
  <c r="O275" i="1"/>
  <c r="O307" i="1"/>
  <c r="O339" i="1"/>
  <c r="O371" i="1"/>
  <c r="O429" i="1"/>
  <c r="O461" i="1"/>
  <c r="O493" i="1"/>
  <c r="O525" i="1"/>
  <c r="O557" i="1"/>
  <c r="O589" i="1"/>
  <c r="O621" i="1"/>
  <c r="O653" i="1"/>
  <c r="O154" i="1"/>
  <c r="O214" i="1"/>
  <c r="O42" i="1"/>
  <c r="O74" i="1"/>
  <c r="O106" i="1"/>
  <c r="O142" i="1"/>
  <c r="O202" i="1"/>
  <c r="O399" i="1"/>
  <c r="O9" i="1"/>
  <c r="O88" i="1"/>
  <c r="O664" i="1"/>
  <c r="O648" i="1"/>
  <c r="O632" i="1"/>
  <c r="O612" i="1"/>
  <c r="O580" i="1"/>
  <c r="O552" i="1"/>
  <c r="O524" i="1"/>
  <c r="O492" i="1"/>
  <c r="O464" i="1"/>
  <c r="O436" i="1"/>
  <c r="O412" i="1"/>
  <c r="O396" i="1"/>
  <c r="O380" i="1"/>
  <c r="O360" i="1"/>
  <c r="O344" i="1"/>
  <c r="O328" i="1"/>
  <c r="O312" i="1"/>
  <c r="O296" i="1"/>
  <c r="O280" i="1"/>
  <c r="O264" i="1"/>
  <c r="O248" i="1"/>
  <c r="O232" i="1"/>
  <c r="O216" i="1"/>
  <c r="O200" i="1"/>
  <c r="O184" i="1"/>
  <c r="O168" i="1"/>
  <c r="O152" i="1"/>
  <c r="O136" i="1"/>
  <c r="O120" i="1"/>
  <c r="O104" i="1"/>
  <c r="O654" i="1"/>
  <c r="O622" i="1"/>
  <c r="O586" i="1"/>
  <c r="O550" i="1"/>
  <c r="O514" i="1"/>
  <c r="O482" i="1"/>
  <c r="O450" i="1"/>
  <c r="O426" i="1"/>
  <c r="O402" i="1"/>
  <c r="O378" i="1"/>
  <c r="O350" i="1"/>
  <c r="O322" i="1"/>
  <c r="O302" i="1"/>
  <c r="O266" i="1"/>
  <c r="O234" i="1"/>
  <c r="O608" i="1"/>
  <c r="O576" i="1"/>
  <c r="O540" i="1"/>
  <c r="O504" i="1"/>
  <c r="O468" i="1"/>
  <c r="O432" i="1"/>
  <c r="O666" i="1"/>
  <c r="O634" i="1"/>
  <c r="O602" i="1"/>
  <c r="O574" i="1"/>
  <c r="O546" i="1"/>
  <c r="O518" i="1"/>
  <c r="O486" i="1"/>
  <c r="O454" i="1"/>
  <c r="O406" i="1"/>
  <c r="O362" i="1"/>
  <c r="O326" i="1"/>
  <c r="O282" i="1"/>
  <c r="O254" i="1"/>
  <c r="O222" i="1"/>
  <c r="O16" i="1"/>
  <c r="O68" i="1"/>
  <c r="O44" i="1"/>
  <c r="O675" i="1"/>
  <c r="O659" i="1"/>
  <c r="O643" i="1"/>
  <c r="O627" i="1"/>
  <c r="O611" i="1"/>
  <c r="O595" i="1"/>
  <c r="O579" i="1"/>
  <c r="O563" i="1"/>
  <c r="O547" i="1"/>
  <c r="O527" i="1"/>
  <c r="O511" i="1"/>
  <c r="O495" i="1"/>
  <c r="O479" i="1"/>
  <c r="O463" i="1"/>
  <c r="O447" i="1"/>
  <c r="O676" i="1"/>
  <c r="O660" i="1"/>
  <c r="O644" i="1"/>
  <c r="O628" i="1"/>
  <c r="O604" i="1"/>
  <c r="O572" i="1"/>
  <c r="O544" i="1"/>
  <c r="O516" i="1"/>
  <c r="O484" i="1"/>
  <c r="O456" i="1"/>
  <c r="O428" i="1"/>
  <c r="O408" i="1"/>
  <c r="O392" i="1"/>
  <c r="O372" i="1"/>
  <c r="O356" i="1"/>
  <c r="O340" i="1"/>
  <c r="O324" i="1"/>
  <c r="O308" i="1"/>
  <c r="O292" i="1"/>
  <c r="O276" i="1"/>
  <c r="O260" i="1"/>
  <c r="O244" i="1"/>
  <c r="O228" i="1"/>
  <c r="O212" i="1"/>
  <c r="O196" i="1"/>
  <c r="O180" i="1"/>
  <c r="O164" i="1"/>
  <c r="O148" i="1"/>
  <c r="O132" i="1"/>
  <c r="O116" i="1"/>
  <c r="O100" i="1"/>
  <c r="O678" i="1"/>
  <c r="O646" i="1"/>
  <c r="O614" i="1"/>
  <c r="O578" i="1"/>
  <c r="O542" i="1"/>
  <c r="O506" i="1"/>
  <c r="O474" i="1"/>
  <c r="O442" i="1"/>
  <c r="O422" i="1"/>
  <c r="O398" i="1"/>
  <c r="O374" i="1"/>
  <c r="O342" i="1"/>
  <c r="O318" i="1"/>
  <c r="O294" i="1"/>
  <c r="O258" i="1"/>
  <c r="O226" i="1"/>
  <c r="O600" i="1"/>
  <c r="O564" i="1"/>
  <c r="O532" i="1"/>
  <c r="O496" i="1"/>
  <c r="O460" i="1"/>
  <c r="O424" i="1"/>
  <c r="O658" i="1"/>
  <c r="O672" i="1"/>
  <c r="O656" i="1"/>
  <c r="O640" i="1"/>
  <c r="O624" i="1"/>
  <c r="O596" i="1"/>
  <c r="O568" i="1"/>
  <c r="O536" i="1"/>
  <c r="O508" i="1"/>
  <c r="O480" i="1"/>
  <c r="O448" i="1"/>
  <c r="O420" i="1"/>
  <c r="O404" i="1"/>
  <c r="O388" i="1"/>
  <c r="O368" i="1"/>
  <c r="O352" i="1"/>
  <c r="O336" i="1"/>
  <c r="O320" i="1"/>
  <c r="O304" i="1"/>
  <c r="O288" i="1"/>
  <c r="O272" i="1"/>
  <c r="O256" i="1"/>
  <c r="O240" i="1"/>
  <c r="O224" i="1"/>
  <c r="O208" i="1"/>
  <c r="O192" i="1"/>
  <c r="O176" i="1"/>
  <c r="O160" i="1"/>
  <c r="O144" i="1"/>
  <c r="O128" i="1"/>
  <c r="O112" i="1"/>
  <c r="O92" i="1"/>
  <c r="O670" i="1"/>
  <c r="O638" i="1"/>
  <c r="O606" i="1"/>
  <c r="O570" i="1"/>
  <c r="O534" i="1"/>
  <c r="O498" i="1"/>
  <c r="O466" i="1"/>
  <c r="O438" i="1"/>
  <c r="O414" i="1"/>
  <c r="O390" i="1"/>
  <c r="O370" i="1"/>
  <c r="O334" i="1"/>
  <c r="O314" i="1"/>
  <c r="O286" i="1"/>
  <c r="O250" i="1"/>
  <c r="O218" i="1"/>
  <c r="O592" i="1"/>
  <c r="O556" i="1"/>
  <c r="O520" i="1"/>
  <c r="O488" i="1"/>
  <c r="O452" i="1"/>
  <c r="O376" i="1"/>
  <c r="O650" i="1"/>
  <c r="O618" i="1"/>
  <c r="O590" i="1"/>
  <c r="O558" i="1"/>
  <c r="O530" i="1"/>
  <c r="O502" i="1"/>
  <c r="O470" i="1"/>
  <c r="O434" i="1"/>
  <c r="O382" i="1"/>
  <c r="O346" i="1"/>
  <c r="O298" i="1"/>
  <c r="O270" i="1"/>
  <c r="O238" i="1"/>
  <c r="O24" i="1"/>
  <c r="O76" i="1"/>
  <c r="O52" i="1"/>
  <c r="O36" i="1"/>
  <c r="O667" i="1"/>
  <c r="O651" i="1"/>
  <c r="O635" i="1"/>
  <c r="O619" i="1"/>
  <c r="O603" i="1"/>
  <c r="O587" i="1"/>
  <c r="O571" i="1"/>
  <c r="O555" i="1"/>
  <c r="O539" i="1"/>
  <c r="O519" i="1"/>
  <c r="O503" i="1"/>
  <c r="O487" i="1"/>
  <c r="O471" i="1"/>
  <c r="O455" i="1"/>
  <c r="O439" i="1"/>
  <c r="O668" i="1"/>
  <c r="O652" i="1"/>
  <c r="O636" i="1"/>
  <c r="O620" i="1"/>
  <c r="O588" i="1"/>
  <c r="O560" i="1"/>
  <c r="O528" i="1"/>
  <c r="O416" i="1"/>
  <c r="O348" i="1"/>
  <c r="O284" i="1"/>
  <c r="O220" i="1"/>
  <c r="O156" i="1"/>
  <c r="O80" i="1"/>
  <c r="O594" i="1"/>
  <c r="O458" i="1"/>
  <c r="O358" i="1"/>
  <c r="O242" i="1"/>
  <c r="O512" i="1"/>
  <c r="O642" i="1"/>
  <c r="O582" i="1"/>
  <c r="O522" i="1"/>
  <c r="O462" i="1"/>
  <c r="O366" i="1"/>
  <c r="O290" i="1"/>
  <c r="O230" i="1"/>
  <c r="O72" i="1"/>
  <c r="O32" i="1"/>
  <c r="O647" i="1"/>
  <c r="O615" i="1"/>
  <c r="O583" i="1"/>
  <c r="O551" i="1"/>
  <c r="O515" i="1"/>
  <c r="O483" i="1"/>
  <c r="O500" i="1"/>
  <c r="O400" i="1"/>
  <c r="O332" i="1"/>
  <c r="O268" i="1"/>
  <c r="O204" i="1"/>
  <c r="O140" i="1"/>
  <c r="O562" i="1"/>
  <c r="O430" i="1"/>
  <c r="O330" i="1"/>
  <c r="O616" i="1"/>
  <c r="O476" i="1"/>
  <c r="O626" i="1"/>
  <c r="O566" i="1"/>
  <c r="O510" i="1"/>
  <c r="O446" i="1"/>
  <c r="O354" i="1"/>
  <c r="O278" i="1"/>
  <c r="O28" i="1"/>
  <c r="O56" i="1"/>
  <c r="O671" i="1"/>
  <c r="O639" i="1"/>
  <c r="O607" i="1"/>
  <c r="O575" i="1"/>
  <c r="O543" i="1"/>
  <c r="O507" i="1"/>
  <c r="O475" i="1"/>
  <c r="O443" i="1"/>
  <c r="O423" i="1"/>
  <c r="O407" i="1"/>
  <c r="O391" i="1"/>
  <c r="O375" i="1"/>
  <c r="O186" i="1"/>
  <c r="O150" i="1"/>
  <c r="O134" i="1"/>
  <c r="O114" i="1"/>
  <c r="O98" i="1"/>
  <c r="O82" i="1"/>
  <c r="O66" i="1"/>
  <c r="O50" i="1"/>
  <c r="O34" i="1"/>
  <c r="O18" i="1"/>
  <c r="O198" i="1"/>
  <c r="O170" i="1"/>
  <c r="O677" i="1"/>
  <c r="O661" i="1"/>
  <c r="O645" i="1"/>
  <c r="O629" i="1"/>
  <c r="O613" i="1"/>
  <c r="O597" i="1"/>
  <c r="O581" i="1"/>
  <c r="O565" i="1"/>
  <c r="O549" i="1"/>
  <c r="O533" i="1"/>
  <c r="O517" i="1"/>
  <c r="O501" i="1"/>
  <c r="O485" i="1"/>
  <c r="O469" i="1"/>
  <c r="O453" i="1"/>
  <c r="O437" i="1"/>
  <c r="O421" i="1"/>
  <c r="O405" i="1"/>
  <c r="O363" i="1"/>
  <c r="O347" i="1"/>
  <c r="O331" i="1"/>
  <c r="O315" i="1"/>
  <c r="O299" i="1"/>
  <c r="O283" i="1"/>
  <c r="O267" i="1"/>
  <c r="O251" i="1"/>
  <c r="O235" i="1"/>
  <c r="O215" i="1"/>
  <c r="O199" i="1"/>
  <c r="O183" i="1"/>
  <c r="O167" i="1"/>
  <c r="O151" i="1"/>
  <c r="O135" i="1"/>
  <c r="O119" i="1"/>
  <c r="O103" i="1"/>
  <c r="O87" i="1"/>
  <c r="O71" i="1"/>
  <c r="O55" i="1"/>
  <c r="O39" i="1"/>
  <c r="O385" i="1"/>
  <c r="O369" i="1"/>
  <c r="O353" i="1"/>
  <c r="O472" i="1"/>
  <c r="O384" i="1"/>
  <c r="O316" i="1"/>
  <c r="O252" i="1"/>
  <c r="O188" i="1"/>
  <c r="O124" i="1"/>
  <c r="O662" i="1"/>
  <c r="O526" i="1"/>
  <c r="O410" i="1"/>
  <c r="O306" i="1"/>
  <c r="O584" i="1"/>
  <c r="O444" i="1"/>
  <c r="O610" i="1"/>
  <c r="O554" i="1"/>
  <c r="O494" i="1"/>
  <c r="O418" i="1"/>
  <c r="O338" i="1"/>
  <c r="O262" i="1"/>
  <c r="O20" i="1"/>
  <c r="O48" i="1"/>
  <c r="O663" i="1"/>
  <c r="O631" i="1"/>
  <c r="O599" i="1"/>
  <c r="O567" i="1"/>
  <c r="O535" i="1"/>
  <c r="O499" i="1"/>
  <c r="O467" i="1"/>
  <c r="O435" i="1"/>
  <c r="O419" i="1"/>
  <c r="O403" i="1"/>
  <c r="O387" i="1"/>
  <c r="O210" i="1"/>
  <c r="O178" i="1"/>
  <c r="O146" i="1"/>
  <c r="O130" i="1"/>
  <c r="O110" i="1"/>
  <c r="O94" i="1"/>
  <c r="O78" i="1"/>
  <c r="O62" i="1"/>
  <c r="O46" i="1"/>
  <c r="O30" i="1"/>
  <c r="O14" i="1"/>
  <c r="O190" i="1"/>
  <c r="O162" i="1"/>
  <c r="O673" i="1"/>
  <c r="O657" i="1"/>
  <c r="O641" i="1"/>
  <c r="O625" i="1"/>
  <c r="O609" i="1"/>
  <c r="O593" i="1"/>
  <c r="O577" i="1"/>
  <c r="O561" i="1"/>
  <c r="O545" i="1"/>
  <c r="O529" i="1"/>
  <c r="O513" i="1"/>
  <c r="O497" i="1"/>
  <c r="O481" i="1"/>
  <c r="O465" i="1"/>
  <c r="O449" i="1"/>
  <c r="O433" i="1"/>
  <c r="O417" i="1"/>
  <c r="O401" i="1"/>
  <c r="O359" i="1"/>
  <c r="O343" i="1"/>
  <c r="O327" i="1"/>
  <c r="O311" i="1"/>
  <c r="O295" i="1"/>
  <c r="O279" i="1"/>
  <c r="O263" i="1"/>
  <c r="O247" i="1"/>
  <c r="O227" i="1"/>
  <c r="O211" i="1"/>
  <c r="O195" i="1"/>
  <c r="O179" i="1"/>
  <c r="O163" i="1"/>
  <c r="O147" i="1"/>
  <c r="O131" i="1"/>
  <c r="O115" i="1"/>
  <c r="O99" i="1"/>
  <c r="O83" i="1"/>
  <c r="O67" i="1"/>
  <c r="O51" i="1"/>
  <c r="O35" i="1"/>
  <c r="O397" i="1"/>
  <c r="O381" i="1"/>
  <c r="O365" i="1"/>
  <c r="O349" i="1"/>
  <c r="O333" i="1"/>
  <c r="O440" i="1"/>
  <c r="O364" i="1"/>
  <c r="O300" i="1"/>
  <c r="O236" i="1"/>
  <c r="O172" i="1"/>
  <c r="O108" i="1"/>
  <c r="O630" i="1"/>
  <c r="O490" i="1"/>
  <c r="O386" i="1"/>
  <c r="O274" i="1"/>
  <c r="O548" i="1"/>
  <c r="O674" i="1"/>
  <c r="O598" i="1"/>
  <c r="O538" i="1"/>
  <c r="O478" i="1"/>
  <c r="O394" i="1"/>
  <c r="O310" i="1"/>
  <c r="O246" i="1"/>
  <c r="O12" i="1"/>
  <c r="O40" i="1"/>
  <c r="O655" i="1"/>
  <c r="O623" i="1"/>
  <c r="O591" i="1"/>
  <c r="O559" i="1"/>
  <c r="O523" i="1"/>
  <c r="O491" i="1"/>
  <c r="O459" i="1"/>
  <c r="O431" i="1"/>
  <c r="O59" i="1"/>
  <c r="O91" i="1"/>
  <c r="O123" i="1"/>
  <c r="O155" i="1"/>
  <c r="O187" i="1"/>
  <c r="O219" i="1"/>
  <c r="O255" i="1"/>
  <c r="O287" i="1"/>
  <c r="O319" i="1"/>
  <c r="O351" i="1"/>
  <c r="O409" i="1"/>
  <c r="O441" i="1"/>
  <c r="O473" i="1"/>
  <c r="O505" i="1"/>
  <c r="O537" i="1"/>
  <c r="O569" i="1"/>
  <c r="O601" i="1"/>
  <c r="O633" i="1"/>
  <c r="O665" i="1"/>
  <c r="O174" i="1"/>
  <c r="O22" i="1"/>
  <c r="O54" i="1"/>
  <c r="O86" i="1"/>
  <c r="O118" i="1"/>
  <c r="O158" i="1"/>
  <c r="O379" i="1"/>
  <c r="O411" i="1"/>
  <c r="O10" i="1"/>
  <c r="D67" i="8"/>
  <c r="U679" i="1"/>
  <c r="O679" i="1"/>
  <c r="F67" i="8"/>
  <c r="E67" i="8"/>
  <c r="L6" i="1"/>
  <c r="H5" i="2"/>
  <c r="G5" i="2" s="1"/>
  <c r="G4" i="2"/>
  <c r="I3" i="4"/>
  <c r="P11" i="1"/>
  <c r="U38" i="1"/>
  <c r="U28" i="1"/>
  <c r="U36" i="1"/>
  <c r="U34" i="1"/>
  <c r="U29" i="1"/>
  <c r="U37" i="1"/>
  <c r="U35" i="1"/>
  <c r="U8" i="1"/>
  <c r="U24" i="1"/>
  <c r="U32" i="1"/>
  <c r="U40" i="1"/>
  <c r="U25" i="1"/>
  <c r="U30" i="1"/>
  <c r="U9" i="1"/>
  <c r="U14" i="1"/>
  <c r="U11" i="1"/>
  <c r="U19" i="1"/>
  <c r="U20" i="1"/>
  <c r="U13" i="1"/>
  <c r="U18" i="1"/>
  <c r="U17" i="1"/>
  <c r="U16" i="1"/>
  <c r="U15" i="1"/>
  <c r="U10" i="1"/>
  <c r="U12" i="1"/>
  <c r="U21" i="1"/>
  <c r="U428" i="1"/>
  <c r="U464" i="1"/>
  <c r="U132" i="1"/>
  <c r="U616" i="1"/>
  <c r="U368" i="1"/>
  <c r="U280" i="1"/>
  <c r="U152" i="1"/>
  <c r="U296" i="1"/>
  <c r="U412" i="1"/>
  <c r="U548" i="1"/>
  <c r="U612" i="1"/>
  <c r="U636" i="1"/>
  <c r="U496" i="1"/>
  <c r="U540" i="1"/>
  <c r="U232" i="1"/>
  <c r="U564" i="1"/>
  <c r="U340" i="1"/>
  <c r="U80" i="1"/>
  <c r="U244" i="1"/>
  <c r="U364" i="1"/>
  <c r="U504" i="1"/>
  <c r="U644" i="1"/>
  <c r="U572" i="1"/>
  <c r="U432" i="1"/>
  <c r="U502" i="1"/>
  <c r="U246" i="1"/>
  <c r="U470" i="1"/>
  <c r="U668" i="1"/>
  <c r="U528" i="1"/>
  <c r="U304" i="1"/>
  <c r="U156" i="1"/>
  <c r="U116" i="1"/>
  <c r="U640" i="1"/>
  <c r="U552" i="1"/>
  <c r="U408" i="1"/>
  <c r="U316" i="1"/>
  <c r="U180" i="1"/>
  <c r="U72" i="1"/>
  <c r="U184" i="1"/>
  <c r="U264" i="1"/>
  <c r="U332" i="1"/>
  <c r="U384" i="1"/>
  <c r="U452" i="1"/>
  <c r="U516" i="1"/>
  <c r="U580" i="1"/>
  <c r="U656" i="1"/>
  <c r="U508" i="1"/>
  <c r="U624" i="1"/>
  <c r="U312" i="1"/>
  <c r="U56" i="1"/>
  <c r="U438" i="1"/>
  <c r="U182" i="1"/>
  <c r="U662" i="1"/>
  <c r="U406" i="1"/>
  <c r="U604" i="1"/>
  <c r="U476" i="1"/>
  <c r="U268" i="1"/>
  <c r="U144" i="1"/>
  <c r="U52" i="1"/>
  <c r="U628" i="1"/>
  <c r="U500" i="1"/>
  <c r="U380" i="1"/>
  <c r="U292" i="1"/>
  <c r="U168" i="1"/>
  <c r="U196" i="1"/>
  <c r="U276" i="1"/>
  <c r="U344" i="1"/>
  <c r="U404" i="1"/>
  <c r="U472" i="1"/>
  <c r="U536" i="1"/>
  <c r="U600" i="1"/>
  <c r="U676" i="1"/>
  <c r="U444" i="1"/>
  <c r="U112" i="1"/>
  <c r="U560" i="1"/>
  <c r="U104" i="1"/>
  <c r="U348" i="1"/>
  <c r="U388" i="1"/>
  <c r="U630" i="1"/>
  <c r="U374" i="1"/>
  <c r="U118" i="1"/>
  <c r="U598" i="1"/>
  <c r="U342" i="1"/>
  <c r="U582" i="1"/>
  <c r="U611" i="1"/>
  <c r="U591" i="1"/>
  <c r="U655" i="1"/>
  <c r="U64" i="1"/>
  <c r="U76" i="1"/>
  <c r="U96" i="1"/>
  <c r="U108" i="1"/>
  <c r="U172" i="1"/>
  <c r="U228" i="1"/>
  <c r="U248" i="1"/>
  <c r="U272" i="1"/>
  <c r="U352" i="1"/>
  <c r="U360" i="1"/>
  <c r="U396" i="1"/>
  <c r="U448" i="1"/>
  <c r="U460" i="1"/>
  <c r="U480" i="1"/>
  <c r="U512" i="1"/>
  <c r="U520" i="1"/>
  <c r="U576" i="1"/>
  <c r="U588" i="1"/>
  <c r="U608" i="1"/>
  <c r="U652" i="1"/>
  <c r="U660" i="1"/>
  <c r="U50" i="1"/>
  <c r="U78" i="1"/>
  <c r="U106" i="1"/>
  <c r="U114" i="1"/>
  <c r="U142" i="1"/>
  <c r="U170" i="1"/>
  <c r="U178" i="1"/>
  <c r="U206" i="1"/>
  <c r="U234" i="1"/>
  <c r="U242" i="1"/>
  <c r="U270" i="1"/>
  <c r="U298" i="1"/>
  <c r="U306" i="1"/>
  <c r="U334" i="1"/>
  <c r="U362" i="1"/>
  <c r="U370" i="1"/>
  <c r="U398" i="1"/>
  <c r="U426" i="1"/>
  <c r="U434" i="1"/>
  <c r="U462" i="1"/>
  <c r="U490" i="1"/>
  <c r="U498" i="1"/>
  <c r="U526" i="1"/>
  <c r="U554" i="1"/>
  <c r="U562" i="1"/>
  <c r="U590" i="1"/>
  <c r="U618" i="1"/>
  <c r="U626" i="1"/>
  <c r="U654" i="1"/>
  <c r="U545" i="1"/>
  <c r="U621" i="1"/>
  <c r="U569" i="1"/>
  <c r="U585" i="1"/>
  <c r="U601" i="1"/>
  <c r="U617" i="1"/>
  <c r="U633" i="1"/>
  <c r="U649" i="1"/>
  <c r="U665" i="1"/>
  <c r="U669" i="1"/>
  <c r="U171" i="1"/>
  <c r="U299" i="1"/>
  <c r="U259" i="1"/>
  <c r="U245" i="1"/>
  <c r="U117" i="1"/>
  <c r="U371" i="1"/>
  <c r="U387" i="1"/>
  <c r="U427" i="1"/>
  <c r="U443" i="1"/>
  <c r="U447" i="1"/>
  <c r="U471" i="1"/>
  <c r="U511" i="1"/>
  <c r="U523" i="1"/>
  <c r="U555" i="1"/>
  <c r="U627" i="1"/>
  <c r="U651" i="1"/>
  <c r="U262" i="1"/>
  <c r="U581" i="1"/>
  <c r="U421" i="1"/>
  <c r="U265" i="1"/>
  <c r="U289" i="1"/>
  <c r="U337" i="1"/>
  <c r="U341" i="1"/>
  <c r="U373" i="1"/>
  <c r="U405" i="1"/>
  <c r="U417" i="1"/>
  <c r="U465" i="1"/>
  <c r="U505" i="1"/>
  <c r="U549" i="1"/>
  <c r="U613" i="1"/>
  <c r="U645" i="1"/>
  <c r="U661" i="1"/>
  <c r="U230" i="1"/>
  <c r="U87" i="1"/>
  <c r="U219" i="1"/>
  <c r="U311" i="1"/>
  <c r="U183" i="1"/>
  <c r="U205" i="1"/>
  <c r="U237" i="1"/>
  <c r="U351" i="1"/>
  <c r="U539" i="1"/>
  <c r="U567" i="1"/>
  <c r="U646" i="1"/>
  <c r="U279" i="1"/>
  <c r="U229" i="1"/>
  <c r="U495" i="1"/>
  <c r="U325" i="1"/>
  <c r="U667" i="1"/>
  <c r="U323" i="1"/>
  <c r="U173" i="1"/>
  <c r="U157" i="1"/>
  <c r="U79" i="1"/>
  <c r="U381" i="1"/>
  <c r="U179" i="1"/>
  <c r="U211" i="1"/>
  <c r="U287" i="1"/>
  <c r="U399" i="1"/>
  <c r="U423" i="1"/>
  <c r="U455" i="1"/>
  <c r="U43" i="1"/>
  <c r="U51" i="1"/>
  <c r="U83" i="1"/>
  <c r="U115" i="1"/>
  <c r="U123" i="1"/>
  <c r="U159" i="1"/>
  <c r="U85" i="1"/>
  <c r="U191" i="1"/>
  <c r="U223" i="1"/>
  <c r="U243" i="1"/>
  <c r="U291" i="1"/>
  <c r="U319" i="1"/>
  <c r="U411" i="1"/>
  <c r="U463" i="1"/>
  <c r="U483" i="1"/>
  <c r="U563" i="1"/>
  <c r="U583" i="1"/>
  <c r="U221" i="1"/>
  <c r="U301" i="1"/>
  <c r="U357" i="1"/>
  <c r="U517" i="1"/>
  <c r="U86" i="1"/>
  <c r="U198" i="1"/>
  <c r="U550" i="1"/>
  <c r="U614" i="1"/>
  <c r="U65" i="1"/>
  <c r="U456" i="1"/>
  <c r="U566" i="1"/>
  <c r="U310" i="1"/>
  <c r="U54" i="1"/>
  <c r="U534" i="1"/>
  <c r="U648" i="1"/>
  <c r="U176" i="1"/>
  <c r="U579" i="1"/>
  <c r="U659" i="1"/>
  <c r="U647" i="1"/>
  <c r="U136" i="1"/>
  <c r="U204" i="1"/>
  <c r="U260" i="1"/>
  <c r="U284" i="1"/>
  <c r="U308" i="1"/>
  <c r="U372" i="1"/>
  <c r="U416" i="1"/>
  <c r="U492" i="1"/>
  <c r="U532" i="1"/>
  <c r="U556" i="1"/>
  <c r="U620" i="1"/>
  <c r="U632" i="1"/>
  <c r="U672" i="1"/>
  <c r="U62" i="1"/>
  <c r="U90" i="1"/>
  <c r="U98" i="1"/>
  <c r="U126" i="1"/>
  <c r="U154" i="1"/>
  <c r="U162" i="1"/>
  <c r="U190" i="1"/>
  <c r="U218" i="1"/>
  <c r="U226" i="1"/>
  <c r="U254" i="1"/>
  <c r="U282" i="1"/>
  <c r="U290" i="1"/>
  <c r="U318" i="1"/>
  <c r="U346" i="1"/>
  <c r="U354" i="1"/>
  <c r="U382" i="1"/>
  <c r="U410" i="1"/>
  <c r="U418" i="1"/>
  <c r="U446" i="1"/>
  <c r="U474" i="1"/>
  <c r="U482" i="1"/>
  <c r="U510" i="1"/>
  <c r="U538" i="1"/>
  <c r="U546" i="1"/>
  <c r="U574" i="1"/>
  <c r="U602" i="1"/>
  <c r="U610" i="1"/>
  <c r="U638" i="1"/>
  <c r="U666" i="1"/>
  <c r="U674" i="1"/>
  <c r="U537" i="1"/>
  <c r="U589" i="1"/>
  <c r="U637" i="1"/>
  <c r="U267" i="1"/>
  <c r="U187" i="1"/>
  <c r="U213" i="1"/>
  <c r="U89" i="1"/>
  <c r="U105" i="1"/>
  <c r="U121" i="1"/>
  <c r="U137" i="1"/>
  <c r="U153" i="1"/>
  <c r="U169" i="1"/>
  <c r="U185" i="1"/>
  <c r="U201" i="1"/>
  <c r="U217" i="1"/>
  <c r="U225" i="1"/>
  <c r="U241" i="1"/>
  <c r="U499" i="1"/>
  <c r="U515" i="1"/>
  <c r="U543" i="1"/>
  <c r="U587" i="1"/>
  <c r="U639" i="1"/>
  <c r="U214" i="1"/>
  <c r="U557" i="1"/>
  <c r="U365" i="1"/>
  <c r="U273" i="1"/>
  <c r="U277" i="1"/>
  <c r="U297" i="1"/>
  <c r="U305" i="1"/>
  <c r="U313" i="1"/>
  <c r="U329" i="1"/>
  <c r="U353" i="1"/>
  <c r="U401" i="1"/>
  <c r="U437" i="1"/>
  <c r="U473" i="1"/>
  <c r="U489" i="1"/>
  <c r="U501" i="1"/>
  <c r="U521" i="1"/>
  <c r="U390" i="1"/>
  <c r="U422" i="1"/>
  <c r="U163" i="1"/>
  <c r="U155" i="1"/>
  <c r="U77" i="1"/>
  <c r="U109" i="1"/>
  <c r="U335" i="1"/>
  <c r="U367" i="1"/>
  <c r="U379" i="1"/>
  <c r="U403" i="1"/>
  <c r="U435" i="1"/>
  <c r="U535" i="1"/>
  <c r="U326" i="1"/>
  <c r="U397" i="1"/>
  <c r="U509" i="1"/>
  <c r="U70" i="1"/>
  <c r="U247" i="1"/>
  <c r="U125" i="1"/>
  <c r="U295" i="1"/>
  <c r="U519" i="1"/>
  <c r="U189" i="1"/>
  <c r="U451" i="1"/>
  <c r="U95" i="1"/>
  <c r="U141" i="1"/>
  <c r="T12" i="1"/>
  <c r="P12" i="1" s="1"/>
  <c r="U547" i="1"/>
  <c r="U559" i="1"/>
  <c r="U99" i="1"/>
  <c r="U107" i="1"/>
  <c r="U139" i="1"/>
  <c r="U271" i="1"/>
  <c r="U339" i="1"/>
  <c r="U101" i="1"/>
  <c r="U61" i="1"/>
  <c r="U57" i="1"/>
  <c r="U147" i="1"/>
  <c r="U439" i="1"/>
  <c r="U487" i="1"/>
  <c r="U253" i="1"/>
  <c r="U333" i="1"/>
  <c r="U389" i="1"/>
  <c r="U453" i="1"/>
  <c r="U102" i="1"/>
  <c r="U150" i="1"/>
  <c r="U68" i="1"/>
  <c r="U324" i="1"/>
  <c r="U188" i="1"/>
  <c r="U288" i="1"/>
  <c r="U675" i="1"/>
  <c r="U120" i="1"/>
  <c r="U631" i="1"/>
  <c r="U60" i="1"/>
  <c r="U92" i="1"/>
  <c r="U128" i="1"/>
  <c r="U148" i="1"/>
  <c r="U216" i="1"/>
  <c r="U224" i="1"/>
  <c r="U252" i="1"/>
  <c r="U328" i="1"/>
  <c r="U336" i="1"/>
  <c r="U392" i="1"/>
  <c r="U400" i="1"/>
  <c r="U524" i="1"/>
  <c r="U544" i="1"/>
  <c r="U584" i="1"/>
  <c r="U664" i="1"/>
  <c r="U74" i="1"/>
  <c r="U82" i="1"/>
  <c r="U110" i="1"/>
  <c r="U138" i="1"/>
  <c r="U146" i="1"/>
  <c r="U174" i="1"/>
  <c r="U202" i="1"/>
  <c r="U210" i="1"/>
  <c r="U238" i="1"/>
  <c r="U266" i="1"/>
  <c r="U274" i="1"/>
  <c r="U302" i="1"/>
  <c r="U330" i="1"/>
  <c r="U338" i="1"/>
  <c r="U366" i="1"/>
  <c r="U394" i="1"/>
  <c r="U402" i="1"/>
  <c r="U430" i="1"/>
  <c r="U458" i="1"/>
  <c r="U466" i="1"/>
  <c r="U494" i="1"/>
  <c r="U522" i="1"/>
  <c r="U530" i="1"/>
  <c r="U558" i="1"/>
  <c r="U586" i="1"/>
  <c r="U594" i="1"/>
  <c r="U622" i="1"/>
  <c r="U650" i="1"/>
  <c r="U658" i="1"/>
  <c r="U529" i="1"/>
  <c r="U561" i="1"/>
  <c r="U577" i="1"/>
  <c r="U593" i="1"/>
  <c r="U609" i="1"/>
  <c r="U625" i="1"/>
  <c r="U641" i="1"/>
  <c r="U657" i="1"/>
  <c r="U673" i="1"/>
  <c r="U605" i="1"/>
  <c r="U73" i="1"/>
  <c r="U235" i="1"/>
  <c r="U135" i="1"/>
  <c r="U181" i="1"/>
  <c r="U327" i="1"/>
  <c r="U363" i="1"/>
  <c r="U383" i="1"/>
  <c r="U395" i="1"/>
  <c r="U459" i="1"/>
  <c r="U479" i="1"/>
  <c r="U475" i="1"/>
  <c r="U493" i="1"/>
  <c r="U349" i="1"/>
  <c r="U309" i="1"/>
  <c r="U321" i="1"/>
  <c r="U361" i="1"/>
  <c r="U369" i="1"/>
  <c r="U377" i="1"/>
  <c r="U385" i="1"/>
  <c r="U433" i="1"/>
  <c r="U449" i="1"/>
  <c r="U469" i="1"/>
  <c r="U671" i="1"/>
  <c r="U518" i="1"/>
  <c r="U283" i="1"/>
  <c r="U119" i="1"/>
  <c r="U165" i="1"/>
  <c r="U571" i="1"/>
  <c r="U525" i="1"/>
  <c r="U46" i="1"/>
  <c r="U294" i="1"/>
  <c r="U358" i="1"/>
  <c r="U629" i="1"/>
  <c r="U263" i="1"/>
  <c r="U227" i="1"/>
  <c r="U347" i="1"/>
  <c r="U63" i="1"/>
  <c r="U391" i="1"/>
  <c r="U303" i="1"/>
  <c r="U239" i="1"/>
  <c r="U195" i="1"/>
  <c r="U55" i="1"/>
  <c r="U175" i="1"/>
  <c r="U215" i="1"/>
  <c r="U431" i="1"/>
  <c r="U595" i="1"/>
  <c r="U59" i="1"/>
  <c r="U91" i="1"/>
  <c r="U111" i="1"/>
  <c r="U45" i="1"/>
  <c r="U69" i="1"/>
  <c r="U127" i="1"/>
  <c r="U199" i="1"/>
  <c r="U255" i="1"/>
  <c r="U307" i="1"/>
  <c r="U355" i="1"/>
  <c r="U375" i="1"/>
  <c r="U531" i="1"/>
  <c r="U551" i="1"/>
  <c r="U619" i="1"/>
  <c r="U133" i="1"/>
  <c r="U293" i="1"/>
  <c r="U317" i="1"/>
  <c r="U278" i="1"/>
  <c r="U486" i="1"/>
  <c r="U678" i="1"/>
  <c r="U41" i="1"/>
  <c r="U592" i="1"/>
  <c r="U256" i="1"/>
  <c r="U44" i="1"/>
  <c r="U488" i="1"/>
  <c r="U88" i="1"/>
  <c r="U220" i="1"/>
  <c r="U356" i="1"/>
  <c r="U484" i="1"/>
  <c r="U376" i="1"/>
  <c r="U300" i="1"/>
  <c r="U100" i="1"/>
  <c r="U424" i="1"/>
  <c r="U124" i="1"/>
  <c r="U436" i="1"/>
  <c r="U240" i="1"/>
  <c r="U164" i="1"/>
  <c r="U320" i="1"/>
  <c r="U440" i="1"/>
  <c r="U568" i="1"/>
  <c r="U212" i="1"/>
  <c r="U42" i="1"/>
  <c r="U48" i="1"/>
  <c r="U643" i="1"/>
  <c r="U623" i="1"/>
  <c r="U84" i="1"/>
  <c r="U140" i="1"/>
  <c r="U160" i="1"/>
  <c r="U192" i="1"/>
  <c r="U200" i="1"/>
  <c r="U208" i="1"/>
  <c r="U236" i="1"/>
  <c r="U420" i="1"/>
  <c r="U468" i="1"/>
  <c r="U596" i="1"/>
  <c r="U58" i="1"/>
  <c r="U66" i="1"/>
  <c r="U94" i="1"/>
  <c r="U122" i="1"/>
  <c r="U130" i="1"/>
  <c r="U158" i="1"/>
  <c r="U186" i="1"/>
  <c r="U194" i="1"/>
  <c r="U222" i="1"/>
  <c r="U250" i="1"/>
  <c r="U258" i="1"/>
  <c r="U286" i="1"/>
  <c r="U314" i="1"/>
  <c r="U322" i="1"/>
  <c r="U350" i="1"/>
  <c r="U378" i="1"/>
  <c r="U386" i="1"/>
  <c r="U414" i="1"/>
  <c r="U442" i="1"/>
  <c r="U450" i="1"/>
  <c r="U478" i="1"/>
  <c r="U506" i="1"/>
  <c r="U514" i="1"/>
  <c r="U542" i="1"/>
  <c r="U570" i="1"/>
  <c r="U578" i="1"/>
  <c r="U606" i="1"/>
  <c r="U634" i="1"/>
  <c r="U642" i="1"/>
  <c r="U670" i="1"/>
  <c r="U553" i="1"/>
  <c r="U653" i="1"/>
  <c r="U573" i="1"/>
  <c r="U203" i="1"/>
  <c r="U315" i="1"/>
  <c r="U103" i="1"/>
  <c r="U149" i="1"/>
  <c r="U81" i="1"/>
  <c r="U97" i="1"/>
  <c r="U113" i="1"/>
  <c r="U129" i="1"/>
  <c r="U145" i="1"/>
  <c r="U161" i="1"/>
  <c r="U177" i="1"/>
  <c r="U193" i="1"/>
  <c r="U209" i="1"/>
  <c r="U233" i="1"/>
  <c r="U249" i="1"/>
  <c r="U257" i="1"/>
  <c r="U331" i="1"/>
  <c r="U343" i="1"/>
  <c r="U491" i="1"/>
  <c r="U527" i="1"/>
  <c r="U607" i="1"/>
  <c r="U454" i="1"/>
  <c r="U419" i="1"/>
  <c r="U477" i="1"/>
  <c r="U281" i="1"/>
  <c r="U345" i="1"/>
  <c r="U393" i="1"/>
  <c r="U409" i="1"/>
  <c r="U425" i="1"/>
  <c r="U441" i="1"/>
  <c r="U457" i="1"/>
  <c r="U481" i="1"/>
  <c r="U497" i="1"/>
  <c r="U513" i="1"/>
  <c r="U541" i="1"/>
  <c r="U565" i="1"/>
  <c r="U597" i="1"/>
  <c r="U134" i="1"/>
  <c r="U166" i="1"/>
  <c r="U75" i="1"/>
  <c r="U143" i="1"/>
  <c r="U231" i="1"/>
  <c r="U261" i="1"/>
  <c r="U93" i="1"/>
  <c r="U415" i="1"/>
  <c r="U467" i="1"/>
  <c r="U507" i="1"/>
  <c r="U615" i="1"/>
  <c r="U677" i="1"/>
  <c r="U485" i="1"/>
  <c r="U413" i="1"/>
  <c r="U599" i="1"/>
  <c r="U445" i="1"/>
  <c r="U663" i="1"/>
  <c r="U429" i="1"/>
  <c r="U635" i="1"/>
  <c r="U67" i="1"/>
  <c r="U533" i="1"/>
  <c r="U285" i="1"/>
  <c r="U197" i="1"/>
  <c r="U131" i="1"/>
  <c r="U167" i="1"/>
  <c r="U269" i="1"/>
  <c r="U251" i="1"/>
  <c r="U575" i="1"/>
  <c r="U71" i="1"/>
  <c r="U151" i="1"/>
  <c r="U275" i="1"/>
  <c r="U503" i="1"/>
  <c r="U53" i="1"/>
  <c r="U47" i="1"/>
  <c r="U207" i="1"/>
  <c r="U359" i="1"/>
  <c r="U407" i="1"/>
  <c r="U603" i="1"/>
  <c r="U461" i="1"/>
  <c r="U49" i="1"/>
  <c r="T9" i="1"/>
  <c r="P9" i="1" s="1"/>
  <c r="T8" i="1"/>
  <c r="P8" i="1" s="1"/>
  <c r="A6" i="5"/>
  <c r="B9" i="1"/>
  <c r="G8" i="2"/>
  <c r="H9" i="2"/>
  <c r="G9" i="2" s="1"/>
  <c r="H16" i="2"/>
  <c r="G15" i="2"/>
  <c r="I4" i="4"/>
  <c r="A6" i="4"/>
  <c r="I5" i="4"/>
  <c r="U7" i="1"/>
  <c r="O6" i="1"/>
  <c r="O7" i="1"/>
  <c r="B11" i="7" l="1"/>
  <c r="F11" i="7" s="1"/>
  <c r="A12" i="7"/>
  <c r="E12" i="7" s="1"/>
  <c r="C11" i="7"/>
  <c r="D11" i="7"/>
  <c r="B10" i="1"/>
  <c r="G5" i="8"/>
  <c r="D5" i="8"/>
  <c r="E5" i="8"/>
  <c r="C5" i="8"/>
  <c r="B5" i="8"/>
  <c r="F5" i="8"/>
  <c r="H5" i="8"/>
  <c r="A7" i="5"/>
  <c r="B11" i="1"/>
  <c r="G16" i="2"/>
  <c r="H17" i="2"/>
  <c r="A7" i="4"/>
  <c r="D12" i="7" l="1"/>
  <c r="C12" i="7"/>
  <c r="A13" i="7"/>
  <c r="E13" i="7" s="1"/>
  <c r="B12" i="7"/>
  <c r="F12" i="7" s="1"/>
  <c r="C36" i="8"/>
  <c r="C40" i="8"/>
  <c r="C56" i="8"/>
  <c r="C49" i="8"/>
  <c r="C65" i="8"/>
  <c r="C38" i="8"/>
  <c r="C58" i="8"/>
  <c r="C57" i="8"/>
  <c r="C54" i="8"/>
  <c r="C39" i="8"/>
  <c r="C61" i="8"/>
  <c r="C50" i="8"/>
  <c r="C44" i="8"/>
  <c r="C60" i="8"/>
  <c r="C53" i="8"/>
  <c r="C42" i="8"/>
  <c r="C37" i="8"/>
  <c r="C46" i="8"/>
  <c r="C59" i="8"/>
  <c r="C66" i="8"/>
  <c r="C47" i="8"/>
  <c r="C55" i="8"/>
  <c r="C52" i="8"/>
  <c r="C45" i="8"/>
  <c r="C62" i="8"/>
  <c r="C51" i="8"/>
  <c r="C43" i="8"/>
  <c r="C63" i="8"/>
  <c r="C48" i="8"/>
  <c r="C64" i="8"/>
  <c r="C41" i="8"/>
  <c r="I5" i="8"/>
  <c r="A8" i="5"/>
  <c r="B12" i="1"/>
  <c r="G17" i="2"/>
  <c r="H18" i="2"/>
  <c r="G18" i="2" s="1"/>
  <c r="A8" i="4"/>
  <c r="A9" i="4" s="1"/>
  <c r="I9" i="4" s="1"/>
  <c r="I7" i="4"/>
  <c r="B13" i="7" l="1"/>
  <c r="F13" i="7" s="1"/>
  <c r="C13" i="7"/>
  <c r="D13" i="7"/>
  <c r="A14" i="7"/>
  <c r="E14" i="7" s="1"/>
  <c r="C67" i="8"/>
  <c r="B13" i="1"/>
  <c r="A9" i="5"/>
  <c r="I8" i="4"/>
  <c r="A10" i="4"/>
  <c r="A11" i="4" s="1"/>
  <c r="D14" i="7" l="1"/>
  <c r="A15" i="7"/>
  <c r="E15" i="7" s="1"/>
  <c r="C14" i="7"/>
  <c r="B14" i="7"/>
  <c r="F14" i="7" s="1"/>
  <c r="B14" i="1"/>
  <c r="A10" i="5"/>
  <c r="I11" i="4"/>
  <c r="A12" i="4"/>
  <c r="I12" i="4" s="1"/>
  <c r="I10" i="4"/>
  <c r="D15" i="7" l="1"/>
  <c r="C15" i="7"/>
  <c r="A16" i="7"/>
  <c r="E16" i="7" s="1"/>
  <c r="B15" i="7"/>
  <c r="F15" i="7" s="1"/>
  <c r="B15" i="1"/>
  <c r="A11" i="5"/>
  <c r="A13" i="4"/>
  <c r="I13" i="4" s="1"/>
  <c r="D16" i="7" l="1"/>
  <c r="C16" i="7"/>
  <c r="A17" i="7"/>
  <c r="E17" i="7" s="1"/>
  <c r="B16" i="7"/>
  <c r="F16" i="7" s="1"/>
  <c r="B16" i="1"/>
  <c r="A12" i="5"/>
  <c r="A13" i="5" s="1"/>
  <c r="A14" i="5" s="1"/>
  <c r="A15" i="5" s="1"/>
  <c r="A14" i="4"/>
  <c r="I14" i="4" s="1"/>
  <c r="B17" i="7" l="1"/>
  <c r="F17" i="7" s="1"/>
  <c r="A18" i="7"/>
  <c r="E18" i="7" s="1"/>
  <c r="C17" i="7"/>
  <c r="D17" i="7"/>
  <c r="B17" i="1"/>
  <c r="A16" i="5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" i="4"/>
  <c r="D18" i="7" l="1"/>
  <c r="B18" i="7"/>
  <c r="F18" i="7" s="1"/>
  <c r="C18" i="7"/>
  <c r="A19" i="7"/>
  <c r="E19" i="7" s="1"/>
  <c r="B18" i="1"/>
  <c r="B19" i="1" s="1"/>
  <c r="I15" i="4"/>
  <c r="A16" i="4"/>
  <c r="C19" i="7" l="1"/>
  <c r="D19" i="7"/>
  <c r="A20" i="7"/>
  <c r="E20" i="7" s="1"/>
  <c r="B19" i="7"/>
  <c r="F19" i="7" s="1"/>
  <c r="B20" i="1"/>
  <c r="B21" i="1" s="1"/>
  <c r="B22" i="1" s="1"/>
  <c r="B23" i="1" s="1"/>
  <c r="B24" i="1" s="1"/>
  <c r="B25" i="1" s="1"/>
  <c r="B26" i="1" s="1"/>
  <c r="B27" i="1" s="1"/>
  <c r="B28" i="1" s="1"/>
  <c r="A17" i="4"/>
  <c r="A18" i="4" s="1"/>
  <c r="I18" i="4" s="1"/>
  <c r="I16" i="4"/>
  <c r="D20" i="7" l="1"/>
  <c r="C20" i="7"/>
  <c r="A21" i="7"/>
  <c r="E21" i="7" s="1"/>
  <c r="B20" i="7"/>
  <c r="F20" i="7" s="1"/>
  <c r="B29" i="1"/>
  <c r="I17" i="4"/>
  <c r="A19" i="4"/>
  <c r="I19" i="4" s="1"/>
  <c r="B6" i="3"/>
  <c r="A22" i="7" l="1"/>
  <c r="E22" i="7" s="1"/>
  <c r="C21" i="7"/>
  <c r="D21" i="7"/>
  <c r="B21" i="7"/>
  <c r="F21" i="7" s="1"/>
  <c r="B30" i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A20" i="4"/>
  <c r="I20" i="4" s="1"/>
  <c r="B7" i="3"/>
  <c r="A6" i="3"/>
  <c r="B22" i="7" l="1"/>
  <c r="F22" i="7" s="1"/>
  <c r="D22" i="7"/>
  <c r="C22" i="7"/>
  <c r="A23" i="7"/>
  <c r="E23" i="7" s="1"/>
  <c r="B62" i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2" i="1" s="1"/>
  <c r="B183" i="1" s="1"/>
  <c r="B184" i="1" s="1"/>
  <c r="B185" i="1" s="1"/>
  <c r="B186" i="1" s="1"/>
  <c r="B187" i="1" s="1"/>
  <c r="B189" i="1" s="1"/>
  <c r="B190" i="1" s="1"/>
  <c r="B191" i="1" s="1"/>
  <c r="B192" i="1" s="1"/>
  <c r="B193" i="1" s="1"/>
  <c r="B194" i="1" s="1"/>
  <c r="B195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8" i="1" s="1"/>
  <c r="B209" i="1" s="1"/>
  <c r="B210" i="1" s="1"/>
  <c r="B211" i="1" s="1"/>
  <c r="B212" i="1" s="1"/>
  <c r="B213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A7" i="3"/>
  <c r="B8" i="3"/>
  <c r="D23" i="7" l="1"/>
  <c r="C23" i="7"/>
  <c r="A24" i="7"/>
  <c r="E24" i="7" s="1"/>
  <c r="B23" i="7"/>
  <c r="F23" i="7" s="1"/>
  <c r="B289" i="1"/>
  <c r="A8" i="3"/>
  <c r="B9" i="3"/>
  <c r="D24" i="7" l="1"/>
  <c r="C24" i="7"/>
  <c r="A25" i="7"/>
  <c r="E25" i="7" s="1"/>
  <c r="B24" i="7"/>
  <c r="F24" i="7" s="1"/>
  <c r="A21" i="4"/>
  <c r="A9" i="3"/>
  <c r="B10" i="3"/>
  <c r="B25" i="7" l="1"/>
  <c r="F25" i="7" s="1"/>
  <c r="C25" i="7"/>
  <c r="D25" i="7"/>
  <c r="A26" i="7"/>
  <c r="E26" i="7" s="1"/>
  <c r="I21" i="4"/>
  <c r="A22" i="4"/>
  <c r="I22" i="4" s="1"/>
  <c r="A10" i="3"/>
  <c r="B11" i="3"/>
  <c r="D26" i="7" l="1"/>
  <c r="B26" i="7"/>
  <c r="F26" i="7" s="1"/>
  <c r="C26" i="7"/>
  <c r="A27" i="7"/>
  <c r="E27" i="7" s="1"/>
  <c r="A23" i="4"/>
  <c r="I23" i="4" s="1"/>
  <c r="B12" i="3"/>
  <c r="A11" i="3"/>
  <c r="D27" i="7" l="1"/>
  <c r="A28" i="7"/>
  <c r="E28" i="7" s="1"/>
  <c r="C27" i="7"/>
  <c r="B27" i="7"/>
  <c r="F27" i="7" s="1"/>
  <c r="A24" i="4"/>
  <c r="I24" i="4" s="1"/>
  <c r="A12" i="3"/>
  <c r="B13" i="3"/>
  <c r="A29" i="7" l="1"/>
  <c r="E29" i="7" s="1"/>
  <c r="D28" i="7"/>
  <c r="C28" i="7"/>
  <c r="B28" i="7"/>
  <c r="F28" i="7" s="1"/>
  <c r="A25" i="4"/>
  <c r="I25" i="4" s="1"/>
  <c r="B14" i="3"/>
  <c r="A13" i="3"/>
  <c r="B29" i="7" l="1"/>
  <c r="F29" i="7" s="1"/>
  <c r="A30" i="7"/>
  <c r="E30" i="7" s="1"/>
  <c r="C29" i="7"/>
  <c r="D29" i="7"/>
  <c r="A26" i="4"/>
  <c r="A27" i="4" s="1"/>
  <c r="I27" i="4" s="1"/>
  <c r="A14" i="3"/>
  <c r="B15" i="3"/>
  <c r="C30" i="7" l="1"/>
  <c r="B30" i="7"/>
  <c r="F30" i="7" s="1"/>
  <c r="A31" i="7"/>
  <c r="E31" i="7" s="1"/>
  <c r="D30" i="7"/>
  <c r="A28" i="4"/>
  <c r="I28" i="4" s="1"/>
  <c r="I26" i="4"/>
  <c r="B16" i="3"/>
  <c r="A15" i="3"/>
  <c r="A29" i="4" l="1"/>
  <c r="I29" i="4" s="1"/>
  <c r="B31" i="7"/>
  <c r="F31" i="7" s="1"/>
  <c r="A32" i="7"/>
  <c r="E32" i="7" s="1"/>
  <c r="D31" i="7"/>
  <c r="C31" i="7"/>
  <c r="B17" i="3"/>
  <c r="A16" i="3"/>
  <c r="A30" i="4" l="1"/>
  <c r="I30" i="4" s="1"/>
  <c r="C32" i="7"/>
  <c r="A33" i="7"/>
  <c r="E33" i="7" s="1"/>
  <c r="B32" i="7"/>
  <c r="F32" i="7" s="1"/>
  <c r="D32" i="7"/>
  <c r="A17" i="3"/>
  <c r="B18" i="3"/>
  <c r="D33" i="7" l="1"/>
  <c r="A34" i="7"/>
  <c r="E34" i="7" s="1"/>
  <c r="B33" i="7"/>
  <c r="F33" i="7" s="1"/>
  <c r="C33" i="7"/>
  <c r="A31" i="4"/>
  <c r="A32" i="4" s="1"/>
  <c r="B19" i="3"/>
  <c r="A18" i="3"/>
  <c r="A35" i="7" l="1"/>
  <c r="E35" i="7" s="1"/>
  <c r="D34" i="7"/>
  <c r="B34" i="7"/>
  <c r="F34" i="7" s="1"/>
  <c r="C34" i="7"/>
  <c r="I31" i="4"/>
  <c r="I32" i="4"/>
  <c r="A33" i="4"/>
  <c r="B20" i="3"/>
  <c r="A19" i="3"/>
  <c r="B35" i="7" l="1"/>
  <c r="F35" i="7" s="1"/>
  <c r="D35" i="7"/>
  <c r="C35" i="7"/>
  <c r="A36" i="7"/>
  <c r="E36" i="7" s="1"/>
  <c r="A34" i="4"/>
  <c r="I33" i="4"/>
  <c r="A20" i="3"/>
  <c r="B21" i="3"/>
  <c r="B36" i="7" l="1"/>
  <c r="F36" i="7" s="1"/>
  <c r="D36" i="7"/>
  <c r="C36" i="7"/>
  <c r="A37" i="7"/>
  <c r="E37" i="7" s="1"/>
  <c r="A35" i="4"/>
  <c r="I34" i="4"/>
  <c r="B22" i="3"/>
  <c r="A21" i="3"/>
  <c r="B37" i="7" l="1"/>
  <c r="F37" i="7" s="1"/>
  <c r="A38" i="7"/>
  <c r="E38" i="7" s="1"/>
  <c r="C37" i="7"/>
  <c r="D37" i="7"/>
  <c r="I35" i="4"/>
  <c r="A36" i="4"/>
  <c r="A22" i="3"/>
  <c r="B23" i="3"/>
  <c r="A39" i="7" l="1"/>
  <c r="E39" i="7" s="1"/>
  <c r="D38" i="7"/>
  <c r="B38" i="7"/>
  <c r="F38" i="7" s="1"/>
  <c r="C38" i="7"/>
  <c r="I36" i="4"/>
  <c r="A37" i="4"/>
  <c r="B24" i="3"/>
  <c r="A23" i="3"/>
  <c r="B39" i="7" l="1"/>
  <c r="F39" i="7" s="1"/>
  <c r="D39" i="7"/>
  <c r="C39" i="7"/>
  <c r="A40" i="7"/>
  <c r="E40" i="7" s="1"/>
  <c r="A38" i="4"/>
  <c r="I37" i="4"/>
  <c r="A24" i="3"/>
  <c r="B25" i="3"/>
  <c r="B40" i="7" l="1"/>
  <c r="F40" i="7" s="1"/>
  <c r="D40" i="7"/>
  <c r="C40" i="7"/>
  <c r="A41" i="7"/>
  <c r="E41" i="7" s="1"/>
  <c r="I38" i="4"/>
  <c r="B26" i="3"/>
  <c r="A25" i="3"/>
  <c r="B41" i="7" l="1"/>
  <c r="F41" i="7" s="1"/>
  <c r="A42" i="7"/>
  <c r="E42" i="7" s="1"/>
  <c r="C41" i="7"/>
  <c r="D41" i="7"/>
  <c r="A39" i="4"/>
  <c r="A26" i="3"/>
  <c r="C42" i="7" l="1"/>
  <c r="A43" i="7"/>
  <c r="E43" i="7" s="1"/>
  <c r="B42" i="7"/>
  <c r="F42" i="7" s="1"/>
  <c r="D42" i="7"/>
  <c r="I39" i="4"/>
  <c r="A40" i="4"/>
  <c r="B27" i="3"/>
  <c r="B28" i="3" s="1"/>
  <c r="A28" i="3" s="1"/>
  <c r="D43" i="7" l="1"/>
  <c r="C43" i="7"/>
  <c r="A44" i="7"/>
  <c r="E44" i="7" s="1"/>
  <c r="B43" i="7"/>
  <c r="F43" i="7" s="1"/>
  <c r="I40" i="4"/>
  <c r="A41" i="4"/>
  <c r="B29" i="3"/>
  <c r="A27" i="3"/>
  <c r="B44" i="7" l="1"/>
  <c r="F44" i="7" s="1"/>
  <c r="D44" i="7"/>
  <c r="A45" i="7"/>
  <c r="E45" i="7" s="1"/>
  <c r="C44" i="7"/>
  <c r="A42" i="4"/>
  <c r="I41" i="4"/>
  <c r="A29" i="3"/>
  <c r="B30" i="3"/>
  <c r="B45" i="7" l="1"/>
  <c r="F45" i="7" s="1"/>
  <c r="C45" i="7"/>
  <c r="D45" i="7"/>
  <c r="A46" i="7"/>
  <c r="E46" i="7" s="1"/>
  <c r="I42" i="4"/>
  <c r="A43" i="4"/>
  <c r="A30" i="3"/>
  <c r="B31" i="3"/>
  <c r="B46" i="7" l="1"/>
  <c r="F46" i="7" s="1"/>
  <c r="D46" i="7"/>
  <c r="C46" i="7"/>
  <c r="A47" i="7"/>
  <c r="E47" i="7" s="1"/>
  <c r="I43" i="4"/>
  <c r="B32" i="3"/>
  <c r="A31" i="3"/>
  <c r="B47" i="7" l="1"/>
  <c r="F47" i="7" s="1"/>
  <c r="D47" i="7"/>
  <c r="A48" i="7"/>
  <c r="E48" i="7" s="1"/>
  <c r="C47" i="7"/>
  <c r="A44" i="4"/>
  <c r="A32" i="3"/>
  <c r="B33" i="3"/>
  <c r="B48" i="7" l="1"/>
  <c r="F48" i="7" s="1"/>
  <c r="A49" i="7"/>
  <c r="E49" i="7" s="1"/>
  <c r="D48" i="7"/>
  <c r="C48" i="7"/>
  <c r="A45" i="4"/>
  <c r="I44" i="4"/>
  <c r="B34" i="3"/>
  <c r="A33" i="3"/>
  <c r="C49" i="7" l="1"/>
  <c r="B49" i="7"/>
  <c r="F49" i="7" s="1"/>
  <c r="D49" i="7"/>
  <c r="A50" i="7"/>
  <c r="E50" i="7" s="1"/>
  <c r="I45" i="4"/>
  <c r="A34" i="3"/>
  <c r="B35" i="3"/>
  <c r="D50" i="7" l="1"/>
  <c r="A51" i="7"/>
  <c r="E51" i="7" s="1"/>
  <c r="C50" i="7"/>
  <c r="B50" i="7"/>
  <c r="F50" i="7" s="1"/>
  <c r="A46" i="4"/>
  <c r="A35" i="3"/>
  <c r="B36" i="3"/>
  <c r="A52" i="7" l="1"/>
  <c r="E52" i="7" s="1"/>
  <c r="D51" i="7"/>
  <c r="C51" i="7"/>
  <c r="B51" i="7"/>
  <c r="F51" i="7" s="1"/>
  <c r="I46" i="4"/>
  <c r="A47" i="4"/>
  <c r="B37" i="3"/>
  <c r="A36" i="3"/>
  <c r="B52" i="7" l="1"/>
  <c r="F52" i="7" s="1"/>
  <c r="D52" i="7"/>
  <c r="C52" i="7"/>
  <c r="A53" i="7"/>
  <c r="E53" i="7" s="1"/>
  <c r="I47" i="4"/>
  <c r="A48" i="4"/>
  <c r="A37" i="3"/>
  <c r="B38" i="3"/>
  <c r="C53" i="7" l="1"/>
  <c r="B53" i="7"/>
  <c r="F53" i="7" s="1"/>
  <c r="D53" i="7"/>
  <c r="A54" i="7"/>
  <c r="E54" i="7" s="1"/>
  <c r="A49" i="4"/>
  <c r="I48" i="4"/>
  <c r="B39" i="3"/>
  <c r="A38" i="3"/>
  <c r="C54" i="7" l="1"/>
  <c r="D54" i="7"/>
  <c r="A55" i="7"/>
  <c r="E55" i="7" s="1"/>
  <c r="B54" i="7"/>
  <c r="F54" i="7" s="1"/>
  <c r="A50" i="4"/>
  <c r="I49" i="4"/>
  <c r="A39" i="3"/>
  <c r="B40" i="3"/>
  <c r="B55" i="7" l="1"/>
  <c r="F55" i="7" s="1"/>
  <c r="C55" i="7"/>
  <c r="D55" i="7"/>
  <c r="A56" i="7"/>
  <c r="E56" i="7" s="1"/>
  <c r="A51" i="4"/>
  <c r="I50" i="4"/>
  <c r="B41" i="3"/>
  <c r="A40" i="3"/>
  <c r="B56" i="7" l="1"/>
  <c r="F56" i="7" s="1"/>
  <c r="D56" i="7"/>
  <c r="C56" i="7"/>
  <c r="A57" i="7"/>
  <c r="E57" i="7" s="1"/>
  <c r="I51" i="4"/>
  <c r="B42" i="3"/>
  <c r="A41" i="3"/>
  <c r="B57" i="7" l="1"/>
  <c r="F57" i="7" s="1"/>
  <c r="A58" i="7"/>
  <c r="E58" i="7" s="1"/>
  <c r="C57" i="7"/>
  <c r="D57" i="7"/>
  <c r="A52" i="4"/>
  <c r="A42" i="3"/>
  <c r="B43" i="3"/>
  <c r="A59" i="7" l="1"/>
  <c r="E59" i="7" s="1"/>
  <c r="C58" i="7"/>
  <c r="D58" i="7"/>
  <c r="B58" i="7"/>
  <c r="F58" i="7" s="1"/>
  <c r="A53" i="4"/>
  <c r="I52" i="4"/>
  <c r="B44" i="3"/>
  <c r="A43" i="3"/>
  <c r="B59" i="7" l="1"/>
  <c r="F59" i="7" s="1"/>
  <c r="D59" i="7"/>
  <c r="A60" i="7"/>
  <c r="E60" i="7" s="1"/>
  <c r="C59" i="7"/>
  <c r="I53" i="4"/>
  <c r="A54" i="4"/>
  <c r="A44" i="3"/>
  <c r="B45" i="3"/>
  <c r="B60" i="7" l="1"/>
  <c r="F60" i="7" s="1"/>
  <c r="A61" i="7"/>
  <c r="E61" i="7" s="1"/>
  <c r="D60" i="7"/>
  <c r="C60" i="7"/>
  <c r="A55" i="4"/>
  <c r="I54" i="4"/>
  <c r="B46" i="3"/>
  <c r="A45" i="3"/>
  <c r="C61" i="7" l="1"/>
  <c r="D61" i="7"/>
  <c r="B61" i="7"/>
  <c r="F61" i="7" s="1"/>
  <c r="A62" i="7"/>
  <c r="E62" i="7" s="1"/>
  <c r="A56" i="4"/>
  <c r="I55" i="4"/>
  <c r="A46" i="3"/>
  <c r="B47" i="3"/>
  <c r="D62" i="7" l="1"/>
  <c r="C62" i="7"/>
  <c r="A63" i="7"/>
  <c r="E63" i="7" s="1"/>
  <c r="B62" i="7"/>
  <c r="F62" i="7" s="1"/>
  <c r="I56" i="4"/>
  <c r="A57" i="4"/>
  <c r="A47" i="3"/>
  <c r="B48" i="3"/>
  <c r="B63" i="7" l="1"/>
  <c r="F63" i="7" s="1"/>
  <c r="D63" i="7"/>
  <c r="C63" i="7"/>
  <c r="A64" i="7"/>
  <c r="E64" i="7" s="1"/>
  <c r="I57" i="4"/>
  <c r="A58" i="4"/>
  <c r="B49" i="3"/>
  <c r="A48" i="3"/>
  <c r="B64" i="7" l="1"/>
  <c r="F64" i="7" s="1"/>
  <c r="D64" i="7"/>
  <c r="C64" i="7"/>
  <c r="A65" i="7"/>
  <c r="E65" i="7" s="1"/>
  <c r="I58" i="4"/>
  <c r="A59" i="4"/>
  <c r="A49" i="3"/>
  <c r="B65" i="7" l="1"/>
  <c r="F65" i="7" s="1"/>
  <c r="D65" i="7"/>
  <c r="C65" i="7"/>
  <c r="A66" i="7"/>
  <c r="E66" i="7" s="1"/>
  <c r="I59" i="4"/>
  <c r="A60" i="4"/>
  <c r="B50" i="3"/>
  <c r="B51" i="3" s="1"/>
  <c r="A51" i="3" s="1"/>
  <c r="C66" i="7" l="1"/>
  <c r="B66" i="7"/>
  <c r="F66" i="7" s="1"/>
  <c r="D66" i="7"/>
  <c r="A67" i="7"/>
  <c r="E67" i="7" s="1"/>
  <c r="I60" i="4"/>
  <c r="A50" i="3"/>
  <c r="B52" i="3"/>
  <c r="A68" i="7" l="1"/>
  <c r="E68" i="7" s="1"/>
  <c r="C67" i="7"/>
  <c r="D67" i="7"/>
  <c r="B67" i="7"/>
  <c r="F67" i="7" s="1"/>
  <c r="A61" i="4"/>
  <c r="A52" i="3"/>
  <c r="B53" i="3"/>
  <c r="B68" i="7" l="1"/>
  <c r="F68" i="7" s="1"/>
  <c r="A69" i="7"/>
  <c r="E69" i="7" s="1"/>
  <c r="D68" i="7"/>
  <c r="C68" i="7"/>
  <c r="A62" i="4"/>
  <c r="I61" i="4"/>
  <c r="B54" i="3"/>
  <c r="A53" i="3"/>
  <c r="A70" i="7" l="1"/>
  <c r="E70" i="7" s="1"/>
  <c r="C69" i="7"/>
  <c r="B69" i="7"/>
  <c r="F69" i="7" s="1"/>
  <c r="D69" i="7"/>
  <c r="I62" i="4"/>
  <c r="A63" i="4"/>
  <c r="A54" i="3"/>
  <c r="B55" i="3"/>
  <c r="A71" i="7" l="1"/>
  <c r="E71" i="7" s="1"/>
  <c r="D70" i="7"/>
  <c r="C70" i="7"/>
  <c r="B70" i="7"/>
  <c r="F70" i="7" s="1"/>
  <c r="I63" i="4"/>
  <c r="A64" i="4"/>
  <c r="A55" i="3"/>
  <c r="B56" i="3"/>
  <c r="B71" i="7" l="1"/>
  <c r="F71" i="7" s="1"/>
  <c r="A72" i="7"/>
  <c r="E72" i="7" s="1"/>
  <c r="C71" i="7"/>
  <c r="D71" i="7"/>
  <c r="A65" i="4"/>
  <c r="I64" i="4"/>
  <c r="A56" i="3"/>
  <c r="B57" i="3"/>
  <c r="C72" i="7" l="1"/>
  <c r="A73" i="7"/>
  <c r="E73" i="7" s="1"/>
  <c r="B72" i="7"/>
  <c r="F72" i="7" s="1"/>
  <c r="D72" i="7"/>
  <c r="I65" i="4"/>
  <c r="A66" i="4"/>
  <c r="A57" i="3"/>
  <c r="B58" i="3"/>
  <c r="C73" i="7" l="1"/>
  <c r="A74" i="7"/>
  <c r="E74" i="7" s="1"/>
  <c r="D73" i="7"/>
  <c r="B73" i="7"/>
  <c r="F73" i="7" s="1"/>
  <c r="A67" i="4"/>
  <c r="I66" i="4"/>
  <c r="A58" i="3"/>
  <c r="B59" i="3"/>
  <c r="B60" i="3" s="1"/>
  <c r="D74" i="7" l="1"/>
  <c r="C74" i="7"/>
  <c r="A75" i="7"/>
  <c r="E75" i="7" s="1"/>
  <c r="B74" i="7"/>
  <c r="F74" i="7" s="1"/>
  <c r="A60" i="3"/>
  <c r="B61" i="3"/>
  <c r="A61" i="3" s="1"/>
  <c r="I67" i="4"/>
  <c r="A68" i="4"/>
  <c r="A59" i="3"/>
  <c r="D75" i="7" l="1"/>
  <c r="A76" i="7"/>
  <c r="E76" i="7" s="1"/>
  <c r="B75" i="7"/>
  <c r="F75" i="7" s="1"/>
  <c r="C75" i="7"/>
  <c r="I68" i="4"/>
  <c r="A69" i="4"/>
  <c r="C76" i="7" l="1"/>
  <c r="A77" i="7"/>
  <c r="E77" i="7" s="1"/>
  <c r="B76" i="7"/>
  <c r="F76" i="7" s="1"/>
  <c r="D76" i="7"/>
  <c r="I69" i="4"/>
  <c r="A70" i="4"/>
  <c r="D77" i="7" l="1"/>
  <c r="A78" i="7"/>
  <c r="E78" i="7" s="1"/>
  <c r="C77" i="7"/>
  <c r="B77" i="7"/>
  <c r="F77" i="7" s="1"/>
  <c r="I70" i="4"/>
  <c r="A71" i="4"/>
  <c r="D78" i="7" l="1"/>
  <c r="A79" i="7"/>
  <c r="E79" i="7" s="1"/>
  <c r="C78" i="7"/>
  <c r="B78" i="7"/>
  <c r="F78" i="7" s="1"/>
  <c r="A72" i="4"/>
  <c r="I71" i="4"/>
  <c r="A80" i="7" l="1"/>
  <c r="E80" i="7" s="1"/>
  <c r="C79" i="7"/>
  <c r="D79" i="7"/>
  <c r="B79" i="7"/>
  <c r="F79" i="7" s="1"/>
  <c r="I72" i="4"/>
  <c r="A73" i="4"/>
  <c r="B80" i="7" l="1"/>
  <c r="F80" i="7" s="1"/>
  <c r="C80" i="7"/>
  <c r="A81" i="7"/>
  <c r="E81" i="7" s="1"/>
  <c r="D80" i="7"/>
  <c r="I73" i="4"/>
  <c r="A74" i="4"/>
  <c r="B81" i="7" l="1"/>
  <c r="F81" i="7" s="1"/>
  <c r="A82" i="7"/>
  <c r="E82" i="7" s="1"/>
  <c r="D81" i="7"/>
  <c r="C81" i="7"/>
  <c r="L2" i="4"/>
  <c r="L7" i="4"/>
  <c r="L4" i="4"/>
  <c r="L12" i="4"/>
  <c r="L37" i="4"/>
  <c r="L23" i="4"/>
  <c r="L16" i="4"/>
  <c r="L58" i="4"/>
  <c r="L73" i="4"/>
  <c r="L65" i="4"/>
  <c r="L56" i="4"/>
  <c r="L18" i="4"/>
  <c r="L29" i="4"/>
  <c r="L25" i="4"/>
  <c r="L59" i="4"/>
  <c r="L71" i="4"/>
  <c r="L24" i="4"/>
  <c r="L36" i="4"/>
  <c r="L5" i="4"/>
  <c r="L11" i="4"/>
  <c r="L14" i="4"/>
  <c r="L47" i="4"/>
  <c r="L21" i="4"/>
  <c r="L52" i="4"/>
  <c r="L19" i="4"/>
  <c r="L48" i="4"/>
  <c r="L62" i="4"/>
  <c r="L57" i="4"/>
  <c r="L39" i="4"/>
  <c r="L49" i="4"/>
  <c r="L60" i="4"/>
  <c r="L50" i="4"/>
  <c r="L68" i="4"/>
  <c r="L69" i="4"/>
  <c r="L22" i="4"/>
  <c r="L55" i="4"/>
  <c r="L8" i="4"/>
  <c r="L6" i="4"/>
  <c r="L10" i="4"/>
  <c r="L15" i="4"/>
  <c r="L17" i="4"/>
  <c r="L42" i="4"/>
  <c r="L46" i="4"/>
  <c r="L26" i="4"/>
  <c r="L51" i="4"/>
  <c r="L53" i="4"/>
  <c r="L35" i="4"/>
  <c r="L28" i="4"/>
  <c r="L30" i="4"/>
  <c r="L54" i="4"/>
  <c r="L72" i="4"/>
  <c r="L34" i="4"/>
  <c r="L66" i="4"/>
  <c r="L64" i="4"/>
  <c r="L41" i="4"/>
  <c r="L9" i="4"/>
  <c r="L3" i="4"/>
  <c r="L13" i="4"/>
  <c r="L44" i="4"/>
  <c r="L43" i="4"/>
  <c r="L67" i="4"/>
  <c r="L33" i="4"/>
  <c r="L32" i="4"/>
  <c r="L31" i="4"/>
  <c r="L61" i="4"/>
  <c r="L40" i="4"/>
  <c r="L70" i="4"/>
  <c r="L38" i="4"/>
  <c r="L27" i="4"/>
  <c r="L20" i="4"/>
  <c r="L45" i="4"/>
  <c r="L63" i="4"/>
  <c r="L83" i="4"/>
  <c r="L107" i="4"/>
  <c r="L74" i="4"/>
  <c r="L97" i="4"/>
  <c r="L108" i="4"/>
  <c r="L78" i="4"/>
  <c r="L92" i="4"/>
  <c r="L90" i="4"/>
  <c r="L85" i="4"/>
  <c r="L106" i="4"/>
  <c r="L96" i="4"/>
  <c r="L104" i="4"/>
  <c r="L79" i="4"/>
  <c r="L100" i="4"/>
  <c r="L82" i="4"/>
  <c r="L89" i="4"/>
  <c r="L77" i="4"/>
  <c r="L93" i="4"/>
  <c r="L84" i="4"/>
  <c r="L91" i="4"/>
  <c r="L88" i="4"/>
  <c r="L105" i="4"/>
  <c r="L101" i="4"/>
  <c r="L102" i="4"/>
  <c r="L87" i="4"/>
  <c r="L76" i="4"/>
  <c r="L98" i="4"/>
  <c r="L95" i="4"/>
  <c r="L81" i="4"/>
  <c r="L103" i="4"/>
  <c r="I74" i="4"/>
  <c r="L86" i="4"/>
  <c r="L80" i="4"/>
  <c r="L75" i="4"/>
  <c r="L94" i="4"/>
  <c r="L99" i="4"/>
  <c r="B82" i="7" l="1"/>
  <c r="F82" i="7" s="1"/>
  <c r="D82" i="7"/>
  <c r="A83" i="7"/>
  <c r="E83" i="7" s="1"/>
  <c r="C82" i="7"/>
  <c r="N22" i="4"/>
  <c r="N26" i="4"/>
  <c r="N3" i="4"/>
  <c r="N7" i="4"/>
  <c r="N11" i="4"/>
  <c r="N15" i="4"/>
  <c r="N19" i="4"/>
  <c r="N21" i="4"/>
  <c r="N6" i="4"/>
  <c r="N23" i="4"/>
  <c r="N27" i="4"/>
  <c r="N4" i="4"/>
  <c r="N8" i="4"/>
  <c r="N12" i="4"/>
  <c r="N16" i="4"/>
  <c r="N20" i="4"/>
  <c r="N29" i="4"/>
  <c r="N14" i="4"/>
  <c r="N24" i="4"/>
  <c r="N28" i="4"/>
  <c r="N5" i="4"/>
  <c r="N9" i="4"/>
  <c r="N13" i="4"/>
  <c r="N17" i="4"/>
  <c r="N25" i="4"/>
  <c r="N10" i="4"/>
  <c r="N18" i="4"/>
  <c r="N2" i="4"/>
  <c r="B83" i="7" l="1"/>
  <c r="F83" i="7" s="1"/>
  <c r="C83" i="7"/>
  <c r="D83" i="7"/>
  <c r="A84" i="7"/>
  <c r="E84" i="7" s="1"/>
  <c r="B84" i="7" l="1"/>
  <c r="F84" i="7" s="1"/>
  <c r="C84" i="7"/>
  <c r="D84" i="7"/>
  <c r="A85" i="7"/>
  <c r="E85" i="7" s="1"/>
  <c r="B85" i="7" l="1"/>
  <c r="F85" i="7" s="1"/>
  <c r="D85" i="7"/>
  <c r="C85" i="7"/>
  <c r="A86" i="7"/>
  <c r="E86" i="7" s="1"/>
  <c r="C86" i="7" l="1"/>
  <c r="B86" i="7"/>
  <c r="F86" i="7" s="1"/>
  <c r="D86" i="7"/>
  <c r="A87" i="7"/>
  <c r="E87" i="7" s="1"/>
  <c r="C87" i="7" l="1"/>
  <c r="A88" i="7"/>
  <c r="E88" i="7" s="1"/>
  <c r="D87" i="7"/>
  <c r="B87" i="7"/>
  <c r="F87" i="7" s="1"/>
  <c r="C88" i="7" l="1"/>
  <c r="A89" i="7"/>
  <c r="E89" i="7" s="1"/>
  <c r="D88" i="7"/>
  <c r="B88" i="7"/>
  <c r="F88" i="7" s="1"/>
  <c r="C89" i="7" l="1"/>
  <c r="B89" i="7"/>
  <c r="F89" i="7" s="1"/>
  <c r="A90" i="7"/>
  <c r="E90" i="7" s="1"/>
  <c r="D89" i="7"/>
  <c r="B90" i="7" l="1"/>
  <c r="F90" i="7" s="1"/>
  <c r="D90" i="7"/>
  <c r="A91" i="7"/>
  <c r="E91" i="7" s="1"/>
  <c r="C90" i="7"/>
  <c r="B91" i="7" l="1"/>
  <c r="F91" i="7" s="1"/>
  <c r="A92" i="7"/>
  <c r="E92" i="7" s="1"/>
  <c r="C91" i="7"/>
  <c r="D91" i="7"/>
  <c r="C92" i="7" l="1"/>
  <c r="A93" i="7"/>
  <c r="E93" i="7" s="1"/>
  <c r="B92" i="7"/>
  <c r="F92" i="7" s="1"/>
  <c r="D92" i="7"/>
  <c r="C93" i="7" l="1"/>
  <c r="A94" i="7"/>
  <c r="E94" i="7" s="1"/>
  <c r="B93" i="7"/>
  <c r="F93" i="7" s="1"/>
  <c r="D93" i="7"/>
  <c r="C94" i="7" l="1"/>
  <c r="A95" i="7"/>
  <c r="E95" i="7" s="1"/>
  <c r="B94" i="7"/>
  <c r="F94" i="7" s="1"/>
  <c r="D94" i="7"/>
  <c r="C95" i="7" l="1"/>
  <c r="A96" i="7"/>
  <c r="E96" i="7" s="1"/>
  <c r="B95" i="7"/>
  <c r="F95" i="7" s="1"/>
  <c r="D95" i="7"/>
  <c r="A97" i="7" l="1"/>
  <c r="E97" i="7" s="1"/>
  <c r="C96" i="7"/>
  <c r="D96" i="7"/>
  <c r="B96" i="7"/>
  <c r="F96" i="7" s="1"/>
  <c r="D97" i="7" l="1"/>
  <c r="B97" i="7"/>
  <c r="F97" i="7" s="1"/>
  <c r="A98" i="7"/>
  <c r="E98" i="7" s="1"/>
  <c r="C97" i="7"/>
  <c r="B98" i="7" l="1"/>
  <c r="F98" i="7" s="1"/>
  <c r="D98" i="7"/>
  <c r="A99" i="7"/>
  <c r="E99" i="7" s="1"/>
  <c r="C98" i="7"/>
  <c r="A100" i="7" l="1"/>
  <c r="E100" i="7" s="1"/>
  <c r="C99" i="7"/>
  <c r="D99" i="7"/>
  <c r="B99" i="7"/>
  <c r="F99" i="7" s="1"/>
  <c r="C100" i="7" l="1"/>
  <c r="B100" i="7"/>
  <c r="F100" i="7" s="1"/>
  <c r="A101" i="7"/>
  <c r="E101" i="7" s="1"/>
  <c r="D100" i="7"/>
  <c r="B101" i="7" l="1"/>
  <c r="F101" i="7" s="1"/>
  <c r="D101" i="7"/>
  <c r="A102" i="7"/>
  <c r="E102" i="7" s="1"/>
  <c r="C101" i="7"/>
  <c r="B102" i="7" l="1"/>
  <c r="F102" i="7" s="1"/>
  <c r="D102" i="7"/>
  <c r="C102" i="7"/>
  <c r="A103" i="7"/>
  <c r="E103" i="7" s="1"/>
  <c r="B103" i="7" l="1"/>
  <c r="F103" i="7" s="1"/>
  <c r="D103" i="7"/>
  <c r="A104" i="7"/>
  <c r="E104" i="7" s="1"/>
  <c r="C103" i="7"/>
  <c r="B104" i="7" l="1"/>
  <c r="F104" i="7" s="1"/>
  <c r="C104" i="7"/>
  <c r="D104" i="7"/>
  <c r="A105" i="7"/>
  <c r="E105" i="7" s="1"/>
  <c r="B105" i="7" l="1"/>
  <c r="F105" i="7" s="1"/>
  <c r="D105" i="7"/>
  <c r="C105" i="7"/>
  <c r="A106" i="7"/>
  <c r="E106" i="7" s="1"/>
  <c r="B106" i="7" l="1"/>
  <c r="F106" i="7" s="1"/>
  <c r="D106" i="7"/>
  <c r="C106" i="7"/>
  <c r="A107" i="7"/>
  <c r="E107" i="7" s="1"/>
  <c r="B107" i="7" l="1"/>
  <c r="F107" i="7" s="1"/>
  <c r="A108" i="7"/>
  <c r="E108" i="7" s="1"/>
  <c r="C107" i="7"/>
  <c r="D107" i="7"/>
  <c r="D108" i="7" l="1"/>
  <c r="A109" i="7"/>
  <c r="E109" i="7" s="1"/>
  <c r="B108" i="7"/>
  <c r="F108" i="7" s="1"/>
  <c r="C108" i="7"/>
  <c r="A110" i="7" l="1"/>
  <c r="E110" i="7" s="1"/>
  <c r="C109" i="7"/>
  <c r="B109" i="7"/>
  <c r="F109" i="7" s="1"/>
  <c r="D109" i="7"/>
  <c r="B110" i="7" l="1"/>
  <c r="F110" i="7" s="1"/>
  <c r="A111" i="7"/>
  <c r="E111" i="7" s="1"/>
  <c r="D110" i="7"/>
  <c r="C110" i="7"/>
  <c r="C111" i="7" l="1"/>
  <c r="D111" i="7"/>
  <c r="B111" i="7"/>
  <c r="F111" i="7" s="1"/>
  <c r="A112" i="7"/>
  <c r="E112" i="7" s="1"/>
  <c r="D112" i="7" l="1"/>
  <c r="B112" i="7"/>
  <c r="F112" i="7" s="1"/>
  <c r="C112" i="7"/>
  <c r="A113" i="7"/>
  <c r="E113" i="7" s="1"/>
  <c r="A114" i="7" l="1"/>
  <c r="E114" i="7" s="1"/>
  <c r="D113" i="7"/>
  <c r="C113" i="7"/>
  <c r="B113" i="7"/>
  <c r="F113" i="7" s="1"/>
  <c r="D114" i="7" l="1"/>
  <c r="B114" i="7"/>
  <c r="F114" i="7" s="1"/>
  <c r="C114" i="7"/>
  <c r="A115" i="7"/>
  <c r="E115" i="7" s="1"/>
  <c r="D115" i="7" l="1"/>
  <c r="C115" i="7"/>
  <c r="A116" i="7"/>
  <c r="E116" i="7" s="1"/>
  <c r="B115" i="7"/>
  <c r="F115" i="7" s="1"/>
  <c r="D116" i="7" l="1"/>
  <c r="B116" i="7"/>
  <c r="F116" i="7" s="1"/>
  <c r="C116" i="7"/>
  <c r="A117" i="7"/>
  <c r="E117" i="7" s="1"/>
  <c r="A118" i="7" l="1"/>
  <c r="E118" i="7" s="1"/>
  <c r="D117" i="7"/>
  <c r="C117" i="7"/>
  <c r="B117" i="7"/>
  <c r="F117" i="7" s="1"/>
  <c r="B62" i="3"/>
  <c r="A119" i="7" l="1"/>
  <c r="E119" i="7" s="1"/>
  <c r="B118" i="7"/>
  <c r="F118" i="7" s="1"/>
  <c r="D118" i="7"/>
  <c r="C118" i="7"/>
  <c r="B63" i="3"/>
  <c r="A62" i="3"/>
  <c r="A120" i="7" l="1"/>
  <c r="E120" i="7" s="1"/>
  <c r="B119" i="7"/>
  <c r="F119" i="7" s="1"/>
  <c r="C119" i="7"/>
  <c r="D119" i="7"/>
  <c r="B64" i="3"/>
  <c r="A63" i="3"/>
  <c r="C120" i="7" l="1"/>
  <c r="B120" i="7"/>
  <c r="F120" i="7" s="1"/>
  <c r="A121" i="7"/>
  <c r="E121" i="7" s="1"/>
  <c r="D120" i="7"/>
  <c r="B65" i="3"/>
  <c r="A64" i="3"/>
  <c r="C121" i="7" l="1"/>
  <c r="B121" i="7"/>
  <c r="F121" i="7" s="1"/>
  <c r="A122" i="7"/>
  <c r="E122" i="7" s="1"/>
  <c r="D121" i="7"/>
  <c r="B66" i="3"/>
  <c r="A65" i="3"/>
  <c r="D122" i="7" l="1"/>
  <c r="A123" i="7"/>
  <c r="C123" i="7" s="1"/>
  <c r="B122" i="7"/>
  <c r="F122" i="7" s="1"/>
  <c r="C122" i="7"/>
  <c r="A66" i="3"/>
  <c r="B67" i="3"/>
  <c r="A124" i="7" l="1"/>
  <c r="E124" i="7" s="1"/>
  <c r="E123" i="7"/>
  <c r="B123" i="7"/>
  <c r="F123" i="7" s="1"/>
  <c r="D123" i="7"/>
  <c r="A67" i="3"/>
  <c r="B68" i="3"/>
  <c r="D124" i="7" l="1"/>
  <c r="C124" i="7"/>
  <c r="B124" i="7"/>
  <c r="F124" i="7" s="1"/>
  <c r="A125" i="7"/>
  <c r="B125" i="7" s="1"/>
  <c r="F125" i="7" s="1"/>
  <c r="A68" i="3"/>
  <c r="B69" i="3"/>
  <c r="D125" i="7" l="1"/>
  <c r="A126" i="7"/>
  <c r="D126" i="7" s="1"/>
  <c r="E125" i="7"/>
  <c r="C125" i="7"/>
  <c r="B70" i="3"/>
  <c r="A69" i="3"/>
  <c r="C126" i="7" l="1"/>
  <c r="E126" i="7"/>
  <c r="A127" i="7"/>
  <c r="E127" i="7" s="1"/>
  <c r="B126" i="7"/>
  <c r="F126" i="7" s="1"/>
  <c r="A70" i="3"/>
  <c r="B71" i="3"/>
  <c r="A128" i="7" l="1"/>
  <c r="E128" i="7" s="1"/>
  <c r="B127" i="7"/>
  <c r="F127" i="7" s="1"/>
  <c r="C127" i="7"/>
  <c r="D127" i="7"/>
  <c r="B72" i="3"/>
  <c r="A71" i="3"/>
  <c r="A129" i="7" l="1"/>
  <c r="E129" i="7" s="1"/>
  <c r="B128" i="7"/>
  <c r="F128" i="7" s="1"/>
  <c r="D128" i="7"/>
  <c r="C128" i="7"/>
  <c r="B73" i="3"/>
  <c r="A72" i="3"/>
  <c r="D129" i="7" l="1"/>
  <c r="B129" i="7"/>
  <c r="F129" i="7" s="1"/>
  <c r="C129" i="7"/>
  <c r="A130" i="7"/>
  <c r="E130" i="7" s="1"/>
  <c r="A73" i="3"/>
  <c r="B74" i="3"/>
  <c r="D130" i="7" l="1"/>
  <c r="B130" i="7"/>
  <c r="F130" i="7" s="1"/>
  <c r="C130" i="7"/>
  <c r="A131" i="7"/>
  <c r="E131" i="7" s="1"/>
  <c r="B75" i="3"/>
  <c r="A74" i="3"/>
  <c r="A132" i="7" l="1"/>
  <c r="E132" i="7" s="1"/>
  <c r="B131" i="7"/>
  <c r="F131" i="7" s="1"/>
  <c r="C131" i="7"/>
  <c r="D131" i="7"/>
  <c r="A75" i="3"/>
  <c r="B76" i="3"/>
  <c r="C132" i="7" l="1"/>
  <c r="B132" i="7"/>
  <c r="F132" i="7" s="1"/>
  <c r="D132" i="7"/>
  <c r="A133" i="7"/>
  <c r="E133" i="7" s="1"/>
  <c r="B77" i="3"/>
  <c r="A76" i="3"/>
  <c r="C133" i="7" l="1"/>
  <c r="A134" i="7"/>
  <c r="E134" i="7" s="1"/>
  <c r="D133" i="7"/>
  <c r="B133" i="7"/>
  <c r="F133" i="7" s="1"/>
  <c r="A77" i="3"/>
  <c r="B78" i="3"/>
  <c r="D134" i="7" l="1"/>
  <c r="B134" i="7"/>
  <c r="F134" i="7" s="1"/>
  <c r="C134" i="7"/>
  <c r="A135" i="7"/>
  <c r="E135" i="7" s="1"/>
  <c r="B79" i="3"/>
  <c r="A78" i="3"/>
  <c r="A136" i="7" l="1"/>
  <c r="E136" i="7" s="1"/>
  <c r="B135" i="7"/>
  <c r="F135" i="7" s="1"/>
  <c r="C135" i="7"/>
  <c r="D135" i="7"/>
  <c r="B80" i="3"/>
  <c r="A79" i="3"/>
  <c r="C136" i="7" l="1"/>
  <c r="A137" i="7"/>
  <c r="E137" i="7" s="1"/>
  <c r="B136" i="7"/>
  <c r="F136" i="7" s="1"/>
  <c r="D136" i="7"/>
  <c r="B81" i="3"/>
  <c r="A80" i="3"/>
  <c r="C137" i="7" l="1"/>
  <c r="D137" i="7"/>
  <c r="B137" i="7"/>
  <c r="F137" i="7" s="1"/>
  <c r="A138" i="7"/>
  <c r="E138" i="7" s="1"/>
  <c r="A81" i="3"/>
  <c r="B82" i="3"/>
  <c r="D138" i="7" l="1"/>
  <c r="B138" i="7"/>
  <c r="F138" i="7" s="1"/>
  <c r="C138" i="7"/>
  <c r="A139" i="7"/>
  <c r="E139" i="7" s="1"/>
  <c r="A82" i="3"/>
  <c r="B83" i="3"/>
  <c r="B139" i="7" l="1"/>
  <c r="F139" i="7" s="1"/>
  <c r="A140" i="7"/>
  <c r="E140" i="7" s="1"/>
  <c r="C139" i="7"/>
  <c r="D139" i="7"/>
  <c r="B84" i="3"/>
  <c r="A83" i="3"/>
  <c r="A141" i="7" l="1"/>
  <c r="E141" i="7" s="1"/>
  <c r="D140" i="7"/>
  <c r="C140" i="7"/>
  <c r="B140" i="7"/>
  <c r="F140" i="7" s="1"/>
  <c r="A84" i="3"/>
  <c r="B85" i="3"/>
  <c r="B141" i="7" l="1"/>
  <c r="F141" i="7" s="1"/>
  <c r="C141" i="7"/>
  <c r="A142" i="7"/>
  <c r="E142" i="7" s="1"/>
  <c r="D141" i="7"/>
  <c r="A85" i="3"/>
  <c r="B86" i="3"/>
  <c r="A143" i="7" l="1"/>
  <c r="E143" i="7" s="1"/>
  <c r="B142" i="7"/>
  <c r="F142" i="7" s="1"/>
  <c r="D142" i="7"/>
  <c r="C142" i="7"/>
  <c r="B87" i="3"/>
  <c r="A86" i="3"/>
  <c r="C143" i="7" l="1"/>
  <c r="A144" i="7"/>
  <c r="E144" i="7" s="1"/>
  <c r="B143" i="7"/>
  <c r="F143" i="7" s="1"/>
  <c r="D143" i="7"/>
  <c r="B88" i="3"/>
  <c r="A87" i="3"/>
  <c r="D144" i="7" l="1"/>
  <c r="C144" i="7"/>
  <c r="A145" i="7"/>
  <c r="E145" i="7" s="1"/>
  <c r="B144" i="7"/>
  <c r="F144" i="7" s="1"/>
  <c r="B89" i="3"/>
  <c r="A88" i="3"/>
  <c r="B145" i="7" l="1"/>
  <c r="F145" i="7" s="1"/>
  <c r="C145" i="7"/>
  <c r="A146" i="7"/>
  <c r="E146" i="7" s="1"/>
  <c r="D145" i="7"/>
  <c r="A89" i="3"/>
  <c r="B90" i="3"/>
  <c r="A147" i="7" l="1"/>
  <c r="E147" i="7" s="1"/>
  <c r="B146" i="7"/>
  <c r="F146" i="7" s="1"/>
  <c r="D146" i="7"/>
  <c r="C146" i="7"/>
  <c r="A90" i="3"/>
  <c r="B91" i="3"/>
  <c r="D147" i="7" l="1"/>
  <c r="B147" i="7"/>
  <c r="F147" i="7" s="1"/>
  <c r="C147" i="7"/>
  <c r="A148" i="7"/>
  <c r="E148" i="7" s="1"/>
  <c r="B92" i="3"/>
  <c r="A91" i="3"/>
  <c r="A149" i="7" l="1"/>
  <c r="E149" i="7" s="1"/>
  <c r="B148" i="7"/>
  <c r="F148" i="7" s="1"/>
  <c r="D148" i="7"/>
  <c r="C148" i="7"/>
  <c r="B93" i="3"/>
  <c r="A92" i="3"/>
  <c r="C149" i="7" l="1"/>
  <c r="B149" i="7"/>
  <c r="F149" i="7" s="1"/>
  <c r="A150" i="7"/>
  <c r="E150" i="7" s="1"/>
  <c r="D149" i="7"/>
  <c r="A93" i="3"/>
  <c r="B94" i="3"/>
  <c r="D150" i="7" l="1"/>
  <c r="A151" i="7"/>
  <c r="E151" i="7" s="1"/>
  <c r="B150" i="7"/>
  <c r="F150" i="7" s="1"/>
  <c r="C150" i="7"/>
  <c r="B95" i="3"/>
  <c r="A94" i="3"/>
  <c r="A152" i="7" l="1"/>
  <c r="E152" i="7" s="1"/>
  <c r="C151" i="7"/>
  <c r="D151" i="7"/>
  <c r="B151" i="7"/>
  <c r="F151" i="7" s="1"/>
  <c r="A95" i="3"/>
  <c r="A153" i="7" l="1"/>
  <c r="E153" i="7" s="1"/>
  <c r="B152" i="7"/>
  <c r="F152" i="7" s="1"/>
  <c r="D152" i="7"/>
  <c r="C152" i="7"/>
  <c r="C153" i="7" l="1"/>
  <c r="B153" i="7"/>
  <c r="F153" i="7" s="1"/>
  <c r="A154" i="7"/>
  <c r="E154" i="7" s="1"/>
  <c r="D153" i="7"/>
  <c r="B96" i="3"/>
  <c r="B97" i="3" s="1"/>
  <c r="C154" i="7" l="1"/>
  <c r="A155" i="7"/>
  <c r="E155" i="7" s="1"/>
  <c r="B154" i="7"/>
  <c r="F154" i="7" s="1"/>
  <c r="D154" i="7"/>
  <c r="B98" i="3"/>
  <c r="A98" i="3" s="1"/>
  <c r="A97" i="3"/>
  <c r="A96" i="3"/>
  <c r="B99" i="3" l="1"/>
  <c r="A156" i="7"/>
  <c r="E156" i="7" s="1"/>
  <c r="B155" i="7"/>
  <c r="F155" i="7" s="1"/>
  <c r="C155" i="7"/>
  <c r="D155" i="7"/>
  <c r="A99" i="3"/>
  <c r="B100" i="3"/>
  <c r="D156" i="7" l="1"/>
  <c r="A157" i="7"/>
  <c r="E157" i="7" s="1"/>
  <c r="B156" i="7"/>
  <c r="F156" i="7" s="1"/>
  <c r="C156" i="7"/>
  <c r="A100" i="3"/>
  <c r="B101" i="3"/>
  <c r="D157" i="7" l="1"/>
  <c r="C157" i="7"/>
  <c r="B157" i="7"/>
  <c r="F157" i="7" s="1"/>
  <c r="A158" i="7"/>
  <c r="E158" i="7" s="1"/>
  <c r="A101" i="3"/>
  <c r="B102" i="3"/>
  <c r="A159" i="7" l="1"/>
  <c r="E159" i="7" s="1"/>
  <c r="B158" i="7"/>
  <c r="F158" i="7" s="1"/>
  <c r="D158" i="7"/>
  <c r="C158" i="7"/>
  <c r="A102" i="3"/>
  <c r="B103" i="3"/>
  <c r="D159" i="7" l="1"/>
  <c r="B159" i="7"/>
  <c r="F159" i="7" s="1"/>
  <c r="A160" i="7"/>
  <c r="E160" i="7" s="1"/>
  <c r="C159" i="7"/>
  <c r="A103" i="3"/>
  <c r="B104" i="3"/>
  <c r="B160" i="7" l="1"/>
  <c r="F160" i="7" s="1"/>
  <c r="C160" i="7"/>
  <c r="D160" i="7"/>
  <c r="A161" i="7"/>
  <c r="E161" i="7" s="1"/>
  <c r="B105" i="3"/>
  <c r="A104" i="3"/>
  <c r="B161" i="7" l="1"/>
  <c r="F161" i="7" s="1"/>
  <c r="A162" i="7"/>
  <c r="E162" i="7" s="1"/>
  <c r="D161" i="7"/>
  <c r="C161" i="7"/>
  <c r="A105" i="3"/>
  <c r="B106" i="3"/>
  <c r="D162" i="7" l="1"/>
  <c r="C162" i="7"/>
  <c r="A163" i="7"/>
  <c r="E163" i="7" s="1"/>
  <c r="B162" i="7"/>
  <c r="F162" i="7" s="1"/>
  <c r="A106" i="3"/>
  <c r="B107" i="3"/>
  <c r="B163" i="7" l="1"/>
  <c r="F163" i="7" s="1"/>
  <c r="D163" i="7"/>
  <c r="A164" i="7"/>
  <c r="E164" i="7" s="1"/>
  <c r="C163" i="7"/>
  <c r="A107" i="3"/>
  <c r="B108" i="3"/>
  <c r="A165" i="7" l="1"/>
  <c r="E165" i="7" s="1"/>
  <c r="B164" i="7"/>
  <c r="F164" i="7" s="1"/>
  <c r="D164" i="7"/>
  <c r="C164" i="7"/>
  <c r="A108" i="3"/>
  <c r="C165" i="7" l="1"/>
  <c r="B165" i="7"/>
  <c r="F165" i="7" s="1"/>
  <c r="A166" i="7"/>
  <c r="E166" i="7" s="1"/>
  <c r="D165" i="7"/>
  <c r="B109" i="3"/>
  <c r="B110" i="3" s="1"/>
  <c r="A110" i="3" s="1"/>
  <c r="C166" i="7" l="1"/>
  <c r="B166" i="7"/>
  <c r="F166" i="7" s="1"/>
  <c r="A167" i="7"/>
  <c r="E167" i="7" s="1"/>
  <c r="D166" i="7"/>
  <c r="A109" i="3"/>
  <c r="B111" i="3"/>
  <c r="D167" i="7" l="1"/>
  <c r="B167" i="7"/>
  <c r="F167" i="7" s="1"/>
  <c r="A168" i="7"/>
  <c r="E168" i="7" s="1"/>
  <c r="C167" i="7"/>
  <c r="B112" i="3"/>
  <c r="A111" i="3"/>
  <c r="D168" i="7" l="1"/>
  <c r="A169" i="7"/>
  <c r="E169" i="7" s="1"/>
  <c r="B168" i="7"/>
  <c r="F168" i="7" s="1"/>
  <c r="C168" i="7"/>
  <c r="B113" i="3"/>
  <c r="A112" i="3"/>
  <c r="A170" i="7" l="1"/>
  <c r="E170" i="7" s="1"/>
  <c r="C169" i="7"/>
  <c r="D169" i="7"/>
  <c r="B169" i="7"/>
  <c r="F169" i="7" s="1"/>
  <c r="A113" i="3"/>
  <c r="B114" i="3"/>
  <c r="C170" i="7" l="1"/>
  <c r="A171" i="7"/>
  <c r="E171" i="7" s="1"/>
  <c r="B170" i="7"/>
  <c r="F170" i="7" s="1"/>
  <c r="D170" i="7"/>
  <c r="A114" i="3"/>
  <c r="B115" i="3"/>
  <c r="B171" i="7" l="1"/>
  <c r="F171" i="7" s="1"/>
  <c r="C171" i="7"/>
  <c r="D171" i="7"/>
  <c r="A172" i="7"/>
  <c r="E172" i="7" s="1"/>
  <c r="B116" i="3"/>
  <c r="A115" i="3"/>
  <c r="C172" i="7" l="1"/>
  <c r="B172" i="7"/>
  <c r="F172" i="7" s="1"/>
  <c r="A173" i="7"/>
  <c r="E173" i="7" s="1"/>
  <c r="D172" i="7"/>
  <c r="B117" i="3"/>
  <c r="A116" i="3"/>
  <c r="A174" i="7" l="1"/>
  <c r="E174" i="7" s="1"/>
  <c r="D173" i="7"/>
  <c r="B173" i="7"/>
  <c r="F173" i="7" s="1"/>
  <c r="C173" i="7"/>
  <c r="B118" i="3"/>
  <c r="A117" i="3"/>
  <c r="A175" i="7" l="1"/>
  <c r="E175" i="7" s="1"/>
  <c r="B174" i="7"/>
  <c r="F174" i="7" s="1"/>
  <c r="C174" i="7"/>
  <c r="D174" i="7"/>
  <c r="B119" i="3"/>
  <c r="A118" i="3"/>
  <c r="D175" i="7" l="1"/>
  <c r="B175" i="7"/>
  <c r="F175" i="7" s="1"/>
  <c r="A176" i="7"/>
  <c r="E176" i="7" s="1"/>
  <c r="C175" i="7"/>
  <c r="B120" i="3"/>
  <c r="A119" i="3"/>
  <c r="C176" i="7" l="1"/>
  <c r="B176" i="7"/>
  <c r="F176" i="7" s="1"/>
  <c r="A177" i="7"/>
  <c r="E177" i="7" s="1"/>
  <c r="D176" i="7"/>
  <c r="B121" i="3"/>
  <c r="A120" i="3"/>
  <c r="A178" i="7" l="1"/>
  <c r="E178" i="7" s="1"/>
  <c r="B177" i="7"/>
  <c r="F177" i="7" s="1"/>
  <c r="D177" i="7"/>
  <c r="C177" i="7"/>
  <c r="A121" i="3"/>
  <c r="B122" i="3"/>
  <c r="D178" i="7" l="1"/>
  <c r="A179" i="7"/>
  <c r="E179" i="7" s="1"/>
  <c r="B178" i="7"/>
  <c r="F178" i="7" s="1"/>
  <c r="C178" i="7"/>
  <c r="B123" i="3"/>
  <c r="A122" i="3"/>
  <c r="A180" i="7" l="1"/>
  <c r="E180" i="7" s="1"/>
  <c r="D179" i="7"/>
  <c r="C179" i="7"/>
  <c r="B179" i="7"/>
  <c r="F179" i="7" s="1"/>
  <c r="A123" i="3"/>
  <c r="B124" i="3"/>
  <c r="A181" i="7" l="1"/>
  <c r="E181" i="7" s="1"/>
  <c r="B180" i="7"/>
  <c r="F180" i="7" s="1"/>
  <c r="D180" i="7"/>
  <c r="C180" i="7"/>
  <c r="B125" i="3"/>
  <c r="A124" i="3"/>
  <c r="C181" i="7" l="1"/>
  <c r="B181" i="7"/>
  <c r="F181" i="7" s="1"/>
  <c r="A182" i="7"/>
  <c r="E182" i="7" s="1"/>
  <c r="D181" i="7"/>
  <c r="B126" i="3"/>
  <c r="A125" i="3"/>
  <c r="D182" i="7" l="1"/>
  <c r="B182" i="7"/>
  <c r="F182" i="7" s="1"/>
  <c r="A183" i="7"/>
  <c r="E183" i="7" s="1"/>
  <c r="C182" i="7"/>
  <c r="A126" i="3"/>
  <c r="B127" i="3"/>
  <c r="A184" i="7" l="1"/>
  <c r="E184" i="7" s="1"/>
  <c r="C183" i="7"/>
  <c r="B183" i="7"/>
  <c r="F183" i="7" s="1"/>
  <c r="D183" i="7"/>
  <c r="B128" i="3"/>
  <c r="A127" i="3"/>
  <c r="A185" i="7" l="1"/>
  <c r="E185" i="7" s="1"/>
  <c r="B184" i="7"/>
  <c r="F184" i="7" s="1"/>
  <c r="D184" i="7"/>
  <c r="C184" i="7"/>
  <c r="A128" i="3"/>
  <c r="B129" i="3"/>
  <c r="C185" i="7" l="1"/>
  <c r="B185" i="7"/>
  <c r="F185" i="7" s="1"/>
  <c r="A186" i="7"/>
  <c r="E186" i="7" s="1"/>
  <c r="D185" i="7"/>
  <c r="A129" i="3"/>
  <c r="B130" i="3"/>
  <c r="C186" i="7" l="1"/>
  <c r="A187" i="7"/>
  <c r="E187" i="7" s="1"/>
  <c r="B186" i="7"/>
  <c r="F186" i="7" s="1"/>
  <c r="D186" i="7"/>
  <c r="A130" i="3"/>
  <c r="B131" i="3"/>
  <c r="A188" i="7" l="1"/>
  <c r="E188" i="7" s="1"/>
  <c r="D187" i="7"/>
  <c r="C187" i="7"/>
  <c r="B187" i="7"/>
  <c r="F187" i="7" s="1"/>
  <c r="B132" i="3"/>
  <c r="A131" i="3"/>
  <c r="B188" i="7" l="1"/>
  <c r="F188" i="7" s="1"/>
  <c r="C188" i="7"/>
  <c r="A189" i="7"/>
  <c r="E189" i="7" s="1"/>
  <c r="D188" i="7"/>
  <c r="A132" i="3"/>
  <c r="B133" i="3"/>
  <c r="C189" i="7" l="1"/>
  <c r="B189" i="7"/>
  <c r="F189" i="7" s="1"/>
  <c r="A190" i="7"/>
  <c r="E190" i="7" s="1"/>
  <c r="D189" i="7"/>
  <c r="A133" i="3"/>
  <c r="B134" i="3"/>
  <c r="C190" i="7" l="1"/>
  <c r="A191" i="7"/>
  <c r="E191" i="7" s="1"/>
  <c r="B190" i="7"/>
  <c r="F190" i="7" s="1"/>
  <c r="D190" i="7"/>
  <c r="A134" i="3"/>
  <c r="B135" i="3"/>
  <c r="D191" i="7" l="1"/>
  <c r="C191" i="7"/>
  <c r="A192" i="7"/>
  <c r="E192" i="7" s="1"/>
  <c r="B191" i="7"/>
  <c r="F191" i="7" s="1"/>
  <c r="A135" i="3"/>
  <c r="B136" i="3"/>
  <c r="A193" i="7" l="1"/>
  <c r="E193" i="7" s="1"/>
  <c r="B192" i="7"/>
  <c r="F192" i="7" s="1"/>
  <c r="D192" i="7"/>
  <c r="C192" i="7"/>
  <c r="B137" i="3"/>
  <c r="A136" i="3"/>
  <c r="C193" i="7" l="1"/>
  <c r="B193" i="7"/>
  <c r="F193" i="7" s="1"/>
  <c r="A194" i="7"/>
  <c r="E194" i="7" s="1"/>
  <c r="D193" i="7"/>
  <c r="B138" i="3"/>
  <c r="A137" i="3"/>
  <c r="D194" i="7" l="1"/>
  <c r="A195" i="7"/>
  <c r="E195" i="7" s="1"/>
  <c r="B194" i="7"/>
  <c r="F194" i="7" s="1"/>
  <c r="C194" i="7"/>
  <c r="B139" i="3"/>
  <c r="A138" i="3"/>
  <c r="A196" i="7" l="1"/>
  <c r="E196" i="7" s="1"/>
  <c r="C195" i="7"/>
  <c r="B195" i="7"/>
  <c r="F195" i="7" s="1"/>
  <c r="D195" i="7"/>
  <c r="B140" i="3"/>
  <c r="A139" i="3"/>
  <c r="A197" i="7" l="1"/>
  <c r="E197" i="7" s="1"/>
  <c r="B196" i="7"/>
  <c r="F196" i="7" s="1"/>
  <c r="C196" i="7"/>
  <c r="D196" i="7"/>
  <c r="A140" i="3"/>
  <c r="B141" i="3"/>
  <c r="C197" i="7" l="1"/>
  <c r="B197" i="7"/>
  <c r="F197" i="7" s="1"/>
  <c r="A198" i="7"/>
  <c r="E198" i="7" s="1"/>
  <c r="D197" i="7"/>
  <c r="B142" i="3"/>
  <c r="A141" i="3"/>
  <c r="D198" i="7" l="1"/>
  <c r="A199" i="7"/>
  <c r="E199" i="7" s="1"/>
  <c r="B198" i="7"/>
  <c r="F198" i="7" s="1"/>
  <c r="C198" i="7"/>
  <c r="B143" i="3"/>
  <c r="A142" i="3"/>
  <c r="A200" i="7" l="1"/>
  <c r="E200" i="7" s="1"/>
  <c r="P6" i="1" s="1"/>
  <c r="B199" i="7"/>
  <c r="F199" i="7" s="1"/>
  <c r="G4" i="8" s="1"/>
  <c r="G6" i="8" s="1"/>
  <c r="C199" i="7"/>
  <c r="D199" i="7"/>
  <c r="D2" i="7"/>
  <c r="F4" i="8"/>
  <c r="F6" i="8" s="1"/>
  <c r="D4" i="8"/>
  <c r="D6" i="8" s="1"/>
  <c r="H4" i="8"/>
  <c r="H6" i="8" s="1"/>
  <c r="C4" i="8"/>
  <c r="C6" i="8" s="1"/>
  <c r="A143" i="3"/>
  <c r="B144" i="3"/>
  <c r="B4" i="8" l="1"/>
  <c r="B6" i="8" s="1"/>
  <c r="E4" i="8"/>
  <c r="E6" i="8" s="1"/>
  <c r="B2" i="7"/>
  <c r="B200" i="7"/>
  <c r="F200" i="7" s="1"/>
  <c r="F2" i="7" s="1"/>
  <c r="C200" i="7"/>
  <c r="D200" i="7"/>
  <c r="B145" i="3"/>
  <c r="A144" i="3"/>
  <c r="I4" i="8" l="1"/>
  <c r="I6" i="8" s="1"/>
  <c r="C2" i="7"/>
  <c r="A145" i="3"/>
  <c r="B146" i="3"/>
  <c r="A146" i="3" l="1"/>
  <c r="B147" i="3"/>
  <c r="A147" i="3" l="1"/>
  <c r="B148" i="3"/>
  <c r="A148" i="3" l="1"/>
  <c r="B149" i="3"/>
  <c r="B150" i="3" l="1"/>
  <c r="A149" i="3"/>
  <c r="B151" i="3" l="1"/>
  <c r="A150" i="3"/>
  <c r="B152" i="3" l="1"/>
  <c r="A151" i="3"/>
  <c r="A152" i="3" l="1"/>
  <c r="B153" i="3"/>
  <c r="A153" i="3" l="1"/>
  <c r="B154" i="3"/>
  <c r="B155" i="3" l="1"/>
  <c r="A154" i="3"/>
  <c r="B156" i="3" l="1"/>
  <c r="A155" i="3"/>
  <c r="A156" i="3" l="1"/>
  <c r="B157" i="3"/>
  <c r="B158" i="3" l="1"/>
  <c r="A157" i="3"/>
  <c r="A158" i="3" l="1"/>
  <c r="B159" i="3"/>
  <c r="B160" i="3" l="1"/>
  <c r="A159" i="3"/>
  <c r="B161" i="3" l="1"/>
  <c r="A160" i="3"/>
  <c r="B162" i="3" l="1"/>
  <c r="A161" i="3"/>
  <c r="B163" i="3" l="1"/>
  <c r="A162" i="3"/>
  <c r="B164" i="3" l="1"/>
  <c r="A163" i="3"/>
  <c r="A164" i="3" l="1"/>
  <c r="B165" i="3"/>
  <c r="A165" i="3" l="1"/>
  <c r="B166" i="3"/>
  <c r="A166" i="3" l="1"/>
  <c r="B167" i="3"/>
  <c r="A167" i="3" l="1"/>
  <c r="B168" i="3"/>
  <c r="A168" i="3" l="1"/>
  <c r="B169" i="3"/>
  <c r="A169" i="3" l="1"/>
  <c r="B170" i="3"/>
  <c r="A170" i="3" l="1"/>
  <c r="B171" i="3"/>
  <c r="A171" i="3" l="1"/>
  <c r="B172" i="3"/>
  <c r="A172" i="3" l="1"/>
  <c r="B173" i="3"/>
  <c r="B174" i="3" l="1"/>
  <c r="A173" i="3"/>
  <c r="A174" i="3" l="1"/>
  <c r="B175" i="3"/>
  <c r="A175" i="3" l="1"/>
  <c r="B176" i="3"/>
  <c r="B177" i="3" l="1"/>
  <c r="A176" i="3"/>
  <c r="A177" i="3" l="1"/>
  <c r="B178" i="3"/>
  <c r="B179" i="3" l="1"/>
  <c r="A178" i="3"/>
  <c r="B180" i="3" l="1"/>
  <c r="A179" i="3"/>
  <c r="A180" i="3" l="1"/>
  <c r="B181" i="3"/>
  <c r="B182" i="3" l="1"/>
  <c r="A181" i="3"/>
  <c r="A182" i="3" l="1"/>
  <c r="B183" i="3"/>
  <c r="A183" i="3" l="1"/>
  <c r="B184" i="3"/>
  <c r="A184" i="3" l="1"/>
  <c r="B185" i="3"/>
  <c r="A185" i="3" l="1"/>
  <c r="B186" i="3"/>
  <c r="A186" i="3" l="1"/>
  <c r="B187" i="3"/>
  <c r="A187" i="3" l="1"/>
  <c r="B188" i="3"/>
  <c r="B189" i="3" l="1"/>
  <c r="A188" i="3"/>
  <c r="B190" i="3" l="1"/>
  <c r="A189" i="3"/>
  <c r="A190" i="3" l="1"/>
  <c r="B191" i="3"/>
  <c r="B192" i="3" l="1"/>
  <c r="A191" i="3"/>
  <c r="A192" i="3" l="1"/>
  <c r="B193" i="3"/>
  <c r="A193" i="3" l="1"/>
  <c r="B194" i="3"/>
  <c r="B195" i="3" l="1"/>
  <c r="A194" i="3"/>
  <c r="B196" i="3" l="1"/>
  <c r="A195" i="3"/>
  <c r="B197" i="3" l="1"/>
  <c r="A196" i="3"/>
  <c r="A197" i="3" l="1"/>
  <c r="B198" i="3"/>
  <c r="A198" i="3" l="1"/>
  <c r="B199" i="3"/>
  <c r="B200" i="3" l="1"/>
  <c r="A199" i="3"/>
  <c r="B201" i="3" l="1"/>
  <c r="A200" i="3"/>
  <c r="B202" i="3" l="1"/>
  <c r="A201" i="3"/>
  <c r="B203" i="3" l="1"/>
  <c r="A202" i="3"/>
  <c r="A203" i="3" l="1"/>
  <c r="B204" i="3"/>
  <c r="A204" i="3" l="1"/>
  <c r="B205" i="3" l="1"/>
  <c r="B206" i="3" s="1"/>
  <c r="A206" i="3" s="1"/>
  <c r="A205" i="3" l="1"/>
  <c r="B207" i="3"/>
  <c r="B208" i="3" l="1"/>
  <c r="A207" i="3"/>
  <c r="B209" i="3" l="1"/>
  <c r="A208" i="3"/>
  <c r="A209" i="3" l="1"/>
  <c r="B210" i="3"/>
  <c r="A210" i="3" l="1"/>
  <c r="B211" i="3"/>
  <c r="A211" i="3" l="1"/>
  <c r="B212" i="3"/>
  <c r="A212" i="3" l="1"/>
  <c r="B213" i="3"/>
  <c r="B214" i="3" l="1"/>
  <c r="A213" i="3"/>
  <c r="A214" i="3" l="1"/>
  <c r="B215" i="3"/>
  <c r="A215" i="3" l="1"/>
  <c r="B216" i="3"/>
  <c r="B217" i="3" l="1"/>
  <c r="A216" i="3"/>
  <c r="B218" i="3" l="1"/>
  <c r="A217" i="3"/>
  <c r="A218" i="3" l="1"/>
  <c r="B219" i="3"/>
  <c r="B220" i="3" l="1"/>
  <c r="A219" i="3"/>
  <c r="B221" i="3" l="1"/>
  <c r="A220" i="3"/>
  <c r="B222" i="3" l="1"/>
  <c r="A221" i="3"/>
  <c r="A222" i="3" l="1"/>
  <c r="B223" i="3"/>
  <c r="B224" i="3" l="1"/>
  <c r="A223" i="3"/>
  <c r="B225" i="3" l="1"/>
  <c r="A224" i="3"/>
  <c r="B226" i="3" l="1"/>
  <c r="A225" i="3"/>
  <c r="A226" i="3" l="1"/>
  <c r="B227" i="3"/>
  <c r="B228" i="3" l="1"/>
  <c r="A227" i="3"/>
  <c r="A228" i="3" l="1"/>
  <c r="B229" i="3" l="1"/>
  <c r="B230" i="3" s="1"/>
  <c r="A230" i="3" s="1"/>
  <c r="B231" i="3" l="1"/>
  <c r="A229" i="3"/>
  <c r="A231" i="3" l="1"/>
  <c r="B232" i="3"/>
  <c r="A232" i="3" l="1"/>
  <c r="B233" i="3"/>
  <c r="A233" i="3" l="1"/>
  <c r="B234" i="3" l="1"/>
  <c r="B235" i="3" s="1"/>
  <c r="A235" i="3" s="1"/>
  <c r="A234" i="3" l="1"/>
  <c r="B236" i="3"/>
  <c r="B237" i="3" l="1"/>
  <c r="A236" i="3"/>
  <c r="B238" i="3" l="1"/>
  <c r="A237" i="3"/>
  <c r="A238" i="3" l="1"/>
  <c r="B239" i="3"/>
  <c r="A239" i="3" l="1"/>
  <c r="B240" i="3"/>
  <c r="A240" i="3" l="1"/>
  <c r="B241" i="3"/>
  <c r="B242" i="3" l="1"/>
  <c r="A241" i="3"/>
  <c r="A242" i="3" l="1"/>
  <c r="B243" i="3"/>
  <c r="A243" i="3" l="1"/>
  <c r="B244" i="3"/>
  <c r="B245" i="3" l="1"/>
  <c r="A244" i="3"/>
  <c r="A245" i="3" l="1"/>
  <c r="B246" i="3"/>
  <c r="A246" i="3" l="1"/>
  <c r="B247" i="3"/>
  <c r="B248" i="3" l="1"/>
  <c r="A247" i="3"/>
  <c r="A248" i="3" l="1"/>
  <c r="B249" i="3"/>
  <c r="B250" i="3" l="1"/>
  <c r="A249" i="3"/>
  <c r="A250" i="3" l="1"/>
  <c r="B251" i="3"/>
  <c r="B252" i="3" l="1"/>
  <c r="A251" i="3"/>
  <c r="B253" i="3" l="1"/>
  <c r="A252" i="3"/>
  <c r="A253" i="3" l="1"/>
  <c r="B254" i="3"/>
  <c r="A254" i="3" l="1"/>
  <c r="B255" i="3"/>
  <c r="B256" i="3" l="1"/>
  <c r="A255" i="3"/>
  <c r="A256" i="3" l="1"/>
  <c r="B257" i="3"/>
  <c r="B258" i="3" l="1"/>
  <c r="A257" i="3"/>
  <c r="A258" i="3" l="1"/>
  <c r="B259" i="3"/>
  <c r="A259" i="3" l="1"/>
  <c r="B260" i="3"/>
  <c r="B261" i="3" l="1"/>
  <c r="A260" i="3"/>
  <c r="A261" i="3" l="1"/>
  <c r="B262" i="3"/>
  <c r="A262" i="3" l="1"/>
  <c r="B263" i="3"/>
  <c r="B264" i="3" l="1"/>
  <c r="A263" i="3"/>
  <c r="B265" i="3" l="1"/>
  <c r="A264" i="3"/>
  <c r="B266" i="3" l="1"/>
  <c r="A265" i="3"/>
  <c r="B267" i="3" l="1"/>
  <c r="A266" i="3"/>
  <c r="B268" i="3" l="1"/>
  <c r="A267" i="3"/>
  <c r="A268" i="3" l="1"/>
  <c r="B269" i="3"/>
  <c r="B270" i="3" l="1"/>
  <c r="A269" i="3"/>
  <c r="B271" i="3" l="1"/>
  <c r="A270" i="3"/>
  <c r="A271" i="3" l="1"/>
  <c r="B272" i="3"/>
  <c r="B273" i="3" l="1"/>
  <c r="A272" i="3"/>
  <c r="A273" i="3" l="1"/>
  <c r="B274" i="3"/>
  <c r="A274" i="3" l="1"/>
  <c r="B275" i="3"/>
  <c r="B276" i="3" l="1"/>
  <c r="A275" i="3"/>
  <c r="A276" i="3" l="1"/>
  <c r="B277" i="3"/>
  <c r="A277" i="3" l="1"/>
  <c r="B278" i="3"/>
  <c r="A278" i="3" l="1"/>
  <c r="B279" i="3"/>
  <c r="B280" i="3" l="1"/>
  <c r="A279" i="3"/>
  <c r="A280" i="3" l="1"/>
  <c r="B281" i="3"/>
  <c r="B282" i="3" l="1"/>
  <c r="A281" i="3"/>
  <c r="B283" i="3" l="1"/>
  <c r="A282" i="3"/>
  <c r="B284" i="3" l="1"/>
  <c r="A283" i="3"/>
  <c r="B285" i="3" l="1"/>
  <c r="A284" i="3"/>
  <c r="A285" i="3" l="1"/>
  <c r="B286" i="3"/>
  <c r="B287" i="3" l="1"/>
  <c r="A286" i="3"/>
  <c r="A287" i="3" l="1"/>
  <c r="B288" i="3"/>
  <c r="B289" i="3" l="1"/>
  <c r="A288" i="3"/>
  <c r="A289" i="3" l="1"/>
  <c r="B290" i="3"/>
  <c r="A290" i="3" l="1"/>
  <c r="B291" i="3"/>
  <c r="A291" i="3" l="1"/>
  <c r="B292" i="3"/>
  <c r="A292" i="3" l="1"/>
  <c r="B293" i="3"/>
  <c r="B294" i="3" l="1"/>
  <c r="A293" i="3"/>
  <c r="B295" i="3" l="1"/>
  <c r="A294" i="3"/>
  <c r="A295" i="3" l="1"/>
  <c r="B296" i="3"/>
  <c r="A296" i="3" l="1"/>
  <c r="B297" i="3"/>
  <c r="A297" i="3" l="1"/>
  <c r="B298" i="3"/>
  <c r="B299" i="3" l="1"/>
  <c r="A298" i="3"/>
  <c r="B300" i="3" l="1"/>
  <c r="A299" i="3"/>
  <c r="A300" i="3" l="1"/>
  <c r="B301" i="3"/>
  <c r="A301" i="3" l="1"/>
  <c r="B302" i="3"/>
  <c r="A302" i="3" l="1"/>
  <c r="B303" i="3"/>
  <c r="B304" i="3" l="1"/>
  <c r="A303" i="3"/>
  <c r="A304" i="3" l="1"/>
  <c r="B305" i="3"/>
  <c r="A305" i="3" l="1"/>
  <c r="B306" i="3"/>
  <c r="A306" i="3" l="1"/>
  <c r="B307" i="3"/>
  <c r="A307" i="3" l="1"/>
  <c r="B308" i="3"/>
  <c r="A308" i="3" l="1"/>
  <c r="B309" i="3" l="1"/>
  <c r="B310" i="3" s="1"/>
  <c r="A310" i="3" s="1"/>
  <c r="A309" i="3" l="1"/>
  <c r="B311" i="3"/>
  <c r="A311" i="3" l="1"/>
  <c r="B312" i="3"/>
  <c r="B313" i="3" l="1"/>
  <c r="A312" i="3"/>
  <c r="A313" i="3" l="1"/>
  <c r="B314" i="3"/>
  <c r="A314" i="3" l="1"/>
  <c r="B315" i="3"/>
  <c r="B316" i="3" l="1"/>
  <c r="A315" i="3"/>
  <c r="B317" i="3" l="1"/>
  <c r="A316" i="3"/>
  <c r="A317" i="3" l="1"/>
  <c r="B318" i="3"/>
  <c r="B319" i="3" l="1"/>
  <c r="A318" i="3"/>
  <c r="A319" i="3" l="1"/>
  <c r="B320" i="3"/>
  <c r="B321" i="3" l="1"/>
  <c r="A320" i="3"/>
  <c r="B322" i="3" l="1"/>
  <c r="A321" i="3"/>
  <c r="B323" i="3" l="1"/>
  <c r="A322" i="3"/>
  <c r="A323" i="3" l="1"/>
  <c r="B324" i="3"/>
  <c r="A324" i="3" l="1"/>
  <c r="B325" i="3"/>
  <c r="B326" i="3" l="1"/>
  <c r="A325" i="3"/>
  <c r="A326" i="3" l="1"/>
  <c r="B327" i="3"/>
  <c r="B328" i="3" l="1"/>
  <c r="A327" i="3"/>
  <c r="B329" i="3" l="1"/>
  <c r="A328" i="3"/>
  <c r="A329" i="3" l="1"/>
  <c r="B330" i="3"/>
  <c r="A330" i="3" l="1"/>
  <c r="B331" i="3"/>
  <c r="B332" i="3" l="1"/>
  <c r="A331" i="3"/>
  <c r="B333" i="3" l="1"/>
  <c r="A332" i="3"/>
  <c r="B334" i="3" l="1"/>
  <c r="A333" i="3"/>
  <c r="B335" i="3" l="1"/>
  <c r="A334" i="3"/>
  <c r="A335" i="3" l="1"/>
  <c r="B336" i="3"/>
  <c r="A336" i="3" l="1"/>
  <c r="B337" i="3"/>
  <c r="B338" i="3" l="1"/>
  <c r="A337" i="3"/>
  <c r="B339" i="3" l="1"/>
  <c r="A338" i="3"/>
  <c r="B340" i="3" l="1"/>
  <c r="A339" i="3"/>
  <c r="A340" i="3" l="1"/>
  <c r="B341" i="3"/>
  <c r="A341" i="3" l="1"/>
  <c r="B342" i="3"/>
  <c r="B343" i="3" l="1"/>
  <c r="A342" i="3"/>
  <c r="A343" i="3" l="1"/>
  <c r="B344" i="3"/>
  <c r="A344" i="3" l="1"/>
  <c r="B345" i="3"/>
  <c r="B346" i="3" l="1"/>
  <c r="A345" i="3"/>
  <c r="B347" i="3" l="1"/>
  <c r="A346" i="3"/>
  <c r="B348" i="3" l="1"/>
  <c r="A347" i="3"/>
  <c r="B349" i="3" l="1"/>
  <c r="A348" i="3"/>
  <c r="A349" i="3" l="1"/>
  <c r="B350" i="3"/>
  <c r="B351" i="3" l="1"/>
  <c r="A350" i="3"/>
  <c r="A351" i="3" l="1"/>
  <c r="B352" i="3"/>
  <c r="B353" i="3" l="1"/>
  <c r="A352" i="3"/>
  <c r="B354" i="3" l="1"/>
  <c r="A353" i="3"/>
  <c r="B355" i="3" l="1"/>
  <c r="A354" i="3"/>
  <c r="B356" i="3" l="1"/>
  <c r="A355" i="3"/>
  <c r="B357" i="3" l="1"/>
  <c r="A356" i="3"/>
  <c r="B358" i="3" l="1"/>
  <c r="A357" i="3"/>
  <c r="B359" i="3" l="1"/>
  <c r="A358" i="3"/>
  <c r="A359" i="3" l="1"/>
  <c r="B360" i="3" l="1"/>
  <c r="B361" i="3" s="1"/>
  <c r="A361" i="3" s="1"/>
  <c r="B362" i="3" l="1"/>
  <c r="A360" i="3"/>
  <c r="B363" i="3" l="1"/>
  <c r="A362" i="3"/>
  <c r="A363" i="3" l="1"/>
  <c r="B364" i="3"/>
  <c r="B365" i="3" l="1"/>
  <c r="A364" i="3"/>
  <c r="B366" i="3" l="1"/>
  <c r="A365" i="3"/>
  <c r="A366" i="3" l="1"/>
  <c r="B367" i="3"/>
  <c r="B368" i="3" l="1"/>
  <c r="A367" i="3"/>
  <c r="A368" i="3" l="1"/>
  <c r="B369" i="3"/>
  <c r="B370" i="3" l="1"/>
  <c r="A369" i="3"/>
  <c r="A370" i="3" l="1"/>
  <c r="B371" i="3"/>
  <c r="A371" i="3" l="1"/>
  <c r="B372" i="3"/>
  <c r="B373" i="3" l="1"/>
  <c r="A372" i="3"/>
  <c r="A373" i="3" l="1"/>
  <c r="B374" i="3"/>
  <c r="A374" i="3" l="1"/>
  <c r="B375" i="3"/>
  <c r="A375" i="3" l="1"/>
  <c r="B376" i="3"/>
  <c r="A376" i="3" l="1"/>
  <c r="B377" i="3"/>
  <c r="A377" i="3" l="1"/>
  <c r="B378" i="3"/>
  <c r="A378" i="3" l="1"/>
  <c r="B379" i="3"/>
  <c r="B1661" i="3" l="1"/>
  <c r="A379" i="3"/>
  <c r="B380" i="3"/>
  <c r="A1661" i="3" l="1"/>
  <c r="B1662" i="3"/>
  <c r="B381" i="3"/>
  <c r="A380" i="3"/>
  <c r="A1662" i="3" l="1"/>
  <c r="B1663" i="3"/>
  <c r="B382" i="3"/>
  <c r="A381" i="3"/>
  <c r="A1663" i="3" l="1"/>
  <c r="B1664" i="3"/>
  <c r="B383" i="3"/>
  <c r="A382" i="3"/>
  <c r="A1664" i="3" l="1"/>
  <c r="B1665" i="3"/>
  <c r="A383" i="3"/>
  <c r="B384" i="3"/>
  <c r="A1665" i="3" l="1"/>
  <c r="B1666" i="3"/>
  <c r="A384" i="3"/>
  <c r="B385" i="3"/>
  <c r="B1667" i="3" l="1"/>
  <c r="A1666" i="3"/>
  <c r="B386" i="3"/>
  <c r="A385" i="3"/>
  <c r="A1667" i="3" l="1"/>
  <c r="B1668" i="3"/>
  <c r="A386" i="3"/>
  <c r="B387" i="3"/>
  <c r="B1669" i="3" l="1"/>
  <c r="A1668" i="3"/>
  <c r="B388" i="3"/>
  <c r="A387" i="3"/>
  <c r="B1670" i="3" l="1"/>
  <c r="A1669" i="3"/>
  <c r="A388" i="3"/>
  <c r="B389" i="3"/>
  <c r="A1670" i="3" l="1"/>
  <c r="B1671" i="3"/>
  <c r="B390" i="3"/>
  <c r="A389" i="3"/>
  <c r="B1672" i="3" l="1"/>
  <c r="A1671" i="3"/>
  <c r="A390" i="3"/>
  <c r="B391" i="3"/>
  <c r="A1672" i="3" l="1"/>
  <c r="B1673" i="3"/>
  <c r="B392" i="3"/>
  <c r="A391" i="3"/>
  <c r="A1673" i="3" l="1"/>
  <c r="B1674" i="3"/>
  <c r="A392" i="3"/>
  <c r="B393" i="3"/>
  <c r="B1675" i="3" l="1"/>
  <c r="A1674" i="3"/>
  <c r="A393" i="3"/>
  <c r="B394" i="3"/>
  <c r="B1676" i="3" l="1"/>
  <c r="A1675" i="3"/>
  <c r="A394" i="3"/>
  <c r="B395" i="3"/>
  <c r="A1676" i="3" l="1"/>
  <c r="B1677" i="3"/>
  <c r="A395" i="3"/>
  <c r="B396" i="3"/>
  <c r="B1678" i="3" l="1"/>
  <c r="A1677" i="3"/>
  <c r="A396" i="3"/>
  <c r="B397" i="3"/>
  <c r="B1679" i="3" l="1"/>
  <c r="A1678" i="3"/>
  <c r="B398" i="3"/>
  <c r="A397" i="3"/>
  <c r="B1680" i="3" l="1"/>
  <c r="A1679" i="3"/>
  <c r="A398" i="3"/>
  <c r="B399" i="3"/>
  <c r="A1680" i="3" l="1"/>
  <c r="B1681" i="3"/>
  <c r="B400" i="3"/>
  <c r="A399" i="3"/>
  <c r="B1682" i="3" l="1"/>
  <c r="A1681" i="3"/>
  <c r="B401" i="3"/>
  <c r="A400" i="3"/>
  <c r="B1683" i="3" l="1"/>
  <c r="A1682" i="3"/>
  <c r="A401" i="3"/>
  <c r="B402" i="3"/>
  <c r="B1684" i="3" l="1"/>
  <c r="A1683" i="3"/>
  <c r="A402" i="3"/>
  <c r="B403" i="3"/>
  <c r="B1685" i="3" l="1"/>
  <c r="A1684" i="3"/>
  <c r="A403" i="3"/>
  <c r="B404" i="3"/>
  <c r="A1685" i="3" l="1"/>
  <c r="B1686" i="3"/>
  <c r="A404" i="3"/>
  <c r="B405" i="3"/>
  <c r="B1687" i="3" l="1"/>
  <c r="A1686" i="3"/>
  <c r="B406" i="3"/>
  <c r="A405" i="3"/>
  <c r="B1688" i="3" l="1"/>
  <c r="A1687" i="3"/>
  <c r="A406" i="3"/>
  <c r="B407" i="3"/>
  <c r="A1688" i="3" l="1"/>
  <c r="B1689" i="3"/>
  <c r="A407" i="3"/>
  <c r="B1690" i="3" l="1"/>
  <c r="A1689" i="3"/>
  <c r="B408" i="3"/>
  <c r="B409" i="3" s="1"/>
  <c r="A409" i="3" s="1"/>
  <c r="B1691" i="3" l="1"/>
  <c r="A1690" i="3"/>
  <c r="B410" i="3"/>
  <c r="A408" i="3"/>
  <c r="B1692" i="3" l="1"/>
  <c r="A1691" i="3"/>
  <c r="A410" i="3"/>
  <c r="B411" i="3"/>
  <c r="B1693" i="3" l="1"/>
  <c r="A1692" i="3"/>
  <c r="B412" i="3"/>
  <c r="A411" i="3"/>
  <c r="A1693" i="3" l="1"/>
  <c r="B1694" i="3"/>
  <c r="B413" i="3"/>
  <c r="A412" i="3"/>
  <c r="A1694" i="3" l="1"/>
  <c r="B1695" i="3"/>
  <c r="B414" i="3"/>
  <c r="A413" i="3"/>
  <c r="A1695" i="3" l="1"/>
  <c r="B1696" i="3"/>
  <c r="A414" i="3"/>
  <c r="B415" i="3"/>
  <c r="B1697" i="3" l="1"/>
  <c r="A1696" i="3"/>
  <c r="A415" i="3"/>
  <c r="B416" i="3"/>
  <c r="A1697" i="3" l="1"/>
  <c r="B1698" i="3"/>
  <c r="B417" i="3"/>
  <c r="A416" i="3"/>
  <c r="B1699" i="3" l="1"/>
  <c r="A1698" i="3"/>
  <c r="A417" i="3"/>
  <c r="B418" i="3"/>
  <c r="A1699" i="3" l="1"/>
  <c r="B1700" i="3"/>
  <c r="B419" i="3"/>
  <c r="A418" i="3"/>
  <c r="B1701" i="3" l="1"/>
  <c r="A1700" i="3"/>
  <c r="A419" i="3"/>
  <c r="A1701" i="3" l="1"/>
  <c r="B1702" i="3"/>
  <c r="B420" i="3"/>
  <c r="B421" i="3" s="1"/>
  <c r="A421" i="3" s="1"/>
  <c r="B1703" i="3" l="1"/>
  <c r="A1702" i="3"/>
  <c r="B422" i="3"/>
  <c r="A420" i="3"/>
  <c r="B1704" i="3" l="1"/>
  <c r="A1703" i="3"/>
  <c r="A422" i="3"/>
  <c r="B423" i="3"/>
  <c r="A1704" i="3" l="1"/>
  <c r="B1705" i="3"/>
  <c r="B424" i="3"/>
  <c r="A423" i="3"/>
  <c r="A1705" i="3" l="1"/>
  <c r="B1706" i="3"/>
  <c r="B425" i="3"/>
  <c r="A424" i="3"/>
  <c r="B1707" i="3" l="1"/>
  <c r="A1706" i="3"/>
  <c r="B426" i="3"/>
  <c r="A425" i="3"/>
  <c r="B1708" i="3" l="1"/>
  <c r="A1707" i="3"/>
  <c r="A426" i="3"/>
  <c r="B427" i="3"/>
  <c r="A1708" i="3" l="1"/>
  <c r="B1709" i="3"/>
  <c r="B428" i="3"/>
  <c r="A427" i="3"/>
  <c r="A1709" i="3" l="1"/>
  <c r="B1710" i="3"/>
  <c r="B429" i="3"/>
  <c r="A428" i="3"/>
  <c r="A1710" i="3" l="1"/>
  <c r="B1711" i="3"/>
  <c r="B430" i="3"/>
  <c r="A429" i="3"/>
  <c r="B1712" i="3" l="1"/>
  <c r="A1711" i="3"/>
  <c r="A430" i="3"/>
  <c r="B431" i="3"/>
  <c r="A1712" i="3" l="1"/>
  <c r="B1713" i="3"/>
  <c r="B432" i="3"/>
  <c r="A431" i="3"/>
  <c r="A1713" i="3" l="1"/>
  <c r="B1714" i="3"/>
  <c r="B433" i="3"/>
  <c r="A432" i="3"/>
  <c r="A1714" i="3" l="1"/>
  <c r="B1715" i="3"/>
  <c r="A433" i="3"/>
  <c r="B434" i="3"/>
  <c r="B1716" i="3" l="1"/>
  <c r="A1715" i="3"/>
  <c r="B435" i="3"/>
  <c r="A434" i="3"/>
  <c r="A1716" i="3" l="1"/>
  <c r="B1717" i="3"/>
  <c r="A435" i="3"/>
  <c r="B436" i="3"/>
  <c r="B1718" i="3" l="1"/>
  <c r="A1717" i="3"/>
  <c r="A436" i="3"/>
  <c r="B437" i="3"/>
  <c r="A1718" i="3" l="1"/>
  <c r="B1719" i="3"/>
  <c r="A437" i="3"/>
  <c r="B438" i="3"/>
  <c r="B1720" i="3" l="1"/>
  <c r="A1719" i="3"/>
  <c r="B439" i="3"/>
  <c r="A438" i="3"/>
  <c r="A1720" i="3" l="1"/>
  <c r="B1721" i="3"/>
  <c r="A439" i="3"/>
  <c r="B440" i="3"/>
  <c r="A1721" i="3" l="1"/>
  <c r="B1722" i="3"/>
  <c r="B441" i="3"/>
  <c r="A440" i="3"/>
  <c r="A1722" i="3" l="1"/>
  <c r="B1723" i="3"/>
  <c r="A441" i="3"/>
  <c r="B442" i="3"/>
  <c r="A1723" i="3" l="1"/>
  <c r="B1724" i="3"/>
  <c r="A442" i="3"/>
  <c r="B443" i="3"/>
  <c r="A1724" i="3" l="1"/>
  <c r="B1725" i="3"/>
  <c r="B444" i="3"/>
  <c r="A443" i="3"/>
  <c r="B1726" i="3" l="1"/>
  <c r="A1725" i="3"/>
  <c r="A444" i="3"/>
  <c r="B445" i="3"/>
  <c r="B1727" i="3" l="1"/>
  <c r="A1726" i="3"/>
  <c r="A445" i="3"/>
  <c r="B446" i="3"/>
  <c r="A1727" i="3" l="1"/>
  <c r="B1728" i="3"/>
  <c r="B447" i="3"/>
  <c r="A446" i="3"/>
  <c r="B1729" i="3" l="1"/>
  <c r="A1728" i="3"/>
  <c r="A447" i="3"/>
  <c r="B448" i="3"/>
  <c r="A1729" i="3" l="1"/>
  <c r="B1730" i="3"/>
  <c r="B449" i="3"/>
  <c r="A448" i="3"/>
  <c r="B1731" i="3" l="1"/>
  <c r="A1730" i="3"/>
  <c r="A449" i="3"/>
  <c r="B450" i="3"/>
  <c r="B1732" i="3" l="1"/>
  <c r="A1731" i="3"/>
  <c r="A450" i="3"/>
  <c r="B451" i="3"/>
  <c r="A1732" i="3" l="1"/>
  <c r="B1733" i="3"/>
  <c r="A451" i="3"/>
  <c r="B452" i="3"/>
  <c r="A1733" i="3" l="1"/>
  <c r="B1734" i="3"/>
  <c r="A452" i="3"/>
  <c r="B453" i="3"/>
  <c r="A1734" i="3" l="1"/>
  <c r="B1735" i="3"/>
  <c r="B454" i="3"/>
  <c r="A453" i="3"/>
  <c r="A1735" i="3" l="1"/>
  <c r="B1736" i="3"/>
  <c r="B455" i="3"/>
  <c r="A454" i="3"/>
  <c r="B1737" i="3" l="1"/>
  <c r="A1736" i="3"/>
  <c r="B456" i="3"/>
  <c r="A455" i="3"/>
  <c r="B1738" i="3" l="1"/>
  <c r="A1737" i="3"/>
  <c r="A456" i="3"/>
  <c r="B457" i="3"/>
  <c r="B1739" i="3" l="1"/>
  <c r="A1738" i="3"/>
  <c r="A457" i="3"/>
  <c r="B458" i="3"/>
  <c r="B1740" i="3" l="1"/>
  <c r="A1739" i="3"/>
  <c r="B459" i="3"/>
  <c r="A458" i="3"/>
  <c r="B1741" i="3" l="1"/>
  <c r="A1740" i="3"/>
  <c r="A459" i="3"/>
  <c r="B460" i="3"/>
  <c r="A1741" i="3" l="1"/>
  <c r="B1742" i="3"/>
  <c r="A460" i="3"/>
  <c r="B461" i="3"/>
  <c r="A1742" i="3" l="1"/>
  <c r="B1743" i="3"/>
  <c r="A461" i="3"/>
  <c r="B462" i="3"/>
  <c r="A1743" i="3" l="1"/>
  <c r="B1744" i="3"/>
  <c r="A462" i="3"/>
  <c r="B463" i="3"/>
  <c r="B1745" i="3" l="1"/>
  <c r="A1744" i="3"/>
  <c r="A463" i="3"/>
  <c r="B464" i="3"/>
  <c r="A1745" i="3" l="1"/>
  <c r="B1746" i="3"/>
  <c r="A464" i="3"/>
  <c r="B465" i="3"/>
  <c r="A1746" i="3" l="1"/>
  <c r="B1747" i="3"/>
  <c r="A465" i="3"/>
  <c r="B1748" i="3" l="1"/>
  <c r="A1747" i="3"/>
  <c r="B466" i="3"/>
  <c r="B467" i="3" s="1"/>
  <c r="A467" i="3" s="1"/>
  <c r="A1748" i="3" l="1"/>
  <c r="B1749" i="3"/>
  <c r="B468" i="3"/>
  <c r="A466" i="3"/>
  <c r="B1750" i="3" l="1"/>
  <c r="A1749" i="3"/>
  <c r="B469" i="3"/>
  <c r="A468" i="3"/>
  <c r="B1751" i="3" l="1"/>
  <c r="A1750" i="3"/>
  <c r="A469" i="3"/>
  <c r="A1751" i="3" l="1"/>
  <c r="B1752" i="3"/>
  <c r="B470" i="3"/>
  <c r="B471" i="3" s="1"/>
  <c r="A471" i="3" s="1"/>
  <c r="B1753" i="3" l="1"/>
  <c r="A1752" i="3"/>
  <c r="A470" i="3"/>
  <c r="B472" i="3"/>
  <c r="B1754" i="3" l="1"/>
  <c r="A1753" i="3"/>
  <c r="A472" i="3"/>
  <c r="B473" i="3"/>
  <c r="B1755" i="3" l="1"/>
  <c r="A1754" i="3"/>
  <c r="B474" i="3"/>
  <c r="A473" i="3"/>
  <c r="B1756" i="3" l="1"/>
  <c r="A1755" i="3"/>
  <c r="A474" i="3"/>
  <c r="B475" i="3"/>
  <c r="A1756" i="3" l="1"/>
  <c r="B1757" i="3"/>
  <c r="A475" i="3"/>
  <c r="B476" i="3"/>
  <c r="A1757" i="3" l="1"/>
  <c r="B1758" i="3"/>
  <c r="A476" i="3"/>
  <c r="B477" i="3"/>
  <c r="B1759" i="3" l="1"/>
  <c r="A1758" i="3"/>
  <c r="A477" i="3"/>
  <c r="B478" i="3"/>
  <c r="B1760" i="3" l="1"/>
  <c r="A1759" i="3"/>
  <c r="B479" i="3"/>
  <c r="A478" i="3"/>
  <c r="A1760" i="3" l="1"/>
  <c r="B1761" i="3"/>
  <c r="A479" i="3"/>
  <c r="B480" i="3"/>
  <c r="B1762" i="3" l="1"/>
  <c r="A1761" i="3"/>
  <c r="B481" i="3"/>
  <c r="A480" i="3"/>
  <c r="A1762" i="3" l="1"/>
  <c r="B1763" i="3"/>
  <c r="A481" i="3"/>
  <c r="B482" i="3"/>
  <c r="A1763" i="3" l="1"/>
  <c r="B1764" i="3"/>
  <c r="B483" i="3"/>
  <c r="A482" i="3"/>
  <c r="A1764" i="3" l="1"/>
  <c r="B1765" i="3"/>
  <c r="A483" i="3"/>
  <c r="B484" i="3"/>
  <c r="A1765" i="3" l="1"/>
  <c r="B1766" i="3"/>
  <c r="A484" i="3"/>
  <c r="B485" i="3"/>
  <c r="A1766" i="3" l="1"/>
  <c r="B1767" i="3"/>
  <c r="B486" i="3"/>
  <c r="A485" i="3"/>
  <c r="A1767" i="3" l="1"/>
  <c r="B1768" i="3"/>
  <c r="A486" i="3"/>
  <c r="B487" i="3"/>
  <c r="B1769" i="3" l="1"/>
  <c r="A1768" i="3"/>
  <c r="B488" i="3"/>
  <c r="A487" i="3"/>
  <c r="A1769" i="3" l="1"/>
  <c r="B1770" i="3"/>
  <c r="B489" i="3"/>
  <c r="A488" i="3"/>
  <c r="B1771" i="3" l="1"/>
  <c r="A1770" i="3"/>
  <c r="B490" i="3"/>
  <c r="A489" i="3"/>
  <c r="A1771" i="3" l="1"/>
  <c r="B1772" i="3"/>
  <c r="A490" i="3"/>
  <c r="B491" i="3"/>
  <c r="A1772" i="3" l="1"/>
  <c r="B1773" i="3"/>
  <c r="B492" i="3"/>
  <c r="A491" i="3"/>
  <c r="A1773" i="3" l="1"/>
  <c r="B1774" i="3"/>
  <c r="A492" i="3"/>
  <c r="B493" i="3"/>
  <c r="B1775" i="3" l="1"/>
  <c r="A1774" i="3"/>
  <c r="A493" i="3"/>
  <c r="A1775" i="3" l="1"/>
  <c r="B1776" i="3"/>
  <c r="B494" i="3"/>
  <c r="B495" i="3" s="1"/>
  <c r="A495" i="3" s="1"/>
  <c r="B1777" i="3" l="1"/>
  <c r="A1776" i="3"/>
  <c r="A494" i="3"/>
  <c r="B496" i="3"/>
  <c r="B1778" i="3" l="1"/>
  <c r="A1777" i="3"/>
  <c r="B497" i="3"/>
  <c r="A496" i="3"/>
  <c r="A1778" i="3" l="1"/>
  <c r="B1779" i="3"/>
  <c r="A497" i="3"/>
  <c r="B498" i="3"/>
  <c r="B1780" i="3" l="1"/>
  <c r="A1779" i="3"/>
  <c r="A498" i="3"/>
  <c r="B499" i="3"/>
  <c r="B1781" i="3" l="1"/>
  <c r="A1780" i="3"/>
  <c r="A499" i="3"/>
  <c r="B500" i="3"/>
  <c r="A1781" i="3" l="1"/>
  <c r="B1782" i="3"/>
  <c r="A500" i="3"/>
  <c r="B501" i="3"/>
  <c r="B1783" i="3" l="1"/>
  <c r="A1782" i="3"/>
  <c r="B502" i="3"/>
  <c r="A501" i="3"/>
  <c r="A1783" i="3" l="1"/>
  <c r="B1784" i="3"/>
  <c r="A502" i="3"/>
  <c r="B503" i="3"/>
  <c r="B1785" i="3" l="1"/>
  <c r="A1784" i="3"/>
  <c r="A503" i="3"/>
  <c r="B504" i="3"/>
  <c r="A1785" i="3" l="1"/>
  <c r="B1786" i="3"/>
  <c r="B505" i="3"/>
  <c r="A504" i="3"/>
  <c r="A1786" i="3" l="1"/>
  <c r="B1787" i="3"/>
  <c r="A505" i="3"/>
  <c r="B506" i="3"/>
  <c r="A1787" i="3" l="1"/>
  <c r="B1788" i="3"/>
  <c r="A506" i="3"/>
  <c r="B507" i="3"/>
  <c r="B1789" i="3" l="1"/>
  <c r="A1788" i="3"/>
  <c r="B508" i="3"/>
  <c r="A507" i="3"/>
  <c r="B1790" i="3" l="1"/>
  <c r="A1789" i="3"/>
  <c r="A508" i="3"/>
  <c r="B509" i="3"/>
  <c r="B1791" i="3" l="1"/>
  <c r="A1790" i="3"/>
  <c r="B510" i="3"/>
  <c r="A509" i="3"/>
  <c r="B1792" i="3" l="1"/>
  <c r="A1791" i="3"/>
  <c r="B511" i="3"/>
  <c r="A510" i="3"/>
  <c r="A1792" i="3" l="1"/>
  <c r="B1793" i="3"/>
  <c r="B512" i="3"/>
  <c r="A511" i="3"/>
  <c r="A1793" i="3" l="1"/>
  <c r="B1794" i="3"/>
  <c r="B513" i="3"/>
  <c r="A512" i="3"/>
  <c r="B1795" i="3" l="1"/>
  <c r="A1794" i="3"/>
  <c r="B514" i="3"/>
  <c r="A513" i="3"/>
  <c r="B1796" i="3" l="1"/>
  <c r="A1795" i="3"/>
  <c r="A514" i="3"/>
  <c r="B515" i="3"/>
  <c r="B1797" i="3" l="1"/>
  <c r="A1796" i="3"/>
  <c r="B516" i="3"/>
  <c r="A515" i="3"/>
  <c r="B1798" i="3" l="1"/>
  <c r="A1797" i="3"/>
  <c r="B517" i="3"/>
  <c r="A516" i="3"/>
  <c r="A1798" i="3" l="1"/>
  <c r="B1799" i="3"/>
  <c r="A517" i="3"/>
  <c r="B518" i="3"/>
  <c r="A1799" i="3" l="1"/>
  <c r="B1800" i="3"/>
  <c r="A518" i="3"/>
  <c r="B519" i="3"/>
  <c r="A1800" i="3" l="1"/>
  <c r="B1801" i="3"/>
  <c r="A519" i="3"/>
  <c r="B520" i="3"/>
  <c r="A1801" i="3" l="1"/>
  <c r="B1802" i="3"/>
  <c r="B521" i="3"/>
  <c r="A520" i="3"/>
  <c r="A1802" i="3" l="1"/>
  <c r="B1803" i="3"/>
  <c r="B522" i="3"/>
  <c r="A521" i="3"/>
  <c r="B1804" i="3" l="1"/>
  <c r="A1803" i="3"/>
  <c r="B523" i="3"/>
  <c r="A522" i="3"/>
  <c r="B1805" i="3" l="1"/>
  <c r="A1804" i="3"/>
  <c r="A523" i="3"/>
  <c r="B524" i="3"/>
  <c r="B1806" i="3" l="1"/>
  <c r="A1805" i="3"/>
  <c r="A524" i="3"/>
  <c r="B525" i="3"/>
  <c r="A1806" i="3" l="1"/>
  <c r="B1807" i="3"/>
  <c r="B526" i="3"/>
  <c r="A525" i="3"/>
  <c r="B1808" i="3" l="1"/>
  <c r="A1807" i="3"/>
  <c r="A526" i="3"/>
  <c r="B527" i="3"/>
  <c r="A1808" i="3" l="1"/>
  <c r="B1809" i="3"/>
  <c r="A527" i="3"/>
  <c r="B528" i="3"/>
  <c r="B1810" i="3" l="1"/>
  <c r="A1809" i="3"/>
  <c r="B529" i="3"/>
  <c r="A528" i="3"/>
  <c r="A1810" i="3" l="1"/>
  <c r="B1811" i="3"/>
  <c r="B530" i="3"/>
  <c r="A529" i="3"/>
  <c r="B1812" i="3" l="1"/>
  <c r="A1811" i="3"/>
  <c r="B531" i="3"/>
  <c r="A530" i="3"/>
  <c r="B1813" i="3" l="1"/>
  <c r="A1812" i="3"/>
  <c r="A531" i="3"/>
  <c r="B532" i="3"/>
  <c r="B1814" i="3" l="1"/>
  <c r="A1813" i="3"/>
  <c r="B533" i="3"/>
  <c r="A532" i="3"/>
  <c r="B1815" i="3" l="1"/>
  <c r="A1814" i="3"/>
  <c r="A533" i="3"/>
  <c r="B534" i="3"/>
  <c r="B1816" i="3" l="1"/>
  <c r="A1815" i="3"/>
  <c r="B535" i="3"/>
  <c r="A534" i="3"/>
  <c r="B1817" i="3" l="1"/>
  <c r="A1816" i="3"/>
  <c r="A535" i="3"/>
  <c r="B536" i="3"/>
  <c r="A1817" i="3" l="1"/>
  <c r="B1818" i="3"/>
  <c r="A536" i="3"/>
  <c r="B537" i="3"/>
  <c r="A1818" i="3" l="1"/>
  <c r="B1819" i="3"/>
  <c r="B538" i="3"/>
  <c r="A537" i="3"/>
  <c r="B1820" i="3" l="1"/>
  <c r="A1819" i="3"/>
  <c r="B539" i="3"/>
  <c r="A538" i="3"/>
  <c r="B1821" i="3" l="1"/>
  <c r="A1820" i="3"/>
  <c r="A539" i="3"/>
  <c r="B540" i="3"/>
  <c r="B1822" i="3" l="1"/>
  <c r="A1821" i="3"/>
  <c r="A540" i="3"/>
  <c r="B541" i="3"/>
  <c r="B1823" i="3" l="1"/>
  <c r="A1822" i="3"/>
  <c r="B542" i="3"/>
  <c r="A541" i="3"/>
  <c r="B1824" i="3" l="1"/>
  <c r="A1823" i="3"/>
  <c r="B543" i="3"/>
  <c r="A542" i="3"/>
  <c r="B1825" i="3" l="1"/>
  <c r="A1824" i="3"/>
  <c r="B544" i="3"/>
  <c r="A543" i="3"/>
  <c r="B1826" i="3" l="1"/>
  <c r="A1825" i="3"/>
  <c r="A544" i="3"/>
  <c r="B545" i="3"/>
  <c r="A1826" i="3" l="1"/>
  <c r="B1827" i="3"/>
  <c r="A545" i="3"/>
  <c r="B546" i="3"/>
  <c r="B1828" i="3" l="1"/>
  <c r="A1827" i="3"/>
  <c r="A546" i="3"/>
  <c r="B547" i="3"/>
  <c r="A1828" i="3" l="1"/>
  <c r="B1829" i="3"/>
  <c r="A547" i="3"/>
  <c r="B548" i="3"/>
  <c r="A1829" i="3" l="1"/>
  <c r="B1830" i="3"/>
  <c r="B549" i="3"/>
  <c r="A548" i="3"/>
  <c r="B1831" i="3" l="1"/>
  <c r="A1830" i="3"/>
  <c r="B550" i="3"/>
  <c r="A549" i="3"/>
  <c r="A1831" i="3" l="1"/>
  <c r="B1832" i="3"/>
  <c r="A550" i="3"/>
  <c r="B551" i="3"/>
  <c r="A1832" i="3" l="1"/>
  <c r="B1833" i="3"/>
  <c r="A551" i="3"/>
  <c r="B552" i="3"/>
  <c r="B1834" i="3" l="1"/>
  <c r="A1833" i="3"/>
  <c r="A552" i="3"/>
  <c r="B553" i="3"/>
  <c r="A1834" i="3" l="1"/>
  <c r="B1835" i="3"/>
  <c r="A553" i="3"/>
  <c r="B554" i="3"/>
  <c r="B1836" i="3" l="1"/>
  <c r="A1835" i="3"/>
  <c r="B555" i="3"/>
  <c r="A554" i="3"/>
  <c r="B1837" i="3" l="1"/>
  <c r="A1836" i="3"/>
  <c r="A555" i="3"/>
  <c r="B556" i="3"/>
  <c r="B1838" i="3" l="1"/>
  <c r="A1837" i="3"/>
  <c r="A556" i="3"/>
  <c r="B557" i="3"/>
  <c r="A1838" i="3" l="1"/>
  <c r="B1839" i="3"/>
  <c r="A557" i="3"/>
  <c r="B558" i="3"/>
  <c r="A1839" i="3" l="1"/>
  <c r="B1840" i="3"/>
  <c r="B559" i="3"/>
  <c r="A558" i="3"/>
  <c r="B1841" i="3" l="1"/>
  <c r="A1840" i="3"/>
  <c r="A559" i="3"/>
  <c r="B560" i="3"/>
  <c r="B1842" i="3" l="1"/>
  <c r="A1841" i="3"/>
  <c r="B561" i="3"/>
  <c r="A560" i="3"/>
  <c r="B1843" i="3" l="1"/>
  <c r="A1842" i="3"/>
  <c r="A561" i="3"/>
  <c r="B562" i="3"/>
  <c r="B1844" i="3" l="1"/>
  <c r="A1843" i="3"/>
  <c r="A562" i="3"/>
  <c r="B563" i="3"/>
  <c r="A1844" i="3" l="1"/>
  <c r="B1845" i="3"/>
  <c r="A563" i="3"/>
  <c r="B564" i="3"/>
  <c r="A1845" i="3" l="1"/>
  <c r="B1846" i="3"/>
  <c r="A564" i="3"/>
  <c r="B565" i="3"/>
  <c r="A1846" i="3" l="1"/>
  <c r="B1847" i="3"/>
  <c r="A565" i="3"/>
  <c r="B566" i="3"/>
  <c r="B1848" i="3" l="1"/>
  <c r="A1847" i="3"/>
  <c r="A566" i="3"/>
  <c r="B567" i="3"/>
  <c r="B1849" i="3" l="1"/>
  <c r="A1848" i="3"/>
  <c r="A567" i="3"/>
  <c r="B568" i="3"/>
  <c r="A1849" i="3" l="1"/>
  <c r="B1850" i="3"/>
  <c r="B569" i="3"/>
  <c r="A568" i="3"/>
  <c r="B1851" i="3" l="1"/>
  <c r="A1850" i="3"/>
  <c r="A569" i="3"/>
  <c r="B570" i="3"/>
  <c r="A1851" i="3" l="1"/>
  <c r="B1852" i="3"/>
  <c r="B571" i="3"/>
  <c r="A570" i="3"/>
  <c r="B1853" i="3" l="1"/>
  <c r="A1852" i="3"/>
  <c r="B572" i="3"/>
  <c r="A571" i="3"/>
  <c r="B1854" i="3" l="1"/>
  <c r="A1853" i="3"/>
  <c r="B573" i="3"/>
  <c r="A572" i="3"/>
  <c r="B1946" i="3"/>
  <c r="B1855" i="3" l="1"/>
  <c r="A1854" i="3"/>
  <c r="A573" i="3"/>
  <c r="B574" i="3"/>
  <c r="B1947" i="3"/>
  <c r="A1946" i="3"/>
  <c r="A1855" i="3" l="1"/>
  <c r="B1856" i="3"/>
  <c r="B575" i="3"/>
  <c r="A574" i="3"/>
  <c r="A1947" i="3"/>
  <c r="B1948" i="3"/>
  <c r="A1856" i="3" l="1"/>
  <c r="B1857" i="3"/>
  <c r="A575" i="3"/>
  <c r="B576" i="3"/>
  <c r="A1948" i="3"/>
  <c r="B1949" i="3"/>
  <c r="B1858" i="3" l="1"/>
  <c r="A1857" i="3"/>
  <c r="B577" i="3"/>
  <c r="A576" i="3"/>
  <c r="B1950" i="3"/>
  <c r="A1949" i="3"/>
  <c r="A1858" i="3" l="1"/>
  <c r="B1859" i="3"/>
  <c r="A577" i="3"/>
  <c r="B578" i="3"/>
  <c r="A1950" i="3"/>
  <c r="B1951" i="3"/>
  <c r="B1860" i="3" l="1"/>
  <c r="A1859" i="3"/>
  <c r="A578" i="3"/>
  <c r="B579" i="3"/>
  <c r="B1952" i="3"/>
  <c r="A1951" i="3"/>
  <c r="A1860" i="3" l="1"/>
  <c r="B1861" i="3"/>
  <c r="A579" i="3"/>
  <c r="B580" i="3"/>
  <c r="A1952" i="3"/>
  <c r="B1953" i="3"/>
  <c r="B1862" i="3" l="1"/>
  <c r="A1861" i="3"/>
  <c r="A580" i="3"/>
  <c r="B581" i="3"/>
  <c r="B1954" i="3"/>
  <c r="A1953" i="3"/>
  <c r="B1863" i="3" l="1"/>
  <c r="A1862" i="3"/>
  <c r="A581" i="3"/>
  <c r="B582" i="3"/>
  <c r="A1954" i="3"/>
  <c r="B1955" i="3"/>
  <c r="B1864" i="3" l="1"/>
  <c r="A1863" i="3"/>
  <c r="A582" i="3"/>
  <c r="B583" i="3"/>
  <c r="A1955" i="3"/>
  <c r="B1956" i="3"/>
  <c r="A1864" i="3" l="1"/>
  <c r="B1865" i="3"/>
  <c r="A583" i="3"/>
  <c r="B584" i="3"/>
  <c r="A1956" i="3"/>
  <c r="B1957" i="3"/>
  <c r="A1865" i="3" l="1"/>
  <c r="B1866" i="3"/>
  <c r="A584" i="3"/>
  <c r="B585" i="3"/>
  <c r="B1958" i="3"/>
  <c r="A1957" i="3"/>
  <c r="A1866" i="3" l="1"/>
  <c r="B1867" i="3"/>
  <c r="A585" i="3"/>
  <c r="B586" i="3"/>
  <c r="A1958" i="3"/>
  <c r="B1959" i="3"/>
  <c r="B1868" i="3" l="1"/>
  <c r="A1867" i="3"/>
  <c r="B587" i="3"/>
  <c r="A586" i="3"/>
  <c r="A1959" i="3"/>
  <c r="B1960" i="3"/>
  <c r="B1869" i="3" l="1"/>
  <c r="A1868" i="3"/>
  <c r="A587" i="3"/>
  <c r="B588" i="3"/>
  <c r="A1960" i="3"/>
  <c r="B1961" i="3"/>
  <c r="B1870" i="3" l="1"/>
  <c r="A1869" i="3"/>
  <c r="B589" i="3"/>
  <c r="A588" i="3"/>
  <c r="A1961" i="3"/>
  <c r="B1962" i="3"/>
  <c r="B1871" i="3" l="1"/>
  <c r="A1870" i="3"/>
  <c r="A589" i="3"/>
  <c r="B590" i="3"/>
  <c r="A1962" i="3"/>
  <c r="B1963" i="3"/>
  <c r="A1871" i="3" l="1"/>
  <c r="B1872" i="3"/>
  <c r="A590" i="3"/>
  <c r="B591" i="3"/>
  <c r="B1964" i="3"/>
  <c r="A1963" i="3"/>
  <c r="A1872" i="3" l="1"/>
  <c r="B1873" i="3"/>
  <c r="B592" i="3"/>
  <c r="A591" i="3"/>
  <c r="A1964" i="3"/>
  <c r="B1965" i="3"/>
  <c r="A1873" i="3" l="1"/>
  <c r="B1874" i="3"/>
  <c r="A592" i="3"/>
  <c r="B593" i="3"/>
  <c r="B1966" i="3"/>
  <c r="A1965" i="3"/>
  <c r="A1874" i="3" l="1"/>
  <c r="B1875" i="3"/>
  <c r="A593" i="3"/>
  <c r="B594" i="3"/>
  <c r="A1966" i="3"/>
  <c r="B1967" i="3"/>
  <c r="B1876" i="3" l="1"/>
  <c r="A1875" i="3"/>
  <c r="A594" i="3"/>
  <c r="B595" i="3"/>
  <c r="A1967" i="3"/>
  <c r="B1968" i="3"/>
  <c r="B1877" i="3" l="1"/>
  <c r="A1876" i="3"/>
  <c r="A595" i="3"/>
  <c r="B596" i="3"/>
  <c r="A1968" i="3"/>
  <c r="B1969" i="3"/>
  <c r="A1877" i="3" l="1"/>
  <c r="B1878" i="3"/>
  <c r="B597" i="3"/>
  <c r="A596" i="3"/>
  <c r="B1970" i="3"/>
  <c r="A1969" i="3"/>
  <c r="B1879" i="3" l="1"/>
  <c r="A1878" i="3"/>
  <c r="A597" i="3"/>
  <c r="B598" i="3"/>
  <c r="B1971" i="3"/>
  <c r="A1970" i="3"/>
  <c r="B1880" i="3" l="1"/>
  <c r="A1879" i="3"/>
  <c r="B599" i="3"/>
  <c r="A598" i="3"/>
  <c r="B1972" i="3"/>
  <c r="A1971" i="3"/>
  <c r="A1880" i="3" l="1"/>
  <c r="B1881" i="3"/>
  <c r="A599" i="3"/>
  <c r="B600" i="3"/>
  <c r="B1973" i="3"/>
  <c r="A1972" i="3"/>
  <c r="A1881" i="3" l="1"/>
  <c r="B1882" i="3"/>
  <c r="A600" i="3"/>
  <c r="B601" i="3"/>
  <c r="B1974" i="3"/>
  <c r="A1973" i="3"/>
  <c r="A1882" i="3" l="1"/>
  <c r="B1883" i="3"/>
  <c r="B602" i="3"/>
  <c r="A601" i="3"/>
  <c r="A1974" i="3"/>
  <c r="B1975" i="3"/>
  <c r="A1883" i="3" l="1"/>
  <c r="B1884" i="3"/>
  <c r="B603" i="3"/>
  <c r="A602" i="3"/>
  <c r="B1976" i="3"/>
  <c r="A1975" i="3"/>
  <c r="A1884" i="3" l="1"/>
  <c r="B1885" i="3"/>
  <c r="B604" i="3"/>
  <c r="A603" i="3"/>
  <c r="A1976" i="3"/>
  <c r="B1977" i="3"/>
  <c r="B1886" i="3" l="1"/>
  <c r="A1885" i="3"/>
  <c r="B605" i="3"/>
  <c r="A604" i="3"/>
  <c r="B1978" i="3"/>
  <c r="A1977" i="3"/>
  <c r="A1886" i="3" l="1"/>
  <c r="B1887" i="3"/>
  <c r="A605" i="3"/>
  <c r="B606" i="3"/>
  <c r="A1978" i="3"/>
  <c r="B1979" i="3"/>
  <c r="A1887" i="3" l="1"/>
  <c r="B1888" i="3"/>
  <c r="B607" i="3"/>
  <c r="A606" i="3"/>
  <c r="A1979" i="3"/>
  <c r="B1980" i="3"/>
  <c r="B1889" i="3" l="1"/>
  <c r="A1888" i="3"/>
  <c r="B608" i="3"/>
  <c r="A607" i="3"/>
  <c r="B1981" i="3"/>
  <c r="A1980" i="3"/>
  <c r="B1890" i="3" l="1"/>
  <c r="A1889" i="3"/>
  <c r="B1393" i="3"/>
  <c r="B609" i="3"/>
  <c r="A608" i="3"/>
  <c r="B1982" i="3"/>
  <c r="A1981" i="3"/>
  <c r="B1891" i="3" l="1"/>
  <c r="A1890" i="3"/>
  <c r="B1394" i="3"/>
  <c r="A1393" i="3"/>
  <c r="B610" i="3"/>
  <c r="A609" i="3"/>
  <c r="B1983" i="3"/>
  <c r="A1982" i="3"/>
  <c r="B1892" i="3" l="1"/>
  <c r="A1891" i="3"/>
  <c r="A1394" i="3"/>
  <c r="B1395" i="3"/>
  <c r="B611" i="3"/>
  <c r="A610" i="3"/>
  <c r="B1984" i="3"/>
  <c r="A1983" i="3"/>
  <c r="A1892" i="3" l="1"/>
  <c r="B1893" i="3"/>
  <c r="B612" i="3"/>
  <c r="A611" i="3"/>
  <c r="A1395" i="3"/>
  <c r="B1396" i="3"/>
  <c r="A1984" i="3"/>
  <c r="B1985" i="3"/>
  <c r="B1894" i="3" l="1"/>
  <c r="A1893" i="3"/>
  <c r="A1396" i="3"/>
  <c r="B1397" i="3"/>
  <c r="A612" i="3"/>
  <c r="B613" i="3"/>
  <c r="A1985" i="3"/>
  <c r="B1986" i="3"/>
  <c r="A1894" i="3" l="1"/>
  <c r="B1895" i="3"/>
  <c r="B6062" i="3"/>
  <c r="B614" i="3"/>
  <c r="A613" i="3"/>
  <c r="A1397" i="3"/>
  <c r="B1398" i="3"/>
  <c r="B1987" i="3"/>
  <c r="A1986" i="3"/>
  <c r="A6062" i="3" l="1"/>
  <c r="B6063" i="3"/>
  <c r="A1895" i="3"/>
  <c r="B1896" i="3"/>
  <c r="B615" i="3"/>
  <c r="A614" i="3"/>
  <c r="A1398" i="3"/>
  <c r="B1399" i="3"/>
  <c r="A1987" i="3"/>
  <c r="B1988" i="3"/>
  <c r="B6064" i="3" l="1"/>
  <c r="A6063" i="3"/>
  <c r="A1896" i="3"/>
  <c r="B1897" i="3"/>
  <c r="B1400" i="3"/>
  <c r="A1399" i="3"/>
  <c r="A615" i="3"/>
  <c r="B616" i="3"/>
  <c r="B1989" i="3"/>
  <c r="A1988" i="3"/>
  <c r="B6065" i="3" l="1"/>
  <c r="A6064" i="3"/>
  <c r="A1897" i="3"/>
  <c r="B1898" i="3"/>
  <c r="B617" i="3"/>
  <c r="A616" i="3"/>
  <c r="B1401" i="3"/>
  <c r="A1400" i="3"/>
  <c r="B1990" i="3"/>
  <c r="A1989" i="3"/>
  <c r="B6066" i="3" l="1"/>
  <c r="A6065" i="3"/>
  <c r="B1899" i="3"/>
  <c r="A1898" i="3"/>
  <c r="A1401" i="3"/>
  <c r="B1402" i="3"/>
  <c r="B618" i="3"/>
  <c r="A617" i="3"/>
  <c r="A1990" i="3"/>
  <c r="B1991" i="3"/>
  <c r="A6066" i="3" l="1"/>
  <c r="B6067" i="3"/>
  <c r="B1900" i="3"/>
  <c r="A1899" i="3"/>
  <c r="A618" i="3"/>
  <c r="B619" i="3"/>
  <c r="A1402" i="3"/>
  <c r="B1403" i="3"/>
  <c r="A1991" i="3"/>
  <c r="B1992" i="3"/>
  <c r="A6067" i="3" l="1"/>
  <c r="B6068" i="3"/>
  <c r="A1900" i="3"/>
  <c r="B1901" i="3"/>
  <c r="A1403" i="3"/>
  <c r="B1404" i="3"/>
  <c r="A619" i="3"/>
  <c r="B620" i="3"/>
  <c r="A1992" i="3"/>
  <c r="B1993" i="3"/>
  <c r="B6069" i="3" l="1"/>
  <c r="A6068" i="3"/>
  <c r="A1901" i="3"/>
  <c r="B1902" i="3"/>
  <c r="B621" i="3"/>
  <c r="A620" i="3"/>
  <c r="B1405" i="3"/>
  <c r="A1404" i="3"/>
  <c r="B1994" i="3"/>
  <c r="A1993" i="3"/>
  <c r="A6069" i="3" l="1"/>
  <c r="B6070" i="3"/>
  <c r="B1903" i="3"/>
  <c r="A1902" i="3"/>
  <c r="A1405" i="3"/>
  <c r="B1406" i="3"/>
  <c r="A621" i="3"/>
  <c r="B622" i="3"/>
  <c r="A1994" i="3"/>
  <c r="B1995" i="3"/>
  <c r="B6071" i="3" l="1"/>
  <c r="A6070" i="3"/>
  <c r="B1904" i="3"/>
  <c r="A1903" i="3"/>
  <c r="B623" i="3"/>
  <c r="A622" i="3"/>
  <c r="B1407" i="3"/>
  <c r="A1406" i="3"/>
  <c r="B2462" i="3"/>
  <c r="B1996" i="3"/>
  <c r="A1995" i="3"/>
  <c r="B6072" i="3" l="1"/>
  <c r="A6071" i="3"/>
  <c r="A1904" i="3"/>
  <c r="B1905" i="3"/>
  <c r="B1408" i="3"/>
  <c r="A1407" i="3"/>
  <c r="A623" i="3"/>
  <c r="B624" i="3"/>
  <c r="A1996" i="3"/>
  <c r="B1997" i="3"/>
  <c r="A2462" i="3"/>
  <c r="B2463" i="3"/>
  <c r="A6072" i="3" l="1"/>
  <c r="B6073" i="3"/>
  <c r="A1905" i="3"/>
  <c r="B1906" i="3"/>
  <c r="B1409" i="3"/>
  <c r="A1408" i="3"/>
  <c r="B625" i="3"/>
  <c r="A624" i="3"/>
  <c r="A2463" i="3"/>
  <c r="B2464" i="3"/>
  <c r="B1998" i="3"/>
  <c r="A1997" i="3"/>
  <c r="B6074" i="3" l="1"/>
  <c r="A6073" i="3"/>
  <c r="A1906" i="3"/>
  <c r="B1907" i="3"/>
  <c r="A625" i="3"/>
  <c r="B626" i="3"/>
  <c r="A1409" i="3"/>
  <c r="B1410" i="3"/>
  <c r="B1999" i="3"/>
  <c r="A1998" i="3"/>
  <c r="A2464" i="3"/>
  <c r="B2465" i="3"/>
  <c r="A6074" i="3" l="1"/>
  <c r="B6075" i="3"/>
  <c r="B1908" i="3"/>
  <c r="A1907" i="3"/>
  <c r="A626" i="3"/>
  <c r="B627" i="3"/>
  <c r="B1411" i="3"/>
  <c r="A1410" i="3"/>
  <c r="A2465" i="3"/>
  <c r="B2466" i="3"/>
  <c r="A1999" i="3"/>
  <c r="B2000" i="3"/>
  <c r="B6076" i="3" l="1"/>
  <c r="A6075" i="3"/>
  <c r="B1909" i="3"/>
  <c r="A1908" i="3"/>
  <c r="B628" i="3"/>
  <c r="A627" i="3"/>
  <c r="B1412" i="3"/>
  <c r="A1411" i="3"/>
  <c r="B2467" i="3"/>
  <c r="A2466" i="3"/>
  <c r="B2001" i="3"/>
  <c r="A2000" i="3"/>
  <c r="A6076" i="3" l="1"/>
  <c r="B6077" i="3"/>
  <c r="B1910" i="3"/>
  <c r="A1909" i="3"/>
  <c r="A1412" i="3"/>
  <c r="B1413" i="3"/>
  <c r="A628" i="3"/>
  <c r="B629" i="3"/>
  <c r="B2468" i="3"/>
  <c r="A2467" i="3"/>
  <c r="A2001" i="3"/>
  <c r="B2002" i="3"/>
  <c r="B6078" i="3" l="1"/>
  <c r="A6077" i="3"/>
  <c r="A1910" i="3"/>
  <c r="B1911" i="3"/>
  <c r="B630" i="3"/>
  <c r="A629" i="3"/>
  <c r="B1414" i="3"/>
  <c r="A1413" i="3"/>
  <c r="A2468" i="3"/>
  <c r="B2469" i="3"/>
  <c r="B2003" i="3"/>
  <c r="A2002" i="3"/>
  <c r="A6078" i="3" l="1"/>
  <c r="B6079" i="3"/>
  <c r="A1911" i="3"/>
  <c r="B1912" i="3"/>
  <c r="A1414" i="3"/>
  <c r="B1415" i="3"/>
  <c r="B631" i="3"/>
  <c r="A630" i="3"/>
  <c r="A2469" i="3"/>
  <c r="B2470" i="3"/>
  <c r="A2003" i="3"/>
  <c r="B2004" i="3"/>
  <c r="A6079" i="3" l="1"/>
  <c r="B6080" i="3"/>
  <c r="A1912" i="3"/>
  <c r="B1913" i="3"/>
  <c r="A1415" i="3"/>
  <c r="B1416" i="3"/>
  <c r="B632" i="3"/>
  <c r="A631" i="3"/>
  <c r="A2470" i="3"/>
  <c r="B2471" i="3"/>
  <c r="A2004" i="3"/>
  <c r="B2005" i="3"/>
  <c r="B6081" i="3" l="1"/>
  <c r="A6080" i="3"/>
  <c r="B1914" i="3"/>
  <c r="A1913" i="3"/>
  <c r="B1417" i="3"/>
  <c r="A1416" i="3"/>
  <c r="A632" i="3"/>
  <c r="B633" i="3"/>
  <c r="A2005" i="3"/>
  <c r="B2006" i="3"/>
  <c r="B2472" i="3"/>
  <c r="A2471" i="3"/>
  <c r="A6081" i="3" l="1"/>
  <c r="B6082" i="3"/>
  <c r="A1914" i="3"/>
  <c r="B1915" i="3"/>
  <c r="A633" i="3"/>
  <c r="B634" i="3"/>
  <c r="B1418" i="3"/>
  <c r="A1417" i="3"/>
  <c r="A2006" i="3"/>
  <c r="B2007" i="3"/>
  <c r="A2472" i="3"/>
  <c r="B2473" i="3"/>
  <c r="A6082" i="3" l="1"/>
  <c r="B6083" i="3"/>
  <c r="B1916" i="3"/>
  <c r="A1915" i="3"/>
  <c r="A634" i="3"/>
  <c r="B635" i="3"/>
  <c r="A1418" i="3"/>
  <c r="B1419" i="3"/>
  <c r="A2473" i="3"/>
  <c r="B2474" i="3"/>
  <c r="A2007" i="3"/>
  <c r="B2008" i="3"/>
  <c r="B6165" i="3"/>
  <c r="A6083" i="3" l="1"/>
  <c r="B6084" i="3"/>
  <c r="A1916" i="3"/>
  <c r="B1917" i="3"/>
  <c r="B636" i="3"/>
  <c r="A635" i="3"/>
  <c r="A1419" i="3"/>
  <c r="B1420" i="3"/>
  <c r="B2475" i="3"/>
  <c r="A2474" i="3"/>
  <c r="A2008" i="3"/>
  <c r="B2009" i="3"/>
  <c r="A6165" i="3"/>
  <c r="B6166" i="3"/>
  <c r="A6084" i="3" l="1"/>
  <c r="B6085" i="3"/>
  <c r="B1918" i="3"/>
  <c r="A1917" i="3"/>
  <c r="A636" i="3"/>
  <c r="B637" i="3"/>
  <c r="A1420" i="3"/>
  <c r="B1421" i="3"/>
  <c r="A2009" i="3"/>
  <c r="B2010" i="3"/>
  <c r="A2475" i="3"/>
  <c r="B2476" i="3"/>
  <c r="A6166" i="3"/>
  <c r="B6167" i="3"/>
  <c r="A6085" i="3" l="1"/>
  <c r="B6086" i="3"/>
  <c r="B1919" i="3"/>
  <c r="A1918" i="3"/>
  <c r="B638" i="3"/>
  <c r="A637" i="3"/>
  <c r="B1422" i="3"/>
  <c r="A1421" i="3"/>
  <c r="A2010" i="3"/>
  <c r="B2011" i="3"/>
  <c r="B2477" i="3"/>
  <c r="A2476" i="3"/>
  <c r="B6168" i="3"/>
  <c r="A6167" i="3"/>
  <c r="A6086" i="3" l="1"/>
  <c r="B6087" i="3"/>
  <c r="B1920" i="3"/>
  <c r="A1919" i="3"/>
  <c r="A638" i="3"/>
  <c r="B639" i="3"/>
  <c r="B1423" i="3"/>
  <c r="A1422" i="3"/>
  <c r="B2012" i="3"/>
  <c r="A2011" i="3"/>
  <c r="A2477" i="3"/>
  <c r="B2478" i="3"/>
  <c r="B6169" i="3"/>
  <c r="A6168" i="3"/>
  <c r="B6088" i="3" l="1"/>
  <c r="A6087" i="3"/>
  <c r="A1920" i="3"/>
  <c r="B1921" i="3"/>
  <c r="B640" i="3"/>
  <c r="A639" i="3"/>
  <c r="A1423" i="3"/>
  <c r="B1424" i="3"/>
  <c r="B2013" i="3"/>
  <c r="A2012" i="3"/>
  <c r="B2479" i="3"/>
  <c r="A2478" i="3"/>
  <c r="A6169" i="3"/>
  <c r="B6170" i="3"/>
  <c r="B6089" i="3" l="1"/>
  <c r="A6088" i="3"/>
  <c r="A1921" i="3"/>
  <c r="B1922" i="3"/>
  <c r="A640" i="3"/>
  <c r="B641" i="3"/>
  <c r="B1425" i="3"/>
  <c r="A1424" i="3"/>
  <c r="A2479" i="3"/>
  <c r="B2480" i="3"/>
  <c r="A2013" i="3"/>
  <c r="B2014" i="3"/>
  <c r="B6171" i="3"/>
  <c r="A6170" i="3"/>
  <c r="B6090" i="3" l="1"/>
  <c r="A6089" i="3"/>
  <c r="A1922" i="3"/>
  <c r="B1923" i="3"/>
  <c r="B642" i="3"/>
  <c r="A641" i="3"/>
  <c r="A1425" i="3"/>
  <c r="B1426" i="3"/>
  <c r="A2014" i="3"/>
  <c r="B2015" i="3"/>
  <c r="B2481" i="3"/>
  <c r="A2480" i="3"/>
  <c r="B6172" i="3"/>
  <c r="A6171" i="3"/>
  <c r="B6091" i="3" l="1"/>
  <c r="A6090" i="3"/>
  <c r="A1923" i="3"/>
  <c r="B1924" i="3"/>
  <c r="A642" i="3"/>
  <c r="B643" i="3"/>
  <c r="B1427" i="3"/>
  <c r="A1426" i="3"/>
  <c r="B2016" i="3"/>
  <c r="A2015" i="3"/>
  <c r="B2482" i="3"/>
  <c r="A2481" i="3"/>
  <c r="A6172" i="3"/>
  <c r="B6173" i="3"/>
  <c r="B6092" i="3" l="1"/>
  <c r="A6091" i="3"/>
  <c r="A1924" i="3"/>
  <c r="B1925" i="3"/>
  <c r="A643" i="3"/>
  <c r="B644" i="3"/>
  <c r="A1427" i="3"/>
  <c r="B1428" i="3"/>
  <c r="A2482" i="3"/>
  <c r="B2483" i="3"/>
  <c r="B2017" i="3"/>
  <c r="A2016" i="3"/>
  <c r="B6174" i="3"/>
  <c r="A6173" i="3"/>
  <c r="B6093" i="3" l="1"/>
  <c r="A6092" i="3"/>
  <c r="B1926" i="3"/>
  <c r="A1925" i="3"/>
  <c r="A644" i="3"/>
  <c r="B645" i="3"/>
  <c r="A2483" i="3"/>
  <c r="B2484" i="3"/>
  <c r="B1429" i="3"/>
  <c r="A1428" i="3"/>
  <c r="A2017" i="3"/>
  <c r="B2018" i="3"/>
  <c r="A6174" i="3"/>
  <c r="B6175" i="3"/>
  <c r="B6094" i="3" l="1"/>
  <c r="A6093" i="3"/>
  <c r="A1926" i="3"/>
  <c r="B1927" i="3"/>
  <c r="A645" i="3"/>
  <c r="B646" i="3"/>
  <c r="A1429" i="3"/>
  <c r="B1430" i="3"/>
  <c r="B2485" i="3"/>
  <c r="A2484" i="3"/>
  <c r="A2018" i="3"/>
  <c r="B2019" i="3"/>
  <c r="A6175" i="3"/>
  <c r="B6176" i="3"/>
  <c r="B6095" i="3" l="1"/>
  <c r="A6094" i="3"/>
  <c r="A1927" i="3"/>
  <c r="B1928" i="3"/>
  <c r="B647" i="3"/>
  <c r="A646" i="3"/>
  <c r="A1430" i="3"/>
  <c r="B1431" i="3"/>
  <c r="A2485" i="3"/>
  <c r="B2486" i="3"/>
  <c r="A2019" i="3"/>
  <c r="B2020" i="3"/>
  <c r="A6176" i="3"/>
  <c r="B6177" i="3"/>
  <c r="B6096" i="3" l="1"/>
  <c r="A6095" i="3"/>
  <c r="A1928" i="3"/>
  <c r="B1929" i="3"/>
  <c r="B648" i="3"/>
  <c r="A647" i="3"/>
  <c r="A1431" i="3"/>
  <c r="B1432" i="3"/>
  <c r="A2486" i="3"/>
  <c r="B2487" i="3"/>
  <c r="B2021" i="3"/>
  <c r="A2020" i="3"/>
  <c r="B6178" i="3"/>
  <c r="A6177" i="3"/>
  <c r="B6097" i="3" l="1"/>
  <c r="A6096" i="3"/>
  <c r="A1929" i="3"/>
  <c r="B1930" i="3"/>
  <c r="A648" i="3"/>
  <c r="B649" i="3"/>
  <c r="A2487" i="3"/>
  <c r="B2488" i="3"/>
  <c r="A1432" i="3"/>
  <c r="B1433" i="3"/>
  <c r="A2021" i="3"/>
  <c r="B2022" i="3"/>
  <c r="B6179" i="3"/>
  <c r="A6178" i="3"/>
  <c r="A6097" i="3" l="1"/>
  <c r="B6098" i="3"/>
  <c r="B1931" i="3"/>
  <c r="A1930" i="3"/>
  <c r="A649" i="3"/>
  <c r="B650" i="3"/>
  <c r="B2489" i="3"/>
  <c r="A2488" i="3"/>
  <c r="A2022" i="3"/>
  <c r="B2023" i="3"/>
  <c r="A1433" i="3"/>
  <c r="B1434" i="3"/>
  <c r="A6179" i="3"/>
  <c r="B6180" i="3"/>
  <c r="A6098" i="3" l="1"/>
  <c r="B6099" i="3"/>
  <c r="B1932" i="3"/>
  <c r="A1931" i="3"/>
  <c r="A650" i="3"/>
  <c r="B651" i="3"/>
  <c r="B1435" i="3"/>
  <c r="A1434" i="3"/>
  <c r="A2023" i="3"/>
  <c r="B2024" i="3"/>
  <c r="B2490" i="3"/>
  <c r="A2489" i="3"/>
  <c r="B6181" i="3"/>
  <c r="A6180" i="3"/>
  <c r="A6099" i="3" l="1"/>
  <c r="B6100" i="3"/>
  <c r="B1933" i="3"/>
  <c r="A1932" i="3"/>
  <c r="B652" i="3"/>
  <c r="A651" i="3"/>
  <c r="A2024" i="3"/>
  <c r="B2025" i="3"/>
  <c r="A2490" i="3"/>
  <c r="B2491" i="3"/>
  <c r="A1435" i="3"/>
  <c r="B1436" i="3"/>
  <c r="B6182" i="3"/>
  <c r="A6181" i="3"/>
  <c r="A6100" i="3" l="1"/>
  <c r="B6101" i="3"/>
  <c r="A1933" i="3"/>
  <c r="B1934" i="3"/>
  <c r="B653" i="3"/>
  <c r="A652" i="3"/>
  <c r="A1436" i="3"/>
  <c r="B1437" i="3"/>
  <c r="A2491" i="3"/>
  <c r="B2492" i="3"/>
  <c r="A2025" i="3"/>
  <c r="B2026" i="3"/>
  <c r="A6182" i="3"/>
  <c r="B6183" i="3"/>
  <c r="B6102" i="3" l="1"/>
  <c r="A6101" i="3"/>
  <c r="A1934" i="3"/>
  <c r="B1935" i="3"/>
  <c r="A1437" i="3"/>
  <c r="B1438" i="3"/>
  <c r="B654" i="3"/>
  <c r="A653" i="3"/>
  <c r="A2026" i="3"/>
  <c r="B2027" i="3"/>
  <c r="B2493" i="3"/>
  <c r="A2492" i="3"/>
  <c r="A6183" i="3"/>
  <c r="B6184" i="3"/>
  <c r="A6102" i="3" l="1"/>
  <c r="B6103" i="3"/>
  <c r="B1936" i="3"/>
  <c r="A1935" i="3"/>
  <c r="A654" i="3"/>
  <c r="B655" i="3"/>
  <c r="B1439" i="3"/>
  <c r="A1438" i="3"/>
  <c r="A2493" i="3"/>
  <c r="B2494" i="3"/>
  <c r="B2028" i="3"/>
  <c r="A2027" i="3"/>
  <c r="A6184" i="3"/>
  <c r="B6185" i="3"/>
  <c r="A6103" i="3" l="1"/>
  <c r="B6104" i="3"/>
  <c r="B1937" i="3"/>
  <c r="A1936" i="3"/>
  <c r="A655" i="3"/>
  <c r="B656" i="3"/>
  <c r="A1439" i="3"/>
  <c r="B1440" i="3"/>
  <c r="B2495" i="3"/>
  <c r="A2494" i="3"/>
  <c r="A2028" i="3"/>
  <c r="B2029" i="3"/>
  <c r="B9493" i="3"/>
  <c r="A6185" i="3"/>
  <c r="B6186" i="3"/>
  <c r="A6104" i="3" l="1"/>
  <c r="B6105" i="3"/>
  <c r="B1938" i="3"/>
  <c r="A1937" i="3"/>
  <c r="B1441" i="3"/>
  <c r="A1440" i="3"/>
  <c r="A656" i="3"/>
  <c r="B657" i="3"/>
  <c r="B2030" i="3"/>
  <c r="A2029" i="3"/>
  <c r="B2496" i="3"/>
  <c r="A2495" i="3"/>
  <c r="A6186" i="3"/>
  <c r="B6187" i="3"/>
  <c r="A9493" i="3"/>
  <c r="B9494" i="3"/>
  <c r="A6105" i="3" l="1"/>
  <c r="B6106" i="3"/>
  <c r="B1939" i="3"/>
  <c r="A1938" i="3"/>
  <c r="A657" i="3"/>
  <c r="B658" i="3"/>
  <c r="B1442" i="3"/>
  <c r="A1441" i="3"/>
  <c r="B2497" i="3"/>
  <c r="A2496" i="3"/>
  <c r="B2031" i="3"/>
  <c r="A2030" i="3"/>
  <c r="A9494" i="3"/>
  <c r="B9495" i="3"/>
  <c r="A6187" i="3"/>
  <c r="B6188" i="3"/>
  <c r="B6107" i="3" l="1"/>
  <c r="A6106" i="3"/>
  <c r="B1940" i="3"/>
  <c r="A1939" i="3"/>
  <c r="A658" i="3"/>
  <c r="B659" i="3"/>
  <c r="A1442" i="3"/>
  <c r="B1443" i="3"/>
  <c r="B2032" i="3"/>
  <c r="A2031" i="3"/>
  <c r="B2498" i="3"/>
  <c r="A2497" i="3"/>
  <c r="B6189" i="3"/>
  <c r="A6188" i="3"/>
  <c r="A9495" i="3"/>
  <c r="B9496" i="3"/>
  <c r="A6107" i="3" l="1"/>
  <c r="B6108" i="3"/>
  <c r="B1941" i="3"/>
  <c r="A1940" i="3"/>
  <c r="A659" i="3"/>
  <c r="B660" i="3"/>
  <c r="A1443" i="3"/>
  <c r="B1444" i="3"/>
  <c r="B2499" i="3"/>
  <c r="A2498" i="3"/>
  <c r="A2032" i="3"/>
  <c r="B2033" i="3"/>
  <c r="A9496" i="3"/>
  <c r="B9497" i="3"/>
  <c r="B6190" i="3"/>
  <c r="A6189" i="3"/>
  <c r="A6108" i="3" l="1"/>
  <c r="B6109" i="3"/>
  <c r="B1942" i="3"/>
  <c r="A1941" i="3"/>
  <c r="B661" i="3"/>
  <c r="A660" i="3"/>
  <c r="A1444" i="3"/>
  <c r="B1445" i="3"/>
  <c r="A2033" i="3"/>
  <c r="B2034" i="3"/>
  <c r="B2500" i="3"/>
  <c r="A2499" i="3"/>
  <c r="A9497" i="3"/>
  <c r="B9498" i="3"/>
  <c r="B6191" i="3"/>
  <c r="A6190" i="3"/>
  <c r="A1942" i="3" l="1"/>
  <c r="B1943" i="3"/>
  <c r="A6109" i="3"/>
  <c r="B6110" i="3"/>
  <c r="A661" i="3"/>
  <c r="B662" i="3"/>
  <c r="B1446" i="3"/>
  <c r="A1445" i="3"/>
  <c r="A2500" i="3"/>
  <c r="B2501" i="3"/>
  <c r="A2034" i="3"/>
  <c r="B2035" i="3"/>
  <c r="A9498" i="3"/>
  <c r="B9499" i="3"/>
  <c r="A6191" i="3"/>
  <c r="B6192" i="3"/>
  <c r="B6111" i="3" l="1"/>
  <c r="A6110" i="3"/>
  <c r="B1944" i="3"/>
  <c r="A1943" i="3"/>
  <c r="B663" i="3"/>
  <c r="A662" i="3"/>
  <c r="B1447" i="3"/>
  <c r="A1446" i="3"/>
  <c r="B2502" i="3"/>
  <c r="A2501" i="3"/>
  <c r="B2036" i="3"/>
  <c r="A2035" i="3"/>
  <c r="A6192" i="3"/>
  <c r="B6193" i="3"/>
  <c r="A9499" i="3"/>
  <c r="B9500" i="3"/>
  <c r="B1945" i="3" l="1"/>
  <c r="A1945" i="3" s="1"/>
  <c r="A1944" i="3"/>
  <c r="A6111" i="3"/>
  <c r="B6112" i="3"/>
  <c r="A663" i="3"/>
  <c r="B664" i="3"/>
  <c r="B1448" i="3"/>
  <c r="A1447" i="3"/>
  <c r="A2036" i="3"/>
  <c r="B2037" i="3"/>
  <c r="A2502" i="3"/>
  <c r="B2503" i="3"/>
  <c r="A6193" i="3"/>
  <c r="B6194" i="3"/>
  <c r="A9500" i="3"/>
  <c r="B9501" i="3"/>
  <c r="A6112" i="3" l="1"/>
  <c r="B6113" i="3"/>
  <c r="A664" i="3"/>
  <c r="B665" i="3"/>
  <c r="B1449" i="3"/>
  <c r="A1448" i="3"/>
  <c r="A2503" i="3"/>
  <c r="B2504" i="3"/>
  <c r="B2038" i="3"/>
  <c r="A2037" i="3"/>
  <c r="A9501" i="3"/>
  <c r="B9502" i="3"/>
  <c r="B6195" i="3"/>
  <c r="A6194" i="3"/>
  <c r="B6114" i="3" l="1"/>
  <c r="A6113" i="3"/>
  <c r="A665" i="3"/>
  <c r="B666" i="3"/>
  <c r="A1449" i="3"/>
  <c r="B1450" i="3"/>
  <c r="B2505" i="3"/>
  <c r="A2504" i="3"/>
  <c r="B2039" i="3"/>
  <c r="A2038" i="3"/>
  <c r="A6195" i="3"/>
  <c r="B6196" i="3"/>
  <c r="A9502" i="3"/>
  <c r="B9503" i="3"/>
  <c r="A6114" i="3" l="1"/>
  <c r="B6115" i="3"/>
  <c r="A666" i="3"/>
  <c r="B667" i="3"/>
  <c r="A1450" i="3"/>
  <c r="B1451" i="3"/>
  <c r="A2039" i="3"/>
  <c r="B2040" i="3"/>
  <c r="A2505" i="3"/>
  <c r="B2506" i="3"/>
  <c r="A9503" i="3"/>
  <c r="B9504" i="3"/>
  <c r="A6196" i="3"/>
  <c r="B6197" i="3"/>
  <c r="A6115" i="3" l="1"/>
  <c r="B6116" i="3"/>
  <c r="A667" i="3"/>
  <c r="B668" i="3"/>
  <c r="B1452" i="3"/>
  <c r="A1451" i="3"/>
  <c r="A2506" i="3"/>
  <c r="B2507" i="3"/>
  <c r="A2040" i="3"/>
  <c r="B2041" i="3"/>
  <c r="A6197" i="3"/>
  <c r="B6198" i="3"/>
  <c r="A9504" i="3"/>
  <c r="B9505" i="3"/>
  <c r="A6116" i="3" l="1"/>
  <c r="B6117" i="3"/>
  <c r="B669" i="3"/>
  <c r="A668" i="3"/>
  <c r="A1452" i="3"/>
  <c r="B1453" i="3"/>
  <c r="A2041" i="3"/>
  <c r="B2042" i="3"/>
  <c r="A2507" i="3"/>
  <c r="B2508" i="3"/>
  <c r="A9505" i="3"/>
  <c r="B9506" i="3"/>
  <c r="B6199" i="3"/>
  <c r="A6198" i="3"/>
  <c r="B6118" i="3" l="1"/>
  <c r="A6117" i="3"/>
  <c r="A669" i="3"/>
  <c r="B670" i="3"/>
  <c r="A1453" i="3"/>
  <c r="B1454" i="3"/>
  <c r="A2508" i="3"/>
  <c r="B2509" i="3"/>
  <c r="A2042" i="3"/>
  <c r="B2043" i="3"/>
  <c r="A9506" i="3"/>
  <c r="B9507" i="3"/>
  <c r="A6199" i="3"/>
  <c r="B6200" i="3"/>
  <c r="A6118" i="3" l="1"/>
  <c r="B6119" i="3"/>
  <c r="B671" i="3"/>
  <c r="A670" i="3"/>
  <c r="A1454" i="3"/>
  <c r="B1455" i="3"/>
  <c r="A2043" i="3"/>
  <c r="B2044" i="3"/>
  <c r="A2509" i="3"/>
  <c r="B2510" i="3"/>
  <c r="B6201" i="3"/>
  <c r="A6200" i="3"/>
  <c r="A9507" i="3"/>
  <c r="B9508" i="3"/>
  <c r="B6120" i="3" l="1"/>
  <c r="A6119" i="3"/>
  <c r="A671" i="3"/>
  <c r="B672" i="3"/>
  <c r="B1456" i="3"/>
  <c r="A1455" i="3"/>
  <c r="A2510" i="3"/>
  <c r="B2511" i="3"/>
  <c r="B2045" i="3"/>
  <c r="A2044" i="3"/>
  <c r="A6201" i="3"/>
  <c r="B6202" i="3"/>
  <c r="A9508" i="3"/>
  <c r="B9509" i="3"/>
  <c r="B6121" i="3" l="1"/>
  <c r="A6120" i="3"/>
  <c r="B673" i="3"/>
  <c r="A672" i="3"/>
  <c r="B9311" i="3"/>
  <c r="B1457" i="3"/>
  <c r="A1456" i="3"/>
  <c r="B2046" i="3"/>
  <c r="A2045" i="3"/>
  <c r="A2511" i="3"/>
  <c r="B2512" i="3"/>
  <c r="A6202" i="3"/>
  <c r="B6203" i="3"/>
  <c r="B9510" i="3"/>
  <c r="A9509" i="3"/>
  <c r="B6122" i="3" l="1"/>
  <c r="A6121" i="3"/>
  <c r="A673" i="3"/>
  <c r="B674" i="3"/>
  <c r="A1457" i="3"/>
  <c r="B1458" i="3"/>
  <c r="A9311" i="3"/>
  <c r="B9312" i="3"/>
  <c r="A2512" i="3"/>
  <c r="B2513" i="3"/>
  <c r="B2047" i="3"/>
  <c r="A2046" i="3"/>
  <c r="B6204" i="3"/>
  <c r="A6203" i="3"/>
  <c r="B9511" i="3"/>
  <c r="A9510" i="3"/>
  <c r="A6122" i="3" l="1"/>
  <c r="B6123" i="3"/>
  <c r="B675" i="3"/>
  <c r="A674" i="3"/>
  <c r="A9312" i="3"/>
  <c r="B9313" i="3"/>
  <c r="A1458" i="3"/>
  <c r="B1459" i="3"/>
  <c r="A2047" i="3"/>
  <c r="B2048" i="3"/>
  <c r="B2514" i="3"/>
  <c r="A2513" i="3"/>
  <c r="B2775" i="3"/>
  <c r="A9511" i="3"/>
  <c r="B9512" i="3"/>
  <c r="B6205" i="3"/>
  <c r="A6204" i="3"/>
  <c r="B6124" i="3" l="1"/>
  <c r="A6123" i="3"/>
  <c r="B676" i="3"/>
  <c r="A675" i="3"/>
  <c r="B1460" i="3"/>
  <c r="A1459" i="3"/>
  <c r="A9313" i="3"/>
  <c r="B9314" i="3"/>
  <c r="B2049" i="3"/>
  <c r="A2048" i="3"/>
  <c r="A2514" i="3"/>
  <c r="B2515" i="3"/>
  <c r="A2775" i="3"/>
  <c r="B2776" i="3"/>
  <c r="B9513" i="3"/>
  <c r="A9512" i="3"/>
  <c r="A6205" i="3"/>
  <c r="B6206" i="3"/>
  <c r="B6125" i="3" l="1"/>
  <c r="A6124" i="3"/>
  <c r="A676" i="3"/>
  <c r="B677" i="3"/>
  <c r="A9314" i="3"/>
  <c r="B9315" i="3"/>
  <c r="B1461" i="3"/>
  <c r="A1460" i="3"/>
  <c r="A2515" i="3"/>
  <c r="B2516" i="3"/>
  <c r="B2050" i="3"/>
  <c r="A2049" i="3"/>
  <c r="A2776" i="3"/>
  <c r="B2777" i="3"/>
  <c r="A6206" i="3"/>
  <c r="B6207" i="3"/>
  <c r="A9513" i="3"/>
  <c r="B9514" i="3"/>
  <c r="A6125" i="3" l="1"/>
  <c r="B6126" i="3"/>
  <c r="A677" i="3"/>
  <c r="B678" i="3"/>
  <c r="A1461" i="3"/>
  <c r="B1462" i="3"/>
  <c r="A9315" i="3"/>
  <c r="B9316" i="3"/>
  <c r="B2051" i="3"/>
  <c r="A2050" i="3"/>
  <c r="B2517" i="3"/>
  <c r="A2516" i="3"/>
  <c r="B2778" i="3"/>
  <c r="A2777" i="3"/>
  <c r="A9514" i="3"/>
  <c r="B9515" i="3"/>
  <c r="A6207" i="3"/>
  <c r="B6208" i="3"/>
  <c r="B6127" i="3" l="1"/>
  <c r="A6126" i="3"/>
  <c r="B679" i="3"/>
  <c r="A678" i="3"/>
  <c r="B1463" i="3"/>
  <c r="A1462" i="3"/>
  <c r="A9316" i="3"/>
  <c r="B9317" i="3"/>
  <c r="A2051" i="3"/>
  <c r="B2052" i="3"/>
  <c r="B2518" i="3"/>
  <c r="A2517" i="3"/>
  <c r="B2779" i="3"/>
  <c r="A2778" i="3"/>
  <c r="A6208" i="3"/>
  <c r="B6209" i="3"/>
  <c r="A9515" i="3"/>
  <c r="B9516" i="3"/>
  <c r="A6127" i="3" l="1"/>
  <c r="B6128" i="3"/>
  <c r="A679" i="3"/>
  <c r="B680" i="3"/>
  <c r="A1463" i="3"/>
  <c r="B1464" i="3"/>
  <c r="A9317" i="3"/>
  <c r="B9318" i="3"/>
  <c r="B2053" i="3"/>
  <c r="A2052" i="3"/>
  <c r="B2519" i="3"/>
  <c r="A2518" i="3"/>
  <c r="B2780" i="3"/>
  <c r="A2779" i="3"/>
  <c r="B6210" i="3"/>
  <c r="A6209" i="3"/>
  <c r="A9516" i="3"/>
  <c r="B9517" i="3"/>
  <c r="B6129" i="3" l="1"/>
  <c r="A6128" i="3"/>
  <c r="B681" i="3"/>
  <c r="A680" i="3"/>
  <c r="A1464" i="3"/>
  <c r="B1465" i="3"/>
  <c r="A9318" i="3"/>
  <c r="B9319" i="3"/>
  <c r="A2519" i="3"/>
  <c r="B2520" i="3"/>
  <c r="B2054" i="3"/>
  <c r="A2053" i="3"/>
  <c r="B2781" i="3"/>
  <c r="A2780" i="3"/>
  <c r="A9517" i="3"/>
  <c r="B9518" i="3"/>
  <c r="A6210" i="3"/>
  <c r="B6211" i="3"/>
  <c r="B6130" i="3" l="1"/>
  <c r="A6129" i="3"/>
  <c r="A681" i="3"/>
  <c r="B682" i="3"/>
  <c r="A9319" i="3"/>
  <c r="B9320" i="3"/>
  <c r="B1466" i="3"/>
  <c r="A1465" i="3"/>
  <c r="A2054" i="3"/>
  <c r="B2055" i="3"/>
  <c r="A2520" i="3"/>
  <c r="B2521" i="3"/>
  <c r="B2782" i="3"/>
  <c r="A2781" i="3"/>
  <c r="A6211" i="3"/>
  <c r="B6212" i="3"/>
  <c r="A9518" i="3"/>
  <c r="B9519" i="3"/>
  <c r="A6130" i="3" l="1"/>
  <c r="B6131" i="3"/>
  <c r="B683" i="3"/>
  <c r="A682" i="3"/>
  <c r="B1467" i="3"/>
  <c r="A1466" i="3"/>
  <c r="A9320" i="3"/>
  <c r="B9321" i="3"/>
  <c r="A2521" i="3"/>
  <c r="B2522" i="3"/>
  <c r="B2056" i="3"/>
  <c r="A2055" i="3"/>
  <c r="B2783" i="3"/>
  <c r="A2782" i="3"/>
  <c r="A9519" i="3"/>
  <c r="B9520" i="3"/>
  <c r="B6213" i="3"/>
  <c r="A6212" i="3"/>
  <c r="A6131" i="3" l="1"/>
  <c r="B6132" i="3"/>
  <c r="A683" i="3"/>
  <c r="B684" i="3"/>
  <c r="A9321" i="3"/>
  <c r="B9322" i="3"/>
  <c r="B1468" i="3"/>
  <c r="A1467" i="3"/>
  <c r="B2523" i="3"/>
  <c r="A2522" i="3"/>
  <c r="A2056" i="3"/>
  <c r="B2057" i="3"/>
  <c r="A2783" i="3"/>
  <c r="B2784" i="3"/>
  <c r="A9520" i="3"/>
  <c r="B9521" i="3"/>
  <c r="B6214" i="3"/>
  <c r="A6213" i="3"/>
  <c r="A6132" i="3" l="1"/>
  <c r="B6133" i="3"/>
  <c r="B685" i="3"/>
  <c r="A684" i="3"/>
  <c r="B1469" i="3"/>
  <c r="A1468" i="3"/>
  <c r="A9322" i="3"/>
  <c r="B9323" i="3"/>
  <c r="A2523" i="3"/>
  <c r="B2524" i="3"/>
  <c r="B2058" i="3"/>
  <c r="A2057" i="3"/>
  <c r="B2785" i="3"/>
  <c r="A2784" i="3"/>
  <c r="A9521" i="3"/>
  <c r="B9522" i="3"/>
  <c r="A6214" i="3"/>
  <c r="B6215" i="3"/>
  <c r="A6133" i="3" l="1"/>
  <c r="B6134" i="3"/>
  <c r="A685" i="3"/>
  <c r="B686" i="3"/>
  <c r="A9323" i="3"/>
  <c r="B9324" i="3"/>
  <c r="A1469" i="3"/>
  <c r="B1470" i="3"/>
  <c r="B2059" i="3"/>
  <c r="A2058" i="3"/>
  <c r="A2524" i="3"/>
  <c r="B2525" i="3"/>
  <c r="B2786" i="3"/>
  <c r="A2785" i="3"/>
  <c r="B6216" i="3"/>
  <c r="A6215" i="3"/>
  <c r="A9522" i="3"/>
  <c r="B9523" i="3"/>
  <c r="A6134" i="3" l="1"/>
  <c r="B6135" i="3"/>
  <c r="A686" i="3"/>
  <c r="B687" i="3"/>
  <c r="B9325" i="3"/>
  <c r="A9324" i="3"/>
  <c r="B1471" i="3"/>
  <c r="A1470" i="3"/>
  <c r="A2786" i="3"/>
  <c r="B2787" i="3"/>
  <c r="A2525" i="3"/>
  <c r="B2526" i="3"/>
  <c r="A2059" i="3"/>
  <c r="B2060" i="3"/>
  <c r="A6216" i="3"/>
  <c r="B6217" i="3"/>
  <c r="A9523" i="3"/>
  <c r="B9524" i="3"/>
  <c r="B3390" i="3"/>
  <c r="B6136" i="3" l="1"/>
  <c r="A6135" i="3"/>
  <c r="B688" i="3"/>
  <c r="A687" i="3"/>
  <c r="B1472" i="3"/>
  <c r="A1471" i="3"/>
  <c r="A9325" i="3"/>
  <c r="B9326" i="3"/>
  <c r="A2060" i="3"/>
  <c r="B2061" i="3"/>
  <c r="B2527" i="3"/>
  <c r="A2526" i="3"/>
  <c r="B2788" i="3"/>
  <c r="A2787" i="3"/>
  <c r="A9524" i="3"/>
  <c r="B9525" i="3"/>
  <c r="A6217" i="3"/>
  <c r="B6218" i="3"/>
  <c r="A3390" i="3"/>
  <c r="B3391" i="3"/>
  <c r="B6137" i="3" l="1"/>
  <c r="A6136" i="3"/>
  <c r="B689" i="3"/>
  <c r="A688" i="3"/>
  <c r="A9326" i="3"/>
  <c r="B9327" i="3"/>
  <c r="A1472" i="3"/>
  <c r="B1473" i="3"/>
  <c r="B2528" i="3"/>
  <c r="A2527" i="3"/>
  <c r="A2061" i="3"/>
  <c r="B2062" i="3"/>
  <c r="A2788" i="3"/>
  <c r="B2789" i="3"/>
  <c r="A9525" i="3"/>
  <c r="B9526" i="3"/>
  <c r="B3392" i="3"/>
  <c r="A3391" i="3"/>
  <c r="B6219" i="3"/>
  <c r="A6218" i="3"/>
  <c r="B6138" i="3" l="1"/>
  <c r="A6137" i="3"/>
  <c r="B690" i="3"/>
  <c r="A689" i="3"/>
  <c r="A9327" i="3"/>
  <c r="B9328" i="3"/>
  <c r="B1474" i="3"/>
  <c r="A1473" i="3"/>
  <c r="B2790" i="3"/>
  <c r="A2789" i="3"/>
  <c r="A2528" i="3"/>
  <c r="B2529" i="3"/>
  <c r="B2063" i="3"/>
  <c r="A2062" i="3"/>
  <c r="B3393" i="3"/>
  <c r="A3392" i="3"/>
  <c r="A9526" i="3"/>
  <c r="B9527" i="3"/>
  <c r="B6220" i="3"/>
  <c r="A6219" i="3"/>
  <c r="A6138" i="3" l="1"/>
  <c r="B6139" i="3"/>
  <c r="B691" i="3"/>
  <c r="A690" i="3"/>
  <c r="B1475" i="3"/>
  <c r="A1474" i="3"/>
  <c r="A9328" i="3"/>
  <c r="B9329" i="3"/>
  <c r="A2063" i="3"/>
  <c r="B2064" i="3"/>
  <c r="A2529" i="3"/>
  <c r="B2530" i="3"/>
  <c r="B2791" i="3"/>
  <c r="A2790" i="3"/>
  <c r="A3393" i="3"/>
  <c r="B3394" i="3"/>
  <c r="A9527" i="3"/>
  <c r="B9528" i="3"/>
  <c r="A6220" i="3"/>
  <c r="B6221" i="3"/>
  <c r="A6139" i="3" l="1"/>
  <c r="B6140" i="3"/>
  <c r="B692" i="3"/>
  <c r="A691" i="3"/>
  <c r="B1654" i="3"/>
  <c r="A9329" i="3"/>
  <c r="B9330" i="3"/>
  <c r="B1476" i="3"/>
  <c r="A1475" i="3"/>
  <c r="B2792" i="3"/>
  <c r="A2791" i="3"/>
  <c r="A2530" i="3"/>
  <c r="B2531" i="3"/>
  <c r="B2065" i="3"/>
  <c r="A2064" i="3"/>
  <c r="A9528" i="3"/>
  <c r="B9529" i="3"/>
  <c r="B3395" i="3"/>
  <c r="A3394" i="3"/>
  <c r="A6221" i="3"/>
  <c r="B6222" i="3"/>
  <c r="A6140" i="3" l="1"/>
  <c r="B6141" i="3"/>
  <c r="A692" i="3"/>
  <c r="B693" i="3"/>
  <c r="B1655" i="3"/>
  <c r="A1654" i="3"/>
  <c r="A9330" i="3"/>
  <c r="B9331" i="3"/>
  <c r="B1477" i="3"/>
  <c r="A1476" i="3"/>
  <c r="A2065" i="3"/>
  <c r="B2066" i="3"/>
  <c r="A2792" i="3"/>
  <c r="B2793" i="3"/>
  <c r="B2532" i="3"/>
  <c r="A2531" i="3"/>
  <c r="B6223" i="3"/>
  <c r="A6222" i="3"/>
  <c r="B3396" i="3"/>
  <c r="A3395" i="3"/>
  <c r="A9529" i="3"/>
  <c r="B9530" i="3"/>
  <c r="A6141" i="3" l="1"/>
  <c r="B6142" i="3"/>
  <c r="A693" i="3"/>
  <c r="B694" i="3"/>
  <c r="A1655" i="3"/>
  <c r="B1656" i="3"/>
  <c r="A9331" i="3"/>
  <c r="B9332" i="3"/>
  <c r="A1477" i="3"/>
  <c r="B1478" i="3"/>
  <c r="A2793" i="3"/>
  <c r="B2794" i="3"/>
  <c r="B2533" i="3"/>
  <c r="A2532" i="3"/>
  <c r="B2067" i="3"/>
  <c r="A2066" i="3"/>
  <c r="A9530" i="3"/>
  <c r="B9531" i="3"/>
  <c r="B3397" i="3"/>
  <c r="A3396" i="3"/>
  <c r="B6224" i="3"/>
  <c r="A6223" i="3"/>
  <c r="B6143" i="3" l="1"/>
  <c r="A6142" i="3"/>
  <c r="B695" i="3"/>
  <c r="A694" i="3"/>
  <c r="A1656" i="3"/>
  <c r="B1657" i="3"/>
  <c r="B1479" i="3"/>
  <c r="A1478" i="3"/>
  <c r="A9332" i="3"/>
  <c r="B9333" i="3"/>
  <c r="B2795" i="3"/>
  <c r="A2794" i="3"/>
  <c r="A2533" i="3"/>
  <c r="B2534" i="3"/>
  <c r="A2067" i="3"/>
  <c r="B2068" i="3"/>
  <c r="B6225" i="3"/>
  <c r="A6224" i="3"/>
  <c r="B3398" i="3"/>
  <c r="A3397" i="3"/>
  <c r="A9531" i="3"/>
  <c r="B9532" i="3"/>
  <c r="B6144" i="3" l="1"/>
  <c r="A6143" i="3"/>
  <c r="A695" i="3"/>
  <c r="B696" i="3"/>
  <c r="A1657" i="3"/>
  <c r="B1658" i="3"/>
  <c r="A1479" i="3"/>
  <c r="B1480" i="3"/>
  <c r="A9333" i="3"/>
  <c r="B9334" i="3"/>
  <c r="B2069" i="3"/>
  <c r="A2068" i="3"/>
  <c r="A2534" i="3"/>
  <c r="B2535" i="3"/>
  <c r="A2795" i="3"/>
  <c r="B2796" i="3"/>
  <c r="A9532" i="3"/>
  <c r="B9533" i="3"/>
  <c r="B6226" i="3"/>
  <c r="A6225" i="3"/>
  <c r="B3399" i="3"/>
  <c r="A3398" i="3"/>
  <c r="B6145" i="3" l="1"/>
  <c r="A6144" i="3"/>
  <c r="A696" i="3"/>
  <c r="B697" i="3"/>
  <c r="A1658" i="3"/>
  <c r="B1659" i="3"/>
  <c r="A9334" i="3"/>
  <c r="B9335" i="3"/>
  <c r="A1480" i="3"/>
  <c r="B1481" i="3"/>
  <c r="B2070" i="3"/>
  <c r="A2069" i="3"/>
  <c r="B2536" i="3"/>
  <c r="A2535" i="3"/>
  <c r="A2796" i="3"/>
  <c r="B2797" i="3"/>
  <c r="B6227" i="3"/>
  <c r="A6226" i="3"/>
  <c r="A9533" i="3"/>
  <c r="B9534" i="3"/>
  <c r="B3400" i="3"/>
  <c r="A3399" i="3"/>
  <c r="A6145" i="3" l="1"/>
  <c r="B6146" i="3"/>
  <c r="A697" i="3"/>
  <c r="B698" i="3"/>
  <c r="B1660" i="3"/>
  <c r="A1660" i="3" s="1"/>
  <c r="A1659" i="3"/>
  <c r="B1482" i="3"/>
  <c r="A1481" i="3"/>
  <c r="A9335" i="3"/>
  <c r="B9336" i="3"/>
  <c r="B2798" i="3"/>
  <c r="A2797" i="3"/>
  <c r="A2536" i="3"/>
  <c r="B2537" i="3"/>
  <c r="A2070" i="3"/>
  <c r="B2071" i="3"/>
  <c r="B6228" i="3"/>
  <c r="A6227" i="3"/>
  <c r="B3401" i="3"/>
  <c r="A3400" i="3"/>
  <c r="A9534" i="3"/>
  <c r="B9535" i="3"/>
  <c r="B6147" i="3" l="1"/>
  <c r="A6146" i="3"/>
  <c r="B699" i="3"/>
  <c r="A698" i="3"/>
  <c r="A9336" i="3"/>
  <c r="B9337" i="3"/>
  <c r="A1482" i="3"/>
  <c r="B1483" i="3"/>
  <c r="A2537" i="3"/>
  <c r="B2538" i="3"/>
  <c r="A2071" i="3"/>
  <c r="B2072" i="3"/>
  <c r="B2799" i="3"/>
  <c r="A2798" i="3"/>
  <c r="B3402" i="3"/>
  <c r="A3401" i="3"/>
  <c r="A9535" i="3"/>
  <c r="B9536" i="3"/>
  <c r="B6229" i="3"/>
  <c r="A6228" i="3"/>
  <c r="B6148" i="3" l="1"/>
  <c r="A6147" i="3"/>
  <c r="B700" i="3"/>
  <c r="A699" i="3"/>
  <c r="B1484" i="3"/>
  <c r="A1483" i="3"/>
  <c r="A9337" i="3"/>
  <c r="B9338" i="3"/>
  <c r="B2800" i="3"/>
  <c r="A2799" i="3"/>
  <c r="B2073" i="3"/>
  <c r="A2072" i="3"/>
  <c r="B2539" i="3"/>
  <c r="A2538" i="3"/>
  <c r="B9537" i="3"/>
  <c r="A9536" i="3"/>
  <c r="B6230" i="3"/>
  <c r="A6229" i="3"/>
  <c r="B3403" i="3"/>
  <c r="A3402" i="3"/>
  <c r="A6148" i="3" l="1"/>
  <c r="B6149" i="3"/>
  <c r="B701" i="3"/>
  <c r="A700" i="3"/>
  <c r="A9338" i="3"/>
  <c r="B9339" i="3"/>
  <c r="B1485" i="3"/>
  <c r="A1484" i="3"/>
  <c r="A2539" i="3"/>
  <c r="B2540" i="3"/>
  <c r="B2801" i="3"/>
  <c r="A2800" i="3"/>
  <c r="B2074" i="3"/>
  <c r="A2073" i="3"/>
  <c r="B3404" i="3"/>
  <c r="A3403" i="3"/>
  <c r="B6231" i="3"/>
  <c r="A6230" i="3"/>
  <c r="A9537" i="3"/>
  <c r="B9538" i="3"/>
  <c r="B6150" i="3" l="1"/>
  <c r="A6149" i="3"/>
  <c r="B702" i="3"/>
  <c r="A701" i="3"/>
  <c r="A1485" i="3"/>
  <c r="B1486" i="3"/>
  <c r="A9339" i="3"/>
  <c r="B9340" i="3"/>
  <c r="B2541" i="3"/>
  <c r="A2540" i="3"/>
  <c r="B2075" i="3"/>
  <c r="A2074" i="3"/>
  <c r="B2802" i="3"/>
  <c r="A2801" i="3"/>
  <c r="A9538" i="3"/>
  <c r="B9539" i="3"/>
  <c r="B6232" i="3"/>
  <c r="A6231" i="3"/>
  <c r="A3404" i="3"/>
  <c r="B3405" i="3"/>
  <c r="B6151" i="3" l="1"/>
  <c r="A6150" i="3"/>
  <c r="B703" i="3"/>
  <c r="A702" i="3"/>
  <c r="A1486" i="3"/>
  <c r="B1487" i="3"/>
  <c r="A9340" i="3"/>
  <c r="B9341" i="3"/>
  <c r="B2803" i="3"/>
  <c r="A2802" i="3"/>
  <c r="B2076" i="3"/>
  <c r="A2075" i="3"/>
  <c r="A2541" i="3"/>
  <c r="B2542" i="3"/>
  <c r="A6232" i="3"/>
  <c r="B6233" i="3"/>
  <c r="B3406" i="3"/>
  <c r="A3405" i="3"/>
  <c r="A9539" i="3"/>
  <c r="B9540" i="3"/>
  <c r="A6151" i="3" l="1"/>
  <c r="B6152" i="3"/>
  <c r="A703" i="3"/>
  <c r="B704" i="3"/>
  <c r="A9341" i="3"/>
  <c r="B9342" i="3"/>
  <c r="B1488" i="3"/>
  <c r="A1487" i="3"/>
  <c r="A2803" i="3"/>
  <c r="B2804" i="3"/>
  <c r="A2076" i="3"/>
  <c r="B2077" i="3"/>
  <c r="B2543" i="3"/>
  <c r="A2542" i="3"/>
  <c r="A9540" i="3"/>
  <c r="B9541" i="3"/>
  <c r="A6233" i="3"/>
  <c r="B6234" i="3"/>
  <c r="A3406" i="3"/>
  <c r="B3407" i="3"/>
  <c r="B6153" i="3" l="1"/>
  <c r="A6152" i="3"/>
  <c r="A704" i="3"/>
  <c r="B705" i="3"/>
  <c r="B1489" i="3"/>
  <c r="A1488" i="3"/>
  <c r="B2805" i="3"/>
  <c r="A2804" i="3"/>
  <c r="A9342" i="3"/>
  <c r="B9343" i="3"/>
  <c r="B2544" i="3"/>
  <c r="A2543" i="3"/>
  <c r="A2077" i="3"/>
  <c r="B2078" i="3"/>
  <c r="B6235" i="3"/>
  <c r="A6234" i="3"/>
  <c r="A3407" i="3"/>
  <c r="B3408" i="3"/>
  <c r="B9542" i="3"/>
  <c r="A9541" i="3"/>
  <c r="A6153" i="3" l="1"/>
  <c r="B6154" i="3"/>
  <c r="A705" i="3"/>
  <c r="B706" i="3"/>
  <c r="A1489" i="3"/>
  <c r="B1490" i="3"/>
  <c r="A2078" i="3"/>
  <c r="B2079" i="3"/>
  <c r="A9343" i="3"/>
  <c r="B9344" i="3"/>
  <c r="B2806" i="3"/>
  <c r="A2805" i="3"/>
  <c r="B2545" i="3"/>
  <c r="A2544" i="3"/>
  <c r="B3409" i="3"/>
  <c r="A3408" i="3"/>
  <c r="B9543" i="3"/>
  <c r="A9542" i="3"/>
  <c r="A6235" i="3"/>
  <c r="B6236" i="3"/>
  <c r="A6154" i="3" l="1"/>
  <c r="B6155" i="3"/>
  <c r="B707" i="3"/>
  <c r="A706" i="3"/>
  <c r="A1490" i="3"/>
  <c r="B1491" i="3"/>
  <c r="A9344" i="3"/>
  <c r="B9345" i="3"/>
  <c r="A2079" i="3"/>
  <c r="B2080" i="3"/>
  <c r="B2807" i="3"/>
  <c r="A2806" i="3"/>
  <c r="A2545" i="3"/>
  <c r="B2546" i="3"/>
  <c r="A9543" i="3"/>
  <c r="B9544" i="3"/>
  <c r="B6237" i="3"/>
  <c r="A6236" i="3"/>
  <c r="B3410" i="3"/>
  <c r="A3409" i="3"/>
  <c r="B6156" i="3" l="1"/>
  <c r="A6155" i="3"/>
  <c r="B708" i="3"/>
  <c r="A707" i="3"/>
  <c r="A1491" i="3"/>
  <c r="B1492" i="3"/>
  <c r="B2808" i="3"/>
  <c r="A2807" i="3"/>
  <c r="B2081" i="3"/>
  <c r="A2080" i="3"/>
  <c r="A9345" i="3"/>
  <c r="B9346" i="3"/>
  <c r="A2546" i="3"/>
  <c r="B2547" i="3"/>
  <c r="A9544" i="3"/>
  <c r="B9545" i="3"/>
  <c r="A3410" i="3"/>
  <c r="B3411" i="3"/>
  <c r="A6237" i="3"/>
  <c r="B6238" i="3"/>
  <c r="A6156" i="3" l="1"/>
  <c r="B6157" i="3"/>
  <c r="B709" i="3"/>
  <c r="A708" i="3"/>
  <c r="A1492" i="3"/>
  <c r="B1493" i="3"/>
  <c r="A9346" i="3"/>
  <c r="B9347" i="3"/>
  <c r="A2081" i="3"/>
  <c r="B2082" i="3"/>
  <c r="B2809" i="3"/>
  <c r="A2808" i="3"/>
  <c r="B2548" i="3"/>
  <c r="A2547" i="3"/>
  <c r="B3412" i="3"/>
  <c r="A3411" i="3"/>
  <c r="A9545" i="3"/>
  <c r="B9546" i="3"/>
  <c r="A6238" i="3"/>
  <c r="B6239" i="3"/>
  <c r="A6157" i="3" l="1"/>
  <c r="B6158" i="3"/>
  <c r="A709" i="3"/>
  <c r="B710" i="3"/>
  <c r="A1493" i="3"/>
  <c r="B1494" i="3"/>
  <c r="A2809" i="3"/>
  <c r="B2810" i="3"/>
  <c r="B2083" i="3"/>
  <c r="A2082" i="3"/>
  <c r="A9347" i="3"/>
  <c r="B9348" i="3"/>
  <c r="B2549" i="3"/>
  <c r="A2548" i="3"/>
  <c r="A9546" i="3"/>
  <c r="B9547" i="3"/>
  <c r="A6239" i="3"/>
  <c r="B6240" i="3"/>
  <c r="B3413" i="3"/>
  <c r="A3412" i="3"/>
  <c r="A6158" i="3" l="1"/>
  <c r="B6159" i="3"/>
  <c r="B711" i="3"/>
  <c r="A710" i="3"/>
  <c r="A1494" i="3"/>
  <c r="B1495" i="3"/>
  <c r="A9348" i="3"/>
  <c r="B9349" i="3"/>
  <c r="A2810" i="3"/>
  <c r="B2811" i="3"/>
  <c r="B2084" i="3"/>
  <c r="A2083" i="3"/>
  <c r="A2549" i="3"/>
  <c r="B2550" i="3"/>
  <c r="A6240" i="3"/>
  <c r="B6241" i="3"/>
  <c r="B3414" i="3"/>
  <c r="A3413" i="3"/>
  <c r="A9547" i="3"/>
  <c r="B9548" i="3"/>
  <c r="B6160" i="3" l="1"/>
  <c r="A6159" i="3"/>
  <c r="B712" i="3"/>
  <c r="A711" i="3"/>
  <c r="A1495" i="3"/>
  <c r="B1496" i="3"/>
  <c r="B2085" i="3"/>
  <c r="A2084" i="3"/>
  <c r="A2811" i="3"/>
  <c r="B2812" i="3"/>
  <c r="A9349" i="3"/>
  <c r="B9350" i="3"/>
  <c r="B2551" i="3"/>
  <c r="A2550" i="3"/>
  <c r="A9548" i="3"/>
  <c r="B9549" i="3"/>
  <c r="A6241" i="3"/>
  <c r="B6242" i="3"/>
  <c r="B3415" i="3"/>
  <c r="A3414" i="3"/>
  <c r="B6161" i="3" l="1"/>
  <c r="A6160" i="3"/>
  <c r="B713" i="3"/>
  <c r="A712" i="3"/>
  <c r="A1496" i="3"/>
  <c r="B1497" i="3"/>
  <c r="A9350" i="3"/>
  <c r="B9351" i="3"/>
  <c r="A2812" i="3"/>
  <c r="B2813" i="3"/>
  <c r="B2086" i="3"/>
  <c r="A2085" i="3"/>
  <c r="A2551" i="3"/>
  <c r="B2552" i="3"/>
  <c r="A9549" i="3"/>
  <c r="B9550" i="3"/>
  <c r="B3416" i="3"/>
  <c r="A3415" i="3"/>
  <c r="A6242" i="3"/>
  <c r="B6243" i="3"/>
  <c r="B6162" i="3" l="1"/>
  <c r="A6161" i="3"/>
  <c r="B714" i="3"/>
  <c r="A713" i="3"/>
  <c r="A1497" i="3"/>
  <c r="B1498" i="3"/>
  <c r="A2813" i="3"/>
  <c r="B2814" i="3"/>
  <c r="A2086" i="3"/>
  <c r="B2087" i="3"/>
  <c r="A9351" i="3"/>
  <c r="B9352" i="3"/>
  <c r="A2552" i="3"/>
  <c r="B2553" i="3"/>
  <c r="B6244" i="3"/>
  <c r="A6243" i="3"/>
  <c r="A3416" i="3"/>
  <c r="B3417" i="3"/>
  <c r="A9550" i="3"/>
  <c r="B9551" i="3"/>
  <c r="A6162" i="3" l="1"/>
  <c r="B6163" i="3"/>
  <c r="A714" i="3"/>
  <c r="B715" i="3"/>
  <c r="B1499" i="3"/>
  <c r="A1498" i="3"/>
  <c r="A9352" i="3"/>
  <c r="B9353" i="3"/>
  <c r="B2088" i="3"/>
  <c r="A2087" i="3"/>
  <c r="B2815" i="3"/>
  <c r="A2814" i="3"/>
  <c r="B2554" i="3"/>
  <c r="A2553" i="3"/>
  <c r="B6245" i="3"/>
  <c r="A6244" i="3"/>
  <c r="A3417" i="3"/>
  <c r="B3418" i="3"/>
  <c r="A9551" i="3"/>
  <c r="B9552" i="3"/>
  <c r="B6164" i="3" l="1"/>
  <c r="A6164" i="3" s="1"/>
  <c r="A6163" i="3"/>
  <c r="A715" i="3"/>
  <c r="B716" i="3"/>
  <c r="A1499" i="3"/>
  <c r="B1500" i="3"/>
  <c r="A2815" i="3"/>
  <c r="B2816" i="3"/>
  <c r="B2089" i="3"/>
  <c r="A2088" i="3"/>
  <c r="A9353" i="3"/>
  <c r="B9354" i="3"/>
  <c r="A2554" i="3"/>
  <c r="B2555" i="3"/>
  <c r="B9553" i="3"/>
  <c r="A9552" i="3"/>
  <c r="A3418" i="3"/>
  <c r="B3419" i="3"/>
  <c r="A6245" i="3"/>
  <c r="B6246" i="3"/>
  <c r="A716" i="3" l="1"/>
  <c r="B717" i="3"/>
  <c r="B1501" i="3"/>
  <c r="A1500" i="3"/>
  <c r="A9354" i="3"/>
  <c r="B9355" i="3"/>
  <c r="B2090" i="3"/>
  <c r="A2089" i="3"/>
  <c r="B2817" i="3"/>
  <c r="A2816" i="3"/>
  <c r="B2556" i="3"/>
  <c r="A2555" i="3"/>
  <c r="B6247" i="3"/>
  <c r="A6246" i="3"/>
  <c r="A9553" i="3"/>
  <c r="B9554" i="3"/>
  <c r="B3420" i="3"/>
  <c r="A3419" i="3"/>
  <c r="A717" i="3" l="1"/>
  <c r="B718" i="3"/>
  <c r="A1501" i="3"/>
  <c r="B1502" i="3"/>
  <c r="A2817" i="3"/>
  <c r="B2818" i="3"/>
  <c r="B2091" i="3"/>
  <c r="A2090" i="3"/>
  <c r="A9355" i="3"/>
  <c r="B9356" i="3"/>
  <c r="A2556" i="3"/>
  <c r="B2557" i="3"/>
  <c r="A9554" i="3"/>
  <c r="B9555" i="3"/>
  <c r="B3421" i="3"/>
  <c r="A3420" i="3"/>
  <c r="B6248" i="3"/>
  <c r="A6247" i="3"/>
  <c r="A718" i="3" l="1"/>
  <c r="B719" i="3"/>
  <c r="A1502" i="3"/>
  <c r="B1503" i="3"/>
  <c r="A9356" i="3"/>
  <c r="B9357" i="3"/>
  <c r="A2091" i="3"/>
  <c r="B2092" i="3"/>
  <c r="B2819" i="3"/>
  <c r="A2818" i="3"/>
  <c r="A2557" i="3"/>
  <c r="B2558" i="3"/>
  <c r="A9555" i="3"/>
  <c r="B9556" i="3"/>
  <c r="A6248" i="3"/>
  <c r="B6249" i="3"/>
  <c r="A3421" i="3"/>
  <c r="B3422" i="3"/>
  <c r="B720" i="3" l="1"/>
  <c r="A719" i="3"/>
  <c r="A1503" i="3"/>
  <c r="B1504" i="3"/>
  <c r="A2819" i="3"/>
  <c r="B2820" i="3"/>
  <c r="A2092" i="3"/>
  <c r="B2093" i="3"/>
  <c r="A9357" i="3"/>
  <c r="B9358" i="3"/>
  <c r="B2559" i="3"/>
  <c r="A2558" i="3"/>
  <c r="B6250" i="3"/>
  <c r="A6249" i="3"/>
  <c r="A9556" i="3"/>
  <c r="B9557" i="3"/>
  <c r="B3423" i="3"/>
  <c r="A3422" i="3"/>
  <c r="A720" i="3" l="1"/>
  <c r="B721" i="3"/>
  <c r="A1504" i="3"/>
  <c r="B1505" i="3"/>
  <c r="A9358" i="3"/>
  <c r="B9359" i="3"/>
  <c r="A2093" i="3"/>
  <c r="B2094" i="3"/>
  <c r="A2820" i="3"/>
  <c r="B2821" i="3"/>
  <c r="B2560" i="3"/>
  <c r="A2559" i="3"/>
  <c r="A9557" i="3"/>
  <c r="B9558" i="3"/>
  <c r="A3423" i="3"/>
  <c r="B3424" i="3"/>
  <c r="A6250" i="3"/>
  <c r="B6251" i="3"/>
  <c r="A721" i="3" l="1"/>
  <c r="B722" i="3"/>
  <c r="B1506" i="3"/>
  <c r="A1505" i="3"/>
  <c r="B2822" i="3"/>
  <c r="A2821" i="3"/>
  <c r="A2094" i="3"/>
  <c r="B2095" i="3"/>
  <c r="A9359" i="3"/>
  <c r="B9360" i="3"/>
  <c r="B2561" i="3"/>
  <c r="A2560" i="3"/>
  <c r="A6251" i="3"/>
  <c r="B6252" i="3"/>
  <c r="A3424" i="3"/>
  <c r="B3425" i="3"/>
  <c r="A9558" i="3"/>
  <c r="B9559" i="3"/>
  <c r="B723" i="3" l="1"/>
  <c r="A722" i="3"/>
  <c r="B1507" i="3"/>
  <c r="A1506" i="3"/>
  <c r="A9360" i="3"/>
  <c r="B9361" i="3"/>
  <c r="A2095" i="3"/>
  <c r="B2096" i="3"/>
  <c r="A2822" i="3"/>
  <c r="B2823" i="3"/>
  <c r="A2561" i="3"/>
  <c r="B2562" i="3"/>
  <c r="B3426" i="3"/>
  <c r="A3425" i="3"/>
  <c r="A9559" i="3"/>
  <c r="B9560" i="3"/>
  <c r="A6252" i="3"/>
  <c r="B6253" i="3"/>
  <c r="A723" i="3" l="1"/>
  <c r="B724" i="3"/>
  <c r="B1508" i="3"/>
  <c r="A1507" i="3"/>
  <c r="B2824" i="3"/>
  <c r="A2823" i="3"/>
  <c r="B2097" i="3"/>
  <c r="A2096" i="3"/>
  <c r="A9361" i="3"/>
  <c r="B9362" i="3"/>
  <c r="B2563" i="3"/>
  <c r="A2562" i="3"/>
  <c r="B6254" i="3"/>
  <c r="A6253" i="3"/>
  <c r="A3426" i="3"/>
  <c r="B3427" i="3"/>
  <c r="A9560" i="3"/>
  <c r="B9561" i="3"/>
  <c r="A724" i="3" l="1"/>
  <c r="B725" i="3"/>
  <c r="A1508" i="3"/>
  <c r="B1509" i="3"/>
  <c r="A9362" i="3"/>
  <c r="B9363" i="3"/>
  <c r="A2097" i="3"/>
  <c r="B2098" i="3"/>
  <c r="B2825" i="3"/>
  <c r="A2824" i="3"/>
  <c r="A2563" i="3"/>
  <c r="B2564" i="3"/>
  <c r="A9561" i="3"/>
  <c r="B9562" i="3"/>
  <c r="A3427" i="3"/>
  <c r="B3428" i="3"/>
  <c r="A6254" i="3"/>
  <c r="B6255" i="3"/>
  <c r="B726" i="3" l="1"/>
  <c r="A725" i="3"/>
  <c r="A1509" i="3"/>
  <c r="B1510" i="3"/>
  <c r="B2826" i="3"/>
  <c r="A2825" i="3"/>
  <c r="B2099" i="3"/>
  <c r="A2098" i="3"/>
  <c r="A9363" i="3"/>
  <c r="B9364" i="3"/>
  <c r="B2565" i="3"/>
  <c r="A2564" i="3"/>
  <c r="A9562" i="3"/>
  <c r="B9563" i="3"/>
  <c r="A6255" i="3"/>
  <c r="B6256" i="3"/>
  <c r="B3429" i="3"/>
  <c r="A3428" i="3"/>
  <c r="A726" i="3" l="1"/>
  <c r="B727" i="3"/>
  <c r="A1510" i="3"/>
  <c r="B1511" i="3"/>
  <c r="A9364" i="3"/>
  <c r="B9365" i="3"/>
  <c r="B2827" i="3"/>
  <c r="A2826" i="3"/>
  <c r="A2099" i="3"/>
  <c r="B2100" i="3"/>
  <c r="B2566" i="3"/>
  <c r="A2565" i="3"/>
  <c r="A6256" i="3"/>
  <c r="B6257" i="3"/>
  <c r="A9563" i="3"/>
  <c r="B9564" i="3"/>
  <c r="A3429" i="3"/>
  <c r="B3430" i="3"/>
  <c r="B728" i="3" l="1"/>
  <c r="A727" i="3"/>
  <c r="A1511" i="3"/>
  <c r="B1512" i="3"/>
  <c r="A2100" i="3"/>
  <c r="B2101" i="3"/>
  <c r="A2827" i="3"/>
  <c r="B2828" i="3"/>
  <c r="A9365" i="3"/>
  <c r="B9366" i="3"/>
  <c r="B2567" i="3"/>
  <c r="A2566" i="3"/>
  <c r="A6257" i="3"/>
  <c r="B6258" i="3"/>
  <c r="B3431" i="3"/>
  <c r="A3430" i="3"/>
  <c r="A9564" i="3"/>
  <c r="B9565" i="3"/>
  <c r="A728" i="3" l="1"/>
  <c r="B729" i="3"/>
  <c r="A1512" i="3"/>
  <c r="B1513" i="3"/>
  <c r="A2828" i="3"/>
  <c r="B2829" i="3"/>
  <c r="A9366" i="3"/>
  <c r="B9367" i="3"/>
  <c r="A2101" i="3"/>
  <c r="B2102" i="3"/>
  <c r="A2567" i="3"/>
  <c r="B2568" i="3"/>
  <c r="B3432" i="3"/>
  <c r="A3431" i="3"/>
  <c r="A9565" i="3"/>
  <c r="B9566" i="3"/>
  <c r="A6258" i="3"/>
  <c r="B6259" i="3"/>
  <c r="B730" i="3" l="1"/>
  <c r="A729" i="3"/>
  <c r="B1514" i="3"/>
  <c r="A1513" i="3"/>
  <c r="A2102" i="3"/>
  <c r="B2103" i="3"/>
  <c r="A9367" i="3"/>
  <c r="B9368" i="3"/>
  <c r="B2830" i="3"/>
  <c r="A2829" i="3"/>
  <c r="A2568" i="3"/>
  <c r="B2569" i="3"/>
  <c r="B6260" i="3"/>
  <c r="A6259" i="3"/>
  <c r="A9566" i="3"/>
  <c r="B9567" i="3"/>
  <c r="B3433" i="3"/>
  <c r="A3432" i="3"/>
  <c r="A730" i="3" l="1"/>
  <c r="B731" i="3"/>
  <c r="A1514" i="3"/>
  <c r="B1515" i="3"/>
  <c r="A2830" i="3"/>
  <c r="B2831" i="3"/>
  <c r="A9368" i="3"/>
  <c r="B9369" i="3"/>
  <c r="A2103" i="3"/>
  <c r="B2104" i="3"/>
  <c r="A2569" i="3"/>
  <c r="B2570" i="3"/>
  <c r="A9567" i="3"/>
  <c r="B9568" i="3"/>
  <c r="A6260" i="3"/>
  <c r="B6261" i="3"/>
  <c r="A3433" i="3"/>
  <c r="B3434" i="3"/>
  <c r="B732" i="3" l="1"/>
  <c r="A731" i="3"/>
  <c r="B1516" i="3"/>
  <c r="A1515" i="3"/>
  <c r="B2105" i="3"/>
  <c r="A2104" i="3"/>
  <c r="B2832" i="3"/>
  <c r="A2831" i="3"/>
  <c r="A9369" i="3"/>
  <c r="B9370" i="3"/>
  <c r="A2570" i="3"/>
  <c r="B2571" i="3"/>
  <c r="B3435" i="3"/>
  <c r="A3434" i="3"/>
  <c r="A6261" i="3"/>
  <c r="B6262" i="3"/>
  <c r="A9568" i="3"/>
  <c r="B9569" i="3"/>
  <c r="B733" i="3" l="1"/>
  <c r="A732" i="3"/>
  <c r="B1517" i="3"/>
  <c r="A1516" i="3"/>
  <c r="A2832" i="3"/>
  <c r="B2833" i="3"/>
  <c r="A9370" i="3"/>
  <c r="B9371" i="3"/>
  <c r="B2106" i="3"/>
  <c r="A2105" i="3"/>
  <c r="A2571" i="3"/>
  <c r="B2572" i="3"/>
  <c r="A9569" i="3"/>
  <c r="B9570" i="3"/>
  <c r="A3435" i="3"/>
  <c r="B3436" i="3"/>
  <c r="A6262" i="3"/>
  <c r="B6263" i="3"/>
  <c r="B734" i="3" l="1"/>
  <c r="A733" i="3"/>
  <c r="B1518" i="3"/>
  <c r="A1517" i="3"/>
  <c r="B2107" i="3"/>
  <c r="A2106" i="3"/>
  <c r="A9371" i="3"/>
  <c r="B9372" i="3"/>
  <c r="B2834" i="3"/>
  <c r="A2833" i="3"/>
  <c r="A2572" i="3"/>
  <c r="B2573" i="3"/>
  <c r="B3437" i="3"/>
  <c r="A3436" i="3"/>
  <c r="A9570" i="3"/>
  <c r="B9571" i="3"/>
  <c r="B6264" i="3"/>
  <c r="A6263" i="3"/>
  <c r="A734" i="3" l="1"/>
  <c r="B735" i="3"/>
  <c r="B1519" i="3"/>
  <c r="A1518" i="3"/>
  <c r="A9372" i="3"/>
  <c r="B9373" i="3"/>
  <c r="A2834" i="3"/>
  <c r="B2835" i="3"/>
  <c r="B2108" i="3"/>
  <c r="A2107" i="3"/>
  <c r="A2573" i="3"/>
  <c r="B2574" i="3"/>
  <c r="A6264" i="3"/>
  <c r="B6265" i="3"/>
  <c r="B3438" i="3"/>
  <c r="A3437" i="3"/>
  <c r="A9571" i="3"/>
  <c r="B9572" i="3"/>
  <c r="B736" i="3" l="1"/>
  <c r="A735" i="3"/>
  <c r="A1519" i="3"/>
  <c r="B1520" i="3"/>
  <c r="A9373" i="3"/>
  <c r="B9374" i="3"/>
  <c r="A2108" i="3"/>
  <c r="B2109" i="3"/>
  <c r="A2835" i="3"/>
  <c r="B2836" i="3"/>
  <c r="B2575" i="3"/>
  <c r="A2574" i="3"/>
  <c r="B3439" i="3"/>
  <c r="A3438" i="3"/>
  <c r="B6266" i="3"/>
  <c r="A6265" i="3"/>
  <c r="B9573" i="3"/>
  <c r="A9572" i="3"/>
  <c r="A736" i="3" l="1"/>
  <c r="B737" i="3"/>
  <c r="B1521" i="3"/>
  <c r="A1520" i="3"/>
  <c r="B2837" i="3"/>
  <c r="A2836" i="3"/>
  <c r="A2109" i="3"/>
  <c r="B2110" i="3"/>
  <c r="A9374" i="3"/>
  <c r="B9375" i="3"/>
  <c r="A2575" i="3"/>
  <c r="B2576" i="3"/>
  <c r="A6266" i="3"/>
  <c r="B6267" i="3"/>
  <c r="A9573" i="3"/>
  <c r="B9574" i="3"/>
  <c r="A3439" i="3"/>
  <c r="B3440" i="3"/>
  <c r="A737" i="3" l="1"/>
  <c r="B738" i="3"/>
  <c r="A1521" i="3"/>
  <c r="B1522" i="3"/>
  <c r="A9375" i="3"/>
  <c r="B9376" i="3"/>
  <c r="B2838" i="3"/>
  <c r="A2837" i="3"/>
  <c r="A2110" i="3"/>
  <c r="B2111" i="3"/>
  <c r="A2576" i="3"/>
  <c r="B2577" i="3"/>
  <c r="A3440" i="3"/>
  <c r="B3441" i="3"/>
  <c r="A9574" i="3"/>
  <c r="B9575" i="3"/>
  <c r="B6268" i="3"/>
  <c r="A6267" i="3"/>
  <c r="A738" i="3" l="1"/>
  <c r="B739" i="3"/>
  <c r="B1523" i="3"/>
  <c r="A1522" i="3"/>
  <c r="B2112" i="3"/>
  <c r="A2111" i="3"/>
  <c r="A9376" i="3"/>
  <c r="B9377" i="3"/>
  <c r="B2839" i="3"/>
  <c r="A2838" i="3"/>
  <c r="B2578" i="3"/>
  <c r="A2577" i="3"/>
  <c r="B3442" i="3"/>
  <c r="A3441" i="3"/>
  <c r="B6269" i="3"/>
  <c r="A6268" i="3"/>
  <c r="A9575" i="3"/>
  <c r="B9576" i="3"/>
  <c r="B740" i="3" l="1"/>
  <c r="A739" i="3"/>
  <c r="A1523" i="3"/>
  <c r="B1524" i="3"/>
  <c r="A2839" i="3"/>
  <c r="B2840" i="3"/>
  <c r="A9377" i="3"/>
  <c r="B9378" i="3"/>
  <c r="A2112" i="3"/>
  <c r="B2113" i="3"/>
  <c r="A2578" i="3"/>
  <c r="B2579" i="3"/>
  <c r="A6269" i="3"/>
  <c r="B6270" i="3"/>
  <c r="B9577" i="3"/>
  <c r="A9576" i="3"/>
  <c r="B3443" i="3"/>
  <c r="A3442" i="3"/>
  <c r="B741" i="3" l="1"/>
  <c r="A740" i="3"/>
  <c r="B1525" i="3"/>
  <c r="A1524" i="3"/>
  <c r="A9378" i="3"/>
  <c r="B9379" i="3"/>
  <c r="A2113" i="3"/>
  <c r="B2114" i="3"/>
  <c r="B2841" i="3"/>
  <c r="A2840" i="3"/>
  <c r="A2579" i="3"/>
  <c r="B2580" i="3"/>
  <c r="B3444" i="3"/>
  <c r="A3443" i="3"/>
  <c r="A9577" i="3"/>
  <c r="B9578" i="3"/>
  <c r="A6270" i="3"/>
  <c r="B6271" i="3"/>
  <c r="B742" i="3" l="1"/>
  <c r="A741" i="3"/>
  <c r="A9379" i="3"/>
  <c r="B9380" i="3"/>
  <c r="A1525" i="3"/>
  <c r="B1526" i="3"/>
  <c r="B2115" i="3"/>
  <c r="A2114" i="3"/>
  <c r="B2842" i="3"/>
  <c r="A2841" i="3"/>
  <c r="B2581" i="3"/>
  <c r="A2580" i="3"/>
  <c r="A9578" i="3"/>
  <c r="B9579" i="3"/>
  <c r="B6272" i="3"/>
  <c r="A6271" i="3"/>
  <c r="B3445" i="3"/>
  <c r="A3444" i="3"/>
  <c r="B743" i="3" l="1"/>
  <c r="A742" i="3"/>
  <c r="A1526" i="3"/>
  <c r="B1527" i="3"/>
  <c r="A9380" i="3"/>
  <c r="B9381" i="3"/>
  <c r="B2116" i="3"/>
  <c r="A2115" i="3"/>
  <c r="B2843" i="3"/>
  <c r="A2842" i="3"/>
  <c r="B2582" i="3"/>
  <c r="A2581" i="3"/>
  <c r="A3445" i="3"/>
  <c r="B3446" i="3"/>
  <c r="B6273" i="3"/>
  <c r="A6272" i="3"/>
  <c r="A9579" i="3"/>
  <c r="B9580" i="3"/>
  <c r="B744" i="3" l="1"/>
  <c r="A743" i="3"/>
  <c r="A9381" i="3"/>
  <c r="B9382" i="3"/>
  <c r="B1528" i="3"/>
  <c r="A1527" i="3"/>
  <c r="A2116" i="3"/>
  <c r="B2117" i="3"/>
  <c r="A2843" i="3"/>
  <c r="B2844" i="3"/>
  <c r="A2582" i="3"/>
  <c r="B2583" i="3"/>
  <c r="B6274" i="3"/>
  <c r="A6273" i="3"/>
  <c r="A9580" i="3"/>
  <c r="B9581" i="3"/>
  <c r="B3447" i="3"/>
  <c r="A3446" i="3"/>
  <c r="B745" i="3" l="1"/>
  <c r="A744" i="3"/>
  <c r="A1528" i="3"/>
  <c r="B1529" i="3"/>
  <c r="A9382" i="3"/>
  <c r="B9383" i="3"/>
  <c r="B2118" i="3"/>
  <c r="A2117" i="3"/>
  <c r="B2845" i="3"/>
  <c r="A2844" i="3"/>
  <c r="B2584" i="3"/>
  <c r="A2583" i="3"/>
  <c r="A3447" i="3"/>
  <c r="B3448" i="3"/>
  <c r="B9582" i="3"/>
  <c r="A9581" i="3"/>
  <c r="A6274" i="3"/>
  <c r="B6275" i="3"/>
  <c r="A745" i="3" l="1"/>
  <c r="B746" i="3"/>
  <c r="A9383" i="3"/>
  <c r="B9384" i="3"/>
  <c r="B1530" i="3"/>
  <c r="A1529" i="3"/>
  <c r="B2119" i="3"/>
  <c r="A2118" i="3"/>
  <c r="B2585" i="3"/>
  <c r="A2584" i="3"/>
  <c r="A2845" i="3"/>
  <c r="B2846" i="3"/>
  <c r="B3449" i="3"/>
  <c r="A3448" i="3"/>
  <c r="A6275" i="3"/>
  <c r="B6276" i="3"/>
  <c r="A9582" i="3"/>
  <c r="B9583" i="3"/>
  <c r="B747" i="3" l="1"/>
  <c r="A746" i="3"/>
  <c r="A1530" i="3"/>
  <c r="B1531" i="3"/>
  <c r="B9385" i="3"/>
  <c r="A9384" i="3"/>
  <c r="A2119" i="3"/>
  <c r="B2120" i="3"/>
  <c r="A2846" i="3"/>
  <c r="B2847" i="3"/>
  <c r="B2586" i="3"/>
  <c r="A2585" i="3"/>
  <c r="A3449" i="3"/>
  <c r="B3450" i="3"/>
  <c r="B9584" i="3"/>
  <c r="A9583" i="3"/>
  <c r="A6276" i="3"/>
  <c r="B6277" i="3"/>
  <c r="A747" i="3" l="1"/>
  <c r="B748" i="3"/>
  <c r="A1531" i="3"/>
  <c r="B1532" i="3"/>
  <c r="B9386" i="3"/>
  <c r="A9385" i="3"/>
  <c r="B2121" i="3"/>
  <c r="A2120" i="3"/>
  <c r="B2587" i="3"/>
  <c r="A2586" i="3"/>
  <c r="A2847" i="3"/>
  <c r="B2848" i="3"/>
  <c r="B7389" i="3"/>
  <c r="A3450" i="3"/>
  <c r="B3451" i="3"/>
  <c r="A9584" i="3"/>
  <c r="B9585" i="3"/>
  <c r="A6277" i="3"/>
  <c r="B6278" i="3"/>
  <c r="B749" i="3" l="1"/>
  <c r="A748" i="3"/>
  <c r="A1532" i="3"/>
  <c r="B1533" i="3"/>
  <c r="A9386" i="3"/>
  <c r="B9387" i="3"/>
  <c r="A2121" i="3"/>
  <c r="B2122" i="3"/>
  <c r="B2849" i="3"/>
  <c r="A2848" i="3"/>
  <c r="A2587" i="3"/>
  <c r="B2588" i="3"/>
  <c r="A7389" i="3"/>
  <c r="B7390" i="3"/>
  <c r="A3451" i="3"/>
  <c r="B3452" i="3"/>
  <c r="A6278" i="3"/>
  <c r="B6279" i="3"/>
  <c r="A9585" i="3"/>
  <c r="B9586" i="3"/>
  <c r="A749" i="3" l="1"/>
  <c r="B750" i="3"/>
  <c r="A1533" i="3"/>
  <c r="B1534" i="3"/>
  <c r="A9387" i="3"/>
  <c r="B9388" i="3"/>
  <c r="A2122" i="3"/>
  <c r="B2123" i="3"/>
  <c r="B2589" i="3"/>
  <c r="A2588" i="3"/>
  <c r="A2849" i="3"/>
  <c r="B2850" i="3"/>
  <c r="A7390" i="3"/>
  <c r="B7391" i="3"/>
  <c r="A3452" i="3"/>
  <c r="B3453" i="3"/>
  <c r="A9586" i="3"/>
  <c r="B9587" i="3"/>
  <c r="B6280" i="3"/>
  <c r="A6279" i="3"/>
  <c r="B751" i="3" l="1"/>
  <c r="A750" i="3"/>
  <c r="B1535" i="3"/>
  <c r="A1534" i="3"/>
  <c r="A9388" i="3"/>
  <c r="B9389" i="3"/>
  <c r="B2124" i="3"/>
  <c r="A2123" i="3"/>
  <c r="B2851" i="3"/>
  <c r="A2850" i="3"/>
  <c r="B2590" i="3"/>
  <c r="A2589" i="3"/>
  <c r="B7392" i="3"/>
  <c r="A7391" i="3"/>
  <c r="B3454" i="3"/>
  <c r="A3453" i="3"/>
  <c r="B6281" i="3"/>
  <c r="A6280" i="3"/>
  <c r="A9587" i="3"/>
  <c r="B9588" i="3"/>
  <c r="A751" i="3" l="1"/>
  <c r="B752" i="3"/>
  <c r="A9389" i="3"/>
  <c r="B9390" i="3"/>
  <c r="A1535" i="3"/>
  <c r="B1536" i="3"/>
  <c r="B2125" i="3"/>
  <c r="A2124" i="3"/>
  <c r="A2590" i="3"/>
  <c r="B2591" i="3"/>
  <c r="A2851" i="3"/>
  <c r="B2852" i="3"/>
  <c r="B7393" i="3"/>
  <c r="A7392" i="3"/>
  <c r="B3455" i="3"/>
  <c r="A3454" i="3"/>
  <c r="A9588" i="3"/>
  <c r="B9589" i="3"/>
  <c r="A6281" i="3"/>
  <c r="B6282" i="3"/>
  <c r="B753" i="3" l="1"/>
  <c r="A752" i="3"/>
  <c r="A1536" i="3"/>
  <c r="B1537" i="3"/>
  <c r="B9391" i="3"/>
  <c r="A9390" i="3"/>
  <c r="B2126" i="3"/>
  <c r="A2125" i="3"/>
  <c r="A2852" i="3"/>
  <c r="B2853" i="3"/>
  <c r="A2591" i="3"/>
  <c r="B2592" i="3"/>
  <c r="B7394" i="3"/>
  <c r="A7393" i="3"/>
  <c r="A3455" i="3"/>
  <c r="B3456" i="3"/>
  <c r="A6282" i="3"/>
  <c r="B6283" i="3"/>
  <c r="B9590" i="3"/>
  <c r="A9589" i="3"/>
  <c r="B754" i="3" l="1"/>
  <c r="A753" i="3"/>
  <c r="B9392" i="3"/>
  <c r="A9391" i="3"/>
  <c r="B1538" i="3"/>
  <c r="A1537" i="3"/>
  <c r="A2126" i="3"/>
  <c r="B2127" i="3"/>
  <c r="A2592" i="3"/>
  <c r="B2593" i="3"/>
  <c r="A2853" i="3"/>
  <c r="B2854" i="3"/>
  <c r="B7395" i="3"/>
  <c r="A7394" i="3"/>
  <c r="A3456" i="3"/>
  <c r="B3457" i="3"/>
  <c r="A9590" i="3"/>
  <c r="B9591" i="3"/>
  <c r="A6283" i="3"/>
  <c r="B6284" i="3"/>
  <c r="A754" i="3" l="1"/>
  <c r="B755" i="3"/>
  <c r="A1538" i="3"/>
  <c r="B1539" i="3"/>
  <c r="B9393" i="3"/>
  <c r="A9392" i="3"/>
  <c r="B2128" i="3"/>
  <c r="A2127" i="3"/>
  <c r="B2594" i="3"/>
  <c r="A2593" i="3"/>
  <c r="B2855" i="3"/>
  <c r="A2854" i="3"/>
  <c r="B7396" i="3"/>
  <c r="A7395" i="3"/>
  <c r="A3457" i="3"/>
  <c r="B3458" i="3"/>
  <c r="B9592" i="3"/>
  <c r="A9591" i="3"/>
  <c r="A6284" i="3"/>
  <c r="B6285" i="3"/>
  <c r="B5258" i="3"/>
  <c r="A755" i="3" l="1"/>
  <c r="B756" i="3"/>
  <c r="A1539" i="3"/>
  <c r="B1540" i="3"/>
  <c r="B9394" i="3"/>
  <c r="A9393" i="3"/>
  <c r="A2128" i="3"/>
  <c r="B2129" i="3"/>
  <c r="A2855" i="3"/>
  <c r="B2856" i="3"/>
  <c r="B2595" i="3"/>
  <c r="A2594" i="3"/>
  <c r="B7397" i="3"/>
  <c r="A7396" i="3"/>
  <c r="B3459" i="3"/>
  <c r="A3458" i="3"/>
  <c r="B6286" i="3"/>
  <c r="A6285" i="3"/>
  <c r="A9592" i="3"/>
  <c r="B9593" i="3"/>
  <c r="B5259" i="3"/>
  <c r="A5258" i="3"/>
  <c r="B757" i="3" l="1"/>
  <c r="A756" i="3"/>
  <c r="A9394" i="3"/>
  <c r="B9395" i="3"/>
  <c r="A1540" i="3"/>
  <c r="B1541" i="3"/>
  <c r="A2129" i="3"/>
  <c r="B2130" i="3"/>
  <c r="A2856" i="3"/>
  <c r="B2857" i="3"/>
  <c r="A2595" i="3"/>
  <c r="B2596" i="3"/>
  <c r="A7397" i="3"/>
  <c r="B7398" i="3"/>
  <c r="B3460" i="3"/>
  <c r="A3459" i="3"/>
  <c r="A9593" i="3"/>
  <c r="B9594" i="3"/>
  <c r="B6287" i="3"/>
  <c r="A6286" i="3"/>
  <c r="A5259" i="3"/>
  <c r="B5260" i="3"/>
  <c r="A757" i="3" l="1"/>
  <c r="B758" i="3"/>
  <c r="B1542" i="3"/>
  <c r="A1541" i="3"/>
  <c r="A9395" i="3"/>
  <c r="B9396" i="3"/>
  <c r="A2130" i="3"/>
  <c r="B2131" i="3"/>
  <c r="B2858" i="3"/>
  <c r="A2857" i="3"/>
  <c r="B2597" i="3"/>
  <c r="A2596" i="3"/>
  <c r="A7398" i="3"/>
  <c r="B7399" i="3"/>
  <c r="A3460" i="3"/>
  <c r="B3461" i="3"/>
  <c r="A9594" i="3"/>
  <c r="B9595" i="3"/>
  <c r="B6288" i="3"/>
  <c r="A6287" i="3"/>
  <c r="B5261" i="3"/>
  <c r="A5260" i="3"/>
  <c r="B759" i="3" l="1"/>
  <c r="A758" i="3"/>
  <c r="B9397" i="3"/>
  <c r="A9396" i="3"/>
  <c r="A1542" i="3"/>
  <c r="B1543" i="3"/>
  <c r="A2131" i="3"/>
  <c r="B2132" i="3"/>
  <c r="A2597" i="3"/>
  <c r="B2598" i="3"/>
  <c r="B2859" i="3"/>
  <c r="A2858" i="3"/>
  <c r="A7399" i="3"/>
  <c r="B7400" i="3"/>
  <c r="A3461" i="3"/>
  <c r="B3462" i="3"/>
  <c r="B6289" i="3"/>
  <c r="A6288" i="3"/>
  <c r="A9595" i="3"/>
  <c r="B9596" i="3"/>
  <c r="A5261" i="3"/>
  <c r="B5262" i="3"/>
  <c r="A759" i="3" l="1"/>
  <c r="B760" i="3"/>
  <c r="A1543" i="3"/>
  <c r="B1544" i="3"/>
  <c r="A9397" i="3"/>
  <c r="B9398" i="3"/>
  <c r="B2133" i="3"/>
  <c r="A2132" i="3"/>
  <c r="A2598" i="3"/>
  <c r="B2599" i="3"/>
  <c r="B2860" i="3"/>
  <c r="A2859" i="3"/>
  <c r="A7400" i="3"/>
  <c r="B7401" i="3"/>
  <c r="A3462" i="3"/>
  <c r="B3463" i="3"/>
  <c r="B6290" i="3"/>
  <c r="A6289" i="3"/>
  <c r="A9596" i="3"/>
  <c r="B9597" i="3"/>
  <c r="B5263" i="3"/>
  <c r="A5262" i="3"/>
  <c r="A760" i="3" l="1"/>
  <c r="B761" i="3"/>
  <c r="B9399" i="3"/>
  <c r="A9398" i="3"/>
  <c r="B1545" i="3"/>
  <c r="A1544" i="3"/>
  <c r="B2134" i="3"/>
  <c r="A2133" i="3"/>
  <c r="A2599" i="3"/>
  <c r="B2600" i="3"/>
  <c r="B2861" i="3"/>
  <c r="A2860" i="3"/>
  <c r="B7402" i="3"/>
  <c r="A7401" i="3"/>
  <c r="A3463" i="3"/>
  <c r="B3464" i="3"/>
  <c r="B6291" i="3"/>
  <c r="A6290" i="3"/>
  <c r="A9597" i="3"/>
  <c r="B9598" i="3"/>
  <c r="B5264" i="3"/>
  <c r="A5263" i="3"/>
  <c r="B762" i="3" l="1"/>
  <c r="A761" i="3"/>
  <c r="A1545" i="3"/>
  <c r="B1546" i="3"/>
  <c r="B9400" i="3"/>
  <c r="A9399" i="3"/>
  <c r="B2135" i="3"/>
  <c r="A2134" i="3"/>
  <c r="A2861" i="3"/>
  <c r="B2862" i="3"/>
  <c r="B2601" i="3"/>
  <c r="A2600" i="3"/>
  <c r="A3464" i="3"/>
  <c r="B3465" i="3"/>
  <c r="A7402" i="3"/>
  <c r="B7403" i="3"/>
  <c r="A6291" i="3"/>
  <c r="B6292" i="3"/>
  <c r="B9599" i="3"/>
  <c r="A9598" i="3"/>
  <c r="A5264" i="3"/>
  <c r="B5265" i="3"/>
  <c r="A762" i="3" l="1"/>
  <c r="B763" i="3"/>
  <c r="A9400" i="3"/>
  <c r="B9401" i="3"/>
  <c r="A1546" i="3"/>
  <c r="B1547" i="3"/>
  <c r="A2135" i="3"/>
  <c r="B2136" i="3"/>
  <c r="A2862" i="3"/>
  <c r="B2863" i="3"/>
  <c r="A2601" i="3"/>
  <c r="B2602" i="3"/>
  <c r="A7403" i="3"/>
  <c r="B7404" i="3"/>
  <c r="B3466" i="3"/>
  <c r="A3465" i="3"/>
  <c r="B6293" i="3"/>
  <c r="A6292" i="3"/>
  <c r="A9599" i="3"/>
  <c r="B9600" i="3"/>
  <c r="A5265" i="3"/>
  <c r="B5266" i="3"/>
  <c r="A763" i="3" l="1"/>
  <c r="B764" i="3"/>
  <c r="A9401" i="3"/>
  <c r="B9402" i="3"/>
  <c r="B1548" i="3"/>
  <c r="A1547" i="3"/>
  <c r="B2137" i="3"/>
  <c r="A2136" i="3"/>
  <c r="A2863" i="3"/>
  <c r="B2864" i="3"/>
  <c r="A2602" i="3"/>
  <c r="B2603" i="3"/>
  <c r="B7405" i="3"/>
  <c r="A7404" i="3"/>
  <c r="B3467" i="3"/>
  <c r="A3466" i="3"/>
  <c r="A6293" i="3"/>
  <c r="B6294" i="3"/>
  <c r="A9600" i="3"/>
  <c r="B9601" i="3"/>
  <c r="B5267" i="3"/>
  <c r="A5266" i="3"/>
  <c r="A764" i="3" l="1"/>
  <c r="B765" i="3"/>
  <c r="A9402" i="3"/>
  <c r="B9403" i="3"/>
  <c r="B1549" i="3"/>
  <c r="A1548" i="3"/>
  <c r="A2137" i="3"/>
  <c r="B2138" i="3"/>
  <c r="B2604" i="3"/>
  <c r="A2603" i="3"/>
  <c r="B2865" i="3"/>
  <c r="A2864" i="3"/>
  <c r="B3468" i="3"/>
  <c r="A3467" i="3"/>
  <c r="B7406" i="3"/>
  <c r="A7405" i="3"/>
  <c r="B9602" i="3"/>
  <c r="A9601" i="3"/>
  <c r="A6294" i="3"/>
  <c r="B6295" i="3"/>
  <c r="B5268" i="3"/>
  <c r="A5267" i="3"/>
  <c r="A765" i="3" l="1"/>
  <c r="B766" i="3"/>
  <c r="A9403" i="3"/>
  <c r="B9404" i="3"/>
  <c r="A1549" i="3"/>
  <c r="B1550" i="3"/>
  <c r="B3156" i="3"/>
  <c r="B2139" i="3"/>
  <c r="A2138" i="3"/>
  <c r="A2604" i="3"/>
  <c r="B2605" i="3"/>
  <c r="A2865" i="3"/>
  <c r="B2866" i="3"/>
  <c r="B7407" i="3"/>
  <c r="A7406" i="3"/>
  <c r="B3469" i="3"/>
  <c r="A3468" i="3"/>
  <c r="A9602" i="3"/>
  <c r="B9603" i="3"/>
  <c r="A6295" i="3"/>
  <c r="B6296" i="3"/>
  <c r="A5268" i="3"/>
  <c r="B5269" i="3"/>
  <c r="A766" i="3" l="1"/>
  <c r="B767" i="3"/>
  <c r="A1550" i="3"/>
  <c r="B1551" i="3"/>
  <c r="A9404" i="3"/>
  <c r="B9405" i="3"/>
  <c r="A2139" i="3"/>
  <c r="B2140" i="3"/>
  <c r="A3156" i="3"/>
  <c r="B3157" i="3"/>
  <c r="B2867" i="3"/>
  <c r="A2866" i="3"/>
  <c r="B2606" i="3"/>
  <c r="A2605" i="3"/>
  <c r="A3469" i="3"/>
  <c r="B3470" i="3"/>
  <c r="B7408" i="3"/>
  <c r="A7407" i="3"/>
  <c r="A9603" i="3"/>
  <c r="B9604" i="3"/>
  <c r="B6297" i="3"/>
  <c r="A6296" i="3"/>
  <c r="A5269" i="3"/>
  <c r="B5270" i="3"/>
  <c r="B768" i="3" l="1"/>
  <c r="A767" i="3"/>
  <c r="B1552" i="3"/>
  <c r="A1551" i="3"/>
  <c r="B9406" i="3"/>
  <c r="A9405" i="3"/>
  <c r="A3157" i="3"/>
  <c r="B3158" i="3"/>
  <c r="B2141" i="3"/>
  <c r="A2140" i="3"/>
  <c r="A2606" i="3"/>
  <c r="B2607" i="3"/>
  <c r="B2868" i="3"/>
  <c r="A2867" i="3"/>
  <c r="A7408" i="3"/>
  <c r="B7409" i="3"/>
  <c r="A3470" i="3"/>
  <c r="B3471" i="3"/>
  <c r="B6298" i="3"/>
  <c r="A6297" i="3"/>
  <c r="B9605" i="3"/>
  <c r="A9604" i="3"/>
  <c r="A5270" i="3"/>
  <c r="B5271" i="3"/>
  <c r="A768" i="3" l="1"/>
  <c r="B769" i="3"/>
  <c r="A1552" i="3"/>
  <c r="B1553" i="3"/>
  <c r="A9406" i="3"/>
  <c r="B9407" i="3"/>
  <c r="A3158" i="3"/>
  <c r="B3159" i="3"/>
  <c r="B2142" i="3"/>
  <c r="A2141" i="3"/>
  <c r="B2869" i="3"/>
  <c r="A2868" i="3"/>
  <c r="B2608" i="3"/>
  <c r="A2607" i="3"/>
  <c r="A3471" i="3"/>
  <c r="B3472" i="3"/>
  <c r="B7410" i="3"/>
  <c r="A7409" i="3"/>
  <c r="A9605" i="3"/>
  <c r="B9606" i="3"/>
  <c r="A6298" i="3"/>
  <c r="B6299" i="3"/>
  <c r="B5272" i="3"/>
  <c r="A5271" i="3"/>
  <c r="A769" i="3" l="1"/>
  <c r="B770" i="3"/>
  <c r="B9408" i="3"/>
  <c r="A9407" i="3"/>
  <c r="A1553" i="3"/>
  <c r="B1554" i="3"/>
  <c r="A2869" i="3"/>
  <c r="B2870" i="3"/>
  <c r="A2142" i="3"/>
  <c r="B2143" i="3"/>
  <c r="A3159" i="3"/>
  <c r="B3160" i="3"/>
  <c r="A2608" i="3"/>
  <c r="B2609" i="3"/>
  <c r="B3473" i="3"/>
  <c r="A3472" i="3"/>
  <c r="A7410" i="3"/>
  <c r="B7411" i="3"/>
  <c r="A6299" i="3"/>
  <c r="B6300" i="3"/>
  <c r="A9606" i="3"/>
  <c r="B9607" i="3"/>
  <c r="A5272" i="3"/>
  <c r="B5273" i="3"/>
  <c r="B771" i="3" l="1"/>
  <c r="A770" i="3"/>
  <c r="A9408" i="3"/>
  <c r="B9409" i="3"/>
  <c r="B1555" i="3"/>
  <c r="A1554" i="3"/>
  <c r="A2143" i="3"/>
  <c r="B2144" i="3"/>
  <c r="A3160" i="3"/>
  <c r="B3161" i="3"/>
  <c r="B2871" i="3"/>
  <c r="A2870" i="3"/>
  <c r="A2609" i="3"/>
  <c r="B2610" i="3"/>
  <c r="A7411" i="3"/>
  <c r="B7412" i="3"/>
  <c r="A3473" i="3"/>
  <c r="B3474" i="3"/>
  <c r="B9608" i="3"/>
  <c r="A9607" i="3"/>
  <c r="B6301" i="3"/>
  <c r="A6300" i="3"/>
  <c r="A5273" i="3"/>
  <c r="B5274" i="3"/>
  <c r="A771" i="3" l="1"/>
  <c r="B772" i="3"/>
  <c r="A9409" i="3"/>
  <c r="B9410" i="3"/>
  <c r="B1556" i="3"/>
  <c r="A1555" i="3"/>
  <c r="B2145" i="3"/>
  <c r="A2144" i="3"/>
  <c r="B2872" i="3"/>
  <c r="A2871" i="3"/>
  <c r="A3161" i="3"/>
  <c r="B3162" i="3"/>
  <c r="B2611" i="3"/>
  <c r="A2610" i="3"/>
  <c r="A7412" i="3"/>
  <c r="B7413" i="3"/>
  <c r="B3475" i="3"/>
  <c r="A3474" i="3"/>
  <c r="A9608" i="3"/>
  <c r="B9609" i="3"/>
  <c r="A6301" i="3"/>
  <c r="B6302" i="3"/>
  <c r="B5275" i="3"/>
  <c r="A5274" i="3"/>
  <c r="A772" i="3" l="1"/>
  <c r="B773" i="3"/>
  <c r="A3162" i="3"/>
  <c r="B3163" i="3"/>
  <c r="B9411" i="3"/>
  <c r="A9410" i="3"/>
  <c r="A1556" i="3"/>
  <c r="B1557" i="3"/>
  <c r="A2872" i="3"/>
  <c r="B2873" i="3"/>
  <c r="B2146" i="3"/>
  <c r="A2145" i="3"/>
  <c r="B2612" i="3"/>
  <c r="A2611" i="3"/>
  <c r="B3476" i="3"/>
  <c r="A3475" i="3"/>
  <c r="A7413" i="3"/>
  <c r="B7414" i="3"/>
  <c r="A9609" i="3"/>
  <c r="B9610" i="3"/>
  <c r="A6302" i="3"/>
  <c r="B6303" i="3"/>
  <c r="A5275" i="3"/>
  <c r="B5276" i="3"/>
  <c r="B984" i="3"/>
  <c r="A773" i="3" l="1"/>
  <c r="B774" i="3"/>
  <c r="B9412" i="3"/>
  <c r="A9411" i="3"/>
  <c r="A1557" i="3"/>
  <c r="B1558" i="3"/>
  <c r="B3164" i="3"/>
  <c r="A3163" i="3"/>
  <c r="A2873" i="3"/>
  <c r="B2874" i="3"/>
  <c r="A2146" i="3"/>
  <c r="B2147" i="3"/>
  <c r="B2613" i="3"/>
  <c r="A2612" i="3"/>
  <c r="B7415" i="3"/>
  <c r="A7414" i="3"/>
  <c r="A3476" i="3"/>
  <c r="B3477" i="3"/>
  <c r="A9610" i="3"/>
  <c r="B9611" i="3"/>
  <c r="A6303" i="3"/>
  <c r="B6304" i="3"/>
  <c r="A5276" i="3"/>
  <c r="B5277" i="3"/>
  <c r="A984" i="3"/>
  <c r="B985" i="3"/>
  <c r="A774" i="3" l="1"/>
  <c r="B775" i="3"/>
  <c r="A2147" i="3"/>
  <c r="B2148" i="3"/>
  <c r="A3164" i="3"/>
  <c r="B3165" i="3"/>
  <c r="A1558" i="3"/>
  <c r="B1559" i="3"/>
  <c r="A9412" i="3"/>
  <c r="B9413" i="3"/>
  <c r="A2874" i="3"/>
  <c r="B2875" i="3"/>
  <c r="B2614" i="3"/>
  <c r="A2613" i="3"/>
  <c r="B3478" i="3"/>
  <c r="A3477" i="3"/>
  <c r="A7415" i="3"/>
  <c r="B7416" i="3"/>
  <c r="B6305" i="3"/>
  <c r="A6304" i="3"/>
  <c r="B9612" i="3"/>
  <c r="A9611" i="3"/>
  <c r="B5278" i="3"/>
  <c r="A5277" i="3"/>
  <c r="A985" i="3"/>
  <c r="B986" i="3"/>
  <c r="B776" i="3" l="1"/>
  <c r="A775" i="3"/>
  <c r="A9413" i="3"/>
  <c r="B9414" i="3"/>
  <c r="B1560" i="3"/>
  <c r="A1559" i="3"/>
  <c r="A3165" i="3"/>
  <c r="B3166" i="3"/>
  <c r="A2148" i="3"/>
  <c r="B2149" i="3"/>
  <c r="B2876" i="3"/>
  <c r="A2875" i="3"/>
  <c r="B2615" i="3"/>
  <c r="A2614" i="3"/>
  <c r="A7416" i="3"/>
  <c r="B7417" i="3"/>
  <c r="B3479" i="3"/>
  <c r="A3478" i="3"/>
  <c r="A6305" i="3"/>
  <c r="B6306" i="3"/>
  <c r="A9612" i="3"/>
  <c r="B9613" i="3"/>
  <c r="A5278" i="3"/>
  <c r="B5279" i="3"/>
  <c r="B987" i="3"/>
  <c r="A986" i="3"/>
  <c r="A776" i="3" l="1"/>
  <c r="B777" i="3"/>
  <c r="B2150" i="3"/>
  <c r="A2149" i="3"/>
  <c r="A1560" i="3"/>
  <c r="B1561" i="3"/>
  <c r="B3167" i="3"/>
  <c r="A3166" i="3"/>
  <c r="A9414" i="3"/>
  <c r="B9415" i="3"/>
  <c r="B2877" i="3"/>
  <c r="A2876" i="3"/>
  <c r="B2616" i="3"/>
  <c r="A2615" i="3"/>
  <c r="A3479" i="3"/>
  <c r="B3480" i="3"/>
  <c r="B7418" i="3"/>
  <c r="A7417" i="3"/>
  <c r="A9613" i="3"/>
  <c r="B9614" i="3"/>
  <c r="B6307" i="3"/>
  <c r="A6306" i="3"/>
  <c r="B5280" i="3"/>
  <c r="A5279" i="3"/>
  <c r="A987" i="3"/>
  <c r="B988" i="3"/>
  <c r="B778" i="3" l="1"/>
  <c r="A777" i="3"/>
  <c r="A9415" i="3"/>
  <c r="B9416" i="3"/>
  <c r="A3167" i="3"/>
  <c r="B3168" i="3"/>
  <c r="A1561" i="3"/>
  <c r="B1562" i="3"/>
  <c r="B2151" i="3"/>
  <c r="A2150" i="3"/>
  <c r="A2877" i="3"/>
  <c r="B2878" i="3"/>
  <c r="A2616" i="3"/>
  <c r="B2617" i="3"/>
  <c r="B3481" i="3"/>
  <c r="A3480" i="3"/>
  <c r="A7418" i="3"/>
  <c r="B7419" i="3"/>
  <c r="A9614" i="3"/>
  <c r="B9615" i="3"/>
  <c r="A6307" i="3"/>
  <c r="B6308" i="3"/>
  <c r="A5280" i="3"/>
  <c r="B5281" i="3"/>
  <c r="A988" i="3"/>
  <c r="B989" i="3"/>
  <c r="B779" i="3" l="1"/>
  <c r="A778" i="3"/>
  <c r="A2151" i="3"/>
  <c r="B2152" i="3"/>
  <c r="A1562" i="3"/>
  <c r="B1563" i="3"/>
  <c r="A3168" i="3"/>
  <c r="B3169" i="3"/>
  <c r="A9416" i="3"/>
  <c r="B9417" i="3"/>
  <c r="B2879" i="3"/>
  <c r="A2878" i="3"/>
  <c r="B2618" i="3"/>
  <c r="A2617" i="3"/>
  <c r="B7420" i="3"/>
  <c r="A7419" i="3"/>
  <c r="A3481" i="3"/>
  <c r="B3482" i="3"/>
  <c r="B6309" i="3"/>
  <c r="A6308" i="3"/>
  <c r="A9615" i="3"/>
  <c r="B9616" i="3"/>
  <c r="B5282" i="3"/>
  <c r="A5281" i="3"/>
  <c r="A989" i="3"/>
  <c r="B990" i="3"/>
  <c r="A779" i="3" l="1"/>
  <c r="B780" i="3"/>
  <c r="A9417" i="3"/>
  <c r="B9418" i="3"/>
  <c r="B1564" i="3"/>
  <c r="A1563" i="3"/>
  <c r="B2153" i="3"/>
  <c r="A2152" i="3"/>
  <c r="A3169" i="3"/>
  <c r="B3170" i="3"/>
  <c r="A2879" i="3"/>
  <c r="B2880" i="3"/>
  <c r="A2618" i="3"/>
  <c r="B2619" i="3"/>
  <c r="B3483" i="3"/>
  <c r="A3482" i="3"/>
  <c r="B7421" i="3"/>
  <c r="A7420" i="3"/>
  <c r="A9616" i="3"/>
  <c r="B9617" i="3"/>
  <c r="A6309" i="3"/>
  <c r="B6310" i="3"/>
  <c r="B5283" i="3"/>
  <c r="A5282" i="3"/>
  <c r="B991" i="3"/>
  <c r="A990" i="3"/>
  <c r="B781" i="3" l="1"/>
  <c r="A780" i="3"/>
  <c r="A3170" i="3"/>
  <c r="B3171" i="3"/>
  <c r="B1565" i="3"/>
  <c r="A1564" i="3"/>
  <c r="A9418" i="3"/>
  <c r="B9419" i="3"/>
  <c r="A2153" i="3"/>
  <c r="B2154" i="3"/>
  <c r="A2880" i="3"/>
  <c r="B2881" i="3"/>
  <c r="B2620" i="3"/>
  <c r="A2619" i="3"/>
  <c r="B7422" i="3"/>
  <c r="A7421" i="3"/>
  <c r="B3484" i="3"/>
  <c r="A3483" i="3"/>
  <c r="B6311" i="3"/>
  <c r="A6310" i="3"/>
  <c r="B9618" i="3"/>
  <c r="A9617" i="3"/>
  <c r="A5283" i="3"/>
  <c r="B5284" i="3"/>
  <c r="B992" i="3"/>
  <c r="A991" i="3"/>
  <c r="B782" i="3" l="1"/>
  <c r="A781" i="3"/>
  <c r="B2155" i="3"/>
  <c r="A2154" i="3"/>
  <c r="B9420" i="3"/>
  <c r="A9419" i="3"/>
  <c r="B3172" i="3"/>
  <c r="A3171" i="3"/>
  <c r="A1565" i="3"/>
  <c r="B1566" i="3"/>
  <c r="B2882" i="3"/>
  <c r="A2881" i="3"/>
  <c r="B4341" i="3"/>
  <c r="A2620" i="3"/>
  <c r="B2621" i="3"/>
  <c r="A3484" i="3"/>
  <c r="B3485" i="3"/>
  <c r="A7422" i="3"/>
  <c r="B7423" i="3"/>
  <c r="B9619" i="3"/>
  <c r="A9618" i="3"/>
  <c r="A6311" i="3"/>
  <c r="B6312" i="3"/>
  <c r="A5284" i="3"/>
  <c r="B5285" i="3"/>
  <c r="B993" i="3"/>
  <c r="A992" i="3"/>
  <c r="A782" i="3" l="1"/>
  <c r="B783" i="3"/>
  <c r="A1566" i="3"/>
  <c r="B1567" i="3"/>
  <c r="B3173" i="3"/>
  <c r="A3172" i="3"/>
  <c r="A9420" i="3"/>
  <c r="B9421" i="3"/>
  <c r="A2155" i="3"/>
  <c r="B2156" i="3"/>
  <c r="A4341" i="3"/>
  <c r="B4342" i="3"/>
  <c r="B2883" i="3"/>
  <c r="A2882" i="3"/>
  <c r="A2621" i="3"/>
  <c r="B2622" i="3"/>
  <c r="B7424" i="3"/>
  <c r="A7423" i="3"/>
  <c r="A3485" i="3"/>
  <c r="B3486" i="3"/>
  <c r="A9619" i="3"/>
  <c r="B9620" i="3"/>
  <c r="A6312" i="3"/>
  <c r="B6313" i="3"/>
  <c r="B5286" i="3"/>
  <c r="A5285" i="3"/>
  <c r="A993" i="3"/>
  <c r="B994" i="3"/>
  <c r="A783" i="3" l="1"/>
  <c r="B784" i="3"/>
  <c r="B2157" i="3"/>
  <c r="A2156" i="3"/>
  <c r="B3174" i="3"/>
  <c r="A3173" i="3"/>
  <c r="B9422" i="3"/>
  <c r="A9421" i="3"/>
  <c r="A1567" i="3"/>
  <c r="B1568" i="3"/>
  <c r="B2884" i="3"/>
  <c r="A2883" i="3"/>
  <c r="A4342" i="3"/>
  <c r="B4343" i="3"/>
  <c r="B2623" i="3"/>
  <c r="A2622" i="3"/>
  <c r="B3487" i="3"/>
  <c r="A3486" i="3"/>
  <c r="A7424" i="3"/>
  <c r="B7425" i="3"/>
  <c r="A6313" i="3"/>
  <c r="B6314" i="3"/>
  <c r="A9620" i="3"/>
  <c r="B9621" i="3"/>
  <c r="A5286" i="3"/>
  <c r="B5287" i="3"/>
  <c r="B995" i="3"/>
  <c r="A994" i="3"/>
  <c r="B785" i="3" l="1"/>
  <c r="A784" i="3"/>
  <c r="B1569" i="3"/>
  <c r="A1568" i="3"/>
  <c r="B9423" i="3"/>
  <c r="A9422" i="3"/>
  <c r="A3174" i="3"/>
  <c r="B3175" i="3"/>
  <c r="B2158" i="3"/>
  <c r="A2157" i="3"/>
  <c r="B4344" i="3"/>
  <c r="A4343" i="3"/>
  <c r="A2884" i="3"/>
  <c r="B2885" i="3"/>
  <c r="B2624" i="3"/>
  <c r="A2623" i="3"/>
  <c r="B7426" i="3"/>
  <c r="A7425" i="3"/>
  <c r="B3488" i="3"/>
  <c r="A3487" i="3"/>
  <c r="A9621" i="3"/>
  <c r="B9622" i="3"/>
  <c r="B6315" i="3"/>
  <c r="A6314" i="3"/>
  <c r="A5287" i="3"/>
  <c r="B5288" i="3"/>
  <c r="B996" i="3"/>
  <c r="A995" i="3"/>
  <c r="A785" i="3" l="1"/>
  <c r="B786" i="3"/>
  <c r="B2159" i="3"/>
  <c r="A2158" i="3"/>
  <c r="B9424" i="3"/>
  <c r="A9423" i="3"/>
  <c r="A3175" i="3"/>
  <c r="B3176" i="3"/>
  <c r="A1569" i="3"/>
  <c r="B1570" i="3"/>
  <c r="A2885" i="3"/>
  <c r="B2886" i="3"/>
  <c r="A4344" i="3"/>
  <c r="B4345" i="3"/>
  <c r="A2624" i="3"/>
  <c r="B2625" i="3"/>
  <c r="A3488" i="3"/>
  <c r="B3489" i="3"/>
  <c r="A7426" i="3"/>
  <c r="B7427" i="3"/>
  <c r="A6315" i="3"/>
  <c r="B6316" i="3"/>
  <c r="A9622" i="3"/>
  <c r="B9623" i="3"/>
  <c r="A5288" i="3"/>
  <c r="B5289" i="3"/>
  <c r="A996" i="3"/>
  <c r="B997" i="3"/>
  <c r="A786" i="3" l="1"/>
  <c r="B787" i="3"/>
  <c r="A1570" i="3"/>
  <c r="B1571" i="3"/>
  <c r="A3176" i="3"/>
  <c r="B3177" i="3"/>
  <c r="A2159" i="3"/>
  <c r="B2160" i="3"/>
  <c r="A9424" i="3"/>
  <c r="B9425" i="3"/>
  <c r="B4346" i="3"/>
  <c r="A4345" i="3"/>
  <c r="B2887" i="3"/>
  <c r="A2886" i="3"/>
  <c r="A2625" i="3"/>
  <c r="B2626" i="3"/>
  <c r="B3490" i="3"/>
  <c r="A3489" i="3"/>
  <c r="B7428" i="3"/>
  <c r="A7427" i="3"/>
  <c r="A9623" i="3"/>
  <c r="B9624" i="3"/>
  <c r="B6317" i="3"/>
  <c r="A6316" i="3"/>
  <c r="B5290" i="3"/>
  <c r="A5289" i="3"/>
  <c r="B998" i="3"/>
  <c r="A997" i="3"/>
  <c r="A787" i="3" l="1"/>
  <c r="B788" i="3"/>
  <c r="A3177" i="3"/>
  <c r="B3178" i="3"/>
  <c r="A9425" i="3"/>
  <c r="B9426" i="3"/>
  <c r="A2160" i="3"/>
  <c r="B2161" i="3"/>
  <c r="B1572" i="3"/>
  <c r="A1571" i="3"/>
  <c r="A2887" i="3"/>
  <c r="B2888" i="3"/>
  <c r="A4346" i="3"/>
  <c r="B4347" i="3"/>
  <c r="A2626" i="3"/>
  <c r="B2627" i="3"/>
  <c r="B7429" i="3"/>
  <c r="A7428" i="3"/>
  <c r="A3490" i="3"/>
  <c r="B3491" i="3"/>
  <c r="A6317" i="3"/>
  <c r="B6318" i="3"/>
  <c r="A9624" i="3"/>
  <c r="B9625" i="3"/>
  <c r="A5290" i="3"/>
  <c r="B5291" i="3"/>
  <c r="A998" i="3"/>
  <c r="B999" i="3"/>
  <c r="A788" i="3" l="1"/>
  <c r="B789" i="3"/>
  <c r="A4347" i="3"/>
  <c r="B4348" i="3"/>
  <c r="A9426" i="3"/>
  <c r="B9427" i="3"/>
  <c r="B1573" i="3"/>
  <c r="A1572" i="3"/>
  <c r="B2162" i="3"/>
  <c r="A2161" i="3"/>
  <c r="A3178" i="3"/>
  <c r="B3179" i="3"/>
  <c r="A2888" i="3"/>
  <c r="B2889" i="3"/>
  <c r="B2628" i="3"/>
  <c r="A2627" i="3"/>
  <c r="A3491" i="3"/>
  <c r="B3492" i="3"/>
  <c r="A7429" i="3"/>
  <c r="B7430" i="3"/>
  <c r="A9625" i="3"/>
  <c r="B9626" i="3"/>
  <c r="A6318" i="3"/>
  <c r="B6319" i="3"/>
  <c r="A5291" i="3"/>
  <c r="B5292" i="3"/>
  <c r="A999" i="3"/>
  <c r="B1000" i="3"/>
  <c r="B790" i="3" l="1"/>
  <c r="A789" i="3"/>
  <c r="B3180" i="3"/>
  <c r="A3179" i="3"/>
  <c r="B9428" i="3"/>
  <c r="A9427" i="3"/>
  <c r="A4348" i="3"/>
  <c r="B4349" i="3"/>
  <c r="A2162" i="3"/>
  <c r="B2163" i="3"/>
  <c r="A1573" i="3"/>
  <c r="B1574" i="3"/>
  <c r="B2890" i="3"/>
  <c r="A2889" i="3"/>
  <c r="B2629" i="3"/>
  <c r="A2628" i="3"/>
  <c r="A3492" i="3"/>
  <c r="B3493" i="3"/>
  <c r="A7430" i="3"/>
  <c r="B7431" i="3"/>
  <c r="A6319" i="3"/>
  <c r="B6320" i="3"/>
  <c r="B9627" i="3"/>
  <c r="A9626" i="3"/>
  <c r="A5292" i="3"/>
  <c r="B5293" i="3"/>
  <c r="B1001" i="3"/>
  <c r="A1000" i="3"/>
  <c r="A1574" i="3" l="1"/>
  <c r="B1575" i="3"/>
  <c r="B791" i="3"/>
  <c r="A790" i="3"/>
  <c r="A2163" i="3"/>
  <c r="B2164" i="3"/>
  <c r="A9428" i="3"/>
  <c r="B9429" i="3"/>
  <c r="A4349" i="3"/>
  <c r="B4350" i="3"/>
  <c r="A3180" i="3"/>
  <c r="B3181" i="3"/>
  <c r="B2891" i="3"/>
  <c r="A2890" i="3"/>
  <c r="A2629" i="3"/>
  <c r="B2630" i="3"/>
  <c r="A3493" i="3"/>
  <c r="B3494" i="3"/>
  <c r="B7432" i="3"/>
  <c r="A7431" i="3"/>
  <c r="B6321" i="3"/>
  <c r="A6320" i="3"/>
  <c r="A9627" i="3"/>
  <c r="B9628" i="3"/>
  <c r="A5293" i="3"/>
  <c r="B5294" i="3"/>
  <c r="A1001" i="3"/>
  <c r="B1002" i="3"/>
  <c r="B792" i="3" l="1"/>
  <c r="A791" i="3"/>
  <c r="B1576" i="3"/>
  <c r="A1575" i="3"/>
  <c r="B3182" i="3"/>
  <c r="A3181" i="3"/>
  <c r="B4351" i="3"/>
  <c r="A4350" i="3"/>
  <c r="B9430" i="3"/>
  <c r="A9429" i="3"/>
  <c r="A2164" i="3"/>
  <c r="B2165" i="3"/>
  <c r="A2891" i="3"/>
  <c r="B2892" i="3"/>
  <c r="A2630" i="3"/>
  <c r="B2631" i="3"/>
  <c r="A7432" i="3"/>
  <c r="B7433" i="3"/>
  <c r="B3495" i="3"/>
  <c r="A3494" i="3"/>
  <c r="A9628" i="3"/>
  <c r="B9629" i="3"/>
  <c r="B6322" i="3"/>
  <c r="A6321" i="3"/>
  <c r="B5295" i="3"/>
  <c r="A5294" i="3"/>
  <c r="A1002" i="3"/>
  <c r="B1003" i="3"/>
  <c r="B1577" i="3" l="1"/>
  <c r="A1576" i="3"/>
  <c r="B793" i="3"/>
  <c r="A792" i="3"/>
  <c r="A9430" i="3"/>
  <c r="B9431" i="3"/>
  <c r="B4352" i="3"/>
  <c r="A4351" i="3"/>
  <c r="B2166" i="3"/>
  <c r="A2165" i="3"/>
  <c r="A3182" i="3"/>
  <c r="B3183" i="3"/>
  <c r="B2893" i="3"/>
  <c r="A2892" i="3"/>
  <c r="A2631" i="3"/>
  <c r="B2632" i="3"/>
  <c r="A3495" i="3"/>
  <c r="B3496" i="3"/>
  <c r="A7433" i="3"/>
  <c r="B7434" i="3"/>
  <c r="A6322" i="3"/>
  <c r="B6323" i="3"/>
  <c r="B9630" i="3"/>
  <c r="A9629" i="3"/>
  <c r="B5296" i="3"/>
  <c r="A5295" i="3"/>
  <c r="B1004" i="3"/>
  <c r="A1003" i="3"/>
  <c r="B794" i="3" l="1"/>
  <c r="A793" i="3"/>
  <c r="B1578" i="3"/>
  <c r="A1577" i="3"/>
  <c r="A3183" i="3"/>
  <c r="B3184" i="3"/>
  <c r="A9431" i="3"/>
  <c r="B9432" i="3"/>
  <c r="B2167" i="3"/>
  <c r="A2166" i="3"/>
  <c r="A4352" i="3"/>
  <c r="B4353" i="3"/>
  <c r="A2893" i="3"/>
  <c r="B2894" i="3"/>
  <c r="A2632" i="3"/>
  <c r="B2633" i="3"/>
  <c r="A7434" i="3"/>
  <c r="B7435" i="3"/>
  <c r="B3497" i="3"/>
  <c r="A3496" i="3"/>
  <c r="B6324" i="3"/>
  <c r="A6323" i="3"/>
  <c r="A9630" i="3"/>
  <c r="B9631" i="3"/>
  <c r="B5297" i="3"/>
  <c r="A5296" i="3"/>
  <c r="A1004" i="3"/>
  <c r="B1005" i="3"/>
  <c r="A1578" i="3" l="1"/>
  <c r="B1579" i="3"/>
  <c r="A794" i="3"/>
  <c r="B795" i="3"/>
  <c r="A4353" i="3"/>
  <c r="B4354" i="3"/>
  <c r="A9432" i="3"/>
  <c r="B9433" i="3"/>
  <c r="A3184" i="3"/>
  <c r="B3185" i="3"/>
  <c r="B2168" i="3"/>
  <c r="A2167" i="3"/>
  <c r="A2894" i="3"/>
  <c r="B2895" i="3"/>
  <c r="B2634" i="3"/>
  <c r="A2633" i="3"/>
  <c r="B7436" i="3"/>
  <c r="A7435" i="3"/>
  <c r="A3497" i="3"/>
  <c r="B3498" i="3"/>
  <c r="A6324" i="3"/>
  <c r="B6325" i="3"/>
  <c r="A9631" i="3"/>
  <c r="B9632" i="3"/>
  <c r="B5298" i="3"/>
  <c r="A5297" i="3"/>
  <c r="B1006" i="3"/>
  <c r="A1005" i="3"/>
  <c r="A795" i="3" l="1"/>
  <c r="B796" i="3"/>
  <c r="B1580" i="3"/>
  <c r="A1579" i="3"/>
  <c r="A2168" i="3"/>
  <c r="B2169" i="3"/>
  <c r="A3185" i="3"/>
  <c r="B3186" i="3"/>
  <c r="A9433" i="3"/>
  <c r="B9434" i="3"/>
  <c r="A4354" i="3"/>
  <c r="B4355" i="3"/>
  <c r="B2896" i="3"/>
  <c r="A2895" i="3"/>
  <c r="B2635" i="3"/>
  <c r="A2634" i="3"/>
  <c r="A3498" i="3"/>
  <c r="B3499" i="3"/>
  <c r="A7436" i="3"/>
  <c r="B7437" i="3"/>
  <c r="A9632" i="3"/>
  <c r="B9633" i="3"/>
  <c r="A6325" i="3"/>
  <c r="B6326" i="3"/>
  <c r="A5298" i="3"/>
  <c r="B5299" i="3"/>
  <c r="A1006" i="3"/>
  <c r="B1007" i="3"/>
  <c r="A1580" i="3" l="1"/>
  <c r="B1581" i="3"/>
  <c r="A796" i="3"/>
  <c r="B797" i="3"/>
  <c r="B4356" i="3"/>
  <c r="A4355" i="3"/>
  <c r="B3187" i="3"/>
  <c r="A3186" i="3"/>
  <c r="A9434" i="3"/>
  <c r="B9435" i="3"/>
  <c r="B2170" i="3"/>
  <c r="A2169" i="3"/>
  <c r="A2896" i="3"/>
  <c r="B2897" i="3"/>
  <c r="A2635" i="3"/>
  <c r="B2636" i="3"/>
  <c r="A7437" i="3"/>
  <c r="B7438" i="3"/>
  <c r="B3500" i="3"/>
  <c r="A3499" i="3"/>
  <c r="B6327" i="3"/>
  <c r="A6326" i="3"/>
  <c r="A9633" i="3"/>
  <c r="B9634" i="3"/>
  <c r="B5300" i="3"/>
  <c r="A5299" i="3"/>
  <c r="A1007" i="3"/>
  <c r="B1008" i="3"/>
  <c r="A797" i="3" l="1"/>
  <c r="B798" i="3"/>
  <c r="A1581" i="3"/>
  <c r="B1582" i="3"/>
  <c r="B3059" i="3"/>
  <c r="A9435" i="3"/>
  <c r="B9436" i="3"/>
  <c r="B3188" i="3"/>
  <c r="A3187" i="3"/>
  <c r="B2171" i="3"/>
  <c r="A2170" i="3"/>
  <c r="A4356" i="3"/>
  <c r="B4357" i="3"/>
  <c r="A2897" i="3"/>
  <c r="B2898" i="3"/>
  <c r="B2637" i="3"/>
  <c r="A2636" i="3"/>
  <c r="A7438" i="3"/>
  <c r="B7439" i="3"/>
  <c r="B3501" i="3"/>
  <c r="A3500" i="3"/>
  <c r="A9634" i="3"/>
  <c r="B9635" i="3"/>
  <c r="B6328" i="3"/>
  <c r="A6327" i="3"/>
  <c r="A5300" i="3"/>
  <c r="B5301" i="3"/>
  <c r="A1008" i="3"/>
  <c r="B1009" i="3"/>
  <c r="B1583" i="3" l="1"/>
  <c r="A1582" i="3"/>
  <c r="B799" i="3"/>
  <c r="A798" i="3"/>
  <c r="A3059" i="3"/>
  <c r="B3060" i="3"/>
  <c r="B9437" i="3"/>
  <c r="A9436" i="3"/>
  <c r="A2171" i="3"/>
  <c r="B2172" i="3"/>
  <c r="A4357" i="3"/>
  <c r="B4358" i="3"/>
  <c r="A3188" i="3"/>
  <c r="B3189" i="3"/>
  <c r="B2899" i="3"/>
  <c r="A2898" i="3"/>
  <c r="A2637" i="3"/>
  <c r="B2638" i="3"/>
  <c r="A3501" i="3"/>
  <c r="B3502" i="3"/>
  <c r="A7439" i="3"/>
  <c r="B7440" i="3"/>
  <c r="A6328" i="3"/>
  <c r="B6329" i="3"/>
  <c r="B9636" i="3"/>
  <c r="A9635" i="3"/>
  <c r="B5302" i="3"/>
  <c r="A5301" i="3"/>
  <c r="A1009" i="3"/>
  <c r="B1010" i="3"/>
  <c r="A799" i="3" l="1"/>
  <c r="B800" i="3"/>
  <c r="B3061" i="3"/>
  <c r="A3060" i="3"/>
  <c r="B1584" i="3"/>
  <c r="A1583" i="3"/>
  <c r="B2173" i="3"/>
  <c r="A2172" i="3"/>
  <c r="A3189" i="3"/>
  <c r="B3190" i="3"/>
  <c r="A4358" i="3"/>
  <c r="B4359" i="3"/>
  <c r="B9438" i="3"/>
  <c r="A9437" i="3"/>
  <c r="B2900" i="3"/>
  <c r="A2899" i="3"/>
  <c r="B2639" i="3"/>
  <c r="A2638" i="3"/>
  <c r="B7441" i="3"/>
  <c r="A7440" i="3"/>
  <c r="A3502" i="3"/>
  <c r="B3503" i="3"/>
  <c r="A9636" i="3"/>
  <c r="B9637" i="3"/>
  <c r="B6330" i="3"/>
  <c r="A6329" i="3"/>
  <c r="A5302" i="3"/>
  <c r="B5303" i="3"/>
  <c r="B1011" i="3"/>
  <c r="A1010" i="3"/>
  <c r="A9438" i="3" l="1"/>
  <c r="B9439" i="3"/>
  <c r="A3061" i="3"/>
  <c r="B3062" i="3"/>
  <c r="B801" i="3"/>
  <c r="A800" i="3"/>
  <c r="A1584" i="3"/>
  <c r="B1585" i="3"/>
  <c r="A4359" i="3"/>
  <c r="B4360" i="3"/>
  <c r="B3191" i="3"/>
  <c r="A3190" i="3"/>
  <c r="A2900" i="3"/>
  <c r="B2901" i="3"/>
  <c r="A2173" i="3"/>
  <c r="B2174" i="3"/>
  <c r="A2639" i="3"/>
  <c r="B2640" i="3"/>
  <c r="A3503" i="3"/>
  <c r="B3504" i="3"/>
  <c r="A7441" i="3"/>
  <c r="B7442" i="3"/>
  <c r="A6330" i="3"/>
  <c r="B6331" i="3"/>
  <c r="A9637" i="3"/>
  <c r="B9638" i="3"/>
  <c r="A5303" i="3"/>
  <c r="B5304" i="3"/>
  <c r="B1012" i="3"/>
  <c r="A1011" i="3"/>
  <c r="A1585" i="3" l="1"/>
  <c r="B1586" i="3"/>
  <c r="A3062" i="3"/>
  <c r="B3063" i="3"/>
  <c r="B9440" i="3"/>
  <c r="A9439" i="3"/>
  <c r="B802" i="3"/>
  <c r="A801" i="3"/>
  <c r="B3192" i="3"/>
  <c r="A3191" i="3"/>
  <c r="B2175" i="3"/>
  <c r="A2174" i="3"/>
  <c r="A2901" i="3"/>
  <c r="B2902" i="3"/>
  <c r="A4360" i="3"/>
  <c r="B4361" i="3"/>
  <c r="B2641" i="3"/>
  <c r="A2640" i="3"/>
  <c r="B7443" i="3"/>
  <c r="A7442" i="3"/>
  <c r="A3504" i="3"/>
  <c r="B3505" i="3"/>
  <c r="B9639" i="3"/>
  <c r="A9638" i="3"/>
  <c r="B6332" i="3"/>
  <c r="A6331" i="3"/>
  <c r="A5304" i="3"/>
  <c r="B5305" i="3"/>
  <c r="A1012" i="3"/>
  <c r="B1013" i="3"/>
  <c r="B3064" i="3" l="1"/>
  <c r="A3063" i="3"/>
  <c r="A802" i="3"/>
  <c r="B803" i="3"/>
  <c r="B1587" i="3"/>
  <c r="A1586" i="3"/>
  <c r="B9441" i="3"/>
  <c r="A9440" i="3"/>
  <c r="A2175" i="3"/>
  <c r="B2176" i="3"/>
  <c r="A2902" i="3"/>
  <c r="B2903" i="3"/>
  <c r="A4361" i="3"/>
  <c r="B4362" i="3"/>
  <c r="B3193" i="3"/>
  <c r="A3192" i="3"/>
  <c r="B2642" i="3"/>
  <c r="A2641" i="3"/>
  <c r="A3505" i="3"/>
  <c r="B3506" i="3"/>
  <c r="B7444" i="3"/>
  <c r="A7443" i="3"/>
  <c r="A6332" i="3"/>
  <c r="B6333" i="3"/>
  <c r="A9639" i="3"/>
  <c r="B9640" i="3"/>
  <c r="B5306" i="3"/>
  <c r="A5305" i="3"/>
  <c r="B1014" i="3"/>
  <c r="A1013" i="3"/>
  <c r="A803" i="3" l="1"/>
  <c r="B804" i="3"/>
  <c r="A9441" i="3"/>
  <c r="B9442" i="3"/>
  <c r="A1587" i="3"/>
  <c r="B1588" i="3"/>
  <c r="B3065" i="3"/>
  <c r="A3064" i="3"/>
  <c r="B2904" i="3"/>
  <c r="A2903" i="3"/>
  <c r="B4363" i="3"/>
  <c r="A4362" i="3"/>
  <c r="A2176" i="3"/>
  <c r="B2177" i="3"/>
  <c r="B3194" i="3"/>
  <c r="A3193" i="3"/>
  <c r="A2642" i="3"/>
  <c r="B2643" i="3"/>
  <c r="A7444" i="3"/>
  <c r="B7445" i="3"/>
  <c r="A3506" i="3"/>
  <c r="B3507" i="3"/>
  <c r="A9640" i="3"/>
  <c r="B9641" i="3"/>
  <c r="A6333" i="3"/>
  <c r="B6334" i="3"/>
  <c r="B5307" i="3"/>
  <c r="A5306" i="3"/>
  <c r="B1015" i="3"/>
  <c r="A1014" i="3"/>
  <c r="A9442" i="3" l="1"/>
  <c r="B9443" i="3"/>
  <c r="A3065" i="3"/>
  <c r="B3066" i="3"/>
  <c r="B1589" i="3"/>
  <c r="A1588" i="3"/>
  <c r="A804" i="3"/>
  <c r="B805" i="3"/>
  <c r="B2178" i="3"/>
  <c r="A2177" i="3"/>
  <c r="B3195" i="3"/>
  <c r="A3194" i="3"/>
  <c r="B4364" i="3"/>
  <c r="A4363" i="3"/>
  <c r="A2904" i="3"/>
  <c r="B2905" i="3"/>
  <c r="B7446" i="3"/>
  <c r="A7445" i="3"/>
  <c r="B2644" i="3"/>
  <c r="A2643" i="3"/>
  <c r="A3507" i="3"/>
  <c r="B3508" i="3"/>
  <c r="A9641" i="3"/>
  <c r="B9642" i="3"/>
  <c r="B6335" i="3"/>
  <c r="A6334" i="3"/>
  <c r="B5308" i="3"/>
  <c r="A5307" i="3"/>
  <c r="A1015" i="3"/>
  <c r="B1016" i="3"/>
  <c r="B1590" i="3" l="1"/>
  <c r="A1589" i="3"/>
  <c r="A805" i="3"/>
  <c r="B806" i="3"/>
  <c r="A3066" i="3"/>
  <c r="B3067" i="3"/>
  <c r="B9444" i="3"/>
  <c r="A9443" i="3"/>
  <c r="B4365" i="3"/>
  <c r="A4364" i="3"/>
  <c r="A2905" i="3"/>
  <c r="B2906" i="3"/>
  <c r="B3196" i="3"/>
  <c r="A3195" i="3"/>
  <c r="A2178" i="3"/>
  <c r="B2179" i="3"/>
  <c r="A2644" i="3"/>
  <c r="B2645" i="3"/>
  <c r="A7446" i="3"/>
  <c r="B7447" i="3"/>
  <c r="B3509" i="3"/>
  <c r="A3508" i="3"/>
  <c r="A6335" i="3"/>
  <c r="B6336" i="3"/>
  <c r="A9642" i="3"/>
  <c r="B9643" i="3"/>
  <c r="A5308" i="3"/>
  <c r="B5309" i="3"/>
  <c r="A1016" i="3"/>
  <c r="B1017" i="3"/>
  <c r="A806" i="3" l="1"/>
  <c r="B807" i="3"/>
  <c r="B9445" i="3"/>
  <c r="A9444" i="3"/>
  <c r="B3068" i="3"/>
  <c r="A3067" i="3"/>
  <c r="B1591" i="3"/>
  <c r="A1590" i="3"/>
  <c r="B3197" i="3"/>
  <c r="A3196" i="3"/>
  <c r="A2179" i="3"/>
  <c r="B2180" i="3"/>
  <c r="B2907" i="3"/>
  <c r="A2906" i="3"/>
  <c r="A4365" i="3"/>
  <c r="B4366" i="3"/>
  <c r="A7447" i="3"/>
  <c r="B7448" i="3"/>
  <c r="A2645" i="3"/>
  <c r="B2646" i="3"/>
  <c r="B3510" i="3"/>
  <c r="A3509" i="3"/>
  <c r="B9644" i="3"/>
  <c r="A9643" i="3"/>
  <c r="B6337" i="3"/>
  <c r="A6336" i="3"/>
  <c r="A5309" i="3"/>
  <c r="B5310" i="3"/>
  <c r="A1017" i="3"/>
  <c r="B1018" i="3"/>
  <c r="B1592" i="3" l="1"/>
  <c r="A1591" i="3"/>
  <c r="B9446" i="3"/>
  <c r="A9445" i="3"/>
  <c r="A807" i="3"/>
  <c r="B808" i="3"/>
  <c r="B3069" i="3"/>
  <c r="A3068" i="3"/>
  <c r="B2181" i="3"/>
  <c r="A2180" i="3"/>
  <c r="B4367" i="3"/>
  <c r="A4366" i="3"/>
  <c r="A2907" i="3"/>
  <c r="B2908" i="3"/>
  <c r="B3198" i="3"/>
  <c r="A3197" i="3"/>
  <c r="A2646" i="3"/>
  <c r="B2647" i="3"/>
  <c r="B7449" i="3"/>
  <c r="A7448" i="3"/>
  <c r="B3511" i="3"/>
  <c r="A3510" i="3"/>
  <c r="B6338" i="3"/>
  <c r="A6337" i="3"/>
  <c r="A9644" i="3"/>
  <c r="B9645" i="3"/>
  <c r="A5310" i="3"/>
  <c r="B5311" i="3"/>
  <c r="B1019" i="3"/>
  <c r="A1018" i="3"/>
  <c r="A3069" i="3" l="1"/>
  <c r="B3070" i="3"/>
  <c r="A9446" i="3"/>
  <c r="B9447" i="3"/>
  <c r="B809" i="3"/>
  <c r="A808" i="3"/>
  <c r="A1592" i="3"/>
  <c r="B1593" i="3"/>
  <c r="B2909" i="3"/>
  <c r="A2908" i="3"/>
  <c r="A3198" i="3"/>
  <c r="B3199" i="3"/>
  <c r="B4368" i="3"/>
  <c r="A4367" i="3"/>
  <c r="A2181" i="3"/>
  <c r="B2182" i="3"/>
  <c r="A2647" i="3"/>
  <c r="B2648" i="3"/>
  <c r="B7450" i="3"/>
  <c r="A7449" i="3"/>
  <c r="B3512" i="3"/>
  <c r="A3511" i="3"/>
  <c r="A9645" i="3"/>
  <c r="B9646" i="3"/>
  <c r="A6338" i="3"/>
  <c r="B6339" i="3"/>
  <c r="B5312" i="3"/>
  <c r="A5311" i="3"/>
  <c r="A1019" i="3"/>
  <c r="B1020" i="3"/>
  <c r="A809" i="3" l="1"/>
  <c r="B810" i="3"/>
  <c r="B1594" i="3"/>
  <c r="A1593" i="3"/>
  <c r="A9447" i="3"/>
  <c r="B9448" i="3"/>
  <c r="A3070" i="3"/>
  <c r="B3071" i="3"/>
  <c r="B4369" i="3"/>
  <c r="A4368" i="3"/>
  <c r="A2182" i="3"/>
  <c r="B2183" i="3"/>
  <c r="B3200" i="3"/>
  <c r="A3199" i="3"/>
  <c r="A2909" i="3"/>
  <c r="B2910" i="3"/>
  <c r="A7450" i="3"/>
  <c r="B7451" i="3"/>
  <c r="A2648" i="3"/>
  <c r="B2649" i="3"/>
  <c r="B3513" i="3"/>
  <c r="A3512" i="3"/>
  <c r="A9646" i="3"/>
  <c r="B9647" i="3"/>
  <c r="B6340" i="3"/>
  <c r="A6339" i="3"/>
  <c r="B5313" i="3"/>
  <c r="A5312" i="3"/>
  <c r="A1020" i="3"/>
  <c r="B1021" i="3"/>
  <c r="B3072" i="3" l="1"/>
  <c r="A3071" i="3"/>
  <c r="B1595" i="3"/>
  <c r="A1594" i="3"/>
  <c r="B9449" i="3"/>
  <c r="A9448" i="3"/>
  <c r="A810" i="3"/>
  <c r="B811" i="3"/>
  <c r="B3201" i="3"/>
  <c r="A3200" i="3"/>
  <c r="B4370" i="3"/>
  <c r="A4369" i="3"/>
  <c r="A2910" i="3"/>
  <c r="B2911" i="3"/>
  <c r="A2183" i="3"/>
  <c r="B2184" i="3"/>
  <c r="B7452" i="3"/>
  <c r="A7451" i="3"/>
  <c r="A2649" i="3"/>
  <c r="B2650" i="3"/>
  <c r="B3514" i="3"/>
  <c r="A3513" i="3"/>
  <c r="A9647" i="3"/>
  <c r="B9648" i="3"/>
  <c r="A6340" i="3"/>
  <c r="B6341" i="3"/>
  <c r="A5313" i="3"/>
  <c r="B5314" i="3"/>
  <c r="B1022" i="3"/>
  <c r="A1021" i="3"/>
  <c r="B812" i="3" l="1"/>
  <c r="A811" i="3"/>
  <c r="B1596" i="3"/>
  <c r="A1595" i="3"/>
  <c r="A9449" i="3"/>
  <c r="B9450" i="3"/>
  <c r="A3072" i="3"/>
  <c r="B3073" i="3"/>
  <c r="A2184" i="3"/>
  <c r="B2185" i="3"/>
  <c r="A4370" i="3"/>
  <c r="B4371" i="3"/>
  <c r="B2912" i="3"/>
  <c r="A2911" i="3"/>
  <c r="B4261" i="3"/>
  <c r="A3201" i="3"/>
  <c r="B3202" i="3"/>
  <c r="A7452" i="3"/>
  <c r="B7453" i="3"/>
  <c r="A2650" i="3"/>
  <c r="B2651" i="3"/>
  <c r="A3514" i="3"/>
  <c r="B3515" i="3"/>
  <c r="A9648" i="3"/>
  <c r="B9649" i="3"/>
  <c r="B6342" i="3"/>
  <c r="A6341" i="3"/>
  <c r="B5315" i="3"/>
  <c r="A5314" i="3"/>
  <c r="B1023" i="3"/>
  <c r="A1022" i="3"/>
  <c r="A4261" i="3" l="1"/>
  <c r="B4262" i="3"/>
  <c r="A3073" i="3"/>
  <c r="B3074" i="3"/>
  <c r="A1596" i="3"/>
  <c r="B1597" i="3"/>
  <c r="B9451" i="3"/>
  <c r="A9450" i="3"/>
  <c r="A812" i="3"/>
  <c r="B813" i="3"/>
  <c r="B2913" i="3"/>
  <c r="A2912" i="3"/>
  <c r="B4372" i="3"/>
  <c r="A4371" i="3"/>
  <c r="A3202" i="3"/>
  <c r="B3203" i="3"/>
  <c r="B2186" i="3"/>
  <c r="A2185" i="3"/>
  <c r="A7453" i="3"/>
  <c r="B7454" i="3"/>
  <c r="A2651" i="3"/>
  <c r="B2652" i="3"/>
  <c r="B3516" i="3"/>
  <c r="A3515" i="3"/>
  <c r="A9649" i="3"/>
  <c r="B9650" i="3"/>
  <c r="A6342" i="3"/>
  <c r="B6343" i="3"/>
  <c r="A5315" i="3"/>
  <c r="B5316" i="3"/>
  <c r="A1023" i="3"/>
  <c r="B1024" i="3"/>
  <c r="A3074" i="3" l="1"/>
  <c r="B3075" i="3"/>
  <c r="B9452" i="3"/>
  <c r="A9451" i="3"/>
  <c r="A813" i="3"/>
  <c r="B814" i="3"/>
  <c r="A1597" i="3"/>
  <c r="B1598" i="3"/>
  <c r="B4263" i="3"/>
  <c r="A4262" i="3"/>
  <c r="B2187" i="3"/>
  <c r="A2186" i="3"/>
  <c r="A4372" i="3"/>
  <c r="B4373" i="3"/>
  <c r="B3204" i="3"/>
  <c r="A3203" i="3"/>
  <c r="B2914" i="3"/>
  <c r="A2913" i="3"/>
  <c r="B2653" i="3"/>
  <c r="A2652" i="3"/>
  <c r="A7454" i="3"/>
  <c r="B7455" i="3"/>
  <c r="A3516" i="3"/>
  <c r="B3517" i="3"/>
  <c r="A9650" i="3"/>
  <c r="B9651" i="3"/>
  <c r="B6344" i="3"/>
  <c r="A6343" i="3"/>
  <c r="B5317" i="3"/>
  <c r="A5316" i="3"/>
  <c r="B1025" i="3"/>
  <c r="A1024" i="3"/>
  <c r="A1598" i="3" l="1"/>
  <c r="B1599" i="3"/>
  <c r="A9452" i="3"/>
  <c r="B9453" i="3"/>
  <c r="B815" i="3"/>
  <c r="A814" i="3"/>
  <c r="B3076" i="3"/>
  <c r="A3075" i="3"/>
  <c r="A4263" i="3"/>
  <c r="B4264" i="3"/>
  <c r="B4374" i="3"/>
  <c r="A4373" i="3"/>
  <c r="B2915" i="3"/>
  <c r="A2914" i="3"/>
  <c r="A3204" i="3"/>
  <c r="B3205" i="3"/>
  <c r="A2187" i="3"/>
  <c r="B2188" i="3"/>
  <c r="B7456" i="3"/>
  <c r="A7455" i="3"/>
  <c r="A2653" i="3"/>
  <c r="B2654" i="3"/>
  <c r="B3518" i="3"/>
  <c r="A3517" i="3"/>
  <c r="A9651" i="3"/>
  <c r="B9652" i="3"/>
  <c r="A6344" i="3"/>
  <c r="B6345" i="3"/>
  <c r="B5318" i="3"/>
  <c r="A5317" i="3"/>
  <c r="A1025" i="3"/>
  <c r="B1026" i="3"/>
  <c r="B9454" i="3" l="1"/>
  <c r="A9453" i="3"/>
  <c r="A3076" i="3"/>
  <c r="B3077" i="3"/>
  <c r="A4264" i="3"/>
  <c r="B4265" i="3"/>
  <c r="B1600" i="3"/>
  <c r="A1599" i="3"/>
  <c r="A815" i="3"/>
  <c r="B816" i="3"/>
  <c r="A2188" i="3"/>
  <c r="B2189" i="3"/>
  <c r="A2915" i="3"/>
  <c r="B2916" i="3"/>
  <c r="A3205" i="3"/>
  <c r="B3206" i="3"/>
  <c r="A4374" i="3"/>
  <c r="B4375" i="3"/>
  <c r="B827" i="3"/>
  <c r="B2655" i="3"/>
  <c r="A2654" i="3"/>
  <c r="A7456" i="3"/>
  <c r="B7457" i="3"/>
  <c r="A3518" i="3"/>
  <c r="B3519" i="3"/>
  <c r="A9652" i="3"/>
  <c r="B9653" i="3"/>
  <c r="B6346" i="3"/>
  <c r="A6345" i="3"/>
  <c r="A5318" i="3"/>
  <c r="B5319" i="3"/>
  <c r="A1026" i="3"/>
  <c r="B1027" i="3"/>
  <c r="A3077" i="3" l="1"/>
  <c r="B3078" i="3"/>
  <c r="B1601" i="3"/>
  <c r="A1600" i="3"/>
  <c r="B817" i="3"/>
  <c r="A816" i="3"/>
  <c r="A4265" i="3"/>
  <c r="B4266" i="3"/>
  <c r="A9454" i="3"/>
  <c r="B9455" i="3"/>
  <c r="A4375" i="3"/>
  <c r="B4376" i="3"/>
  <c r="A2916" i="3"/>
  <c r="B2917" i="3"/>
  <c r="B3207" i="3"/>
  <c r="A3206" i="3"/>
  <c r="A2189" i="3"/>
  <c r="B2190" i="3"/>
  <c r="B828" i="3"/>
  <c r="A827" i="3"/>
  <c r="A2655" i="3"/>
  <c r="B2656" i="3"/>
  <c r="A7457" i="3"/>
  <c r="B7458" i="3"/>
  <c r="A3519" i="3"/>
  <c r="B3520" i="3"/>
  <c r="A9653" i="3"/>
  <c r="B9654" i="3"/>
  <c r="B6347" i="3"/>
  <c r="A6346" i="3"/>
  <c r="B5320" i="3"/>
  <c r="A5319" i="3"/>
  <c r="B1028" i="3"/>
  <c r="A1027" i="3"/>
  <c r="B4267" i="3" l="1"/>
  <c r="A4266" i="3"/>
  <c r="B1602" i="3"/>
  <c r="A1601" i="3"/>
  <c r="B9456" i="3"/>
  <c r="A9455" i="3"/>
  <c r="B3079" i="3"/>
  <c r="A3078" i="3"/>
  <c r="A817" i="3"/>
  <c r="B818" i="3"/>
  <c r="B3208" i="3"/>
  <c r="A3207" i="3"/>
  <c r="B2191" i="3"/>
  <c r="A2190" i="3"/>
  <c r="B2918" i="3"/>
  <c r="A2917" i="3"/>
  <c r="B4377" i="3"/>
  <c r="A4376" i="3"/>
  <c r="A2656" i="3"/>
  <c r="B2657" i="3"/>
  <c r="A828" i="3"/>
  <c r="B829" i="3"/>
  <c r="A7458" i="3"/>
  <c r="B7459" i="3"/>
  <c r="A3520" i="3"/>
  <c r="B3521" i="3"/>
  <c r="A9654" i="3"/>
  <c r="B9655" i="3"/>
  <c r="A6347" i="3"/>
  <c r="B6348" i="3"/>
  <c r="A5320" i="3"/>
  <c r="B5321" i="3"/>
  <c r="A1028" i="3"/>
  <c r="B1029" i="3"/>
  <c r="B3080" i="3" l="1"/>
  <c r="A3079" i="3"/>
  <c r="A1602" i="3"/>
  <c r="B1603" i="3"/>
  <c r="B819" i="3"/>
  <c r="A818" i="3"/>
  <c r="B9457" i="3"/>
  <c r="A9456" i="3"/>
  <c r="B4268" i="3"/>
  <c r="A4267" i="3"/>
  <c r="A4377" i="3"/>
  <c r="B4378" i="3"/>
  <c r="B2192" i="3"/>
  <c r="A2191" i="3"/>
  <c r="A2918" i="3"/>
  <c r="B2919" i="3"/>
  <c r="B3209" i="3"/>
  <c r="A3208" i="3"/>
  <c r="A2657" i="3"/>
  <c r="B2658" i="3"/>
  <c r="A829" i="3"/>
  <c r="B830" i="3"/>
  <c r="B7460" i="3"/>
  <c r="A7459" i="3"/>
  <c r="A3521" i="3"/>
  <c r="B3522" i="3"/>
  <c r="A9655" i="3"/>
  <c r="B9656" i="3"/>
  <c r="A6348" i="3"/>
  <c r="B6349" i="3"/>
  <c r="B5322" i="3"/>
  <c r="A5321" i="3"/>
  <c r="A1029" i="3"/>
  <c r="B1030" i="3"/>
  <c r="A1603" i="3" l="1"/>
  <c r="B1604" i="3"/>
  <c r="B9458" i="3"/>
  <c r="A9457" i="3"/>
  <c r="A4268" i="3"/>
  <c r="B4269" i="3"/>
  <c r="A819" i="3"/>
  <c r="B820" i="3"/>
  <c r="A3080" i="3"/>
  <c r="B3081" i="3"/>
  <c r="B3210" i="3"/>
  <c r="A3209" i="3"/>
  <c r="B2193" i="3"/>
  <c r="A2192" i="3"/>
  <c r="B2920" i="3"/>
  <c r="A2919" i="3"/>
  <c r="A4378" i="3"/>
  <c r="B4379" i="3"/>
  <c r="B831" i="3"/>
  <c r="A830" i="3"/>
  <c r="A2658" i="3"/>
  <c r="B2659" i="3"/>
  <c r="B7461" i="3"/>
  <c r="A7460" i="3"/>
  <c r="A3522" i="3"/>
  <c r="B3523" i="3"/>
  <c r="A9656" i="3"/>
  <c r="B9657" i="3"/>
  <c r="A6349" i="3"/>
  <c r="B6350" i="3"/>
  <c r="B5323" i="3"/>
  <c r="A5322" i="3"/>
  <c r="B1031" i="3"/>
  <c r="A1030" i="3"/>
  <c r="A820" i="3" l="1"/>
  <c r="B821" i="3"/>
  <c r="A9458" i="3"/>
  <c r="B9459" i="3"/>
  <c r="B3082" i="3"/>
  <c r="A3081" i="3"/>
  <c r="A4269" i="3"/>
  <c r="B4270" i="3"/>
  <c r="A1604" i="3"/>
  <c r="B1605" i="3"/>
  <c r="A4379" i="3"/>
  <c r="B4380" i="3"/>
  <c r="A2193" i="3"/>
  <c r="B2194" i="3"/>
  <c r="A2920" i="3"/>
  <c r="B2921" i="3"/>
  <c r="A3210" i="3"/>
  <c r="B3211" i="3"/>
  <c r="B832" i="3"/>
  <c r="A831" i="3"/>
  <c r="B2660" i="3"/>
  <c r="A2659" i="3"/>
  <c r="A7461" i="3"/>
  <c r="B7462" i="3"/>
  <c r="B3524" i="3"/>
  <c r="A3523" i="3"/>
  <c r="A9657" i="3"/>
  <c r="B9658" i="3"/>
  <c r="A6350" i="3"/>
  <c r="B6351" i="3"/>
  <c r="A5323" i="3"/>
  <c r="B5324" i="3"/>
  <c r="A1031" i="3"/>
  <c r="B1032" i="3"/>
  <c r="A3082" i="3" l="1"/>
  <c r="B3083" i="3"/>
  <c r="B4271" i="3"/>
  <c r="A4270" i="3"/>
  <c r="B9460" i="3"/>
  <c r="A9459" i="3"/>
  <c r="A1605" i="3"/>
  <c r="B1606" i="3"/>
  <c r="A821" i="3"/>
  <c r="B822" i="3"/>
  <c r="A3211" i="3"/>
  <c r="B3212" i="3"/>
  <c r="A2194" i="3"/>
  <c r="B2195" i="3"/>
  <c r="B2922" i="3"/>
  <c r="A2921" i="3"/>
  <c r="B4381" i="3"/>
  <c r="A4380" i="3"/>
  <c r="A2660" i="3"/>
  <c r="B2661" i="3"/>
  <c r="A832" i="3"/>
  <c r="B833" i="3"/>
  <c r="A7462" i="3"/>
  <c r="B7463" i="3"/>
  <c r="B3525" i="3"/>
  <c r="A3524" i="3"/>
  <c r="A9658" i="3"/>
  <c r="B9659" i="3"/>
  <c r="B6352" i="3"/>
  <c r="A6351" i="3"/>
  <c r="A5324" i="3"/>
  <c r="B5325" i="3"/>
  <c r="B1033" i="3"/>
  <c r="A1032" i="3"/>
  <c r="B1607" i="3" l="1"/>
  <c r="A1606" i="3"/>
  <c r="A4271" i="3"/>
  <c r="B4272" i="3"/>
  <c r="A822" i="3"/>
  <c r="B823" i="3"/>
  <c r="A3083" i="3"/>
  <c r="B3084" i="3"/>
  <c r="B9461" i="3"/>
  <c r="A9460" i="3"/>
  <c r="B2923" i="3"/>
  <c r="A2922" i="3"/>
  <c r="B2196" i="3"/>
  <c r="A2195" i="3"/>
  <c r="B4382" i="3"/>
  <c r="A4381" i="3"/>
  <c r="A833" i="3"/>
  <c r="B834" i="3"/>
  <c r="A3212" i="3"/>
  <c r="B3213" i="3"/>
  <c r="B2662" i="3"/>
  <c r="A2661" i="3"/>
  <c r="B7464" i="3"/>
  <c r="A7463" i="3"/>
  <c r="B3526" i="3"/>
  <c r="A3525" i="3"/>
  <c r="A9659" i="3"/>
  <c r="B9660" i="3"/>
  <c r="B6353" i="3"/>
  <c r="A6352" i="3"/>
  <c r="A5325" i="3"/>
  <c r="B5326" i="3"/>
  <c r="A1033" i="3"/>
  <c r="B1034" i="3"/>
  <c r="B3085" i="3" l="1"/>
  <c r="A3084" i="3"/>
  <c r="B4273" i="3"/>
  <c r="A4272" i="3"/>
  <c r="B824" i="3"/>
  <c r="A823" i="3"/>
  <c r="A9461" i="3"/>
  <c r="B9462" i="3"/>
  <c r="A1607" i="3"/>
  <c r="B1608" i="3"/>
  <c r="A834" i="3"/>
  <c r="B835" i="3"/>
  <c r="B2197" i="3"/>
  <c r="A2196" i="3"/>
  <c r="A3213" i="3"/>
  <c r="B3214" i="3"/>
  <c r="A4382" i="3"/>
  <c r="B4383" i="3"/>
  <c r="A2923" i="3"/>
  <c r="B2924" i="3"/>
  <c r="B2663" i="3"/>
  <c r="A2662" i="3"/>
  <c r="A7464" i="3"/>
  <c r="B7465" i="3"/>
  <c r="B3527" i="3"/>
  <c r="A3526" i="3"/>
  <c r="A9660" i="3"/>
  <c r="B9661" i="3"/>
  <c r="B6354" i="3"/>
  <c r="A6353" i="3"/>
  <c r="A5326" i="3"/>
  <c r="B5327" i="3"/>
  <c r="A1034" i="3"/>
  <c r="B1035" i="3"/>
  <c r="B9463" i="3" l="1"/>
  <c r="A9462" i="3"/>
  <c r="A4273" i="3"/>
  <c r="B4274" i="3"/>
  <c r="A4383" i="3"/>
  <c r="B4384" i="3"/>
  <c r="A1608" i="3"/>
  <c r="B1609" i="3"/>
  <c r="B825" i="3"/>
  <c r="A824" i="3"/>
  <c r="A3085" i="3"/>
  <c r="B3086" i="3"/>
  <c r="B2198" i="3"/>
  <c r="A2197" i="3"/>
  <c r="A2924" i="3"/>
  <c r="B2925" i="3"/>
  <c r="A3214" i="3"/>
  <c r="B3215" i="3"/>
  <c r="A835" i="3"/>
  <c r="B836" i="3"/>
  <c r="A2663" i="3"/>
  <c r="B2664" i="3"/>
  <c r="A7465" i="3"/>
  <c r="B7466" i="3"/>
  <c r="A3527" i="3"/>
  <c r="B3528" i="3"/>
  <c r="A9661" i="3"/>
  <c r="B9662" i="3"/>
  <c r="B6355" i="3"/>
  <c r="A6354" i="3"/>
  <c r="B5328" i="3"/>
  <c r="A5327" i="3"/>
  <c r="A1035" i="3"/>
  <c r="B1036" i="3"/>
  <c r="B3087" i="3" l="1"/>
  <c r="A3086" i="3"/>
  <c r="A1609" i="3"/>
  <c r="B1610" i="3"/>
  <c r="A4274" i="3"/>
  <c r="B4275" i="3"/>
  <c r="B4385" i="3"/>
  <c r="A4384" i="3"/>
  <c r="A825" i="3"/>
  <c r="B826" i="3"/>
  <c r="A826" i="3" s="1"/>
  <c r="A9463" i="3"/>
  <c r="B9464" i="3"/>
  <c r="A836" i="3"/>
  <c r="B837" i="3"/>
  <c r="B2926" i="3"/>
  <c r="A2925" i="3"/>
  <c r="B3216" i="3"/>
  <c r="A3215" i="3"/>
  <c r="A2198" i="3"/>
  <c r="B2199" i="3"/>
  <c r="B2665" i="3"/>
  <c r="A2664" i="3"/>
  <c r="A7466" i="3"/>
  <c r="B7467" i="3"/>
  <c r="B3529" i="3"/>
  <c r="A3528" i="3"/>
  <c r="A9662" i="3"/>
  <c r="B9663" i="3"/>
  <c r="B6356" i="3"/>
  <c r="A6355" i="3"/>
  <c r="B5329" i="3"/>
  <c r="A5328" i="3"/>
  <c r="B1037" i="3"/>
  <c r="A1036" i="3"/>
  <c r="A9464" i="3" l="1"/>
  <c r="B9465" i="3"/>
  <c r="A1610" i="3"/>
  <c r="B1611" i="3"/>
  <c r="A4385" i="3"/>
  <c r="B4386" i="3"/>
  <c r="B4276" i="3"/>
  <c r="A4275" i="3"/>
  <c r="B3088" i="3"/>
  <c r="A3087" i="3"/>
  <c r="B2200" i="3"/>
  <c r="A2199" i="3"/>
  <c r="B2927" i="3"/>
  <c r="A2926" i="3"/>
  <c r="A837" i="3"/>
  <c r="B838" i="3"/>
  <c r="A3216" i="3"/>
  <c r="B3217" i="3"/>
  <c r="A2665" i="3"/>
  <c r="B2666" i="3"/>
  <c r="B7468" i="3"/>
  <c r="A7467" i="3"/>
  <c r="B3530" i="3"/>
  <c r="A3529" i="3"/>
  <c r="A9663" i="3"/>
  <c r="B9664" i="3"/>
  <c r="A6356" i="3"/>
  <c r="B6357" i="3"/>
  <c r="A5329" i="3"/>
  <c r="B5330" i="3"/>
  <c r="A1037" i="3"/>
  <c r="B1038" i="3"/>
  <c r="B3089" i="3" l="1"/>
  <c r="A3088" i="3"/>
  <c r="B1612" i="3"/>
  <c r="A1611" i="3"/>
  <c r="A4276" i="3"/>
  <c r="B4277" i="3"/>
  <c r="B4387" i="3"/>
  <c r="A4386" i="3"/>
  <c r="A9465" i="3"/>
  <c r="B9466" i="3"/>
  <c r="A3217" i="3"/>
  <c r="B3218" i="3"/>
  <c r="A2927" i="3"/>
  <c r="B2928" i="3"/>
  <c r="B839" i="3"/>
  <c r="A838" i="3"/>
  <c r="B2201" i="3"/>
  <c r="A2200" i="3"/>
  <c r="A2666" i="3"/>
  <c r="B2667" i="3"/>
  <c r="A7468" i="3"/>
  <c r="B7469" i="3"/>
  <c r="A3530" i="3"/>
  <c r="B3531" i="3"/>
  <c r="A9664" i="3"/>
  <c r="B9665" i="3"/>
  <c r="A6357" i="3"/>
  <c r="B6358" i="3"/>
  <c r="A5330" i="3"/>
  <c r="B5331" i="3"/>
  <c r="A1038" i="3"/>
  <c r="B1039" i="3"/>
  <c r="B4388" i="3" l="1"/>
  <c r="A4387" i="3"/>
  <c r="B1613" i="3"/>
  <c r="A1612" i="3"/>
  <c r="A9466" i="3"/>
  <c r="B9467" i="3"/>
  <c r="B4278" i="3"/>
  <c r="A4277" i="3"/>
  <c r="B3090" i="3"/>
  <c r="A3089" i="3"/>
  <c r="B2202" i="3"/>
  <c r="A2201" i="3"/>
  <c r="A3218" i="3"/>
  <c r="B3219" i="3"/>
  <c r="B840" i="3"/>
  <c r="A839" i="3"/>
  <c r="A2928" i="3"/>
  <c r="B2929" i="3"/>
  <c r="A2667" i="3"/>
  <c r="B2668" i="3"/>
  <c r="B7470" i="3"/>
  <c r="A7469" i="3"/>
  <c r="A3531" i="3"/>
  <c r="B3532" i="3"/>
  <c r="A9665" i="3"/>
  <c r="B9666" i="3"/>
  <c r="A6358" i="3"/>
  <c r="B6359" i="3"/>
  <c r="A5331" i="3"/>
  <c r="B5332" i="3"/>
  <c r="A1039" i="3"/>
  <c r="B1040" i="3"/>
  <c r="A3090" i="3" l="1"/>
  <c r="B3091" i="3"/>
  <c r="B4279" i="3"/>
  <c r="A4278" i="3"/>
  <c r="B1614" i="3"/>
  <c r="A1613" i="3"/>
  <c r="A9467" i="3"/>
  <c r="B9468" i="3"/>
  <c r="B4389" i="3"/>
  <c r="A4388" i="3"/>
  <c r="A840" i="3"/>
  <c r="B841" i="3"/>
  <c r="B2930" i="3"/>
  <c r="A2929" i="3"/>
  <c r="A3219" i="3"/>
  <c r="B3220" i="3"/>
  <c r="B2203" i="3"/>
  <c r="A2202" i="3"/>
  <c r="B2669" i="3"/>
  <c r="A2668" i="3"/>
  <c r="B2354" i="3"/>
  <c r="A7470" i="3"/>
  <c r="B7471" i="3"/>
  <c r="A3532" i="3"/>
  <c r="B3533" i="3"/>
  <c r="A9666" i="3"/>
  <c r="B9667" i="3"/>
  <c r="B6360" i="3"/>
  <c r="A6359" i="3"/>
  <c r="A5332" i="3"/>
  <c r="B5333" i="3"/>
  <c r="A1040" i="3"/>
  <c r="B1041" i="3"/>
  <c r="B9469" i="3" l="1"/>
  <c r="A9468" i="3"/>
  <c r="B4280" i="3"/>
  <c r="A4279" i="3"/>
  <c r="A3091" i="3"/>
  <c r="B3092" i="3"/>
  <c r="A4389" i="3"/>
  <c r="B4390" i="3"/>
  <c r="A1614" i="3"/>
  <c r="B1615" i="3"/>
  <c r="A2203" i="3"/>
  <c r="B2204" i="3"/>
  <c r="A2930" i="3"/>
  <c r="B2931" i="3"/>
  <c r="A3220" i="3"/>
  <c r="B3221" i="3"/>
  <c r="A841" i="3"/>
  <c r="B842" i="3"/>
  <c r="A2354" i="3"/>
  <c r="B2355" i="3"/>
  <c r="B2670" i="3"/>
  <c r="A2669" i="3"/>
  <c r="B7472" i="3"/>
  <c r="A7471" i="3"/>
  <c r="B3534" i="3"/>
  <c r="A3533" i="3"/>
  <c r="A9667" i="3"/>
  <c r="B9668" i="3"/>
  <c r="B6361" i="3"/>
  <c r="A6360" i="3"/>
  <c r="B5334" i="3"/>
  <c r="A5333" i="3"/>
  <c r="A1041" i="3"/>
  <c r="B1042" i="3"/>
  <c r="B4391" i="3" l="1"/>
  <c r="A4390" i="3"/>
  <c r="A4280" i="3"/>
  <c r="B4281" i="3"/>
  <c r="A1615" i="3"/>
  <c r="B1616" i="3"/>
  <c r="A3092" i="3"/>
  <c r="B3093" i="3"/>
  <c r="A9469" i="3"/>
  <c r="B9470" i="3"/>
  <c r="B3222" i="3"/>
  <c r="A3221" i="3"/>
  <c r="B843" i="3"/>
  <c r="A842" i="3"/>
  <c r="A2931" i="3"/>
  <c r="B2932" i="3"/>
  <c r="B2205" i="3"/>
  <c r="A2204" i="3"/>
  <c r="A2670" i="3"/>
  <c r="B2671" i="3"/>
  <c r="B2356" i="3"/>
  <c r="A2355" i="3"/>
  <c r="B7473" i="3"/>
  <c r="A7472" i="3"/>
  <c r="A3534" i="3"/>
  <c r="B3535" i="3"/>
  <c r="A9668" i="3"/>
  <c r="B9669" i="3"/>
  <c r="B6362" i="3"/>
  <c r="A6361" i="3"/>
  <c r="B5335" i="3"/>
  <c r="A5334" i="3"/>
  <c r="B1043" i="3"/>
  <c r="A1042" i="3"/>
  <c r="A3093" i="3" l="1"/>
  <c r="B3094" i="3"/>
  <c r="A4281" i="3"/>
  <c r="B4282" i="3"/>
  <c r="B9471" i="3"/>
  <c r="A9470" i="3"/>
  <c r="A1616" i="3"/>
  <c r="B1617" i="3"/>
  <c r="B4392" i="3"/>
  <c r="A4391" i="3"/>
  <c r="A2932" i="3"/>
  <c r="B2933" i="3"/>
  <c r="B2206" i="3"/>
  <c r="A2205" i="3"/>
  <c r="A843" i="3"/>
  <c r="B844" i="3"/>
  <c r="A3222" i="3"/>
  <c r="B3223" i="3"/>
  <c r="B2357" i="3"/>
  <c r="A2356" i="3"/>
  <c r="B2672" i="3"/>
  <c r="A2671" i="3"/>
  <c r="A7473" i="3"/>
  <c r="B7474" i="3"/>
  <c r="B3536" i="3"/>
  <c r="A3535" i="3"/>
  <c r="A9669" i="3"/>
  <c r="B9670" i="3"/>
  <c r="A6362" i="3"/>
  <c r="B6363" i="3"/>
  <c r="B5336" i="3"/>
  <c r="A5335" i="3"/>
  <c r="A1043" i="3"/>
  <c r="B1044" i="3"/>
  <c r="A4392" i="3" l="1"/>
  <c r="B4393" i="3"/>
  <c r="A9471" i="3"/>
  <c r="B9472" i="3"/>
  <c r="A1617" i="3"/>
  <c r="B1618" i="3"/>
  <c r="B4283" i="3"/>
  <c r="A4282" i="3"/>
  <c r="A3094" i="3"/>
  <c r="B3095" i="3"/>
  <c r="A844" i="3"/>
  <c r="B845" i="3"/>
  <c r="B3224" i="3"/>
  <c r="A3223" i="3"/>
  <c r="A2933" i="3"/>
  <c r="B2934" i="3"/>
  <c r="A2206" i="3"/>
  <c r="B2207" i="3"/>
  <c r="B2673" i="3"/>
  <c r="A2672" i="3"/>
  <c r="B2358" i="3"/>
  <c r="A2357" i="3"/>
  <c r="A7474" i="3"/>
  <c r="B7475" i="3"/>
  <c r="B3537" i="3"/>
  <c r="A3536" i="3"/>
  <c r="A9670" i="3"/>
  <c r="B9671" i="3"/>
  <c r="B6364" i="3"/>
  <c r="A6363" i="3"/>
  <c r="A5336" i="3"/>
  <c r="B5337" i="3"/>
  <c r="A1044" i="3"/>
  <c r="B1045" i="3"/>
  <c r="A9472" i="3" l="1"/>
  <c r="B9473" i="3"/>
  <c r="A4283" i="3"/>
  <c r="B4284" i="3"/>
  <c r="A3095" i="3"/>
  <c r="B3096" i="3"/>
  <c r="A1618" i="3"/>
  <c r="B1619" i="3"/>
  <c r="A4393" i="3"/>
  <c r="B4394" i="3"/>
  <c r="A2934" i="3"/>
  <c r="B2935" i="3"/>
  <c r="A2207" i="3"/>
  <c r="B2208" i="3"/>
  <c r="A845" i="3"/>
  <c r="B846" i="3"/>
  <c r="B3225" i="3"/>
  <c r="A3224" i="3"/>
  <c r="A2358" i="3"/>
  <c r="B2359" i="3"/>
  <c r="A2673" i="3"/>
  <c r="B2674" i="3"/>
  <c r="A7475" i="3"/>
  <c r="B7476" i="3"/>
  <c r="A3537" i="3"/>
  <c r="B3538" i="3"/>
  <c r="A9671" i="3"/>
  <c r="B9672" i="3"/>
  <c r="A6364" i="3"/>
  <c r="B6365" i="3"/>
  <c r="A5337" i="3"/>
  <c r="B5338" i="3"/>
  <c r="A1045" i="3"/>
  <c r="B1046" i="3"/>
  <c r="B1620" i="3" l="1"/>
  <c r="A1619" i="3"/>
  <c r="A4284" i="3"/>
  <c r="B4285" i="3"/>
  <c r="A4394" i="3"/>
  <c r="B4395" i="3"/>
  <c r="A3096" i="3"/>
  <c r="B3097" i="3"/>
  <c r="A9473" i="3"/>
  <c r="B9474" i="3"/>
  <c r="A846" i="3"/>
  <c r="B847" i="3"/>
  <c r="B2209" i="3"/>
  <c r="A2208" i="3"/>
  <c r="A2935" i="3"/>
  <c r="B2936" i="3"/>
  <c r="A3225" i="3"/>
  <c r="B3226" i="3"/>
  <c r="A2674" i="3"/>
  <c r="B2675" i="3"/>
  <c r="A2359" i="3"/>
  <c r="B2360" i="3"/>
  <c r="A7476" i="3"/>
  <c r="B7477" i="3"/>
  <c r="B3539" i="3"/>
  <c r="A3538" i="3"/>
  <c r="A9672" i="3"/>
  <c r="B9673" i="3"/>
  <c r="A6365" i="3"/>
  <c r="B6366" i="3"/>
  <c r="A5338" i="3"/>
  <c r="B5339" i="3"/>
  <c r="A1046" i="3"/>
  <c r="B1047" i="3"/>
  <c r="A3097" i="3" l="1"/>
  <c r="B3098" i="3"/>
  <c r="B4286" i="3"/>
  <c r="A4285" i="3"/>
  <c r="B9475" i="3"/>
  <c r="A9474" i="3"/>
  <c r="B4396" i="3"/>
  <c r="A4395" i="3"/>
  <c r="A1620" i="3"/>
  <c r="B1621" i="3"/>
  <c r="A2936" i="3"/>
  <c r="B2937" i="3"/>
  <c r="A2360" i="3"/>
  <c r="B2361" i="3"/>
  <c r="B3227" i="3"/>
  <c r="A3226" i="3"/>
  <c r="B848" i="3"/>
  <c r="A847" i="3"/>
  <c r="A2209" i="3"/>
  <c r="B2210" i="3"/>
  <c r="B2676" i="3"/>
  <c r="A2675" i="3"/>
  <c r="A7477" i="3"/>
  <c r="B7478" i="3"/>
  <c r="A3539" i="3"/>
  <c r="B3540" i="3"/>
  <c r="A9673" i="3"/>
  <c r="B9674" i="3"/>
  <c r="B6367" i="3"/>
  <c r="A6366" i="3"/>
  <c r="A5339" i="3"/>
  <c r="B5340" i="3"/>
  <c r="B1048" i="3"/>
  <c r="A1047" i="3"/>
  <c r="B4397" i="3" l="1"/>
  <c r="A4396" i="3"/>
  <c r="A4286" i="3"/>
  <c r="B4287" i="3"/>
  <c r="B1622" i="3"/>
  <c r="A1621" i="3"/>
  <c r="A3098" i="3"/>
  <c r="B3099" i="3"/>
  <c r="A9475" i="3"/>
  <c r="B9476" i="3"/>
  <c r="A848" i="3"/>
  <c r="B849" i="3"/>
  <c r="A2210" i="3"/>
  <c r="B2211" i="3"/>
  <c r="B3228" i="3"/>
  <c r="A3227" i="3"/>
  <c r="B2362" i="3"/>
  <c r="A2361" i="3"/>
  <c r="A2937" i="3"/>
  <c r="B2938" i="3"/>
  <c r="A2676" i="3"/>
  <c r="B2677" i="3"/>
  <c r="A7478" i="3"/>
  <c r="B7479" i="3"/>
  <c r="B3541" i="3"/>
  <c r="A3540" i="3"/>
  <c r="A9674" i="3"/>
  <c r="B9675" i="3"/>
  <c r="A6367" i="3"/>
  <c r="B6368" i="3"/>
  <c r="A5340" i="3"/>
  <c r="B5341" i="3"/>
  <c r="A1048" i="3"/>
  <c r="B1049" i="3"/>
  <c r="B3100" i="3" l="1"/>
  <c r="A3099" i="3"/>
  <c r="A4287" i="3"/>
  <c r="B4288" i="3"/>
  <c r="B9477" i="3"/>
  <c r="A9476" i="3"/>
  <c r="A1622" i="3"/>
  <c r="B1623" i="3"/>
  <c r="A4397" i="3"/>
  <c r="B4398" i="3"/>
  <c r="A2938" i="3"/>
  <c r="B2939" i="3"/>
  <c r="B2212" i="3"/>
  <c r="A2211" i="3"/>
  <c r="A3228" i="3"/>
  <c r="B3229" i="3"/>
  <c r="B850" i="3"/>
  <c r="A849" i="3"/>
  <c r="A2362" i="3"/>
  <c r="B2363" i="3"/>
  <c r="B2678" i="3"/>
  <c r="A2677" i="3"/>
  <c r="B7672" i="3"/>
  <c r="B7480" i="3"/>
  <c r="A7479" i="3"/>
  <c r="A3541" i="3"/>
  <c r="B3542" i="3"/>
  <c r="A9675" i="3"/>
  <c r="B9676" i="3"/>
  <c r="A6368" i="3"/>
  <c r="B6369" i="3"/>
  <c r="B5342" i="3"/>
  <c r="A5341" i="3"/>
  <c r="A1049" i="3"/>
  <c r="B1050" i="3"/>
  <c r="B1624" i="3" l="1"/>
  <c r="A1623" i="3"/>
  <c r="B4289" i="3"/>
  <c r="A4288" i="3"/>
  <c r="B4399" i="3"/>
  <c r="A4398" i="3"/>
  <c r="A9477" i="3"/>
  <c r="B9478" i="3"/>
  <c r="B3101" i="3"/>
  <c r="A3100" i="3"/>
  <c r="A850" i="3"/>
  <c r="B851" i="3"/>
  <c r="A2212" i="3"/>
  <c r="B2213" i="3"/>
  <c r="B2364" i="3"/>
  <c r="A2363" i="3"/>
  <c r="B3230" i="3"/>
  <c r="A3229" i="3"/>
  <c r="B2940" i="3"/>
  <c r="A2939" i="3"/>
  <c r="A2678" i="3"/>
  <c r="B2679" i="3"/>
  <c r="B7673" i="3"/>
  <c r="A7672" i="3"/>
  <c r="A7480" i="3"/>
  <c r="B7481" i="3"/>
  <c r="B3543" i="3"/>
  <c r="A3542" i="3"/>
  <c r="A9676" i="3"/>
  <c r="B9677" i="3"/>
  <c r="A6369" i="3"/>
  <c r="B6370" i="3"/>
  <c r="B5343" i="3"/>
  <c r="A5342" i="3"/>
  <c r="B1051" i="3"/>
  <c r="A1050" i="3"/>
  <c r="A9478" i="3" l="1"/>
  <c r="B9479" i="3"/>
  <c r="B4290" i="3"/>
  <c r="A4289" i="3"/>
  <c r="B3102" i="3"/>
  <c r="A3101" i="3"/>
  <c r="B4400" i="3"/>
  <c r="A4399" i="3"/>
  <c r="A1624" i="3"/>
  <c r="B1625" i="3"/>
  <c r="B3231" i="3"/>
  <c r="A3230" i="3"/>
  <c r="A851" i="3"/>
  <c r="B852" i="3"/>
  <c r="B2941" i="3"/>
  <c r="A2940" i="3"/>
  <c r="A2364" i="3"/>
  <c r="B2365" i="3"/>
  <c r="B2214" i="3"/>
  <c r="A2213" i="3"/>
  <c r="B2680" i="3"/>
  <c r="A2679" i="3"/>
  <c r="A7481" i="3"/>
  <c r="B7482" i="3"/>
  <c r="A7673" i="3"/>
  <c r="B7674" i="3"/>
  <c r="B3544" i="3"/>
  <c r="A3543" i="3"/>
  <c r="A9677" i="3"/>
  <c r="B9678" i="3"/>
  <c r="B6371" i="3"/>
  <c r="A6370" i="3"/>
  <c r="A5343" i="3"/>
  <c r="B5344" i="3"/>
  <c r="B1052" i="3"/>
  <c r="A1051" i="3"/>
  <c r="B4401" i="3" l="1"/>
  <c r="A4400" i="3"/>
  <c r="B4291" i="3"/>
  <c r="A4290" i="3"/>
  <c r="B1626" i="3"/>
  <c r="A1625" i="3"/>
  <c r="B9480" i="3"/>
  <c r="A9479" i="3"/>
  <c r="A3102" i="3"/>
  <c r="B3103" i="3"/>
  <c r="B2366" i="3"/>
  <c r="A2365" i="3"/>
  <c r="A852" i="3"/>
  <c r="B853" i="3"/>
  <c r="A2214" i="3"/>
  <c r="B2215" i="3"/>
  <c r="A2941" i="3"/>
  <c r="B2942" i="3"/>
  <c r="B3232" i="3"/>
  <c r="A3231" i="3"/>
  <c r="B2681" i="3"/>
  <c r="A2680" i="3"/>
  <c r="A7482" i="3"/>
  <c r="B7483" i="3"/>
  <c r="A7674" i="3"/>
  <c r="B7675" i="3"/>
  <c r="B3545" i="3"/>
  <c r="A3544" i="3"/>
  <c r="A9678" i="3"/>
  <c r="B9679" i="3"/>
  <c r="A6371" i="3"/>
  <c r="B6372" i="3"/>
  <c r="B5345" i="3"/>
  <c r="A5344" i="3"/>
  <c r="A1052" i="3"/>
  <c r="B1053" i="3"/>
  <c r="B9481" i="3" l="1"/>
  <c r="A9480" i="3"/>
  <c r="A4291" i="3"/>
  <c r="B4292" i="3"/>
  <c r="B3104" i="3"/>
  <c r="A3103" i="3"/>
  <c r="A1626" i="3"/>
  <c r="B1627" i="3"/>
  <c r="A4401" i="3"/>
  <c r="B4402" i="3"/>
  <c r="A2215" i="3"/>
  <c r="B2216" i="3"/>
  <c r="B2367" i="3"/>
  <c r="A2366" i="3"/>
  <c r="A3232" i="3"/>
  <c r="B3233" i="3"/>
  <c r="B2943" i="3"/>
  <c r="A2942" i="3"/>
  <c r="A853" i="3"/>
  <c r="B854" i="3"/>
  <c r="A2681" i="3"/>
  <c r="B2682" i="3"/>
  <c r="B7484" i="3"/>
  <c r="A7483" i="3"/>
  <c r="B7676" i="3"/>
  <c r="A7675" i="3"/>
  <c r="A3545" i="3"/>
  <c r="B3546" i="3"/>
  <c r="A9679" i="3"/>
  <c r="B9680" i="3"/>
  <c r="A6372" i="3"/>
  <c r="B6373" i="3"/>
  <c r="B5346" i="3"/>
  <c r="A5345" i="3"/>
  <c r="B1054" i="3"/>
  <c r="A1053" i="3"/>
  <c r="A1627" i="3" l="1"/>
  <c r="B1628" i="3"/>
  <c r="A4292" i="3"/>
  <c r="B4293" i="3"/>
  <c r="A4402" i="3"/>
  <c r="B4403" i="3"/>
  <c r="A3104" i="3"/>
  <c r="B3105" i="3"/>
  <c r="B9482" i="3"/>
  <c r="A9481" i="3"/>
  <c r="A2943" i="3"/>
  <c r="B2944" i="3"/>
  <c r="A2367" i="3"/>
  <c r="B2368" i="3"/>
  <c r="B855" i="3"/>
  <c r="A854" i="3"/>
  <c r="B3234" i="3"/>
  <c r="A3233" i="3"/>
  <c r="B2217" i="3"/>
  <c r="A2216" i="3"/>
  <c r="B2683" i="3"/>
  <c r="A2682" i="3"/>
  <c r="A7676" i="3"/>
  <c r="B7677" i="3"/>
  <c r="B7485" i="3"/>
  <c r="A7484" i="3"/>
  <c r="A3546" i="3"/>
  <c r="B3547" i="3"/>
  <c r="A9680" i="3"/>
  <c r="B9681" i="3"/>
  <c r="B6374" i="3"/>
  <c r="A6373" i="3"/>
  <c r="B5347" i="3"/>
  <c r="A5346" i="3"/>
  <c r="B1055" i="3"/>
  <c r="A1054" i="3"/>
  <c r="A3105" i="3" l="1"/>
  <c r="B3106" i="3"/>
  <c r="B4294" i="3"/>
  <c r="A4293" i="3"/>
  <c r="A4403" i="3"/>
  <c r="B4404" i="3"/>
  <c r="B1629" i="3"/>
  <c r="A1628" i="3"/>
  <c r="A9482" i="3"/>
  <c r="B9483" i="3"/>
  <c r="A2944" i="3"/>
  <c r="B2945" i="3"/>
  <c r="B856" i="3"/>
  <c r="A855" i="3"/>
  <c r="B2218" i="3"/>
  <c r="A2217" i="3"/>
  <c r="B2369" i="3"/>
  <c r="A2368" i="3"/>
  <c r="A3234" i="3"/>
  <c r="B3235" i="3"/>
  <c r="A7485" i="3"/>
  <c r="B7486" i="3"/>
  <c r="A2683" i="3"/>
  <c r="B2684" i="3"/>
  <c r="B7678" i="3"/>
  <c r="A7677" i="3"/>
  <c r="A3547" i="3"/>
  <c r="B3548" i="3"/>
  <c r="A9681" i="3"/>
  <c r="B9682" i="3"/>
  <c r="B6375" i="3"/>
  <c r="A6374" i="3"/>
  <c r="A5347" i="3"/>
  <c r="B5348" i="3"/>
  <c r="B1056" i="3"/>
  <c r="A1055" i="3"/>
  <c r="B1630" i="3" l="1"/>
  <c r="A1629" i="3"/>
  <c r="B4295" i="3"/>
  <c r="A4294" i="3"/>
  <c r="B9484" i="3"/>
  <c r="A9483" i="3"/>
  <c r="B4405" i="3"/>
  <c r="A4404" i="3"/>
  <c r="A3106" i="3"/>
  <c r="B3107" i="3"/>
  <c r="B2370" i="3"/>
  <c r="A2369" i="3"/>
  <c r="B857" i="3"/>
  <c r="A856" i="3"/>
  <c r="A3235" i="3"/>
  <c r="B3236" i="3"/>
  <c r="A2945" i="3"/>
  <c r="B2946" i="3"/>
  <c r="A2218" i="3"/>
  <c r="B2219" i="3"/>
  <c r="A2684" i="3"/>
  <c r="B2685" i="3"/>
  <c r="A7486" i="3"/>
  <c r="B7487" i="3"/>
  <c r="B7679" i="3"/>
  <c r="A7678" i="3"/>
  <c r="A3548" i="3"/>
  <c r="B3549" i="3"/>
  <c r="A9682" i="3"/>
  <c r="B9683" i="3"/>
  <c r="B6376" i="3"/>
  <c r="A6375" i="3"/>
  <c r="A5348" i="3"/>
  <c r="B5349" i="3"/>
  <c r="A1056" i="3"/>
  <c r="B1057" i="3"/>
  <c r="B4406" i="3" l="1"/>
  <c r="A4405" i="3"/>
  <c r="A4295" i="3"/>
  <c r="B4296" i="3"/>
  <c r="A3107" i="3"/>
  <c r="B3108" i="3"/>
  <c r="B9485" i="3"/>
  <c r="A9484" i="3"/>
  <c r="A1630" i="3"/>
  <c r="B1631" i="3"/>
  <c r="A2219" i="3"/>
  <c r="B2220" i="3"/>
  <c r="A3236" i="3"/>
  <c r="B3237" i="3"/>
  <c r="B2371" i="3"/>
  <c r="A2370" i="3"/>
  <c r="A2946" i="3"/>
  <c r="B2947" i="3"/>
  <c r="B858" i="3"/>
  <c r="A857" i="3"/>
  <c r="A7487" i="3"/>
  <c r="B7488" i="3"/>
  <c r="B2686" i="3"/>
  <c r="A2685" i="3"/>
  <c r="A7679" i="3"/>
  <c r="B7680" i="3"/>
  <c r="A3549" i="3"/>
  <c r="B3550" i="3"/>
  <c r="A9683" i="3"/>
  <c r="B9684" i="3"/>
  <c r="A6376" i="3"/>
  <c r="B6377" i="3"/>
  <c r="A5349" i="3"/>
  <c r="B5350" i="3"/>
  <c r="B1058" i="3"/>
  <c r="A1057" i="3"/>
  <c r="A4296" i="3" l="1"/>
  <c r="B4297" i="3"/>
  <c r="B9486" i="3"/>
  <c r="A9485" i="3"/>
  <c r="B1632" i="3"/>
  <c r="A1631" i="3"/>
  <c r="A3108" i="3"/>
  <c r="B3109" i="3"/>
  <c r="B4407" i="3"/>
  <c r="A4406" i="3"/>
  <c r="A2947" i="3"/>
  <c r="B2948" i="3"/>
  <c r="A3237" i="3"/>
  <c r="B3238" i="3"/>
  <c r="B2221" i="3"/>
  <c r="A2220" i="3"/>
  <c r="B859" i="3"/>
  <c r="A858" i="3"/>
  <c r="A2371" i="3"/>
  <c r="B2372" i="3"/>
  <c r="B2687" i="3"/>
  <c r="A2686" i="3"/>
  <c r="A7488" i="3"/>
  <c r="B7489" i="3"/>
  <c r="A7680" i="3"/>
  <c r="B7681" i="3"/>
  <c r="A3550" i="3"/>
  <c r="B3551" i="3"/>
  <c r="A9684" i="3"/>
  <c r="B9685" i="3"/>
  <c r="B6378" i="3"/>
  <c r="A6377" i="3"/>
  <c r="B5351" i="3"/>
  <c r="A5350" i="3"/>
  <c r="A1058" i="3"/>
  <c r="B1059" i="3"/>
  <c r="A3109" i="3" l="1"/>
  <c r="B3110" i="3"/>
  <c r="B9487" i="3"/>
  <c r="A9486" i="3"/>
  <c r="A4297" i="3"/>
  <c r="B4298" i="3"/>
  <c r="B4408" i="3"/>
  <c r="A4407" i="3"/>
  <c r="A1632" i="3"/>
  <c r="B1633" i="3"/>
  <c r="A2372" i="3"/>
  <c r="B2373" i="3"/>
  <c r="B3239" i="3"/>
  <c r="A3238" i="3"/>
  <c r="A2221" i="3"/>
  <c r="B2222" i="3"/>
  <c r="B2949" i="3"/>
  <c r="A2948" i="3"/>
  <c r="A2687" i="3"/>
  <c r="B2688" i="3"/>
  <c r="B860" i="3"/>
  <c r="A859" i="3"/>
  <c r="B7490" i="3"/>
  <c r="A7489" i="3"/>
  <c r="A7681" i="3"/>
  <c r="B7682" i="3"/>
  <c r="B3552" i="3"/>
  <c r="A3551" i="3"/>
  <c r="A9685" i="3"/>
  <c r="B9686" i="3"/>
  <c r="B6379" i="3"/>
  <c r="A6378" i="3"/>
  <c r="A5351" i="3"/>
  <c r="B5352" i="3"/>
  <c r="B1060" i="3"/>
  <c r="A1059" i="3"/>
  <c r="A4408" i="3" l="1"/>
  <c r="B4409" i="3"/>
  <c r="B9488" i="3"/>
  <c r="A9487" i="3"/>
  <c r="B1634" i="3"/>
  <c r="A1633" i="3"/>
  <c r="A4298" i="3"/>
  <c r="B4299" i="3"/>
  <c r="A3110" i="3"/>
  <c r="B3111" i="3"/>
  <c r="A2688" i="3"/>
  <c r="B2689" i="3"/>
  <c r="A3239" i="3"/>
  <c r="B3240" i="3"/>
  <c r="B2223" i="3"/>
  <c r="A2222" i="3"/>
  <c r="B2374" i="3"/>
  <c r="A2373" i="3"/>
  <c r="A860" i="3"/>
  <c r="B861" i="3"/>
  <c r="A2949" i="3"/>
  <c r="B2950" i="3"/>
  <c r="B7491" i="3"/>
  <c r="A7490" i="3"/>
  <c r="B7683" i="3"/>
  <c r="A7682" i="3"/>
  <c r="B3553" i="3"/>
  <c r="A3552" i="3"/>
  <c r="A9686" i="3"/>
  <c r="B9687" i="3"/>
  <c r="B6380" i="3"/>
  <c r="A6379" i="3"/>
  <c r="B5353" i="3"/>
  <c r="A5352" i="3"/>
  <c r="A1060" i="3"/>
  <c r="B1061" i="3"/>
  <c r="A4299" i="3" l="1"/>
  <c r="B4300" i="3"/>
  <c r="A9488" i="3"/>
  <c r="B9489" i="3"/>
  <c r="A3111" i="3"/>
  <c r="B3112" i="3"/>
  <c r="A4409" i="3"/>
  <c r="B4410" i="3"/>
  <c r="A1634" i="3"/>
  <c r="B1635" i="3"/>
  <c r="B2375" i="3"/>
  <c r="A2374" i="3"/>
  <c r="A861" i="3"/>
  <c r="B862" i="3"/>
  <c r="B2224" i="3"/>
  <c r="A2223" i="3"/>
  <c r="B2951" i="3"/>
  <c r="A2950" i="3"/>
  <c r="B3241" i="3"/>
  <c r="A3240" i="3"/>
  <c r="B2690" i="3"/>
  <c r="A2689" i="3"/>
  <c r="B7492" i="3"/>
  <c r="A7491" i="3"/>
  <c r="A7683" i="3"/>
  <c r="B7684" i="3"/>
  <c r="B3554" i="3"/>
  <c r="A3553" i="3"/>
  <c r="A9687" i="3"/>
  <c r="B9688" i="3"/>
  <c r="B6381" i="3"/>
  <c r="A6380" i="3"/>
  <c r="A5353" i="3"/>
  <c r="B5354" i="3"/>
  <c r="B1062" i="3"/>
  <c r="A1061" i="3"/>
  <c r="B4411" i="3" l="1"/>
  <c r="A4410" i="3"/>
  <c r="B9490" i="3"/>
  <c r="A9489" i="3"/>
  <c r="B1636" i="3"/>
  <c r="A1635" i="3"/>
  <c r="A3112" i="3"/>
  <c r="B3113" i="3"/>
  <c r="B4301" i="3"/>
  <c r="A4300" i="3"/>
  <c r="B863" i="3"/>
  <c r="A862" i="3"/>
  <c r="A3241" i="3"/>
  <c r="B3242" i="3"/>
  <c r="A2224" i="3"/>
  <c r="B2225" i="3"/>
  <c r="B2691" i="3"/>
  <c r="A2690" i="3"/>
  <c r="A2951" i="3"/>
  <c r="B2952" i="3"/>
  <c r="A2375" i="3"/>
  <c r="B2376" i="3"/>
  <c r="A7492" i="3"/>
  <c r="B7493" i="3"/>
  <c r="B7685" i="3"/>
  <c r="A7684" i="3"/>
  <c r="A3554" i="3"/>
  <c r="B3555" i="3"/>
  <c r="A9688" i="3"/>
  <c r="B9689" i="3"/>
  <c r="A6381" i="3"/>
  <c r="B6382" i="3"/>
  <c r="A5354" i="3"/>
  <c r="B5355" i="3"/>
  <c r="B1063" i="3"/>
  <c r="A1062" i="3"/>
  <c r="B3114" i="3" l="1"/>
  <c r="A3113" i="3"/>
  <c r="A9490" i="3"/>
  <c r="B9491" i="3"/>
  <c r="B4302" i="3"/>
  <c r="A4301" i="3"/>
  <c r="A1636" i="3"/>
  <c r="B1637" i="3"/>
  <c r="A4411" i="3"/>
  <c r="B4412" i="3"/>
  <c r="A2952" i="3"/>
  <c r="B2953" i="3"/>
  <c r="A3242" i="3"/>
  <c r="B3243" i="3"/>
  <c r="A2376" i="3"/>
  <c r="B2377" i="3"/>
  <c r="B2226" i="3"/>
  <c r="A2225" i="3"/>
  <c r="B2692" i="3"/>
  <c r="A2691" i="3"/>
  <c r="B864" i="3"/>
  <c r="A863" i="3"/>
  <c r="B7494" i="3"/>
  <c r="A7493" i="3"/>
  <c r="A7685" i="3"/>
  <c r="B7686" i="3"/>
  <c r="B3556" i="3"/>
  <c r="A3555" i="3"/>
  <c r="A9689" i="3"/>
  <c r="B9690" i="3"/>
  <c r="B6383" i="3"/>
  <c r="A6382" i="3"/>
  <c r="B5356" i="3"/>
  <c r="A5355" i="3"/>
  <c r="B1064" i="3"/>
  <c r="A1063" i="3"/>
  <c r="A1637" i="3" l="1"/>
  <c r="B1638" i="3"/>
  <c r="A9491" i="3"/>
  <c r="B9492" i="3"/>
  <c r="A9492" i="3" s="1"/>
  <c r="A4412" i="3"/>
  <c r="B4413" i="3"/>
  <c r="A4302" i="3"/>
  <c r="B4303" i="3"/>
  <c r="B3115" i="3"/>
  <c r="A3114" i="3"/>
  <c r="A2377" i="3"/>
  <c r="B2378" i="3"/>
  <c r="A3243" i="3"/>
  <c r="B3244" i="3"/>
  <c r="A2692" i="3"/>
  <c r="B2693" i="3"/>
  <c r="A2953" i="3"/>
  <c r="B2954" i="3"/>
  <c r="B865" i="3"/>
  <c r="A864" i="3"/>
  <c r="B2227" i="3"/>
  <c r="A2226" i="3"/>
  <c r="A7494" i="3"/>
  <c r="B7495" i="3"/>
  <c r="A7686" i="3"/>
  <c r="B7687" i="3"/>
  <c r="B3557" i="3"/>
  <c r="A3556" i="3"/>
  <c r="A9690" i="3"/>
  <c r="B9691" i="3"/>
  <c r="B6384" i="3"/>
  <c r="A6383" i="3"/>
  <c r="B5357" i="3"/>
  <c r="A5356" i="3"/>
  <c r="B1065" i="3"/>
  <c r="A1064" i="3"/>
  <c r="B3116" i="3" l="1"/>
  <c r="A3115" i="3"/>
  <c r="A4303" i="3"/>
  <c r="B4304" i="3"/>
  <c r="A4413" i="3"/>
  <c r="B4414" i="3"/>
  <c r="B1639" i="3"/>
  <c r="A1638" i="3"/>
  <c r="B3245" i="3"/>
  <c r="A3244" i="3"/>
  <c r="A865" i="3"/>
  <c r="B866" i="3"/>
  <c r="A2954" i="3"/>
  <c r="B2955" i="3"/>
  <c r="A2693" i="3"/>
  <c r="B2694" i="3"/>
  <c r="B2379" i="3"/>
  <c r="A2378" i="3"/>
  <c r="B2228" i="3"/>
  <c r="A2227" i="3"/>
  <c r="A7495" i="3"/>
  <c r="B7496" i="3"/>
  <c r="B7688" i="3"/>
  <c r="A7687" i="3"/>
  <c r="B3558" i="3"/>
  <c r="A3557" i="3"/>
  <c r="B9692" i="3"/>
  <c r="A9691" i="3"/>
  <c r="B6385" i="3"/>
  <c r="A6384" i="3"/>
  <c r="A5357" i="3"/>
  <c r="B5358" i="3"/>
  <c r="B1066" i="3"/>
  <c r="A1065" i="3"/>
  <c r="A4304" i="3" l="1"/>
  <c r="B4305" i="3"/>
  <c r="A1639" i="3"/>
  <c r="B1640" i="3"/>
  <c r="A4414" i="3"/>
  <c r="B4415" i="3"/>
  <c r="B3117" i="3"/>
  <c r="A3116" i="3"/>
  <c r="B2229" i="3"/>
  <c r="A2228" i="3"/>
  <c r="B2956" i="3"/>
  <c r="A2955" i="3"/>
  <c r="A3245" i="3"/>
  <c r="B3246" i="3"/>
  <c r="B2380" i="3"/>
  <c r="A2379" i="3"/>
  <c r="A2694" i="3"/>
  <c r="B2695" i="3"/>
  <c r="A866" i="3"/>
  <c r="B867" i="3"/>
  <c r="B7497" i="3"/>
  <c r="A7496" i="3"/>
  <c r="A7688" i="3"/>
  <c r="B7689" i="3"/>
  <c r="A3558" i="3"/>
  <c r="B3559" i="3"/>
  <c r="A9692" i="3"/>
  <c r="B9693" i="3"/>
  <c r="B6386" i="3"/>
  <c r="A6385" i="3"/>
  <c r="B5359" i="3"/>
  <c r="A5358" i="3"/>
  <c r="B1067" i="3"/>
  <c r="A1066" i="3"/>
  <c r="A1640" i="3" l="1"/>
  <c r="B1641" i="3"/>
  <c r="A3117" i="3"/>
  <c r="B3118" i="3"/>
  <c r="A4415" i="3"/>
  <c r="B4416" i="3"/>
  <c r="A4305" i="3"/>
  <c r="B4306" i="3"/>
  <c r="B868" i="3"/>
  <c r="A867" i="3"/>
  <c r="A2380" i="3"/>
  <c r="B2381" i="3"/>
  <c r="B2957" i="3"/>
  <c r="A2956" i="3"/>
  <c r="B2696" i="3"/>
  <c r="A2695" i="3"/>
  <c r="A3246" i="3"/>
  <c r="B3247" i="3"/>
  <c r="B2230" i="3"/>
  <c r="A2229" i="3"/>
  <c r="B7498" i="3"/>
  <c r="A7497" i="3"/>
  <c r="B7690" i="3"/>
  <c r="A7689" i="3"/>
  <c r="B3560" i="3"/>
  <c r="A3559" i="3"/>
  <c r="A9693" i="3"/>
  <c r="B9694" i="3"/>
  <c r="B6387" i="3"/>
  <c r="A6386" i="3"/>
  <c r="B5360" i="3"/>
  <c r="A5359" i="3"/>
  <c r="B1068" i="3"/>
  <c r="A1067" i="3"/>
  <c r="A4306" i="3" l="1"/>
  <c r="B4307" i="3"/>
  <c r="A3118" i="3"/>
  <c r="B3119" i="3"/>
  <c r="B4417" i="3"/>
  <c r="A4416" i="3"/>
  <c r="B1642" i="3"/>
  <c r="A1641" i="3"/>
  <c r="B2382" i="3"/>
  <c r="A2381" i="3"/>
  <c r="B2697" i="3"/>
  <c r="A2696" i="3"/>
  <c r="A3247" i="3"/>
  <c r="B3248" i="3"/>
  <c r="B2231" i="3"/>
  <c r="A2230" i="3"/>
  <c r="A2957" i="3"/>
  <c r="B2958" i="3"/>
  <c r="A868" i="3"/>
  <c r="B869" i="3"/>
  <c r="B7499" i="3"/>
  <c r="A7498" i="3"/>
  <c r="A7690" i="3"/>
  <c r="B7691" i="3"/>
  <c r="A3560" i="3"/>
  <c r="B3561" i="3"/>
  <c r="A9694" i="3"/>
  <c r="B9695" i="3"/>
  <c r="B6388" i="3"/>
  <c r="A6387" i="3"/>
  <c r="A5360" i="3"/>
  <c r="B5361" i="3"/>
  <c r="A1068" i="3"/>
  <c r="B1069" i="3"/>
  <c r="A4417" i="3" l="1"/>
  <c r="B4418" i="3"/>
  <c r="B3120" i="3"/>
  <c r="A3119" i="3"/>
  <c r="B1643" i="3"/>
  <c r="A1642" i="3"/>
  <c r="A4307" i="3"/>
  <c r="B4308" i="3"/>
  <c r="A2958" i="3"/>
  <c r="B2959" i="3"/>
  <c r="A3248" i="3"/>
  <c r="B3249" i="3"/>
  <c r="A2382" i="3"/>
  <c r="B2383" i="3"/>
  <c r="A869" i="3"/>
  <c r="B870" i="3"/>
  <c r="A2231" i="3"/>
  <c r="B2232" i="3"/>
  <c r="B2698" i="3"/>
  <c r="A2697" i="3"/>
  <c r="B7500" i="3"/>
  <c r="A7499" i="3"/>
  <c r="A7691" i="3"/>
  <c r="B7692" i="3"/>
  <c r="B3562" i="3"/>
  <c r="A3561" i="3"/>
  <c r="A9695" i="3"/>
  <c r="B9696" i="3"/>
  <c r="B6389" i="3"/>
  <c r="A6388" i="3"/>
  <c r="A1069" i="3"/>
  <c r="B1070" i="3"/>
  <c r="A5361" i="3"/>
  <c r="B5362" i="3"/>
  <c r="A4308" i="3" l="1"/>
  <c r="B4309" i="3"/>
  <c r="B3121" i="3"/>
  <c r="A3120" i="3"/>
  <c r="A4418" i="3"/>
  <c r="B4419" i="3"/>
  <c r="A1643" i="3"/>
  <c r="B1644" i="3"/>
  <c r="A870" i="3"/>
  <c r="B871" i="3"/>
  <c r="B3250" i="3"/>
  <c r="A3249" i="3"/>
  <c r="A2698" i="3"/>
  <c r="B2699" i="3"/>
  <c r="A2232" i="3"/>
  <c r="B2233" i="3"/>
  <c r="B2384" i="3"/>
  <c r="A2383" i="3"/>
  <c r="B2960" i="3"/>
  <c r="A2959" i="3"/>
  <c r="B7501" i="3"/>
  <c r="A7500" i="3"/>
  <c r="B7693" i="3"/>
  <c r="A7692" i="3"/>
  <c r="A3562" i="3"/>
  <c r="B3563" i="3"/>
  <c r="A9696" i="3"/>
  <c r="B9697" i="3"/>
  <c r="B6390" i="3"/>
  <c r="A6389" i="3"/>
  <c r="B5363" i="3"/>
  <c r="A5362" i="3"/>
  <c r="A1070" i="3"/>
  <c r="B1071" i="3"/>
  <c r="B1645" i="3" l="1"/>
  <c r="A1644" i="3"/>
  <c r="B3122" i="3"/>
  <c r="A3121" i="3"/>
  <c r="A4419" i="3"/>
  <c r="B4420" i="3"/>
  <c r="B4310" i="3"/>
  <c r="A4309" i="3"/>
  <c r="A2384" i="3"/>
  <c r="B2385" i="3"/>
  <c r="B3251" i="3"/>
  <c r="A3250" i="3"/>
  <c r="B2234" i="3"/>
  <c r="A2233" i="3"/>
  <c r="B2700" i="3"/>
  <c r="A2699" i="3"/>
  <c r="B872" i="3"/>
  <c r="A871" i="3"/>
  <c r="B2961" i="3"/>
  <c r="A2960" i="3"/>
  <c r="B7502" i="3"/>
  <c r="A7501" i="3"/>
  <c r="A7693" i="3"/>
  <c r="B7694" i="3"/>
  <c r="B3564" i="3"/>
  <c r="A3563" i="3"/>
  <c r="A9697" i="3"/>
  <c r="B9698" i="3"/>
  <c r="B6391" i="3"/>
  <c r="A6390" i="3"/>
  <c r="B5364" i="3"/>
  <c r="A5363" i="3"/>
  <c r="B1072" i="3"/>
  <c r="A1071" i="3"/>
  <c r="B4311" i="3" l="1"/>
  <c r="A4310" i="3"/>
  <c r="A3122" i="3"/>
  <c r="B3123" i="3"/>
  <c r="A4420" i="3"/>
  <c r="B4421" i="3"/>
  <c r="A1645" i="3"/>
  <c r="B1646" i="3"/>
  <c r="A872" i="3"/>
  <c r="B873" i="3"/>
  <c r="B2235" i="3"/>
  <c r="A2234" i="3"/>
  <c r="B2386" i="3"/>
  <c r="A2385" i="3"/>
  <c r="A2961" i="3"/>
  <c r="B2962" i="3"/>
  <c r="A2700" i="3"/>
  <c r="B2701" i="3"/>
  <c r="B3252" i="3"/>
  <c r="A3251" i="3"/>
  <c r="A7502" i="3"/>
  <c r="B7503" i="3"/>
  <c r="B7695" i="3"/>
  <c r="A7694" i="3"/>
  <c r="A3564" i="3"/>
  <c r="B3565" i="3"/>
  <c r="A9698" i="3"/>
  <c r="B9699" i="3"/>
  <c r="A6391" i="3"/>
  <c r="B6392" i="3"/>
  <c r="B5365" i="3"/>
  <c r="A5364" i="3"/>
  <c r="A1072" i="3"/>
  <c r="B1073" i="3"/>
  <c r="A1646" i="3" l="1"/>
  <c r="B1647" i="3"/>
  <c r="B3124" i="3"/>
  <c r="A3123" i="3"/>
  <c r="B4422" i="3"/>
  <c r="A4421" i="3"/>
  <c r="A4311" i="3"/>
  <c r="B4312" i="3"/>
  <c r="B2702" i="3"/>
  <c r="A2701" i="3"/>
  <c r="B874" i="3"/>
  <c r="A873" i="3"/>
  <c r="B2387" i="3"/>
  <c r="A2386" i="3"/>
  <c r="B2963" i="3"/>
  <c r="A2962" i="3"/>
  <c r="A3252" i="3"/>
  <c r="B3253" i="3"/>
  <c r="A2235" i="3"/>
  <c r="B2236" i="3"/>
  <c r="A7503" i="3"/>
  <c r="B7504" i="3"/>
  <c r="B7696" i="3"/>
  <c r="A7695" i="3"/>
  <c r="A3565" i="3"/>
  <c r="B3566" i="3"/>
  <c r="A9699" i="3"/>
  <c r="B9700" i="3"/>
  <c r="A6392" i="3"/>
  <c r="B6393" i="3"/>
  <c r="B1074" i="3"/>
  <c r="A1073" i="3"/>
  <c r="B5366" i="3"/>
  <c r="A5365" i="3"/>
  <c r="A4422" i="3" l="1"/>
  <c r="B4423" i="3"/>
  <c r="B4313" i="3"/>
  <c r="A4312" i="3"/>
  <c r="B3125" i="3"/>
  <c r="A3124" i="3"/>
  <c r="B1648" i="3"/>
  <c r="A1647" i="3"/>
  <c r="A2236" i="3"/>
  <c r="B2237" i="3"/>
  <c r="B2964" i="3"/>
  <c r="A2963" i="3"/>
  <c r="B875" i="3"/>
  <c r="A874" i="3"/>
  <c r="B3254" i="3"/>
  <c r="A3253" i="3"/>
  <c r="B2388" i="3"/>
  <c r="A2387" i="3"/>
  <c r="B2703" i="3"/>
  <c r="A2702" i="3"/>
  <c r="B7505" i="3"/>
  <c r="A7504" i="3"/>
  <c r="B7697" i="3"/>
  <c r="A7696" i="3"/>
  <c r="B3567" i="3"/>
  <c r="A3566" i="3"/>
  <c r="A9700" i="3"/>
  <c r="B9701" i="3"/>
  <c r="A6393" i="3"/>
  <c r="B6394" i="3"/>
  <c r="A5366" i="3"/>
  <c r="B5367" i="3"/>
  <c r="A1074" i="3"/>
  <c r="B1075" i="3"/>
  <c r="A1648" i="3" l="1"/>
  <c r="B1649" i="3"/>
  <c r="B4314" i="3"/>
  <c r="A4313" i="3"/>
  <c r="A2237" i="3"/>
  <c r="B2238" i="3"/>
  <c r="A4423" i="3"/>
  <c r="B4424" i="3"/>
  <c r="A3125" i="3"/>
  <c r="B3126" i="3"/>
  <c r="A2388" i="3"/>
  <c r="B2389" i="3"/>
  <c r="B3255" i="3"/>
  <c r="A3254" i="3"/>
  <c r="B2965" i="3"/>
  <c r="A2964" i="3"/>
  <c r="A2703" i="3"/>
  <c r="B2704" i="3"/>
  <c r="A875" i="3"/>
  <c r="B876" i="3"/>
  <c r="A7505" i="3"/>
  <c r="B7506" i="3"/>
  <c r="B7698" i="3"/>
  <c r="A7697" i="3"/>
  <c r="A3567" i="3"/>
  <c r="B3568" i="3"/>
  <c r="A9701" i="3"/>
  <c r="B9702" i="3"/>
  <c r="B6395" i="3"/>
  <c r="A6394" i="3"/>
  <c r="A1075" i="3"/>
  <c r="B1076" i="3"/>
  <c r="B5368" i="3"/>
  <c r="A5367" i="3"/>
  <c r="A4424" i="3" l="1"/>
  <c r="B4425" i="3"/>
  <c r="A4314" i="3"/>
  <c r="B4315" i="3"/>
  <c r="B3127" i="3"/>
  <c r="A3126" i="3"/>
  <c r="B2239" i="3"/>
  <c r="A2238" i="3"/>
  <c r="B1650" i="3"/>
  <c r="A1649" i="3"/>
  <c r="B2966" i="3"/>
  <c r="A2965" i="3"/>
  <c r="A876" i="3"/>
  <c r="B877" i="3"/>
  <c r="B2705" i="3"/>
  <c r="A2704" i="3"/>
  <c r="B3256" i="3"/>
  <c r="A3255" i="3"/>
  <c r="B2390" i="3"/>
  <c r="A2389" i="3"/>
  <c r="B7507" i="3"/>
  <c r="A7506" i="3"/>
  <c r="B7699" i="3"/>
  <c r="A7698" i="3"/>
  <c r="B3569" i="3"/>
  <c r="A3568" i="3"/>
  <c r="A9702" i="3"/>
  <c r="B9703" i="3"/>
  <c r="A6395" i="3"/>
  <c r="B6396" i="3"/>
  <c r="B5369" i="3"/>
  <c r="A5368" i="3"/>
  <c r="A1076" i="3"/>
  <c r="B1077" i="3"/>
  <c r="B4316" i="3" l="1"/>
  <c r="A4315" i="3"/>
  <c r="A2239" i="3"/>
  <c r="B2240" i="3"/>
  <c r="A4425" i="3"/>
  <c r="B4426" i="3"/>
  <c r="B1651" i="3"/>
  <c r="A1650" i="3"/>
  <c r="A3127" i="3"/>
  <c r="B3128" i="3"/>
  <c r="A2390" i="3"/>
  <c r="B2391" i="3"/>
  <c r="B2706" i="3"/>
  <c r="A2705" i="3"/>
  <c r="B2967" i="3"/>
  <c r="A2966" i="3"/>
  <c r="A877" i="3"/>
  <c r="B878" i="3"/>
  <c r="B3257" i="3"/>
  <c r="A3256" i="3"/>
  <c r="A7507" i="3"/>
  <c r="B7508" i="3"/>
  <c r="B7700" i="3"/>
  <c r="A7699" i="3"/>
  <c r="B3570" i="3"/>
  <c r="A3569" i="3"/>
  <c r="A9703" i="3"/>
  <c r="B9704" i="3"/>
  <c r="B6397" i="3"/>
  <c r="A6396" i="3"/>
  <c r="A5369" i="3"/>
  <c r="B5370" i="3"/>
  <c r="B1078" i="3"/>
  <c r="A1077" i="3"/>
  <c r="A2240" i="3" l="1"/>
  <c r="B2241" i="3"/>
  <c r="B1652" i="3"/>
  <c r="A1651" i="3"/>
  <c r="A3128" i="3"/>
  <c r="B3129" i="3"/>
  <c r="B4427" i="3"/>
  <c r="A4426" i="3"/>
  <c r="A4316" i="3"/>
  <c r="B4317" i="3"/>
  <c r="B879" i="3"/>
  <c r="A878" i="3"/>
  <c r="A2706" i="3"/>
  <c r="B2707" i="3"/>
  <c r="A2391" i="3"/>
  <c r="B2392" i="3"/>
  <c r="A3257" i="3"/>
  <c r="B3258" i="3"/>
  <c r="A2967" i="3"/>
  <c r="B2968" i="3"/>
  <c r="A7508" i="3"/>
  <c r="B7509" i="3"/>
  <c r="A7700" i="3"/>
  <c r="B7701" i="3"/>
  <c r="A3570" i="3"/>
  <c r="B3571" i="3"/>
  <c r="A9704" i="3"/>
  <c r="B9705" i="3"/>
  <c r="B6398" i="3"/>
  <c r="A6397" i="3"/>
  <c r="A5370" i="3"/>
  <c r="B5371" i="3"/>
  <c r="B1079" i="3"/>
  <c r="A1078" i="3"/>
  <c r="B4428" i="3" l="1"/>
  <c r="A4427" i="3"/>
  <c r="B1653" i="3"/>
  <c r="A1653" i="3" s="1"/>
  <c r="A1652" i="3"/>
  <c r="A2968" i="3"/>
  <c r="B2969" i="3"/>
  <c r="B4318" i="3"/>
  <c r="A4317" i="3"/>
  <c r="B3130" i="3"/>
  <c r="A3129" i="3"/>
  <c r="B2242" i="3"/>
  <c r="A2241" i="3"/>
  <c r="B2393" i="3"/>
  <c r="A2392" i="3"/>
  <c r="A2707" i="3"/>
  <c r="B2708" i="3"/>
  <c r="A3258" i="3"/>
  <c r="B3259" i="3"/>
  <c r="A879" i="3"/>
  <c r="B880" i="3"/>
  <c r="A7509" i="3"/>
  <c r="B7510" i="3"/>
  <c r="A7701" i="3"/>
  <c r="B7702" i="3"/>
  <c r="A3571" i="3"/>
  <c r="B3572" i="3"/>
  <c r="A9705" i="3"/>
  <c r="B9706" i="3"/>
  <c r="A6398" i="3"/>
  <c r="B6399" i="3"/>
  <c r="B5372" i="3"/>
  <c r="A5371" i="3"/>
  <c r="B1080" i="3"/>
  <c r="A1079" i="3"/>
  <c r="B2243" i="3" l="1"/>
  <c r="A2242" i="3"/>
  <c r="B4319" i="3"/>
  <c r="A4318" i="3"/>
  <c r="A2969" i="3"/>
  <c r="B2970" i="3"/>
  <c r="B3131" i="3"/>
  <c r="A3130" i="3"/>
  <c r="A4428" i="3"/>
  <c r="B4429" i="3"/>
  <c r="B2709" i="3"/>
  <c r="A2708" i="3"/>
  <c r="B881" i="3"/>
  <c r="A880" i="3"/>
  <c r="A3259" i="3"/>
  <c r="B3260" i="3"/>
  <c r="B2394" i="3"/>
  <c r="A2393" i="3"/>
  <c r="B7511" i="3"/>
  <c r="A7510" i="3"/>
  <c r="B7703" i="3"/>
  <c r="A7702" i="3"/>
  <c r="A3572" i="3"/>
  <c r="B3573" i="3"/>
  <c r="A9706" i="3"/>
  <c r="B9707" i="3"/>
  <c r="B6400" i="3"/>
  <c r="A6399" i="3"/>
  <c r="B1081" i="3"/>
  <c r="A1080" i="3"/>
  <c r="B5373" i="3"/>
  <c r="A5372" i="3"/>
  <c r="B3132" i="3" l="1"/>
  <c r="A3131" i="3"/>
  <c r="B4320" i="3"/>
  <c r="A4319" i="3"/>
  <c r="B4430" i="3"/>
  <c r="A4429" i="3"/>
  <c r="A2970" i="3"/>
  <c r="B2971" i="3"/>
  <c r="A2243" i="3"/>
  <c r="B2244" i="3"/>
  <c r="A3260" i="3"/>
  <c r="B3261" i="3"/>
  <c r="B2395" i="3"/>
  <c r="A2394" i="3"/>
  <c r="A881" i="3"/>
  <c r="B882" i="3"/>
  <c r="A2709" i="3"/>
  <c r="B2710" i="3"/>
  <c r="B7512" i="3"/>
  <c r="A7511" i="3"/>
  <c r="B7704" i="3"/>
  <c r="A7703" i="3"/>
  <c r="B3574" i="3"/>
  <c r="A3573" i="3"/>
  <c r="A9707" i="3"/>
  <c r="B9708" i="3"/>
  <c r="B6401" i="3"/>
  <c r="A6400" i="3"/>
  <c r="B5374" i="3"/>
  <c r="A5373" i="3"/>
  <c r="A1081" i="3"/>
  <c r="B1082" i="3"/>
  <c r="B2972" i="3" l="1"/>
  <c r="A2971" i="3"/>
  <c r="A4320" i="3"/>
  <c r="B4321" i="3"/>
  <c r="A2244" i="3"/>
  <c r="B2245" i="3"/>
  <c r="A4430" i="3"/>
  <c r="B4431" i="3"/>
  <c r="A3132" i="3"/>
  <c r="B3133" i="3"/>
  <c r="A2395" i="3"/>
  <c r="B2396" i="3"/>
  <c r="A882" i="3"/>
  <c r="B883" i="3"/>
  <c r="A2710" i="3"/>
  <c r="B2711" i="3"/>
  <c r="A3261" i="3"/>
  <c r="B3262" i="3"/>
  <c r="B7513" i="3"/>
  <c r="A7512" i="3"/>
  <c r="A7704" i="3"/>
  <c r="B7705" i="3"/>
  <c r="A3574" i="3"/>
  <c r="B3575" i="3"/>
  <c r="A9708" i="3"/>
  <c r="B9709" i="3"/>
  <c r="B6402" i="3"/>
  <c r="A6401" i="3"/>
  <c r="B5375" i="3"/>
  <c r="A5374" i="3"/>
  <c r="B1083" i="3"/>
  <c r="A1082" i="3"/>
  <c r="A4431" i="3" l="1"/>
  <c r="B4432" i="3"/>
  <c r="A4321" i="3"/>
  <c r="B4322" i="3"/>
  <c r="B3134" i="3"/>
  <c r="A3133" i="3"/>
  <c r="A2245" i="3"/>
  <c r="B2246" i="3"/>
  <c r="A2972" i="3"/>
  <c r="B2973" i="3"/>
  <c r="A2711" i="3"/>
  <c r="B2712" i="3"/>
  <c r="B884" i="3"/>
  <c r="A883" i="3"/>
  <c r="A3262" i="3"/>
  <c r="B3263" i="3"/>
  <c r="A2396" i="3"/>
  <c r="B2397" i="3"/>
  <c r="B7514" i="3"/>
  <c r="A7513" i="3"/>
  <c r="A7705" i="3"/>
  <c r="B7706" i="3"/>
  <c r="A3575" i="3"/>
  <c r="B3576" i="3"/>
  <c r="A9709" i="3"/>
  <c r="B9710" i="3"/>
  <c r="A6402" i="3"/>
  <c r="B6403" i="3"/>
  <c r="B1084" i="3"/>
  <c r="A1083" i="3"/>
  <c r="B5376" i="3"/>
  <c r="A5375" i="3"/>
  <c r="A2246" i="3" l="1"/>
  <c r="B2247" i="3"/>
  <c r="A4322" i="3"/>
  <c r="B4323" i="3"/>
  <c r="B2974" i="3"/>
  <c r="A2973" i="3"/>
  <c r="B4433" i="3"/>
  <c r="A4432" i="3"/>
  <c r="A3134" i="3"/>
  <c r="B3135" i="3"/>
  <c r="A3263" i="3"/>
  <c r="B3264" i="3"/>
  <c r="A2712" i="3"/>
  <c r="B2713" i="3"/>
  <c r="A2397" i="3"/>
  <c r="B2398" i="3"/>
  <c r="A884" i="3"/>
  <c r="B885" i="3"/>
  <c r="B7515" i="3"/>
  <c r="A7514" i="3"/>
  <c r="A7706" i="3"/>
  <c r="B7707" i="3"/>
  <c r="A3576" i="3"/>
  <c r="B3577" i="3"/>
  <c r="A9710" i="3"/>
  <c r="B9711" i="3"/>
  <c r="B6404" i="3"/>
  <c r="A6403" i="3"/>
  <c r="A5376" i="3"/>
  <c r="B5377" i="3"/>
  <c r="A1084" i="3"/>
  <c r="B1085" i="3"/>
  <c r="B4324" i="3" l="1"/>
  <c r="A4323" i="3"/>
  <c r="B4434" i="3"/>
  <c r="A4433" i="3"/>
  <c r="A3135" i="3"/>
  <c r="B3136" i="3"/>
  <c r="A2247" i="3"/>
  <c r="B2248" i="3"/>
  <c r="A2974" i="3"/>
  <c r="B2975" i="3"/>
  <c r="B2714" i="3"/>
  <c r="A2713" i="3"/>
  <c r="B886" i="3"/>
  <c r="A885" i="3"/>
  <c r="A2398" i="3"/>
  <c r="B2399" i="3"/>
  <c r="B3265" i="3"/>
  <c r="A3264" i="3"/>
  <c r="A7515" i="3"/>
  <c r="B7516" i="3"/>
  <c r="B7708" i="3"/>
  <c r="A7707" i="3"/>
  <c r="A3577" i="3"/>
  <c r="B3578" i="3"/>
  <c r="A9711" i="3"/>
  <c r="B9712" i="3"/>
  <c r="B6405" i="3"/>
  <c r="A6404" i="3"/>
  <c r="A1085" i="3"/>
  <c r="B1086" i="3"/>
  <c r="B5378" i="3"/>
  <c r="A5377" i="3"/>
  <c r="B2249" i="3" l="1"/>
  <c r="A2248" i="3"/>
  <c r="A4434" i="3"/>
  <c r="B4435" i="3"/>
  <c r="B2976" i="3"/>
  <c r="A2975" i="3"/>
  <c r="B3137" i="3"/>
  <c r="A3136" i="3"/>
  <c r="A4324" i="3"/>
  <c r="B4325" i="3"/>
  <c r="B3266" i="3"/>
  <c r="A3265" i="3"/>
  <c r="A2399" i="3"/>
  <c r="B2400" i="3"/>
  <c r="B2715" i="3"/>
  <c r="A2714" i="3"/>
  <c r="B887" i="3"/>
  <c r="A886" i="3"/>
  <c r="A7516" i="3"/>
  <c r="B7517" i="3"/>
  <c r="A7708" i="3"/>
  <c r="B7709" i="3"/>
  <c r="A3578" i="3"/>
  <c r="B3579" i="3"/>
  <c r="A9712" i="3"/>
  <c r="B9713" i="3"/>
  <c r="A6405" i="3"/>
  <c r="B6406" i="3"/>
  <c r="A5378" i="3"/>
  <c r="B5379" i="3"/>
  <c r="B1087" i="3"/>
  <c r="A1086" i="3"/>
  <c r="A4435" i="3" l="1"/>
  <c r="B4436" i="3"/>
  <c r="B3138" i="3"/>
  <c r="A3137" i="3"/>
  <c r="B4326" i="3"/>
  <c r="A4325" i="3"/>
  <c r="B2977" i="3"/>
  <c r="A2976" i="3"/>
  <c r="A2249" i="3"/>
  <c r="B2250" i="3"/>
  <c r="A887" i="3"/>
  <c r="B888" i="3"/>
  <c r="A2715" i="3"/>
  <c r="B2716" i="3"/>
  <c r="B2401" i="3"/>
  <c r="A2400" i="3"/>
  <c r="B3267" i="3"/>
  <c r="A3266" i="3"/>
  <c r="B7518" i="3"/>
  <c r="A7517" i="3"/>
  <c r="A7709" i="3"/>
  <c r="B7710" i="3"/>
  <c r="B3580" i="3"/>
  <c r="A3579" i="3"/>
  <c r="A9713" i="3"/>
  <c r="B9714" i="3"/>
  <c r="B6407" i="3"/>
  <c r="A6406" i="3"/>
  <c r="B1088" i="3"/>
  <c r="A1087" i="3"/>
  <c r="B5380" i="3"/>
  <c r="A5379" i="3"/>
  <c r="A2977" i="3" l="1"/>
  <c r="B2978" i="3"/>
  <c r="A3138" i="3"/>
  <c r="B3139" i="3"/>
  <c r="B2251" i="3"/>
  <c r="A2250" i="3"/>
  <c r="B4437" i="3"/>
  <c r="A4436" i="3"/>
  <c r="B4327" i="3"/>
  <c r="A4326" i="3"/>
  <c r="A2401" i="3"/>
  <c r="B2402" i="3"/>
  <c r="A2716" i="3"/>
  <c r="B2717" i="3"/>
  <c r="B889" i="3"/>
  <c r="A888" i="3"/>
  <c r="A3267" i="3"/>
  <c r="B3268" i="3"/>
  <c r="B7519" i="3"/>
  <c r="A7518" i="3"/>
  <c r="A7710" i="3"/>
  <c r="B7711" i="3"/>
  <c r="B3581" i="3"/>
  <c r="A3580" i="3"/>
  <c r="A9714" i="3"/>
  <c r="B9715" i="3"/>
  <c r="A6407" i="3"/>
  <c r="B6408" i="3"/>
  <c r="B5381" i="3"/>
  <c r="A5380" i="3"/>
  <c r="B1089" i="3"/>
  <c r="A1088" i="3"/>
  <c r="A3139" i="3" l="1"/>
  <c r="B3140" i="3"/>
  <c r="A4437" i="3"/>
  <c r="B4438" i="3"/>
  <c r="B2979" i="3"/>
  <c r="A2978" i="3"/>
  <c r="B4328" i="3"/>
  <c r="A4327" i="3"/>
  <c r="A2251" i="3"/>
  <c r="B2252" i="3"/>
  <c r="B2403" i="3"/>
  <c r="A2402" i="3"/>
  <c r="A889" i="3"/>
  <c r="B890" i="3"/>
  <c r="A3268" i="3"/>
  <c r="B3269" i="3"/>
  <c r="B2718" i="3"/>
  <c r="A2717" i="3"/>
  <c r="B7520" i="3"/>
  <c r="A7519" i="3"/>
  <c r="A7711" i="3"/>
  <c r="B7712" i="3"/>
  <c r="A3581" i="3"/>
  <c r="B3582" i="3"/>
  <c r="A9715" i="3"/>
  <c r="B9716" i="3"/>
  <c r="B6409" i="3"/>
  <c r="A6408" i="3"/>
  <c r="B5382" i="3"/>
  <c r="A5381" i="3"/>
  <c r="A1089" i="3"/>
  <c r="B1090" i="3"/>
  <c r="B2980" i="3" l="1"/>
  <c r="A2979" i="3"/>
  <c r="B4439" i="3"/>
  <c r="A4438" i="3"/>
  <c r="A4328" i="3"/>
  <c r="B4329" i="3"/>
  <c r="B2253" i="3"/>
  <c r="A2252" i="3"/>
  <c r="B3141" i="3"/>
  <c r="A3140" i="3"/>
  <c r="B891" i="3"/>
  <c r="A890" i="3"/>
  <c r="B2719" i="3"/>
  <c r="A2718" i="3"/>
  <c r="A3269" i="3"/>
  <c r="B3270" i="3"/>
  <c r="A2403" i="3"/>
  <c r="B2404" i="3"/>
  <c r="A7520" i="3"/>
  <c r="B7521" i="3"/>
  <c r="A7712" i="3"/>
  <c r="B7713" i="3"/>
  <c r="A3582" i="3"/>
  <c r="B3583" i="3"/>
  <c r="A9716" i="3"/>
  <c r="B9717" i="3"/>
  <c r="B6410" i="3"/>
  <c r="A6409" i="3"/>
  <c r="A5382" i="3"/>
  <c r="B5383" i="3"/>
  <c r="B1091" i="3"/>
  <c r="A1090" i="3"/>
  <c r="A2253" i="3" l="1"/>
  <c r="B2254" i="3"/>
  <c r="B4440" i="3"/>
  <c r="A4439" i="3"/>
  <c r="A4329" i="3"/>
  <c r="B4330" i="3"/>
  <c r="A3141" i="3"/>
  <c r="B3142" i="3"/>
  <c r="B2981" i="3"/>
  <c r="A2980" i="3"/>
  <c r="B3271" i="3"/>
  <c r="A3270" i="3"/>
  <c r="A2719" i="3"/>
  <c r="B2720" i="3"/>
  <c r="A2404" i="3"/>
  <c r="B2405" i="3"/>
  <c r="A891" i="3"/>
  <c r="B892" i="3"/>
  <c r="A7521" i="3"/>
  <c r="B7522" i="3"/>
  <c r="B7714" i="3"/>
  <c r="A7713" i="3"/>
  <c r="B3584" i="3"/>
  <c r="A3583" i="3"/>
  <c r="A9717" i="3"/>
  <c r="B9718" i="3"/>
  <c r="A6410" i="3"/>
  <c r="B6411" i="3"/>
  <c r="A5383" i="3"/>
  <c r="B5384" i="3"/>
  <c r="B1092" i="3"/>
  <c r="A1091" i="3"/>
  <c r="A3142" i="3" l="1"/>
  <c r="B3143" i="3"/>
  <c r="A4440" i="3"/>
  <c r="B4441" i="3"/>
  <c r="B4331" i="3"/>
  <c r="A4330" i="3"/>
  <c r="A2254" i="3"/>
  <c r="B2255" i="3"/>
  <c r="B2982" i="3"/>
  <c r="A2981" i="3"/>
  <c r="B2721" i="3"/>
  <c r="A2720" i="3"/>
  <c r="A892" i="3"/>
  <c r="B893" i="3"/>
  <c r="B2406" i="3"/>
  <c r="A2405" i="3"/>
  <c r="B3272" i="3"/>
  <c r="A3271" i="3"/>
  <c r="B7523" i="3"/>
  <c r="A7522" i="3"/>
  <c r="A7714" i="3"/>
  <c r="B7715" i="3"/>
  <c r="A3584" i="3"/>
  <c r="B3585" i="3"/>
  <c r="A9718" i="3"/>
  <c r="B9719" i="3"/>
  <c r="A6411" i="3"/>
  <c r="B6412" i="3"/>
  <c r="B1093" i="3"/>
  <c r="A1092" i="3"/>
  <c r="B5385" i="3"/>
  <c r="A5384" i="3"/>
  <c r="A2255" i="3" l="1"/>
  <c r="B2256" i="3"/>
  <c r="B4442" i="3"/>
  <c r="A4441" i="3"/>
  <c r="B3144" i="3"/>
  <c r="A3143" i="3"/>
  <c r="A2982" i="3"/>
  <c r="B2983" i="3"/>
  <c r="B4332" i="3"/>
  <c r="A4331" i="3"/>
  <c r="A2406" i="3"/>
  <c r="B2407" i="3"/>
  <c r="B2722" i="3"/>
  <c r="A2721" i="3"/>
  <c r="A893" i="3"/>
  <c r="B894" i="3"/>
  <c r="B3273" i="3"/>
  <c r="A3272" i="3"/>
  <c r="B7524" i="3"/>
  <c r="A7523" i="3"/>
  <c r="A7715" i="3"/>
  <c r="B7716" i="3"/>
  <c r="A3585" i="3"/>
  <c r="B3586" i="3"/>
  <c r="A9719" i="3"/>
  <c r="B9720" i="3"/>
  <c r="A6412" i="3"/>
  <c r="B6413" i="3"/>
  <c r="B5386" i="3"/>
  <c r="A5385" i="3"/>
  <c r="A1093" i="3"/>
  <c r="B1094" i="3"/>
  <c r="B3145" i="3" l="1"/>
  <c r="A3144" i="3"/>
  <c r="A2983" i="3"/>
  <c r="B2984" i="3"/>
  <c r="A4442" i="3"/>
  <c r="B4443" i="3"/>
  <c r="A2256" i="3"/>
  <c r="B2257" i="3"/>
  <c r="B4333" i="3"/>
  <c r="A4332" i="3"/>
  <c r="A2722" i="3"/>
  <c r="B2723" i="3"/>
  <c r="A894" i="3"/>
  <c r="B895" i="3"/>
  <c r="B2408" i="3"/>
  <c r="A2407" i="3"/>
  <c r="A3273" i="3"/>
  <c r="B3274" i="3"/>
  <c r="A7524" i="3"/>
  <c r="B7525" i="3"/>
  <c r="B7717" i="3"/>
  <c r="A7716" i="3"/>
  <c r="B3587" i="3"/>
  <c r="A3586" i="3"/>
  <c r="A9720" i="3"/>
  <c r="B9721" i="3"/>
  <c r="A6413" i="3"/>
  <c r="B6414" i="3"/>
  <c r="B5387" i="3"/>
  <c r="A5386" i="3"/>
  <c r="B1095" i="3"/>
  <c r="A1094" i="3"/>
  <c r="A4333" i="3" l="1"/>
  <c r="B4334" i="3"/>
  <c r="B2258" i="3"/>
  <c r="A2257" i="3"/>
  <c r="A2984" i="3"/>
  <c r="B2985" i="3"/>
  <c r="A4443" i="3"/>
  <c r="B4444" i="3"/>
  <c r="B3146" i="3"/>
  <c r="A3145" i="3"/>
  <c r="B2724" i="3"/>
  <c r="A2723" i="3"/>
  <c r="B2409" i="3"/>
  <c r="A2408" i="3"/>
  <c r="A3274" i="3"/>
  <c r="B3275" i="3"/>
  <c r="A895" i="3"/>
  <c r="B896" i="3"/>
  <c r="B7526" i="3"/>
  <c r="A7525" i="3"/>
  <c r="A7717" i="3"/>
  <c r="B7718" i="3"/>
  <c r="A3587" i="3"/>
  <c r="B3588" i="3"/>
  <c r="A9721" i="3"/>
  <c r="B9722" i="3"/>
  <c r="B6415" i="3"/>
  <c r="A6414" i="3"/>
  <c r="A1095" i="3"/>
  <c r="B1096" i="3"/>
  <c r="B5388" i="3"/>
  <c r="A5387" i="3"/>
  <c r="A4444" i="3" l="1"/>
  <c r="B4445" i="3"/>
  <c r="B2259" i="3"/>
  <c r="A2258" i="3"/>
  <c r="A2985" i="3"/>
  <c r="B2986" i="3"/>
  <c r="B4335" i="3"/>
  <c r="A4334" i="3"/>
  <c r="A2409" i="3"/>
  <c r="B2410" i="3"/>
  <c r="A3146" i="3"/>
  <c r="B3147" i="3"/>
  <c r="B897" i="3"/>
  <c r="A896" i="3"/>
  <c r="B3276" i="3"/>
  <c r="A3275" i="3"/>
  <c r="A2724" i="3"/>
  <c r="B2725" i="3"/>
  <c r="A7526" i="3"/>
  <c r="B7527" i="3"/>
  <c r="B7719" i="3"/>
  <c r="A7718" i="3"/>
  <c r="B3589" i="3"/>
  <c r="A3588" i="3"/>
  <c r="A9722" i="3"/>
  <c r="B9723" i="3"/>
  <c r="B6416" i="3"/>
  <c r="A6415" i="3"/>
  <c r="B1097" i="3"/>
  <c r="A1096" i="3"/>
  <c r="A5388" i="3"/>
  <c r="B5389" i="3"/>
  <c r="A3147" i="3" l="1"/>
  <c r="B3148" i="3"/>
  <c r="B4336" i="3"/>
  <c r="A4335" i="3"/>
  <c r="B2260" i="3"/>
  <c r="A2259" i="3"/>
  <c r="A2410" i="3"/>
  <c r="B2411" i="3"/>
  <c r="A2986" i="3"/>
  <c r="B2987" i="3"/>
  <c r="B4446" i="3"/>
  <c r="A4445" i="3"/>
  <c r="B2726" i="3"/>
  <c r="A2725" i="3"/>
  <c r="B3277" i="3"/>
  <c r="A3276" i="3"/>
  <c r="B898" i="3"/>
  <c r="A897" i="3"/>
  <c r="A7527" i="3"/>
  <c r="B7528" i="3"/>
  <c r="A7719" i="3"/>
  <c r="B7720" i="3"/>
  <c r="A3589" i="3"/>
  <c r="B3590" i="3"/>
  <c r="A9723" i="3"/>
  <c r="B9724" i="3"/>
  <c r="B6417" i="3"/>
  <c r="A6416" i="3"/>
  <c r="A1097" i="3"/>
  <c r="B1098" i="3"/>
  <c r="B5390" i="3"/>
  <c r="A5389" i="3"/>
  <c r="B2412" i="3" l="1"/>
  <c r="A2411" i="3"/>
  <c r="B4337" i="3"/>
  <c r="A4336" i="3"/>
  <c r="B4447" i="3"/>
  <c r="A4446" i="3"/>
  <c r="A2987" i="3"/>
  <c r="B2988" i="3"/>
  <c r="A3148" i="3"/>
  <c r="B3149" i="3"/>
  <c r="B2261" i="3"/>
  <c r="A2260" i="3"/>
  <c r="B899" i="3"/>
  <c r="A898" i="3"/>
  <c r="A3277" i="3"/>
  <c r="B3278" i="3"/>
  <c r="B2727" i="3"/>
  <c r="A2726" i="3"/>
  <c r="B7529" i="3"/>
  <c r="A7528" i="3"/>
  <c r="A7720" i="3"/>
  <c r="B7721" i="3"/>
  <c r="A3590" i="3"/>
  <c r="B3591" i="3"/>
  <c r="A9724" i="3"/>
  <c r="B9725" i="3"/>
  <c r="A6417" i="3"/>
  <c r="B6418" i="3"/>
  <c r="A5390" i="3"/>
  <c r="B5391" i="3"/>
  <c r="A1098" i="3"/>
  <c r="B1099" i="3"/>
  <c r="A2988" i="3" l="1"/>
  <c r="B2989" i="3"/>
  <c r="B2262" i="3"/>
  <c r="A2261" i="3"/>
  <c r="A4337" i="3"/>
  <c r="B4338" i="3"/>
  <c r="A3149" i="3"/>
  <c r="B3150" i="3"/>
  <c r="B4448" i="3"/>
  <c r="A4447" i="3"/>
  <c r="B2413" i="3"/>
  <c r="A2412" i="3"/>
  <c r="A3278" i="3"/>
  <c r="B3279" i="3"/>
  <c r="A2727" i="3"/>
  <c r="B2728" i="3"/>
  <c r="B900" i="3"/>
  <c r="A899" i="3"/>
  <c r="B7530" i="3"/>
  <c r="A7529" i="3"/>
  <c r="B7722" i="3"/>
  <c r="A7721" i="3"/>
  <c r="B3592" i="3"/>
  <c r="A3591" i="3"/>
  <c r="A9725" i="3"/>
  <c r="B9726" i="3"/>
  <c r="B4783" i="3"/>
  <c r="A6418" i="3"/>
  <c r="B6419" i="3"/>
  <c r="B5392" i="3"/>
  <c r="A5391" i="3"/>
  <c r="A1099" i="3"/>
  <c r="B1100" i="3"/>
  <c r="B3151" i="3" l="1"/>
  <c r="A3150" i="3"/>
  <c r="A2413" i="3"/>
  <c r="B2414" i="3"/>
  <c r="A2262" i="3"/>
  <c r="B2263" i="3"/>
  <c r="B4339" i="3"/>
  <c r="A4338" i="3"/>
  <c r="A2989" i="3"/>
  <c r="B2990" i="3"/>
  <c r="A4448" i="3"/>
  <c r="B4449" i="3"/>
  <c r="A2728" i="3"/>
  <c r="B2729" i="3"/>
  <c r="B901" i="3"/>
  <c r="A900" i="3"/>
  <c r="B3280" i="3"/>
  <c r="A3279" i="3"/>
  <c r="A7530" i="3"/>
  <c r="B7531" i="3"/>
  <c r="B7723" i="3"/>
  <c r="A7722" i="3"/>
  <c r="B3593" i="3"/>
  <c r="A3592" i="3"/>
  <c r="A9726" i="3"/>
  <c r="B9727" i="3"/>
  <c r="A4783" i="3"/>
  <c r="B4784" i="3"/>
  <c r="B6420" i="3"/>
  <c r="A6419" i="3"/>
  <c r="B5393" i="3"/>
  <c r="A5392" i="3"/>
  <c r="A1100" i="3"/>
  <c r="B1101" i="3"/>
  <c r="A4449" i="3" l="1"/>
  <c r="B4450" i="3"/>
  <c r="B2415" i="3"/>
  <c r="A2414" i="3"/>
  <c r="A4339" i="3"/>
  <c r="B4340" i="3"/>
  <c r="A4340" i="3" s="1"/>
  <c r="B2991" i="3"/>
  <c r="A2990" i="3"/>
  <c r="B2264" i="3"/>
  <c r="A2263" i="3"/>
  <c r="B3152" i="3"/>
  <c r="A3151" i="3"/>
  <c r="A3280" i="3"/>
  <c r="B3281" i="3"/>
  <c r="A901" i="3"/>
  <c r="B902" i="3"/>
  <c r="A2729" i="3"/>
  <c r="B2730" i="3"/>
  <c r="A7531" i="3"/>
  <c r="B7532" i="3"/>
  <c r="A7723" i="3"/>
  <c r="B7724" i="3"/>
  <c r="B3594" i="3"/>
  <c r="A3593" i="3"/>
  <c r="A4784" i="3"/>
  <c r="B4785" i="3"/>
  <c r="A9727" i="3"/>
  <c r="B9728" i="3"/>
  <c r="A6420" i="3"/>
  <c r="B6421" i="3"/>
  <c r="A5393" i="3"/>
  <c r="B5394" i="3"/>
  <c r="B1102" i="3"/>
  <c r="A1101" i="3"/>
  <c r="A2264" i="3" l="1"/>
  <c r="B2265" i="3"/>
  <c r="B3153" i="3"/>
  <c r="A3152" i="3"/>
  <c r="A2991" i="3"/>
  <c r="B2992" i="3"/>
  <c r="A2415" i="3"/>
  <c r="B2416" i="3"/>
  <c r="A4450" i="3"/>
  <c r="B4451" i="3"/>
  <c r="B903" i="3"/>
  <c r="A902" i="3"/>
  <c r="A2730" i="3"/>
  <c r="B2731" i="3"/>
  <c r="A3281" i="3"/>
  <c r="B3282" i="3"/>
  <c r="B7533" i="3"/>
  <c r="A7532" i="3"/>
  <c r="A3594" i="3"/>
  <c r="B3595" i="3"/>
  <c r="B7725" i="3"/>
  <c r="A7724" i="3"/>
  <c r="A4785" i="3"/>
  <c r="B4786" i="3"/>
  <c r="A9728" i="3"/>
  <c r="B9729" i="3"/>
  <c r="A6421" i="3"/>
  <c r="B6422" i="3"/>
  <c r="B1103" i="3"/>
  <c r="A1102" i="3"/>
  <c r="B5395" i="3"/>
  <c r="A5394" i="3"/>
  <c r="A2416" i="3" l="1"/>
  <c r="B2417" i="3"/>
  <c r="B3154" i="3"/>
  <c r="A3153" i="3"/>
  <c r="B4452" i="3"/>
  <c r="A4451" i="3"/>
  <c r="A2992" i="3"/>
  <c r="B2993" i="3"/>
  <c r="A2265" i="3"/>
  <c r="B2266" i="3"/>
  <c r="A3282" i="3"/>
  <c r="B3283" i="3"/>
  <c r="A903" i="3"/>
  <c r="B904" i="3"/>
  <c r="B2732" i="3"/>
  <c r="A2731" i="3"/>
  <c r="B7534" i="3"/>
  <c r="A7533" i="3"/>
  <c r="B7726" i="3"/>
  <c r="A7725" i="3"/>
  <c r="A3595" i="3"/>
  <c r="B3596" i="3"/>
  <c r="B9730" i="3"/>
  <c r="A9729" i="3"/>
  <c r="A4786" i="3"/>
  <c r="B4787" i="3"/>
  <c r="A6422" i="3"/>
  <c r="B6423" i="3"/>
  <c r="A1103" i="3"/>
  <c r="B1104" i="3"/>
  <c r="B5396" i="3"/>
  <c r="A5395" i="3"/>
  <c r="B2994" i="3" l="1"/>
  <c r="A2993" i="3"/>
  <c r="A3154" i="3"/>
  <c r="B3155" i="3"/>
  <c r="A3155" i="3" s="1"/>
  <c r="A2266" i="3"/>
  <c r="B2267" i="3"/>
  <c r="B2418" i="3"/>
  <c r="A2417" i="3"/>
  <c r="A4452" i="3"/>
  <c r="B4453" i="3"/>
  <c r="A904" i="3"/>
  <c r="B905" i="3"/>
  <c r="B3284" i="3"/>
  <c r="A3283" i="3"/>
  <c r="A2732" i="3"/>
  <c r="B2733" i="3"/>
  <c r="A7534" i="3"/>
  <c r="B7535" i="3"/>
  <c r="B3597" i="3"/>
  <c r="A3596" i="3"/>
  <c r="A7726" i="3"/>
  <c r="B7727" i="3"/>
  <c r="A9730" i="3"/>
  <c r="B9731" i="3"/>
  <c r="B4788" i="3"/>
  <c r="A4787" i="3"/>
  <c r="B6424" i="3"/>
  <c r="A6423" i="3"/>
  <c r="A5396" i="3"/>
  <c r="B5397" i="3"/>
  <c r="A1104" i="3"/>
  <c r="B1105" i="3"/>
  <c r="A2418" i="3" l="1"/>
  <c r="B2419" i="3"/>
  <c r="B4454" i="3"/>
  <c r="A4453" i="3"/>
  <c r="B2268" i="3"/>
  <c r="A2267" i="3"/>
  <c r="B2995" i="3"/>
  <c r="A2994" i="3"/>
  <c r="B3285" i="3"/>
  <c r="A3284" i="3"/>
  <c r="B2734" i="3"/>
  <c r="A2733" i="3"/>
  <c r="A905" i="3"/>
  <c r="B906" i="3"/>
  <c r="A7535" i="3"/>
  <c r="B7536" i="3"/>
  <c r="A7727" i="3"/>
  <c r="B7728" i="3"/>
  <c r="A3597" i="3"/>
  <c r="B3598" i="3"/>
  <c r="A9731" i="3"/>
  <c r="B9732" i="3"/>
  <c r="A4788" i="3"/>
  <c r="B4789" i="3"/>
  <c r="A6424" i="3"/>
  <c r="B6425" i="3"/>
  <c r="B1106" i="3"/>
  <c r="A1105" i="3"/>
  <c r="A5397" i="3"/>
  <c r="B5398" i="3"/>
  <c r="B2996" i="3" l="1"/>
  <c r="A2995" i="3"/>
  <c r="A4454" i="3"/>
  <c r="B4455" i="3"/>
  <c r="A2419" i="3"/>
  <c r="B2420" i="3"/>
  <c r="B2269" i="3"/>
  <c r="A2268" i="3"/>
  <c r="A2734" i="3"/>
  <c r="B2735" i="3"/>
  <c r="A906" i="3"/>
  <c r="B907" i="3"/>
  <c r="A3285" i="3"/>
  <c r="B3286" i="3"/>
  <c r="A7536" i="3"/>
  <c r="B7537" i="3"/>
  <c r="A3598" i="3"/>
  <c r="B3599" i="3"/>
  <c r="B7729" i="3"/>
  <c r="A7728" i="3"/>
  <c r="A9732" i="3"/>
  <c r="B9733" i="3"/>
  <c r="B4790" i="3"/>
  <c r="A4789" i="3"/>
  <c r="A6425" i="3"/>
  <c r="B6426" i="3"/>
  <c r="A5398" i="3"/>
  <c r="B5399" i="3"/>
  <c r="B1107" i="3"/>
  <c r="A1106" i="3"/>
  <c r="B4456" i="3" l="1"/>
  <c r="A4455" i="3"/>
  <c r="B2270" i="3"/>
  <c r="A2269" i="3"/>
  <c r="B2421" i="3"/>
  <c r="A2420" i="3"/>
  <c r="A2996" i="3"/>
  <c r="B2997" i="3"/>
  <c r="B3287" i="3"/>
  <c r="A3286" i="3"/>
  <c r="B908" i="3"/>
  <c r="A907" i="3"/>
  <c r="B2736" i="3"/>
  <c r="A2735" i="3"/>
  <c r="A7537" i="3"/>
  <c r="B7538" i="3"/>
  <c r="B3600" i="3"/>
  <c r="A3599" i="3"/>
  <c r="B7730" i="3"/>
  <c r="A7729" i="3"/>
  <c r="A4790" i="3"/>
  <c r="B4791" i="3"/>
  <c r="A9733" i="3"/>
  <c r="B9734" i="3"/>
  <c r="B6427" i="3"/>
  <c r="A6426" i="3"/>
  <c r="B1108" i="3"/>
  <c r="A1107" i="3"/>
  <c r="B5400" i="3"/>
  <c r="A5399" i="3"/>
  <c r="B2998" i="3" l="1"/>
  <c r="A2997" i="3"/>
  <c r="A908" i="3"/>
  <c r="B909" i="3"/>
  <c r="A2270" i="3"/>
  <c r="B2271" i="3"/>
  <c r="A2421" i="3"/>
  <c r="B2422" i="3"/>
  <c r="A4456" i="3"/>
  <c r="B4457" i="3"/>
  <c r="A2736" i="3"/>
  <c r="B2737" i="3"/>
  <c r="B3288" i="3"/>
  <c r="A3287" i="3"/>
  <c r="B7539" i="3"/>
  <c r="A7538" i="3"/>
  <c r="A7730" i="3"/>
  <c r="B7731" i="3"/>
  <c r="A3600" i="3"/>
  <c r="B3601" i="3"/>
  <c r="A4791" i="3"/>
  <c r="B4792" i="3"/>
  <c r="A9734" i="3"/>
  <c r="B9735" i="3"/>
  <c r="A6427" i="3"/>
  <c r="B6428" i="3"/>
  <c r="A5400" i="3"/>
  <c r="B5401" i="3"/>
  <c r="B1109" i="3"/>
  <c r="A1108" i="3"/>
  <c r="B2423" i="3" l="1"/>
  <c r="A2422" i="3"/>
  <c r="A909" i="3"/>
  <c r="B910" i="3"/>
  <c r="A4457" i="3"/>
  <c r="B4458" i="3"/>
  <c r="A2271" i="3"/>
  <c r="B2272" i="3"/>
  <c r="B2999" i="3"/>
  <c r="A2998" i="3"/>
  <c r="A3288" i="3"/>
  <c r="B3289" i="3"/>
  <c r="A2737" i="3"/>
  <c r="B2738" i="3"/>
  <c r="A7539" i="3"/>
  <c r="B7540" i="3"/>
  <c r="B7732" i="3"/>
  <c r="A7731" i="3"/>
  <c r="A3601" i="3"/>
  <c r="B3602" i="3"/>
  <c r="A9735" i="3"/>
  <c r="B9736" i="3"/>
  <c r="A4792" i="3"/>
  <c r="B4793" i="3"/>
  <c r="A6428" i="3"/>
  <c r="B6429" i="3"/>
  <c r="B1110" i="3"/>
  <c r="A1109" i="3"/>
  <c r="A5401" i="3"/>
  <c r="B5402" i="3"/>
  <c r="B2273" i="3" l="1"/>
  <c r="A2272" i="3"/>
  <c r="A910" i="3"/>
  <c r="B911" i="3"/>
  <c r="A4458" i="3"/>
  <c r="B4459" i="3"/>
  <c r="B3000" i="3"/>
  <c r="A2999" i="3"/>
  <c r="A2423" i="3"/>
  <c r="B2424" i="3"/>
  <c r="A7540" i="3"/>
  <c r="B7541" i="3"/>
  <c r="A2738" i="3"/>
  <c r="B2739" i="3"/>
  <c r="B3290" i="3"/>
  <c r="A3289" i="3"/>
  <c r="B7733" i="3"/>
  <c r="A7732" i="3"/>
  <c r="A3602" i="3"/>
  <c r="B3603" i="3"/>
  <c r="B4794" i="3"/>
  <c r="A4793" i="3"/>
  <c r="A9736" i="3"/>
  <c r="B9737" i="3"/>
  <c r="A6429" i="3"/>
  <c r="B6430" i="3"/>
  <c r="A5402" i="3"/>
  <c r="B5403" i="3"/>
  <c r="A1110" i="3"/>
  <c r="B1111" i="3"/>
  <c r="A911" i="3" l="1"/>
  <c r="B912" i="3"/>
  <c r="B3001" i="3"/>
  <c r="A3000" i="3"/>
  <c r="A2424" i="3"/>
  <c r="B2425" i="3"/>
  <c r="A4459" i="3"/>
  <c r="B4460" i="3"/>
  <c r="B2274" i="3"/>
  <c r="A2273" i="3"/>
  <c r="A3290" i="3"/>
  <c r="B3291" i="3"/>
  <c r="A2739" i="3"/>
  <c r="B2740" i="3"/>
  <c r="B7542" i="3"/>
  <c r="A7541" i="3"/>
  <c r="B7734" i="3"/>
  <c r="A7733" i="3"/>
  <c r="A3603" i="3"/>
  <c r="B3604" i="3"/>
  <c r="A4794" i="3"/>
  <c r="B4795" i="3"/>
  <c r="A9737" i="3"/>
  <c r="B9738" i="3"/>
  <c r="A6430" i="3"/>
  <c r="B6431" i="3"/>
  <c r="A1111" i="3"/>
  <c r="B1112" i="3"/>
  <c r="B5404" i="3"/>
  <c r="A5403" i="3"/>
  <c r="B4461" i="3" l="1"/>
  <c r="A4460" i="3"/>
  <c r="B3002" i="3"/>
  <c r="A3001" i="3"/>
  <c r="A2425" i="3"/>
  <c r="B2426" i="3"/>
  <c r="B913" i="3"/>
  <c r="A912" i="3"/>
  <c r="B2275" i="3"/>
  <c r="A2274" i="3"/>
  <c r="A7542" i="3"/>
  <c r="B7543" i="3"/>
  <c r="B2741" i="3"/>
  <c r="A2740" i="3"/>
  <c r="B3292" i="3"/>
  <c r="A3291" i="3"/>
  <c r="A7734" i="3"/>
  <c r="B7735" i="3"/>
  <c r="A3604" i="3"/>
  <c r="B3605" i="3"/>
  <c r="A9738" i="3"/>
  <c r="B9739" i="3"/>
  <c r="B4796" i="3"/>
  <c r="A4795" i="3"/>
  <c r="A6431" i="3"/>
  <c r="B6432" i="3"/>
  <c r="B1113" i="3"/>
  <c r="A1112" i="3"/>
  <c r="A5404" i="3"/>
  <c r="B5405" i="3"/>
  <c r="A2741" i="3" l="1"/>
  <c r="B2742" i="3"/>
  <c r="A913" i="3"/>
  <c r="B914" i="3"/>
  <c r="A3002" i="3"/>
  <c r="B3003" i="3"/>
  <c r="A2426" i="3"/>
  <c r="B2427" i="3"/>
  <c r="B2276" i="3"/>
  <c r="A2275" i="3"/>
  <c r="B4462" i="3"/>
  <c r="A4461" i="3"/>
  <c r="A3292" i="3"/>
  <c r="B3293" i="3"/>
  <c r="A7543" i="3"/>
  <c r="B7544" i="3"/>
  <c r="B7736" i="3"/>
  <c r="A7735" i="3"/>
  <c r="A3605" i="3"/>
  <c r="B3606" i="3"/>
  <c r="B4797" i="3"/>
  <c r="A4796" i="3"/>
  <c r="A9739" i="3"/>
  <c r="B9740" i="3"/>
  <c r="A6432" i="3"/>
  <c r="B6433" i="3"/>
  <c r="A1113" i="3"/>
  <c r="B1114" i="3"/>
  <c r="B5406" i="3"/>
  <c r="A5405" i="3"/>
  <c r="A2427" i="3" l="1"/>
  <c r="B2428" i="3"/>
  <c r="A914" i="3"/>
  <c r="B915" i="3"/>
  <c r="B4463" i="3"/>
  <c r="A4462" i="3"/>
  <c r="A3003" i="3"/>
  <c r="B3004" i="3"/>
  <c r="A2742" i="3"/>
  <c r="B2743" i="3"/>
  <c r="A2276" i="3"/>
  <c r="B2277" i="3"/>
  <c r="B7545" i="3"/>
  <c r="A7544" i="3"/>
  <c r="A3293" i="3"/>
  <c r="B3294" i="3"/>
  <c r="B3607" i="3"/>
  <c r="A3606" i="3"/>
  <c r="B7737" i="3"/>
  <c r="A7736" i="3"/>
  <c r="B4798" i="3"/>
  <c r="A4797" i="3"/>
  <c r="B9741" i="3"/>
  <c r="A9740" i="3"/>
  <c r="B6434" i="3"/>
  <c r="A6433" i="3"/>
  <c r="A1114" i="3"/>
  <c r="B1115" i="3"/>
  <c r="A5406" i="3"/>
  <c r="B5407" i="3"/>
  <c r="B4464" i="3" l="1"/>
  <c r="A4463" i="3"/>
  <c r="A2277" i="3"/>
  <c r="B2278" i="3"/>
  <c r="B3005" i="3"/>
  <c r="A3004" i="3"/>
  <c r="B916" i="3"/>
  <c r="A915" i="3"/>
  <c r="A2743" i="3"/>
  <c r="B2744" i="3"/>
  <c r="B2429" i="3"/>
  <c r="A2428" i="3"/>
  <c r="B7546" i="3"/>
  <c r="A7545" i="3"/>
  <c r="A3294" i="3"/>
  <c r="B3295" i="3"/>
  <c r="B4467" i="3"/>
  <c r="A7737" i="3"/>
  <c r="B7738" i="3"/>
  <c r="A3607" i="3"/>
  <c r="B3608" i="3"/>
  <c r="A9741" i="3"/>
  <c r="B9742" i="3"/>
  <c r="B4799" i="3"/>
  <c r="A4798" i="3"/>
  <c r="A6434" i="3"/>
  <c r="B6435" i="3"/>
  <c r="B5408" i="3"/>
  <c r="A5407" i="3"/>
  <c r="A1115" i="3"/>
  <c r="B1116" i="3"/>
  <c r="A2278" i="3" l="1"/>
  <c r="B2279" i="3"/>
  <c r="A2429" i="3"/>
  <c r="B2430" i="3"/>
  <c r="A916" i="3"/>
  <c r="B917" i="3"/>
  <c r="A2744" i="3"/>
  <c r="B2745" i="3"/>
  <c r="A4467" i="3"/>
  <c r="B4468" i="3"/>
  <c r="B3006" i="3"/>
  <c r="A3005" i="3"/>
  <c r="A4464" i="3"/>
  <c r="B4465" i="3"/>
  <c r="A3295" i="3"/>
  <c r="B3296" i="3"/>
  <c r="B7547" i="3"/>
  <c r="A7546" i="3"/>
  <c r="B3609" i="3"/>
  <c r="A3608" i="3"/>
  <c r="B7739" i="3"/>
  <c r="A7738" i="3"/>
  <c r="B4800" i="3"/>
  <c r="A4799" i="3"/>
  <c r="A9742" i="3"/>
  <c r="B9743" i="3"/>
  <c r="A6435" i="3"/>
  <c r="B6436" i="3"/>
  <c r="A1116" i="3"/>
  <c r="B1117" i="3"/>
  <c r="B5409" i="3"/>
  <c r="A5408" i="3"/>
  <c r="B2746" i="3" l="1"/>
  <c r="A2745" i="3"/>
  <c r="B2431" i="3"/>
  <c r="A2430" i="3"/>
  <c r="B3007" i="3"/>
  <c r="A3006" i="3"/>
  <c r="A4465" i="3"/>
  <c r="B4466" i="3"/>
  <c r="A4466" i="3" s="1"/>
  <c r="A4468" i="3"/>
  <c r="B4469" i="3"/>
  <c r="A917" i="3"/>
  <c r="B918" i="3"/>
  <c r="A2279" i="3"/>
  <c r="B2280" i="3"/>
  <c r="A7547" i="3"/>
  <c r="B7548" i="3"/>
  <c r="A3296" i="3"/>
  <c r="B3297" i="3"/>
  <c r="A7739" i="3"/>
  <c r="B7740" i="3"/>
  <c r="B3610" i="3"/>
  <c r="A3609" i="3"/>
  <c r="B4801" i="3"/>
  <c r="A4800" i="3"/>
  <c r="A9743" i="3"/>
  <c r="B9744" i="3"/>
  <c r="A6436" i="3"/>
  <c r="B6437" i="3"/>
  <c r="A5409" i="3"/>
  <c r="B5410" i="3"/>
  <c r="B1118" i="3"/>
  <c r="A1117" i="3"/>
  <c r="A918" i="3" l="1"/>
  <c r="B919" i="3"/>
  <c r="A2431" i="3"/>
  <c r="B2432" i="3"/>
  <c r="B2281" i="3"/>
  <c r="A2280" i="3"/>
  <c r="A4469" i="3"/>
  <c r="B4470" i="3"/>
  <c r="A3007" i="3"/>
  <c r="B3008" i="3"/>
  <c r="B2747" i="3"/>
  <c r="A2746" i="3"/>
  <c r="A3297" i="3"/>
  <c r="B3298" i="3"/>
  <c r="A7548" i="3"/>
  <c r="B7549" i="3"/>
  <c r="A3610" i="3"/>
  <c r="B3611" i="3"/>
  <c r="A7740" i="3"/>
  <c r="B7741" i="3"/>
  <c r="A4801" i="3"/>
  <c r="B4802" i="3"/>
  <c r="A9744" i="3"/>
  <c r="B9745" i="3"/>
  <c r="B6438" i="3"/>
  <c r="A6437" i="3"/>
  <c r="A5410" i="3"/>
  <c r="B5411" i="3"/>
  <c r="A1118" i="3"/>
  <c r="B1119" i="3"/>
  <c r="B2282" i="3" l="1"/>
  <c r="A2281" i="3"/>
  <c r="A4470" i="3"/>
  <c r="B4471" i="3"/>
  <c r="B2433" i="3"/>
  <c r="A2432" i="3"/>
  <c r="B2748" i="3"/>
  <c r="A2747" i="3"/>
  <c r="B3009" i="3"/>
  <c r="A3008" i="3"/>
  <c r="A919" i="3"/>
  <c r="B920" i="3"/>
  <c r="B7550" i="3"/>
  <c r="A7549" i="3"/>
  <c r="A3298" i="3"/>
  <c r="B3299" i="3"/>
  <c r="A7741" i="3"/>
  <c r="B7742" i="3"/>
  <c r="A3611" i="3"/>
  <c r="B3612" i="3"/>
  <c r="A9745" i="3"/>
  <c r="B9746" i="3"/>
  <c r="B4803" i="3"/>
  <c r="A4802" i="3"/>
  <c r="B6439" i="3"/>
  <c r="A6438" i="3"/>
  <c r="B1120" i="3"/>
  <c r="A1119" i="3"/>
  <c r="A5411" i="3"/>
  <c r="B5412" i="3"/>
  <c r="A3009" i="3" l="1"/>
  <c r="B3010" i="3"/>
  <c r="B921" i="3"/>
  <c r="A920" i="3"/>
  <c r="B4472" i="3"/>
  <c r="A4471" i="3"/>
  <c r="B2749" i="3"/>
  <c r="A2748" i="3"/>
  <c r="A2433" i="3"/>
  <c r="B2434" i="3"/>
  <c r="A2282" i="3"/>
  <c r="B2283" i="3"/>
  <c r="A3299" i="3"/>
  <c r="B3300" i="3"/>
  <c r="A7550" i="3"/>
  <c r="B7551" i="3"/>
  <c r="B3613" i="3"/>
  <c r="A3612" i="3"/>
  <c r="A7742" i="3"/>
  <c r="B7743" i="3"/>
  <c r="B9747" i="3"/>
  <c r="A9746" i="3"/>
  <c r="B4804" i="3"/>
  <c r="A4803" i="3"/>
  <c r="A6439" i="3"/>
  <c r="B6440" i="3"/>
  <c r="A5412" i="3"/>
  <c r="B5413" i="3"/>
  <c r="B1121" i="3"/>
  <c r="A1120" i="3"/>
  <c r="B4473" i="3" l="1"/>
  <c r="A4472" i="3"/>
  <c r="A2283" i="3"/>
  <c r="B2284" i="3"/>
  <c r="A2749" i="3"/>
  <c r="B2750" i="3"/>
  <c r="A921" i="3"/>
  <c r="B922" i="3"/>
  <c r="A2434" i="3"/>
  <c r="B2435" i="3"/>
  <c r="A3010" i="3"/>
  <c r="B3011" i="3"/>
  <c r="A7551" i="3"/>
  <c r="B7552" i="3"/>
  <c r="B3301" i="3"/>
  <c r="A3300" i="3"/>
  <c r="B7744" i="3"/>
  <c r="A7743" i="3"/>
  <c r="B3614" i="3"/>
  <c r="A3613" i="3"/>
  <c r="A4804" i="3"/>
  <c r="B4805" i="3"/>
  <c r="B9748" i="3"/>
  <c r="A9747" i="3"/>
  <c r="A6440" i="3"/>
  <c r="B6441" i="3"/>
  <c r="B5414" i="3"/>
  <c r="A5413" i="3"/>
  <c r="A1121" i="3"/>
  <c r="B1122" i="3"/>
  <c r="A3011" i="3" l="1"/>
  <c r="B3012" i="3"/>
  <c r="B923" i="3"/>
  <c r="A922" i="3"/>
  <c r="A2284" i="3"/>
  <c r="B2285" i="3"/>
  <c r="B2436" i="3"/>
  <c r="A2435" i="3"/>
  <c r="B2751" i="3"/>
  <c r="A2750" i="3"/>
  <c r="B4474" i="3"/>
  <c r="A4473" i="3"/>
  <c r="A3301" i="3"/>
  <c r="B3302" i="3"/>
  <c r="B7553" i="3"/>
  <c r="A7552" i="3"/>
  <c r="A3614" i="3"/>
  <c r="B3615" i="3"/>
  <c r="B7745" i="3"/>
  <c r="A7744" i="3"/>
  <c r="A4805" i="3"/>
  <c r="B4806" i="3"/>
  <c r="A9748" i="3"/>
  <c r="B9749" i="3"/>
  <c r="B6442" i="3"/>
  <c r="A6441" i="3"/>
  <c r="B5415" i="3"/>
  <c r="A5414" i="3"/>
  <c r="B1123" i="3"/>
  <c r="A1122" i="3"/>
  <c r="B4475" i="3" l="1"/>
  <c r="A4474" i="3"/>
  <c r="A2436" i="3"/>
  <c r="B2437" i="3"/>
  <c r="A923" i="3"/>
  <c r="B924" i="3"/>
  <c r="B2286" i="3"/>
  <c r="A2285" i="3"/>
  <c r="B3013" i="3"/>
  <c r="A3012" i="3"/>
  <c r="A2751" i="3"/>
  <c r="B2752" i="3"/>
  <c r="A7553" i="3"/>
  <c r="B7554" i="3"/>
  <c r="B3303" i="3"/>
  <c r="A3302" i="3"/>
  <c r="A3615" i="3"/>
  <c r="B3616" i="3"/>
  <c r="A7745" i="3"/>
  <c r="B7746" i="3"/>
  <c r="A4806" i="3"/>
  <c r="B4807" i="3"/>
  <c r="A9749" i="3"/>
  <c r="B9750" i="3"/>
  <c r="A6442" i="3"/>
  <c r="B6443" i="3"/>
  <c r="B1124" i="3"/>
  <c r="A1123" i="3"/>
  <c r="A5415" i="3"/>
  <c r="B5416" i="3"/>
  <c r="A3013" i="3" l="1"/>
  <c r="B3014" i="3"/>
  <c r="A2752" i="3"/>
  <c r="B2753" i="3"/>
  <c r="B2438" i="3"/>
  <c r="A2437" i="3"/>
  <c r="A3303" i="3"/>
  <c r="B3304" i="3"/>
  <c r="A2286" i="3"/>
  <c r="B2287" i="3"/>
  <c r="B925" i="3"/>
  <c r="A924" i="3"/>
  <c r="B4476" i="3"/>
  <c r="A4475" i="3"/>
  <c r="B7555" i="3"/>
  <c r="A7554" i="3"/>
  <c r="A3616" i="3"/>
  <c r="B3617" i="3"/>
  <c r="B7747" i="3"/>
  <c r="A7746" i="3"/>
  <c r="A9750" i="3"/>
  <c r="B9751" i="3"/>
  <c r="B4808" i="3"/>
  <c r="A4807" i="3"/>
  <c r="A6443" i="3"/>
  <c r="B6444" i="3"/>
  <c r="B1125" i="3"/>
  <c r="A1124" i="3"/>
  <c r="A5416" i="3"/>
  <c r="B5417" i="3"/>
  <c r="B3305" i="3" l="1"/>
  <c r="A3304" i="3"/>
  <c r="B2754" i="3"/>
  <c r="A2753" i="3"/>
  <c r="B926" i="3"/>
  <c r="A925" i="3"/>
  <c r="B2288" i="3"/>
  <c r="A2287" i="3"/>
  <c r="A3014" i="3"/>
  <c r="B3015" i="3"/>
  <c r="A4476" i="3"/>
  <c r="B4477" i="3"/>
  <c r="A2438" i="3"/>
  <c r="B2439" i="3"/>
  <c r="A7555" i="3"/>
  <c r="B7556" i="3"/>
  <c r="A3617" i="3"/>
  <c r="B3618" i="3"/>
  <c r="B7748" i="3"/>
  <c r="A7747" i="3"/>
  <c r="A4808" i="3"/>
  <c r="B4809" i="3"/>
  <c r="A9751" i="3"/>
  <c r="B9752" i="3"/>
  <c r="B6445" i="3"/>
  <c r="A6444" i="3"/>
  <c r="B1126" i="3"/>
  <c r="A1125" i="3"/>
  <c r="B5418" i="3"/>
  <c r="A5417" i="3"/>
  <c r="A4477" i="3" l="1"/>
  <c r="B4478" i="3"/>
  <c r="A2288" i="3"/>
  <c r="B2289" i="3"/>
  <c r="B2755" i="3"/>
  <c r="A2754" i="3"/>
  <c r="B2440" i="3"/>
  <c r="A2439" i="3"/>
  <c r="B3016" i="3"/>
  <c r="A3015" i="3"/>
  <c r="A926" i="3"/>
  <c r="B927" i="3"/>
  <c r="A3305" i="3"/>
  <c r="B3306" i="3"/>
  <c r="A7556" i="3"/>
  <c r="B7557" i="3"/>
  <c r="A7748" i="3"/>
  <c r="B7749" i="3"/>
  <c r="B3619" i="3"/>
  <c r="A3618" i="3"/>
  <c r="B9753" i="3"/>
  <c r="A9752" i="3"/>
  <c r="B4810" i="3"/>
  <c r="A4809" i="3"/>
  <c r="A6445" i="3"/>
  <c r="B6446" i="3"/>
  <c r="A5418" i="3"/>
  <c r="B5419" i="3"/>
  <c r="A1126" i="3"/>
  <c r="B1127" i="3"/>
  <c r="B3017" i="3" l="1"/>
  <c r="A3016" i="3"/>
  <c r="B928" i="3"/>
  <c r="A927" i="3"/>
  <c r="A2289" i="3"/>
  <c r="B2290" i="3"/>
  <c r="B2441" i="3"/>
  <c r="A2440" i="3"/>
  <c r="B3307" i="3"/>
  <c r="A3306" i="3"/>
  <c r="B4479" i="3"/>
  <c r="A4478" i="3"/>
  <c r="A2755" i="3"/>
  <c r="B2756" i="3"/>
  <c r="A7557" i="3"/>
  <c r="B7558" i="3"/>
  <c r="A7749" i="3"/>
  <c r="B7750" i="3"/>
  <c r="B3620" i="3"/>
  <c r="A3619" i="3"/>
  <c r="A4810" i="3"/>
  <c r="B4811" i="3"/>
  <c r="A9753" i="3"/>
  <c r="B9754" i="3"/>
  <c r="B6447" i="3"/>
  <c r="A6446" i="3"/>
  <c r="B1128" i="3"/>
  <c r="A1127" i="3"/>
  <c r="B5420" i="3"/>
  <c r="A5419" i="3"/>
  <c r="B3308" i="3" l="1"/>
  <c r="A3307" i="3"/>
  <c r="A7558" i="3"/>
  <c r="B7559" i="3"/>
  <c r="B2442" i="3"/>
  <c r="A2441" i="3"/>
  <c r="A4479" i="3"/>
  <c r="B4480" i="3"/>
  <c r="A928" i="3"/>
  <c r="B929" i="3"/>
  <c r="A2756" i="3"/>
  <c r="B2757" i="3"/>
  <c r="A2290" i="3"/>
  <c r="B2291" i="3"/>
  <c r="B3018" i="3"/>
  <c r="A3017" i="3"/>
  <c r="B7751" i="3"/>
  <c r="A7750" i="3"/>
  <c r="A3620" i="3"/>
  <c r="B3621" i="3"/>
  <c r="B9755" i="3"/>
  <c r="A9754" i="3"/>
  <c r="A4811" i="3"/>
  <c r="B4812" i="3"/>
  <c r="B6448" i="3"/>
  <c r="A6447" i="3"/>
  <c r="A5420" i="3"/>
  <c r="B5421" i="3"/>
  <c r="A1128" i="3"/>
  <c r="B1129" i="3"/>
  <c r="A2757" i="3" l="1"/>
  <c r="B2758" i="3"/>
  <c r="B4481" i="3"/>
  <c r="A4480" i="3"/>
  <c r="B7560" i="3"/>
  <c r="A7559" i="3"/>
  <c r="B3019" i="3"/>
  <c r="A3018" i="3"/>
  <c r="B2292" i="3"/>
  <c r="A2291" i="3"/>
  <c r="A929" i="3"/>
  <c r="B930" i="3"/>
  <c r="B2443" i="3"/>
  <c r="A2442" i="3"/>
  <c r="A3308" i="3"/>
  <c r="B3309" i="3"/>
  <c r="A7751" i="3"/>
  <c r="B7752" i="3"/>
  <c r="A3621" i="3"/>
  <c r="B3622" i="3"/>
  <c r="B9756" i="3"/>
  <c r="A9755" i="3"/>
  <c r="A4812" i="3"/>
  <c r="B4813" i="3"/>
  <c r="A6448" i="3"/>
  <c r="B6449" i="3"/>
  <c r="B1130" i="3"/>
  <c r="A1129" i="3"/>
  <c r="A5421" i="3"/>
  <c r="B5422" i="3"/>
  <c r="A2292" i="3" l="1"/>
  <c r="B2293" i="3"/>
  <c r="B7561" i="3"/>
  <c r="A7560" i="3"/>
  <c r="A3309" i="3"/>
  <c r="B3310" i="3"/>
  <c r="A930" i="3"/>
  <c r="B931" i="3"/>
  <c r="A3019" i="3"/>
  <c r="B3020" i="3"/>
  <c r="A4481" i="3"/>
  <c r="B4482" i="3"/>
  <c r="B2759" i="3"/>
  <c r="A2758" i="3"/>
  <c r="B2444" i="3"/>
  <c r="A2443" i="3"/>
  <c r="B7753" i="3"/>
  <c r="A7752" i="3"/>
  <c r="A3622" i="3"/>
  <c r="B3623" i="3"/>
  <c r="A4813" i="3"/>
  <c r="B4814" i="3"/>
  <c r="A9756" i="3"/>
  <c r="B9757" i="3"/>
  <c r="A6449" i="3"/>
  <c r="B6450" i="3"/>
  <c r="B1131" i="3"/>
  <c r="A1130" i="3"/>
  <c r="B5423" i="3"/>
  <c r="A5422" i="3"/>
  <c r="A2759" i="3" l="1"/>
  <c r="B2760" i="3"/>
  <c r="A4482" i="3"/>
  <c r="B4483" i="3"/>
  <c r="B932" i="3"/>
  <c r="A931" i="3"/>
  <c r="B7562" i="3"/>
  <c r="A7561" i="3"/>
  <c r="A2444" i="3"/>
  <c r="B2445" i="3"/>
  <c r="A3020" i="3"/>
  <c r="B3021" i="3"/>
  <c r="B3311" i="3"/>
  <c r="A3310" i="3"/>
  <c r="B2294" i="3"/>
  <c r="A2293" i="3"/>
  <c r="A7753" i="3"/>
  <c r="B7754" i="3"/>
  <c r="B3967" i="3"/>
  <c r="A3623" i="3"/>
  <c r="B3624" i="3"/>
  <c r="B9758" i="3"/>
  <c r="A9757" i="3"/>
  <c r="B4815" i="3"/>
  <c r="A4814" i="3"/>
  <c r="B6451" i="3"/>
  <c r="A6450" i="3"/>
  <c r="B1132" i="3"/>
  <c r="A1131" i="3"/>
  <c r="B5424" i="3"/>
  <c r="A5423" i="3"/>
  <c r="A3021" i="3" l="1"/>
  <c r="B3022" i="3"/>
  <c r="A4483" i="3"/>
  <c r="B4484" i="3"/>
  <c r="B2295" i="3"/>
  <c r="A2294" i="3"/>
  <c r="B7563" i="3"/>
  <c r="A7562" i="3"/>
  <c r="B2446" i="3"/>
  <c r="A2445" i="3"/>
  <c r="A2760" i="3"/>
  <c r="B2761" i="3"/>
  <c r="A3311" i="3"/>
  <c r="B3312" i="3"/>
  <c r="A932" i="3"/>
  <c r="B933" i="3"/>
  <c r="B7755" i="3"/>
  <c r="A7754" i="3"/>
  <c r="A3624" i="3"/>
  <c r="B3625" i="3"/>
  <c r="A3967" i="3"/>
  <c r="B3968" i="3"/>
  <c r="A9758" i="3"/>
  <c r="B9759" i="3"/>
  <c r="B4816" i="3"/>
  <c r="A4815" i="3"/>
  <c r="B6452" i="3"/>
  <c r="A6451" i="3"/>
  <c r="B5425" i="3"/>
  <c r="A5424" i="3"/>
  <c r="A1132" i="3"/>
  <c r="B1133" i="3"/>
  <c r="B934" i="3" l="1"/>
  <c r="A933" i="3"/>
  <c r="A2761" i="3"/>
  <c r="B2762" i="3"/>
  <c r="B4485" i="3"/>
  <c r="A4484" i="3"/>
  <c r="B7564" i="3"/>
  <c r="A7563" i="3"/>
  <c r="B3313" i="3"/>
  <c r="A3312" i="3"/>
  <c r="A3022" i="3"/>
  <c r="B3023" i="3"/>
  <c r="B2447" i="3"/>
  <c r="A2446" i="3"/>
  <c r="A2295" i="3"/>
  <c r="B2296" i="3"/>
  <c r="A7755" i="3"/>
  <c r="B7756" i="3"/>
  <c r="A3968" i="3"/>
  <c r="B3969" i="3"/>
  <c r="B3626" i="3"/>
  <c r="A3625" i="3"/>
  <c r="A4816" i="3"/>
  <c r="B4817" i="3"/>
  <c r="A9759" i="3"/>
  <c r="B9760" i="3"/>
  <c r="A6452" i="3"/>
  <c r="B6453" i="3"/>
  <c r="B5426" i="3"/>
  <c r="A5425" i="3"/>
  <c r="A1133" i="3"/>
  <c r="B1134" i="3"/>
  <c r="B3314" i="3" l="1"/>
  <c r="A3313" i="3"/>
  <c r="A4485" i="3"/>
  <c r="B4486" i="3"/>
  <c r="B935" i="3"/>
  <c r="A934" i="3"/>
  <c r="A2296" i="3"/>
  <c r="B2297" i="3"/>
  <c r="A3023" i="3"/>
  <c r="B3024" i="3"/>
  <c r="A2762" i="3"/>
  <c r="B2763" i="3"/>
  <c r="A7564" i="3"/>
  <c r="B7565" i="3"/>
  <c r="B2448" i="3"/>
  <c r="A2447" i="3"/>
  <c r="B7757" i="3"/>
  <c r="A7756" i="3"/>
  <c r="B3627" i="3"/>
  <c r="A3626" i="3"/>
  <c r="B3970" i="3"/>
  <c r="A3969" i="3"/>
  <c r="A9760" i="3"/>
  <c r="B9761" i="3"/>
  <c r="B4818" i="3"/>
  <c r="A4817" i="3"/>
  <c r="A6453" i="3"/>
  <c r="B6454" i="3"/>
  <c r="B5427" i="3"/>
  <c r="A5426" i="3"/>
  <c r="A1134" i="3"/>
  <c r="B1135" i="3"/>
  <c r="B2764" i="3" l="1"/>
  <c r="A2763" i="3"/>
  <c r="A2297" i="3"/>
  <c r="B2298" i="3"/>
  <c r="A4486" i="3"/>
  <c r="B4487" i="3"/>
  <c r="B2449" i="3"/>
  <c r="A2448" i="3"/>
  <c r="A7565" i="3"/>
  <c r="B7566" i="3"/>
  <c r="A3024" i="3"/>
  <c r="B3025" i="3"/>
  <c r="B936" i="3"/>
  <c r="A935" i="3"/>
  <c r="B3315" i="3"/>
  <c r="A3314" i="3"/>
  <c r="B7758" i="3"/>
  <c r="A7757" i="3"/>
  <c r="B3971" i="3"/>
  <c r="A3970" i="3"/>
  <c r="A3627" i="3"/>
  <c r="B3628" i="3"/>
  <c r="B9762" i="3"/>
  <c r="A9761" i="3"/>
  <c r="B4819" i="3"/>
  <c r="A4818" i="3"/>
  <c r="A6454" i="3"/>
  <c r="B6455" i="3"/>
  <c r="A5427" i="3"/>
  <c r="B5428" i="3"/>
  <c r="A1135" i="3"/>
  <c r="B1136" i="3"/>
  <c r="A3025" i="3" l="1"/>
  <c r="B3026" i="3"/>
  <c r="B2299" i="3"/>
  <c r="A2298" i="3"/>
  <c r="B3316" i="3"/>
  <c r="A3315" i="3"/>
  <c r="B2450" i="3"/>
  <c r="A2449" i="3"/>
  <c r="A7566" i="3"/>
  <c r="B7567" i="3"/>
  <c r="B4488" i="3"/>
  <c r="A4487" i="3"/>
  <c r="B937" i="3"/>
  <c r="A936" i="3"/>
  <c r="B2765" i="3"/>
  <c r="A2764" i="3"/>
  <c r="A7758" i="3"/>
  <c r="B7759" i="3"/>
  <c r="B3972" i="3"/>
  <c r="A3971" i="3"/>
  <c r="B3629" i="3"/>
  <c r="A3628" i="3"/>
  <c r="B4820" i="3"/>
  <c r="A4819" i="3"/>
  <c r="B9763" i="3"/>
  <c r="A9762" i="3"/>
  <c r="A6455" i="3"/>
  <c r="B6456" i="3"/>
  <c r="A1136" i="3"/>
  <c r="B1137" i="3"/>
  <c r="A5428" i="3"/>
  <c r="B5429" i="3"/>
  <c r="A2765" i="3" l="1"/>
  <c r="B2766" i="3"/>
  <c r="B4489" i="3"/>
  <c r="A4488" i="3"/>
  <c r="A2450" i="3"/>
  <c r="B2451" i="3"/>
  <c r="A2299" i="3"/>
  <c r="B2300" i="3"/>
  <c r="A7567" i="3"/>
  <c r="B7568" i="3"/>
  <c r="B3027" i="3"/>
  <c r="A3026" i="3"/>
  <c r="B938" i="3"/>
  <c r="A937" i="3"/>
  <c r="A3316" i="3"/>
  <c r="B3317" i="3"/>
  <c r="B7760" i="3"/>
  <c r="A7759" i="3"/>
  <c r="A3629" i="3"/>
  <c r="B3630" i="3"/>
  <c r="A3972" i="3"/>
  <c r="B3973" i="3"/>
  <c r="A9763" i="3"/>
  <c r="B9764" i="3"/>
  <c r="B4821" i="3"/>
  <c r="A4820" i="3"/>
  <c r="B6457" i="3"/>
  <c r="A6456" i="3"/>
  <c r="A1137" i="3"/>
  <c r="B1138" i="3"/>
  <c r="A5429" i="3"/>
  <c r="B5430" i="3"/>
  <c r="B939" i="3" l="1"/>
  <c r="A938" i="3"/>
  <c r="A3317" i="3"/>
  <c r="B3318" i="3"/>
  <c r="B2301" i="3"/>
  <c r="A2300" i="3"/>
  <c r="A3027" i="3"/>
  <c r="B3028" i="3"/>
  <c r="A4489" i="3"/>
  <c r="B4490" i="3"/>
  <c r="B7569" i="3"/>
  <c r="A7568" i="3"/>
  <c r="A2451" i="3"/>
  <c r="B2452" i="3"/>
  <c r="B2767" i="3"/>
  <c r="A2766" i="3"/>
  <c r="A7760" i="3"/>
  <c r="B7761" i="3"/>
  <c r="A3973" i="3"/>
  <c r="B3974" i="3"/>
  <c r="A3630" i="3"/>
  <c r="B3631" i="3"/>
  <c r="A4821" i="3"/>
  <c r="B4822" i="3"/>
  <c r="B9765" i="3"/>
  <c r="A9764" i="3"/>
  <c r="A6457" i="3"/>
  <c r="B6458" i="3"/>
  <c r="A1138" i="3"/>
  <c r="B1139" i="3"/>
  <c r="B5431" i="3"/>
  <c r="A5430" i="3"/>
  <c r="A3028" i="3" l="1"/>
  <c r="B3029" i="3"/>
  <c r="A3318" i="3"/>
  <c r="B3319" i="3"/>
  <c r="A7569" i="3"/>
  <c r="B7570" i="3"/>
  <c r="A2767" i="3"/>
  <c r="B2768" i="3"/>
  <c r="A2452" i="3"/>
  <c r="B2453" i="3"/>
  <c r="A4490" i="3"/>
  <c r="B4491" i="3"/>
  <c r="A2301" i="3"/>
  <c r="B2302" i="3"/>
  <c r="A939" i="3"/>
  <c r="B940" i="3"/>
  <c r="B7762" i="3"/>
  <c r="A7761" i="3"/>
  <c r="A3974" i="3"/>
  <c r="B3975" i="3"/>
  <c r="A3631" i="3"/>
  <c r="B3632" i="3"/>
  <c r="A9765" i="3"/>
  <c r="B9766" i="3"/>
  <c r="A4822" i="3"/>
  <c r="B4823" i="3"/>
  <c r="B6459" i="3"/>
  <c r="A6458" i="3"/>
  <c r="A5431" i="3"/>
  <c r="B5432" i="3"/>
  <c r="B1140" i="3"/>
  <c r="A1139" i="3"/>
  <c r="B941" i="3" l="1"/>
  <c r="A940" i="3"/>
  <c r="B4492" i="3"/>
  <c r="A4491" i="3"/>
  <c r="B2769" i="3"/>
  <c r="A2768" i="3"/>
  <c r="B3320" i="3"/>
  <c r="A3319" i="3"/>
  <c r="B2303" i="3"/>
  <c r="A2302" i="3"/>
  <c r="A2453" i="3"/>
  <c r="B2454" i="3"/>
  <c r="A7570" i="3"/>
  <c r="B7571" i="3"/>
  <c r="A3029" i="3"/>
  <c r="B3030" i="3"/>
  <c r="B7763" i="3"/>
  <c r="A7762" i="3"/>
  <c r="B3633" i="3"/>
  <c r="A3632" i="3"/>
  <c r="A3975" i="3"/>
  <c r="B3976" i="3"/>
  <c r="B4824" i="3"/>
  <c r="A4823" i="3"/>
  <c r="B9767" i="3"/>
  <c r="A9766" i="3"/>
  <c r="B6460" i="3"/>
  <c r="A6459" i="3"/>
  <c r="A5432" i="3"/>
  <c r="B5433" i="3"/>
  <c r="A1140" i="3"/>
  <c r="B1141" i="3"/>
  <c r="B3031" i="3" l="1"/>
  <c r="A3030" i="3"/>
  <c r="B3321" i="3"/>
  <c r="A3320" i="3"/>
  <c r="B4493" i="3"/>
  <c r="A4492" i="3"/>
  <c r="B7572" i="3"/>
  <c r="A7571" i="3"/>
  <c r="A2454" i="3"/>
  <c r="B2455" i="3"/>
  <c r="A2303" i="3"/>
  <c r="B2304" i="3"/>
  <c r="B2770" i="3"/>
  <c r="A2769" i="3"/>
  <c r="A941" i="3"/>
  <c r="B942" i="3"/>
  <c r="A7763" i="3"/>
  <c r="B7764" i="3"/>
  <c r="A3976" i="3"/>
  <c r="B3977" i="3"/>
  <c r="B3634" i="3"/>
  <c r="A3633" i="3"/>
  <c r="B4825" i="3"/>
  <c r="A4824" i="3"/>
  <c r="B9768" i="3"/>
  <c r="A9767" i="3"/>
  <c r="B6461" i="3"/>
  <c r="A6460" i="3"/>
  <c r="B5434" i="3"/>
  <c r="A5433" i="3"/>
  <c r="B1142" i="3"/>
  <c r="A1141" i="3"/>
  <c r="A942" i="3" l="1"/>
  <c r="B943" i="3"/>
  <c r="B7573" i="3"/>
  <c r="A7572" i="3"/>
  <c r="B3322" i="3"/>
  <c r="A3321" i="3"/>
  <c r="B2456" i="3"/>
  <c r="A2455" i="3"/>
  <c r="A2304" i="3"/>
  <c r="B2305" i="3"/>
  <c r="B2771" i="3"/>
  <c r="A2770" i="3"/>
  <c r="A4493" i="3"/>
  <c r="B4494" i="3"/>
  <c r="B3032" i="3"/>
  <c r="A3031" i="3"/>
  <c r="A7764" i="3"/>
  <c r="B7765" i="3"/>
  <c r="B3978" i="3"/>
  <c r="A3977" i="3"/>
  <c r="A3634" i="3"/>
  <c r="B3635" i="3"/>
  <c r="A6461" i="3"/>
  <c r="B6462" i="3"/>
  <c r="A9768" i="3"/>
  <c r="B9769" i="3"/>
  <c r="A4825" i="3"/>
  <c r="B4826" i="3"/>
  <c r="B1143" i="3"/>
  <c r="A1142" i="3"/>
  <c r="A5434" i="3"/>
  <c r="B5435" i="3"/>
  <c r="A3032" i="3" l="1"/>
  <c r="B3033" i="3"/>
  <c r="B2457" i="3"/>
  <c r="A2456" i="3"/>
  <c r="B7574" i="3"/>
  <c r="A7573" i="3"/>
  <c r="B4495" i="3"/>
  <c r="A4494" i="3"/>
  <c r="B2306" i="3"/>
  <c r="A2305" i="3"/>
  <c r="A943" i="3"/>
  <c r="B944" i="3"/>
  <c r="B2772" i="3"/>
  <c r="A2771" i="3"/>
  <c r="B3323" i="3"/>
  <c r="A3322" i="3"/>
  <c r="B7766" i="3"/>
  <c r="A7765" i="3"/>
  <c r="A3635" i="3"/>
  <c r="B3636" i="3"/>
  <c r="A3978" i="3"/>
  <c r="B3979" i="3"/>
  <c r="A4826" i="3"/>
  <c r="B4827" i="3"/>
  <c r="A6462" i="3"/>
  <c r="B6463" i="3"/>
  <c r="A9769" i="3"/>
  <c r="B9770" i="3"/>
  <c r="A5435" i="3"/>
  <c r="B5436" i="3"/>
  <c r="A1143" i="3"/>
  <c r="B1144" i="3"/>
  <c r="A944" i="3" l="1"/>
  <c r="B945" i="3"/>
  <c r="A3323" i="3"/>
  <c r="B3324" i="3"/>
  <c r="B4496" i="3"/>
  <c r="A4495" i="3"/>
  <c r="B2458" i="3"/>
  <c r="A2457" i="3"/>
  <c r="A3033" i="3"/>
  <c r="B3034" i="3"/>
  <c r="B2773" i="3"/>
  <c r="A2772" i="3"/>
  <c r="B2307" i="3"/>
  <c r="A2306" i="3"/>
  <c r="B7575" i="3"/>
  <c r="A7574" i="3"/>
  <c r="B7767" i="3"/>
  <c r="A7766" i="3"/>
  <c r="A3979" i="3"/>
  <c r="B3980" i="3"/>
  <c r="B3637" i="3"/>
  <c r="A3636" i="3"/>
  <c r="A9770" i="3"/>
  <c r="B9771" i="3"/>
  <c r="B4828" i="3"/>
  <c r="A4827" i="3"/>
  <c r="B6464" i="3"/>
  <c r="A6463" i="3"/>
  <c r="B5437" i="3"/>
  <c r="A5436" i="3"/>
  <c r="B1145" i="3"/>
  <c r="A1144" i="3"/>
  <c r="A3324" i="3" l="1"/>
  <c r="B3325" i="3"/>
  <c r="B7576" i="3"/>
  <c r="A7575" i="3"/>
  <c r="A2773" i="3"/>
  <c r="B2774" i="3"/>
  <c r="A2774" i="3" s="1"/>
  <c r="B2459" i="3"/>
  <c r="A2458" i="3"/>
  <c r="A3034" i="3"/>
  <c r="B3035" i="3"/>
  <c r="A945" i="3"/>
  <c r="B946" i="3"/>
  <c r="A2307" i="3"/>
  <c r="B2308" i="3"/>
  <c r="B4497" i="3"/>
  <c r="A4496" i="3"/>
  <c r="A7767" i="3"/>
  <c r="B7768" i="3"/>
  <c r="A3980" i="3"/>
  <c r="B3981" i="3"/>
  <c r="A3637" i="3"/>
  <c r="B3638" i="3"/>
  <c r="A6464" i="3"/>
  <c r="B6465" i="3"/>
  <c r="A4828" i="3"/>
  <c r="B4829" i="3"/>
  <c r="A9771" i="3"/>
  <c r="B9772" i="3"/>
  <c r="A1145" i="3"/>
  <c r="B1146" i="3"/>
  <c r="B5438" i="3"/>
  <c r="A5437" i="3"/>
  <c r="A4497" i="3" l="1"/>
  <c r="B4498" i="3"/>
  <c r="A2459" i="3"/>
  <c r="B2460" i="3"/>
  <c r="A7576" i="3"/>
  <c r="B7577" i="3"/>
  <c r="B947" i="3"/>
  <c r="A946" i="3"/>
  <c r="A2308" i="3"/>
  <c r="B2309" i="3"/>
  <c r="A3035" i="3"/>
  <c r="B3036" i="3"/>
  <c r="A3325" i="3"/>
  <c r="B3326" i="3"/>
  <c r="B7769" i="3"/>
  <c r="A7768" i="3"/>
  <c r="A3638" i="3"/>
  <c r="B3639" i="3"/>
  <c r="A3981" i="3"/>
  <c r="B3982" i="3"/>
  <c r="A9772" i="3"/>
  <c r="B9773" i="3"/>
  <c r="B4830" i="3"/>
  <c r="A4829" i="3"/>
  <c r="B6466" i="3"/>
  <c r="A6465" i="3"/>
  <c r="A1146" i="3"/>
  <c r="B1147" i="3"/>
  <c r="A5438" i="3"/>
  <c r="B5439" i="3"/>
  <c r="A2460" i="3" l="1"/>
  <c r="B2461" i="3"/>
  <c r="A2461" i="3" s="1"/>
  <c r="B948" i="3"/>
  <c r="A947" i="3"/>
  <c r="A3326" i="3"/>
  <c r="B3327" i="3"/>
  <c r="A2309" i="3"/>
  <c r="B2310" i="3"/>
  <c r="A7577" i="3"/>
  <c r="B7578" i="3"/>
  <c r="B4499" i="3"/>
  <c r="A4498" i="3"/>
  <c r="A3036" i="3"/>
  <c r="B3037" i="3"/>
  <c r="B7770" i="3"/>
  <c r="A7769" i="3"/>
  <c r="B3983" i="3"/>
  <c r="A3982" i="3"/>
  <c r="B3640" i="3"/>
  <c r="A3639" i="3"/>
  <c r="A4830" i="3"/>
  <c r="B4831" i="3"/>
  <c r="A6466" i="3"/>
  <c r="B6467" i="3"/>
  <c r="B9774" i="3"/>
  <c r="A9773" i="3"/>
  <c r="A1147" i="3"/>
  <c r="B1148" i="3"/>
  <c r="B5440" i="3"/>
  <c r="A5439" i="3"/>
  <c r="B2311" i="3" l="1"/>
  <c r="A2310" i="3"/>
  <c r="B4500" i="3"/>
  <c r="A4499" i="3"/>
  <c r="B949" i="3"/>
  <c r="A948" i="3"/>
  <c r="B3038" i="3"/>
  <c r="A3037" i="3"/>
  <c r="B7579" i="3"/>
  <c r="A7578" i="3"/>
  <c r="A3327" i="3"/>
  <c r="B3328" i="3"/>
  <c r="A7770" i="3"/>
  <c r="B7771" i="3"/>
  <c r="B3984" i="3"/>
  <c r="A3983" i="3"/>
  <c r="A3640" i="3"/>
  <c r="B3641" i="3"/>
  <c r="B9775" i="3"/>
  <c r="A9774" i="3"/>
  <c r="A6467" i="3"/>
  <c r="B6468" i="3"/>
  <c r="A4831" i="3"/>
  <c r="B4832" i="3"/>
  <c r="A1148" i="3"/>
  <c r="B1149" i="3"/>
  <c r="B5441" i="3"/>
  <c r="A5440" i="3"/>
  <c r="A3038" i="3" l="1"/>
  <c r="B3039" i="3"/>
  <c r="B4501" i="3"/>
  <c r="A4500" i="3"/>
  <c r="B3329" i="3"/>
  <c r="A3328" i="3"/>
  <c r="B7580" i="3"/>
  <c r="A7579" i="3"/>
  <c r="A949" i="3"/>
  <c r="B950" i="3"/>
  <c r="B2312" i="3"/>
  <c r="A2311" i="3"/>
  <c r="A7771" i="3"/>
  <c r="B7772" i="3"/>
  <c r="A3641" i="3"/>
  <c r="B3642" i="3"/>
  <c r="A3984" i="3"/>
  <c r="B3985" i="3"/>
  <c r="A9775" i="3"/>
  <c r="B9776" i="3"/>
  <c r="A4832" i="3"/>
  <c r="B4833" i="3"/>
  <c r="B6469" i="3"/>
  <c r="A6468" i="3"/>
  <c r="B1150" i="3"/>
  <c r="A1149" i="3"/>
  <c r="B5442" i="3"/>
  <c r="A5441" i="3"/>
  <c r="B2313" i="3" l="1"/>
  <c r="A2312" i="3"/>
  <c r="B7581" i="3"/>
  <c r="A7580" i="3"/>
  <c r="B4502" i="3"/>
  <c r="A4501" i="3"/>
  <c r="B951" i="3"/>
  <c r="A950" i="3"/>
  <c r="B3040" i="3"/>
  <c r="A3039" i="3"/>
  <c r="A3329" i="3"/>
  <c r="B3330" i="3"/>
  <c r="B7773" i="3"/>
  <c r="A7772" i="3"/>
  <c r="A3985" i="3"/>
  <c r="B3986" i="3"/>
  <c r="B3643" i="3"/>
  <c r="A3642" i="3"/>
  <c r="B4834" i="3"/>
  <c r="A4833" i="3"/>
  <c r="B6470" i="3"/>
  <c r="A6469" i="3"/>
  <c r="A9776" i="3"/>
  <c r="B9777" i="3"/>
  <c r="B1151" i="3"/>
  <c r="A1150" i="3"/>
  <c r="A5442" i="3"/>
  <c r="B5443" i="3"/>
  <c r="A3330" i="3" l="1"/>
  <c r="B3331" i="3"/>
  <c r="B952" i="3"/>
  <c r="A951" i="3"/>
  <c r="A7581" i="3"/>
  <c r="B7582" i="3"/>
  <c r="B3041" i="3"/>
  <c r="A3040" i="3"/>
  <c r="B4503" i="3"/>
  <c r="A4502" i="3"/>
  <c r="A2313" i="3"/>
  <c r="B2314" i="3"/>
  <c r="A7773" i="3"/>
  <c r="B7774" i="3"/>
  <c r="B3987" i="3"/>
  <c r="A3986" i="3"/>
  <c r="B3644" i="3"/>
  <c r="A3643" i="3"/>
  <c r="A4834" i="3"/>
  <c r="B4835" i="3"/>
  <c r="B9778" i="3"/>
  <c r="A9777" i="3"/>
  <c r="A6470" i="3"/>
  <c r="B6471" i="3"/>
  <c r="A1151" i="3"/>
  <c r="B1152" i="3"/>
  <c r="A5443" i="3"/>
  <c r="B5444" i="3"/>
  <c r="A3041" i="3" l="1"/>
  <c r="B3042" i="3"/>
  <c r="B953" i="3"/>
  <c r="A952" i="3"/>
  <c r="A7582" i="3"/>
  <c r="B7583" i="3"/>
  <c r="A3331" i="3"/>
  <c r="B3332" i="3"/>
  <c r="B2315" i="3"/>
  <c r="A2314" i="3"/>
  <c r="A4503" i="3"/>
  <c r="B4504" i="3"/>
  <c r="A7774" i="3"/>
  <c r="B7775" i="3"/>
  <c r="A3644" i="3"/>
  <c r="B3645" i="3"/>
  <c r="B3988" i="3"/>
  <c r="A3987" i="3"/>
  <c r="B9779" i="3"/>
  <c r="A9778" i="3"/>
  <c r="B6472" i="3"/>
  <c r="A6471" i="3"/>
  <c r="A4835" i="3"/>
  <c r="B4836" i="3"/>
  <c r="A1152" i="3"/>
  <c r="B1153" i="3"/>
  <c r="B5445" i="3"/>
  <c r="A5444" i="3"/>
  <c r="B954" i="3" l="1"/>
  <c r="A953" i="3"/>
  <c r="B4505" i="3"/>
  <c r="A4504" i="3"/>
  <c r="A7583" i="3"/>
  <c r="B7584" i="3"/>
  <c r="B3043" i="3"/>
  <c r="A3042" i="3"/>
  <c r="B3333" i="3"/>
  <c r="A3332" i="3"/>
  <c r="A2315" i="3"/>
  <c r="B2316" i="3"/>
  <c r="A7775" i="3"/>
  <c r="B7776" i="3"/>
  <c r="B3646" i="3"/>
  <c r="A3645" i="3"/>
  <c r="A3988" i="3"/>
  <c r="B3989" i="3"/>
  <c r="A4836" i="3"/>
  <c r="B4837" i="3"/>
  <c r="B6473" i="3"/>
  <c r="A6472" i="3"/>
  <c r="A9779" i="3"/>
  <c r="B9780" i="3"/>
  <c r="B1154" i="3"/>
  <c r="A1153" i="3"/>
  <c r="A5445" i="3"/>
  <c r="B5446" i="3"/>
  <c r="A2316" i="3" l="1"/>
  <c r="B2317" i="3"/>
  <c r="A3043" i="3"/>
  <c r="B3044" i="3"/>
  <c r="A4505" i="3"/>
  <c r="B4506" i="3"/>
  <c r="A7584" i="3"/>
  <c r="B7585" i="3"/>
  <c r="B3334" i="3"/>
  <c r="A3333" i="3"/>
  <c r="B955" i="3"/>
  <c r="A954" i="3"/>
  <c r="B7777" i="3"/>
  <c r="A7776" i="3"/>
  <c r="B3990" i="3"/>
  <c r="A3989" i="3"/>
  <c r="A3646" i="3"/>
  <c r="B3647" i="3"/>
  <c r="A6473" i="3"/>
  <c r="B6474" i="3"/>
  <c r="A9780" i="3"/>
  <c r="B9781" i="3"/>
  <c r="A4837" i="3"/>
  <c r="B4838" i="3"/>
  <c r="B1155" i="3"/>
  <c r="A1154" i="3"/>
  <c r="B5447" i="3"/>
  <c r="A5446" i="3"/>
  <c r="A3334" i="3" l="1"/>
  <c r="B3335" i="3"/>
  <c r="A7585" i="3"/>
  <c r="B7586" i="3"/>
  <c r="B3045" i="3"/>
  <c r="A3044" i="3"/>
  <c r="B956" i="3"/>
  <c r="A955" i="3"/>
  <c r="B4507" i="3"/>
  <c r="A4506" i="3"/>
  <c r="A2317" i="3"/>
  <c r="B2318" i="3"/>
  <c r="A7777" i="3"/>
  <c r="B7778" i="3"/>
  <c r="B3991" i="3"/>
  <c r="A3990" i="3"/>
  <c r="A3647" i="3"/>
  <c r="B3648" i="3"/>
  <c r="A4838" i="3"/>
  <c r="B4839" i="3"/>
  <c r="A9781" i="3"/>
  <c r="B9782" i="3"/>
  <c r="B6475" i="3"/>
  <c r="A6474" i="3"/>
  <c r="A1155" i="3"/>
  <c r="B1156" i="3"/>
  <c r="A5447" i="3"/>
  <c r="B5448" i="3"/>
  <c r="A2318" i="3" l="1"/>
  <c r="B2319" i="3"/>
  <c r="A7586" i="3"/>
  <c r="B7587" i="3"/>
  <c r="B957" i="3"/>
  <c r="A956" i="3"/>
  <c r="B3336" i="3"/>
  <c r="A3335" i="3"/>
  <c r="A4507" i="3"/>
  <c r="B4508" i="3"/>
  <c r="A3045" i="3"/>
  <c r="B3046" i="3"/>
  <c r="B7779" i="3"/>
  <c r="A7778" i="3"/>
  <c r="B3649" i="3"/>
  <c r="A3648" i="3"/>
  <c r="A3991" i="3"/>
  <c r="B3992" i="3"/>
  <c r="B9783" i="3"/>
  <c r="A9782" i="3"/>
  <c r="B6476" i="3"/>
  <c r="A6475" i="3"/>
  <c r="A4839" i="3"/>
  <c r="B4840" i="3"/>
  <c r="B1157" i="3"/>
  <c r="A1156" i="3"/>
  <c r="A5448" i="3"/>
  <c r="B5449" i="3"/>
  <c r="B3047" i="3" l="1"/>
  <c r="A3046" i="3"/>
  <c r="A7587" i="3"/>
  <c r="B7588" i="3"/>
  <c r="A3336" i="3"/>
  <c r="B3337" i="3"/>
  <c r="B4509" i="3"/>
  <c r="A4508" i="3"/>
  <c r="A2319" i="3"/>
  <c r="B2320" i="3"/>
  <c r="B958" i="3"/>
  <c r="A957" i="3"/>
  <c r="A7779" i="3"/>
  <c r="B7780" i="3"/>
  <c r="B3993" i="3"/>
  <c r="A3992" i="3"/>
  <c r="B3650" i="3"/>
  <c r="A3649" i="3"/>
  <c r="B6477" i="3"/>
  <c r="A6476" i="3"/>
  <c r="A4840" i="3"/>
  <c r="B4841" i="3"/>
  <c r="A9783" i="3"/>
  <c r="B9784" i="3"/>
  <c r="A1157" i="3"/>
  <c r="B1158" i="3"/>
  <c r="A5449" i="3"/>
  <c r="B5450" i="3"/>
  <c r="B7589" i="3" l="1"/>
  <c r="A7588" i="3"/>
  <c r="B959" i="3"/>
  <c r="A958" i="3"/>
  <c r="B4510" i="3"/>
  <c r="A4509" i="3"/>
  <c r="A2320" i="3"/>
  <c r="B2321" i="3"/>
  <c r="B3338" i="3"/>
  <c r="A3337" i="3"/>
  <c r="A3047" i="3"/>
  <c r="B3048" i="3"/>
  <c r="A7780" i="3"/>
  <c r="B7781" i="3"/>
  <c r="A3993" i="3"/>
  <c r="B3994" i="3"/>
  <c r="A3650" i="3"/>
  <c r="B3651" i="3"/>
  <c r="A6477" i="3"/>
  <c r="B6478" i="3"/>
  <c r="A9784" i="3"/>
  <c r="B9785" i="3"/>
  <c r="A4841" i="3"/>
  <c r="B4842" i="3"/>
  <c r="A1158" i="3"/>
  <c r="B1159" i="3"/>
  <c r="B5451" i="3"/>
  <c r="A5450" i="3"/>
  <c r="A3048" i="3" l="1"/>
  <c r="B3049" i="3"/>
  <c r="A2321" i="3"/>
  <c r="B2322" i="3"/>
  <c r="A959" i="3"/>
  <c r="B960" i="3"/>
  <c r="B3339" i="3"/>
  <c r="A3338" i="3"/>
  <c r="B4511" i="3"/>
  <c r="A4510" i="3"/>
  <c r="B7590" i="3"/>
  <c r="A7589" i="3"/>
  <c r="B7782" i="3"/>
  <c r="A7781" i="3"/>
  <c r="A3651" i="3"/>
  <c r="B3652" i="3"/>
  <c r="A3994" i="3"/>
  <c r="B3995" i="3"/>
  <c r="A4842" i="3"/>
  <c r="B4843" i="3"/>
  <c r="A9785" i="3"/>
  <c r="B9786" i="3"/>
  <c r="B6479" i="3"/>
  <c r="A6478" i="3"/>
  <c r="A5451" i="3"/>
  <c r="B5452" i="3"/>
  <c r="A1159" i="3"/>
  <c r="B1160" i="3"/>
  <c r="B2323" i="3" l="1"/>
  <c r="A2322" i="3"/>
  <c r="B7591" i="3"/>
  <c r="A7590" i="3"/>
  <c r="A3339" i="3"/>
  <c r="B3340" i="3"/>
  <c r="A960" i="3"/>
  <c r="B961" i="3"/>
  <c r="B3050" i="3"/>
  <c r="A3049" i="3"/>
  <c r="A4511" i="3"/>
  <c r="B4512" i="3"/>
  <c r="A7782" i="3"/>
  <c r="B7783" i="3"/>
  <c r="B3653" i="3"/>
  <c r="A3652" i="3"/>
  <c r="B3996" i="3"/>
  <c r="A3995" i="3"/>
  <c r="B6480" i="3"/>
  <c r="A6479" i="3"/>
  <c r="A9786" i="3"/>
  <c r="B9787" i="3"/>
  <c r="A4843" i="3"/>
  <c r="B4844" i="3"/>
  <c r="A1160" i="3"/>
  <c r="B1161" i="3"/>
  <c r="A5452" i="3"/>
  <c r="B5453" i="3"/>
  <c r="B4513" i="3" l="1"/>
  <c r="A4512" i="3"/>
  <c r="A961" i="3"/>
  <c r="B962" i="3"/>
  <c r="A7591" i="3"/>
  <c r="B7592" i="3"/>
  <c r="A3340" i="3"/>
  <c r="B3341" i="3"/>
  <c r="A3050" i="3"/>
  <c r="B3051" i="3"/>
  <c r="B2324" i="3"/>
  <c r="A2323" i="3"/>
  <c r="A7783" i="3"/>
  <c r="B7784" i="3"/>
  <c r="A3996" i="3"/>
  <c r="B3997" i="3"/>
  <c r="B3654" i="3"/>
  <c r="A3653" i="3"/>
  <c r="B6481" i="3"/>
  <c r="A6480" i="3"/>
  <c r="B4845" i="3"/>
  <c r="A4844" i="3"/>
  <c r="B9788" i="3"/>
  <c r="A9787" i="3"/>
  <c r="B5454" i="3"/>
  <c r="A5453" i="3"/>
  <c r="B1162" i="3"/>
  <c r="A1161" i="3"/>
  <c r="A3341" i="3" l="1"/>
  <c r="B3342" i="3"/>
  <c r="B963" i="3"/>
  <c r="A962" i="3"/>
  <c r="A2324" i="3"/>
  <c r="B2325" i="3"/>
  <c r="A3051" i="3"/>
  <c r="B3052" i="3"/>
  <c r="A7592" i="3"/>
  <c r="B7593" i="3"/>
  <c r="B4514" i="3"/>
  <c r="A4513" i="3"/>
  <c r="A7784" i="3"/>
  <c r="B7785" i="3"/>
  <c r="B3998" i="3"/>
  <c r="A3997" i="3"/>
  <c r="B3655" i="3"/>
  <c r="A3654" i="3"/>
  <c r="B5164" i="3"/>
  <c r="B4846" i="3"/>
  <c r="A4845" i="3"/>
  <c r="A9788" i="3"/>
  <c r="B9789" i="3"/>
  <c r="A6481" i="3"/>
  <c r="B6482" i="3"/>
  <c r="A1162" i="3"/>
  <c r="B1163" i="3"/>
  <c r="B5455" i="3"/>
  <c r="A5454" i="3"/>
  <c r="B3053" i="3" l="1"/>
  <c r="A3052" i="3"/>
  <c r="A4514" i="3"/>
  <c r="B4515" i="3"/>
  <c r="B964" i="3"/>
  <c r="A963" i="3"/>
  <c r="A7593" i="3"/>
  <c r="B7594" i="3"/>
  <c r="A2325" i="3"/>
  <c r="B2326" i="3"/>
  <c r="A3342" i="3"/>
  <c r="B3343" i="3"/>
  <c r="A7785" i="3"/>
  <c r="B7786" i="3"/>
  <c r="B3656" i="3"/>
  <c r="A3655" i="3"/>
  <c r="A3998" i="3"/>
  <c r="B3999" i="3"/>
  <c r="A5164" i="3"/>
  <c r="B5165" i="3"/>
  <c r="A4846" i="3"/>
  <c r="B4847" i="3"/>
  <c r="A9789" i="3"/>
  <c r="B9790" i="3"/>
  <c r="A6482" i="3"/>
  <c r="B6483" i="3"/>
  <c r="A1163" i="3"/>
  <c r="B1164" i="3"/>
  <c r="B5456" i="3"/>
  <c r="A5455" i="3"/>
  <c r="A3343" i="3" l="1"/>
  <c r="B3344" i="3"/>
  <c r="B7595" i="3"/>
  <c r="A7594" i="3"/>
  <c r="B4516" i="3"/>
  <c r="A4515" i="3"/>
  <c r="B2327" i="3"/>
  <c r="A2326" i="3"/>
  <c r="A964" i="3"/>
  <c r="B965" i="3"/>
  <c r="A3053" i="3"/>
  <c r="B3054" i="3"/>
  <c r="B7787" i="3"/>
  <c r="A7786" i="3"/>
  <c r="A3999" i="3"/>
  <c r="B4000" i="3"/>
  <c r="B3657" i="3"/>
  <c r="A3656" i="3"/>
  <c r="B5166" i="3"/>
  <c r="A5165" i="3"/>
  <c r="A6483" i="3"/>
  <c r="B6484" i="3"/>
  <c r="B9791" i="3"/>
  <c r="A9790" i="3"/>
  <c r="B4848" i="3"/>
  <c r="A4847" i="3"/>
  <c r="A5456" i="3"/>
  <c r="B5457" i="3"/>
  <c r="B1165" i="3"/>
  <c r="A1164" i="3"/>
  <c r="A3054" i="3" l="1"/>
  <c r="B3055" i="3"/>
  <c r="A2327" i="3"/>
  <c r="B2328" i="3"/>
  <c r="A7595" i="3"/>
  <c r="B7596" i="3"/>
  <c r="A965" i="3"/>
  <c r="B966" i="3"/>
  <c r="B3345" i="3"/>
  <c r="A3344" i="3"/>
  <c r="B4517" i="3"/>
  <c r="A4516" i="3"/>
  <c r="A3657" i="3"/>
  <c r="B3658" i="3"/>
  <c r="A7787" i="3"/>
  <c r="B7788" i="3"/>
  <c r="A4000" i="3"/>
  <c r="B4001" i="3"/>
  <c r="B5167" i="3"/>
  <c r="A5166" i="3"/>
  <c r="A4848" i="3"/>
  <c r="B4849" i="3"/>
  <c r="A9791" i="3"/>
  <c r="B9792" i="3"/>
  <c r="A6484" i="3"/>
  <c r="B6485" i="3"/>
  <c r="B1166" i="3"/>
  <c r="A1165" i="3"/>
  <c r="B5458" i="3"/>
  <c r="A5457" i="3"/>
  <c r="A966" i="3" l="1"/>
  <c r="B967" i="3"/>
  <c r="A2328" i="3"/>
  <c r="B2329" i="3"/>
  <c r="B4518" i="3"/>
  <c r="A4517" i="3"/>
  <c r="A7596" i="3"/>
  <c r="B7597" i="3"/>
  <c r="B3056" i="3"/>
  <c r="A3055" i="3"/>
  <c r="B3346" i="3"/>
  <c r="A3345" i="3"/>
  <c r="B3659" i="3"/>
  <c r="A3658" i="3"/>
  <c r="A7788" i="3"/>
  <c r="B7789" i="3"/>
  <c r="B4002" i="3"/>
  <c r="A4001" i="3"/>
  <c r="B5168" i="3"/>
  <c r="A5167" i="3"/>
  <c r="B6486" i="3"/>
  <c r="A6485" i="3"/>
  <c r="A9792" i="3"/>
  <c r="B9793" i="3"/>
  <c r="A4849" i="3"/>
  <c r="B4850" i="3"/>
  <c r="B5459" i="3"/>
  <c r="A5458" i="3"/>
  <c r="A1166" i="3"/>
  <c r="B1167" i="3"/>
  <c r="B3057" i="3" l="1"/>
  <c r="A3056" i="3"/>
  <c r="A4518" i="3"/>
  <c r="B4519" i="3"/>
  <c r="B7598" i="3"/>
  <c r="A7597" i="3"/>
  <c r="A2329" i="3"/>
  <c r="B2330" i="3"/>
  <c r="B3347" i="3"/>
  <c r="A3346" i="3"/>
  <c r="A967" i="3"/>
  <c r="B968" i="3"/>
  <c r="B3660" i="3"/>
  <c r="A3659" i="3"/>
  <c r="A7789" i="3"/>
  <c r="B7790" i="3"/>
  <c r="A4002" i="3"/>
  <c r="B4003" i="3"/>
  <c r="A5168" i="3"/>
  <c r="B5169" i="3"/>
  <c r="A9793" i="3"/>
  <c r="B9794" i="3"/>
  <c r="B4851" i="3"/>
  <c r="A4850" i="3"/>
  <c r="B6487" i="3"/>
  <c r="A6486" i="3"/>
  <c r="A1167" i="3"/>
  <c r="B1168" i="3"/>
  <c r="B5460" i="3"/>
  <c r="A5459" i="3"/>
  <c r="A2330" i="3" l="1"/>
  <c r="B2331" i="3"/>
  <c r="B4520" i="3"/>
  <c r="A4519" i="3"/>
  <c r="A968" i="3"/>
  <c r="B969" i="3"/>
  <c r="A3347" i="3"/>
  <c r="B3348" i="3"/>
  <c r="B7599" i="3"/>
  <c r="A7598" i="3"/>
  <c r="A3057" i="3"/>
  <c r="B3058" i="3"/>
  <c r="A3058" i="3" s="1"/>
  <c r="B4004" i="3"/>
  <c r="A4003" i="3"/>
  <c r="B7791" i="3"/>
  <c r="A7790" i="3"/>
  <c r="A3660" i="3"/>
  <c r="B3661" i="3"/>
  <c r="A9794" i="3"/>
  <c r="B9795" i="3"/>
  <c r="B5170" i="3"/>
  <c r="A5169" i="3"/>
  <c r="A6487" i="3"/>
  <c r="B6488" i="3"/>
  <c r="B4852" i="3"/>
  <c r="A4851" i="3"/>
  <c r="B5461" i="3"/>
  <c r="A5460" i="3"/>
  <c r="B1169" i="3"/>
  <c r="A1168" i="3"/>
  <c r="B4521" i="3" l="1"/>
  <c r="A4520" i="3"/>
  <c r="A969" i="3"/>
  <c r="B970" i="3"/>
  <c r="A2331" i="3"/>
  <c r="B2332" i="3"/>
  <c r="A3348" i="3"/>
  <c r="B3349" i="3"/>
  <c r="A7599" i="3"/>
  <c r="B7600" i="3"/>
  <c r="A7791" i="3"/>
  <c r="B7792" i="3"/>
  <c r="A3661" i="3"/>
  <c r="B3662" i="3"/>
  <c r="B4005" i="3"/>
  <c r="A4004" i="3"/>
  <c r="B9796" i="3"/>
  <c r="A9795" i="3"/>
  <c r="A4852" i="3"/>
  <c r="B4853" i="3"/>
  <c r="A5170" i="3"/>
  <c r="B5171" i="3"/>
  <c r="A6488" i="3"/>
  <c r="B6489" i="3"/>
  <c r="A1169" i="3"/>
  <c r="B1170" i="3"/>
  <c r="B5462" i="3"/>
  <c r="A5461" i="3"/>
  <c r="B3350" i="3" l="1"/>
  <c r="A3349" i="3"/>
  <c r="A970" i="3"/>
  <c r="B971" i="3"/>
  <c r="B7601" i="3"/>
  <c r="A7600" i="3"/>
  <c r="B2333" i="3"/>
  <c r="A2332" i="3"/>
  <c r="A4521" i="3"/>
  <c r="B4522" i="3"/>
  <c r="A3662" i="3"/>
  <c r="B3663" i="3"/>
  <c r="B7793" i="3"/>
  <c r="A7792" i="3"/>
  <c r="A4005" i="3"/>
  <c r="B4006" i="3"/>
  <c r="A4853" i="3"/>
  <c r="B4854" i="3"/>
  <c r="A5171" i="3"/>
  <c r="B5172" i="3"/>
  <c r="A9796" i="3"/>
  <c r="B9797" i="3"/>
  <c r="B6490" i="3"/>
  <c r="A6489" i="3"/>
  <c r="B5463" i="3"/>
  <c r="A5462" i="3"/>
  <c r="A1170" i="3"/>
  <c r="B1171" i="3"/>
  <c r="B972" i="3" l="1"/>
  <c r="A971" i="3"/>
  <c r="A2333" i="3"/>
  <c r="B2334" i="3"/>
  <c r="A4522" i="3"/>
  <c r="B4523" i="3"/>
  <c r="B7602" i="3"/>
  <c r="A7601" i="3"/>
  <c r="A3350" i="3"/>
  <c r="B3351" i="3"/>
  <c r="B7794" i="3"/>
  <c r="A7793" i="3"/>
  <c r="B4007" i="3"/>
  <c r="A4006" i="3"/>
  <c r="B3664" i="3"/>
  <c r="A3663" i="3"/>
  <c r="B9798" i="3"/>
  <c r="A9797" i="3"/>
  <c r="A5172" i="3"/>
  <c r="B5173" i="3"/>
  <c r="B4855" i="3"/>
  <c r="A4854" i="3"/>
  <c r="A6490" i="3"/>
  <c r="B6491" i="3"/>
  <c r="B5464" i="3"/>
  <c r="A5463" i="3"/>
  <c r="B1172" i="3"/>
  <c r="A1171" i="3"/>
  <c r="A2334" i="3" l="1"/>
  <c r="B2335" i="3"/>
  <c r="A7602" i="3"/>
  <c r="B7603" i="3"/>
  <c r="B3352" i="3"/>
  <c r="A3351" i="3"/>
  <c r="A4523" i="3"/>
  <c r="B4524" i="3"/>
  <c r="A972" i="3"/>
  <c r="B973" i="3"/>
  <c r="A3664" i="3"/>
  <c r="B3665" i="3"/>
  <c r="A4007" i="3"/>
  <c r="B4008" i="3"/>
  <c r="B7795" i="3"/>
  <c r="A7794" i="3"/>
  <c r="A4855" i="3"/>
  <c r="B4856" i="3"/>
  <c r="B9799" i="3"/>
  <c r="A9798" i="3"/>
  <c r="B5174" i="3"/>
  <c r="A5173" i="3"/>
  <c r="A6491" i="3"/>
  <c r="B6492" i="3"/>
  <c r="A1172" i="3"/>
  <c r="B1173" i="3"/>
  <c r="A5464" i="3"/>
  <c r="B5465" i="3"/>
  <c r="A4524" i="3" l="1"/>
  <c r="B4525" i="3"/>
  <c r="A7603" i="3"/>
  <c r="B7604" i="3"/>
  <c r="A973" i="3"/>
  <c r="B974" i="3"/>
  <c r="A2335" i="3"/>
  <c r="B2336" i="3"/>
  <c r="B3353" i="3"/>
  <c r="A3352" i="3"/>
  <c r="A4008" i="3"/>
  <c r="B4009" i="3"/>
  <c r="A3665" i="3"/>
  <c r="B3666" i="3"/>
  <c r="A7795" i="3"/>
  <c r="B7796" i="3"/>
  <c r="A9799" i="3"/>
  <c r="B9800" i="3"/>
  <c r="A4856" i="3"/>
  <c r="B4857" i="3"/>
  <c r="A5174" i="3"/>
  <c r="B5175" i="3"/>
  <c r="B6493" i="3"/>
  <c r="A6492" i="3"/>
  <c r="B5466" i="3"/>
  <c r="A5465" i="3"/>
  <c r="B1174" i="3"/>
  <c r="A1173" i="3"/>
  <c r="B2337" i="3" l="1"/>
  <c r="A2336" i="3"/>
  <c r="A7604" i="3"/>
  <c r="B7605" i="3"/>
  <c r="A974" i="3"/>
  <c r="B975" i="3"/>
  <c r="B4526" i="3"/>
  <c r="A4525" i="3"/>
  <c r="A3353" i="3"/>
  <c r="B3354" i="3"/>
  <c r="A4009" i="3"/>
  <c r="B4010" i="3"/>
  <c r="B7797" i="3"/>
  <c r="A7796" i="3"/>
  <c r="B3667" i="3"/>
  <c r="A3666" i="3"/>
  <c r="A4857" i="3"/>
  <c r="B4858" i="3"/>
  <c r="B9801" i="3"/>
  <c r="A9800" i="3"/>
  <c r="A5175" i="3"/>
  <c r="B5176" i="3"/>
  <c r="B6494" i="3"/>
  <c r="A6493" i="3"/>
  <c r="A1174" i="3"/>
  <c r="B1175" i="3"/>
  <c r="A5466" i="3"/>
  <c r="B5467" i="3"/>
  <c r="B7606" i="3" l="1"/>
  <c r="A7605" i="3"/>
  <c r="B4527" i="3"/>
  <c r="A4526" i="3"/>
  <c r="A3354" i="3"/>
  <c r="B3355" i="3"/>
  <c r="B976" i="3"/>
  <c r="A975" i="3"/>
  <c r="B2338" i="3"/>
  <c r="A2337" i="3"/>
  <c r="A3667" i="3"/>
  <c r="B3668" i="3"/>
  <c r="A4010" i="3"/>
  <c r="B4011" i="3"/>
  <c r="A7797" i="3"/>
  <c r="B7798" i="3"/>
  <c r="B9802" i="3"/>
  <c r="A9801" i="3"/>
  <c r="A5176" i="3"/>
  <c r="B5177" i="3"/>
  <c r="A4858" i="3"/>
  <c r="B4859" i="3"/>
  <c r="B6495" i="3"/>
  <c r="A6494" i="3"/>
  <c r="A5467" i="3"/>
  <c r="B5468" i="3"/>
  <c r="A1175" i="3"/>
  <c r="B1176" i="3"/>
  <c r="B977" i="3" l="1"/>
  <c r="A976" i="3"/>
  <c r="B4528" i="3"/>
  <c r="A4527" i="3"/>
  <c r="A3355" i="3"/>
  <c r="B3356" i="3"/>
  <c r="B2339" i="3"/>
  <c r="A2338" i="3"/>
  <c r="B7607" i="3"/>
  <c r="A7606" i="3"/>
  <c r="B7799" i="3"/>
  <c r="A7798" i="3"/>
  <c r="A4011" i="3"/>
  <c r="B4012" i="3"/>
  <c r="A3668" i="3"/>
  <c r="B3669" i="3"/>
  <c r="A4859" i="3"/>
  <c r="B4860" i="3"/>
  <c r="A9802" i="3"/>
  <c r="B9803" i="3"/>
  <c r="A5177" i="3"/>
  <c r="B5178" i="3"/>
  <c r="B6496" i="3"/>
  <c r="A6495" i="3"/>
  <c r="A5468" i="3"/>
  <c r="B5469" i="3"/>
  <c r="B1177" i="3"/>
  <c r="A1176" i="3"/>
  <c r="B2340" i="3" l="1"/>
  <c r="A2339" i="3"/>
  <c r="A4528" i="3"/>
  <c r="B4529" i="3"/>
  <c r="B3357" i="3"/>
  <c r="A3356" i="3"/>
  <c r="B7608" i="3"/>
  <c r="A7607" i="3"/>
  <c r="A977" i="3"/>
  <c r="B978" i="3"/>
  <c r="B3670" i="3"/>
  <c r="A3669" i="3"/>
  <c r="B4013" i="3"/>
  <c r="A4012" i="3"/>
  <c r="A7799" i="3"/>
  <c r="B7800" i="3"/>
  <c r="A9803" i="3"/>
  <c r="B9804" i="3"/>
  <c r="A5178" i="3"/>
  <c r="B5179" i="3"/>
  <c r="A4860" i="3"/>
  <c r="B4861" i="3"/>
  <c r="A6496" i="3"/>
  <c r="B6497" i="3"/>
  <c r="A5469" i="3"/>
  <c r="B5470" i="3"/>
  <c r="A1177" i="3"/>
  <c r="B1178" i="3"/>
  <c r="B4530" i="3" l="1"/>
  <c r="A4529" i="3"/>
  <c r="B7609" i="3"/>
  <c r="A7608" i="3"/>
  <c r="B979" i="3"/>
  <c r="A978" i="3"/>
  <c r="B3358" i="3"/>
  <c r="A3357" i="3"/>
  <c r="A2340" i="3"/>
  <c r="B2341" i="3"/>
  <c r="B7801" i="3"/>
  <c r="A7800" i="3"/>
  <c r="A4013" i="3"/>
  <c r="B4014" i="3"/>
  <c r="B3671" i="3"/>
  <c r="A3670" i="3"/>
  <c r="A4861" i="3"/>
  <c r="B4862" i="3"/>
  <c r="B9805" i="3"/>
  <c r="A9804" i="3"/>
  <c r="B5180" i="3"/>
  <c r="A5179" i="3"/>
  <c r="B5471" i="3"/>
  <c r="A5470" i="3"/>
  <c r="A6497" i="3"/>
  <c r="B6498" i="3"/>
  <c r="B1179" i="3"/>
  <c r="A1178" i="3"/>
  <c r="A3358" i="3" l="1"/>
  <c r="B3359" i="3"/>
  <c r="A7609" i="3"/>
  <c r="B7610" i="3"/>
  <c r="A2341" i="3"/>
  <c r="B2342" i="3"/>
  <c r="A979" i="3"/>
  <c r="B980" i="3"/>
  <c r="B4531" i="3"/>
  <c r="A4530" i="3"/>
  <c r="B4015" i="3"/>
  <c r="A4014" i="3"/>
  <c r="B3672" i="3"/>
  <c r="A3671" i="3"/>
  <c r="B7802" i="3"/>
  <c r="A7801" i="3"/>
  <c r="B9806" i="3"/>
  <c r="A9805" i="3"/>
  <c r="B4863" i="3"/>
  <c r="A4862" i="3"/>
  <c r="A5180" i="3"/>
  <c r="B5181" i="3"/>
  <c r="A6498" i="3"/>
  <c r="B6499" i="3"/>
  <c r="A5471" i="3"/>
  <c r="B5472" i="3"/>
  <c r="B1180" i="3"/>
  <c r="A1179" i="3"/>
  <c r="B981" i="3" l="1"/>
  <c r="A980" i="3"/>
  <c r="B7611" i="3"/>
  <c r="A7610" i="3"/>
  <c r="B2343" i="3"/>
  <c r="A2342" i="3"/>
  <c r="B3360" i="3"/>
  <c r="A3359" i="3"/>
  <c r="B4532" i="3"/>
  <c r="A4531" i="3"/>
  <c r="B7803" i="3"/>
  <c r="A7802" i="3"/>
  <c r="A3672" i="3"/>
  <c r="B3673" i="3"/>
  <c r="A4015" i="3"/>
  <c r="B4016" i="3"/>
  <c r="B4864" i="3"/>
  <c r="A4863" i="3"/>
  <c r="B5182" i="3"/>
  <c r="A5181" i="3"/>
  <c r="A9806" i="3"/>
  <c r="B9807" i="3"/>
  <c r="B6500" i="3"/>
  <c r="A6499" i="3"/>
  <c r="A5472" i="3"/>
  <c r="B5473" i="3"/>
  <c r="B1181" i="3"/>
  <c r="A1180" i="3"/>
  <c r="A3360" i="3" l="1"/>
  <c r="B3361" i="3"/>
  <c r="A7611" i="3"/>
  <c r="B7612" i="3"/>
  <c r="B4533" i="3"/>
  <c r="A4532" i="3"/>
  <c r="B2344" i="3"/>
  <c r="A2343" i="3"/>
  <c r="A981" i="3"/>
  <c r="B982" i="3"/>
  <c r="A3673" i="3"/>
  <c r="B3674" i="3"/>
  <c r="B4017" i="3"/>
  <c r="A4016" i="3"/>
  <c r="A7803" i="3"/>
  <c r="B7804" i="3"/>
  <c r="A5182" i="3"/>
  <c r="B5183" i="3"/>
  <c r="A9807" i="3"/>
  <c r="B9808" i="3"/>
  <c r="B4865" i="3"/>
  <c r="A4864" i="3"/>
  <c r="B6501" i="3"/>
  <c r="A6500" i="3"/>
  <c r="A5473" i="3"/>
  <c r="B5474" i="3"/>
  <c r="A1181" i="3"/>
  <c r="B1182" i="3"/>
  <c r="A4533" i="3" l="1"/>
  <c r="B4534" i="3"/>
  <c r="B7613" i="3"/>
  <c r="A7612" i="3"/>
  <c r="A2344" i="3"/>
  <c r="B2345" i="3"/>
  <c r="A982" i="3"/>
  <c r="B983" i="3"/>
  <c r="A983" i="3" s="1"/>
  <c r="B3362" i="3"/>
  <c r="A3361" i="3"/>
  <c r="B1392" i="3"/>
  <c r="A1392" i="3" s="1"/>
  <c r="B7805" i="3"/>
  <c r="A7804" i="3"/>
  <c r="B3675" i="3"/>
  <c r="A3674" i="3"/>
  <c r="B4018" i="3"/>
  <c r="A4017" i="3"/>
  <c r="A5183" i="3"/>
  <c r="B5184" i="3"/>
  <c r="A4865" i="3"/>
  <c r="B4866" i="3"/>
  <c r="A9808" i="3"/>
  <c r="B9809" i="3"/>
  <c r="B5475" i="3"/>
  <c r="A5474" i="3"/>
  <c r="A6501" i="3"/>
  <c r="B6502" i="3"/>
  <c r="B1183" i="3"/>
  <c r="A1182" i="3"/>
  <c r="A7613" i="3" l="1"/>
  <c r="B7614" i="3"/>
  <c r="A2345" i="3"/>
  <c r="B2346" i="3"/>
  <c r="A4534" i="3"/>
  <c r="B4535" i="3"/>
  <c r="B3363" i="3"/>
  <c r="A3362" i="3"/>
  <c r="A3675" i="3"/>
  <c r="B3676" i="3"/>
  <c r="A4018" i="3"/>
  <c r="B4019" i="3"/>
  <c r="B7806" i="3"/>
  <c r="A7805" i="3"/>
  <c r="B6832" i="3"/>
  <c r="B4867" i="3"/>
  <c r="A4866" i="3"/>
  <c r="B9810" i="3"/>
  <c r="A9809" i="3"/>
  <c r="A5184" i="3"/>
  <c r="B5185" i="3"/>
  <c r="B5476" i="3"/>
  <c r="A5475" i="3"/>
  <c r="B6503" i="3"/>
  <c r="A6502" i="3"/>
  <c r="B1184" i="3"/>
  <c r="A1183" i="3"/>
  <c r="B2347" i="3" l="1"/>
  <c r="A2346" i="3"/>
  <c r="A3363" i="3"/>
  <c r="B3364" i="3"/>
  <c r="A4535" i="3"/>
  <c r="B4536" i="3"/>
  <c r="B7615" i="3"/>
  <c r="A7614" i="3"/>
  <c r="B3677" i="3"/>
  <c r="A3676" i="3"/>
  <c r="A4019" i="3"/>
  <c r="B4020" i="3"/>
  <c r="B7807" i="3"/>
  <c r="A7806" i="3"/>
  <c r="A6832" i="3"/>
  <c r="B6833" i="3"/>
  <c r="A5185" i="3"/>
  <c r="B5186" i="3"/>
  <c r="A5476" i="3"/>
  <c r="B5477" i="3"/>
  <c r="A9810" i="3"/>
  <c r="B9811" i="3"/>
  <c r="A4867" i="3"/>
  <c r="B4868" i="3"/>
  <c r="B6504" i="3"/>
  <c r="A6503" i="3"/>
  <c r="A1184" i="3"/>
  <c r="B1185" i="3"/>
  <c r="B3365" i="3" l="1"/>
  <c r="A3364" i="3"/>
  <c r="A7615" i="3"/>
  <c r="B7616" i="3"/>
  <c r="A4536" i="3"/>
  <c r="B4537" i="3"/>
  <c r="B2348" i="3"/>
  <c r="A2347" i="3"/>
  <c r="B7808" i="3"/>
  <c r="A7807" i="3"/>
  <c r="B3678" i="3"/>
  <c r="A3677" i="3"/>
  <c r="B4021" i="3"/>
  <c r="A4020" i="3"/>
  <c r="A6833" i="3"/>
  <c r="B6834" i="3"/>
  <c r="B9812" i="3"/>
  <c r="A9811" i="3"/>
  <c r="A4868" i="3"/>
  <c r="B4869" i="3"/>
  <c r="B5478" i="3"/>
  <c r="A5477" i="3"/>
  <c r="A5186" i="3"/>
  <c r="B5187" i="3"/>
  <c r="B6505" i="3"/>
  <c r="A6504" i="3"/>
  <c r="B1186" i="3"/>
  <c r="A1185" i="3"/>
  <c r="A7616" i="3" l="1"/>
  <c r="B7617" i="3"/>
  <c r="B2349" i="3"/>
  <c r="A2348" i="3"/>
  <c r="B4538" i="3"/>
  <c r="A4537" i="3"/>
  <c r="B3366" i="3"/>
  <c r="A3365" i="3"/>
  <c r="A3678" i="3"/>
  <c r="B3679" i="3"/>
  <c r="B4022" i="3"/>
  <c r="A4021" i="3"/>
  <c r="B7809" i="3"/>
  <c r="A7808" i="3"/>
  <c r="A6834" i="3"/>
  <c r="B6835" i="3"/>
  <c r="A6505" i="3"/>
  <c r="B6506" i="3"/>
  <c r="A5478" i="3"/>
  <c r="B5479" i="3"/>
  <c r="A4869" i="3"/>
  <c r="B4870" i="3"/>
  <c r="B5188" i="3"/>
  <c r="A5187" i="3"/>
  <c r="A9812" i="3"/>
  <c r="B9813" i="3"/>
  <c r="A1186" i="3"/>
  <c r="B1187" i="3"/>
  <c r="A3366" i="3" l="1"/>
  <c r="B3367" i="3"/>
  <c r="B2350" i="3"/>
  <c r="A2349" i="3"/>
  <c r="B7618" i="3"/>
  <c r="A7617" i="3"/>
  <c r="B4539" i="3"/>
  <c r="A4538" i="3"/>
  <c r="B4023" i="3"/>
  <c r="A4022" i="3"/>
  <c r="A3679" i="3"/>
  <c r="B3680" i="3"/>
  <c r="A7809" i="3"/>
  <c r="B7810" i="3"/>
  <c r="B6836" i="3"/>
  <c r="A6835" i="3"/>
  <c r="B9814" i="3"/>
  <c r="A9813" i="3"/>
  <c r="A4870" i="3"/>
  <c r="B4871" i="3"/>
  <c r="A6506" i="3"/>
  <c r="B6507" i="3"/>
  <c r="B5480" i="3"/>
  <c r="A5479" i="3"/>
  <c r="A5188" i="3"/>
  <c r="B5189" i="3"/>
  <c r="B1188" i="3"/>
  <c r="A1187" i="3"/>
  <c r="B4540" i="3" l="1"/>
  <c r="A4539" i="3"/>
  <c r="B2351" i="3"/>
  <c r="A2350" i="3"/>
  <c r="A3367" i="3"/>
  <c r="B3368" i="3"/>
  <c r="B7619" i="3"/>
  <c r="A7618" i="3"/>
  <c r="A4023" i="3"/>
  <c r="B4024" i="3"/>
  <c r="B7811" i="3"/>
  <c r="A7810" i="3"/>
  <c r="A3680" i="3"/>
  <c r="B3681" i="3"/>
  <c r="A6836" i="3"/>
  <c r="B6837" i="3"/>
  <c r="A4871" i="3"/>
  <c r="B4872" i="3"/>
  <c r="B5481" i="3"/>
  <c r="A5480" i="3"/>
  <c r="B5190" i="3"/>
  <c r="A5189" i="3"/>
  <c r="A6507" i="3"/>
  <c r="B6508" i="3"/>
  <c r="A9814" i="3"/>
  <c r="B9815" i="3"/>
  <c r="A1188" i="3"/>
  <c r="B1189" i="3"/>
  <c r="A7619" i="3" l="1"/>
  <c r="B7620" i="3"/>
  <c r="B2352" i="3"/>
  <c r="A2351" i="3"/>
  <c r="B3369" i="3"/>
  <c r="A3368" i="3"/>
  <c r="B4541" i="3"/>
  <c r="A4540" i="3"/>
  <c r="B3682" i="3"/>
  <c r="A3681" i="3"/>
  <c r="A4024" i="3"/>
  <c r="B4025" i="3"/>
  <c r="B7812" i="3"/>
  <c r="A7811" i="3"/>
  <c r="B6838" i="3"/>
  <c r="A6837" i="3"/>
  <c r="B6509" i="3"/>
  <c r="A6508" i="3"/>
  <c r="A5481" i="3"/>
  <c r="B5482" i="3"/>
  <c r="A4872" i="3"/>
  <c r="B4873" i="3"/>
  <c r="A9815" i="3"/>
  <c r="B9816" i="3"/>
  <c r="A5190" i="3"/>
  <c r="B5191" i="3"/>
  <c r="A1189" i="3"/>
  <c r="B1190" i="3"/>
  <c r="B4542" i="3" l="1"/>
  <c r="A4541" i="3"/>
  <c r="A2352" i="3"/>
  <c r="B2353" i="3"/>
  <c r="A2353" i="3" s="1"/>
  <c r="B7621" i="3"/>
  <c r="A7620" i="3"/>
  <c r="A3369" i="3"/>
  <c r="B3370" i="3"/>
  <c r="B4026" i="3"/>
  <c r="A4025" i="3"/>
  <c r="B7813" i="3"/>
  <c r="A7812" i="3"/>
  <c r="B3683" i="3"/>
  <c r="A3682" i="3"/>
  <c r="A5191" i="3"/>
  <c r="B5192" i="3"/>
  <c r="B6839" i="3"/>
  <c r="A6838" i="3"/>
  <c r="A9816" i="3"/>
  <c r="B9817" i="3"/>
  <c r="A5482" i="3"/>
  <c r="B5483" i="3"/>
  <c r="B4874" i="3"/>
  <c r="A4873" i="3"/>
  <c r="A6509" i="3"/>
  <c r="B6510" i="3"/>
  <c r="A1190" i="3"/>
  <c r="B1191" i="3"/>
  <c r="A3370" i="3" l="1"/>
  <c r="B3371" i="3"/>
  <c r="A7621" i="3"/>
  <c r="B7622" i="3"/>
  <c r="B4543" i="3"/>
  <c r="A4542" i="3"/>
  <c r="A7813" i="3"/>
  <c r="B7814" i="3"/>
  <c r="A3683" i="3"/>
  <c r="B3684" i="3"/>
  <c r="B4027" i="3"/>
  <c r="A4026" i="3"/>
  <c r="A5192" i="3"/>
  <c r="B5193" i="3"/>
  <c r="A6839" i="3"/>
  <c r="B6840" i="3"/>
  <c r="B4875" i="3"/>
  <c r="A4874" i="3"/>
  <c r="B6511" i="3"/>
  <c r="A6510" i="3"/>
  <c r="A5483" i="3"/>
  <c r="B5484" i="3"/>
  <c r="A9817" i="3"/>
  <c r="B9818" i="3"/>
  <c r="B1192" i="3"/>
  <c r="A1191" i="3"/>
  <c r="B4544" i="3" l="1"/>
  <c r="A4543" i="3"/>
  <c r="B7623" i="3"/>
  <c r="A7622" i="3"/>
  <c r="B3372" i="3"/>
  <c r="A3371" i="3"/>
  <c r="A3684" i="3"/>
  <c r="B3685" i="3"/>
  <c r="B7815" i="3"/>
  <c r="A7814" i="3"/>
  <c r="A4027" i="3"/>
  <c r="B4028" i="3"/>
  <c r="A9818" i="3"/>
  <c r="B9819" i="3"/>
  <c r="A6840" i="3"/>
  <c r="B6841" i="3"/>
  <c r="A5193" i="3"/>
  <c r="B5194" i="3"/>
  <c r="B4876" i="3"/>
  <c r="A4875" i="3"/>
  <c r="A6511" i="3"/>
  <c r="B6512" i="3"/>
  <c r="B5485" i="3"/>
  <c r="A5484" i="3"/>
  <c r="B1193" i="3"/>
  <c r="A1192" i="3"/>
  <c r="A3372" i="3" l="1"/>
  <c r="B3373" i="3"/>
  <c r="B4545" i="3"/>
  <c r="A4544" i="3"/>
  <c r="B7624" i="3"/>
  <c r="A7623" i="3"/>
  <c r="A3685" i="3"/>
  <c r="B3686" i="3"/>
  <c r="A4028" i="3"/>
  <c r="B4029" i="3"/>
  <c r="B7816" i="3"/>
  <c r="A7815" i="3"/>
  <c r="A9819" i="3"/>
  <c r="B9820" i="3"/>
  <c r="A5194" i="3"/>
  <c r="B5195" i="3"/>
  <c r="B6842" i="3"/>
  <c r="A6841" i="3"/>
  <c r="B6513" i="3"/>
  <c r="A6512" i="3"/>
  <c r="B5486" i="3"/>
  <c r="A5485" i="3"/>
  <c r="A4876" i="3"/>
  <c r="B4877" i="3"/>
  <c r="B1194" i="3"/>
  <c r="A1193" i="3"/>
  <c r="B4546" i="3" l="1"/>
  <c r="A4545" i="3"/>
  <c r="B3374" i="3"/>
  <c r="A3373" i="3"/>
  <c r="A7624" i="3"/>
  <c r="B7625" i="3"/>
  <c r="A3686" i="3"/>
  <c r="B3687" i="3"/>
  <c r="B7817" i="3"/>
  <c r="A7816" i="3"/>
  <c r="B4030" i="3"/>
  <c r="A4029" i="3"/>
  <c r="A9820" i="3"/>
  <c r="B9821" i="3"/>
  <c r="B5196" i="3"/>
  <c r="A5195" i="3"/>
  <c r="A6842" i="3"/>
  <c r="B6843" i="3"/>
  <c r="B5487" i="3"/>
  <c r="A5486" i="3"/>
  <c r="A4877" i="3"/>
  <c r="B4878" i="3"/>
  <c r="B6514" i="3"/>
  <c r="A6513" i="3"/>
  <c r="A1194" i="3"/>
  <c r="B1195" i="3"/>
  <c r="A3374" i="3" l="1"/>
  <c r="B3375" i="3"/>
  <c r="A7625" i="3"/>
  <c r="B7626" i="3"/>
  <c r="B4547" i="3"/>
  <c r="A4546" i="3"/>
  <c r="B3688" i="3"/>
  <c r="A3687" i="3"/>
  <c r="A4030" i="3"/>
  <c r="B4031" i="3"/>
  <c r="A7817" i="3"/>
  <c r="B7818" i="3"/>
  <c r="A9821" i="3"/>
  <c r="B9822" i="3"/>
  <c r="B6844" i="3"/>
  <c r="A6843" i="3"/>
  <c r="B5197" i="3"/>
  <c r="A5196" i="3"/>
  <c r="A5487" i="3"/>
  <c r="B5488" i="3"/>
  <c r="A4878" i="3"/>
  <c r="B4879" i="3"/>
  <c r="B6515" i="3"/>
  <c r="A6514" i="3"/>
  <c r="A1195" i="3"/>
  <c r="B1196" i="3"/>
  <c r="B7627" i="3" l="1"/>
  <c r="A7626" i="3"/>
  <c r="A3375" i="3"/>
  <c r="B3376" i="3"/>
  <c r="B4548" i="3"/>
  <c r="A4547" i="3"/>
  <c r="A3688" i="3"/>
  <c r="B3689" i="3"/>
  <c r="B7819" i="3"/>
  <c r="A7818" i="3"/>
  <c r="B4032" i="3"/>
  <c r="A4031" i="3"/>
  <c r="B9823" i="3"/>
  <c r="A9822" i="3"/>
  <c r="A5197" i="3"/>
  <c r="B5198" i="3"/>
  <c r="A6844" i="3"/>
  <c r="B6845" i="3"/>
  <c r="B6516" i="3"/>
  <c r="A6515" i="3"/>
  <c r="A4879" i="3"/>
  <c r="B4880" i="3"/>
  <c r="A5488" i="3"/>
  <c r="B5489" i="3"/>
  <c r="A1196" i="3"/>
  <c r="B1197" i="3"/>
  <c r="B3377" i="3" l="1"/>
  <c r="A3376" i="3"/>
  <c r="B4549" i="3"/>
  <c r="A4548" i="3"/>
  <c r="A7627" i="3"/>
  <c r="B7628" i="3"/>
  <c r="B3690" i="3"/>
  <c r="A3689" i="3"/>
  <c r="A4032" i="3"/>
  <c r="B4033" i="3"/>
  <c r="A7819" i="3"/>
  <c r="B7820" i="3"/>
  <c r="B9824" i="3"/>
  <c r="A9823" i="3"/>
  <c r="A6845" i="3"/>
  <c r="B6846" i="3"/>
  <c r="A5198" i="3"/>
  <c r="B5199" i="3"/>
  <c r="A6516" i="3"/>
  <c r="B6517" i="3"/>
  <c r="B5490" i="3"/>
  <c r="A5489" i="3"/>
  <c r="B4881" i="3"/>
  <c r="A4880" i="3"/>
  <c r="A1197" i="3"/>
  <c r="B1198" i="3"/>
  <c r="B4550" i="3" l="1"/>
  <c r="A4549" i="3"/>
  <c r="B7629" i="3"/>
  <c r="A7628" i="3"/>
  <c r="B3378" i="3"/>
  <c r="A3377" i="3"/>
  <c r="B3691" i="3"/>
  <c r="A3690" i="3"/>
  <c r="A7820" i="3"/>
  <c r="B7821" i="3"/>
  <c r="B4034" i="3"/>
  <c r="A4033" i="3"/>
  <c r="A9824" i="3"/>
  <c r="B9825" i="3"/>
  <c r="B5200" i="3"/>
  <c r="A5199" i="3"/>
  <c r="B6847" i="3"/>
  <c r="A6846" i="3"/>
  <c r="B4882" i="3"/>
  <c r="A4881" i="3"/>
  <c r="B5491" i="3"/>
  <c r="A5490" i="3"/>
  <c r="B6518" i="3"/>
  <c r="A6517" i="3"/>
  <c r="B1199" i="3"/>
  <c r="A1198" i="3"/>
  <c r="B7630" i="3" l="1"/>
  <c r="A7629" i="3"/>
  <c r="B3379" i="3"/>
  <c r="A3378" i="3"/>
  <c r="A4550" i="3"/>
  <c r="B4551" i="3"/>
  <c r="A3691" i="3"/>
  <c r="B3692" i="3"/>
  <c r="A7821" i="3"/>
  <c r="B7822" i="3"/>
  <c r="B4035" i="3"/>
  <c r="A4034" i="3"/>
  <c r="A9825" i="3"/>
  <c r="B9826" i="3"/>
  <c r="B5201" i="3"/>
  <c r="A5200" i="3"/>
  <c r="A6847" i="3"/>
  <c r="B6848" i="3"/>
  <c r="B6519" i="3"/>
  <c r="A6518" i="3"/>
  <c r="B4883" i="3"/>
  <c r="A4882" i="3"/>
  <c r="B5492" i="3"/>
  <c r="A5491" i="3"/>
  <c r="A1199" i="3"/>
  <c r="B1200" i="3"/>
  <c r="A3379" i="3" l="1"/>
  <c r="B3380" i="3"/>
  <c r="B4552" i="3"/>
  <c r="A4551" i="3"/>
  <c r="A7630" i="3"/>
  <c r="B7631" i="3"/>
  <c r="B3693" i="3"/>
  <c r="A3692" i="3"/>
  <c r="B4036" i="3"/>
  <c r="A4035" i="3"/>
  <c r="A7822" i="3"/>
  <c r="B7823" i="3"/>
  <c r="B9827" i="3"/>
  <c r="A9826" i="3"/>
  <c r="B6849" i="3"/>
  <c r="A6848" i="3"/>
  <c r="B5202" i="3"/>
  <c r="A5201" i="3"/>
  <c r="A4883" i="3"/>
  <c r="B4884" i="3"/>
  <c r="A5492" i="3"/>
  <c r="B5493" i="3"/>
  <c r="A6519" i="3"/>
  <c r="B6520" i="3"/>
  <c r="B1201" i="3"/>
  <c r="A1200" i="3"/>
  <c r="A4552" i="3" l="1"/>
  <c r="B4553" i="3"/>
  <c r="A7631" i="3"/>
  <c r="B7632" i="3"/>
  <c r="A3380" i="3"/>
  <c r="B3381" i="3"/>
  <c r="A3693" i="3"/>
  <c r="B3694" i="3"/>
  <c r="A7823" i="3"/>
  <c r="B7824" i="3"/>
  <c r="B4037" i="3"/>
  <c r="A4036" i="3"/>
  <c r="A9827" i="3"/>
  <c r="B9828" i="3"/>
  <c r="B6850" i="3"/>
  <c r="A6849" i="3"/>
  <c r="A5202" i="3"/>
  <c r="B5203" i="3"/>
  <c r="A5493" i="3"/>
  <c r="B5494" i="3"/>
  <c r="B6521" i="3"/>
  <c r="A6520" i="3"/>
  <c r="A4884" i="3"/>
  <c r="B4885" i="3"/>
  <c r="B1202" i="3"/>
  <c r="A1201" i="3"/>
  <c r="B7633" i="3" l="1"/>
  <c r="A7632" i="3"/>
  <c r="B3382" i="3"/>
  <c r="A3381" i="3"/>
  <c r="B4554" i="3"/>
  <c r="A4553" i="3"/>
  <c r="B3695" i="3"/>
  <c r="A3694" i="3"/>
  <c r="A7824" i="3"/>
  <c r="B7825" i="3"/>
  <c r="B4038" i="3"/>
  <c r="A4037" i="3"/>
  <c r="A9828" i="3"/>
  <c r="B9829" i="3"/>
  <c r="B6851" i="3"/>
  <c r="A6850" i="3"/>
  <c r="A5203" i="3"/>
  <c r="B5204" i="3"/>
  <c r="A6521" i="3"/>
  <c r="B6522" i="3"/>
  <c r="A4885" i="3"/>
  <c r="B4886" i="3"/>
  <c r="B5495" i="3"/>
  <c r="A5494" i="3"/>
  <c r="B1203" i="3"/>
  <c r="A1202" i="3"/>
  <c r="A3382" i="3" l="1"/>
  <c r="B3383" i="3"/>
  <c r="B4555" i="3"/>
  <c r="A4554" i="3"/>
  <c r="B7634" i="3"/>
  <c r="A7633" i="3"/>
  <c r="B7826" i="3"/>
  <c r="A7825" i="3"/>
  <c r="A4038" i="3"/>
  <c r="B4039" i="3"/>
  <c r="A3695" i="3"/>
  <c r="B3696" i="3"/>
  <c r="A9829" i="3"/>
  <c r="B9830" i="3"/>
  <c r="A5204" i="3"/>
  <c r="B5205" i="3"/>
  <c r="A6851" i="3"/>
  <c r="B6852" i="3"/>
  <c r="B5496" i="3"/>
  <c r="A5495" i="3"/>
  <c r="A4886" i="3"/>
  <c r="B4887" i="3"/>
  <c r="A6522" i="3"/>
  <c r="B6523" i="3"/>
  <c r="A1203" i="3"/>
  <c r="B1204" i="3"/>
  <c r="A4555" i="3" l="1"/>
  <c r="B4556" i="3"/>
  <c r="A3383" i="3"/>
  <c r="B3384" i="3"/>
  <c r="B7635" i="3"/>
  <c r="A7634" i="3"/>
  <c r="B4040" i="3"/>
  <c r="A4039" i="3"/>
  <c r="A3696" i="3"/>
  <c r="B3697" i="3"/>
  <c r="B7827" i="3"/>
  <c r="A7826" i="3"/>
  <c r="B9831" i="3"/>
  <c r="A9830" i="3"/>
  <c r="B6853" i="3"/>
  <c r="A6852" i="3"/>
  <c r="A5205" i="3"/>
  <c r="B5206" i="3"/>
  <c r="A5496" i="3"/>
  <c r="B5497" i="3"/>
  <c r="A4887" i="3"/>
  <c r="B4888" i="3"/>
  <c r="B6524" i="3"/>
  <c r="A6523" i="3"/>
  <c r="B1205" i="3"/>
  <c r="A1204" i="3"/>
  <c r="A7635" i="3" l="1"/>
  <c r="B7636" i="3"/>
  <c r="B3385" i="3"/>
  <c r="A3384" i="3"/>
  <c r="A4556" i="3"/>
  <c r="B4557" i="3"/>
  <c r="B3698" i="3"/>
  <c r="A3697" i="3"/>
  <c r="A7827" i="3"/>
  <c r="B7828" i="3"/>
  <c r="B4041" i="3"/>
  <c r="A4040" i="3"/>
  <c r="A9831" i="3"/>
  <c r="B9832" i="3"/>
  <c r="A6853" i="3"/>
  <c r="B6854" i="3"/>
  <c r="A5206" i="3"/>
  <c r="B5207" i="3"/>
  <c r="B6525" i="3"/>
  <c r="A6524" i="3"/>
  <c r="B4889" i="3"/>
  <c r="A4888" i="3"/>
  <c r="A5497" i="3"/>
  <c r="B5498" i="3"/>
  <c r="B1206" i="3"/>
  <c r="A1205" i="3"/>
  <c r="B3386" i="3" l="1"/>
  <c r="A3385" i="3"/>
  <c r="A4557" i="3"/>
  <c r="B4558" i="3"/>
  <c r="A7636" i="3"/>
  <c r="B7637" i="3"/>
  <c r="B7829" i="3"/>
  <c r="A7828" i="3"/>
  <c r="A4041" i="3"/>
  <c r="B4042" i="3"/>
  <c r="A3698" i="3"/>
  <c r="B3699" i="3"/>
  <c r="A9832" i="3"/>
  <c r="B9833" i="3"/>
  <c r="A5207" i="3"/>
  <c r="B5208" i="3"/>
  <c r="A6854" i="3"/>
  <c r="B6855" i="3"/>
  <c r="A6525" i="3"/>
  <c r="B6526" i="3"/>
  <c r="B4890" i="3"/>
  <c r="A4889" i="3"/>
  <c r="A5498" i="3"/>
  <c r="B5499" i="3"/>
  <c r="A1206" i="3"/>
  <c r="B1207" i="3"/>
  <c r="B4559" i="3" l="1"/>
  <c r="A4558" i="3"/>
  <c r="A7637" i="3"/>
  <c r="B7638" i="3"/>
  <c r="B3387" i="3"/>
  <c r="A3386" i="3"/>
  <c r="B4043" i="3"/>
  <c r="A4042" i="3"/>
  <c r="A3699" i="3"/>
  <c r="B3700" i="3"/>
  <c r="B7830" i="3"/>
  <c r="A7829" i="3"/>
  <c r="A9833" i="3"/>
  <c r="B9834" i="3"/>
  <c r="A6855" i="3"/>
  <c r="B6856" i="3"/>
  <c r="A5208" i="3"/>
  <c r="B5209" i="3"/>
  <c r="A4890" i="3"/>
  <c r="B4891" i="3"/>
  <c r="B5500" i="3"/>
  <c r="A5499" i="3"/>
  <c r="A6526" i="3"/>
  <c r="B6527" i="3"/>
  <c r="B1208" i="3"/>
  <c r="A1207" i="3"/>
  <c r="B7639" i="3" l="1"/>
  <c r="A7638" i="3"/>
  <c r="A3387" i="3"/>
  <c r="B3388" i="3"/>
  <c r="B4560" i="3"/>
  <c r="A4559" i="3"/>
  <c r="A7830" i="3"/>
  <c r="B7831" i="3"/>
  <c r="A3700" i="3"/>
  <c r="B3701" i="3"/>
  <c r="B4044" i="3"/>
  <c r="A4043" i="3"/>
  <c r="A9834" i="3"/>
  <c r="B9835" i="3"/>
  <c r="A5209" i="3"/>
  <c r="B5210" i="3"/>
  <c r="B6857" i="3"/>
  <c r="A6856" i="3"/>
  <c r="B5501" i="3"/>
  <c r="A5500" i="3"/>
  <c r="A6527" i="3"/>
  <c r="B6528" i="3"/>
  <c r="B4892" i="3"/>
  <c r="A4891" i="3"/>
  <c r="A1208" i="3"/>
  <c r="B1209" i="3"/>
  <c r="A3388" i="3" l="1"/>
  <c r="B3389" i="3"/>
  <c r="A3389" i="3" s="1"/>
  <c r="A4560" i="3"/>
  <c r="B4561" i="3"/>
  <c r="B7640" i="3"/>
  <c r="A7639" i="3"/>
  <c r="B4045" i="3"/>
  <c r="A4044" i="3"/>
  <c r="B3702" i="3"/>
  <c r="A3701" i="3"/>
  <c r="A7831" i="3"/>
  <c r="B7832" i="3"/>
  <c r="A9835" i="3"/>
  <c r="B9836" i="3"/>
  <c r="B5211" i="3"/>
  <c r="A5210" i="3"/>
  <c r="B6858" i="3"/>
  <c r="A6857" i="3"/>
  <c r="B5502" i="3"/>
  <c r="A5501" i="3"/>
  <c r="B6529" i="3"/>
  <c r="A6528" i="3"/>
  <c r="B4893" i="3"/>
  <c r="A4892" i="3"/>
  <c r="A1209" i="3"/>
  <c r="B1210" i="3"/>
  <c r="B4562" i="3" l="1"/>
  <c r="A4561" i="3"/>
  <c r="B7641" i="3"/>
  <c r="A7640" i="3"/>
  <c r="A7832" i="3"/>
  <c r="B7833" i="3"/>
  <c r="A3702" i="3"/>
  <c r="B3703" i="3"/>
  <c r="A4045" i="3"/>
  <c r="B4046" i="3"/>
  <c r="A5211" i="3"/>
  <c r="B5212" i="3"/>
  <c r="A9836" i="3"/>
  <c r="B9837" i="3"/>
  <c r="A6858" i="3"/>
  <c r="B6859" i="3"/>
  <c r="B6530" i="3"/>
  <c r="A6529" i="3"/>
  <c r="B4894" i="3"/>
  <c r="A4893" i="3"/>
  <c r="B5503" i="3"/>
  <c r="A5502" i="3"/>
  <c r="A1210" i="3"/>
  <c r="B1211" i="3"/>
  <c r="B7642" i="3" l="1"/>
  <c r="A7641" i="3"/>
  <c r="A4562" i="3"/>
  <c r="B4563" i="3"/>
  <c r="A3703" i="3"/>
  <c r="B3704" i="3"/>
  <c r="A7833" i="3"/>
  <c r="B7834" i="3"/>
  <c r="B4047" i="3"/>
  <c r="A4046" i="3"/>
  <c r="B5213" i="3"/>
  <c r="A5212" i="3"/>
  <c r="A9837" i="3"/>
  <c r="B9838" i="3"/>
  <c r="A6859" i="3"/>
  <c r="B6860" i="3"/>
  <c r="A5503" i="3"/>
  <c r="B5504" i="3"/>
  <c r="A6530" i="3"/>
  <c r="B6531" i="3"/>
  <c r="A1211" i="3"/>
  <c r="B1212" i="3"/>
  <c r="B4895" i="3"/>
  <c r="A4894" i="3"/>
  <c r="A4563" i="3" l="1"/>
  <c r="B4564" i="3"/>
  <c r="A7642" i="3"/>
  <c r="B7643" i="3"/>
  <c r="A3704" i="3"/>
  <c r="B3705" i="3"/>
  <c r="A4047" i="3"/>
  <c r="B4048" i="3"/>
  <c r="B7835" i="3"/>
  <c r="A7834" i="3"/>
  <c r="A5213" i="3"/>
  <c r="B5214" i="3"/>
  <c r="A9838" i="3"/>
  <c r="B9839" i="3"/>
  <c r="A6860" i="3"/>
  <c r="B6861" i="3"/>
  <c r="B6532" i="3"/>
  <c r="A6531" i="3"/>
  <c r="B4896" i="3"/>
  <c r="A4895" i="3"/>
  <c r="B1213" i="3"/>
  <c r="A1212" i="3"/>
  <c r="A5504" i="3"/>
  <c r="B5505" i="3"/>
  <c r="B7644" i="3" l="1"/>
  <c r="A7643" i="3"/>
  <c r="A4564" i="3"/>
  <c r="B4565" i="3"/>
  <c r="A7835" i="3"/>
  <c r="B7836" i="3"/>
  <c r="B4049" i="3"/>
  <c r="A4048" i="3"/>
  <c r="B3706" i="3"/>
  <c r="A3705" i="3"/>
  <c r="A5214" i="3"/>
  <c r="B5215" i="3"/>
  <c r="B9840" i="3"/>
  <c r="A9839" i="3"/>
  <c r="B6862" i="3"/>
  <c r="A6861" i="3"/>
  <c r="B1214" i="3"/>
  <c r="A1213" i="3"/>
  <c r="B6533" i="3"/>
  <c r="A6532" i="3"/>
  <c r="A5505" i="3"/>
  <c r="B5506" i="3"/>
  <c r="A4896" i="3"/>
  <c r="B4897" i="3"/>
  <c r="A4565" i="3" l="1"/>
  <c r="B4566" i="3"/>
  <c r="A7644" i="3"/>
  <c r="B7645" i="3"/>
  <c r="B3707" i="3"/>
  <c r="A3706" i="3"/>
  <c r="A4049" i="3"/>
  <c r="B4050" i="3"/>
  <c r="B7837" i="3"/>
  <c r="A7836" i="3"/>
  <c r="A5215" i="3"/>
  <c r="B5216" i="3"/>
  <c r="A9840" i="3"/>
  <c r="B9841" i="3"/>
  <c r="A6862" i="3"/>
  <c r="B6863" i="3"/>
  <c r="A1214" i="3"/>
  <c r="B1215" i="3"/>
  <c r="B4898" i="3"/>
  <c r="A4897" i="3"/>
  <c r="B6534" i="3"/>
  <c r="A6533" i="3"/>
  <c r="A5506" i="3"/>
  <c r="B5507" i="3"/>
  <c r="B7646" i="3" l="1"/>
  <c r="A7645" i="3"/>
  <c r="B4567" i="3"/>
  <c r="A4566" i="3"/>
  <c r="A4050" i="3"/>
  <c r="B4051" i="3"/>
  <c r="A7837" i="3"/>
  <c r="B7838" i="3"/>
  <c r="A3707" i="3"/>
  <c r="B3708" i="3"/>
  <c r="B5217" i="3"/>
  <c r="A5216" i="3"/>
  <c r="A9841" i="3"/>
  <c r="B9842" i="3"/>
  <c r="A6863" i="3"/>
  <c r="B6864" i="3"/>
  <c r="B6535" i="3"/>
  <c r="A6534" i="3"/>
  <c r="B5508" i="3"/>
  <c r="A5507" i="3"/>
  <c r="B4899" i="3"/>
  <c r="A4898" i="3"/>
  <c r="A1215" i="3"/>
  <c r="B1216" i="3"/>
  <c r="A4567" i="3" l="1"/>
  <c r="B4568" i="3"/>
  <c r="A7646" i="3"/>
  <c r="B7647" i="3"/>
  <c r="A3708" i="3"/>
  <c r="B3709" i="3"/>
  <c r="A7838" i="3"/>
  <c r="B7839" i="3"/>
  <c r="A4051" i="3"/>
  <c r="B4052" i="3"/>
  <c r="A5217" i="3"/>
  <c r="B5218" i="3"/>
  <c r="B9843" i="3"/>
  <c r="A9842" i="3"/>
  <c r="A6864" i="3"/>
  <c r="B6865" i="3"/>
  <c r="A4899" i="3"/>
  <c r="B4900" i="3"/>
  <c r="A6535" i="3"/>
  <c r="B6536" i="3"/>
  <c r="A1216" i="3"/>
  <c r="B1217" i="3"/>
  <c r="A5508" i="3"/>
  <c r="B5509" i="3"/>
  <c r="A7647" i="3" l="1"/>
  <c r="B7648" i="3"/>
  <c r="A4568" i="3"/>
  <c r="B4569" i="3"/>
  <c r="B4053" i="3"/>
  <c r="A4052" i="3"/>
  <c r="B7840" i="3"/>
  <c r="A7839" i="3"/>
  <c r="B3710" i="3"/>
  <c r="A3709" i="3"/>
  <c r="B5219" i="3"/>
  <c r="A5218" i="3"/>
  <c r="A9843" i="3"/>
  <c r="B9844" i="3"/>
  <c r="B6866" i="3"/>
  <c r="A6865" i="3"/>
  <c r="A5509" i="3"/>
  <c r="B5510" i="3"/>
  <c r="B6537" i="3"/>
  <c r="A6536" i="3"/>
  <c r="A1217" i="3"/>
  <c r="B1218" i="3"/>
  <c r="B4901" i="3"/>
  <c r="A4900" i="3"/>
  <c r="B4570" i="3" l="1"/>
  <c r="A4569" i="3"/>
  <c r="B7649" i="3"/>
  <c r="A7648" i="3"/>
  <c r="A7840" i="3"/>
  <c r="B7841" i="3"/>
  <c r="B3711" i="3"/>
  <c r="A3710" i="3"/>
  <c r="B4054" i="3"/>
  <c r="A4053" i="3"/>
  <c r="A5219" i="3"/>
  <c r="B5220" i="3"/>
  <c r="A9844" i="3"/>
  <c r="B9845" i="3"/>
  <c r="B6867" i="3"/>
  <c r="A6866" i="3"/>
  <c r="B4666" i="3"/>
  <c r="A4901" i="3"/>
  <c r="B4902" i="3"/>
  <c r="B6538" i="3"/>
  <c r="A6537" i="3"/>
  <c r="B1219" i="3"/>
  <c r="A1218" i="3"/>
  <c r="B5511" i="3"/>
  <c r="A5510" i="3"/>
  <c r="B7650" i="3" l="1"/>
  <c r="A7649" i="3"/>
  <c r="B4571" i="3"/>
  <c r="A4570" i="3"/>
  <c r="B7842" i="3"/>
  <c r="A7841" i="3"/>
  <c r="A4054" i="3"/>
  <c r="B4055" i="3"/>
  <c r="B3712" i="3"/>
  <c r="A3711" i="3"/>
  <c r="B5221" i="3"/>
  <c r="A5220" i="3"/>
  <c r="A9845" i="3"/>
  <c r="B9846" i="3"/>
  <c r="A4666" i="3"/>
  <c r="B4667" i="3"/>
  <c r="A6867" i="3"/>
  <c r="B6868" i="3"/>
  <c r="B1220" i="3"/>
  <c r="A1219" i="3"/>
  <c r="B5512" i="3"/>
  <c r="A5511" i="3"/>
  <c r="B6539" i="3"/>
  <c r="A6538" i="3"/>
  <c r="B4903" i="3"/>
  <c r="A4902" i="3"/>
  <c r="A4571" i="3" l="1"/>
  <c r="B4572" i="3"/>
  <c r="A7650" i="3"/>
  <c r="B7651" i="3"/>
  <c r="A4055" i="3"/>
  <c r="B4056" i="3"/>
  <c r="A3712" i="3"/>
  <c r="B3713" i="3"/>
  <c r="B7843" i="3"/>
  <c r="A7842" i="3"/>
  <c r="A5221" i="3"/>
  <c r="B5222" i="3"/>
  <c r="B9847" i="3"/>
  <c r="A9846" i="3"/>
  <c r="B4668" i="3"/>
  <c r="A4667" i="3"/>
  <c r="B6869" i="3"/>
  <c r="A6868" i="3"/>
  <c r="B6540" i="3"/>
  <c r="A6539" i="3"/>
  <c r="A1220" i="3"/>
  <c r="B1221" i="3"/>
  <c r="B4904" i="3"/>
  <c r="A4903" i="3"/>
  <c r="B5513" i="3"/>
  <c r="A5512" i="3"/>
  <c r="A7651" i="3" l="1"/>
  <c r="B7652" i="3"/>
  <c r="B4573" i="3"/>
  <c r="A4572" i="3"/>
  <c r="B3714" i="3"/>
  <c r="A3713" i="3"/>
  <c r="B7844" i="3"/>
  <c r="A7843" i="3"/>
  <c r="B4057" i="3"/>
  <c r="A4056" i="3"/>
  <c r="B5223" i="3"/>
  <c r="A5222" i="3"/>
  <c r="A9847" i="3"/>
  <c r="B9848" i="3"/>
  <c r="B6870" i="3"/>
  <c r="A6869" i="3"/>
  <c r="B4669" i="3"/>
  <c r="A4668" i="3"/>
  <c r="B4905" i="3"/>
  <c r="A4904" i="3"/>
  <c r="B1222" i="3"/>
  <c r="A1221" i="3"/>
  <c r="A5513" i="3"/>
  <c r="B5514" i="3"/>
  <c r="A6540" i="3"/>
  <c r="B6541" i="3"/>
  <c r="A4573" i="3" l="1"/>
  <c r="B4574" i="3"/>
  <c r="B7653" i="3"/>
  <c r="A7652" i="3"/>
  <c r="A7844" i="3"/>
  <c r="B7845" i="3"/>
  <c r="B4058" i="3"/>
  <c r="A4057" i="3"/>
  <c r="B3715" i="3"/>
  <c r="A3714" i="3"/>
  <c r="A5223" i="3"/>
  <c r="B5224" i="3"/>
  <c r="A9848" i="3"/>
  <c r="B9849" i="3"/>
  <c r="A4905" i="3"/>
  <c r="B4906" i="3"/>
  <c r="A6870" i="3"/>
  <c r="B6871" i="3"/>
  <c r="B4670" i="3"/>
  <c r="A4669" i="3"/>
  <c r="B6542" i="3"/>
  <c r="A6541" i="3"/>
  <c r="A1222" i="3"/>
  <c r="B1223" i="3"/>
  <c r="A5514" i="3"/>
  <c r="B5515" i="3"/>
  <c r="A7653" i="3" l="1"/>
  <c r="B7654" i="3"/>
  <c r="A4574" i="3"/>
  <c r="B4575" i="3"/>
  <c r="A7845" i="3"/>
  <c r="B7846" i="3"/>
  <c r="B3716" i="3"/>
  <c r="A3715" i="3"/>
  <c r="B4059" i="3"/>
  <c r="A4058" i="3"/>
  <c r="A5224" i="3"/>
  <c r="B5225" i="3"/>
  <c r="A9849" i="3"/>
  <c r="B9850" i="3"/>
  <c r="B6872" i="3"/>
  <c r="A6871" i="3"/>
  <c r="A4670" i="3"/>
  <c r="B4671" i="3"/>
  <c r="A4906" i="3"/>
  <c r="B4907" i="3"/>
  <c r="A6542" i="3"/>
  <c r="B6543" i="3"/>
  <c r="A1223" i="3"/>
  <c r="B1224" i="3"/>
  <c r="B5516" i="3"/>
  <c r="A5515" i="3"/>
  <c r="B4576" i="3" l="1"/>
  <c r="A4575" i="3"/>
  <c r="B7655" i="3"/>
  <c r="A7654" i="3"/>
  <c r="A4059" i="3"/>
  <c r="B4060" i="3"/>
  <c r="A3716" i="3"/>
  <c r="B3717" i="3"/>
  <c r="A7846" i="3"/>
  <c r="B7847" i="3"/>
  <c r="B5226" i="3"/>
  <c r="A5225" i="3"/>
  <c r="A9850" i="3"/>
  <c r="B9851" i="3"/>
  <c r="A6872" i="3"/>
  <c r="B6873" i="3"/>
  <c r="A4907" i="3"/>
  <c r="B4908" i="3"/>
  <c r="B4672" i="3"/>
  <c r="A4671" i="3"/>
  <c r="A5516" i="3"/>
  <c r="B5517" i="3"/>
  <c r="B1225" i="3"/>
  <c r="A1224" i="3"/>
  <c r="B6544" i="3"/>
  <c r="A6543" i="3"/>
  <c r="B7656" i="3" l="1"/>
  <c r="A7655" i="3"/>
  <c r="B4577" i="3"/>
  <c r="A4576" i="3"/>
  <c r="A7847" i="3"/>
  <c r="B7848" i="3"/>
  <c r="B3718" i="3"/>
  <c r="A3717" i="3"/>
  <c r="B4061" i="3"/>
  <c r="A4060" i="3"/>
  <c r="B5227" i="3"/>
  <c r="A5226" i="3"/>
  <c r="A9851" i="3"/>
  <c r="B9852" i="3"/>
  <c r="A4672" i="3"/>
  <c r="B4673" i="3"/>
  <c r="A4908" i="3"/>
  <c r="B4909" i="3"/>
  <c r="A6873" i="3"/>
  <c r="B6874" i="3"/>
  <c r="B1226" i="3"/>
  <c r="A1225" i="3"/>
  <c r="A5517" i="3"/>
  <c r="B5518" i="3"/>
  <c r="A6544" i="3"/>
  <c r="B6545" i="3"/>
  <c r="B4578" i="3" l="1"/>
  <c r="A4577" i="3"/>
  <c r="B7657" i="3"/>
  <c r="A7656" i="3"/>
  <c r="A4061" i="3"/>
  <c r="B4062" i="3"/>
  <c r="B7849" i="3"/>
  <c r="A7848" i="3"/>
  <c r="B3719" i="3"/>
  <c r="A3718" i="3"/>
  <c r="B5228" i="3"/>
  <c r="A5227" i="3"/>
  <c r="B9853" i="3"/>
  <c r="A9852" i="3"/>
  <c r="A6874" i="3"/>
  <c r="B6875" i="3"/>
  <c r="A4673" i="3"/>
  <c r="B4674" i="3"/>
  <c r="A4909" i="3"/>
  <c r="B4910" i="3"/>
  <c r="B5519" i="3"/>
  <c r="A5518" i="3"/>
  <c r="B6546" i="3"/>
  <c r="A6545" i="3"/>
  <c r="A1226" i="3"/>
  <c r="B1227" i="3"/>
  <c r="B7658" i="3" l="1"/>
  <c r="A7657" i="3"/>
  <c r="B4579" i="3"/>
  <c r="A4578" i="3"/>
  <c r="A7849" i="3"/>
  <c r="B7850" i="3"/>
  <c r="A4062" i="3"/>
  <c r="B4063" i="3"/>
  <c r="B3720" i="3"/>
  <c r="A3719" i="3"/>
  <c r="A5228" i="3"/>
  <c r="B5229" i="3"/>
  <c r="A9853" i="3"/>
  <c r="B9854" i="3"/>
  <c r="A4910" i="3"/>
  <c r="B4911" i="3"/>
  <c r="B4675" i="3"/>
  <c r="A4674" i="3"/>
  <c r="A6875" i="3"/>
  <c r="B6876" i="3"/>
  <c r="B5520" i="3"/>
  <c r="A5519" i="3"/>
  <c r="A6546" i="3"/>
  <c r="B6547" i="3"/>
  <c r="B1228" i="3"/>
  <c r="A1227" i="3"/>
  <c r="A4579" i="3" l="1"/>
  <c r="B4580" i="3"/>
  <c r="B7659" i="3"/>
  <c r="A7658" i="3"/>
  <c r="A3720" i="3"/>
  <c r="B3721" i="3"/>
  <c r="A4063" i="3"/>
  <c r="B4064" i="3"/>
  <c r="A7850" i="3"/>
  <c r="B7851" i="3"/>
  <c r="B5230" i="3"/>
  <c r="A5229" i="3"/>
  <c r="B9855" i="3"/>
  <c r="A9854" i="3"/>
  <c r="B6877" i="3"/>
  <c r="A6876" i="3"/>
  <c r="A4911" i="3"/>
  <c r="B4912" i="3"/>
  <c r="B4676" i="3"/>
  <c r="A4675" i="3"/>
  <c r="B1229" i="3"/>
  <c r="A1228" i="3"/>
  <c r="A5520" i="3"/>
  <c r="B5521" i="3"/>
  <c r="A6547" i="3"/>
  <c r="B6548" i="3"/>
  <c r="B7660" i="3" l="1"/>
  <c r="A7659" i="3"/>
  <c r="B4581" i="3"/>
  <c r="A4580" i="3"/>
  <c r="A7851" i="3"/>
  <c r="B7852" i="3"/>
  <c r="A4064" i="3"/>
  <c r="B4065" i="3"/>
  <c r="A3721" i="3"/>
  <c r="B3722" i="3"/>
  <c r="B5231" i="3"/>
  <c r="A5230" i="3"/>
  <c r="B9856" i="3"/>
  <c r="A9855" i="3"/>
  <c r="A4676" i="3"/>
  <c r="B4677" i="3"/>
  <c r="B4913" i="3"/>
  <c r="A4912" i="3"/>
  <c r="B6878" i="3"/>
  <c r="A6877" i="3"/>
  <c r="B5522" i="3"/>
  <c r="A5521" i="3"/>
  <c r="B6549" i="3"/>
  <c r="A6548" i="3"/>
  <c r="B1230" i="3"/>
  <c r="A1229" i="3"/>
  <c r="B4582" i="3" l="1"/>
  <c r="A4581" i="3"/>
  <c r="A7660" i="3"/>
  <c r="B7661" i="3"/>
  <c r="A3722" i="3"/>
  <c r="B3723" i="3"/>
  <c r="A4065" i="3"/>
  <c r="B4066" i="3"/>
  <c r="A7852" i="3"/>
  <c r="B7853" i="3"/>
  <c r="B5232" i="3"/>
  <c r="A5231" i="3"/>
  <c r="A9856" i="3"/>
  <c r="B9857" i="3"/>
  <c r="B6879" i="3"/>
  <c r="A6878" i="3"/>
  <c r="B4914" i="3"/>
  <c r="A4913" i="3"/>
  <c r="B4678" i="3"/>
  <c r="A4677" i="3"/>
  <c r="A1230" i="3"/>
  <c r="B1231" i="3"/>
  <c r="B5523" i="3"/>
  <c r="A5522" i="3"/>
  <c r="A6549" i="3"/>
  <c r="B6550" i="3"/>
  <c r="A7661" i="3" l="1"/>
  <c r="B7662" i="3"/>
  <c r="B4583" i="3"/>
  <c r="A4582" i="3"/>
  <c r="B7854" i="3"/>
  <c r="A7853" i="3"/>
  <c r="B4067" i="3"/>
  <c r="A4066" i="3"/>
  <c r="B3724" i="3"/>
  <c r="A3723" i="3"/>
  <c r="B5233" i="3"/>
  <c r="A5232" i="3"/>
  <c r="A9857" i="3"/>
  <c r="B9858" i="3"/>
  <c r="A4914" i="3"/>
  <c r="B4915" i="3"/>
  <c r="A4678" i="3"/>
  <c r="B4679" i="3"/>
  <c r="A6879" i="3"/>
  <c r="B6880" i="3"/>
  <c r="A5523" i="3"/>
  <c r="B5524" i="3"/>
  <c r="A6550" i="3"/>
  <c r="B6551" i="3"/>
  <c r="B1232" i="3"/>
  <c r="A1231" i="3"/>
  <c r="A4583" i="3" l="1"/>
  <c r="B4584" i="3"/>
  <c r="A7662" i="3"/>
  <c r="B7663" i="3"/>
  <c r="B3725" i="3"/>
  <c r="A3724" i="3"/>
  <c r="B4068" i="3"/>
  <c r="A4067" i="3"/>
  <c r="A7854" i="3"/>
  <c r="B7855" i="3"/>
  <c r="B5234" i="3"/>
  <c r="A5233" i="3"/>
  <c r="A9858" i="3"/>
  <c r="B9859" i="3"/>
  <c r="A4915" i="3"/>
  <c r="B4916" i="3"/>
  <c r="B6881" i="3"/>
  <c r="A6880" i="3"/>
  <c r="A4679" i="3"/>
  <c r="B4680" i="3"/>
  <c r="A1232" i="3"/>
  <c r="B1233" i="3"/>
  <c r="B6552" i="3"/>
  <c r="A6551" i="3"/>
  <c r="A5524" i="3"/>
  <c r="B5525" i="3"/>
  <c r="B7664" i="3" l="1"/>
  <c r="A7663" i="3"/>
  <c r="B4585" i="3"/>
  <c r="A4584" i="3"/>
  <c r="B7856" i="3"/>
  <c r="A7855" i="3"/>
  <c r="B4069" i="3"/>
  <c r="A4068" i="3"/>
  <c r="B3726" i="3"/>
  <c r="A3725" i="3"/>
  <c r="A5234" i="3"/>
  <c r="B5235" i="3"/>
  <c r="B9860" i="3"/>
  <c r="A9859" i="3"/>
  <c r="A6881" i="3"/>
  <c r="B6882" i="3"/>
  <c r="A4680" i="3"/>
  <c r="B4681" i="3"/>
  <c r="B4917" i="3"/>
  <c r="A4916" i="3"/>
  <c r="B6553" i="3"/>
  <c r="A6552" i="3"/>
  <c r="B5526" i="3"/>
  <c r="A5525" i="3"/>
  <c r="B1234" i="3"/>
  <c r="A1233" i="3"/>
  <c r="A4585" i="3" l="1"/>
  <c r="B4586" i="3"/>
  <c r="B7665" i="3"/>
  <c r="A7664" i="3"/>
  <c r="A3726" i="3"/>
  <c r="B3727" i="3"/>
  <c r="B4070" i="3"/>
  <c r="A4069" i="3"/>
  <c r="B7857" i="3"/>
  <c r="A7856" i="3"/>
  <c r="B5236" i="3"/>
  <c r="A5235" i="3"/>
  <c r="A9860" i="3"/>
  <c r="B9861" i="3"/>
  <c r="A4681" i="3"/>
  <c r="B4682" i="3"/>
  <c r="B4918" i="3"/>
  <c r="A4917" i="3"/>
  <c r="A6882" i="3"/>
  <c r="B6883" i="3"/>
  <c r="A1234" i="3"/>
  <c r="B1235" i="3"/>
  <c r="A6553" i="3"/>
  <c r="B6554" i="3"/>
  <c r="A5526" i="3"/>
  <c r="B5527" i="3"/>
  <c r="B7666" i="3" l="1"/>
  <c r="A7665" i="3"/>
  <c r="B4587" i="3"/>
  <c r="A4586" i="3"/>
  <c r="B3728" i="3"/>
  <c r="A3727" i="3"/>
  <c r="B7858" i="3"/>
  <c r="A7857" i="3"/>
  <c r="A4070" i="3"/>
  <c r="B4071" i="3"/>
  <c r="B5237" i="3"/>
  <c r="A5236" i="3"/>
  <c r="A9861" i="3"/>
  <c r="B9862" i="3"/>
  <c r="A6883" i="3"/>
  <c r="B6884" i="3"/>
  <c r="B4919" i="3"/>
  <c r="A4918" i="3"/>
  <c r="A4682" i="3"/>
  <c r="B4683" i="3"/>
  <c r="A6554" i="3"/>
  <c r="B6555" i="3"/>
  <c r="B5528" i="3"/>
  <c r="A5527" i="3"/>
  <c r="A1235" i="3"/>
  <c r="B1236" i="3"/>
  <c r="B4588" i="3" l="1"/>
  <c r="A4587" i="3"/>
  <c r="A7666" i="3"/>
  <c r="B7667" i="3"/>
  <c r="A7858" i="3"/>
  <c r="B7859" i="3"/>
  <c r="B4072" i="3"/>
  <c r="A4071" i="3"/>
  <c r="B3729" i="3"/>
  <c r="A3728" i="3"/>
  <c r="A5237" i="3"/>
  <c r="B5238" i="3"/>
  <c r="A9862" i="3"/>
  <c r="B9863" i="3"/>
  <c r="A4683" i="3"/>
  <c r="B4684" i="3"/>
  <c r="B6885" i="3"/>
  <c r="A6884" i="3"/>
  <c r="B4920" i="3"/>
  <c r="A4919" i="3"/>
  <c r="A5528" i="3"/>
  <c r="B5529" i="3"/>
  <c r="A1236" i="3"/>
  <c r="B1237" i="3"/>
  <c r="B6556" i="3"/>
  <c r="A6555" i="3"/>
  <c r="A7667" i="3" l="1"/>
  <c r="B7668" i="3"/>
  <c r="A4588" i="3"/>
  <c r="B4589" i="3"/>
  <c r="B7860" i="3"/>
  <c r="A7859" i="3"/>
  <c r="A3729" i="3"/>
  <c r="B3730" i="3"/>
  <c r="A4072" i="3"/>
  <c r="B4073" i="3"/>
  <c r="B5239" i="3"/>
  <c r="A5238" i="3"/>
  <c r="A9863" i="3"/>
  <c r="B9864" i="3"/>
  <c r="B4685" i="3"/>
  <c r="A4684" i="3"/>
  <c r="A4920" i="3"/>
  <c r="B4921" i="3"/>
  <c r="A6885" i="3"/>
  <c r="B6886" i="3"/>
  <c r="A6556" i="3"/>
  <c r="B6557" i="3"/>
  <c r="B1238" i="3"/>
  <c r="A1237" i="3"/>
  <c r="A5529" i="3"/>
  <c r="B5530" i="3"/>
  <c r="A4589" i="3" l="1"/>
  <c r="B4590" i="3"/>
  <c r="B7669" i="3"/>
  <c r="A7668" i="3"/>
  <c r="A3730" i="3"/>
  <c r="B3731" i="3"/>
  <c r="B4074" i="3"/>
  <c r="A4073" i="3"/>
  <c r="A7860" i="3"/>
  <c r="B7861" i="3"/>
  <c r="A5239" i="3"/>
  <c r="B5240" i="3"/>
  <c r="A9864" i="3"/>
  <c r="B9865" i="3"/>
  <c r="A6886" i="3"/>
  <c r="B6887" i="3"/>
  <c r="A4921" i="3"/>
  <c r="B4922" i="3"/>
  <c r="A4685" i="3"/>
  <c r="B4686" i="3"/>
  <c r="A1238" i="3"/>
  <c r="B1239" i="3"/>
  <c r="A5530" i="3"/>
  <c r="B5531" i="3"/>
  <c r="B6558" i="3"/>
  <c r="A6557" i="3"/>
  <c r="A7669" i="3" l="1"/>
  <c r="B7670" i="3"/>
  <c r="B4591" i="3"/>
  <c r="A4590" i="3"/>
  <c r="A4074" i="3"/>
  <c r="B4075" i="3"/>
  <c r="B7862" i="3"/>
  <c r="A7861" i="3"/>
  <c r="A3731" i="3"/>
  <c r="B3732" i="3"/>
  <c r="B5241" i="3"/>
  <c r="A5240" i="3"/>
  <c r="B9866" i="3"/>
  <c r="A9865" i="3"/>
  <c r="A6558" i="3"/>
  <c r="B6559" i="3"/>
  <c r="B4687" i="3"/>
  <c r="A4686" i="3"/>
  <c r="A4922" i="3"/>
  <c r="B4923" i="3"/>
  <c r="A6887" i="3"/>
  <c r="B6888" i="3"/>
  <c r="B5532" i="3"/>
  <c r="A5531" i="3"/>
  <c r="B1240" i="3"/>
  <c r="A1239" i="3"/>
  <c r="A4591" i="3" l="1"/>
  <c r="B4592" i="3"/>
  <c r="A7670" i="3"/>
  <c r="B7671" i="3"/>
  <c r="A7671" i="3" s="1"/>
  <c r="B7863" i="3"/>
  <c r="A7862" i="3"/>
  <c r="B3733" i="3"/>
  <c r="A3732" i="3"/>
  <c r="B4076" i="3"/>
  <c r="A4075" i="3"/>
  <c r="B5242" i="3"/>
  <c r="A5241" i="3"/>
  <c r="B9867" i="3"/>
  <c r="A9866" i="3"/>
  <c r="A6888" i="3"/>
  <c r="B6889" i="3"/>
  <c r="A4687" i="3"/>
  <c r="B4688" i="3"/>
  <c r="B4924" i="3"/>
  <c r="A4923" i="3"/>
  <c r="B6560" i="3"/>
  <c r="A6559" i="3"/>
  <c r="A5532" i="3"/>
  <c r="B5533" i="3"/>
  <c r="B1241" i="3"/>
  <c r="A1240" i="3"/>
  <c r="A4592" i="3" l="1"/>
  <c r="B4593" i="3"/>
  <c r="B3734" i="3"/>
  <c r="A3733" i="3"/>
  <c r="B4077" i="3"/>
  <c r="A4076" i="3"/>
  <c r="A7863" i="3"/>
  <c r="B7864" i="3"/>
  <c r="A5242" i="3"/>
  <c r="B5243" i="3"/>
  <c r="A9867" i="3"/>
  <c r="B9868" i="3"/>
  <c r="A6560" i="3"/>
  <c r="B6561" i="3"/>
  <c r="A4688" i="3"/>
  <c r="B4689" i="3"/>
  <c r="A4924" i="3"/>
  <c r="B4925" i="3"/>
  <c r="A6889" i="3"/>
  <c r="B6890" i="3"/>
  <c r="B1242" i="3"/>
  <c r="A1241" i="3"/>
  <c r="A5533" i="3"/>
  <c r="B5534" i="3"/>
  <c r="B4594" i="3" l="1"/>
  <c r="A4593" i="3"/>
  <c r="A4077" i="3"/>
  <c r="B4078" i="3"/>
  <c r="A7864" i="3"/>
  <c r="B7865" i="3"/>
  <c r="B3735" i="3"/>
  <c r="A3734" i="3"/>
  <c r="A5243" i="3"/>
  <c r="B5244" i="3"/>
  <c r="A9868" i="3"/>
  <c r="B9869" i="3"/>
  <c r="A4925" i="3"/>
  <c r="B4926" i="3"/>
  <c r="B6891" i="3"/>
  <c r="A6890" i="3"/>
  <c r="A4689" i="3"/>
  <c r="B4690" i="3"/>
  <c r="A6561" i="3"/>
  <c r="B6562" i="3"/>
  <c r="B1243" i="3"/>
  <c r="A1242" i="3"/>
  <c r="B5535" i="3"/>
  <c r="A5534" i="3"/>
  <c r="B4595" i="3" l="1"/>
  <c r="A4594" i="3"/>
  <c r="B4079" i="3"/>
  <c r="A4078" i="3"/>
  <c r="B3736" i="3"/>
  <c r="A3735" i="3"/>
  <c r="A7865" i="3"/>
  <c r="B7866" i="3"/>
  <c r="A5244" i="3"/>
  <c r="B5245" i="3"/>
  <c r="A9869" i="3"/>
  <c r="B9870" i="3"/>
  <c r="A6891" i="3"/>
  <c r="B6892" i="3"/>
  <c r="B4691" i="3"/>
  <c r="A4690" i="3"/>
  <c r="B6563" i="3"/>
  <c r="A6562" i="3"/>
  <c r="A4926" i="3"/>
  <c r="B4927" i="3"/>
  <c r="A5535" i="3"/>
  <c r="B5536" i="3"/>
  <c r="A1243" i="3"/>
  <c r="B1244" i="3"/>
  <c r="A4595" i="3" l="1"/>
  <c r="B4596" i="3"/>
  <c r="B3737" i="3"/>
  <c r="A3736" i="3"/>
  <c r="B7867" i="3"/>
  <c r="A7866" i="3"/>
  <c r="A4079" i="3"/>
  <c r="B4080" i="3"/>
  <c r="A5245" i="3"/>
  <c r="B5246" i="3"/>
  <c r="A6563" i="3"/>
  <c r="B6564" i="3"/>
  <c r="B8343" i="3"/>
  <c r="A9870" i="3"/>
  <c r="B9871" i="3"/>
  <c r="B4692" i="3"/>
  <c r="A4691" i="3"/>
  <c r="A4927" i="3"/>
  <c r="B4928" i="3"/>
  <c r="B6893" i="3"/>
  <c r="A6892" i="3"/>
  <c r="B1245" i="3"/>
  <c r="A1244" i="3"/>
  <c r="A5536" i="3"/>
  <c r="B5537" i="3"/>
  <c r="A7867" i="3" l="1"/>
  <c r="B7868" i="3"/>
  <c r="B4597" i="3"/>
  <c r="A4596" i="3"/>
  <c r="A4080" i="3"/>
  <c r="B4081" i="3"/>
  <c r="A3737" i="3"/>
  <c r="B3738" i="3"/>
  <c r="B6565" i="3"/>
  <c r="A6564" i="3"/>
  <c r="B8700" i="3"/>
  <c r="A5246" i="3"/>
  <c r="B5247" i="3"/>
  <c r="A8343" i="3"/>
  <c r="B8344" i="3"/>
  <c r="A9871" i="3"/>
  <c r="B9872" i="3"/>
  <c r="B4929" i="3"/>
  <c r="A4928" i="3"/>
  <c r="B4693" i="3"/>
  <c r="A4692" i="3"/>
  <c r="A6893" i="3"/>
  <c r="B6894" i="3"/>
  <c r="A1245" i="3"/>
  <c r="B1246" i="3"/>
  <c r="A5537" i="3"/>
  <c r="B5538" i="3"/>
  <c r="A4597" i="3" l="1"/>
  <c r="B4598" i="3"/>
  <c r="A7868" i="3"/>
  <c r="B7869" i="3"/>
  <c r="B3739" i="3"/>
  <c r="A3738" i="3"/>
  <c r="A4081" i="3"/>
  <c r="B4082" i="3"/>
  <c r="B3876" i="3"/>
  <c r="A8344" i="3"/>
  <c r="B8345" i="3"/>
  <c r="A6565" i="3"/>
  <c r="B6566" i="3"/>
  <c r="B5248" i="3"/>
  <c r="A5247" i="3"/>
  <c r="A8700" i="3"/>
  <c r="B8701" i="3"/>
  <c r="A9872" i="3"/>
  <c r="B9873" i="3"/>
  <c r="B4694" i="3"/>
  <c r="A4693" i="3"/>
  <c r="A6894" i="3"/>
  <c r="B6895" i="3"/>
  <c r="A4929" i="3"/>
  <c r="B4930" i="3"/>
  <c r="B5539" i="3"/>
  <c r="A5538" i="3"/>
  <c r="A1246" i="3"/>
  <c r="B1247" i="3"/>
  <c r="A7869" i="3" l="1"/>
  <c r="B7870" i="3"/>
  <c r="A3876" i="3"/>
  <c r="B3877" i="3"/>
  <c r="A4598" i="3"/>
  <c r="B4599" i="3"/>
  <c r="B4083" i="3"/>
  <c r="A4082" i="3"/>
  <c r="B3740" i="3"/>
  <c r="A3739" i="3"/>
  <c r="A5248" i="3"/>
  <c r="B5249" i="3"/>
  <c r="A8701" i="3"/>
  <c r="B8702" i="3"/>
  <c r="B6567" i="3"/>
  <c r="A6566" i="3"/>
  <c r="B8346" i="3"/>
  <c r="A8345" i="3"/>
  <c r="B9874" i="3"/>
  <c r="A9873" i="3"/>
  <c r="A6895" i="3"/>
  <c r="B6896" i="3"/>
  <c r="A4694" i="3"/>
  <c r="B4695" i="3"/>
  <c r="A4930" i="3"/>
  <c r="B4931" i="3"/>
  <c r="B1248" i="3"/>
  <c r="A1247" i="3"/>
  <c r="A5539" i="3"/>
  <c r="B5540" i="3"/>
  <c r="A3877" i="3" l="1"/>
  <c r="B3878" i="3"/>
  <c r="A4599" i="3"/>
  <c r="B4600" i="3"/>
  <c r="A7870" i="3"/>
  <c r="B7871" i="3"/>
  <c r="B3741" i="3"/>
  <c r="A3740" i="3"/>
  <c r="B4084" i="3"/>
  <c r="A4083" i="3"/>
  <c r="B8703" i="3"/>
  <c r="A8702" i="3"/>
  <c r="A8346" i="3"/>
  <c r="B8347" i="3"/>
  <c r="A5249" i="3"/>
  <c r="B5250" i="3"/>
  <c r="B6568" i="3"/>
  <c r="A6567" i="3"/>
  <c r="A9874" i="3"/>
  <c r="B9875" i="3"/>
  <c r="A4695" i="3"/>
  <c r="B4696" i="3"/>
  <c r="A4931" i="3"/>
  <c r="B4932" i="3"/>
  <c r="A6896" i="3"/>
  <c r="B6897" i="3"/>
  <c r="A1248" i="3"/>
  <c r="B1249" i="3"/>
  <c r="A5540" i="3"/>
  <c r="B5541" i="3"/>
  <c r="B4601" i="3" l="1"/>
  <c r="A4600" i="3"/>
  <c r="A7871" i="3"/>
  <c r="B7872" i="3"/>
  <c r="A3878" i="3"/>
  <c r="B3879" i="3"/>
  <c r="A4084" i="3"/>
  <c r="B4085" i="3"/>
  <c r="B3742" i="3"/>
  <c r="A3741" i="3"/>
  <c r="A5250" i="3"/>
  <c r="B5251" i="3"/>
  <c r="B8348" i="3"/>
  <c r="A8347" i="3"/>
  <c r="B6569" i="3"/>
  <c r="A6568" i="3"/>
  <c r="B8704" i="3"/>
  <c r="A8703" i="3"/>
  <c r="A9875" i="3"/>
  <c r="B9876" i="3"/>
  <c r="A4932" i="3"/>
  <c r="B4933" i="3"/>
  <c r="A6897" i="3"/>
  <c r="B6898" i="3"/>
  <c r="B4697" i="3"/>
  <c r="A4696" i="3"/>
  <c r="B5542" i="3"/>
  <c r="A5541" i="3"/>
  <c r="A1249" i="3"/>
  <c r="B1250" i="3"/>
  <c r="B7873" i="3" l="1"/>
  <c r="A7872" i="3"/>
  <c r="B3880" i="3"/>
  <c r="A3879" i="3"/>
  <c r="A4601" i="3"/>
  <c r="B4602" i="3"/>
  <c r="A3742" i="3"/>
  <c r="B3743" i="3"/>
  <c r="B4086" i="3"/>
  <c r="A4085" i="3"/>
  <c r="A6569" i="3"/>
  <c r="B6570" i="3"/>
  <c r="A5251" i="3"/>
  <c r="B5252" i="3"/>
  <c r="B8349" i="3"/>
  <c r="A8348" i="3"/>
  <c r="A8704" i="3"/>
  <c r="B8705" i="3"/>
  <c r="B9877" i="3"/>
  <c r="A9876" i="3"/>
  <c r="B4698" i="3"/>
  <c r="A4697" i="3"/>
  <c r="A6898" i="3"/>
  <c r="B6899" i="3"/>
  <c r="A4933" i="3"/>
  <c r="B4934" i="3"/>
  <c r="A5542" i="3"/>
  <c r="B5543" i="3"/>
  <c r="A1250" i="3"/>
  <c r="B1251" i="3"/>
  <c r="A3880" i="3" l="1"/>
  <c r="B3881" i="3"/>
  <c r="A4602" i="3"/>
  <c r="B4603" i="3"/>
  <c r="A7873" i="3"/>
  <c r="B7874" i="3"/>
  <c r="A4086" i="3"/>
  <c r="B4087" i="3"/>
  <c r="B3744" i="3"/>
  <c r="A3743" i="3"/>
  <c r="B8350" i="3"/>
  <c r="A8349" i="3"/>
  <c r="B8706" i="3"/>
  <c r="A8705" i="3"/>
  <c r="A5252" i="3"/>
  <c r="B5253" i="3"/>
  <c r="B6571" i="3"/>
  <c r="A6570" i="3"/>
  <c r="A9877" i="3"/>
  <c r="B9878" i="3"/>
  <c r="A4698" i="3"/>
  <c r="B4699" i="3"/>
  <c r="B6900" i="3"/>
  <c r="A6899" i="3"/>
  <c r="A4934" i="3"/>
  <c r="B4935" i="3"/>
  <c r="A1251" i="3"/>
  <c r="B1252" i="3"/>
  <c r="B5544" i="3"/>
  <c r="A5543" i="3"/>
  <c r="B4604" i="3" l="1"/>
  <c r="A4603" i="3"/>
  <c r="B7875" i="3"/>
  <c r="A7874" i="3"/>
  <c r="B3882" i="3"/>
  <c r="A3881" i="3"/>
  <c r="A3744" i="3"/>
  <c r="B3745" i="3"/>
  <c r="A4087" i="3"/>
  <c r="B4088" i="3"/>
  <c r="B6572" i="3"/>
  <c r="A6571" i="3"/>
  <c r="A8706" i="3"/>
  <c r="B8707" i="3"/>
  <c r="A5253" i="3"/>
  <c r="B5254" i="3"/>
  <c r="B8351" i="3"/>
  <c r="A8350" i="3"/>
  <c r="A9878" i="3"/>
  <c r="B9879" i="3"/>
  <c r="B6901" i="3"/>
  <c r="A6900" i="3"/>
  <c r="B4936" i="3"/>
  <c r="A4935" i="3"/>
  <c r="B4700" i="3"/>
  <c r="A4699" i="3"/>
  <c r="A5544" i="3"/>
  <c r="B5545" i="3"/>
  <c r="A1252" i="3"/>
  <c r="B1253" i="3"/>
  <c r="A7875" i="3" l="1"/>
  <c r="B7876" i="3"/>
  <c r="B3883" i="3"/>
  <c r="A3882" i="3"/>
  <c r="B4605" i="3"/>
  <c r="A4604" i="3"/>
  <c r="A4088" i="3"/>
  <c r="B4089" i="3"/>
  <c r="A3745" i="3"/>
  <c r="B3746" i="3"/>
  <c r="A8351" i="3"/>
  <c r="B8352" i="3"/>
  <c r="A5254" i="3"/>
  <c r="B5255" i="3"/>
  <c r="B8708" i="3"/>
  <c r="A8707" i="3"/>
  <c r="B6573" i="3"/>
  <c r="A6572" i="3"/>
  <c r="A9879" i="3"/>
  <c r="B9880" i="3"/>
  <c r="A4936" i="3"/>
  <c r="B4937" i="3"/>
  <c r="B4701" i="3"/>
  <c r="A4700" i="3"/>
  <c r="A6901" i="3"/>
  <c r="B6902" i="3"/>
  <c r="B1254" i="3"/>
  <c r="A1253" i="3"/>
  <c r="B5546" i="3"/>
  <c r="A5545" i="3"/>
  <c r="A3883" i="3" l="1"/>
  <c r="B3884" i="3"/>
  <c r="B7877" i="3"/>
  <c r="A7876" i="3"/>
  <c r="A4605" i="3"/>
  <c r="B4606" i="3"/>
  <c r="B3747" i="3"/>
  <c r="A3746" i="3"/>
  <c r="A4089" i="3"/>
  <c r="B4090" i="3"/>
  <c r="A5255" i="3"/>
  <c r="B5256" i="3"/>
  <c r="A8352" i="3"/>
  <c r="B8353" i="3"/>
  <c r="B6574" i="3"/>
  <c r="A6573" i="3"/>
  <c r="A8708" i="3"/>
  <c r="B8709" i="3"/>
  <c r="A9880" i="3"/>
  <c r="B9881" i="3"/>
  <c r="B4938" i="3"/>
  <c r="A4937" i="3"/>
  <c r="A4701" i="3"/>
  <c r="B4702" i="3"/>
  <c r="A6902" i="3"/>
  <c r="B6903" i="3"/>
  <c r="A1254" i="3"/>
  <c r="B1255" i="3"/>
  <c r="B5547" i="3"/>
  <c r="A5546" i="3"/>
  <c r="B7878" i="3" l="1"/>
  <c r="A7877" i="3"/>
  <c r="B4607" i="3"/>
  <c r="A4606" i="3"/>
  <c r="B3885" i="3"/>
  <c r="A3884" i="3"/>
  <c r="A4090" i="3"/>
  <c r="B4091" i="3"/>
  <c r="A3747" i="3"/>
  <c r="B3748" i="3"/>
  <c r="A8353" i="3"/>
  <c r="B8354" i="3"/>
  <c r="A8709" i="3"/>
  <c r="B8710" i="3"/>
  <c r="A5256" i="3"/>
  <c r="B5257" i="3"/>
  <c r="A5257" i="3" s="1"/>
  <c r="B6575" i="3"/>
  <c r="A6574" i="3"/>
  <c r="A9881" i="3"/>
  <c r="B9882" i="3"/>
  <c r="A6903" i="3"/>
  <c r="B6904" i="3"/>
  <c r="B4939" i="3"/>
  <c r="A4938" i="3"/>
  <c r="B4703" i="3"/>
  <c r="A4702" i="3"/>
  <c r="A5547" i="3"/>
  <c r="B5548" i="3"/>
  <c r="B1256" i="3"/>
  <c r="A1255" i="3"/>
  <c r="A4607" i="3" l="1"/>
  <c r="B4608" i="3"/>
  <c r="B3886" i="3"/>
  <c r="A3885" i="3"/>
  <c r="B7879" i="3"/>
  <c r="A7878" i="3"/>
  <c r="A3748" i="3"/>
  <c r="B3749" i="3"/>
  <c r="B4092" i="3"/>
  <c r="A4091" i="3"/>
  <c r="A8710" i="3"/>
  <c r="B8711" i="3"/>
  <c r="B6576" i="3"/>
  <c r="A6575" i="3"/>
  <c r="B8355" i="3"/>
  <c r="A8354" i="3"/>
  <c r="A4939" i="3"/>
  <c r="B4940" i="3"/>
  <c r="A9882" i="3"/>
  <c r="B9883" i="3"/>
  <c r="B6905" i="3"/>
  <c r="A6904" i="3"/>
  <c r="B4704" i="3"/>
  <c r="A4703" i="3"/>
  <c r="B1257" i="3"/>
  <c r="A1256" i="3"/>
  <c r="B5549" i="3"/>
  <c r="A5548" i="3"/>
  <c r="A3886" i="3" l="1"/>
  <c r="B3887" i="3"/>
  <c r="A4608" i="3"/>
  <c r="B4609" i="3"/>
  <c r="A7879" i="3"/>
  <c r="B7880" i="3"/>
  <c r="A4092" i="3"/>
  <c r="B4093" i="3"/>
  <c r="A3749" i="3"/>
  <c r="B3750" i="3"/>
  <c r="B4941" i="3"/>
  <c r="A4940" i="3"/>
  <c r="A8711" i="3"/>
  <c r="B8712" i="3"/>
  <c r="A6576" i="3"/>
  <c r="B6577" i="3"/>
  <c r="B8356" i="3"/>
  <c r="A8355" i="3"/>
  <c r="A9883" i="3"/>
  <c r="B9884" i="3"/>
  <c r="A4704" i="3"/>
  <c r="B4705" i="3"/>
  <c r="B6906" i="3"/>
  <c r="A6905" i="3"/>
  <c r="A5549" i="3"/>
  <c r="B5550" i="3"/>
  <c r="B1258" i="3"/>
  <c r="A1257" i="3"/>
  <c r="A4609" i="3" l="1"/>
  <c r="B4610" i="3"/>
  <c r="B7881" i="3"/>
  <c r="A7880" i="3"/>
  <c r="A3887" i="3"/>
  <c r="B3888" i="3"/>
  <c r="A3750" i="3"/>
  <c r="B3751" i="3"/>
  <c r="B4094" i="3"/>
  <c r="A4093" i="3"/>
  <c r="A8712" i="3"/>
  <c r="B8713" i="3"/>
  <c r="B8357" i="3"/>
  <c r="A8356" i="3"/>
  <c r="A6577" i="3"/>
  <c r="B6578" i="3"/>
  <c r="A4941" i="3"/>
  <c r="B4942" i="3"/>
  <c r="A9884" i="3"/>
  <c r="B9885" i="3"/>
  <c r="A6906" i="3"/>
  <c r="B6907" i="3"/>
  <c r="A5550" i="3"/>
  <c r="B5551" i="3"/>
  <c r="B4706" i="3"/>
  <c r="A4705" i="3"/>
  <c r="B1259" i="3"/>
  <c r="A1258" i="3"/>
  <c r="B7882" i="3" l="1"/>
  <c r="A7881" i="3"/>
  <c r="B3889" i="3"/>
  <c r="A3888" i="3"/>
  <c r="B4611" i="3"/>
  <c r="A4610" i="3"/>
  <c r="A4094" i="3"/>
  <c r="B4095" i="3"/>
  <c r="A3751" i="3"/>
  <c r="B3752" i="3"/>
  <c r="B4943" i="3"/>
  <c r="A4942" i="3"/>
  <c r="A6578" i="3"/>
  <c r="B6579" i="3"/>
  <c r="B8358" i="3"/>
  <c r="A8357" i="3"/>
  <c r="B8714" i="3"/>
  <c r="A8713" i="3"/>
  <c r="A9885" i="3"/>
  <c r="B9886" i="3"/>
  <c r="B4707" i="3"/>
  <c r="A4706" i="3"/>
  <c r="B5552" i="3"/>
  <c r="A5551" i="3"/>
  <c r="B6908" i="3"/>
  <c r="A6907" i="3"/>
  <c r="A1259" i="3"/>
  <c r="B1260" i="3"/>
  <c r="A3889" i="3" l="1"/>
  <c r="B3890" i="3"/>
  <c r="B4612" i="3"/>
  <c r="A4611" i="3"/>
  <c r="A7882" i="3"/>
  <c r="B7883" i="3"/>
  <c r="B3753" i="3"/>
  <c r="A3752" i="3"/>
  <c r="B4096" i="3"/>
  <c r="A4095" i="3"/>
  <c r="B6580" i="3"/>
  <c r="A6579" i="3"/>
  <c r="B8715" i="3"/>
  <c r="A8714" i="3"/>
  <c r="B8359" i="3"/>
  <c r="A8358" i="3"/>
  <c r="A4943" i="3"/>
  <c r="B4944" i="3"/>
  <c r="A9886" i="3"/>
  <c r="B9887" i="3"/>
  <c r="B6909" i="3"/>
  <c r="A6908" i="3"/>
  <c r="A5552" i="3"/>
  <c r="B5553" i="3"/>
  <c r="B4708" i="3"/>
  <c r="A4707" i="3"/>
  <c r="B1261" i="3"/>
  <c r="A1260" i="3"/>
  <c r="B4613" i="3" l="1"/>
  <c r="A4612" i="3"/>
  <c r="A7883" i="3"/>
  <c r="B7884" i="3"/>
  <c r="A3890" i="3"/>
  <c r="B3891" i="3"/>
  <c r="A4096" i="3"/>
  <c r="B4097" i="3"/>
  <c r="B3754" i="3"/>
  <c r="A3753" i="3"/>
  <c r="B8360" i="3"/>
  <c r="A8359" i="3"/>
  <c r="A4944" i="3"/>
  <c r="B4945" i="3"/>
  <c r="A8715" i="3"/>
  <c r="B8716" i="3"/>
  <c r="A6580" i="3"/>
  <c r="B6581" i="3"/>
  <c r="A9887" i="3"/>
  <c r="B9888" i="3"/>
  <c r="B5554" i="3"/>
  <c r="A5553" i="3"/>
  <c r="A1261" i="3"/>
  <c r="B1262" i="3"/>
  <c r="B4709" i="3"/>
  <c r="A4708" i="3"/>
  <c r="A6909" i="3"/>
  <c r="B6910" i="3"/>
  <c r="A7884" i="3" l="1"/>
  <c r="B7885" i="3"/>
  <c r="A3891" i="3"/>
  <c r="B3892" i="3"/>
  <c r="A4613" i="3"/>
  <c r="B4614" i="3"/>
  <c r="B3755" i="3"/>
  <c r="A3754" i="3"/>
  <c r="A4097" i="3"/>
  <c r="B4098" i="3"/>
  <c r="A6581" i="3"/>
  <c r="B6582" i="3"/>
  <c r="B4946" i="3"/>
  <c r="A4945" i="3"/>
  <c r="A8716" i="3"/>
  <c r="B8717" i="3"/>
  <c r="B8361" i="3"/>
  <c r="A8360" i="3"/>
  <c r="A9888" i="3"/>
  <c r="B9889" i="3"/>
  <c r="A5554" i="3"/>
  <c r="B5555" i="3"/>
  <c r="B6911" i="3"/>
  <c r="A6910" i="3"/>
  <c r="B4710" i="3"/>
  <c r="A4709" i="3"/>
  <c r="A1262" i="3"/>
  <c r="B1263" i="3"/>
  <c r="A3892" i="3" l="1"/>
  <c r="B3893" i="3"/>
  <c r="B4615" i="3"/>
  <c r="A4614" i="3"/>
  <c r="B7886" i="3"/>
  <c r="A7885" i="3"/>
  <c r="A6582" i="3"/>
  <c r="B6583" i="3"/>
  <c r="A4098" i="3"/>
  <c r="B4099" i="3"/>
  <c r="B3756" i="3"/>
  <c r="A3755" i="3"/>
  <c r="A4946" i="3"/>
  <c r="B4947" i="3"/>
  <c r="A5555" i="3"/>
  <c r="B5556" i="3"/>
  <c r="B8362" i="3"/>
  <c r="A8361" i="3"/>
  <c r="B8718" i="3"/>
  <c r="A8717" i="3"/>
  <c r="A9889" i="3"/>
  <c r="B9890" i="3"/>
  <c r="B1264" i="3"/>
  <c r="A1263" i="3"/>
  <c r="B6912" i="3"/>
  <c r="A6911" i="3"/>
  <c r="B4711" i="3"/>
  <c r="A4710" i="3"/>
  <c r="B4616" i="3" l="1"/>
  <c r="A4615" i="3"/>
  <c r="B3894" i="3"/>
  <c r="A3893" i="3"/>
  <c r="B7887" i="3"/>
  <c r="A7886" i="3"/>
  <c r="A4099" i="3"/>
  <c r="B4100" i="3"/>
  <c r="B6584" i="3"/>
  <c r="A6583" i="3"/>
  <c r="A3756" i="3"/>
  <c r="B3757" i="3"/>
  <c r="A8718" i="3"/>
  <c r="B8719" i="3"/>
  <c r="A5556" i="3"/>
  <c r="B5557" i="3"/>
  <c r="A8362" i="3"/>
  <c r="B8363" i="3"/>
  <c r="B4948" i="3"/>
  <c r="A4947" i="3"/>
  <c r="A9890" i="3"/>
  <c r="B9891" i="3"/>
  <c r="A4711" i="3"/>
  <c r="B4712" i="3"/>
  <c r="B1265" i="3"/>
  <c r="A1264" i="3"/>
  <c r="B6913" i="3"/>
  <c r="A6912" i="3"/>
  <c r="A3894" i="3" l="1"/>
  <c r="B3895" i="3"/>
  <c r="A7887" i="3"/>
  <c r="B7888" i="3"/>
  <c r="A4616" i="3"/>
  <c r="B4617" i="3"/>
  <c r="B6585" i="3"/>
  <c r="A6584" i="3"/>
  <c r="A3757" i="3"/>
  <c r="B3758" i="3"/>
  <c r="B4101" i="3"/>
  <c r="A4100" i="3"/>
  <c r="B5558" i="3"/>
  <c r="A5557" i="3"/>
  <c r="B4949" i="3"/>
  <c r="A4948" i="3"/>
  <c r="A8363" i="3"/>
  <c r="B8364" i="3"/>
  <c r="A8719" i="3"/>
  <c r="B8720" i="3"/>
  <c r="A9891" i="3"/>
  <c r="B9892" i="3"/>
  <c r="A6913" i="3"/>
  <c r="B6914" i="3"/>
  <c r="A1265" i="3"/>
  <c r="B1266" i="3"/>
  <c r="B4713" i="3"/>
  <c r="A4712" i="3"/>
  <c r="B7889" i="3" l="1"/>
  <c r="A7888" i="3"/>
  <c r="B4618" i="3"/>
  <c r="A4617" i="3"/>
  <c r="A3895" i="3"/>
  <c r="B3896" i="3"/>
  <c r="A4101" i="3"/>
  <c r="B4102" i="3"/>
  <c r="B3759" i="3"/>
  <c r="A3758" i="3"/>
  <c r="A8364" i="3"/>
  <c r="B8365" i="3"/>
  <c r="B6586" i="3"/>
  <c r="A6585" i="3"/>
  <c r="A8720" i="3"/>
  <c r="B8721" i="3"/>
  <c r="A4949" i="3"/>
  <c r="B4950" i="3"/>
  <c r="A5558" i="3"/>
  <c r="B5559" i="3"/>
  <c r="A9892" i="3"/>
  <c r="B9893" i="3"/>
  <c r="A4713" i="3"/>
  <c r="B4714" i="3"/>
  <c r="A1266" i="3"/>
  <c r="B1267" i="3"/>
  <c r="A6914" i="3"/>
  <c r="B6915" i="3"/>
  <c r="B4619" i="3" l="1"/>
  <c r="A4618" i="3"/>
  <c r="B3897" i="3"/>
  <c r="A3896" i="3"/>
  <c r="B7890" i="3"/>
  <c r="A7889" i="3"/>
  <c r="B6587" i="3"/>
  <c r="A6586" i="3"/>
  <c r="B3760" i="3"/>
  <c r="A3759" i="3"/>
  <c r="A8365" i="3"/>
  <c r="B8366" i="3"/>
  <c r="A4102" i="3"/>
  <c r="B4103" i="3"/>
  <c r="A8721" i="3"/>
  <c r="B8722" i="3"/>
  <c r="B5560" i="3"/>
  <c r="A5559" i="3"/>
  <c r="B4951" i="3"/>
  <c r="A4950" i="3"/>
  <c r="A9893" i="3"/>
  <c r="B9894" i="3"/>
  <c r="A1267" i="3"/>
  <c r="B1268" i="3"/>
  <c r="A4714" i="3"/>
  <c r="B4715" i="3"/>
  <c r="A6915" i="3"/>
  <c r="B6916" i="3"/>
  <c r="A3897" i="3" l="1"/>
  <c r="B3898" i="3"/>
  <c r="B7891" i="3"/>
  <c r="A7890" i="3"/>
  <c r="B4620" i="3"/>
  <c r="A4619" i="3"/>
  <c r="B4104" i="3"/>
  <c r="A4103" i="3"/>
  <c r="A3760" i="3"/>
  <c r="B3761" i="3"/>
  <c r="B8367" i="3"/>
  <c r="A8366" i="3"/>
  <c r="A6587" i="3"/>
  <c r="B6588" i="3"/>
  <c r="B4952" i="3"/>
  <c r="A4951" i="3"/>
  <c r="B5561" i="3"/>
  <c r="A5560" i="3"/>
  <c r="B8723" i="3"/>
  <c r="A8722" i="3"/>
  <c r="A9894" i="3"/>
  <c r="B9895" i="3"/>
  <c r="A4715" i="3"/>
  <c r="B4716" i="3"/>
  <c r="B6917" i="3"/>
  <c r="A6916" i="3"/>
  <c r="B1269" i="3"/>
  <c r="A1268" i="3"/>
  <c r="A3898" i="3" l="1"/>
  <c r="B3899" i="3"/>
  <c r="A7891" i="3"/>
  <c r="B7892" i="3"/>
  <c r="A4620" i="3"/>
  <c r="B4621" i="3"/>
  <c r="A6588" i="3"/>
  <c r="B6589" i="3"/>
  <c r="A3761" i="3"/>
  <c r="B3762" i="3"/>
  <c r="A8367" i="3"/>
  <c r="B8368" i="3"/>
  <c r="B4105" i="3"/>
  <c r="A4104" i="3"/>
  <c r="A8723" i="3"/>
  <c r="B8724" i="3"/>
  <c r="A5561" i="3"/>
  <c r="B5562" i="3"/>
  <c r="B4953" i="3"/>
  <c r="A4952" i="3"/>
  <c r="A9895" i="3"/>
  <c r="B9896" i="3"/>
  <c r="A4716" i="3"/>
  <c r="B4717" i="3"/>
  <c r="A6917" i="3"/>
  <c r="B6918" i="3"/>
  <c r="B1270" i="3"/>
  <c r="A1269" i="3"/>
  <c r="B7893" i="3" l="1"/>
  <c r="A7892" i="3"/>
  <c r="B4622" i="3"/>
  <c r="A4621" i="3"/>
  <c r="A3899" i="3"/>
  <c r="B3900" i="3"/>
  <c r="B3763" i="3"/>
  <c r="A3762" i="3"/>
  <c r="A4105" i="3"/>
  <c r="B4106" i="3"/>
  <c r="B8369" i="3"/>
  <c r="A8368" i="3"/>
  <c r="B6590" i="3"/>
  <c r="A6589" i="3"/>
  <c r="A4953" i="3"/>
  <c r="B4954" i="3"/>
  <c r="A5562" i="3"/>
  <c r="B5563" i="3"/>
  <c r="A8724" i="3"/>
  <c r="B8725" i="3"/>
  <c r="A9896" i="3"/>
  <c r="B9897" i="3"/>
  <c r="B1271" i="3"/>
  <c r="A1270" i="3"/>
  <c r="A6918" i="3"/>
  <c r="B6919" i="3"/>
  <c r="A4717" i="3"/>
  <c r="B4718" i="3"/>
  <c r="A4622" i="3" l="1"/>
  <c r="B4623" i="3"/>
  <c r="A3900" i="3"/>
  <c r="B3901" i="3"/>
  <c r="A7893" i="3"/>
  <c r="B7894" i="3"/>
  <c r="B8370" i="3"/>
  <c r="A8369" i="3"/>
  <c r="A3763" i="3"/>
  <c r="B3764" i="3"/>
  <c r="A4106" i="3"/>
  <c r="B4107" i="3"/>
  <c r="A6590" i="3"/>
  <c r="B6591" i="3"/>
  <c r="A5563" i="3"/>
  <c r="B5564" i="3"/>
  <c r="B8726" i="3"/>
  <c r="A8725" i="3"/>
  <c r="A4954" i="3"/>
  <c r="B4955" i="3"/>
  <c r="A9897" i="3"/>
  <c r="B9898" i="3"/>
  <c r="B6920" i="3"/>
  <c r="A6919" i="3"/>
  <c r="A1271" i="3"/>
  <c r="B1272" i="3"/>
  <c r="A4718" i="3"/>
  <c r="B4719" i="3"/>
  <c r="A3901" i="3" l="1"/>
  <c r="B3902" i="3"/>
  <c r="A7894" i="3"/>
  <c r="B7895" i="3"/>
  <c r="A4623" i="3"/>
  <c r="B4624" i="3"/>
  <c r="B6592" i="3"/>
  <c r="A6591" i="3"/>
  <c r="B3765" i="3"/>
  <c r="A3764" i="3"/>
  <c r="B4108" i="3"/>
  <c r="A4107" i="3"/>
  <c r="B8371" i="3"/>
  <c r="A8370" i="3"/>
  <c r="A5564" i="3"/>
  <c r="B5565" i="3"/>
  <c r="B8727" i="3"/>
  <c r="A8726" i="3"/>
  <c r="A4955" i="3"/>
  <c r="B4956" i="3"/>
  <c r="A9898" i="3"/>
  <c r="B9899" i="3"/>
  <c r="A6920" i="3"/>
  <c r="B6921" i="3"/>
  <c r="B1273" i="3"/>
  <c r="A1272" i="3"/>
  <c r="B4720" i="3"/>
  <c r="A4719" i="3"/>
  <c r="A7895" i="3" l="1"/>
  <c r="B7896" i="3"/>
  <c r="A4624" i="3"/>
  <c r="B4625" i="3"/>
  <c r="A3902" i="3"/>
  <c r="B3903" i="3"/>
  <c r="B8372" i="3"/>
  <c r="A8371" i="3"/>
  <c r="B3766" i="3"/>
  <c r="A3765" i="3"/>
  <c r="A4108" i="3"/>
  <c r="B4109" i="3"/>
  <c r="B6593" i="3"/>
  <c r="A6592" i="3"/>
  <c r="A8727" i="3"/>
  <c r="B8728" i="3"/>
  <c r="A4956" i="3"/>
  <c r="B4957" i="3"/>
  <c r="B5566" i="3"/>
  <c r="A5565" i="3"/>
  <c r="A9899" i="3"/>
  <c r="B9900" i="3"/>
  <c r="B6922" i="3"/>
  <c r="A6921" i="3"/>
  <c r="B4721" i="3"/>
  <c r="A4720" i="3"/>
  <c r="A1273" i="3"/>
  <c r="B1274" i="3"/>
  <c r="B4626" i="3" l="1"/>
  <c r="A4625" i="3"/>
  <c r="A3903" i="3"/>
  <c r="B3904" i="3"/>
  <c r="B7897" i="3"/>
  <c r="A7896" i="3"/>
  <c r="A6593" i="3"/>
  <c r="B6594" i="3"/>
  <c r="B3767" i="3"/>
  <c r="A3766" i="3"/>
  <c r="A4109" i="3"/>
  <c r="B4110" i="3"/>
  <c r="B8373" i="3"/>
  <c r="A8372" i="3"/>
  <c r="A5566" i="3"/>
  <c r="B5567" i="3"/>
  <c r="A4957" i="3"/>
  <c r="B4958" i="3"/>
  <c r="B8729" i="3"/>
  <c r="A8728" i="3"/>
  <c r="A9900" i="3"/>
  <c r="B9901" i="3"/>
  <c r="B4722" i="3"/>
  <c r="A4721" i="3"/>
  <c r="A1274" i="3"/>
  <c r="B1275" i="3"/>
  <c r="A6922" i="3"/>
  <c r="B6923" i="3"/>
  <c r="B3905" i="3" l="1"/>
  <c r="A3904" i="3"/>
  <c r="B7898" i="3"/>
  <c r="A7897" i="3"/>
  <c r="A4626" i="3"/>
  <c r="B4627" i="3"/>
  <c r="B8374" i="3"/>
  <c r="A8373" i="3"/>
  <c r="B3768" i="3"/>
  <c r="A3767" i="3"/>
  <c r="B4111" i="3"/>
  <c r="A4110" i="3"/>
  <c r="B6595" i="3"/>
  <c r="A6594" i="3"/>
  <c r="A8729" i="3"/>
  <c r="B8730" i="3"/>
  <c r="B4959" i="3"/>
  <c r="A4958" i="3"/>
  <c r="A5567" i="3"/>
  <c r="B5568" i="3"/>
  <c r="A9901" i="3"/>
  <c r="B9902" i="3"/>
  <c r="A4722" i="3"/>
  <c r="B4723" i="3"/>
  <c r="A6923" i="3"/>
  <c r="B6924" i="3"/>
  <c r="A1275" i="3"/>
  <c r="B1276" i="3"/>
  <c r="B7899" i="3" l="1"/>
  <c r="A7898" i="3"/>
  <c r="A4627" i="3"/>
  <c r="B4628" i="3"/>
  <c r="A3905" i="3"/>
  <c r="B3906" i="3"/>
  <c r="A6595" i="3"/>
  <c r="B6596" i="3"/>
  <c r="B3769" i="3"/>
  <c r="A3768" i="3"/>
  <c r="A4111" i="3"/>
  <c r="B4112" i="3"/>
  <c r="A8374" i="3"/>
  <c r="B8375" i="3"/>
  <c r="A8730" i="3"/>
  <c r="B8731" i="3"/>
  <c r="B4960" i="3"/>
  <c r="A4959" i="3"/>
  <c r="A5568" i="3"/>
  <c r="B5569" i="3"/>
  <c r="A9902" i="3"/>
  <c r="B9903" i="3"/>
  <c r="B4724" i="3"/>
  <c r="A4723" i="3"/>
  <c r="A1276" i="3"/>
  <c r="B1277" i="3"/>
  <c r="A6924" i="3"/>
  <c r="B6925" i="3"/>
  <c r="B4629" i="3" l="1"/>
  <c r="A4628" i="3"/>
  <c r="A3906" i="3"/>
  <c r="B3907" i="3"/>
  <c r="A7899" i="3"/>
  <c r="B7900" i="3"/>
  <c r="B8376" i="3"/>
  <c r="A8375" i="3"/>
  <c r="B3770" i="3"/>
  <c r="A3769" i="3"/>
  <c r="B4113" i="3"/>
  <c r="A4112" i="3"/>
  <c r="A6596" i="3"/>
  <c r="B6597" i="3"/>
  <c r="B4961" i="3"/>
  <c r="A4960" i="3"/>
  <c r="A5569" i="3"/>
  <c r="B5570" i="3"/>
  <c r="B8732" i="3"/>
  <c r="A8731" i="3"/>
  <c r="A9903" i="3"/>
  <c r="B9904" i="3"/>
  <c r="A6925" i="3"/>
  <c r="B6926" i="3"/>
  <c r="B4725" i="3"/>
  <c r="A4724" i="3"/>
  <c r="A1277" i="3"/>
  <c r="B1278" i="3"/>
  <c r="A4629" i="3" l="1"/>
  <c r="B4630" i="3"/>
  <c r="A3907" i="3"/>
  <c r="B3908" i="3"/>
  <c r="A7900" i="3"/>
  <c r="B7901" i="3"/>
  <c r="A6597" i="3"/>
  <c r="B6598" i="3"/>
  <c r="B3771" i="3"/>
  <c r="A3770" i="3"/>
  <c r="A4113" i="3"/>
  <c r="B4114" i="3"/>
  <c r="B8377" i="3"/>
  <c r="A8376" i="3"/>
  <c r="B8733" i="3"/>
  <c r="A8732" i="3"/>
  <c r="A4961" i="3"/>
  <c r="B4962" i="3"/>
  <c r="B5571" i="3"/>
  <c r="A5570" i="3"/>
  <c r="A9904" i="3"/>
  <c r="B9905" i="3"/>
  <c r="B1279" i="3"/>
  <c r="A1278" i="3"/>
  <c r="A4725" i="3"/>
  <c r="B4726" i="3"/>
  <c r="B6927" i="3"/>
  <c r="A6926" i="3"/>
  <c r="B3909" i="3" l="1"/>
  <c r="A3908" i="3"/>
  <c r="A7901" i="3"/>
  <c r="B7902" i="3"/>
  <c r="A4630" i="3"/>
  <c r="B4631" i="3"/>
  <c r="A8377" i="3"/>
  <c r="B8378" i="3"/>
  <c r="A3771" i="3"/>
  <c r="B3772" i="3"/>
  <c r="B4115" i="3"/>
  <c r="A4114" i="3"/>
  <c r="A6598" i="3"/>
  <c r="B6599" i="3"/>
  <c r="A4962" i="3"/>
  <c r="B4963" i="3"/>
  <c r="B5572" i="3"/>
  <c r="A5571" i="3"/>
  <c r="B8734" i="3"/>
  <c r="A8733" i="3"/>
  <c r="A9905" i="3"/>
  <c r="B9906" i="3"/>
  <c r="A6927" i="3"/>
  <c r="B6928" i="3"/>
  <c r="B1280" i="3"/>
  <c r="A1279" i="3"/>
  <c r="A4726" i="3"/>
  <c r="B4727" i="3"/>
  <c r="A7902" i="3" l="1"/>
  <c r="B7903" i="3"/>
  <c r="B4632" i="3"/>
  <c r="A4631" i="3"/>
  <c r="B3910" i="3"/>
  <c r="A3909" i="3"/>
  <c r="B4116" i="3"/>
  <c r="A4115" i="3"/>
  <c r="A6599" i="3"/>
  <c r="B6600" i="3"/>
  <c r="A3772" i="3"/>
  <c r="B3773" i="3"/>
  <c r="B8379" i="3"/>
  <c r="A8378" i="3"/>
  <c r="B8735" i="3"/>
  <c r="A8734" i="3"/>
  <c r="A5572" i="3"/>
  <c r="B5573" i="3"/>
  <c r="B4964" i="3"/>
  <c r="A4963" i="3"/>
  <c r="A9906" i="3"/>
  <c r="B9907" i="3"/>
  <c r="B4728" i="3"/>
  <c r="A4727" i="3"/>
  <c r="B1281" i="3"/>
  <c r="A1280" i="3"/>
  <c r="A6928" i="3"/>
  <c r="B6929" i="3"/>
  <c r="A4632" i="3" l="1"/>
  <c r="B4633" i="3"/>
  <c r="A7903" i="3"/>
  <c r="B7904" i="3"/>
  <c r="A3910" i="3"/>
  <c r="B3911" i="3"/>
  <c r="A6600" i="3"/>
  <c r="B6601" i="3"/>
  <c r="B8380" i="3"/>
  <c r="A8379" i="3"/>
  <c r="B3774" i="3"/>
  <c r="A3773" i="3"/>
  <c r="B4117" i="3"/>
  <c r="A4116" i="3"/>
  <c r="A5573" i="3"/>
  <c r="B5574" i="3"/>
  <c r="B4965" i="3"/>
  <c r="A4964" i="3"/>
  <c r="B8736" i="3"/>
  <c r="A8735" i="3"/>
  <c r="A9907" i="3"/>
  <c r="B9908" i="3"/>
  <c r="B6930" i="3"/>
  <c r="A6929" i="3"/>
  <c r="A1281" i="3"/>
  <c r="B1282" i="3"/>
  <c r="B4729" i="3"/>
  <c r="A4728" i="3"/>
  <c r="B7905" i="3" l="1"/>
  <c r="A7904" i="3"/>
  <c r="B3912" i="3"/>
  <c r="A3911" i="3"/>
  <c r="B4634" i="3"/>
  <c r="A4633" i="3"/>
  <c r="A4117" i="3"/>
  <c r="B4118" i="3"/>
  <c r="A8380" i="3"/>
  <c r="B8381" i="3"/>
  <c r="B6602" i="3"/>
  <c r="A6601" i="3"/>
  <c r="B3775" i="3"/>
  <c r="A3774" i="3"/>
  <c r="A8736" i="3"/>
  <c r="B8737" i="3"/>
  <c r="B4966" i="3"/>
  <c r="A4965" i="3"/>
  <c r="A5574" i="3"/>
  <c r="B5575" i="3"/>
  <c r="A9908" i="3"/>
  <c r="B9909" i="3"/>
  <c r="B6931" i="3"/>
  <c r="A6930" i="3"/>
  <c r="B1283" i="3"/>
  <c r="A1282" i="3"/>
  <c r="B4730" i="3"/>
  <c r="A4729" i="3"/>
  <c r="A3912" i="3" l="1"/>
  <c r="B3913" i="3"/>
  <c r="B4635" i="3"/>
  <c r="A4634" i="3"/>
  <c r="A7905" i="3"/>
  <c r="B7906" i="3"/>
  <c r="B8382" i="3"/>
  <c r="A8381" i="3"/>
  <c r="A3775" i="3"/>
  <c r="B3776" i="3"/>
  <c r="A4118" i="3"/>
  <c r="B4119" i="3"/>
  <c r="B6603" i="3"/>
  <c r="A6602" i="3"/>
  <c r="B4967" i="3"/>
  <c r="A4966" i="3"/>
  <c r="B5576" i="3"/>
  <c r="A5575" i="3"/>
  <c r="A8737" i="3"/>
  <c r="B8738" i="3"/>
  <c r="A9909" i="3"/>
  <c r="B9910" i="3"/>
  <c r="A4730" i="3"/>
  <c r="B4731" i="3"/>
  <c r="B6932" i="3"/>
  <c r="A6931" i="3"/>
  <c r="B1284" i="3"/>
  <c r="A1283" i="3"/>
  <c r="B9038" i="3"/>
  <c r="A4635" i="3" l="1"/>
  <c r="B4636" i="3"/>
  <c r="B7907" i="3"/>
  <c r="A7906" i="3"/>
  <c r="B3914" i="3"/>
  <c r="A3913" i="3"/>
  <c r="A3776" i="3"/>
  <c r="B3777" i="3"/>
  <c r="B6604" i="3"/>
  <c r="A6603" i="3"/>
  <c r="A4119" i="3"/>
  <c r="B4120" i="3"/>
  <c r="B8383" i="3"/>
  <c r="A8382" i="3"/>
  <c r="B8739" i="3"/>
  <c r="A8738" i="3"/>
  <c r="B5577" i="3"/>
  <c r="A5576" i="3"/>
  <c r="B4968" i="3"/>
  <c r="A4967" i="3"/>
  <c r="A9910" i="3"/>
  <c r="B9911" i="3"/>
  <c r="A1284" i="3"/>
  <c r="B1285" i="3"/>
  <c r="B6933" i="3"/>
  <c r="A6932" i="3"/>
  <c r="B4732" i="3"/>
  <c r="A4731" i="3"/>
  <c r="A9038" i="3"/>
  <c r="B9039" i="3"/>
  <c r="A3914" i="3" l="1"/>
  <c r="B3915" i="3"/>
  <c r="B7908" i="3"/>
  <c r="A7907" i="3"/>
  <c r="A4636" i="3"/>
  <c r="B4637" i="3"/>
  <c r="A8383" i="3"/>
  <c r="B8384" i="3"/>
  <c r="B6605" i="3"/>
  <c r="A6604" i="3"/>
  <c r="A4120" i="3"/>
  <c r="B4121" i="3"/>
  <c r="A3777" i="3"/>
  <c r="B3778" i="3"/>
  <c r="B8740" i="3"/>
  <c r="A8739" i="3"/>
  <c r="A5577" i="3"/>
  <c r="B5578" i="3"/>
  <c r="B4969" i="3"/>
  <c r="A4968" i="3"/>
  <c r="A9911" i="3"/>
  <c r="B9912" i="3"/>
  <c r="B4733" i="3"/>
  <c r="A4732" i="3"/>
  <c r="B6934" i="3"/>
  <c r="A6933" i="3"/>
  <c r="A1285" i="3"/>
  <c r="B1286" i="3"/>
  <c r="A9039" i="3"/>
  <c r="B9040" i="3"/>
  <c r="B7909" i="3" l="1"/>
  <c r="A7908" i="3"/>
  <c r="A4637" i="3"/>
  <c r="B4638" i="3"/>
  <c r="B3916" i="3"/>
  <c r="A3915" i="3"/>
  <c r="A3778" i="3"/>
  <c r="B3779" i="3"/>
  <c r="A6605" i="3"/>
  <c r="B6606" i="3"/>
  <c r="B4122" i="3"/>
  <c r="A4121" i="3"/>
  <c r="A8384" i="3"/>
  <c r="B8385" i="3"/>
  <c r="B5579" i="3"/>
  <c r="A5578" i="3"/>
  <c r="A4969" i="3"/>
  <c r="B4970" i="3"/>
  <c r="A8740" i="3"/>
  <c r="B8741" i="3"/>
  <c r="A9912" i="3"/>
  <c r="B9913" i="3"/>
  <c r="A1286" i="3"/>
  <c r="B1287" i="3"/>
  <c r="A6934" i="3"/>
  <c r="B6935" i="3"/>
  <c r="A4733" i="3"/>
  <c r="B4734" i="3"/>
  <c r="A9040" i="3"/>
  <c r="B9041" i="3"/>
  <c r="A4638" i="3" l="1"/>
  <c r="B4639" i="3"/>
  <c r="B3917" i="3"/>
  <c r="A3916" i="3"/>
  <c r="A7909" i="3"/>
  <c r="B7910" i="3"/>
  <c r="A8385" i="3"/>
  <c r="B8386" i="3"/>
  <c r="B6607" i="3"/>
  <c r="A6606" i="3"/>
  <c r="B3780" i="3"/>
  <c r="A3779" i="3"/>
  <c r="B4123" i="3"/>
  <c r="A4122" i="3"/>
  <c r="A5579" i="3"/>
  <c r="B5580" i="3"/>
  <c r="A8741" i="3"/>
  <c r="B8742" i="3"/>
  <c r="A4970" i="3"/>
  <c r="B4971" i="3"/>
  <c r="A9913" i="3"/>
  <c r="B9914" i="3"/>
  <c r="B4735" i="3"/>
  <c r="A4734" i="3"/>
  <c r="B1288" i="3"/>
  <c r="A1287" i="3"/>
  <c r="B6936" i="3"/>
  <c r="A6935" i="3"/>
  <c r="B9042" i="3"/>
  <c r="A9041" i="3"/>
  <c r="B3918" i="3" l="1"/>
  <c r="A3917" i="3"/>
  <c r="B7911" i="3"/>
  <c r="A7910" i="3"/>
  <c r="B4640" i="3"/>
  <c r="A4639" i="3"/>
  <c r="B3781" i="3"/>
  <c r="A3780" i="3"/>
  <c r="A4123" i="3"/>
  <c r="B4124" i="3"/>
  <c r="A6607" i="3"/>
  <c r="B6608" i="3"/>
  <c r="A8386" i="3"/>
  <c r="B8387" i="3"/>
  <c r="A4971" i="3"/>
  <c r="B4972" i="3"/>
  <c r="B8743" i="3"/>
  <c r="A8742" i="3"/>
  <c r="B5581" i="3"/>
  <c r="A5580" i="3"/>
  <c r="A9914" i="3"/>
  <c r="B9915" i="3"/>
  <c r="A6936" i="3"/>
  <c r="B6937" i="3"/>
  <c r="B1289" i="3"/>
  <c r="A1288" i="3"/>
  <c r="B4736" i="3"/>
  <c r="A4735" i="3"/>
  <c r="A9042" i="3"/>
  <c r="B9043" i="3"/>
  <c r="B7912" i="3" l="1"/>
  <c r="A7911" i="3"/>
  <c r="B4641" i="3"/>
  <c r="A4640" i="3"/>
  <c r="B3919" i="3"/>
  <c r="A3918" i="3"/>
  <c r="A8387" i="3"/>
  <c r="B8388" i="3"/>
  <c r="A4124" i="3"/>
  <c r="B4125" i="3"/>
  <c r="B6609" i="3"/>
  <c r="A6608" i="3"/>
  <c r="B3782" i="3"/>
  <c r="A3781" i="3"/>
  <c r="B5582" i="3"/>
  <c r="A5581" i="3"/>
  <c r="A4972" i="3"/>
  <c r="B4973" i="3"/>
  <c r="A1289" i="3"/>
  <c r="B1290" i="3"/>
  <c r="B8744" i="3"/>
  <c r="A8743" i="3"/>
  <c r="A9915" i="3"/>
  <c r="B9916" i="3"/>
  <c r="B4737" i="3"/>
  <c r="A4736" i="3"/>
  <c r="A9043" i="3"/>
  <c r="B9044" i="3"/>
  <c r="A6937" i="3"/>
  <c r="B6938" i="3"/>
  <c r="A4641" i="3" l="1"/>
  <c r="B4642" i="3"/>
  <c r="B3920" i="3"/>
  <c r="A3919" i="3"/>
  <c r="B7913" i="3"/>
  <c r="A7912" i="3"/>
  <c r="A4125" i="3"/>
  <c r="B4126" i="3"/>
  <c r="A3782" i="3"/>
  <c r="B3783" i="3"/>
  <c r="A8388" i="3"/>
  <c r="B8389" i="3"/>
  <c r="B6610" i="3"/>
  <c r="A6609" i="3"/>
  <c r="B4974" i="3"/>
  <c r="A4973" i="3"/>
  <c r="A8744" i="3"/>
  <c r="B8745" i="3"/>
  <c r="B1291" i="3"/>
  <c r="A1290" i="3"/>
  <c r="B5583" i="3"/>
  <c r="A5582" i="3"/>
  <c r="A9916" i="3"/>
  <c r="B9917" i="3"/>
  <c r="B6939" i="3"/>
  <c r="A6938" i="3"/>
  <c r="A9044" i="3"/>
  <c r="B9045" i="3"/>
  <c r="A4737" i="3"/>
  <c r="B4738" i="3"/>
  <c r="A7913" i="3" l="1"/>
  <c r="B7914" i="3"/>
  <c r="A3920" i="3"/>
  <c r="B3921" i="3"/>
  <c r="A4642" i="3"/>
  <c r="B4643" i="3"/>
  <c r="A6610" i="3"/>
  <c r="B6611" i="3"/>
  <c r="B3784" i="3"/>
  <c r="A3783" i="3"/>
  <c r="B8390" i="3"/>
  <c r="A8389" i="3"/>
  <c r="B4127" i="3"/>
  <c r="A4126" i="3"/>
  <c r="B5584" i="3"/>
  <c r="A5583" i="3"/>
  <c r="A1291" i="3"/>
  <c r="B1292" i="3"/>
  <c r="A8745" i="3"/>
  <c r="B8746" i="3"/>
  <c r="A4974" i="3"/>
  <c r="B4975" i="3"/>
  <c r="A9917" i="3"/>
  <c r="B9918" i="3"/>
  <c r="A6939" i="3"/>
  <c r="B6940" i="3"/>
  <c r="B9046" i="3"/>
  <c r="A9045" i="3"/>
  <c r="A4738" i="3"/>
  <c r="B4739" i="3"/>
  <c r="A6611" i="3" l="1"/>
  <c r="B6612" i="3"/>
  <c r="A3921" i="3"/>
  <c r="B3922" i="3"/>
  <c r="A4643" i="3"/>
  <c r="B4644" i="3"/>
  <c r="A7914" i="3"/>
  <c r="B7915" i="3"/>
  <c r="B8391" i="3"/>
  <c r="A8390" i="3"/>
  <c r="A4127" i="3"/>
  <c r="B4128" i="3"/>
  <c r="B3785" i="3"/>
  <c r="A3784" i="3"/>
  <c r="B4976" i="3"/>
  <c r="A4975" i="3"/>
  <c r="B1293" i="3"/>
  <c r="A1292" i="3"/>
  <c r="A8746" i="3"/>
  <c r="B8747" i="3"/>
  <c r="A5584" i="3"/>
  <c r="B5585" i="3"/>
  <c r="A9918" i="3"/>
  <c r="B9919" i="3"/>
  <c r="B9047" i="3"/>
  <c r="A9046" i="3"/>
  <c r="A4739" i="3"/>
  <c r="B4740" i="3"/>
  <c r="A6940" i="3"/>
  <c r="B6941" i="3"/>
  <c r="A7915" i="3" l="1"/>
  <c r="B7916" i="3"/>
  <c r="A3922" i="3"/>
  <c r="B3923" i="3"/>
  <c r="B4645" i="3"/>
  <c r="A4644" i="3"/>
  <c r="A6612" i="3"/>
  <c r="B6613" i="3"/>
  <c r="B3786" i="3"/>
  <c r="A3785" i="3"/>
  <c r="B4129" i="3"/>
  <c r="A4128" i="3"/>
  <c r="B8392" i="3"/>
  <c r="A8391" i="3"/>
  <c r="B5586" i="3"/>
  <c r="A5585" i="3"/>
  <c r="A4976" i="3"/>
  <c r="B4977" i="3"/>
  <c r="A8747" i="3"/>
  <c r="B8748" i="3"/>
  <c r="A1293" i="3"/>
  <c r="B1294" i="3"/>
  <c r="A9919" i="3"/>
  <c r="B9920" i="3"/>
  <c r="B9048" i="3"/>
  <c r="A9047" i="3"/>
  <c r="B6942" i="3"/>
  <c r="A6941" i="3"/>
  <c r="A4740" i="3"/>
  <c r="B4741" i="3"/>
  <c r="B4646" i="3" l="1"/>
  <c r="A4645" i="3"/>
  <c r="B6614" i="3"/>
  <c r="A6613" i="3"/>
  <c r="A3923" i="3"/>
  <c r="B3924" i="3"/>
  <c r="B7917" i="3"/>
  <c r="A7916" i="3"/>
  <c r="B4130" i="3"/>
  <c r="A4129" i="3"/>
  <c r="B8393" i="3"/>
  <c r="A8392" i="3"/>
  <c r="A3786" i="3"/>
  <c r="B3787" i="3"/>
  <c r="B8749" i="3"/>
  <c r="A8748" i="3"/>
  <c r="B1295" i="3"/>
  <c r="A1294" i="3"/>
  <c r="B4978" i="3"/>
  <c r="A4977" i="3"/>
  <c r="A5586" i="3"/>
  <c r="B5587" i="3"/>
  <c r="A9920" i="3"/>
  <c r="B9921" i="3"/>
  <c r="B6943" i="3"/>
  <c r="A6942" i="3"/>
  <c r="B9049" i="3"/>
  <c r="A9048" i="3"/>
  <c r="A4741" i="3"/>
  <c r="B4742" i="3"/>
  <c r="A7917" i="3" l="1"/>
  <c r="B7918" i="3"/>
  <c r="A6614" i="3"/>
  <c r="B6615" i="3"/>
  <c r="B3925" i="3"/>
  <c r="A3924" i="3"/>
  <c r="B4647" i="3"/>
  <c r="A4646" i="3"/>
  <c r="A8393" i="3"/>
  <c r="B8394" i="3"/>
  <c r="A3787" i="3"/>
  <c r="B3788" i="3"/>
  <c r="B4131" i="3"/>
  <c r="A4130" i="3"/>
  <c r="B5588" i="3"/>
  <c r="A5587" i="3"/>
  <c r="A1295" i="3"/>
  <c r="B1296" i="3"/>
  <c r="A4978" i="3"/>
  <c r="B4979" i="3"/>
  <c r="B8750" i="3"/>
  <c r="A8749" i="3"/>
  <c r="B9922" i="3"/>
  <c r="A9921" i="3"/>
  <c r="A6943" i="3"/>
  <c r="B6944" i="3"/>
  <c r="B9050" i="3"/>
  <c r="A9049" i="3"/>
  <c r="A4742" i="3"/>
  <c r="B4743" i="3"/>
  <c r="A6615" i="3" l="1"/>
  <c r="B6616" i="3"/>
  <c r="A4647" i="3"/>
  <c r="B4648" i="3"/>
  <c r="B7919" i="3"/>
  <c r="A7918" i="3"/>
  <c r="B3926" i="3"/>
  <c r="A3925" i="3"/>
  <c r="B8395" i="3"/>
  <c r="A8394" i="3"/>
  <c r="A4131" i="3"/>
  <c r="B4132" i="3"/>
  <c r="B3789" i="3"/>
  <c r="A3788" i="3"/>
  <c r="A8750" i="3"/>
  <c r="B8751" i="3"/>
  <c r="B4980" i="3"/>
  <c r="A4979" i="3"/>
  <c r="B1297" i="3"/>
  <c r="A1296" i="3"/>
  <c r="A5588" i="3"/>
  <c r="B5589" i="3"/>
  <c r="A9922" i="3"/>
  <c r="B9923" i="3"/>
  <c r="B9051" i="3"/>
  <c r="A9050" i="3"/>
  <c r="A4743" i="3"/>
  <c r="B4744" i="3"/>
  <c r="A6944" i="3"/>
  <c r="B6945" i="3"/>
  <c r="A7919" i="3" l="1"/>
  <c r="B7920" i="3"/>
  <c r="B4649" i="3"/>
  <c r="A4648" i="3"/>
  <c r="B3927" i="3"/>
  <c r="A3926" i="3"/>
  <c r="B6617" i="3"/>
  <c r="A6616" i="3"/>
  <c r="B3790" i="3"/>
  <c r="A3789" i="3"/>
  <c r="B4133" i="3"/>
  <c r="A4132" i="3"/>
  <c r="B8396" i="3"/>
  <c r="A8395" i="3"/>
  <c r="B4981" i="3"/>
  <c r="A4980" i="3"/>
  <c r="A4744" i="3"/>
  <c r="B4745" i="3"/>
  <c r="B1298" i="3"/>
  <c r="A1297" i="3"/>
  <c r="A5589" i="3"/>
  <c r="B5590" i="3"/>
  <c r="A8751" i="3"/>
  <c r="B8752" i="3"/>
  <c r="A9923" i="3"/>
  <c r="B9924" i="3"/>
  <c r="A6945" i="3"/>
  <c r="B6946" i="3"/>
  <c r="A9051" i="3"/>
  <c r="B9052" i="3"/>
  <c r="B6618" i="3" l="1"/>
  <c r="A6617" i="3"/>
  <c r="B4650" i="3"/>
  <c r="A4649" i="3"/>
  <c r="B7921" i="3"/>
  <c r="A7920" i="3"/>
  <c r="A3927" i="3"/>
  <c r="B3928" i="3"/>
  <c r="A4133" i="3"/>
  <c r="B4134" i="3"/>
  <c r="A8396" i="3"/>
  <c r="B8397" i="3"/>
  <c r="B3791" i="3"/>
  <c r="A3790" i="3"/>
  <c r="B8753" i="3"/>
  <c r="A8752" i="3"/>
  <c r="B4746" i="3"/>
  <c r="A4745" i="3"/>
  <c r="B1299" i="3"/>
  <c r="A1298" i="3"/>
  <c r="A5590" i="3"/>
  <c r="B5591" i="3"/>
  <c r="B4982" i="3"/>
  <c r="A4981" i="3"/>
  <c r="A9924" i="3"/>
  <c r="B9925" i="3"/>
  <c r="B9053" i="3"/>
  <c r="A9052" i="3"/>
  <c r="A6946" i="3"/>
  <c r="B6947" i="3"/>
  <c r="B3929" i="3" l="1"/>
  <c r="A3928" i="3"/>
  <c r="B4651" i="3"/>
  <c r="A4650" i="3"/>
  <c r="A7921" i="3"/>
  <c r="B7922" i="3"/>
  <c r="A6618" i="3"/>
  <c r="B6619" i="3"/>
  <c r="A1299" i="3"/>
  <c r="B1300" i="3"/>
  <c r="B3792" i="3"/>
  <c r="A3791" i="3"/>
  <c r="A8397" i="3"/>
  <c r="B8398" i="3"/>
  <c r="B4135" i="3"/>
  <c r="A4134" i="3"/>
  <c r="B5592" i="3"/>
  <c r="A5591" i="3"/>
  <c r="B4983" i="3"/>
  <c r="A4982" i="3"/>
  <c r="B4747" i="3"/>
  <c r="A4746" i="3"/>
  <c r="B8754" i="3"/>
  <c r="A8753" i="3"/>
  <c r="A9925" i="3"/>
  <c r="B9926" i="3"/>
  <c r="B9054" i="3"/>
  <c r="A9053" i="3"/>
  <c r="B6948" i="3"/>
  <c r="A6947" i="3"/>
  <c r="B6620" i="3" l="1"/>
  <c r="A6619" i="3"/>
  <c r="A4651" i="3"/>
  <c r="B4652" i="3"/>
  <c r="B7923" i="3"/>
  <c r="A7922" i="3"/>
  <c r="B3930" i="3"/>
  <c r="A3929" i="3"/>
  <c r="B8399" i="3"/>
  <c r="A8398" i="3"/>
  <c r="B3793" i="3"/>
  <c r="A3792" i="3"/>
  <c r="B1301" i="3"/>
  <c r="A1300" i="3"/>
  <c r="B4136" i="3"/>
  <c r="A4135" i="3"/>
  <c r="A4983" i="3"/>
  <c r="B4984" i="3"/>
  <c r="A8754" i="3"/>
  <c r="B8755" i="3"/>
  <c r="B4748" i="3"/>
  <c r="A4747" i="3"/>
  <c r="B5593" i="3"/>
  <c r="A5592" i="3"/>
  <c r="A9926" i="3"/>
  <c r="B9927" i="3"/>
  <c r="B9055" i="3"/>
  <c r="A9054" i="3"/>
  <c r="A6948" i="3"/>
  <c r="B6949" i="3"/>
  <c r="A4652" i="3" l="1"/>
  <c r="B4653" i="3"/>
  <c r="B3931" i="3"/>
  <c r="A3930" i="3"/>
  <c r="B7924" i="3"/>
  <c r="A7923" i="3"/>
  <c r="A6620" i="3"/>
  <c r="B6621" i="3"/>
  <c r="A1301" i="3"/>
  <c r="B1302" i="3"/>
  <c r="B3794" i="3"/>
  <c r="A3793" i="3"/>
  <c r="B4137" i="3"/>
  <c r="A4136" i="3"/>
  <c r="B8400" i="3"/>
  <c r="A8399" i="3"/>
  <c r="B4985" i="3"/>
  <c r="A4984" i="3"/>
  <c r="A4748" i="3"/>
  <c r="B4749" i="3"/>
  <c r="B8756" i="3"/>
  <c r="A8755" i="3"/>
  <c r="A5593" i="3"/>
  <c r="B5594" i="3"/>
  <c r="A9927" i="3"/>
  <c r="B9928" i="3"/>
  <c r="A9055" i="3"/>
  <c r="B9056" i="3"/>
  <c r="B6950" i="3"/>
  <c r="A6949" i="3"/>
  <c r="A6621" i="3" l="1"/>
  <c r="B6622" i="3"/>
  <c r="A3931" i="3"/>
  <c r="B3932" i="3"/>
  <c r="A3794" i="3"/>
  <c r="B3795" i="3"/>
  <c r="A4653" i="3"/>
  <c r="B4654" i="3"/>
  <c r="B7925" i="3"/>
  <c r="A7924" i="3"/>
  <c r="B8401" i="3"/>
  <c r="A8400" i="3"/>
  <c r="A4137" i="3"/>
  <c r="B4138" i="3"/>
  <c r="B1303" i="3"/>
  <c r="A1302" i="3"/>
  <c r="B4986" i="3"/>
  <c r="A4985" i="3"/>
  <c r="A4749" i="3"/>
  <c r="B4750" i="3"/>
  <c r="B5595" i="3"/>
  <c r="A5594" i="3"/>
  <c r="B8757" i="3"/>
  <c r="A8756" i="3"/>
  <c r="A9928" i="3"/>
  <c r="B9929" i="3"/>
  <c r="A9056" i="3"/>
  <c r="B9057" i="3"/>
  <c r="A6950" i="3"/>
  <c r="B6951" i="3"/>
  <c r="B4655" i="3" l="1"/>
  <c r="A4654" i="3"/>
  <c r="B3933" i="3"/>
  <c r="A3932" i="3"/>
  <c r="A3795" i="3"/>
  <c r="B3796" i="3"/>
  <c r="A6622" i="3"/>
  <c r="B6623" i="3"/>
  <c r="B7926" i="3"/>
  <c r="A7925" i="3"/>
  <c r="B4139" i="3"/>
  <c r="A4138" i="3"/>
  <c r="A1303" i="3"/>
  <c r="B1304" i="3"/>
  <c r="A8401" i="3"/>
  <c r="B8402" i="3"/>
  <c r="A8757" i="3"/>
  <c r="B8758" i="3"/>
  <c r="B4751" i="3"/>
  <c r="A4750" i="3"/>
  <c r="A5595" i="3"/>
  <c r="B5596" i="3"/>
  <c r="B4987" i="3"/>
  <c r="A4986" i="3"/>
  <c r="B9930" i="3"/>
  <c r="A9929" i="3"/>
  <c r="A9057" i="3"/>
  <c r="B9058" i="3"/>
  <c r="A6951" i="3"/>
  <c r="B6952" i="3"/>
  <c r="B6624" i="3" l="1"/>
  <c r="A6623" i="3"/>
  <c r="B3934" i="3"/>
  <c r="A3933" i="3"/>
  <c r="A3796" i="3"/>
  <c r="B3797" i="3"/>
  <c r="B7927" i="3"/>
  <c r="A7926" i="3"/>
  <c r="A4655" i="3"/>
  <c r="B4656" i="3"/>
  <c r="B8403" i="3"/>
  <c r="A8402" i="3"/>
  <c r="B1305" i="3"/>
  <c r="A1304" i="3"/>
  <c r="B4140" i="3"/>
  <c r="A4139" i="3"/>
  <c r="B5597" i="3"/>
  <c r="A5596" i="3"/>
  <c r="B8759" i="3"/>
  <c r="A8758" i="3"/>
  <c r="B4988" i="3"/>
  <c r="A4987" i="3"/>
  <c r="A4751" i="3"/>
  <c r="B4752" i="3"/>
  <c r="A9930" i="3"/>
  <c r="B9931" i="3"/>
  <c r="A6952" i="3"/>
  <c r="B6953" i="3"/>
  <c r="A9058" i="3"/>
  <c r="B9059" i="3"/>
  <c r="B7928" i="3" l="1"/>
  <c r="A7927" i="3"/>
  <c r="B3935" i="3"/>
  <c r="A3934" i="3"/>
  <c r="A4656" i="3"/>
  <c r="B4657" i="3"/>
  <c r="B3798" i="3"/>
  <c r="A3797" i="3"/>
  <c r="A6624" i="3"/>
  <c r="B6625" i="3"/>
  <c r="A1305" i="3"/>
  <c r="B1306" i="3"/>
  <c r="B4141" i="3"/>
  <c r="A4140" i="3"/>
  <c r="A8403" i="3"/>
  <c r="B8404" i="3"/>
  <c r="A4988" i="3"/>
  <c r="B4989" i="3"/>
  <c r="A4752" i="3"/>
  <c r="B4753" i="3"/>
  <c r="B8760" i="3"/>
  <c r="A8759" i="3"/>
  <c r="A5597" i="3"/>
  <c r="B5598" i="3"/>
  <c r="B9932" i="3"/>
  <c r="A9931" i="3"/>
  <c r="A9059" i="3"/>
  <c r="B9060" i="3"/>
  <c r="A6953" i="3"/>
  <c r="B6954" i="3"/>
  <c r="A3798" i="3" l="1"/>
  <c r="B3799" i="3"/>
  <c r="B3936" i="3"/>
  <c r="A3935" i="3"/>
  <c r="A6625" i="3"/>
  <c r="B6626" i="3"/>
  <c r="A4657" i="3"/>
  <c r="B4658" i="3"/>
  <c r="B7929" i="3"/>
  <c r="A7928" i="3"/>
  <c r="A1306" i="3"/>
  <c r="B1307" i="3"/>
  <c r="A4141" i="3"/>
  <c r="B4142" i="3"/>
  <c r="B8405" i="3"/>
  <c r="A8404" i="3"/>
  <c r="A8760" i="3"/>
  <c r="B8761" i="3"/>
  <c r="B5599" i="3"/>
  <c r="A5598" i="3"/>
  <c r="A4753" i="3"/>
  <c r="B4754" i="3"/>
  <c r="B4990" i="3"/>
  <c r="A4989" i="3"/>
  <c r="A9932" i="3"/>
  <c r="B9933" i="3"/>
  <c r="A6954" i="3"/>
  <c r="B6955" i="3"/>
  <c r="A9060" i="3"/>
  <c r="B9061" i="3"/>
  <c r="A4658" i="3" l="1"/>
  <c r="B4659" i="3"/>
  <c r="A3936" i="3"/>
  <c r="B3937" i="3"/>
  <c r="A6626" i="3"/>
  <c r="B6627" i="3"/>
  <c r="A3799" i="3"/>
  <c r="B3800" i="3"/>
  <c r="B7930" i="3"/>
  <c r="A7929" i="3"/>
  <c r="A4142" i="3"/>
  <c r="B4143" i="3"/>
  <c r="A1307" i="3"/>
  <c r="B1308" i="3"/>
  <c r="B8406" i="3"/>
  <c r="A8405" i="3"/>
  <c r="A4990" i="3"/>
  <c r="B4991" i="3"/>
  <c r="B5600" i="3"/>
  <c r="A5599" i="3"/>
  <c r="A4754" i="3"/>
  <c r="B4755" i="3"/>
  <c r="A8761" i="3"/>
  <c r="B8762" i="3"/>
  <c r="A9933" i="3"/>
  <c r="B9934" i="3"/>
  <c r="B9062" i="3"/>
  <c r="A9061" i="3"/>
  <c r="B6956" i="3"/>
  <c r="A6955" i="3"/>
  <c r="B3801" i="3" l="1"/>
  <c r="A3800" i="3"/>
  <c r="B3938" i="3"/>
  <c r="A3937" i="3"/>
  <c r="B6628" i="3"/>
  <c r="A6627" i="3"/>
  <c r="A4659" i="3"/>
  <c r="B4660" i="3"/>
  <c r="B7931" i="3"/>
  <c r="A7930" i="3"/>
  <c r="A1308" i="3"/>
  <c r="B1309" i="3"/>
  <c r="A4143" i="3"/>
  <c r="B4144" i="3"/>
  <c r="B8407" i="3"/>
  <c r="A8406" i="3"/>
  <c r="B8763" i="3"/>
  <c r="A8762" i="3"/>
  <c r="A5600" i="3"/>
  <c r="B5601" i="3"/>
  <c r="A4755" i="3"/>
  <c r="B4756" i="3"/>
  <c r="B4992" i="3"/>
  <c r="A4991" i="3"/>
  <c r="B9935" i="3"/>
  <c r="A9934" i="3"/>
  <c r="B9063" i="3"/>
  <c r="A9062" i="3"/>
  <c r="B6957" i="3"/>
  <c r="A6956" i="3"/>
  <c r="B4661" i="3" l="1"/>
  <c r="A4660" i="3"/>
  <c r="B3939" i="3"/>
  <c r="A3938" i="3"/>
  <c r="A7931" i="3"/>
  <c r="B7932" i="3"/>
  <c r="B6629" i="3"/>
  <c r="A6628" i="3"/>
  <c r="B3802" i="3"/>
  <c r="A3801" i="3"/>
  <c r="A8407" i="3"/>
  <c r="B8408" i="3"/>
  <c r="B4145" i="3"/>
  <c r="A4144" i="3"/>
  <c r="B1310" i="3"/>
  <c r="A1309" i="3"/>
  <c r="B5602" i="3"/>
  <c r="A5601" i="3"/>
  <c r="A4992" i="3"/>
  <c r="B4993" i="3"/>
  <c r="A9063" i="3"/>
  <c r="B9064" i="3"/>
  <c r="A4756" i="3"/>
  <c r="B4757" i="3"/>
  <c r="B8764" i="3"/>
  <c r="A8763" i="3"/>
  <c r="A9935" i="3"/>
  <c r="B9936" i="3"/>
  <c r="A6957" i="3"/>
  <c r="B6958" i="3"/>
  <c r="A6629" i="3" l="1"/>
  <c r="B6630" i="3"/>
  <c r="A3939" i="3"/>
  <c r="B3940" i="3"/>
  <c r="B7933" i="3"/>
  <c r="A7932" i="3"/>
  <c r="B3803" i="3"/>
  <c r="A3802" i="3"/>
  <c r="B4662" i="3"/>
  <c r="A4661" i="3"/>
  <c r="A8408" i="3"/>
  <c r="B8409" i="3"/>
  <c r="A4145" i="3"/>
  <c r="B4146" i="3"/>
  <c r="A1310" i="3"/>
  <c r="B1311" i="3"/>
  <c r="B5603" i="3"/>
  <c r="A5602" i="3"/>
  <c r="B4758" i="3"/>
  <c r="A4757" i="3"/>
  <c r="B4994" i="3"/>
  <c r="A4993" i="3"/>
  <c r="B9065" i="3"/>
  <c r="A9064" i="3"/>
  <c r="B8765" i="3"/>
  <c r="A8764" i="3"/>
  <c r="A9936" i="3"/>
  <c r="B9937" i="3"/>
  <c r="A6958" i="3"/>
  <c r="B6959" i="3"/>
  <c r="B7934" i="3" l="1"/>
  <c r="A7933" i="3"/>
  <c r="B3941" i="3"/>
  <c r="A3940" i="3"/>
  <c r="A3803" i="3"/>
  <c r="B3804" i="3"/>
  <c r="B6631" i="3"/>
  <c r="A6630" i="3"/>
  <c r="A4662" i="3"/>
  <c r="B4663" i="3"/>
  <c r="B1312" i="3"/>
  <c r="A1311" i="3"/>
  <c r="A4146" i="3"/>
  <c r="B4147" i="3"/>
  <c r="A8409" i="3"/>
  <c r="B8410" i="3"/>
  <c r="A8765" i="3"/>
  <c r="B8766" i="3"/>
  <c r="B4995" i="3"/>
  <c r="A4994" i="3"/>
  <c r="A4758" i="3"/>
  <c r="B4759" i="3"/>
  <c r="B9066" i="3"/>
  <c r="A9065" i="3"/>
  <c r="A5603" i="3"/>
  <c r="B5604" i="3"/>
  <c r="B9938" i="3"/>
  <c r="A9937" i="3"/>
  <c r="A6959" i="3"/>
  <c r="B6960" i="3"/>
  <c r="A3941" i="3" l="1"/>
  <c r="B3942" i="3"/>
  <c r="A6631" i="3"/>
  <c r="B6632" i="3"/>
  <c r="A4663" i="3"/>
  <c r="B4664" i="3"/>
  <c r="B3805" i="3"/>
  <c r="A3804" i="3"/>
  <c r="B7935" i="3"/>
  <c r="A7934" i="3"/>
  <c r="A1312" i="3"/>
  <c r="B1313" i="3"/>
  <c r="B4148" i="3"/>
  <c r="A4147" i="3"/>
  <c r="B8411" i="3"/>
  <c r="A8410" i="3"/>
  <c r="B5605" i="3"/>
  <c r="A5604" i="3"/>
  <c r="A9066" i="3"/>
  <c r="B9067" i="3"/>
  <c r="B4996" i="3"/>
  <c r="A4995" i="3"/>
  <c r="B4760" i="3"/>
  <c r="A4759" i="3"/>
  <c r="B8767" i="3"/>
  <c r="A8766" i="3"/>
  <c r="A9938" i="3"/>
  <c r="B9939" i="3"/>
  <c r="B6961" i="3"/>
  <c r="A6960" i="3"/>
  <c r="A7935" i="3" l="1"/>
  <c r="B7936" i="3"/>
  <c r="A6632" i="3"/>
  <c r="B6633" i="3"/>
  <c r="A3805" i="3"/>
  <c r="B3806" i="3"/>
  <c r="B4665" i="3"/>
  <c r="A4665" i="3" s="1"/>
  <c r="A4664" i="3"/>
  <c r="B3943" i="3"/>
  <c r="A3942" i="3"/>
  <c r="B1314" i="3"/>
  <c r="A1313" i="3"/>
  <c r="B8412" i="3"/>
  <c r="A8411" i="3"/>
  <c r="A4148" i="3"/>
  <c r="B4149" i="3"/>
  <c r="B4761" i="3"/>
  <c r="A4760" i="3"/>
  <c r="B4997" i="3"/>
  <c r="A4996" i="3"/>
  <c r="A9067" i="3"/>
  <c r="B9068" i="3"/>
  <c r="A8767" i="3"/>
  <c r="B8768" i="3"/>
  <c r="B5606" i="3"/>
  <c r="A5605" i="3"/>
  <c r="B9940" i="3"/>
  <c r="A9939" i="3"/>
  <c r="A6961" i="3"/>
  <c r="B6962" i="3"/>
  <c r="B6634" i="3" l="1"/>
  <c r="A6633" i="3"/>
  <c r="B3807" i="3"/>
  <c r="A3806" i="3"/>
  <c r="B7937" i="3"/>
  <c r="A7936" i="3"/>
  <c r="A3943" i="3"/>
  <c r="B3944" i="3"/>
  <c r="B4150" i="3"/>
  <c r="A4149" i="3"/>
  <c r="B8413" i="3"/>
  <c r="A8412" i="3"/>
  <c r="B1315" i="3"/>
  <c r="A1314" i="3"/>
  <c r="A5606" i="3"/>
  <c r="B5607" i="3"/>
  <c r="B8769" i="3"/>
  <c r="A8768" i="3"/>
  <c r="A4997" i="3"/>
  <c r="B4998" i="3"/>
  <c r="A9068" i="3"/>
  <c r="B9069" i="3"/>
  <c r="B4762" i="3"/>
  <c r="A4761" i="3"/>
  <c r="A9940" i="3"/>
  <c r="B9941" i="3"/>
  <c r="B6963" i="3"/>
  <c r="A6962" i="3"/>
  <c r="A3944" i="3" l="1"/>
  <c r="B3945" i="3"/>
  <c r="B3808" i="3"/>
  <c r="A3807" i="3"/>
  <c r="A7937" i="3"/>
  <c r="B7938" i="3"/>
  <c r="A6634" i="3"/>
  <c r="B6635" i="3"/>
  <c r="A4150" i="3"/>
  <c r="B4151" i="3"/>
  <c r="B1316" i="3"/>
  <c r="A1315" i="3"/>
  <c r="B8414" i="3"/>
  <c r="A8413" i="3"/>
  <c r="B4763" i="3"/>
  <c r="A4762" i="3"/>
  <c r="B9070" i="3"/>
  <c r="A9069" i="3"/>
  <c r="B4999" i="3"/>
  <c r="A4998" i="3"/>
  <c r="A5607" i="3"/>
  <c r="B5608" i="3"/>
  <c r="B8770" i="3"/>
  <c r="A8769" i="3"/>
  <c r="A9941" i="3"/>
  <c r="B9942" i="3"/>
  <c r="A6963" i="3"/>
  <c r="B6964" i="3"/>
  <c r="B6636" i="3" l="1"/>
  <c r="A6635" i="3"/>
  <c r="B3809" i="3"/>
  <c r="A3808" i="3"/>
  <c r="B7939" i="3"/>
  <c r="A7938" i="3"/>
  <c r="A3945" i="3"/>
  <c r="B3946" i="3"/>
  <c r="B8415" i="3"/>
  <c r="A8414" i="3"/>
  <c r="B1317" i="3"/>
  <c r="A1316" i="3"/>
  <c r="A4151" i="3"/>
  <c r="B4152" i="3"/>
  <c r="A8770" i="3"/>
  <c r="B8771" i="3"/>
  <c r="B5000" i="3"/>
  <c r="A4999" i="3"/>
  <c r="A5608" i="3"/>
  <c r="B5609" i="3"/>
  <c r="A9070" i="3"/>
  <c r="B9071" i="3"/>
  <c r="A4763" i="3"/>
  <c r="B4764" i="3"/>
  <c r="A9942" i="3"/>
  <c r="B9943" i="3"/>
  <c r="B6965" i="3"/>
  <c r="A6964" i="3"/>
  <c r="A7939" i="3" l="1"/>
  <c r="B7940" i="3"/>
  <c r="A3946" i="3"/>
  <c r="B3947" i="3"/>
  <c r="B3810" i="3"/>
  <c r="A3809" i="3"/>
  <c r="A6636" i="3"/>
  <c r="B6637" i="3"/>
  <c r="A1317" i="3"/>
  <c r="B1318" i="3"/>
  <c r="A4152" i="3"/>
  <c r="B4153" i="3"/>
  <c r="A8415" i="3"/>
  <c r="B8416" i="3"/>
  <c r="B5001" i="3"/>
  <c r="A5000" i="3"/>
  <c r="A9071" i="3"/>
  <c r="B9072" i="3"/>
  <c r="B5610" i="3"/>
  <c r="A5609" i="3"/>
  <c r="A4764" i="3"/>
  <c r="B4765" i="3"/>
  <c r="B8772" i="3"/>
  <c r="A8771" i="3"/>
  <c r="A9943" i="3"/>
  <c r="B9944" i="3"/>
  <c r="B6966" i="3"/>
  <c r="A6965" i="3"/>
  <c r="A6637" i="3" l="1"/>
  <c r="B6638" i="3"/>
  <c r="A3947" i="3"/>
  <c r="B3948" i="3"/>
  <c r="A7940" i="3"/>
  <c r="B7941" i="3"/>
  <c r="B3811" i="3"/>
  <c r="A3810" i="3"/>
  <c r="B1319" i="3"/>
  <c r="A1318" i="3"/>
  <c r="B8417" i="3"/>
  <c r="A8416" i="3"/>
  <c r="B4154" i="3"/>
  <c r="A4153" i="3"/>
  <c r="A8772" i="3"/>
  <c r="B8773" i="3"/>
  <c r="B5002" i="3"/>
  <c r="A5001" i="3"/>
  <c r="A9072" i="3"/>
  <c r="B9073" i="3"/>
  <c r="A4765" i="3"/>
  <c r="B4766" i="3"/>
  <c r="B5611" i="3"/>
  <c r="A5610" i="3"/>
  <c r="A9944" i="3"/>
  <c r="B9945" i="3"/>
  <c r="A6966" i="3"/>
  <c r="B6967" i="3"/>
  <c r="B3949" i="3" l="1"/>
  <c r="A3948" i="3"/>
  <c r="A3811" i="3"/>
  <c r="B3812" i="3"/>
  <c r="B7942" i="3"/>
  <c r="A7941" i="3"/>
  <c r="B6639" i="3"/>
  <c r="A6638" i="3"/>
  <c r="A8773" i="3"/>
  <c r="B8774" i="3"/>
  <c r="B4155" i="3"/>
  <c r="A4154" i="3"/>
  <c r="A8417" i="3"/>
  <c r="B8418" i="3"/>
  <c r="B1320" i="3"/>
  <c r="A1319" i="3"/>
  <c r="B5612" i="3"/>
  <c r="A5611" i="3"/>
  <c r="B4767" i="3"/>
  <c r="A4766" i="3"/>
  <c r="B5003" i="3"/>
  <c r="A5002" i="3"/>
  <c r="B9074" i="3"/>
  <c r="A9073" i="3"/>
  <c r="A9945" i="3"/>
  <c r="B9946" i="3"/>
  <c r="B6968" i="3"/>
  <c r="A6967" i="3"/>
  <c r="A3812" i="3" l="1"/>
  <c r="B3813" i="3"/>
  <c r="A6639" i="3"/>
  <c r="B6640" i="3"/>
  <c r="B7943" i="3"/>
  <c r="A7942" i="3"/>
  <c r="A3949" i="3"/>
  <c r="B3950" i="3"/>
  <c r="A1320" i="3"/>
  <c r="B1321" i="3"/>
  <c r="A8418" i="3"/>
  <c r="B8419" i="3"/>
  <c r="A8774" i="3"/>
  <c r="B8775" i="3"/>
  <c r="A4155" i="3"/>
  <c r="B4156" i="3"/>
  <c r="B4768" i="3"/>
  <c r="A4767" i="3"/>
  <c r="B9075" i="3"/>
  <c r="A9074" i="3"/>
  <c r="B5004" i="3"/>
  <c r="A5003" i="3"/>
  <c r="B5613" i="3"/>
  <c r="A5612" i="3"/>
  <c r="B9947" i="3"/>
  <c r="A9946" i="3"/>
  <c r="A6968" i="3"/>
  <c r="B6969" i="3"/>
  <c r="B7944" i="3" l="1"/>
  <c r="A7943" i="3"/>
  <c r="B3951" i="3"/>
  <c r="A3950" i="3"/>
  <c r="A6640" i="3"/>
  <c r="B6641" i="3"/>
  <c r="B3814" i="3"/>
  <c r="A3813" i="3"/>
  <c r="A4156" i="3"/>
  <c r="B4157" i="3"/>
  <c r="A8419" i="3"/>
  <c r="B8420" i="3"/>
  <c r="B8776" i="3"/>
  <c r="A8775" i="3"/>
  <c r="B1322" i="3"/>
  <c r="A1321" i="3"/>
  <c r="A5004" i="3"/>
  <c r="B5005" i="3"/>
  <c r="A9075" i="3"/>
  <c r="B9076" i="3"/>
  <c r="B5614" i="3"/>
  <c r="A5613" i="3"/>
  <c r="A4768" i="3"/>
  <c r="B4769" i="3"/>
  <c r="A9947" i="3"/>
  <c r="B9948" i="3"/>
  <c r="A6969" i="3"/>
  <c r="B6970" i="3"/>
  <c r="A3814" i="3" l="1"/>
  <c r="B3815" i="3"/>
  <c r="A3951" i="3"/>
  <c r="B3952" i="3"/>
  <c r="B6642" i="3"/>
  <c r="A6641" i="3"/>
  <c r="B7945" i="3"/>
  <c r="A7944" i="3"/>
  <c r="B8777" i="3"/>
  <c r="A8776" i="3"/>
  <c r="A4157" i="3"/>
  <c r="B4158" i="3"/>
  <c r="B1323" i="3"/>
  <c r="A1322" i="3"/>
  <c r="B8421" i="3"/>
  <c r="A8420" i="3"/>
  <c r="B5615" i="3"/>
  <c r="A5614" i="3"/>
  <c r="B4770" i="3"/>
  <c r="A4769" i="3"/>
  <c r="B9077" i="3"/>
  <c r="A9076" i="3"/>
  <c r="A5005" i="3"/>
  <c r="B5006" i="3"/>
  <c r="B9949" i="3"/>
  <c r="A9948" i="3"/>
  <c r="B6971" i="3"/>
  <c r="A6970" i="3"/>
  <c r="A3952" i="3" l="1"/>
  <c r="B3953" i="3"/>
  <c r="A7945" i="3"/>
  <c r="B7946" i="3"/>
  <c r="B3816" i="3"/>
  <c r="A3815" i="3"/>
  <c r="A6642" i="3"/>
  <c r="B6643" i="3"/>
  <c r="A4158" i="3"/>
  <c r="B4159" i="3"/>
  <c r="A4770" i="3"/>
  <c r="B4771" i="3"/>
  <c r="A8421" i="3"/>
  <c r="B8422" i="3"/>
  <c r="B1324" i="3"/>
  <c r="A1323" i="3"/>
  <c r="A8777" i="3"/>
  <c r="B8778" i="3"/>
  <c r="B9078" i="3"/>
  <c r="A9077" i="3"/>
  <c r="A5615" i="3"/>
  <c r="B5616" i="3"/>
  <c r="B5007" i="3"/>
  <c r="A5006" i="3"/>
  <c r="A9949" i="3"/>
  <c r="B9950" i="3"/>
  <c r="A6971" i="3"/>
  <c r="B6972" i="3"/>
  <c r="A6643" i="3" l="1"/>
  <c r="B6644" i="3"/>
  <c r="B7947" i="3"/>
  <c r="A7946" i="3"/>
  <c r="A3953" i="3"/>
  <c r="B3954" i="3"/>
  <c r="B3817" i="3"/>
  <c r="A3816" i="3"/>
  <c r="A4159" i="3"/>
  <c r="B4160" i="3"/>
  <c r="A1324" i="3"/>
  <c r="B1325" i="3"/>
  <c r="B8779" i="3"/>
  <c r="A8778" i="3"/>
  <c r="B8423" i="3"/>
  <c r="A8422" i="3"/>
  <c r="A4771" i="3"/>
  <c r="B4772" i="3"/>
  <c r="A5007" i="3"/>
  <c r="B5008" i="3"/>
  <c r="B9079" i="3"/>
  <c r="A9078" i="3"/>
  <c r="A5616" i="3"/>
  <c r="B5617" i="3"/>
  <c r="A9950" i="3"/>
  <c r="B9951" i="3"/>
  <c r="B6973" i="3"/>
  <c r="A6972" i="3"/>
  <c r="B3818" i="3" l="1"/>
  <c r="A3817" i="3"/>
  <c r="B7948" i="3"/>
  <c r="A7947" i="3"/>
  <c r="A3954" i="3"/>
  <c r="B3955" i="3"/>
  <c r="A6644" i="3"/>
  <c r="B6645" i="3"/>
  <c r="A8423" i="3"/>
  <c r="B8424" i="3"/>
  <c r="B7957" i="3"/>
  <c r="A4772" i="3"/>
  <c r="B4773" i="3"/>
  <c r="A4160" i="3"/>
  <c r="B4161" i="3"/>
  <c r="A8779" i="3"/>
  <c r="B8780" i="3"/>
  <c r="A1325" i="3"/>
  <c r="B1326" i="3"/>
  <c r="A9079" i="3"/>
  <c r="B9080" i="3"/>
  <c r="A5617" i="3"/>
  <c r="B5618" i="3"/>
  <c r="B5009" i="3"/>
  <c r="A5008" i="3"/>
  <c r="A9951" i="3"/>
  <c r="B9952" i="3"/>
  <c r="A6973" i="3"/>
  <c r="B6974" i="3"/>
  <c r="A7957" i="3" l="1"/>
  <c r="B7958" i="3"/>
  <c r="A6645" i="3"/>
  <c r="B6646" i="3"/>
  <c r="A7948" i="3"/>
  <c r="B7949" i="3"/>
  <c r="A3955" i="3"/>
  <c r="B3956" i="3"/>
  <c r="A3818" i="3"/>
  <c r="B3819" i="3"/>
  <c r="A4161" i="3"/>
  <c r="B4162" i="3"/>
  <c r="A1326" i="3"/>
  <c r="B1327" i="3"/>
  <c r="A8780" i="3"/>
  <c r="B8781" i="3"/>
  <c r="B4774" i="3"/>
  <c r="A4773" i="3"/>
  <c r="B8425" i="3"/>
  <c r="A8424" i="3"/>
  <c r="B5010" i="3"/>
  <c r="A5009" i="3"/>
  <c r="A5618" i="3"/>
  <c r="B5619" i="3"/>
  <c r="B9081" i="3"/>
  <c r="A9080" i="3"/>
  <c r="A9952" i="3"/>
  <c r="B9953" i="3"/>
  <c r="A6974" i="3"/>
  <c r="B6975" i="3"/>
  <c r="A3956" i="3" l="1"/>
  <c r="B3957" i="3"/>
  <c r="A6646" i="3"/>
  <c r="B6647" i="3"/>
  <c r="B3820" i="3"/>
  <c r="A3819" i="3"/>
  <c r="A7949" i="3"/>
  <c r="B7950" i="3"/>
  <c r="B7959" i="3"/>
  <c r="A7958" i="3"/>
  <c r="A5010" i="3"/>
  <c r="B5011" i="3"/>
  <c r="A4774" i="3"/>
  <c r="B4775" i="3"/>
  <c r="A8781" i="3"/>
  <c r="B8782" i="3"/>
  <c r="A4162" i="3"/>
  <c r="B4163" i="3"/>
  <c r="A8425" i="3"/>
  <c r="B8426" i="3"/>
  <c r="A1327" i="3"/>
  <c r="B1328" i="3"/>
  <c r="B9082" i="3"/>
  <c r="A9081" i="3"/>
  <c r="B5620" i="3"/>
  <c r="A5619" i="3"/>
  <c r="A9953" i="3"/>
  <c r="B9954" i="3"/>
  <c r="A6975" i="3"/>
  <c r="B6976" i="3"/>
  <c r="A7959" i="3" l="1"/>
  <c r="B7960" i="3"/>
  <c r="B3821" i="3"/>
  <c r="A3820" i="3"/>
  <c r="A7950" i="3"/>
  <c r="B7951" i="3"/>
  <c r="B6648" i="3"/>
  <c r="A6647" i="3"/>
  <c r="A3957" i="3"/>
  <c r="B3958" i="3"/>
  <c r="B1329" i="3"/>
  <c r="A1328" i="3"/>
  <c r="B4164" i="3"/>
  <c r="A4163" i="3"/>
  <c r="A4775" i="3"/>
  <c r="B4776" i="3"/>
  <c r="B8427" i="3"/>
  <c r="A8426" i="3"/>
  <c r="B8783" i="3"/>
  <c r="A8782" i="3"/>
  <c r="B5012" i="3"/>
  <c r="A5011" i="3"/>
  <c r="B9083" i="3"/>
  <c r="A9082" i="3"/>
  <c r="B5621" i="3"/>
  <c r="A5620" i="3"/>
  <c r="A9954" i="3"/>
  <c r="B9955" i="3"/>
  <c r="A6976" i="3"/>
  <c r="B6977" i="3"/>
  <c r="B6649" i="3" l="1"/>
  <c r="A6648" i="3"/>
  <c r="B3822" i="3"/>
  <c r="A3821" i="3"/>
  <c r="A3958" i="3"/>
  <c r="B3959" i="3"/>
  <c r="A7951" i="3"/>
  <c r="B7952" i="3"/>
  <c r="A7960" i="3"/>
  <c r="B7961" i="3"/>
  <c r="B5013" i="3"/>
  <c r="A5012" i="3"/>
  <c r="B8428" i="3"/>
  <c r="A8427" i="3"/>
  <c r="A4164" i="3"/>
  <c r="B4165" i="3"/>
  <c r="A8783" i="3"/>
  <c r="B8784" i="3"/>
  <c r="A4776" i="3"/>
  <c r="B4777" i="3"/>
  <c r="A1329" i="3"/>
  <c r="B1330" i="3"/>
  <c r="B5622" i="3"/>
  <c r="A5621" i="3"/>
  <c r="A9083" i="3"/>
  <c r="B9084" i="3"/>
  <c r="A9955" i="3"/>
  <c r="B9956" i="3"/>
  <c r="B6978" i="3"/>
  <c r="A6977" i="3"/>
  <c r="B7953" i="3" l="1"/>
  <c r="A7952" i="3"/>
  <c r="B3823" i="3"/>
  <c r="A3822" i="3"/>
  <c r="A7961" i="3"/>
  <c r="B7962" i="3"/>
  <c r="B3960" i="3"/>
  <c r="A3959" i="3"/>
  <c r="A6649" i="3"/>
  <c r="B6650" i="3"/>
  <c r="B1331" i="3"/>
  <c r="A1330" i="3"/>
  <c r="B4166" i="3"/>
  <c r="A4165" i="3"/>
  <c r="A8428" i="3"/>
  <c r="B8429" i="3"/>
  <c r="A4777" i="3"/>
  <c r="B4778" i="3"/>
  <c r="B8785" i="3"/>
  <c r="A8784" i="3"/>
  <c r="A5013" i="3"/>
  <c r="B5014" i="3"/>
  <c r="A5622" i="3"/>
  <c r="B5623" i="3"/>
  <c r="A9084" i="3"/>
  <c r="B9085" i="3"/>
  <c r="A9956" i="3"/>
  <c r="B9957" i="3"/>
  <c r="A6978" i="3"/>
  <c r="B6979" i="3"/>
  <c r="A3960" i="3" l="1"/>
  <c r="B3961" i="3"/>
  <c r="B3824" i="3"/>
  <c r="A3823" i="3"/>
  <c r="A6650" i="3"/>
  <c r="B6651" i="3"/>
  <c r="A7962" i="3"/>
  <c r="B7963" i="3"/>
  <c r="B7954" i="3"/>
  <c r="A7953" i="3"/>
  <c r="B4167" i="3"/>
  <c r="A4166" i="3"/>
  <c r="B1332" i="3"/>
  <c r="A1331" i="3"/>
  <c r="B5015" i="3"/>
  <c r="A5014" i="3"/>
  <c r="B8430" i="3"/>
  <c r="A8429" i="3"/>
  <c r="A8785" i="3"/>
  <c r="B8786" i="3"/>
  <c r="B4779" i="3"/>
  <c r="A4778" i="3"/>
  <c r="A9085" i="3"/>
  <c r="B9086" i="3"/>
  <c r="B5624" i="3"/>
  <c r="A5623" i="3"/>
  <c r="A9957" i="3"/>
  <c r="B9958" i="3"/>
  <c r="B6980" i="3"/>
  <c r="A6979" i="3"/>
  <c r="A7954" i="3" l="1"/>
  <c r="B7955" i="3"/>
  <c r="A7963" i="3"/>
  <c r="B7964" i="3"/>
  <c r="B3825" i="3"/>
  <c r="A3824" i="3"/>
  <c r="B6652" i="3"/>
  <c r="A6651" i="3"/>
  <c r="A3961" i="3"/>
  <c r="B3962" i="3"/>
  <c r="A8786" i="3"/>
  <c r="B8787" i="3"/>
  <c r="B4780" i="3"/>
  <c r="A4779" i="3"/>
  <c r="A5015" i="3"/>
  <c r="B5016" i="3"/>
  <c r="A4167" i="3"/>
  <c r="B4168" i="3"/>
  <c r="A8430" i="3"/>
  <c r="B8431" i="3"/>
  <c r="A1332" i="3"/>
  <c r="B1333" i="3"/>
  <c r="A9086" i="3"/>
  <c r="B9087" i="3"/>
  <c r="B5625" i="3"/>
  <c r="A5624" i="3"/>
  <c r="B9959" i="3"/>
  <c r="A9958" i="3"/>
  <c r="A6980" i="3"/>
  <c r="B6981" i="3"/>
  <c r="A3825" i="3" l="1"/>
  <c r="B3826" i="3"/>
  <c r="A7964" i="3"/>
  <c r="B7965" i="3"/>
  <c r="B6653" i="3"/>
  <c r="A6652" i="3"/>
  <c r="B3963" i="3"/>
  <c r="A3962" i="3"/>
  <c r="A7955" i="3"/>
  <c r="B7956" i="3"/>
  <c r="A7956" i="3" s="1"/>
  <c r="A1333" i="3"/>
  <c r="B1334" i="3"/>
  <c r="A4168" i="3"/>
  <c r="B4169" i="3"/>
  <c r="A4780" i="3"/>
  <c r="B4781" i="3"/>
  <c r="A8431" i="3"/>
  <c r="B8432" i="3"/>
  <c r="B5017" i="3"/>
  <c r="A5016" i="3"/>
  <c r="A8787" i="3"/>
  <c r="B8788" i="3"/>
  <c r="A9087" i="3"/>
  <c r="B9088" i="3"/>
  <c r="A5625" i="3"/>
  <c r="B5626" i="3"/>
  <c r="A9959" i="3"/>
  <c r="B9960" i="3"/>
  <c r="B6982" i="3"/>
  <c r="A6981" i="3"/>
  <c r="B7966" i="3" l="1"/>
  <c r="A7965" i="3"/>
  <c r="B3964" i="3"/>
  <c r="A3963" i="3"/>
  <c r="A4781" i="3"/>
  <c r="B4782" i="3"/>
  <c r="A4782" i="3" s="1"/>
  <c r="A3826" i="3"/>
  <c r="B3827" i="3"/>
  <c r="B6654" i="3"/>
  <c r="A6653" i="3"/>
  <c r="A8788" i="3"/>
  <c r="B8789" i="3"/>
  <c r="B8433" i="3"/>
  <c r="A8432" i="3"/>
  <c r="A4169" i="3"/>
  <c r="B4170" i="3"/>
  <c r="A1334" i="3"/>
  <c r="B1335" i="3"/>
  <c r="B5018" i="3"/>
  <c r="A5017" i="3"/>
  <c r="A9088" i="3"/>
  <c r="B9089" i="3"/>
  <c r="B5627" i="3"/>
  <c r="A5626" i="3"/>
  <c r="B9961" i="3"/>
  <c r="A9960" i="3"/>
  <c r="B6983" i="3"/>
  <c r="A6982" i="3"/>
  <c r="B3828" i="3" l="1"/>
  <c r="A3827" i="3"/>
  <c r="A3964" i="3"/>
  <c r="B3965" i="3"/>
  <c r="B6655" i="3"/>
  <c r="A6654" i="3"/>
  <c r="B7967" i="3"/>
  <c r="A7966" i="3"/>
  <c r="B1336" i="3"/>
  <c r="A1335" i="3"/>
  <c r="B8434" i="3"/>
  <c r="A8433" i="3"/>
  <c r="B4171" i="3"/>
  <c r="A4170" i="3"/>
  <c r="A8789" i="3"/>
  <c r="B8790" i="3"/>
  <c r="A5018" i="3"/>
  <c r="B5019" i="3"/>
  <c r="A5627" i="3"/>
  <c r="B5628" i="3"/>
  <c r="A9089" i="3"/>
  <c r="B9090" i="3"/>
  <c r="A9961" i="3"/>
  <c r="B9962" i="3"/>
  <c r="A6983" i="3"/>
  <c r="B6984" i="3"/>
  <c r="B3966" i="3" l="1"/>
  <c r="A3966" i="3" s="1"/>
  <c r="A3965" i="3"/>
  <c r="A7967" i="3"/>
  <c r="B7968" i="3"/>
  <c r="B6656" i="3"/>
  <c r="A6655" i="3"/>
  <c r="B3829" i="3"/>
  <c r="A3828" i="3"/>
  <c r="A5019" i="3"/>
  <c r="B5020" i="3"/>
  <c r="A8434" i="3"/>
  <c r="B8435" i="3"/>
  <c r="A4171" i="3"/>
  <c r="B4172" i="3"/>
  <c r="A8790" i="3"/>
  <c r="B8791" i="3"/>
  <c r="A1336" i="3"/>
  <c r="B1337" i="3"/>
  <c r="B5629" i="3"/>
  <c r="A5628" i="3"/>
  <c r="A9090" i="3"/>
  <c r="B9091" i="3"/>
  <c r="A9962" i="3"/>
  <c r="B9963" i="3"/>
  <c r="B6985" i="3"/>
  <c r="A6984" i="3"/>
  <c r="B6657" i="3" l="1"/>
  <c r="A6656" i="3"/>
  <c r="B7969" i="3"/>
  <c r="A7968" i="3"/>
  <c r="B3830" i="3"/>
  <c r="A3829" i="3"/>
  <c r="A4172" i="3"/>
  <c r="B4173" i="3"/>
  <c r="A5020" i="3"/>
  <c r="B5021" i="3"/>
  <c r="B1338" i="3"/>
  <c r="A1337" i="3"/>
  <c r="A8791" i="3"/>
  <c r="B8792" i="3"/>
  <c r="A8435" i="3"/>
  <c r="B8436" i="3"/>
  <c r="B9092" i="3"/>
  <c r="A9091" i="3"/>
  <c r="A5629" i="3"/>
  <c r="B5630" i="3"/>
  <c r="A9963" i="3"/>
  <c r="B9964" i="3"/>
  <c r="B6986" i="3"/>
  <c r="A6985" i="3"/>
  <c r="A7969" i="3" l="1"/>
  <c r="B7970" i="3"/>
  <c r="A3830" i="3"/>
  <c r="B3831" i="3"/>
  <c r="A6657" i="3"/>
  <c r="B6658" i="3"/>
  <c r="A8436" i="3"/>
  <c r="B8437" i="3"/>
  <c r="A5021" i="3"/>
  <c r="B5022" i="3"/>
  <c r="A1338" i="3"/>
  <c r="B1339" i="3"/>
  <c r="B8793" i="3"/>
  <c r="A8792" i="3"/>
  <c r="A4173" i="3"/>
  <c r="B4174" i="3"/>
  <c r="A5630" i="3"/>
  <c r="B5631" i="3"/>
  <c r="B9093" i="3"/>
  <c r="A9092" i="3"/>
  <c r="A9964" i="3"/>
  <c r="B9965" i="3"/>
  <c r="A6986" i="3"/>
  <c r="B6987" i="3"/>
  <c r="A3831" i="3" l="1"/>
  <c r="B3832" i="3"/>
  <c r="A6658" i="3"/>
  <c r="B6659" i="3"/>
  <c r="A7970" i="3"/>
  <c r="B7971" i="3"/>
  <c r="A1339" i="3"/>
  <c r="B1340" i="3"/>
  <c r="A8437" i="3"/>
  <c r="B8438" i="3"/>
  <c r="B4175" i="3"/>
  <c r="A4174" i="3"/>
  <c r="B5023" i="3"/>
  <c r="A5022" i="3"/>
  <c r="A8793" i="3"/>
  <c r="B8794" i="3"/>
  <c r="A9093" i="3"/>
  <c r="B9094" i="3"/>
  <c r="A5631" i="3"/>
  <c r="B5632" i="3"/>
  <c r="B9966" i="3"/>
  <c r="A9965" i="3"/>
  <c r="B6988" i="3"/>
  <c r="A6987" i="3"/>
  <c r="B6660" i="3" l="1"/>
  <c r="A6659" i="3"/>
  <c r="B7972" i="3"/>
  <c r="A7971" i="3"/>
  <c r="B3833" i="3"/>
  <c r="A3832" i="3"/>
  <c r="B8439" i="3"/>
  <c r="A8438" i="3"/>
  <c r="B4176" i="3"/>
  <c r="A4175" i="3"/>
  <c r="A8794" i="3"/>
  <c r="B8795" i="3"/>
  <c r="A1340" i="3"/>
  <c r="B1341" i="3"/>
  <c r="A5023" i="3"/>
  <c r="B5024" i="3"/>
  <c r="A5632" i="3"/>
  <c r="B5633" i="3"/>
  <c r="B9095" i="3"/>
  <c r="A9094" i="3"/>
  <c r="A9966" i="3"/>
  <c r="B9967" i="3"/>
  <c r="B6989" i="3"/>
  <c r="A6988" i="3"/>
  <c r="A7972" i="3" l="1"/>
  <c r="B7973" i="3"/>
  <c r="B3834" i="3"/>
  <c r="A3833" i="3"/>
  <c r="B6661" i="3"/>
  <c r="A6660" i="3"/>
  <c r="A1341" i="3"/>
  <c r="B1342" i="3"/>
  <c r="A8795" i="3"/>
  <c r="B8796" i="3"/>
  <c r="B5025" i="3"/>
  <c r="A5024" i="3"/>
  <c r="A4176" i="3"/>
  <c r="B4177" i="3"/>
  <c r="A8439" i="3"/>
  <c r="B8440" i="3"/>
  <c r="B5634" i="3"/>
  <c r="A5633" i="3"/>
  <c r="A9095" i="3"/>
  <c r="B9096" i="3"/>
  <c r="A9967" i="3"/>
  <c r="B9968" i="3"/>
  <c r="A6989" i="3"/>
  <c r="B6990" i="3"/>
  <c r="A3834" i="3" l="1"/>
  <c r="B3835" i="3"/>
  <c r="A7973" i="3"/>
  <c r="B7974" i="3"/>
  <c r="A6661" i="3"/>
  <c r="B6662" i="3"/>
  <c r="A4177" i="3"/>
  <c r="B4178" i="3"/>
  <c r="A8796" i="3"/>
  <c r="B8797" i="3"/>
  <c r="A5025" i="3"/>
  <c r="B5026" i="3"/>
  <c r="B8441" i="3"/>
  <c r="A8440" i="3"/>
  <c r="B1343" i="3"/>
  <c r="A1342" i="3"/>
  <c r="B5635" i="3"/>
  <c r="A5634" i="3"/>
  <c r="A9096" i="3"/>
  <c r="B9097" i="3"/>
  <c r="A9968" i="3"/>
  <c r="B9969" i="3"/>
  <c r="A6990" i="3"/>
  <c r="B6991" i="3"/>
  <c r="A6662" i="3" l="1"/>
  <c r="B6663" i="3"/>
  <c r="A3835" i="3"/>
  <c r="B3836" i="3"/>
  <c r="A7974" i="3"/>
  <c r="B7975" i="3"/>
  <c r="B8798" i="3"/>
  <c r="A8797" i="3"/>
  <c r="B8442" i="3"/>
  <c r="A8441" i="3"/>
  <c r="B5027" i="3"/>
  <c r="A5026" i="3"/>
  <c r="A4178" i="3"/>
  <c r="B4179" i="3"/>
  <c r="A1343" i="3"/>
  <c r="B1344" i="3"/>
  <c r="B5636" i="3"/>
  <c r="A5635" i="3"/>
  <c r="B9098" i="3"/>
  <c r="A9097" i="3"/>
  <c r="A9969" i="3"/>
  <c r="B9970" i="3"/>
  <c r="A6991" i="3"/>
  <c r="B6992" i="3"/>
  <c r="B3837" i="3" l="1"/>
  <c r="A3836" i="3"/>
  <c r="B7976" i="3"/>
  <c r="A7975" i="3"/>
  <c r="B6664" i="3"/>
  <c r="A6663" i="3"/>
  <c r="A1344" i="3"/>
  <c r="B1345" i="3"/>
  <c r="B5028" i="3"/>
  <c r="A5027" i="3"/>
  <c r="A4179" i="3"/>
  <c r="B4180" i="3"/>
  <c r="A8442" i="3"/>
  <c r="B8443" i="3"/>
  <c r="B8799" i="3"/>
  <c r="A8798" i="3"/>
  <c r="A9098" i="3"/>
  <c r="B9099" i="3"/>
  <c r="B5637" i="3"/>
  <c r="A5636" i="3"/>
  <c r="A9970" i="3"/>
  <c r="B9971" i="3"/>
  <c r="A6992" i="3"/>
  <c r="B6993" i="3"/>
  <c r="A7976" i="3" l="1"/>
  <c r="B7977" i="3"/>
  <c r="B6665" i="3"/>
  <c r="A6664" i="3"/>
  <c r="A3837" i="3"/>
  <c r="B3838" i="3"/>
  <c r="B4181" i="3"/>
  <c r="A4180" i="3"/>
  <c r="B1346" i="3"/>
  <c r="A1345" i="3"/>
  <c r="A8443" i="3"/>
  <c r="B8444" i="3"/>
  <c r="A5028" i="3"/>
  <c r="B5029" i="3"/>
  <c r="A8799" i="3"/>
  <c r="B8800" i="3"/>
  <c r="A5637" i="3"/>
  <c r="B5638" i="3"/>
  <c r="B9100" i="3"/>
  <c r="A9099" i="3"/>
  <c r="A9971" i="3"/>
  <c r="B9972" i="3"/>
  <c r="B6994" i="3"/>
  <c r="A6993" i="3"/>
  <c r="B6666" i="3" l="1"/>
  <c r="A6665" i="3"/>
  <c r="A3838" i="3"/>
  <c r="B3839" i="3"/>
  <c r="A7977" i="3"/>
  <c r="B7978" i="3"/>
  <c r="A4181" i="3"/>
  <c r="B4182" i="3"/>
  <c r="A1346" i="3"/>
  <c r="B1347" i="3"/>
  <c r="A8800" i="3"/>
  <c r="B8801" i="3"/>
  <c r="A8444" i="3"/>
  <c r="B8445" i="3"/>
  <c r="A5029" i="3"/>
  <c r="B5030" i="3"/>
  <c r="B9101" i="3"/>
  <c r="A9100" i="3"/>
  <c r="A5638" i="3"/>
  <c r="B5639" i="3"/>
  <c r="A9972" i="3"/>
  <c r="B9973" i="3"/>
  <c r="B6995" i="3"/>
  <c r="A6994" i="3"/>
  <c r="B4183" i="3" l="1"/>
  <c r="A4182" i="3"/>
  <c r="B3840" i="3"/>
  <c r="A3839" i="3"/>
  <c r="A7978" i="3"/>
  <c r="B7979" i="3"/>
  <c r="B6667" i="3"/>
  <c r="A6666" i="3"/>
  <c r="A8801" i="3"/>
  <c r="B8802" i="3"/>
  <c r="B5031" i="3"/>
  <c r="A5030" i="3"/>
  <c r="A8445" i="3"/>
  <c r="B8446" i="3"/>
  <c r="B1348" i="3"/>
  <c r="A1347" i="3"/>
  <c r="B5640" i="3"/>
  <c r="A5639" i="3"/>
  <c r="A9101" i="3"/>
  <c r="B9102" i="3"/>
  <c r="A9973" i="3"/>
  <c r="B9974" i="3"/>
  <c r="A6995" i="3"/>
  <c r="B6996" i="3"/>
  <c r="B6668" i="3" l="1"/>
  <c r="A6667" i="3"/>
  <c r="A3840" i="3"/>
  <c r="B3841" i="3"/>
  <c r="A7979" i="3"/>
  <c r="B7980" i="3"/>
  <c r="A4183" i="3"/>
  <c r="B4184" i="3"/>
  <c r="B1349" i="3"/>
  <c r="A1348" i="3"/>
  <c r="A5031" i="3"/>
  <c r="B5032" i="3"/>
  <c r="B8447" i="3"/>
  <c r="A8446" i="3"/>
  <c r="B8803" i="3"/>
  <c r="A8802" i="3"/>
  <c r="A5640" i="3"/>
  <c r="B5641" i="3"/>
  <c r="B9103" i="3"/>
  <c r="A9102" i="3"/>
  <c r="B9975" i="3"/>
  <c r="A9974" i="3"/>
  <c r="A6996" i="3"/>
  <c r="B6997" i="3"/>
  <c r="B3842" i="3" l="1"/>
  <c r="A3841" i="3"/>
  <c r="B4185" i="3"/>
  <c r="A4184" i="3"/>
  <c r="A7980" i="3"/>
  <c r="B7981" i="3"/>
  <c r="A6668" i="3"/>
  <c r="B6669" i="3"/>
  <c r="B8448" i="3"/>
  <c r="A8447" i="3"/>
  <c r="B1350" i="3"/>
  <c r="A1349" i="3"/>
  <c r="A5032" i="3"/>
  <c r="B5033" i="3"/>
  <c r="A8803" i="3"/>
  <c r="B8804" i="3"/>
  <c r="B9104" i="3"/>
  <c r="A9103" i="3"/>
  <c r="B5642" i="3"/>
  <c r="A5641" i="3"/>
  <c r="A9975" i="3"/>
  <c r="B9976" i="3"/>
  <c r="A6997" i="3"/>
  <c r="B6998" i="3"/>
  <c r="A7981" i="3" l="1"/>
  <c r="B7982" i="3"/>
  <c r="A6669" i="3"/>
  <c r="B6670" i="3"/>
  <c r="B4186" i="3"/>
  <c r="A4185" i="3"/>
  <c r="A8804" i="3"/>
  <c r="B8805" i="3"/>
  <c r="A3842" i="3"/>
  <c r="B3843" i="3"/>
  <c r="B5034" i="3"/>
  <c r="A5033" i="3"/>
  <c r="B8449" i="3"/>
  <c r="A8448" i="3"/>
  <c r="A1350" i="3"/>
  <c r="B1351" i="3"/>
  <c r="A5642" i="3"/>
  <c r="B5643" i="3"/>
  <c r="A9104" i="3"/>
  <c r="B9105" i="3"/>
  <c r="B9977" i="3"/>
  <c r="A9976" i="3"/>
  <c r="B6999" i="3"/>
  <c r="A6998" i="3"/>
  <c r="B8806" i="3" l="1"/>
  <c r="A8805" i="3"/>
  <c r="A6670" i="3"/>
  <c r="B6671" i="3"/>
  <c r="B3844" i="3"/>
  <c r="A3843" i="3"/>
  <c r="B7983" i="3"/>
  <c r="A7982" i="3"/>
  <c r="A4186" i="3"/>
  <c r="B4187" i="3"/>
  <c r="B5035" i="3"/>
  <c r="A5034" i="3"/>
  <c r="B1352" i="3"/>
  <c r="A1351" i="3"/>
  <c r="B8450" i="3"/>
  <c r="A8449" i="3"/>
  <c r="B9106" i="3"/>
  <c r="A9105" i="3"/>
  <c r="A5643" i="3"/>
  <c r="B5644" i="3"/>
  <c r="A9977" i="3"/>
  <c r="B9978" i="3"/>
  <c r="B7000" i="3"/>
  <c r="A6999" i="3"/>
  <c r="B6672" i="3" l="1"/>
  <c r="A6671" i="3"/>
  <c r="B7984" i="3"/>
  <c r="A7983" i="3"/>
  <c r="B4188" i="3"/>
  <c r="A4187" i="3"/>
  <c r="B3845" i="3"/>
  <c r="A3844" i="3"/>
  <c r="A8806" i="3"/>
  <c r="B8807" i="3"/>
  <c r="B5036" i="3"/>
  <c r="A5035" i="3"/>
  <c r="A8450" i="3"/>
  <c r="B8451" i="3"/>
  <c r="B1353" i="3"/>
  <c r="A1352" i="3"/>
  <c r="A5644" i="3"/>
  <c r="B5645" i="3"/>
  <c r="A9106" i="3"/>
  <c r="B9107" i="3"/>
  <c r="B9979" i="3"/>
  <c r="A9978" i="3"/>
  <c r="B7001" i="3"/>
  <c r="A7000" i="3"/>
  <c r="A3845" i="3" l="1"/>
  <c r="B3846" i="3"/>
  <c r="B7985" i="3"/>
  <c r="A7984" i="3"/>
  <c r="A8807" i="3"/>
  <c r="B8808" i="3"/>
  <c r="A4188" i="3"/>
  <c r="B4189" i="3"/>
  <c r="B6673" i="3"/>
  <c r="A6672" i="3"/>
  <c r="A8451" i="3"/>
  <c r="B8452" i="3"/>
  <c r="B5037" i="3"/>
  <c r="A5036" i="3"/>
  <c r="A1353" i="3"/>
  <c r="B1354" i="3"/>
  <c r="B5646" i="3"/>
  <c r="A5645" i="3"/>
  <c r="B9108" i="3"/>
  <c r="A9107" i="3"/>
  <c r="A9979" i="3"/>
  <c r="B9980" i="3"/>
  <c r="A7001" i="3"/>
  <c r="B7002" i="3"/>
  <c r="A7985" i="3" l="1"/>
  <c r="B7986" i="3"/>
  <c r="B8809" i="3"/>
  <c r="A8808" i="3"/>
  <c r="A3846" i="3"/>
  <c r="B3847" i="3"/>
  <c r="A4189" i="3"/>
  <c r="B4190" i="3"/>
  <c r="A6673" i="3"/>
  <c r="B6674" i="3"/>
  <c r="B5038" i="3"/>
  <c r="A5037" i="3"/>
  <c r="A1354" i="3"/>
  <c r="B1355" i="3"/>
  <c r="A8452" i="3"/>
  <c r="B8453" i="3"/>
  <c r="A9108" i="3"/>
  <c r="B9109" i="3"/>
  <c r="A5646" i="3"/>
  <c r="B5647" i="3"/>
  <c r="A9980" i="3"/>
  <c r="B9981" i="3"/>
  <c r="A7002" i="3"/>
  <c r="B7003" i="3"/>
  <c r="B4191" i="3" l="1"/>
  <c r="A4190" i="3"/>
  <c r="B8810" i="3"/>
  <c r="A8809" i="3"/>
  <c r="B6675" i="3"/>
  <c r="A6674" i="3"/>
  <c r="A3847" i="3"/>
  <c r="B3848" i="3"/>
  <c r="A7986" i="3"/>
  <c r="B7987" i="3"/>
  <c r="B5039" i="3"/>
  <c r="A5038" i="3"/>
  <c r="B8454" i="3"/>
  <c r="A8453" i="3"/>
  <c r="A1355" i="3"/>
  <c r="B1356" i="3"/>
  <c r="A5647" i="3"/>
  <c r="B5648" i="3"/>
  <c r="A9109" i="3"/>
  <c r="B9110" i="3"/>
  <c r="A9981" i="3"/>
  <c r="B9982" i="3"/>
  <c r="A7003" i="3"/>
  <c r="B7004" i="3"/>
  <c r="B3849" i="3" l="1"/>
  <c r="A3848" i="3"/>
  <c r="B8811" i="3"/>
  <c r="A8810" i="3"/>
  <c r="A7987" i="3"/>
  <c r="B7988" i="3"/>
  <c r="A6675" i="3"/>
  <c r="B6676" i="3"/>
  <c r="B4192" i="3"/>
  <c r="A4191" i="3"/>
  <c r="A8454" i="3"/>
  <c r="B8455" i="3"/>
  <c r="A1356" i="3"/>
  <c r="B1357" i="3"/>
  <c r="A5039" i="3"/>
  <c r="B5040" i="3"/>
  <c r="B9111" i="3"/>
  <c r="A9110" i="3"/>
  <c r="B5649" i="3"/>
  <c r="A5648" i="3"/>
  <c r="A9982" i="3"/>
  <c r="B9983" i="3"/>
  <c r="A7004" i="3"/>
  <c r="B7005" i="3"/>
  <c r="B6677" i="3" l="1"/>
  <c r="A6676" i="3"/>
  <c r="A8811" i="3"/>
  <c r="B8812" i="3"/>
  <c r="A7988" i="3"/>
  <c r="B7989" i="3"/>
  <c r="A4192" i="3"/>
  <c r="B4193" i="3"/>
  <c r="B3850" i="3"/>
  <c r="A3849" i="3"/>
  <c r="B5041" i="3"/>
  <c r="A5040" i="3"/>
  <c r="A1357" i="3"/>
  <c r="B1358" i="3"/>
  <c r="B8456" i="3"/>
  <c r="A8455" i="3"/>
  <c r="B9112" i="3"/>
  <c r="A9111" i="3"/>
  <c r="B5650" i="3"/>
  <c r="A5649" i="3"/>
  <c r="A9983" i="3"/>
  <c r="B9984" i="3"/>
  <c r="B7006" i="3"/>
  <c r="A7005" i="3"/>
  <c r="A4193" i="3" l="1"/>
  <c r="B4194" i="3"/>
  <c r="A8812" i="3"/>
  <c r="B8813" i="3"/>
  <c r="A7989" i="3"/>
  <c r="B7990" i="3"/>
  <c r="A3850" i="3"/>
  <c r="B3851" i="3"/>
  <c r="A6677" i="3"/>
  <c r="B6678" i="3"/>
  <c r="A1358" i="3"/>
  <c r="B1359" i="3"/>
  <c r="B5042" i="3"/>
  <c r="A5041" i="3"/>
  <c r="B8457" i="3"/>
  <c r="A8456" i="3"/>
  <c r="A5650" i="3"/>
  <c r="B5651" i="3"/>
  <c r="B9113" i="3"/>
  <c r="A9112" i="3"/>
  <c r="A9984" i="3"/>
  <c r="B9985" i="3"/>
  <c r="A7006" i="3"/>
  <c r="B7007" i="3"/>
  <c r="A3851" i="3" l="1"/>
  <c r="B3852" i="3"/>
  <c r="A8813" i="3"/>
  <c r="B8814" i="3"/>
  <c r="A6678" i="3"/>
  <c r="B6679" i="3"/>
  <c r="A7990" i="3"/>
  <c r="B7991" i="3"/>
  <c r="A4194" i="3"/>
  <c r="B4195" i="3"/>
  <c r="B5043" i="3"/>
  <c r="A5042" i="3"/>
  <c r="B8458" i="3"/>
  <c r="A8457" i="3"/>
  <c r="B1360" i="3"/>
  <c r="A1359" i="3"/>
  <c r="A9113" i="3"/>
  <c r="B9114" i="3"/>
  <c r="B5652" i="3"/>
  <c r="A5651" i="3"/>
  <c r="A9985" i="3"/>
  <c r="B9986" i="3"/>
  <c r="A7007" i="3"/>
  <c r="B7008" i="3"/>
  <c r="A7991" i="3" l="1"/>
  <c r="B7992" i="3"/>
  <c r="B8815" i="3"/>
  <c r="A8814" i="3"/>
  <c r="B4196" i="3"/>
  <c r="A4195" i="3"/>
  <c r="A6679" i="3"/>
  <c r="B6680" i="3"/>
  <c r="B3853" i="3"/>
  <c r="A3852" i="3"/>
  <c r="A5043" i="3"/>
  <c r="B5044" i="3"/>
  <c r="A1360" i="3"/>
  <c r="B1361" i="3"/>
  <c r="B8459" i="3"/>
  <c r="A8458" i="3"/>
  <c r="B9115" i="3"/>
  <c r="A9114" i="3"/>
  <c r="A5652" i="3"/>
  <c r="B5653" i="3"/>
  <c r="A9986" i="3"/>
  <c r="B9987" i="3"/>
  <c r="B7009" i="3"/>
  <c r="A7008" i="3"/>
  <c r="A3853" i="3" l="1"/>
  <c r="B3854" i="3"/>
  <c r="A4196" i="3"/>
  <c r="B4197" i="3"/>
  <c r="B6681" i="3"/>
  <c r="A6680" i="3"/>
  <c r="B8816" i="3"/>
  <c r="A8815" i="3"/>
  <c r="A7992" i="3"/>
  <c r="B7993" i="3"/>
  <c r="B8460" i="3"/>
  <c r="A8459" i="3"/>
  <c r="A1361" i="3"/>
  <c r="B1362" i="3"/>
  <c r="A5044" i="3"/>
  <c r="B5045" i="3"/>
  <c r="A9115" i="3"/>
  <c r="B9116" i="3"/>
  <c r="A5653" i="3"/>
  <c r="B5654" i="3"/>
  <c r="A9987" i="3"/>
  <c r="B9988" i="3"/>
  <c r="B7010" i="3"/>
  <c r="A7009" i="3"/>
  <c r="A4197" i="3" l="1"/>
  <c r="B4198" i="3"/>
  <c r="B8817" i="3"/>
  <c r="A8816" i="3"/>
  <c r="B7994" i="3"/>
  <c r="A7993" i="3"/>
  <c r="A3854" i="3"/>
  <c r="B3855" i="3"/>
  <c r="A6681" i="3"/>
  <c r="B6682" i="3"/>
  <c r="B1363" i="3"/>
  <c r="A1362" i="3"/>
  <c r="B8461" i="3"/>
  <c r="A8460" i="3"/>
  <c r="B5046" i="3"/>
  <c r="A5045" i="3"/>
  <c r="A9116" i="3"/>
  <c r="B9117" i="3"/>
  <c r="A5654" i="3"/>
  <c r="B5655" i="3"/>
  <c r="B9989" i="3"/>
  <c r="A9988" i="3"/>
  <c r="A7010" i="3"/>
  <c r="B7011" i="3"/>
  <c r="B7995" i="3" l="1"/>
  <c r="A7994" i="3"/>
  <c r="A3855" i="3"/>
  <c r="B3856" i="3"/>
  <c r="A8817" i="3"/>
  <c r="B8818" i="3"/>
  <c r="A6682" i="3"/>
  <c r="B6683" i="3"/>
  <c r="A4198" i="3"/>
  <c r="B4199" i="3"/>
  <c r="B8462" i="3"/>
  <c r="A8461" i="3"/>
  <c r="B5047" i="3"/>
  <c r="A5046" i="3"/>
  <c r="A1363" i="3"/>
  <c r="B1364" i="3"/>
  <c r="A9117" i="3"/>
  <c r="B9118" i="3"/>
  <c r="A5655" i="3"/>
  <c r="B5656" i="3"/>
  <c r="A9989" i="3"/>
  <c r="B9990" i="3"/>
  <c r="A7011" i="3"/>
  <c r="B7012" i="3"/>
  <c r="B6684" i="3" l="1"/>
  <c r="A6683" i="3"/>
  <c r="A3856" i="3"/>
  <c r="B3857" i="3"/>
  <c r="A4199" i="3"/>
  <c r="B4200" i="3"/>
  <c r="B8819" i="3"/>
  <c r="A8818" i="3"/>
  <c r="A7995" i="3"/>
  <c r="B7996" i="3"/>
  <c r="B5048" i="3"/>
  <c r="A5047" i="3"/>
  <c r="A8462" i="3"/>
  <c r="B8463" i="3"/>
  <c r="A1364" i="3"/>
  <c r="B1365" i="3"/>
  <c r="A5656" i="3"/>
  <c r="B5657" i="3"/>
  <c r="B9119" i="3"/>
  <c r="A9118" i="3"/>
  <c r="A9990" i="3"/>
  <c r="B9991" i="3"/>
  <c r="B7013" i="3"/>
  <c r="A7012" i="3"/>
  <c r="B3858" i="3" l="1"/>
  <c r="A3857" i="3"/>
  <c r="B8820" i="3"/>
  <c r="A8819" i="3"/>
  <c r="A7996" i="3"/>
  <c r="B7997" i="3"/>
  <c r="A4200" i="3"/>
  <c r="B4201" i="3"/>
  <c r="B6685" i="3"/>
  <c r="A6684" i="3"/>
  <c r="A5048" i="3"/>
  <c r="B5049" i="3"/>
  <c r="B1366" i="3"/>
  <c r="A1365" i="3"/>
  <c r="A8463" i="3"/>
  <c r="B8464" i="3"/>
  <c r="B5658" i="3"/>
  <c r="A5657" i="3"/>
  <c r="A9119" i="3"/>
  <c r="B9120" i="3"/>
  <c r="B9992" i="3"/>
  <c r="A9991" i="3"/>
  <c r="A7013" i="3"/>
  <c r="B7014" i="3"/>
  <c r="B4202" i="3" l="1"/>
  <c r="A4201" i="3"/>
  <c r="A8820" i="3"/>
  <c r="B8821" i="3"/>
  <c r="A7997" i="3"/>
  <c r="B7998" i="3"/>
  <c r="A6685" i="3"/>
  <c r="B6686" i="3"/>
  <c r="A3858" i="3"/>
  <c r="B3859" i="3"/>
  <c r="A1366" i="3"/>
  <c r="B1367" i="3"/>
  <c r="A8464" i="3"/>
  <c r="B8465" i="3"/>
  <c r="B5050" i="3"/>
  <c r="A5049" i="3"/>
  <c r="A5658" i="3"/>
  <c r="B5659" i="3"/>
  <c r="B9121" i="3"/>
  <c r="A9120" i="3"/>
  <c r="A9992" i="3"/>
  <c r="B9993" i="3"/>
  <c r="A7014" i="3"/>
  <c r="B7015" i="3"/>
  <c r="A4202" i="3" l="1"/>
  <c r="B4203" i="3"/>
  <c r="B6687" i="3"/>
  <c r="A6686" i="3"/>
  <c r="B8822" i="3"/>
  <c r="A8821" i="3"/>
  <c r="A3859" i="3"/>
  <c r="B3860" i="3"/>
  <c r="A7998" i="3"/>
  <c r="B7999" i="3"/>
  <c r="B8466" i="3"/>
  <c r="A8465" i="3"/>
  <c r="B1368" i="3"/>
  <c r="A1367" i="3"/>
  <c r="B5051" i="3"/>
  <c r="A5050" i="3"/>
  <c r="A9121" i="3"/>
  <c r="B9122" i="3"/>
  <c r="B5660" i="3"/>
  <c r="A5659" i="3"/>
  <c r="B9994" i="3"/>
  <c r="A9993" i="3"/>
  <c r="B7016" i="3"/>
  <c r="A7015" i="3"/>
  <c r="B8823" i="3" l="1"/>
  <c r="A8822" i="3"/>
  <c r="B3861" i="3"/>
  <c r="A3860" i="3"/>
  <c r="B6688" i="3"/>
  <c r="A6687" i="3"/>
  <c r="A7999" i="3"/>
  <c r="B8000" i="3"/>
  <c r="B4204" i="3"/>
  <c r="A4203" i="3"/>
  <c r="B1369" i="3"/>
  <c r="A1368" i="3"/>
  <c r="B8467" i="3"/>
  <c r="A8466" i="3"/>
  <c r="B5052" i="3"/>
  <c r="A5051" i="3"/>
  <c r="A5660" i="3"/>
  <c r="B5661" i="3"/>
  <c r="B9123" i="3"/>
  <c r="A9122" i="3"/>
  <c r="A9994" i="3"/>
  <c r="B9995" i="3"/>
  <c r="A7016" i="3"/>
  <c r="B7017" i="3"/>
  <c r="A4204" i="3" l="1"/>
  <c r="B4205" i="3"/>
  <c r="A8000" i="3"/>
  <c r="B8001" i="3"/>
  <c r="B3862" i="3"/>
  <c r="A3861" i="3"/>
  <c r="B6689" i="3"/>
  <c r="A6688" i="3"/>
  <c r="A8823" i="3"/>
  <c r="B8824" i="3"/>
  <c r="A5052" i="3"/>
  <c r="B5053" i="3"/>
  <c r="A8467" i="3"/>
  <c r="B8468" i="3"/>
  <c r="B1370" i="3"/>
  <c r="A1369" i="3"/>
  <c r="B9124" i="3"/>
  <c r="A9123" i="3"/>
  <c r="B5662" i="3"/>
  <c r="A5661" i="3"/>
  <c r="B9996" i="3"/>
  <c r="A9995" i="3"/>
  <c r="B7018" i="3"/>
  <c r="A7017" i="3"/>
  <c r="A8001" i="3" l="1"/>
  <c r="B8002" i="3"/>
  <c r="B6690" i="3"/>
  <c r="A6689" i="3"/>
  <c r="A8824" i="3"/>
  <c r="B8825" i="3"/>
  <c r="B4206" i="3"/>
  <c r="A4205" i="3"/>
  <c r="A3862" i="3"/>
  <c r="B3863" i="3"/>
  <c r="A5053" i="3"/>
  <c r="B5054" i="3"/>
  <c r="B1371" i="3"/>
  <c r="A1370" i="3"/>
  <c r="A8468" i="3"/>
  <c r="B8469" i="3"/>
  <c r="A5662" i="3"/>
  <c r="B5663" i="3"/>
  <c r="B9125" i="3"/>
  <c r="A9124" i="3"/>
  <c r="A9996" i="3"/>
  <c r="B9997" i="3"/>
  <c r="B7019" i="3"/>
  <c r="A7018" i="3"/>
  <c r="A4206" i="3" l="1"/>
  <c r="B4207" i="3"/>
  <c r="A6690" i="3"/>
  <c r="B6691" i="3"/>
  <c r="A3863" i="3"/>
  <c r="B3864" i="3"/>
  <c r="B8826" i="3"/>
  <c r="A8825" i="3"/>
  <c r="A8002" i="3"/>
  <c r="B8003" i="3"/>
  <c r="B1372" i="3"/>
  <c r="A1371" i="3"/>
  <c r="A8469" i="3"/>
  <c r="B8470" i="3"/>
  <c r="A5054" i="3"/>
  <c r="B5055" i="3"/>
  <c r="A7019" i="3"/>
  <c r="B7020" i="3"/>
  <c r="A9125" i="3"/>
  <c r="B9126" i="3"/>
  <c r="A5663" i="3"/>
  <c r="B5664" i="3"/>
  <c r="B9998" i="3"/>
  <c r="A9997" i="3"/>
  <c r="A6691" i="3" l="1"/>
  <c r="B6692" i="3"/>
  <c r="B8827" i="3"/>
  <c r="A8826" i="3"/>
  <c r="A8003" i="3"/>
  <c r="B8004" i="3"/>
  <c r="B3865" i="3"/>
  <c r="A3864" i="3"/>
  <c r="A4207" i="3"/>
  <c r="B4208" i="3"/>
  <c r="A5055" i="3"/>
  <c r="B5056" i="3"/>
  <c r="B1373" i="3"/>
  <c r="A1372" i="3"/>
  <c r="B8471" i="3"/>
  <c r="A8470" i="3"/>
  <c r="B5665" i="3"/>
  <c r="A5664" i="3"/>
  <c r="B9127" i="3"/>
  <c r="A9126" i="3"/>
  <c r="A7020" i="3"/>
  <c r="B7021" i="3"/>
  <c r="A9998" i="3"/>
  <c r="B9999" i="3"/>
  <c r="B8828" i="3" l="1"/>
  <c r="A8827" i="3"/>
  <c r="B3866" i="3"/>
  <c r="A3865" i="3"/>
  <c r="B4209" i="3"/>
  <c r="A4208" i="3"/>
  <c r="A8004" i="3"/>
  <c r="B8005" i="3"/>
  <c r="B6693" i="3"/>
  <c r="A6692" i="3"/>
  <c r="B8472" i="3"/>
  <c r="A8471" i="3"/>
  <c r="B5057" i="3"/>
  <c r="A5056" i="3"/>
  <c r="B1374" i="3"/>
  <c r="A1373" i="3"/>
  <c r="A9127" i="3"/>
  <c r="B9128" i="3"/>
  <c r="A7021" i="3"/>
  <c r="B7022" i="3"/>
  <c r="A5665" i="3"/>
  <c r="B5666" i="3"/>
  <c r="A9999" i="3"/>
  <c r="B10000" i="3"/>
  <c r="A6693" i="3" l="1"/>
  <c r="B6694" i="3"/>
  <c r="B8006" i="3"/>
  <c r="A8005" i="3"/>
  <c r="A3866" i="3"/>
  <c r="B3867" i="3"/>
  <c r="A4209" i="3"/>
  <c r="B4210" i="3"/>
  <c r="A8828" i="3"/>
  <c r="B8829" i="3"/>
  <c r="A1374" i="3"/>
  <c r="B1375" i="3"/>
  <c r="A5057" i="3"/>
  <c r="B5058" i="3"/>
  <c r="B8473" i="3"/>
  <c r="A8472" i="3"/>
  <c r="A5666" i="3"/>
  <c r="B5667" i="3"/>
  <c r="A7022" i="3"/>
  <c r="B7023" i="3"/>
  <c r="B9129" i="3"/>
  <c r="A9128" i="3"/>
  <c r="A10000" i="3"/>
  <c r="B10001" i="3"/>
  <c r="A4210" i="3" l="1"/>
  <c r="B4211" i="3"/>
  <c r="B8007" i="3"/>
  <c r="A8006" i="3"/>
  <c r="B8830" i="3"/>
  <c r="A8829" i="3"/>
  <c r="B3868" i="3"/>
  <c r="A3867" i="3"/>
  <c r="A6694" i="3"/>
  <c r="B6695" i="3"/>
  <c r="A8473" i="3"/>
  <c r="B8474" i="3"/>
  <c r="B5059" i="3"/>
  <c r="A5058" i="3"/>
  <c r="B1376" i="3"/>
  <c r="A1375" i="3"/>
  <c r="A9129" i="3"/>
  <c r="B9130" i="3"/>
  <c r="A7023" i="3"/>
  <c r="B7024" i="3"/>
  <c r="A5667" i="3"/>
  <c r="B5668" i="3"/>
  <c r="B10002" i="3"/>
  <c r="A10001" i="3"/>
  <c r="A8830" i="3" l="1"/>
  <c r="B8831" i="3"/>
  <c r="B8008" i="3"/>
  <c r="A8007" i="3"/>
  <c r="A3868" i="3"/>
  <c r="B3869" i="3"/>
  <c r="B6696" i="3"/>
  <c r="A6695" i="3"/>
  <c r="B4212" i="3"/>
  <c r="A4211" i="3"/>
  <c r="A1376" i="3"/>
  <c r="B1377" i="3"/>
  <c r="B8475" i="3"/>
  <c r="A8474" i="3"/>
  <c r="A5059" i="3"/>
  <c r="B5060" i="3"/>
  <c r="B5669" i="3"/>
  <c r="A5668" i="3"/>
  <c r="A7024" i="3"/>
  <c r="B7025" i="3"/>
  <c r="A9130" i="3"/>
  <c r="B9131" i="3"/>
  <c r="A10002" i="3"/>
  <c r="B10003" i="3"/>
  <c r="B6697" i="3" l="1"/>
  <c r="A6696" i="3"/>
  <c r="A8008" i="3"/>
  <c r="B8009" i="3"/>
  <c r="A3869" i="3"/>
  <c r="B3870" i="3"/>
  <c r="B8832" i="3"/>
  <c r="A8831" i="3"/>
  <c r="B4213" i="3"/>
  <c r="A4212" i="3"/>
  <c r="A5060" i="3"/>
  <c r="B5061" i="3"/>
  <c r="A1377" i="3"/>
  <c r="B1378" i="3"/>
  <c r="B8476" i="3"/>
  <c r="A8475" i="3"/>
  <c r="B5670" i="3"/>
  <c r="A5669" i="3"/>
  <c r="A9131" i="3"/>
  <c r="B9132" i="3"/>
  <c r="A7025" i="3"/>
  <c r="B7026" i="3"/>
  <c r="A10003" i="3"/>
  <c r="B10004" i="3"/>
  <c r="A8009" i="3" l="1"/>
  <c r="B8010" i="3"/>
  <c r="A8832" i="3"/>
  <c r="B8833" i="3"/>
  <c r="A3870" i="3"/>
  <c r="B3871" i="3"/>
  <c r="B4214" i="3"/>
  <c r="A4213" i="3"/>
  <c r="B6698" i="3"/>
  <c r="A6697" i="3"/>
  <c r="B5062" i="3"/>
  <c r="A5061" i="3"/>
  <c r="A8476" i="3"/>
  <c r="B8477" i="3"/>
  <c r="B1379" i="3"/>
  <c r="A1378" i="3"/>
  <c r="A5670" i="3"/>
  <c r="B5671" i="3"/>
  <c r="B7027" i="3"/>
  <c r="A7026" i="3"/>
  <c r="A9132" i="3"/>
  <c r="B9133" i="3"/>
  <c r="A10004" i="3"/>
  <c r="B10005" i="3"/>
  <c r="B6699" i="3" l="1"/>
  <c r="A6698" i="3"/>
  <c r="A8833" i="3"/>
  <c r="B8834" i="3"/>
  <c r="A4214" i="3"/>
  <c r="B4215" i="3"/>
  <c r="A3871" i="3"/>
  <c r="B3872" i="3"/>
  <c r="A8010" i="3"/>
  <c r="B8011" i="3"/>
  <c r="B8478" i="3"/>
  <c r="A8477" i="3"/>
  <c r="A1379" i="3"/>
  <c r="B1380" i="3"/>
  <c r="B5063" i="3"/>
  <c r="A5062" i="3"/>
  <c r="A7027" i="3"/>
  <c r="B7028" i="3"/>
  <c r="A9133" i="3"/>
  <c r="B9134" i="3"/>
  <c r="A5671" i="3"/>
  <c r="B5672" i="3"/>
  <c r="B10006" i="3"/>
  <c r="A10005" i="3"/>
  <c r="A6699" i="3" l="1"/>
  <c r="B6700" i="3"/>
  <c r="A3872" i="3"/>
  <c r="B3873" i="3"/>
  <c r="A8834" i="3"/>
  <c r="B8835" i="3"/>
  <c r="B8012" i="3"/>
  <c r="A8011" i="3"/>
  <c r="B4216" i="3"/>
  <c r="A4215" i="3"/>
  <c r="B5064" i="3"/>
  <c r="A5063" i="3"/>
  <c r="A8478" i="3"/>
  <c r="B8479" i="3"/>
  <c r="A1380" i="3"/>
  <c r="B1381" i="3"/>
  <c r="B5673" i="3"/>
  <c r="A5672" i="3"/>
  <c r="B9135" i="3"/>
  <c r="A9134" i="3"/>
  <c r="A7028" i="3"/>
  <c r="B7029" i="3"/>
  <c r="A10006" i="3"/>
  <c r="B10007" i="3"/>
  <c r="A4216" i="3" l="1"/>
  <c r="B4217" i="3"/>
  <c r="A3873" i="3"/>
  <c r="B3874" i="3"/>
  <c r="B8013" i="3"/>
  <c r="A8012" i="3"/>
  <c r="A1381" i="3"/>
  <c r="B1382" i="3"/>
  <c r="B8836" i="3"/>
  <c r="A8835" i="3"/>
  <c r="A6700" i="3"/>
  <c r="B6701" i="3"/>
  <c r="B5065" i="3"/>
  <c r="A5064" i="3"/>
  <c r="B8480" i="3"/>
  <c r="A8479" i="3"/>
  <c r="B5674" i="3"/>
  <c r="A5673" i="3"/>
  <c r="B7030" i="3"/>
  <c r="A7029" i="3"/>
  <c r="A9135" i="3"/>
  <c r="B9136" i="3"/>
  <c r="B10008" i="3"/>
  <c r="A10007" i="3"/>
  <c r="A8836" i="3" l="1"/>
  <c r="B8837" i="3"/>
  <c r="B8014" i="3"/>
  <c r="A8013" i="3"/>
  <c r="A6701" i="3"/>
  <c r="B6702" i="3"/>
  <c r="B1383" i="3"/>
  <c r="A1382" i="3"/>
  <c r="B3875" i="3"/>
  <c r="A3875" i="3" s="1"/>
  <c r="A3874" i="3"/>
  <c r="A4217" i="3"/>
  <c r="B4218" i="3"/>
  <c r="B8481" i="3"/>
  <c r="A8480" i="3"/>
  <c r="B5066" i="3"/>
  <c r="A5065" i="3"/>
  <c r="B9137" i="3"/>
  <c r="A9136" i="3"/>
  <c r="A7030" i="3"/>
  <c r="B7031" i="3"/>
  <c r="B5675" i="3"/>
  <c r="A5674" i="3"/>
  <c r="A10008" i="3"/>
  <c r="B10009" i="3"/>
  <c r="B4219" i="3" l="1"/>
  <c r="A4218" i="3"/>
  <c r="A1383" i="3"/>
  <c r="B1384" i="3"/>
  <c r="A8014" i="3"/>
  <c r="B8015" i="3"/>
  <c r="A6702" i="3"/>
  <c r="B6703" i="3"/>
  <c r="B8838" i="3"/>
  <c r="A8837" i="3"/>
  <c r="B8482" i="3"/>
  <c r="A8481" i="3"/>
  <c r="B5067" i="3"/>
  <c r="A5066" i="3"/>
  <c r="B7032" i="3"/>
  <c r="A7031" i="3"/>
  <c r="B5676" i="3"/>
  <c r="A5675" i="3"/>
  <c r="A9137" i="3"/>
  <c r="B9138" i="3"/>
  <c r="B10010" i="3"/>
  <c r="A10009" i="3"/>
  <c r="A8838" i="3" l="1"/>
  <c r="B8839" i="3"/>
  <c r="A6703" i="3"/>
  <c r="B6704" i="3"/>
  <c r="A1384" i="3"/>
  <c r="B1385" i="3"/>
  <c r="A8015" i="3"/>
  <c r="B8016" i="3"/>
  <c r="B4220" i="3"/>
  <c r="A4219" i="3"/>
  <c r="A5067" i="3"/>
  <c r="B5068" i="3"/>
  <c r="B8483" i="3"/>
  <c r="A8482" i="3"/>
  <c r="A9138" i="3"/>
  <c r="B9139" i="3"/>
  <c r="A5676" i="3"/>
  <c r="B5677" i="3"/>
  <c r="B7033" i="3"/>
  <c r="A7032" i="3"/>
  <c r="A10010" i="3"/>
  <c r="B10011" i="3"/>
  <c r="A4220" i="3" l="1"/>
  <c r="B4221" i="3"/>
  <c r="A8016" i="3"/>
  <c r="B8017" i="3"/>
  <c r="A6704" i="3"/>
  <c r="B6705" i="3"/>
  <c r="A1385" i="3"/>
  <c r="B1386" i="3"/>
  <c r="B8840" i="3"/>
  <c r="A8839" i="3"/>
  <c r="A5068" i="3"/>
  <c r="B5069" i="3"/>
  <c r="A8483" i="3"/>
  <c r="B8484" i="3"/>
  <c r="A9139" i="3"/>
  <c r="B9140" i="3"/>
  <c r="A7033" i="3"/>
  <c r="B7034" i="3"/>
  <c r="A5677" i="3"/>
  <c r="B5678" i="3"/>
  <c r="B10012" i="3"/>
  <c r="A10011" i="3"/>
  <c r="B8841" i="3" l="1"/>
  <c r="A8840" i="3"/>
  <c r="A1386" i="3"/>
  <c r="B1387" i="3"/>
  <c r="B8018" i="3"/>
  <c r="A8017" i="3"/>
  <c r="A6705" i="3"/>
  <c r="B6706" i="3"/>
  <c r="B4222" i="3"/>
  <c r="A4221" i="3"/>
  <c r="B5070" i="3"/>
  <c r="A5069" i="3"/>
  <c r="A8484" i="3"/>
  <c r="B8485" i="3"/>
  <c r="A7034" i="3"/>
  <c r="B7035" i="3"/>
  <c r="B5679" i="3"/>
  <c r="A5678" i="3"/>
  <c r="A9140" i="3"/>
  <c r="B9141" i="3"/>
  <c r="A10012" i="3"/>
  <c r="B10013" i="3"/>
  <c r="A6706" i="3" l="1"/>
  <c r="B6707" i="3"/>
  <c r="A1387" i="3"/>
  <c r="B1388" i="3"/>
  <c r="A4222" i="3"/>
  <c r="B4223" i="3"/>
  <c r="B8019" i="3"/>
  <c r="A8018" i="3"/>
  <c r="A8841" i="3"/>
  <c r="B8842" i="3"/>
  <c r="B5071" i="3"/>
  <c r="A5070" i="3"/>
  <c r="A8485" i="3"/>
  <c r="B8486" i="3"/>
  <c r="B5680" i="3"/>
  <c r="A5679" i="3"/>
  <c r="A9141" i="3"/>
  <c r="B9142" i="3"/>
  <c r="B7036" i="3"/>
  <c r="A7035" i="3"/>
  <c r="B10014" i="3"/>
  <c r="A10013" i="3"/>
  <c r="B1389" i="3" l="1"/>
  <c r="A1388" i="3"/>
  <c r="A8019" i="3"/>
  <c r="B8020" i="3"/>
  <c r="A8842" i="3"/>
  <c r="B8843" i="3"/>
  <c r="B4224" i="3"/>
  <c r="A4223" i="3"/>
  <c r="B6708" i="3"/>
  <c r="A6707" i="3"/>
  <c r="B5072" i="3"/>
  <c r="A5071" i="3"/>
  <c r="B8487" i="3"/>
  <c r="A8486" i="3"/>
  <c r="B7037" i="3"/>
  <c r="A7036" i="3"/>
  <c r="B5681" i="3"/>
  <c r="A5680" i="3"/>
  <c r="A9142" i="3"/>
  <c r="B9143" i="3"/>
  <c r="A10014" i="3"/>
  <c r="B10015" i="3"/>
  <c r="A6708" i="3" l="1"/>
  <c r="B6709" i="3"/>
  <c r="A8020" i="3"/>
  <c r="B8021" i="3"/>
  <c r="B4225" i="3"/>
  <c r="A4224" i="3"/>
  <c r="A8843" i="3"/>
  <c r="B8844" i="3"/>
  <c r="B1390" i="3"/>
  <c r="A1389" i="3"/>
  <c r="B5073" i="3"/>
  <c r="A5072" i="3"/>
  <c r="B8488" i="3"/>
  <c r="A8487" i="3"/>
  <c r="A5681" i="3"/>
  <c r="B5682" i="3"/>
  <c r="A9143" i="3"/>
  <c r="B9144" i="3"/>
  <c r="A7037" i="3"/>
  <c r="B7038" i="3"/>
  <c r="B10016" i="3"/>
  <c r="A10015" i="3"/>
  <c r="A8844" i="3" l="1"/>
  <c r="B8845" i="3"/>
  <c r="B8022" i="3"/>
  <c r="A8021" i="3"/>
  <c r="B6710" i="3"/>
  <c r="A6709" i="3"/>
  <c r="A1390" i="3"/>
  <c r="B1391" i="3"/>
  <c r="A1391" i="3" s="1"/>
  <c r="A4225" i="3"/>
  <c r="B4226" i="3"/>
  <c r="B5074" i="3"/>
  <c r="A5073" i="3"/>
  <c r="A8488" i="3"/>
  <c r="B8489" i="3"/>
  <c r="A7038" i="3"/>
  <c r="B7039" i="3"/>
  <c r="B9145" i="3"/>
  <c r="A9144" i="3"/>
  <c r="A5682" i="3"/>
  <c r="B5683" i="3"/>
  <c r="A10016" i="3"/>
  <c r="B10017" i="3"/>
  <c r="A6710" i="3" l="1"/>
  <c r="B6711" i="3"/>
  <c r="B8023" i="3"/>
  <c r="A8022" i="3"/>
  <c r="B4227" i="3"/>
  <c r="A4226" i="3"/>
  <c r="B8846" i="3"/>
  <c r="A8845" i="3"/>
  <c r="B5075" i="3"/>
  <c r="A5074" i="3"/>
  <c r="B8490" i="3"/>
  <c r="A8489" i="3"/>
  <c r="A5683" i="3"/>
  <c r="B5684" i="3"/>
  <c r="A9145" i="3"/>
  <c r="B9146" i="3"/>
  <c r="A7039" i="3"/>
  <c r="B7040" i="3"/>
  <c r="B10018" i="3"/>
  <c r="A10017" i="3"/>
  <c r="A8846" i="3" l="1"/>
  <c r="B8847" i="3"/>
  <c r="A8023" i="3"/>
  <c r="B8024" i="3"/>
  <c r="B6712" i="3"/>
  <c r="A6711" i="3"/>
  <c r="B4228" i="3"/>
  <c r="A4227" i="3"/>
  <c r="A8490" i="3"/>
  <c r="B8491" i="3"/>
  <c r="B5076" i="3"/>
  <c r="A5075" i="3"/>
  <c r="B7041" i="3"/>
  <c r="A7040" i="3"/>
  <c r="A9146" i="3"/>
  <c r="B9147" i="3"/>
  <c r="B5685" i="3"/>
  <c r="A5684" i="3"/>
  <c r="A10018" i="3"/>
  <c r="B10019" i="3"/>
  <c r="A6712" i="3" l="1"/>
  <c r="B6713" i="3"/>
  <c r="B8025" i="3"/>
  <c r="A8024" i="3"/>
  <c r="B4229" i="3"/>
  <c r="A4228" i="3"/>
  <c r="B8848" i="3"/>
  <c r="A8847" i="3"/>
  <c r="A8491" i="3"/>
  <c r="B8492" i="3"/>
  <c r="B5077" i="3"/>
  <c r="A5076" i="3"/>
  <c r="B7042" i="3"/>
  <c r="A7041" i="3"/>
  <c r="B9148" i="3"/>
  <c r="A9147" i="3"/>
  <c r="B5686" i="3"/>
  <c r="A5685" i="3"/>
  <c r="B10020" i="3"/>
  <c r="A10019" i="3"/>
  <c r="B4230" i="3" l="1"/>
  <c r="A4229" i="3"/>
  <c r="A8025" i="3"/>
  <c r="B8026" i="3"/>
  <c r="B8849" i="3"/>
  <c r="A8848" i="3"/>
  <c r="A6713" i="3"/>
  <c r="B6714" i="3"/>
  <c r="A5077" i="3"/>
  <c r="B5078" i="3"/>
  <c r="B8493" i="3"/>
  <c r="A8492" i="3"/>
  <c r="B9149" i="3"/>
  <c r="A9148" i="3"/>
  <c r="B5687" i="3"/>
  <c r="A5686" i="3"/>
  <c r="A7042" i="3"/>
  <c r="B7043" i="3"/>
  <c r="A10020" i="3"/>
  <c r="B10021" i="3"/>
  <c r="A6714" i="3" l="1"/>
  <c r="B6715" i="3"/>
  <c r="A8026" i="3"/>
  <c r="B8027" i="3"/>
  <c r="B8850" i="3"/>
  <c r="A8849" i="3"/>
  <c r="B4231" i="3"/>
  <c r="A4230" i="3"/>
  <c r="A8493" i="3"/>
  <c r="B8494" i="3"/>
  <c r="A5078" i="3"/>
  <c r="B5079" i="3"/>
  <c r="B9150" i="3"/>
  <c r="A9149" i="3"/>
  <c r="A7043" i="3"/>
  <c r="B7044" i="3"/>
  <c r="B5688" i="3"/>
  <c r="A5687" i="3"/>
  <c r="B10022" i="3"/>
  <c r="A10021" i="3"/>
  <c r="A8027" i="3" l="1"/>
  <c r="B8028" i="3"/>
  <c r="A4231" i="3"/>
  <c r="B4232" i="3"/>
  <c r="A6715" i="3"/>
  <c r="B6716" i="3"/>
  <c r="A8850" i="3"/>
  <c r="B8851" i="3"/>
  <c r="B5080" i="3"/>
  <c r="A5079" i="3"/>
  <c r="A8494" i="3"/>
  <c r="B8495" i="3"/>
  <c r="B5689" i="3"/>
  <c r="A5688" i="3"/>
  <c r="A9150" i="3"/>
  <c r="B9151" i="3"/>
  <c r="A7044" i="3"/>
  <c r="B7045" i="3"/>
  <c r="A10022" i="3"/>
  <c r="B10023" i="3"/>
  <c r="A8851" i="3" l="1"/>
  <c r="B8852" i="3"/>
  <c r="A4232" i="3"/>
  <c r="B4233" i="3"/>
  <c r="B6717" i="3"/>
  <c r="A6716" i="3"/>
  <c r="B8029" i="3"/>
  <c r="A8028" i="3"/>
  <c r="B5081" i="3"/>
  <c r="A5080" i="3"/>
  <c r="A8495" i="3"/>
  <c r="B8496" i="3"/>
  <c r="B5690" i="3"/>
  <c r="A5689" i="3"/>
  <c r="B7046" i="3"/>
  <c r="A7045" i="3"/>
  <c r="A9151" i="3"/>
  <c r="B9152" i="3"/>
  <c r="B10024" i="3"/>
  <c r="A10023" i="3"/>
  <c r="A6717" i="3" l="1"/>
  <c r="B6718" i="3"/>
  <c r="A4233" i="3"/>
  <c r="B4234" i="3"/>
  <c r="A8029" i="3"/>
  <c r="B8030" i="3"/>
  <c r="A8852" i="3"/>
  <c r="B8853" i="3"/>
  <c r="A5081" i="3"/>
  <c r="B5082" i="3"/>
  <c r="A8496" i="3"/>
  <c r="B8497" i="3"/>
  <c r="B5691" i="3"/>
  <c r="A5690" i="3"/>
  <c r="B9153" i="3"/>
  <c r="A9152" i="3"/>
  <c r="A7046" i="3"/>
  <c r="B7047" i="3"/>
  <c r="A10024" i="3"/>
  <c r="B10025" i="3"/>
  <c r="A8853" i="3" l="1"/>
  <c r="B8854" i="3"/>
  <c r="B4235" i="3"/>
  <c r="A4234" i="3"/>
  <c r="A8030" i="3"/>
  <c r="B8031" i="3"/>
  <c r="B6719" i="3"/>
  <c r="A6718" i="3"/>
  <c r="B8498" i="3"/>
  <c r="A8497" i="3"/>
  <c r="A5082" i="3"/>
  <c r="B5083" i="3"/>
  <c r="B5692" i="3"/>
  <c r="A5691" i="3"/>
  <c r="B5918" i="3"/>
  <c r="B9154" i="3"/>
  <c r="A9153" i="3"/>
  <c r="B7048" i="3"/>
  <c r="A7047" i="3"/>
  <c r="B10026" i="3"/>
  <c r="A10025" i="3"/>
  <c r="A4235" i="3" l="1"/>
  <c r="B4236" i="3"/>
  <c r="A6719" i="3"/>
  <c r="B6720" i="3"/>
  <c r="A8031" i="3"/>
  <c r="B8032" i="3"/>
  <c r="A8854" i="3"/>
  <c r="B8855" i="3"/>
  <c r="B5084" i="3"/>
  <c r="A5083" i="3"/>
  <c r="B8499" i="3"/>
  <c r="A8498" i="3"/>
  <c r="B9155" i="3"/>
  <c r="A9154" i="3"/>
  <c r="B5919" i="3"/>
  <c r="A5918" i="3"/>
  <c r="B7049" i="3"/>
  <c r="A7048" i="3"/>
  <c r="B5693" i="3"/>
  <c r="A5692" i="3"/>
  <c r="A10026" i="3"/>
  <c r="B10027" i="3"/>
  <c r="B8856" i="3" l="1"/>
  <c r="A8855" i="3"/>
  <c r="A6720" i="3"/>
  <c r="B6721" i="3"/>
  <c r="A8032" i="3"/>
  <c r="B8033" i="3"/>
  <c r="B4237" i="3"/>
  <c r="A4236" i="3"/>
  <c r="B8500" i="3"/>
  <c r="A8499" i="3"/>
  <c r="A5084" i="3"/>
  <c r="B5085" i="3"/>
  <c r="B7050" i="3"/>
  <c r="A7049" i="3"/>
  <c r="A5919" i="3"/>
  <c r="B5920" i="3"/>
  <c r="B5694" i="3"/>
  <c r="A5693" i="3"/>
  <c r="A9155" i="3"/>
  <c r="B9156" i="3"/>
  <c r="B10028" i="3"/>
  <c r="A10027" i="3"/>
  <c r="A6721" i="3" l="1"/>
  <c r="B6722" i="3"/>
  <c r="A4237" i="3"/>
  <c r="B4238" i="3"/>
  <c r="A8033" i="3"/>
  <c r="B8034" i="3"/>
  <c r="A8856" i="3"/>
  <c r="B8857" i="3"/>
  <c r="A8500" i="3"/>
  <c r="B8501" i="3"/>
  <c r="A5085" i="3"/>
  <c r="B5086" i="3"/>
  <c r="B5695" i="3"/>
  <c r="A5694" i="3"/>
  <c r="A7050" i="3"/>
  <c r="B7051" i="3"/>
  <c r="B9157" i="3"/>
  <c r="A9156" i="3"/>
  <c r="A5920" i="3"/>
  <c r="B5921" i="3"/>
  <c r="A10028" i="3"/>
  <c r="B10029" i="3"/>
  <c r="A8857" i="3" l="1"/>
  <c r="B8858" i="3"/>
  <c r="B4239" i="3"/>
  <c r="A4238" i="3"/>
  <c r="B8035" i="3"/>
  <c r="A8034" i="3"/>
  <c r="B6723" i="3"/>
  <c r="A6722" i="3"/>
  <c r="A8501" i="3"/>
  <c r="B8502" i="3"/>
  <c r="B5087" i="3"/>
  <c r="A5086" i="3"/>
  <c r="A9157" i="3"/>
  <c r="B9158" i="3"/>
  <c r="A5695" i="3"/>
  <c r="B5696" i="3"/>
  <c r="A5921" i="3"/>
  <c r="B5922" i="3"/>
  <c r="B7052" i="3"/>
  <c r="A7051" i="3"/>
  <c r="B10030" i="3"/>
  <c r="A10029" i="3"/>
  <c r="A8035" i="3" l="1"/>
  <c r="B8036" i="3"/>
  <c r="A4239" i="3"/>
  <c r="B4240" i="3"/>
  <c r="B6724" i="3"/>
  <c r="A6723" i="3"/>
  <c r="B8859" i="3"/>
  <c r="A8858" i="3"/>
  <c r="B8503" i="3"/>
  <c r="A8502" i="3"/>
  <c r="B5088" i="3"/>
  <c r="A5087" i="3"/>
  <c r="B5697" i="3"/>
  <c r="A5696" i="3"/>
  <c r="A7052" i="3"/>
  <c r="B7053" i="3"/>
  <c r="A5922" i="3"/>
  <c r="B5923" i="3"/>
  <c r="A9158" i="3"/>
  <c r="B9159" i="3"/>
  <c r="A10030" i="3"/>
  <c r="B10031" i="3"/>
  <c r="A6724" i="3" l="1"/>
  <c r="B6725" i="3"/>
  <c r="B4241" i="3"/>
  <c r="A4240" i="3"/>
  <c r="A8859" i="3"/>
  <c r="B8860" i="3"/>
  <c r="A8036" i="3"/>
  <c r="B8037" i="3"/>
  <c r="A8503" i="3"/>
  <c r="B8504" i="3"/>
  <c r="A5088" i="3"/>
  <c r="B5089" i="3"/>
  <c r="B5698" i="3"/>
  <c r="A5697" i="3"/>
  <c r="B9160" i="3"/>
  <c r="A9159" i="3"/>
  <c r="B7054" i="3"/>
  <c r="A7053" i="3"/>
  <c r="B5924" i="3"/>
  <c r="A5923" i="3"/>
  <c r="B10032" i="3"/>
  <c r="A10031" i="3"/>
  <c r="B8038" i="3" l="1"/>
  <c r="A8037" i="3"/>
  <c r="A4241" i="3"/>
  <c r="B4242" i="3"/>
  <c r="A8860" i="3"/>
  <c r="B8861" i="3"/>
  <c r="B6726" i="3"/>
  <c r="A6725" i="3"/>
  <c r="B8505" i="3"/>
  <c r="A8504" i="3"/>
  <c r="B5090" i="3"/>
  <c r="A5089" i="3"/>
  <c r="B5699" i="3"/>
  <c r="A5698" i="3"/>
  <c r="B9161" i="3"/>
  <c r="A9160" i="3"/>
  <c r="B5925" i="3"/>
  <c r="A5924" i="3"/>
  <c r="A7054" i="3"/>
  <c r="B7055" i="3"/>
  <c r="A10032" i="3"/>
  <c r="B10033" i="3"/>
  <c r="A4242" i="3" l="1"/>
  <c r="B4243" i="3"/>
  <c r="B6727" i="3"/>
  <c r="A6726" i="3"/>
  <c r="B8862" i="3"/>
  <c r="A8861" i="3"/>
  <c r="A8038" i="3"/>
  <c r="B8039" i="3"/>
  <c r="B5091" i="3"/>
  <c r="A5090" i="3"/>
  <c r="B8506" i="3"/>
  <c r="A8505" i="3"/>
  <c r="A5925" i="3"/>
  <c r="B5926" i="3"/>
  <c r="A5699" i="3"/>
  <c r="B5700" i="3"/>
  <c r="A7055" i="3"/>
  <c r="B7056" i="3"/>
  <c r="A9161" i="3"/>
  <c r="B9162" i="3"/>
  <c r="B10034" i="3"/>
  <c r="A10033" i="3"/>
  <c r="A8862" i="3" l="1"/>
  <c r="B8863" i="3"/>
  <c r="B8040" i="3"/>
  <c r="A8039" i="3"/>
  <c r="A6727" i="3"/>
  <c r="B6728" i="3"/>
  <c r="B4244" i="3"/>
  <c r="A4243" i="3"/>
  <c r="A8506" i="3"/>
  <c r="B8507" i="3"/>
  <c r="B5092" i="3"/>
  <c r="A5091" i="3"/>
  <c r="B9163" i="3"/>
  <c r="A9162" i="3"/>
  <c r="B5701" i="3"/>
  <c r="A5700" i="3"/>
  <c r="A7056" i="3"/>
  <c r="B7057" i="3"/>
  <c r="B5927" i="3"/>
  <c r="A5926" i="3"/>
  <c r="B10035" i="3"/>
  <c r="A10034" i="3"/>
  <c r="B8041" i="3" l="1"/>
  <c r="A8040" i="3"/>
  <c r="B4245" i="3"/>
  <c r="A4244" i="3"/>
  <c r="A6728" i="3"/>
  <c r="B6729" i="3"/>
  <c r="B8864" i="3"/>
  <c r="A8863" i="3"/>
  <c r="B5093" i="3"/>
  <c r="A5092" i="3"/>
  <c r="B8508" i="3"/>
  <c r="A8507" i="3"/>
  <c r="A5927" i="3"/>
  <c r="B5928" i="3"/>
  <c r="B5702" i="3"/>
  <c r="A5701" i="3"/>
  <c r="A7057" i="3"/>
  <c r="B7058" i="3"/>
  <c r="A9163" i="3"/>
  <c r="B9164" i="3"/>
  <c r="B10036" i="3"/>
  <c r="A10035" i="3"/>
  <c r="B4246" i="3" l="1"/>
  <c r="A4245" i="3"/>
  <c r="A8864" i="3"/>
  <c r="B8865" i="3"/>
  <c r="B6730" i="3"/>
  <c r="A6729" i="3"/>
  <c r="A8041" i="3"/>
  <c r="B8042" i="3"/>
  <c r="B8509" i="3"/>
  <c r="A8508" i="3"/>
  <c r="B5094" i="3"/>
  <c r="A5093" i="3"/>
  <c r="B9165" i="3"/>
  <c r="A9164" i="3"/>
  <c r="A5702" i="3"/>
  <c r="B5703" i="3"/>
  <c r="B7059" i="3"/>
  <c r="A7058" i="3"/>
  <c r="A5928" i="3"/>
  <c r="B5929" i="3"/>
  <c r="A10036" i="3"/>
  <c r="B10037" i="3"/>
  <c r="B6731" i="3" l="1"/>
  <c r="A6730" i="3"/>
  <c r="B8043" i="3"/>
  <c r="A8042" i="3"/>
  <c r="A8865" i="3"/>
  <c r="B8866" i="3"/>
  <c r="A4246" i="3"/>
  <c r="B4247" i="3"/>
  <c r="B8510" i="3"/>
  <c r="A8509" i="3"/>
  <c r="B5095" i="3"/>
  <c r="A5094" i="3"/>
  <c r="B7060" i="3"/>
  <c r="A7059" i="3"/>
  <c r="B9166" i="3"/>
  <c r="A9165" i="3"/>
  <c r="A5929" i="3"/>
  <c r="B5930" i="3"/>
  <c r="A5703" i="3"/>
  <c r="B5704" i="3"/>
  <c r="B10038" i="3"/>
  <c r="A10037" i="3"/>
  <c r="A6731" i="3" l="1"/>
  <c r="B6732" i="3"/>
  <c r="A4247" i="3"/>
  <c r="B4248" i="3"/>
  <c r="A8043" i="3"/>
  <c r="B8044" i="3"/>
  <c r="B8867" i="3"/>
  <c r="A8866" i="3"/>
  <c r="A5095" i="3"/>
  <c r="B5096" i="3"/>
  <c r="B8511" i="3"/>
  <c r="A8510" i="3"/>
  <c r="B7302" i="3"/>
  <c r="A7060" i="3"/>
  <c r="B7061" i="3"/>
  <c r="B5705" i="3"/>
  <c r="A5704" i="3"/>
  <c r="B9167" i="3"/>
  <c r="A9166" i="3"/>
  <c r="B5931" i="3"/>
  <c r="A5930" i="3"/>
  <c r="A10038" i="3"/>
  <c r="B10039" i="3"/>
  <c r="A4248" i="3" l="1"/>
  <c r="B4249" i="3"/>
  <c r="B8868" i="3"/>
  <c r="A8867" i="3"/>
  <c r="A7302" i="3"/>
  <c r="B7303" i="3"/>
  <c r="A8044" i="3"/>
  <c r="B8045" i="3"/>
  <c r="B6733" i="3"/>
  <c r="A6732" i="3"/>
  <c r="B8512" i="3"/>
  <c r="A8511" i="3"/>
  <c r="B5097" i="3"/>
  <c r="A5096" i="3"/>
  <c r="B9168" i="3"/>
  <c r="A9167" i="3"/>
  <c r="B5706" i="3"/>
  <c r="A5705" i="3"/>
  <c r="A5931" i="3"/>
  <c r="B5932" i="3"/>
  <c r="B7062" i="3"/>
  <c r="A7061" i="3"/>
  <c r="A10039" i="3"/>
  <c r="B10040" i="3"/>
  <c r="B8046" i="3" l="1"/>
  <c r="A8045" i="3"/>
  <c r="B8869" i="3"/>
  <c r="A8868" i="3"/>
  <c r="A7303" i="3"/>
  <c r="B7304" i="3"/>
  <c r="A4249" i="3"/>
  <c r="B4250" i="3"/>
  <c r="B6734" i="3"/>
  <c r="A6733" i="3"/>
  <c r="A8512" i="3"/>
  <c r="B8513" i="3"/>
  <c r="B5098" i="3"/>
  <c r="A5097" i="3"/>
  <c r="B7063" i="3"/>
  <c r="A7062" i="3"/>
  <c r="A5706" i="3"/>
  <c r="B5707" i="3"/>
  <c r="B5933" i="3"/>
  <c r="A5932" i="3"/>
  <c r="A9168" i="3"/>
  <c r="B9169" i="3"/>
  <c r="B10041" i="3"/>
  <c r="A10040" i="3"/>
  <c r="B4251" i="3" l="1"/>
  <c r="A4250" i="3"/>
  <c r="A8869" i="3"/>
  <c r="B8870" i="3"/>
  <c r="A7304" i="3"/>
  <c r="B7305" i="3"/>
  <c r="B6735" i="3"/>
  <c r="A6734" i="3"/>
  <c r="B8047" i="3"/>
  <c r="A8046" i="3"/>
  <c r="A5098" i="3"/>
  <c r="B5099" i="3"/>
  <c r="B8514" i="3"/>
  <c r="A8513" i="3"/>
  <c r="B5934" i="3"/>
  <c r="A5933" i="3"/>
  <c r="A7063" i="3"/>
  <c r="B7064" i="3"/>
  <c r="B9170" i="3"/>
  <c r="A9169" i="3"/>
  <c r="A5707" i="3"/>
  <c r="B5708" i="3"/>
  <c r="B10042" i="3"/>
  <c r="A10041" i="3"/>
  <c r="B8048" i="3" l="1"/>
  <c r="A8047" i="3"/>
  <c r="A8870" i="3"/>
  <c r="B8871" i="3"/>
  <c r="B6736" i="3"/>
  <c r="A6735" i="3"/>
  <c r="B7306" i="3"/>
  <c r="A7305" i="3"/>
  <c r="B4252" i="3"/>
  <c r="A4251" i="3"/>
  <c r="A5099" i="3"/>
  <c r="B5100" i="3"/>
  <c r="B8515" i="3"/>
  <c r="A8514" i="3"/>
  <c r="A5708" i="3"/>
  <c r="B5709" i="3"/>
  <c r="B7065" i="3"/>
  <c r="A7064" i="3"/>
  <c r="A9170" i="3"/>
  <c r="B9171" i="3"/>
  <c r="B5935" i="3"/>
  <c r="A5934" i="3"/>
  <c r="A10042" i="3"/>
  <c r="B10043" i="3"/>
  <c r="B8872" i="3" l="1"/>
  <c r="A8871" i="3"/>
  <c r="B7307" i="3"/>
  <c r="A7306" i="3"/>
  <c r="B4253" i="3"/>
  <c r="A4252" i="3"/>
  <c r="B6737" i="3"/>
  <c r="A6736" i="3"/>
  <c r="A8048" i="3"/>
  <c r="B8049" i="3"/>
  <c r="B8516" i="3"/>
  <c r="A8515" i="3"/>
  <c r="B5101" i="3"/>
  <c r="A5100" i="3"/>
  <c r="B5936" i="3"/>
  <c r="A5935" i="3"/>
  <c r="B7066" i="3"/>
  <c r="A7065" i="3"/>
  <c r="B9172" i="3"/>
  <c r="A9171" i="3"/>
  <c r="A5709" i="3"/>
  <c r="B5710" i="3"/>
  <c r="B10044" i="3"/>
  <c r="A10043" i="3"/>
  <c r="A6737" i="3" l="1"/>
  <c r="B6738" i="3"/>
  <c r="B7308" i="3"/>
  <c r="A7307" i="3"/>
  <c r="A8049" i="3"/>
  <c r="B8050" i="3"/>
  <c r="A5101" i="3"/>
  <c r="B5102" i="3"/>
  <c r="B4254" i="3"/>
  <c r="A4253" i="3"/>
  <c r="A8872" i="3"/>
  <c r="B8873" i="3"/>
  <c r="B8517" i="3"/>
  <c r="A8516" i="3"/>
  <c r="A9172" i="3"/>
  <c r="B9173" i="3"/>
  <c r="B5937" i="3"/>
  <c r="A5936" i="3"/>
  <c r="A5710" i="3"/>
  <c r="B5711" i="3"/>
  <c r="A7066" i="3"/>
  <c r="B7067" i="3"/>
  <c r="A10044" i="3"/>
  <c r="B10045" i="3"/>
  <c r="A8873" i="3" l="1"/>
  <c r="B8874" i="3"/>
  <c r="A5102" i="3"/>
  <c r="B5103" i="3"/>
  <c r="A7308" i="3"/>
  <c r="B7309" i="3"/>
  <c r="A8050" i="3"/>
  <c r="B8051" i="3"/>
  <c r="A6738" i="3"/>
  <c r="B6739" i="3"/>
  <c r="A4254" i="3"/>
  <c r="B4255" i="3"/>
  <c r="A8517" i="3"/>
  <c r="B8518" i="3"/>
  <c r="B7068" i="3"/>
  <c r="A7067" i="3"/>
  <c r="A5937" i="3"/>
  <c r="B5938" i="3"/>
  <c r="A5711" i="3"/>
  <c r="B5712" i="3"/>
  <c r="A9173" i="3"/>
  <c r="B9174" i="3"/>
  <c r="B10046" i="3"/>
  <c r="A10045" i="3"/>
  <c r="B4256" i="3" l="1"/>
  <c r="A4255" i="3"/>
  <c r="B8052" i="3"/>
  <c r="A8051" i="3"/>
  <c r="A5103" i="3"/>
  <c r="B5104" i="3"/>
  <c r="B6740" i="3"/>
  <c r="A6739" i="3"/>
  <c r="A7309" i="3"/>
  <c r="B7310" i="3"/>
  <c r="A8874" i="3"/>
  <c r="B8875" i="3"/>
  <c r="A8518" i="3"/>
  <c r="B8519" i="3"/>
  <c r="B7069" i="3"/>
  <c r="A7068" i="3"/>
  <c r="B9175" i="3"/>
  <c r="A9174" i="3"/>
  <c r="B5939" i="3"/>
  <c r="A5938" i="3"/>
  <c r="B5713" i="3"/>
  <c r="A5712" i="3"/>
  <c r="A10046" i="3"/>
  <c r="B10047" i="3"/>
  <c r="B8876" i="3" l="1"/>
  <c r="A8875" i="3"/>
  <c r="B6741" i="3"/>
  <c r="A6740" i="3"/>
  <c r="A8052" i="3"/>
  <c r="B8053" i="3"/>
  <c r="B7311" i="3"/>
  <c r="A7310" i="3"/>
  <c r="B5105" i="3"/>
  <c r="A5104" i="3"/>
  <c r="B4257" i="3"/>
  <c r="A4256" i="3"/>
  <c r="A8519" i="3"/>
  <c r="B8520" i="3"/>
  <c r="B7070" i="3"/>
  <c r="A7069" i="3"/>
  <c r="A9175" i="3"/>
  <c r="B9176" i="3"/>
  <c r="A5713" i="3"/>
  <c r="B5714" i="3"/>
  <c r="B5940" i="3"/>
  <c r="A5939" i="3"/>
  <c r="B10048" i="3"/>
  <c r="A10047" i="3"/>
  <c r="A5105" i="3" l="1"/>
  <c r="B5106" i="3"/>
  <c r="A4257" i="3"/>
  <c r="B4258" i="3"/>
  <c r="A6741" i="3"/>
  <c r="B6742" i="3"/>
  <c r="A7311" i="3"/>
  <c r="B7312" i="3"/>
  <c r="B8054" i="3"/>
  <c r="A8053" i="3"/>
  <c r="B8877" i="3"/>
  <c r="A8876" i="3"/>
  <c r="B8521" i="3"/>
  <c r="A8520" i="3"/>
  <c r="A7070" i="3"/>
  <c r="B7071" i="3"/>
  <c r="A9176" i="3"/>
  <c r="B9177" i="3"/>
  <c r="B5941" i="3"/>
  <c r="A5940" i="3"/>
  <c r="A5714" i="3"/>
  <c r="B5715" i="3"/>
  <c r="A10048" i="3"/>
  <c r="B10049" i="3"/>
  <c r="B8055" i="3" l="1"/>
  <c r="A8054" i="3"/>
  <c r="A7312" i="3"/>
  <c r="B7313" i="3"/>
  <c r="A4258" i="3"/>
  <c r="B4259" i="3"/>
  <c r="B8878" i="3"/>
  <c r="A8877" i="3"/>
  <c r="A6742" i="3"/>
  <c r="B6743" i="3"/>
  <c r="B5107" i="3"/>
  <c r="A5106" i="3"/>
  <c r="B8522" i="3"/>
  <c r="A8521" i="3"/>
  <c r="B5942" i="3"/>
  <c r="A5941" i="3"/>
  <c r="A5715" i="3"/>
  <c r="B5716" i="3"/>
  <c r="B9178" i="3"/>
  <c r="A9177" i="3"/>
  <c r="A7071" i="3"/>
  <c r="B7072" i="3"/>
  <c r="B10050" i="3"/>
  <c r="A10049" i="3"/>
  <c r="A7313" i="3" l="1"/>
  <c r="B7314" i="3"/>
  <c r="B5108" i="3"/>
  <c r="A5107" i="3"/>
  <c r="B8879" i="3"/>
  <c r="A8878" i="3"/>
  <c r="A6743" i="3"/>
  <c r="B6744" i="3"/>
  <c r="A4259" i="3"/>
  <c r="B4260" i="3"/>
  <c r="A4260" i="3" s="1"/>
  <c r="A8055" i="3"/>
  <c r="B8056" i="3"/>
  <c r="A8522" i="3"/>
  <c r="B8523" i="3"/>
  <c r="B9179" i="3"/>
  <c r="A9178" i="3"/>
  <c r="B5943" i="3"/>
  <c r="A5942" i="3"/>
  <c r="B7073" i="3"/>
  <c r="A7072" i="3"/>
  <c r="A5716" i="3"/>
  <c r="B5717" i="3"/>
  <c r="A10050" i="3"/>
  <c r="B10051" i="3"/>
  <c r="A8056" i="3" l="1"/>
  <c r="B8057" i="3"/>
  <c r="A6744" i="3"/>
  <c r="B6745" i="3"/>
  <c r="A5108" i="3"/>
  <c r="B5109" i="3"/>
  <c r="B7315" i="3"/>
  <c r="A7314" i="3"/>
  <c r="A8879" i="3"/>
  <c r="B8880" i="3"/>
  <c r="A8523" i="3"/>
  <c r="B8524" i="3"/>
  <c r="A5717" i="3"/>
  <c r="B5718" i="3"/>
  <c r="B5944" i="3"/>
  <c r="A5943" i="3"/>
  <c r="B7074" i="3"/>
  <c r="A7073" i="3"/>
  <c r="A9179" i="3"/>
  <c r="B9180" i="3"/>
  <c r="A10051" i="3"/>
  <c r="B10052" i="3"/>
  <c r="B6746" i="3" l="1"/>
  <c r="A6745" i="3"/>
  <c r="B7316" i="3"/>
  <c r="A7315" i="3"/>
  <c r="B8881" i="3"/>
  <c r="A8880" i="3"/>
  <c r="B5110" i="3"/>
  <c r="A5109" i="3"/>
  <c r="A8057" i="3"/>
  <c r="B8058" i="3"/>
  <c r="A8524" i="3"/>
  <c r="B8525" i="3"/>
  <c r="B5945" i="3"/>
  <c r="A5944" i="3"/>
  <c r="B5719" i="3"/>
  <c r="A5718" i="3"/>
  <c r="A9180" i="3"/>
  <c r="B9181" i="3"/>
  <c r="B7075" i="3"/>
  <c r="A7074" i="3"/>
  <c r="A10052" i="3"/>
  <c r="B10053" i="3"/>
  <c r="A8881" i="3" l="1"/>
  <c r="B8882" i="3"/>
  <c r="B7317" i="3"/>
  <c r="A7316" i="3"/>
  <c r="A5110" i="3"/>
  <c r="B5111" i="3"/>
  <c r="B8059" i="3"/>
  <c r="A8058" i="3"/>
  <c r="A6746" i="3"/>
  <c r="B6747" i="3"/>
  <c r="A8525" i="3"/>
  <c r="B8526" i="3"/>
  <c r="A7075" i="3"/>
  <c r="B7076" i="3"/>
  <c r="A5719" i="3"/>
  <c r="B5720" i="3"/>
  <c r="A9181" i="3"/>
  <c r="B9182" i="3"/>
  <c r="A5945" i="3"/>
  <c r="B5946" i="3"/>
  <c r="B10054" i="3"/>
  <c r="A10053" i="3"/>
  <c r="B8060" i="3" l="1"/>
  <c r="A8059" i="3"/>
  <c r="B7318" i="3"/>
  <c r="A7317" i="3"/>
  <c r="A6747" i="3"/>
  <c r="B6748" i="3"/>
  <c r="A5111" i="3"/>
  <c r="B5112" i="3"/>
  <c r="A8882" i="3"/>
  <c r="B8883" i="3"/>
  <c r="A8526" i="3"/>
  <c r="B8527" i="3"/>
  <c r="B5947" i="3"/>
  <c r="A5946" i="3"/>
  <c r="A9182" i="3"/>
  <c r="B9183" i="3"/>
  <c r="A7076" i="3"/>
  <c r="B7077" i="3"/>
  <c r="A5720" i="3"/>
  <c r="B5721" i="3"/>
  <c r="A10054" i="3"/>
  <c r="B10055" i="3"/>
  <c r="B5113" i="3" l="1"/>
  <c r="A5112" i="3"/>
  <c r="A7318" i="3"/>
  <c r="B7319" i="3"/>
  <c r="A8883" i="3"/>
  <c r="B8884" i="3"/>
  <c r="A6748" i="3"/>
  <c r="B6749" i="3"/>
  <c r="B8061" i="3"/>
  <c r="A8060" i="3"/>
  <c r="B8962" i="3"/>
  <c r="A8527" i="3"/>
  <c r="B8528" i="3"/>
  <c r="B5722" i="3"/>
  <c r="A5721" i="3"/>
  <c r="B9184" i="3"/>
  <c r="A9183" i="3"/>
  <c r="A7077" i="3"/>
  <c r="B7078" i="3"/>
  <c r="A5947" i="3"/>
  <c r="B5948" i="3"/>
  <c r="B10056" i="3"/>
  <c r="A10055" i="3"/>
  <c r="A8962" i="3" l="1"/>
  <c r="B8963" i="3"/>
  <c r="A8061" i="3"/>
  <c r="B8062" i="3"/>
  <c r="B6750" i="3"/>
  <c r="A6749" i="3"/>
  <c r="A7319" i="3"/>
  <c r="B7320" i="3"/>
  <c r="B8885" i="3"/>
  <c r="A8884" i="3"/>
  <c r="B5114" i="3"/>
  <c r="A5113" i="3"/>
  <c r="A8528" i="3"/>
  <c r="B8529" i="3"/>
  <c r="A5948" i="3"/>
  <c r="B5949" i="3"/>
  <c r="B9185" i="3"/>
  <c r="A9184" i="3"/>
  <c r="A7078" i="3"/>
  <c r="B7079" i="3"/>
  <c r="A5722" i="3"/>
  <c r="B5723" i="3"/>
  <c r="A10056" i="3"/>
  <c r="B10057" i="3"/>
  <c r="A8885" i="3" l="1"/>
  <c r="B8886" i="3"/>
  <c r="B7321" i="3"/>
  <c r="A7320" i="3"/>
  <c r="A8062" i="3"/>
  <c r="B8063" i="3"/>
  <c r="B5115" i="3"/>
  <c r="A5114" i="3"/>
  <c r="B8964" i="3"/>
  <c r="A8963" i="3"/>
  <c r="B6751" i="3"/>
  <c r="A6750" i="3"/>
  <c r="B8530" i="3"/>
  <c r="A8529" i="3"/>
  <c r="A5723" i="3"/>
  <c r="B5724" i="3"/>
  <c r="A9185" i="3"/>
  <c r="B9186" i="3"/>
  <c r="B7080" i="3"/>
  <c r="A7079" i="3"/>
  <c r="A5949" i="3"/>
  <c r="B5950" i="3"/>
  <c r="B10058" i="3"/>
  <c r="A10057" i="3"/>
  <c r="B8965" i="3" l="1"/>
  <c r="A8964" i="3"/>
  <c r="A7321" i="3"/>
  <c r="B7322" i="3"/>
  <c r="A6751" i="3"/>
  <c r="B6752" i="3"/>
  <c r="B5116" i="3"/>
  <c r="A5115" i="3"/>
  <c r="B8064" i="3"/>
  <c r="A8063" i="3"/>
  <c r="A8886" i="3"/>
  <c r="B8887" i="3"/>
  <c r="A8530" i="3"/>
  <c r="B8531" i="3"/>
  <c r="B9187" i="3"/>
  <c r="A9186" i="3"/>
  <c r="A5724" i="3"/>
  <c r="B5725" i="3"/>
  <c r="B5951" i="3"/>
  <c r="A5950" i="3"/>
  <c r="A7080" i="3"/>
  <c r="B7081" i="3"/>
  <c r="A10058" i="3"/>
  <c r="B10059" i="3"/>
  <c r="B8065" i="3" l="1"/>
  <c r="A8064" i="3"/>
  <c r="A8965" i="3"/>
  <c r="B8966" i="3"/>
  <c r="A8887" i="3"/>
  <c r="B8888" i="3"/>
  <c r="A7322" i="3"/>
  <c r="B7323" i="3"/>
  <c r="A5116" i="3"/>
  <c r="B5117" i="3"/>
  <c r="A6752" i="3"/>
  <c r="B6753" i="3"/>
  <c r="A8531" i="3"/>
  <c r="B8532" i="3"/>
  <c r="B7082" i="3"/>
  <c r="A7081" i="3"/>
  <c r="B5726" i="3"/>
  <c r="A5725" i="3"/>
  <c r="A5951" i="3"/>
  <c r="B5952" i="3"/>
  <c r="B9188" i="3"/>
  <c r="A9187" i="3"/>
  <c r="B10060" i="3"/>
  <c r="A10059" i="3"/>
  <c r="A6753" i="3" l="1"/>
  <c r="B6754" i="3"/>
  <c r="A7323" i="3"/>
  <c r="B7324" i="3"/>
  <c r="A8966" i="3"/>
  <c r="B8967" i="3"/>
  <c r="B5118" i="3"/>
  <c r="A5117" i="3"/>
  <c r="B8889" i="3"/>
  <c r="A8888" i="3"/>
  <c r="B8066" i="3"/>
  <c r="A8065" i="3"/>
  <c r="B8533" i="3"/>
  <c r="A8532" i="3"/>
  <c r="B9189" i="3"/>
  <c r="A9188" i="3"/>
  <c r="B5727" i="3"/>
  <c r="A5726" i="3"/>
  <c r="B5953" i="3"/>
  <c r="A5952" i="3"/>
  <c r="B7083" i="3"/>
  <c r="A7082" i="3"/>
  <c r="A10060" i="3"/>
  <c r="B10061" i="3"/>
  <c r="A8889" i="3" l="1"/>
  <c r="B8890" i="3"/>
  <c r="B7325" i="3"/>
  <c r="A7324" i="3"/>
  <c r="B8067" i="3"/>
  <c r="A8066" i="3"/>
  <c r="A5118" i="3"/>
  <c r="B5119" i="3"/>
  <c r="A8967" i="3"/>
  <c r="B8968" i="3"/>
  <c r="B6755" i="3"/>
  <c r="A6754" i="3"/>
  <c r="A8533" i="3"/>
  <c r="B8534" i="3"/>
  <c r="A7083" i="3"/>
  <c r="B7084" i="3"/>
  <c r="A5727" i="3"/>
  <c r="B5728" i="3"/>
  <c r="B5954" i="3"/>
  <c r="A5953" i="3"/>
  <c r="A9189" i="3"/>
  <c r="B9190" i="3"/>
  <c r="B10062" i="3"/>
  <c r="A10061" i="3"/>
  <c r="A8067" i="3" l="1"/>
  <c r="B8068" i="3"/>
  <c r="A5119" i="3"/>
  <c r="B5120" i="3"/>
  <c r="A6755" i="3"/>
  <c r="B6756" i="3"/>
  <c r="A7325" i="3"/>
  <c r="B7326" i="3"/>
  <c r="B8969" i="3"/>
  <c r="A8968" i="3"/>
  <c r="B8891" i="3"/>
  <c r="A8890" i="3"/>
  <c r="B8535" i="3"/>
  <c r="A8534" i="3"/>
  <c r="B9191" i="3"/>
  <c r="A9190" i="3"/>
  <c r="B5729" i="3"/>
  <c r="A5728" i="3"/>
  <c r="B7085" i="3"/>
  <c r="A7084" i="3"/>
  <c r="A5954" i="3"/>
  <c r="B5955" i="3"/>
  <c r="A10062" i="3"/>
  <c r="B10063" i="3"/>
  <c r="A8969" i="3" l="1"/>
  <c r="B8970" i="3"/>
  <c r="A7326" i="3"/>
  <c r="B7327" i="3"/>
  <c r="B5121" i="3"/>
  <c r="A5120" i="3"/>
  <c r="A8891" i="3"/>
  <c r="B8892" i="3"/>
  <c r="B6757" i="3"/>
  <c r="A6756" i="3"/>
  <c r="B8069" i="3"/>
  <c r="A8068" i="3"/>
  <c r="B8536" i="3"/>
  <c r="A8535" i="3"/>
  <c r="B5730" i="3"/>
  <c r="A5729" i="3"/>
  <c r="A5955" i="3"/>
  <c r="B5956" i="3"/>
  <c r="A7085" i="3"/>
  <c r="B7086" i="3"/>
  <c r="B9192" i="3"/>
  <c r="A9191" i="3"/>
  <c r="B10064" i="3"/>
  <c r="A10063" i="3"/>
  <c r="B8893" i="3" l="1"/>
  <c r="A8892" i="3"/>
  <c r="B7328" i="3"/>
  <c r="A7327" i="3"/>
  <c r="B8070" i="3"/>
  <c r="A8069" i="3"/>
  <c r="A8970" i="3"/>
  <c r="B8971" i="3"/>
  <c r="A6757" i="3"/>
  <c r="B6758" i="3"/>
  <c r="A5121" i="3"/>
  <c r="B5122" i="3"/>
  <c r="A8536" i="3"/>
  <c r="B8537" i="3"/>
  <c r="B5957" i="3"/>
  <c r="A5956" i="3"/>
  <c r="B9193" i="3"/>
  <c r="A9192" i="3"/>
  <c r="B7087" i="3"/>
  <c r="A7086" i="3"/>
  <c r="B5731" i="3"/>
  <c r="A5730" i="3"/>
  <c r="A10064" i="3"/>
  <c r="B10065" i="3"/>
  <c r="A5122" i="3" l="1"/>
  <c r="B5123" i="3"/>
  <c r="A8971" i="3"/>
  <c r="B8972" i="3"/>
  <c r="B7329" i="3"/>
  <c r="A7328" i="3"/>
  <c r="A6758" i="3"/>
  <c r="B6759" i="3"/>
  <c r="B8071" i="3"/>
  <c r="A8070" i="3"/>
  <c r="B8894" i="3"/>
  <c r="A8893" i="3"/>
  <c r="A8537" i="3"/>
  <c r="B8538" i="3"/>
  <c r="A5731" i="3"/>
  <c r="B5732" i="3"/>
  <c r="B9194" i="3"/>
  <c r="A9193" i="3"/>
  <c r="A7087" i="3"/>
  <c r="B7088" i="3"/>
  <c r="B5958" i="3"/>
  <c r="A5957" i="3"/>
  <c r="B10066" i="3"/>
  <c r="A10065" i="3"/>
  <c r="B6760" i="3" l="1"/>
  <c r="A6759" i="3"/>
  <c r="A8972" i="3"/>
  <c r="B8973" i="3"/>
  <c r="B8895" i="3"/>
  <c r="A8894" i="3"/>
  <c r="B5124" i="3"/>
  <c r="A5123" i="3"/>
  <c r="B8072" i="3"/>
  <c r="A8071" i="3"/>
  <c r="A7329" i="3"/>
  <c r="B7330" i="3"/>
  <c r="B8539" i="3"/>
  <c r="A8538" i="3"/>
  <c r="B5959" i="3"/>
  <c r="A5958" i="3"/>
  <c r="A9194" i="3"/>
  <c r="B9195" i="3"/>
  <c r="A7088" i="3"/>
  <c r="B7089" i="3"/>
  <c r="A5732" i="3"/>
  <c r="B5733" i="3"/>
  <c r="A10066" i="3"/>
  <c r="B10067" i="3"/>
  <c r="B7331" i="3" l="1"/>
  <c r="A7330" i="3"/>
  <c r="A8973" i="3"/>
  <c r="B8974" i="3"/>
  <c r="A5124" i="3"/>
  <c r="B5125" i="3"/>
  <c r="B8073" i="3"/>
  <c r="A8072" i="3"/>
  <c r="B8896" i="3"/>
  <c r="A8895" i="3"/>
  <c r="B6761" i="3"/>
  <c r="A6760" i="3"/>
  <c r="A8539" i="3"/>
  <c r="B8540" i="3"/>
  <c r="A5733" i="3"/>
  <c r="B5734" i="3"/>
  <c r="B9196" i="3"/>
  <c r="A9195" i="3"/>
  <c r="A7089" i="3"/>
  <c r="B7090" i="3"/>
  <c r="B5960" i="3"/>
  <c r="A5959" i="3"/>
  <c r="B10068" i="3"/>
  <c r="A10067" i="3"/>
  <c r="A8974" i="3" l="1"/>
  <c r="B8975" i="3"/>
  <c r="A6761" i="3"/>
  <c r="B6762" i="3"/>
  <c r="B8074" i="3"/>
  <c r="A8073" i="3"/>
  <c r="B5126" i="3"/>
  <c r="A5125" i="3"/>
  <c r="A8896" i="3"/>
  <c r="B8897" i="3"/>
  <c r="A7331" i="3"/>
  <c r="B7332" i="3"/>
  <c r="B8541" i="3"/>
  <c r="A8540" i="3"/>
  <c r="A5960" i="3"/>
  <c r="B5961" i="3"/>
  <c r="B9197" i="3"/>
  <c r="A9196" i="3"/>
  <c r="A7090" i="3"/>
  <c r="B7091" i="3"/>
  <c r="B5735" i="3"/>
  <c r="A5734" i="3"/>
  <c r="A10068" i="3"/>
  <c r="B10069" i="3"/>
  <c r="A7332" i="3" l="1"/>
  <c r="B7333" i="3"/>
  <c r="A6762" i="3"/>
  <c r="B6763" i="3"/>
  <c r="B5127" i="3"/>
  <c r="A5126" i="3"/>
  <c r="B8898" i="3"/>
  <c r="A8897" i="3"/>
  <c r="A8975" i="3"/>
  <c r="B8976" i="3"/>
  <c r="B8075" i="3"/>
  <c r="A8074" i="3"/>
  <c r="A8541" i="3"/>
  <c r="B8542" i="3"/>
  <c r="B5736" i="3"/>
  <c r="A5735" i="3"/>
  <c r="B9198" i="3"/>
  <c r="A9197" i="3"/>
  <c r="B7092" i="3"/>
  <c r="A7091" i="3"/>
  <c r="A5961" i="3"/>
  <c r="B5962" i="3"/>
  <c r="A10069" i="3"/>
  <c r="B10070" i="3"/>
  <c r="B5128" i="3" l="1"/>
  <c r="A5127" i="3"/>
  <c r="B6764" i="3"/>
  <c r="A6763" i="3"/>
  <c r="A8075" i="3"/>
  <c r="B8076" i="3"/>
  <c r="A8898" i="3"/>
  <c r="B8899" i="3"/>
  <c r="A8976" i="3"/>
  <c r="B8977" i="3"/>
  <c r="A7333" i="3"/>
  <c r="B7334" i="3"/>
  <c r="A8542" i="3"/>
  <c r="B8543" i="3"/>
  <c r="A5962" i="3"/>
  <c r="B5963" i="3"/>
  <c r="B9199" i="3"/>
  <c r="A9198" i="3"/>
  <c r="B7093" i="3"/>
  <c r="A7092" i="3"/>
  <c r="B5737" i="3"/>
  <c r="A5736" i="3"/>
  <c r="A10070" i="3"/>
  <c r="B10071" i="3"/>
  <c r="A7334" i="3" l="1"/>
  <c r="B7335" i="3"/>
  <c r="A8899" i="3"/>
  <c r="B8900" i="3"/>
  <c r="A6764" i="3"/>
  <c r="B6765" i="3"/>
  <c r="A8977" i="3"/>
  <c r="B8978" i="3"/>
  <c r="A8076" i="3"/>
  <c r="B8077" i="3"/>
  <c r="A5128" i="3"/>
  <c r="B5129" i="3"/>
  <c r="B8544" i="3"/>
  <c r="A8543" i="3"/>
  <c r="B5738" i="3"/>
  <c r="A5737" i="3"/>
  <c r="B9200" i="3"/>
  <c r="A9199" i="3"/>
  <c r="B5964" i="3"/>
  <c r="A5963" i="3"/>
  <c r="A7093" i="3"/>
  <c r="B7094" i="3"/>
  <c r="A10071" i="3"/>
  <c r="B10072" i="3"/>
  <c r="B5130" i="3" l="1"/>
  <c r="A5129" i="3"/>
  <c r="A8978" i="3"/>
  <c r="B8979" i="3"/>
  <c r="A8900" i="3"/>
  <c r="B8901" i="3"/>
  <c r="A8077" i="3"/>
  <c r="B8078" i="3"/>
  <c r="B6766" i="3"/>
  <c r="A6765" i="3"/>
  <c r="B7336" i="3"/>
  <c r="A7335" i="3"/>
  <c r="A8544" i="3"/>
  <c r="B8545" i="3"/>
  <c r="B7095" i="3"/>
  <c r="A7094" i="3"/>
  <c r="B9201" i="3"/>
  <c r="A9200" i="3"/>
  <c r="A5964" i="3"/>
  <c r="B5965" i="3"/>
  <c r="A5738" i="3"/>
  <c r="B5739" i="3"/>
  <c r="A10072" i="3"/>
  <c r="B10073" i="3"/>
  <c r="B8079" i="3" l="1"/>
  <c r="A8078" i="3"/>
  <c r="B8980" i="3"/>
  <c r="A8979" i="3"/>
  <c r="A7336" i="3"/>
  <c r="B7337" i="3"/>
  <c r="A8901" i="3"/>
  <c r="B8902" i="3"/>
  <c r="B6767" i="3"/>
  <c r="A6766" i="3"/>
  <c r="A5130" i="3"/>
  <c r="B5131" i="3"/>
  <c r="B8546" i="3"/>
  <c r="A8545" i="3"/>
  <c r="B5966" i="3"/>
  <c r="A5965" i="3"/>
  <c r="A5739" i="3"/>
  <c r="B5740" i="3"/>
  <c r="A9201" i="3"/>
  <c r="B9202" i="3"/>
  <c r="A7095" i="3"/>
  <c r="B7096" i="3"/>
  <c r="A10073" i="3"/>
  <c r="B10074" i="3"/>
  <c r="A5131" i="3" l="1"/>
  <c r="B5132" i="3"/>
  <c r="B8903" i="3"/>
  <c r="A8902" i="3"/>
  <c r="A7337" i="3"/>
  <c r="B7338" i="3"/>
  <c r="A8980" i="3"/>
  <c r="B8981" i="3"/>
  <c r="A6767" i="3"/>
  <c r="B6768" i="3"/>
  <c r="B8080" i="3"/>
  <c r="A8079" i="3"/>
  <c r="B8547" i="3"/>
  <c r="A8546" i="3"/>
  <c r="B7097" i="3"/>
  <c r="A7096" i="3"/>
  <c r="B5741" i="3"/>
  <c r="A5740" i="3"/>
  <c r="B9203" i="3"/>
  <c r="A9202" i="3"/>
  <c r="B5967" i="3"/>
  <c r="A5966" i="3"/>
  <c r="A10074" i="3"/>
  <c r="B10075" i="3"/>
  <c r="B8982" i="3" l="1"/>
  <c r="A8981" i="3"/>
  <c r="A8080" i="3"/>
  <c r="B8081" i="3"/>
  <c r="A8903" i="3"/>
  <c r="B8904" i="3"/>
  <c r="A6768" i="3"/>
  <c r="B6769" i="3"/>
  <c r="A7338" i="3"/>
  <c r="B7339" i="3"/>
  <c r="A5132" i="3"/>
  <c r="B5133" i="3"/>
  <c r="B8548" i="3"/>
  <c r="A8547" i="3"/>
  <c r="A5967" i="3"/>
  <c r="B5968" i="3"/>
  <c r="A5741" i="3"/>
  <c r="B5742" i="3"/>
  <c r="A9203" i="3"/>
  <c r="B9204" i="3"/>
  <c r="A7097" i="3"/>
  <c r="B7098" i="3"/>
  <c r="A10075" i="3"/>
  <c r="B10076" i="3"/>
  <c r="A5133" i="3" l="1"/>
  <c r="B5134" i="3"/>
  <c r="A6769" i="3"/>
  <c r="B6770" i="3"/>
  <c r="A8081" i="3"/>
  <c r="B8082" i="3"/>
  <c r="A7339" i="3"/>
  <c r="B7340" i="3"/>
  <c r="A8904" i="3"/>
  <c r="B8905" i="3"/>
  <c r="A8982" i="3"/>
  <c r="B8983" i="3"/>
  <c r="B8549" i="3"/>
  <c r="A8548" i="3"/>
  <c r="A7098" i="3"/>
  <c r="B7099" i="3"/>
  <c r="A5742" i="3"/>
  <c r="B5743" i="3"/>
  <c r="A9204" i="3"/>
  <c r="B9205" i="3"/>
  <c r="A5968" i="3"/>
  <c r="B5969" i="3"/>
  <c r="A10076" i="3"/>
  <c r="B10077" i="3"/>
  <c r="B7341" i="3" l="1"/>
  <c r="A7340" i="3"/>
  <c r="B6771" i="3"/>
  <c r="A6770" i="3"/>
  <c r="B8984" i="3"/>
  <c r="A8983" i="3"/>
  <c r="B8906" i="3"/>
  <c r="A8905" i="3"/>
  <c r="B8083" i="3"/>
  <c r="A8082" i="3"/>
  <c r="B5135" i="3"/>
  <c r="A5134" i="3"/>
  <c r="A8549" i="3"/>
  <c r="B8550" i="3"/>
  <c r="A5743" i="3"/>
  <c r="B5744" i="3"/>
  <c r="A9205" i="3"/>
  <c r="B9206" i="3"/>
  <c r="A7099" i="3"/>
  <c r="B7100" i="3"/>
  <c r="B5970" i="3"/>
  <c r="A5969" i="3"/>
  <c r="A10077" i="3"/>
  <c r="B10078" i="3"/>
  <c r="A8083" i="3" l="1"/>
  <c r="B8084" i="3"/>
  <c r="B8907" i="3"/>
  <c r="A8906" i="3"/>
  <c r="B6772" i="3"/>
  <c r="A6771" i="3"/>
  <c r="B5136" i="3"/>
  <c r="A5135" i="3"/>
  <c r="A8984" i="3"/>
  <c r="B8985" i="3"/>
  <c r="B7342" i="3"/>
  <c r="A7341" i="3"/>
  <c r="B8551" i="3"/>
  <c r="A8550" i="3"/>
  <c r="A9206" i="3"/>
  <c r="B9207" i="3"/>
  <c r="B5971" i="3"/>
  <c r="A5970" i="3"/>
  <c r="A5744" i="3"/>
  <c r="B5745" i="3"/>
  <c r="B7101" i="3"/>
  <c r="A7100" i="3"/>
  <c r="A10078" i="3"/>
  <c r="B10079" i="3"/>
  <c r="A6772" i="3" l="1"/>
  <c r="B6773" i="3"/>
  <c r="A7342" i="3"/>
  <c r="B7343" i="3"/>
  <c r="A8907" i="3"/>
  <c r="B8908" i="3"/>
  <c r="B5137" i="3"/>
  <c r="A5136" i="3"/>
  <c r="B8986" i="3"/>
  <c r="A8985" i="3"/>
  <c r="B8085" i="3"/>
  <c r="A8084" i="3"/>
  <c r="A7101" i="3"/>
  <c r="B7102" i="3"/>
  <c r="A9207" i="3"/>
  <c r="B9208" i="3"/>
  <c r="A8551" i="3"/>
  <c r="B8552" i="3"/>
  <c r="A5971" i="3"/>
  <c r="B5972" i="3"/>
  <c r="A5745" i="3"/>
  <c r="B5746" i="3"/>
  <c r="A10079" i="3"/>
  <c r="B10080" i="3"/>
  <c r="B7344" i="3" l="1"/>
  <c r="A7343" i="3"/>
  <c r="B8086" i="3"/>
  <c r="A8085" i="3"/>
  <c r="B5138" i="3"/>
  <c r="A5137" i="3"/>
  <c r="A8908" i="3"/>
  <c r="B8909" i="3"/>
  <c r="A6773" i="3"/>
  <c r="B6774" i="3"/>
  <c r="A8986" i="3"/>
  <c r="B8987" i="3"/>
  <c r="A8552" i="3"/>
  <c r="B8553" i="3"/>
  <c r="B7103" i="3"/>
  <c r="A7102" i="3"/>
  <c r="A9208" i="3"/>
  <c r="B9209" i="3"/>
  <c r="A5746" i="3"/>
  <c r="B5747" i="3"/>
  <c r="B5973" i="3"/>
  <c r="A5972" i="3"/>
  <c r="A10080" i="3"/>
  <c r="B10081" i="3"/>
  <c r="A5138" i="3" l="1"/>
  <c r="B5139" i="3"/>
  <c r="B7345" i="3"/>
  <c r="A7344" i="3"/>
  <c r="A8987" i="3"/>
  <c r="B8988" i="3"/>
  <c r="B8910" i="3"/>
  <c r="A8909" i="3"/>
  <c r="B8087" i="3"/>
  <c r="A8086" i="3"/>
  <c r="B6775" i="3"/>
  <c r="A6774" i="3"/>
  <c r="B7104" i="3"/>
  <c r="A7103" i="3"/>
  <c r="A9209" i="3"/>
  <c r="B9210" i="3"/>
  <c r="A8553" i="3"/>
  <c r="B8554" i="3"/>
  <c r="A5973" i="3"/>
  <c r="B5974" i="3"/>
  <c r="A5747" i="3"/>
  <c r="B5748" i="3"/>
  <c r="A10081" i="3"/>
  <c r="B10082" i="3"/>
  <c r="B8088" i="3" l="1"/>
  <c r="A8087" i="3"/>
  <c r="B7346" i="3"/>
  <c r="A7345" i="3"/>
  <c r="B6776" i="3"/>
  <c r="A6775" i="3"/>
  <c r="B8911" i="3"/>
  <c r="A8910" i="3"/>
  <c r="B8989" i="3"/>
  <c r="A8988" i="3"/>
  <c r="B5140" i="3"/>
  <c r="A5139" i="3"/>
  <c r="B7105" i="3"/>
  <c r="A7104" i="3"/>
  <c r="A9210" i="3"/>
  <c r="B9211" i="3"/>
  <c r="A8554" i="3"/>
  <c r="B8555" i="3"/>
  <c r="B5749" i="3"/>
  <c r="A5748" i="3"/>
  <c r="A5974" i="3"/>
  <c r="B5975" i="3"/>
  <c r="A10082" i="3"/>
  <c r="B10083" i="3"/>
  <c r="B5141" i="3" l="1"/>
  <c r="A5140" i="3"/>
  <c r="B8912" i="3"/>
  <c r="A8911" i="3"/>
  <c r="B7347" i="3"/>
  <c r="A7346" i="3"/>
  <c r="B8990" i="3"/>
  <c r="A8989" i="3"/>
  <c r="A6776" i="3"/>
  <c r="B6777" i="3"/>
  <c r="A8088" i="3"/>
  <c r="B8089" i="3"/>
  <c r="B7106" i="3"/>
  <c r="A7105" i="3"/>
  <c r="A8555" i="3"/>
  <c r="B8556" i="3"/>
  <c r="B9212" i="3"/>
  <c r="A9211" i="3"/>
  <c r="A5975" i="3"/>
  <c r="B5976" i="3"/>
  <c r="B5750" i="3"/>
  <c r="A5749" i="3"/>
  <c r="A10083" i="3"/>
  <c r="B10084" i="3"/>
  <c r="B8090" i="3" l="1"/>
  <c r="A8089" i="3"/>
  <c r="B8991" i="3"/>
  <c r="A8990" i="3"/>
  <c r="B8913" i="3"/>
  <c r="A8912" i="3"/>
  <c r="A6777" i="3"/>
  <c r="B6778" i="3"/>
  <c r="A7347" i="3"/>
  <c r="B7348" i="3"/>
  <c r="A5141" i="3"/>
  <c r="B5142" i="3"/>
  <c r="A9212" i="3"/>
  <c r="B9213" i="3"/>
  <c r="A7106" i="3"/>
  <c r="B7107" i="3"/>
  <c r="A8556" i="3"/>
  <c r="B8557" i="3"/>
  <c r="A5750" i="3"/>
  <c r="B5751" i="3"/>
  <c r="A5976" i="3"/>
  <c r="B5977" i="3"/>
  <c r="A10084" i="3"/>
  <c r="B10085" i="3"/>
  <c r="A8913" i="3" l="1"/>
  <c r="B8914" i="3"/>
  <c r="A8090" i="3"/>
  <c r="B8091" i="3"/>
  <c r="A5142" i="3"/>
  <c r="B5143" i="3"/>
  <c r="A6778" i="3"/>
  <c r="B6779" i="3"/>
  <c r="A8991" i="3"/>
  <c r="B8992" i="3"/>
  <c r="A7348" i="3"/>
  <c r="B7349" i="3"/>
  <c r="A5977" i="3"/>
  <c r="B5978" i="3"/>
  <c r="A8557" i="3"/>
  <c r="B8558" i="3"/>
  <c r="A7107" i="3"/>
  <c r="B7108" i="3"/>
  <c r="A9213" i="3"/>
  <c r="B9214" i="3"/>
  <c r="B5752" i="3"/>
  <c r="A5751" i="3"/>
  <c r="A10085" i="3"/>
  <c r="B10086" i="3"/>
  <c r="A7349" i="3" l="1"/>
  <c r="B7350" i="3"/>
  <c r="A6779" i="3"/>
  <c r="B6780" i="3"/>
  <c r="B8092" i="3"/>
  <c r="A8091" i="3"/>
  <c r="A8992" i="3"/>
  <c r="B8993" i="3"/>
  <c r="A5143" i="3"/>
  <c r="B5144" i="3"/>
  <c r="A8914" i="3"/>
  <c r="B8915" i="3"/>
  <c r="A8558" i="3"/>
  <c r="B8559" i="3"/>
  <c r="B9215" i="3"/>
  <c r="A9214" i="3"/>
  <c r="A7108" i="3"/>
  <c r="B7109" i="3"/>
  <c r="A5978" i="3"/>
  <c r="B5979" i="3"/>
  <c r="A5752" i="3"/>
  <c r="B5753" i="3"/>
  <c r="A10086" i="3"/>
  <c r="B10087" i="3"/>
  <c r="A8092" i="3" l="1"/>
  <c r="B8093" i="3"/>
  <c r="A8915" i="3"/>
  <c r="B8916" i="3"/>
  <c r="A8993" i="3"/>
  <c r="B8994" i="3"/>
  <c r="B6781" i="3"/>
  <c r="A6780" i="3"/>
  <c r="A5144" i="3"/>
  <c r="B5145" i="3"/>
  <c r="B7351" i="3"/>
  <c r="A7350" i="3"/>
  <c r="A9215" i="3"/>
  <c r="B9216" i="3"/>
  <c r="A7109" i="3"/>
  <c r="B7110" i="3"/>
  <c r="B8560" i="3"/>
  <c r="A8559" i="3"/>
  <c r="A5979" i="3"/>
  <c r="B5980" i="3"/>
  <c r="A5753" i="3"/>
  <c r="B5754" i="3"/>
  <c r="A10087" i="3"/>
  <c r="B10088" i="3"/>
  <c r="B8917" i="3" l="1"/>
  <c r="A8916" i="3"/>
  <c r="A6781" i="3"/>
  <c r="B6782" i="3"/>
  <c r="A7351" i="3"/>
  <c r="B7352" i="3"/>
  <c r="A5145" i="3"/>
  <c r="B5146" i="3"/>
  <c r="A8994" i="3"/>
  <c r="B8995" i="3"/>
  <c r="A8093" i="3"/>
  <c r="B8094" i="3"/>
  <c r="A5980" i="3"/>
  <c r="B5981" i="3"/>
  <c r="B7111" i="3"/>
  <c r="A7110" i="3"/>
  <c r="A9216" i="3"/>
  <c r="B9217" i="3"/>
  <c r="A8560" i="3"/>
  <c r="B8561" i="3"/>
  <c r="A5754" i="3"/>
  <c r="B5755" i="3"/>
  <c r="A10088" i="3"/>
  <c r="B10089" i="3"/>
  <c r="B8918" i="3" l="1"/>
  <c r="A8917" i="3"/>
  <c r="B8095" i="3"/>
  <c r="A8094" i="3"/>
  <c r="B5147" i="3"/>
  <c r="A5146" i="3"/>
  <c r="B6783" i="3"/>
  <c r="A6782" i="3"/>
  <c r="A5981" i="3"/>
  <c r="B5982" i="3"/>
  <c r="B8996" i="3"/>
  <c r="A8995" i="3"/>
  <c r="A7352" i="3"/>
  <c r="B7353" i="3"/>
  <c r="A9217" i="3"/>
  <c r="B9218" i="3"/>
  <c r="A7111" i="3"/>
  <c r="B7112" i="3"/>
  <c r="B8562" i="3"/>
  <c r="A8561" i="3"/>
  <c r="B5756" i="3"/>
  <c r="A5755" i="3"/>
  <c r="A10089" i="3"/>
  <c r="B10090" i="3"/>
  <c r="B5148" i="3" l="1"/>
  <c r="A5147" i="3"/>
  <c r="B6784" i="3"/>
  <c r="A6783" i="3"/>
  <c r="A8095" i="3"/>
  <c r="B8096" i="3"/>
  <c r="B8997" i="3"/>
  <c r="A8996" i="3"/>
  <c r="A7353" i="3"/>
  <c r="B7354" i="3"/>
  <c r="B5983" i="3"/>
  <c r="A5982" i="3"/>
  <c r="A8918" i="3"/>
  <c r="B8919" i="3"/>
  <c r="A8562" i="3"/>
  <c r="B8563" i="3"/>
  <c r="A7112" i="3"/>
  <c r="B7113" i="3"/>
  <c r="B9219" i="3"/>
  <c r="A9218" i="3"/>
  <c r="B5757" i="3"/>
  <c r="A5756" i="3"/>
  <c r="A10090" i="3"/>
  <c r="B10091" i="3"/>
  <c r="B6785" i="3" l="1"/>
  <c r="A6784" i="3"/>
  <c r="A5983" i="3"/>
  <c r="B5984" i="3"/>
  <c r="B8998" i="3"/>
  <c r="A8997" i="3"/>
  <c r="A8919" i="3"/>
  <c r="B8920" i="3"/>
  <c r="B7355" i="3"/>
  <c r="A7354" i="3"/>
  <c r="B8097" i="3"/>
  <c r="A8096" i="3"/>
  <c r="B5149" i="3"/>
  <c r="A5148" i="3"/>
  <c r="B7114" i="3"/>
  <c r="A7113" i="3"/>
  <c r="B9220" i="3"/>
  <c r="A9219" i="3"/>
  <c r="A8563" i="3"/>
  <c r="B8564" i="3"/>
  <c r="A5757" i="3"/>
  <c r="B5758" i="3"/>
  <c r="A10091" i="3"/>
  <c r="B10092" i="3"/>
  <c r="B5150" i="3" l="1"/>
  <c r="A5149" i="3"/>
  <c r="A7355" i="3"/>
  <c r="B7356" i="3"/>
  <c r="B6786" i="3"/>
  <c r="A6785" i="3"/>
  <c r="A8920" i="3"/>
  <c r="B8921" i="3"/>
  <c r="B5985" i="3"/>
  <c r="A5984" i="3"/>
  <c r="A8097" i="3"/>
  <c r="B8098" i="3"/>
  <c r="A8998" i="3"/>
  <c r="B8999" i="3"/>
  <c r="A7114" i="3"/>
  <c r="B7115" i="3"/>
  <c r="A8564" i="3"/>
  <c r="B8565" i="3"/>
  <c r="A9220" i="3"/>
  <c r="B9221" i="3"/>
  <c r="B5759" i="3"/>
  <c r="A5758" i="3"/>
  <c r="A10092" i="3"/>
  <c r="B10093" i="3"/>
  <c r="A5985" i="3" l="1"/>
  <c r="B5986" i="3"/>
  <c r="A5150" i="3"/>
  <c r="B5151" i="3"/>
  <c r="B8099" i="3"/>
  <c r="A8098" i="3"/>
  <c r="B8922" i="3"/>
  <c r="A8921" i="3"/>
  <c r="A7356" i="3"/>
  <c r="B7357" i="3"/>
  <c r="A8999" i="3"/>
  <c r="B9000" i="3"/>
  <c r="A6786" i="3"/>
  <c r="B6787" i="3"/>
  <c r="B8566" i="3"/>
  <c r="A8565" i="3"/>
  <c r="A9221" i="3"/>
  <c r="B9222" i="3"/>
  <c r="B7116" i="3"/>
  <c r="A7115" i="3"/>
  <c r="A5759" i="3"/>
  <c r="B5760" i="3"/>
  <c r="A10093" i="3"/>
  <c r="B10094" i="3"/>
  <c r="B9001" i="3" l="1"/>
  <c r="A9000" i="3"/>
  <c r="B5152" i="3"/>
  <c r="A5151" i="3"/>
  <c r="B8923" i="3"/>
  <c r="A8922" i="3"/>
  <c r="A6787" i="3"/>
  <c r="B6788" i="3"/>
  <c r="B7358" i="3"/>
  <c r="A7357" i="3"/>
  <c r="A5986" i="3"/>
  <c r="B5987" i="3"/>
  <c r="A8099" i="3"/>
  <c r="B8100" i="3"/>
  <c r="A8566" i="3"/>
  <c r="B8567" i="3"/>
  <c r="A7116" i="3"/>
  <c r="B7117" i="3"/>
  <c r="A9222" i="3"/>
  <c r="B9223" i="3"/>
  <c r="A5760" i="3"/>
  <c r="B5761" i="3"/>
  <c r="A10094" i="3"/>
  <c r="B10095" i="3"/>
  <c r="B7359" i="3" l="1"/>
  <c r="A7358" i="3"/>
  <c r="A8923" i="3"/>
  <c r="B8924" i="3"/>
  <c r="A5987" i="3"/>
  <c r="B5988" i="3"/>
  <c r="B6789" i="3"/>
  <c r="A6788" i="3"/>
  <c r="A5152" i="3"/>
  <c r="B5153" i="3"/>
  <c r="B8101" i="3"/>
  <c r="A8100" i="3"/>
  <c r="A9001" i="3"/>
  <c r="B9002" i="3"/>
  <c r="A9223" i="3"/>
  <c r="B9224" i="3"/>
  <c r="A7117" i="3"/>
  <c r="B7118" i="3"/>
  <c r="B8568" i="3"/>
  <c r="A8567" i="3"/>
  <c r="A5761" i="3"/>
  <c r="B5762" i="3"/>
  <c r="A10095" i="3"/>
  <c r="B10096" i="3"/>
  <c r="A8924" i="3" l="1"/>
  <c r="B8925" i="3"/>
  <c r="B8102" i="3"/>
  <c r="A8101" i="3"/>
  <c r="B6790" i="3"/>
  <c r="A6789" i="3"/>
  <c r="A9002" i="3"/>
  <c r="B9003" i="3"/>
  <c r="B5154" i="3"/>
  <c r="A5153" i="3"/>
  <c r="B5989" i="3"/>
  <c r="A5988" i="3"/>
  <c r="A7359" i="3"/>
  <c r="B7360" i="3"/>
  <c r="B7119" i="3"/>
  <c r="A7118" i="3"/>
  <c r="A8568" i="3"/>
  <c r="B8569" i="3"/>
  <c r="B9225" i="3"/>
  <c r="A9224" i="3"/>
  <c r="B5763" i="3"/>
  <c r="A5762" i="3"/>
  <c r="A10096" i="3"/>
  <c r="B10097" i="3"/>
  <c r="B5155" i="3" l="1"/>
  <c r="A5154" i="3"/>
  <c r="A6790" i="3"/>
  <c r="B6791" i="3"/>
  <c r="B9004" i="3"/>
  <c r="A9003" i="3"/>
  <c r="B5990" i="3"/>
  <c r="A5989" i="3"/>
  <c r="B8103" i="3"/>
  <c r="A8102" i="3"/>
  <c r="B7361" i="3"/>
  <c r="A7360" i="3"/>
  <c r="B8926" i="3"/>
  <c r="A8925" i="3"/>
  <c r="B7120" i="3"/>
  <c r="A7119" i="3"/>
  <c r="A8569" i="3"/>
  <c r="B8570" i="3"/>
  <c r="B9226" i="3"/>
  <c r="A9225" i="3"/>
  <c r="A5763" i="3"/>
  <c r="B5764" i="3"/>
  <c r="A10097" i="3"/>
  <c r="B10098" i="3"/>
  <c r="A8926" i="3" l="1"/>
  <c r="B8927" i="3"/>
  <c r="A8103" i="3"/>
  <c r="B8104" i="3"/>
  <c r="B9005" i="3"/>
  <c r="A9004" i="3"/>
  <c r="B6792" i="3"/>
  <c r="A6791" i="3"/>
  <c r="A7361" i="3"/>
  <c r="B7362" i="3"/>
  <c r="A5990" i="3"/>
  <c r="B5991" i="3"/>
  <c r="A5155" i="3"/>
  <c r="B5156" i="3"/>
  <c r="A9226" i="3"/>
  <c r="B9227" i="3"/>
  <c r="A7120" i="3"/>
  <c r="B7121" i="3"/>
  <c r="A8570" i="3"/>
  <c r="B8571" i="3"/>
  <c r="B8203" i="3"/>
  <c r="A5764" i="3"/>
  <c r="B5765" i="3"/>
  <c r="A10098" i="3"/>
  <c r="B10099" i="3"/>
  <c r="A8203" i="3" l="1"/>
  <c r="B8204" i="3"/>
  <c r="B9006" i="3"/>
  <c r="A9005" i="3"/>
  <c r="A5991" i="3"/>
  <c r="B5992" i="3"/>
  <c r="B8105" i="3"/>
  <c r="A8104" i="3"/>
  <c r="B6793" i="3"/>
  <c r="A6792" i="3"/>
  <c r="A5156" i="3"/>
  <c r="B5157" i="3"/>
  <c r="A7362" i="3"/>
  <c r="B7363" i="3"/>
  <c r="B8928" i="3"/>
  <c r="A8927" i="3"/>
  <c r="B7122" i="3"/>
  <c r="A7121" i="3"/>
  <c r="A8571" i="3"/>
  <c r="B8572" i="3"/>
  <c r="A9227" i="3"/>
  <c r="B9228" i="3"/>
  <c r="A5765" i="3"/>
  <c r="B5766" i="3"/>
  <c r="A10099" i="3"/>
  <c r="B10100" i="3"/>
  <c r="A6793" i="3" l="1"/>
  <c r="B6794" i="3"/>
  <c r="B5158" i="3"/>
  <c r="A5157" i="3"/>
  <c r="A8928" i="3"/>
  <c r="B8929" i="3"/>
  <c r="B9007" i="3"/>
  <c r="A9006" i="3"/>
  <c r="A8105" i="3"/>
  <c r="B8106" i="3"/>
  <c r="A7363" i="3"/>
  <c r="B7364" i="3"/>
  <c r="A5992" i="3"/>
  <c r="B5993" i="3"/>
  <c r="A8204" i="3"/>
  <c r="B8205" i="3"/>
  <c r="A7122" i="3"/>
  <c r="B7123" i="3"/>
  <c r="B8573" i="3"/>
  <c r="A8572" i="3"/>
  <c r="A9228" i="3"/>
  <c r="B9229" i="3"/>
  <c r="A5766" i="3"/>
  <c r="B5767" i="3"/>
  <c r="A10100" i="3"/>
  <c r="B10101" i="3"/>
  <c r="B8206" i="3" l="1"/>
  <c r="A8205" i="3"/>
  <c r="B7365" i="3"/>
  <c r="A7364" i="3"/>
  <c r="B9008" i="3"/>
  <c r="A9007" i="3"/>
  <c r="B5159" i="3"/>
  <c r="A5158" i="3"/>
  <c r="A5993" i="3"/>
  <c r="B5994" i="3"/>
  <c r="B8107" i="3"/>
  <c r="A8106" i="3"/>
  <c r="B8930" i="3"/>
  <c r="A8929" i="3"/>
  <c r="B6795" i="3"/>
  <c r="A6794" i="3"/>
  <c r="B8574" i="3"/>
  <c r="A8573" i="3"/>
  <c r="A9229" i="3"/>
  <c r="B9230" i="3"/>
  <c r="B7124" i="3"/>
  <c r="A7123" i="3"/>
  <c r="A5767" i="3"/>
  <c r="B5768" i="3"/>
  <c r="A10101" i="3"/>
  <c r="B10102" i="3"/>
  <c r="A8930" i="3" l="1"/>
  <c r="B8931" i="3"/>
  <c r="A9008" i="3"/>
  <c r="B9009" i="3"/>
  <c r="A8206" i="3"/>
  <c r="B8207" i="3"/>
  <c r="B6796" i="3"/>
  <c r="A6795" i="3"/>
  <c r="B8108" i="3"/>
  <c r="A8107" i="3"/>
  <c r="A5159" i="3"/>
  <c r="B5160" i="3"/>
  <c r="A7365" i="3"/>
  <c r="B7366" i="3"/>
  <c r="A5994" i="3"/>
  <c r="B5995" i="3"/>
  <c r="A7124" i="3"/>
  <c r="B7125" i="3"/>
  <c r="A9230" i="3"/>
  <c r="B9231" i="3"/>
  <c r="B8575" i="3"/>
  <c r="A8574" i="3"/>
  <c r="B5769" i="3"/>
  <c r="A5768" i="3"/>
  <c r="A10102" i="3"/>
  <c r="B10103" i="3"/>
  <c r="A8108" i="3" l="1"/>
  <c r="B8109" i="3"/>
  <c r="A5995" i="3"/>
  <c r="B5996" i="3"/>
  <c r="B5161" i="3"/>
  <c r="A5160" i="3"/>
  <c r="B9010" i="3"/>
  <c r="A9009" i="3"/>
  <c r="A6796" i="3"/>
  <c r="B6797" i="3"/>
  <c r="A7366" i="3"/>
  <c r="B7367" i="3"/>
  <c r="A8207" i="3"/>
  <c r="B8208" i="3"/>
  <c r="A8931" i="3"/>
  <c r="B8932" i="3"/>
  <c r="B8576" i="3"/>
  <c r="A8575" i="3"/>
  <c r="A9231" i="3"/>
  <c r="B9232" i="3"/>
  <c r="A7125" i="3"/>
  <c r="B7126" i="3"/>
  <c r="B5770" i="3"/>
  <c r="A5769" i="3"/>
  <c r="A10103" i="3"/>
  <c r="B10104" i="3"/>
  <c r="A5161" i="3" l="1"/>
  <c r="B5162" i="3"/>
  <c r="A8932" i="3"/>
  <c r="B8933" i="3"/>
  <c r="A7367" i="3"/>
  <c r="B7368" i="3"/>
  <c r="A5996" i="3"/>
  <c r="B5997" i="3"/>
  <c r="B9011" i="3"/>
  <c r="A9010" i="3"/>
  <c r="A8208" i="3"/>
  <c r="B8209" i="3"/>
  <c r="B6798" i="3"/>
  <c r="A6797" i="3"/>
  <c r="B8110" i="3"/>
  <c r="A8109" i="3"/>
  <c r="A8576" i="3"/>
  <c r="B8577" i="3"/>
  <c r="A9232" i="3"/>
  <c r="B9233" i="3"/>
  <c r="B7127" i="3"/>
  <c r="A7126" i="3"/>
  <c r="A5770" i="3"/>
  <c r="B5771" i="3"/>
  <c r="A10104" i="3"/>
  <c r="B10105" i="3"/>
  <c r="A6798" i="3" l="1"/>
  <c r="B6799" i="3"/>
  <c r="B9012" i="3"/>
  <c r="A9011" i="3"/>
  <c r="A8209" i="3"/>
  <c r="B8210" i="3"/>
  <c r="A5997" i="3"/>
  <c r="B5998" i="3"/>
  <c r="A8933" i="3"/>
  <c r="B8934" i="3"/>
  <c r="A8110" i="3"/>
  <c r="B8111" i="3"/>
  <c r="A7368" i="3"/>
  <c r="B7369" i="3"/>
  <c r="B5163" i="3"/>
  <c r="A5163" i="3" s="1"/>
  <c r="A5162" i="3"/>
  <c r="B7128" i="3"/>
  <c r="A7127" i="3"/>
  <c r="A9233" i="3"/>
  <c r="B9234" i="3"/>
  <c r="B8578" i="3"/>
  <c r="A8577" i="3"/>
  <c r="B5772" i="3"/>
  <c r="A5771" i="3"/>
  <c r="A10105" i="3"/>
  <c r="B10106" i="3"/>
  <c r="B8112" i="3" l="1"/>
  <c r="A8111" i="3"/>
  <c r="B5999" i="3"/>
  <c r="A5998" i="3"/>
  <c r="A9012" i="3"/>
  <c r="B9013" i="3"/>
  <c r="A7369" i="3"/>
  <c r="B7370" i="3"/>
  <c r="B8935" i="3"/>
  <c r="A8934" i="3"/>
  <c r="B8211" i="3"/>
  <c r="A8210" i="3"/>
  <c r="B6800" i="3"/>
  <c r="A6799" i="3"/>
  <c r="A7128" i="3"/>
  <c r="B7129" i="3"/>
  <c r="A9234" i="3"/>
  <c r="B9235" i="3"/>
  <c r="A8578" i="3"/>
  <c r="B8579" i="3"/>
  <c r="B5773" i="3"/>
  <c r="A5772" i="3"/>
  <c r="A10106" i="3"/>
  <c r="B10107" i="3"/>
  <c r="B7371" i="3" l="1"/>
  <c r="A7370" i="3"/>
  <c r="A8211" i="3"/>
  <c r="B8212" i="3"/>
  <c r="A5999" i="3"/>
  <c r="B6000" i="3"/>
  <c r="B9014" i="3"/>
  <c r="A9013" i="3"/>
  <c r="B6801" i="3"/>
  <c r="A6800" i="3"/>
  <c r="B8936" i="3"/>
  <c r="A8935" i="3"/>
  <c r="B8113" i="3"/>
  <c r="A8112" i="3"/>
  <c r="B9236" i="3"/>
  <c r="A9235" i="3"/>
  <c r="A8579" i="3"/>
  <c r="B8580" i="3"/>
  <c r="A7129" i="3"/>
  <c r="B7130" i="3"/>
  <c r="A5773" i="3"/>
  <c r="B5774" i="3"/>
  <c r="A10107" i="3"/>
  <c r="B10108" i="3"/>
  <c r="A8212" i="3" l="1"/>
  <c r="B8213" i="3"/>
  <c r="A9014" i="3"/>
  <c r="B9015" i="3"/>
  <c r="A9236" i="3"/>
  <c r="B9237" i="3"/>
  <c r="B8937" i="3"/>
  <c r="A8936" i="3"/>
  <c r="B6001" i="3"/>
  <c r="A6000" i="3"/>
  <c r="B8114" i="3"/>
  <c r="A8113" i="3"/>
  <c r="A6801" i="3"/>
  <c r="B6802" i="3"/>
  <c r="B7372" i="3"/>
  <c r="A7371" i="3"/>
  <c r="A8580" i="3"/>
  <c r="B8581" i="3"/>
  <c r="A7130" i="3"/>
  <c r="B7131" i="3"/>
  <c r="B5775" i="3"/>
  <c r="A5774" i="3"/>
  <c r="A10108" i="3"/>
  <c r="B10109" i="3"/>
  <c r="A6001" i="3" l="1"/>
  <c r="B6002" i="3"/>
  <c r="B9016" i="3"/>
  <c r="A9015" i="3"/>
  <c r="B7373" i="3"/>
  <c r="A7372" i="3"/>
  <c r="A8114" i="3"/>
  <c r="B8115" i="3"/>
  <c r="A8937" i="3"/>
  <c r="B8938" i="3"/>
  <c r="A6802" i="3"/>
  <c r="B6803" i="3"/>
  <c r="A9237" i="3"/>
  <c r="B9238" i="3"/>
  <c r="B8214" i="3"/>
  <c r="A8213" i="3"/>
  <c r="B7132" i="3"/>
  <c r="A7131" i="3"/>
  <c r="A8581" i="3"/>
  <c r="B8582" i="3"/>
  <c r="A5775" i="3"/>
  <c r="B5776" i="3"/>
  <c r="A10109" i="3"/>
  <c r="B10110" i="3"/>
  <c r="B7374" i="3" l="1"/>
  <c r="A7373" i="3"/>
  <c r="A6803" i="3"/>
  <c r="B6804" i="3"/>
  <c r="B8116" i="3"/>
  <c r="A8115" i="3"/>
  <c r="A9016" i="3"/>
  <c r="B9017" i="3"/>
  <c r="B8215" i="3"/>
  <c r="A8214" i="3"/>
  <c r="B9239" i="3"/>
  <c r="A9238" i="3"/>
  <c r="A8938" i="3"/>
  <c r="B8939" i="3"/>
  <c r="B6003" i="3"/>
  <c r="A6002" i="3"/>
  <c r="A7132" i="3"/>
  <c r="B7133" i="3"/>
  <c r="A8582" i="3"/>
  <c r="B8583" i="3"/>
  <c r="B5777" i="3"/>
  <c r="A5776" i="3"/>
  <c r="A10110" i="3"/>
  <c r="B10111" i="3"/>
  <c r="A8215" i="3" l="1"/>
  <c r="B8216" i="3"/>
  <c r="A8116" i="3"/>
  <c r="B8117" i="3"/>
  <c r="B9018" i="3"/>
  <c r="A9017" i="3"/>
  <c r="A6804" i="3"/>
  <c r="B6805" i="3"/>
  <c r="B6004" i="3"/>
  <c r="A6003" i="3"/>
  <c r="B9240" i="3"/>
  <c r="A9239" i="3"/>
  <c r="B8940" i="3"/>
  <c r="A8939" i="3"/>
  <c r="B7375" i="3"/>
  <c r="A7374" i="3"/>
  <c r="A8583" i="3"/>
  <c r="B8584" i="3"/>
  <c r="A7133" i="3"/>
  <c r="B7134" i="3"/>
  <c r="B5778" i="3"/>
  <c r="A5777" i="3"/>
  <c r="A10111" i="3"/>
  <c r="B10112" i="3"/>
  <c r="A8940" i="3" l="1"/>
  <c r="B8941" i="3"/>
  <c r="B6005" i="3"/>
  <c r="A6004" i="3"/>
  <c r="B9019" i="3"/>
  <c r="A9018" i="3"/>
  <c r="B6806" i="3"/>
  <c r="A6805" i="3"/>
  <c r="A8117" i="3"/>
  <c r="B8118" i="3"/>
  <c r="B7376" i="3"/>
  <c r="A7375" i="3"/>
  <c r="A9240" i="3"/>
  <c r="B9241" i="3"/>
  <c r="B8217" i="3"/>
  <c r="A8216" i="3"/>
  <c r="B7135" i="3"/>
  <c r="A7134" i="3"/>
  <c r="A8584" i="3"/>
  <c r="B8585" i="3"/>
  <c r="B5779" i="3"/>
  <c r="A5778" i="3"/>
  <c r="A10112" i="3"/>
  <c r="B10113" i="3"/>
  <c r="B7377" i="3" l="1"/>
  <c r="A7376" i="3"/>
  <c r="A6806" i="3"/>
  <c r="B6807" i="3"/>
  <c r="A6005" i="3"/>
  <c r="B6006" i="3"/>
  <c r="B8218" i="3"/>
  <c r="A8217" i="3"/>
  <c r="A9241" i="3"/>
  <c r="B9242" i="3"/>
  <c r="B8119" i="3"/>
  <c r="A8118" i="3"/>
  <c r="B8942" i="3"/>
  <c r="A8941" i="3"/>
  <c r="B9020" i="3"/>
  <c r="A9019" i="3"/>
  <c r="A7135" i="3"/>
  <c r="B7136" i="3"/>
  <c r="A8585" i="3"/>
  <c r="B8586" i="3"/>
  <c r="B5780" i="3"/>
  <c r="A5779" i="3"/>
  <c r="A10113" i="3"/>
  <c r="B10114" i="3"/>
  <c r="A8942" i="3" l="1"/>
  <c r="B8943" i="3"/>
  <c r="B6808" i="3"/>
  <c r="A6807" i="3"/>
  <c r="A9020" i="3"/>
  <c r="B9021" i="3"/>
  <c r="B8120" i="3"/>
  <c r="A8119" i="3"/>
  <c r="A8218" i="3"/>
  <c r="B8219" i="3"/>
  <c r="A9242" i="3"/>
  <c r="B9243" i="3"/>
  <c r="A6006" i="3"/>
  <c r="B6007" i="3"/>
  <c r="A7377" i="3"/>
  <c r="B7378" i="3"/>
  <c r="B8587" i="3"/>
  <c r="A8586" i="3"/>
  <c r="B7137" i="3"/>
  <c r="A7136" i="3"/>
  <c r="A5780" i="3"/>
  <c r="B5781" i="3"/>
  <c r="A10114" i="3"/>
  <c r="B10115" i="3"/>
  <c r="A7378" i="3" l="1"/>
  <c r="B7379" i="3"/>
  <c r="A9243" i="3"/>
  <c r="B9244" i="3"/>
  <c r="A6808" i="3"/>
  <c r="B6809" i="3"/>
  <c r="A8120" i="3"/>
  <c r="B8121" i="3"/>
  <c r="A6007" i="3"/>
  <c r="B6008" i="3"/>
  <c r="B8220" i="3"/>
  <c r="A8219" i="3"/>
  <c r="B9022" i="3"/>
  <c r="A9021" i="3"/>
  <c r="A8943" i="3"/>
  <c r="B8944" i="3"/>
  <c r="B7138" i="3"/>
  <c r="A7137" i="3"/>
  <c r="B8588" i="3"/>
  <c r="A8587" i="3"/>
  <c r="A5781" i="3"/>
  <c r="B5782" i="3"/>
  <c r="A10115" i="3"/>
  <c r="B10116" i="3"/>
  <c r="B9023" i="3" l="1"/>
  <c r="A9022" i="3"/>
  <c r="B8945" i="3"/>
  <c r="A8944" i="3"/>
  <c r="B8122" i="3"/>
  <c r="A8121" i="3"/>
  <c r="B9245" i="3"/>
  <c r="A9244" i="3"/>
  <c r="B8221" i="3"/>
  <c r="A8220" i="3"/>
  <c r="B6009" i="3"/>
  <c r="A6008" i="3"/>
  <c r="A6809" i="3"/>
  <c r="B6810" i="3"/>
  <c r="A7379" i="3"/>
  <c r="B7380" i="3"/>
  <c r="B7139" i="3"/>
  <c r="A7138" i="3"/>
  <c r="B8589" i="3"/>
  <c r="A8588" i="3"/>
  <c r="B5783" i="3"/>
  <c r="A5782" i="3"/>
  <c r="A10116" i="3"/>
  <c r="B10117" i="3"/>
  <c r="B7381" i="3" l="1"/>
  <c r="A7380" i="3"/>
  <c r="B6010" i="3"/>
  <c r="A6009" i="3"/>
  <c r="A9245" i="3"/>
  <c r="B9246" i="3"/>
  <c r="B8946" i="3"/>
  <c r="A8945" i="3"/>
  <c r="B6811" i="3"/>
  <c r="A6810" i="3"/>
  <c r="A8221" i="3"/>
  <c r="B8222" i="3"/>
  <c r="A8122" i="3"/>
  <c r="B8123" i="3"/>
  <c r="B9024" i="3"/>
  <c r="A9023" i="3"/>
  <c r="A7139" i="3"/>
  <c r="B7140" i="3"/>
  <c r="B8590" i="3"/>
  <c r="A8589" i="3"/>
  <c r="B5784" i="3"/>
  <c r="A5783" i="3"/>
  <c r="A10117" i="3"/>
  <c r="B10118" i="3"/>
  <c r="B8223" i="3" l="1"/>
  <c r="A8222" i="3"/>
  <c r="B9025" i="3"/>
  <c r="A9024" i="3"/>
  <c r="B6011" i="3"/>
  <c r="A6010" i="3"/>
  <c r="B8947" i="3"/>
  <c r="A8946" i="3"/>
  <c r="A8123" i="3"/>
  <c r="B8124" i="3"/>
  <c r="B9247" i="3"/>
  <c r="A9246" i="3"/>
  <c r="B6812" i="3"/>
  <c r="A6811" i="3"/>
  <c r="A7381" i="3"/>
  <c r="B7382" i="3"/>
  <c r="B8591" i="3"/>
  <c r="A8590" i="3"/>
  <c r="B7141" i="3"/>
  <c r="A7140" i="3"/>
  <c r="B5785" i="3"/>
  <c r="A5784" i="3"/>
  <c r="A10118" i="3"/>
  <c r="B10119" i="3"/>
  <c r="B6012" i="3" l="1"/>
  <c r="A6011" i="3"/>
  <c r="A7382" i="3"/>
  <c r="B7383" i="3"/>
  <c r="B9248" i="3"/>
  <c r="A9247" i="3"/>
  <c r="A9025" i="3"/>
  <c r="B9026" i="3"/>
  <c r="B8948" i="3"/>
  <c r="A8947" i="3"/>
  <c r="A8124" i="3"/>
  <c r="B8125" i="3"/>
  <c r="B6813" i="3"/>
  <c r="A6812" i="3"/>
  <c r="B8224" i="3"/>
  <c r="A8223" i="3"/>
  <c r="B7142" i="3"/>
  <c r="A7141" i="3"/>
  <c r="A8591" i="3"/>
  <c r="B8592" i="3"/>
  <c r="A5785" i="3"/>
  <c r="B5786" i="3"/>
  <c r="A10119" i="3"/>
  <c r="B10120" i="3"/>
  <c r="A8224" i="3" l="1"/>
  <c r="B8225" i="3"/>
  <c r="B6814" i="3"/>
  <c r="A6813" i="3"/>
  <c r="B8949" i="3"/>
  <c r="A8948" i="3"/>
  <c r="B9249" i="3"/>
  <c r="A9248" i="3"/>
  <c r="B8126" i="3"/>
  <c r="A8125" i="3"/>
  <c r="A9026" i="3"/>
  <c r="B9027" i="3"/>
  <c r="B7384" i="3"/>
  <c r="A7383" i="3"/>
  <c r="A6012" i="3"/>
  <c r="B6013" i="3"/>
  <c r="B7143" i="3"/>
  <c r="A7142" i="3"/>
  <c r="B8593" i="3"/>
  <c r="A8592" i="3"/>
  <c r="B5787" i="3"/>
  <c r="A5786" i="3"/>
  <c r="A10120" i="3"/>
  <c r="B10121" i="3"/>
  <c r="A6013" i="3" l="1"/>
  <c r="B6014" i="3"/>
  <c r="B9028" i="3"/>
  <c r="A9027" i="3"/>
  <c r="A9249" i="3"/>
  <c r="B9250" i="3"/>
  <c r="A6814" i="3"/>
  <c r="B6815" i="3"/>
  <c r="B8226" i="3"/>
  <c r="A8225" i="3"/>
  <c r="B7385" i="3"/>
  <c r="A7384" i="3"/>
  <c r="B8127" i="3"/>
  <c r="A8126" i="3"/>
  <c r="B8950" i="3"/>
  <c r="A8949" i="3"/>
  <c r="B7144" i="3"/>
  <c r="A7143" i="3"/>
  <c r="A8593" i="3"/>
  <c r="B8594" i="3"/>
  <c r="A5787" i="3"/>
  <c r="B5788" i="3"/>
  <c r="A10121" i="3"/>
  <c r="B10122" i="3"/>
  <c r="A6815" i="3" l="1"/>
  <c r="B6816" i="3"/>
  <c r="A9028" i="3"/>
  <c r="B9029" i="3"/>
  <c r="A8127" i="3"/>
  <c r="B8128" i="3"/>
  <c r="A8950" i="3"/>
  <c r="B8951" i="3"/>
  <c r="B7386" i="3"/>
  <c r="A7385" i="3"/>
  <c r="B9251" i="3"/>
  <c r="A9250" i="3"/>
  <c r="B6015" i="3"/>
  <c r="A6014" i="3"/>
  <c r="A8226" i="3"/>
  <c r="B8227" i="3"/>
  <c r="B7145" i="3"/>
  <c r="A7144" i="3"/>
  <c r="B8595" i="3"/>
  <c r="A8594" i="3"/>
  <c r="A5788" i="3"/>
  <c r="B5789" i="3"/>
  <c r="A10122" i="3"/>
  <c r="B10123" i="3"/>
  <c r="B7387" i="3" l="1"/>
  <c r="A7386" i="3"/>
  <c r="A8227" i="3"/>
  <c r="B8228" i="3"/>
  <c r="B8952" i="3"/>
  <c r="A8951" i="3"/>
  <c r="A9029" i="3"/>
  <c r="B9030" i="3"/>
  <c r="A9251" i="3"/>
  <c r="B9252" i="3"/>
  <c r="B8129" i="3"/>
  <c r="A8128" i="3"/>
  <c r="B6817" i="3"/>
  <c r="A6816" i="3"/>
  <c r="A6015" i="3"/>
  <c r="B6016" i="3"/>
  <c r="B8596" i="3"/>
  <c r="A8595" i="3"/>
  <c r="A7145" i="3"/>
  <c r="B7146" i="3"/>
  <c r="A5789" i="3"/>
  <c r="B5790" i="3"/>
  <c r="A10123" i="3"/>
  <c r="B10124" i="3"/>
  <c r="A6016" i="3" l="1"/>
  <c r="B6017" i="3"/>
  <c r="A9030" i="3"/>
  <c r="B9031" i="3"/>
  <c r="B8229" i="3"/>
  <c r="A8228" i="3"/>
  <c r="B8130" i="3"/>
  <c r="A8129" i="3"/>
  <c r="A9252" i="3"/>
  <c r="B9253" i="3"/>
  <c r="B6818" i="3"/>
  <c r="A6817" i="3"/>
  <c r="B8953" i="3"/>
  <c r="A8952" i="3"/>
  <c r="A7387" i="3"/>
  <c r="B7388" i="3"/>
  <c r="A7388" i="3" s="1"/>
  <c r="B8597" i="3"/>
  <c r="A8596" i="3"/>
  <c r="A7146" i="3"/>
  <c r="B7147" i="3"/>
  <c r="B5791" i="3"/>
  <c r="A5790" i="3"/>
  <c r="A10124" i="3"/>
  <c r="B10125" i="3"/>
  <c r="B8954" i="3" l="1"/>
  <c r="A8953" i="3"/>
  <c r="B8230" i="3"/>
  <c r="A8229" i="3"/>
  <c r="A9031" i="3"/>
  <c r="B9032" i="3"/>
  <c r="A6818" i="3"/>
  <c r="B6819" i="3"/>
  <c r="A8130" i="3"/>
  <c r="B8131" i="3"/>
  <c r="B9254" i="3"/>
  <c r="A9253" i="3"/>
  <c r="A6017" i="3"/>
  <c r="B6018" i="3"/>
  <c r="A8597" i="3"/>
  <c r="B8598" i="3"/>
  <c r="B7148" i="3"/>
  <c r="A7147" i="3"/>
  <c r="A5791" i="3"/>
  <c r="B5792" i="3"/>
  <c r="A10125" i="3"/>
  <c r="B10126" i="3"/>
  <c r="A6819" i="3" l="1"/>
  <c r="B6820" i="3"/>
  <c r="B9255" i="3"/>
  <c r="A9254" i="3"/>
  <c r="B8231" i="3"/>
  <c r="A8230" i="3"/>
  <c r="B6019" i="3"/>
  <c r="A6018" i="3"/>
  <c r="A8131" i="3"/>
  <c r="B8132" i="3"/>
  <c r="B9033" i="3"/>
  <c r="A9032" i="3"/>
  <c r="A8954" i="3"/>
  <c r="B8955" i="3"/>
  <c r="A7148" i="3"/>
  <c r="B7149" i="3"/>
  <c r="B8599" i="3"/>
  <c r="A8598" i="3"/>
  <c r="A5792" i="3"/>
  <c r="B5793" i="3"/>
  <c r="A10126" i="3"/>
  <c r="B10127" i="3"/>
  <c r="A8231" i="3" l="1"/>
  <c r="B8232" i="3"/>
  <c r="B9256" i="3"/>
  <c r="A9255" i="3"/>
  <c r="A9033" i="3"/>
  <c r="B9034" i="3"/>
  <c r="A6019" i="3"/>
  <c r="B6020" i="3"/>
  <c r="A8955" i="3"/>
  <c r="B8956" i="3"/>
  <c r="B8133" i="3"/>
  <c r="A8132" i="3"/>
  <c r="A6820" i="3"/>
  <c r="B6821" i="3"/>
  <c r="B8600" i="3"/>
  <c r="A8599" i="3"/>
  <c r="A7149" i="3"/>
  <c r="B7150" i="3"/>
  <c r="A5793" i="3"/>
  <c r="B5794" i="3"/>
  <c r="A10127" i="3"/>
  <c r="B10128" i="3"/>
  <c r="B6021" i="3" l="1"/>
  <c r="A6020" i="3"/>
  <c r="A8133" i="3"/>
  <c r="B8134" i="3"/>
  <c r="B9257" i="3"/>
  <c r="A9256" i="3"/>
  <c r="A6821" i="3"/>
  <c r="B6822" i="3"/>
  <c r="A8956" i="3"/>
  <c r="B8957" i="3"/>
  <c r="B9035" i="3"/>
  <c r="A9034" i="3"/>
  <c r="A8232" i="3"/>
  <c r="B8233" i="3"/>
  <c r="A8600" i="3"/>
  <c r="B8601" i="3"/>
  <c r="B7151" i="3"/>
  <c r="A7150" i="3"/>
  <c r="A5794" i="3"/>
  <c r="B5795" i="3"/>
  <c r="A10128" i="3"/>
  <c r="B10129" i="3"/>
  <c r="B6022" i="3" l="1"/>
  <c r="A6021" i="3"/>
  <c r="B6823" i="3"/>
  <c r="A6822" i="3"/>
  <c r="A8134" i="3"/>
  <c r="B8135" i="3"/>
  <c r="A9035" i="3"/>
  <c r="B9036" i="3"/>
  <c r="A8233" i="3"/>
  <c r="B8234" i="3"/>
  <c r="B8958" i="3"/>
  <c r="A8957" i="3"/>
  <c r="A9257" i="3"/>
  <c r="B9258" i="3"/>
  <c r="A7151" i="3"/>
  <c r="B7152" i="3"/>
  <c r="A8601" i="3"/>
  <c r="B8602" i="3"/>
  <c r="B5796" i="3"/>
  <c r="A5795" i="3"/>
  <c r="A10129" i="3"/>
  <c r="B10130" i="3"/>
  <c r="A6022" i="3" l="1"/>
  <c r="B6023" i="3"/>
  <c r="B9037" i="3"/>
  <c r="A9037" i="3" s="1"/>
  <c r="A9036" i="3"/>
  <c r="A8958" i="3"/>
  <c r="B8959" i="3"/>
  <c r="A6823" i="3"/>
  <c r="B6824" i="3"/>
  <c r="B9259" i="3"/>
  <c r="A9258" i="3"/>
  <c r="A8234" i="3"/>
  <c r="B8235" i="3"/>
  <c r="A8135" i="3"/>
  <c r="B8136" i="3"/>
  <c r="B8603" i="3"/>
  <c r="A8602" i="3"/>
  <c r="A7152" i="3"/>
  <c r="B7153" i="3"/>
  <c r="B5797" i="3"/>
  <c r="A5796" i="3"/>
  <c r="A10130" i="3"/>
  <c r="B10131" i="3"/>
  <c r="A9259" i="3" l="1"/>
  <c r="B9260" i="3"/>
  <c r="B8236" i="3"/>
  <c r="A8235" i="3"/>
  <c r="B6825" i="3"/>
  <c r="A6824" i="3"/>
  <c r="B8137" i="3"/>
  <c r="A8136" i="3"/>
  <c r="A8959" i="3"/>
  <c r="B8960" i="3"/>
  <c r="A6023" i="3"/>
  <c r="B6024" i="3"/>
  <c r="A8603" i="3"/>
  <c r="B8604" i="3"/>
  <c r="B7154" i="3"/>
  <c r="A7153" i="3"/>
  <c r="B5798" i="3"/>
  <c r="A5797" i="3"/>
  <c r="A10131" i="3"/>
  <c r="B10132" i="3"/>
  <c r="B6025" i="3" l="1"/>
  <c r="A6024" i="3"/>
  <c r="B6826" i="3"/>
  <c r="A6825" i="3"/>
  <c r="A8137" i="3"/>
  <c r="B8138" i="3"/>
  <c r="A8236" i="3"/>
  <c r="B8237" i="3"/>
  <c r="B8961" i="3"/>
  <c r="A8961" i="3" s="1"/>
  <c r="A8960" i="3"/>
  <c r="B9261" i="3"/>
  <c r="A9260" i="3"/>
  <c r="B7155" i="3"/>
  <c r="A7154" i="3"/>
  <c r="B8605" i="3"/>
  <c r="A8604" i="3"/>
  <c r="A5798" i="3"/>
  <c r="B5799" i="3"/>
  <c r="A10132" i="3"/>
  <c r="B10133" i="3"/>
  <c r="A6025" i="3" l="1"/>
  <c r="B6026" i="3"/>
  <c r="A8237" i="3"/>
  <c r="B8238" i="3"/>
  <c r="A9261" i="3"/>
  <c r="B9262" i="3"/>
  <c r="A6826" i="3"/>
  <c r="B6827" i="3"/>
  <c r="A8138" i="3"/>
  <c r="B8139" i="3"/>
  <c r="A8605" i="3"/>
  <c r="B8606" i="3"/>
  <c r="A7155" i="3"/>
  <c r="B7156" i="3"/>
  <c r="B5800" i="3"/>
  <c r="A5799" i="3"/>
  <c r="A10133" i="3"/>
  <c r="B10134" i="3"/>
  <c r="B6828" i="3" l="1"/>
  <c r="A6827" i="3"/>
  <c r="A8238" i="3"/>
  <c r="B8239" i="3"/>
  <c r="B8140" i="3"/>
  <c r="A8139" i="3"/>
  <c r="A9262" i="3"/>
  <c r="B9263" i="3"/>
  <c r="B6027" i="3"/>
  <c r="A6026" i="3"/>
  <c r="B7157" i="3"/>
  <c r="A7156" i="3"/>
  <c r="B8607" i="3"/>
  <c r="A8606" i="3"/>
  <c r="B5801" i="3"/>
  <c r="A5800" i="3"/>
  <c r="A10134" i="3"/>
  <c r="B10135" i="3"/>
  <c r="A9263" i="3" l="1"/>
  <c r="B9264" i="3"/>
  <c r="B8240" i="3"/>
  <c r="A8239" i="3"/>
  <c r="A6027" i="3"/>
  <c r="B6028" i="3"/>
  <c r="A8140" i="3"/>
  <c r="B8141" i="3"/>
  <c r="A6828" i="3"/>
  <c r="B6829" i="3"/>
  <c r="A7157" i="3"/>
  <c r="B7158" i="3"/>
  <c r="B8608" i="3"/>
  <c r="A8607" i="3"/>
  <c r="A5801" i="3"/>
  <c r="B5802" i="3"/>
  <c r="A10135" i="3"/>
  <c r="B10136" i="3"/>
  <c r="B8142" i="3" l="1"/>
  <c r="A8141" i="3"/>
  <c r="B8241" i="3"/>
  <c r="A8240" i="3"/>
  <c r="A6829" i="3"/>
  <c r="B6830" i="3"/>
  <c r="B6029" i="3"/>
  <c r="A6028" i="3"/>
  <c r="B9265" i="3"/>
  <c r="A9264" i="3"/>
  <c r="A8608" i="3"/>
  <c r="B8609" i="3"/>
  <c r="B7159" i="3"/>
  <c r="A7158" i="3"/>
  <c r="B5803" i="3"/>
  <c r="A5802" i="3"/>
  <c r="A10136" i="3"/>
  <c r="B10137" i="3"/>
  <c r="B6030" i="3" l="1"/>
  <c r="A6029" i="3"/>
  <c r="A8241" i="3"/>
  <c r="B8242" i="3"/>
  <c r="A6830" i="3"/>
  <c r="B6831" i="3"/>
  <c r="A6831" i="3" s="1"/>
  <c r="A9265" i="3"/>
  <c r="B9266" i="3"/>
  <c r="A8142" i="3"/>
  <c r="B8143" i="3"/>
  <c r="B7160" i="3"/>
  <c r="A7159" i="3"/>
  <c r="A8609" i="3"/>
  <c r="B8610" i="3"/>
  <c r="B5804" i="3"/>
  <c r="A5803" i="3"/>
  <c r="A10137" i="3"/>
  <c r="B10138" i="3"/>
  <c r="B9267" i="3" l="1"/>
  <c r="A9266" i="3"/>
  <c r="A8242" i="3"/>
  <c r="B8243" i="3"/>
  <c r="A8143" i="3"/>
  <c r="B8144" i="3"/>
  <c r="B6031" i="3"/>
  <c r="A6030" i="3"/>
  <c r="A7160" i="3"/>
  <c r="B7161" i="3"/>
  <c r="B8611" i="3"/>
  <c r="A8610" i="3"/>
  <c r="B5805" i="3"/>
  <c r="A5804" i="3"/>
  <c r="A10138" i="3"/>
  <c r="B10139" i="3"/>
  <c r="A8243" i="3" l="1"/>
  <c r="B8244" i="3"/>
  <c r="A6031" i="3"/>
  <c r="B6032" i="3"/>
  <c r="A8144" i="3"/>
  <c r="B8145" i="3"/>
  <c r="A9267" i="3"/>
  <c r="B9268" i="3"/>
  <c r="A8611" i="3"/>
  <c r="B8612" i="3"/>
  <c r="B7162" i="3"/>
  <c r="A7161" i="3"/>
  <c r="A5805" i="3"/>
  <c r="B5806" i="3"/>
  <c r="A10139" i="3"/>
  <c r="B10140" i="3"/>
  <c r="A9268" i="3" l="1"/>
  <c r="B9269" i="3"/>
  <c r="B6033" i="3"/>
  <c r="A6032" i="3"/>
  <c r="A8612" i="3"/>
  <c r="B8613" i="3"/>
  <c r="B8146" i="3"/>
  <c r="A8145" i="3"/>
  <c r="A8244" i="3"/>
  <c r="B8245" i="3"/>
  <c r="B7163" i="3"/>
  <c r="A7162" i="3"/>
  <c r="B5807" i="3"/>
  <c r="A5806" i="3"/>
  <c r="A10140" i="3"/>
  <c r="B10141" i="3"/>
  <c r="A8146" i="3" l="1"/>
  <c r="B8147" i="3"/>
  <c r="B6034" i="3"/>
  <c r="A6033" i="3"/>
  <c r="B8246" i="3"/>
  <c r="A8245" i="3"/>
  <c r="B8614" i="3"/>
  <c r="A8613" i="3"/>
  <c r="A9269" i="3"/>
  <c r="B9270" i="3"/>
  <c r="B7164" i="3"/>
  <c r="A7163" i="3"/>
  <c r="B5808" i="3"/>
  <c r="A5807" i="3"/>
  <c r="A10141" i="3"/>
  <c r="B10142" i="3"/>
  <c r="B6035" i="3" l="1"/>
  <c r="A6034" i="3"/>
  <c r="B8247" i="3"/>
  <c r="A8246" i="3"/>
  <c r="A8614" i="3"/>
  <c r="B8615" i="3"/>
  <c r="B9271" i="3"/>
  <c r="A9270" i="3"/>
  <c r="A8147" i="3"/>
  <c r="B8148" i="3"/>
  <c r="A7164" i="3"/>
  <c r="B7165" i="3"/>
  <c r="A5808" i="3"/>
  <c r="B5809" i="3"/>
  <c r="A10142" i="3"/>
  <c r="B10143" i="3"/>
  <c r="B8248" i="3" l="1"/>
  <c r="A8247" i="3"/>
  <c r="B9272" i="3"/>
  <c r="A9271" i="3"/>
  <c r="A8148" i="3"/>
  <c r="B8149" i="3"/>
  <c r="A8615" i="3"/>
  <c r="B8616" i="3"/>
  <c r="A6035" i="3"/>
  <c r="B6036" i="3"/>
  <c r="B7166" i="3"/>
  <c r="A7165" i="3"/>
  <c r="A5809" i="3"/>
  <c r="B5810" i="3"/>
  <c r="A10143" i="3"/>
  <c r="B10144" i="3"/>
  <c r="B8249" i="3" l="1"/>
  <c r="A8248" i="3"/>
  <c r="A8616" i="3"/>
  <c r="B8617" i="3"/>
  <c r="A9272" i="3"/>
  <c r="B9273" i="3"/>
  <c r="B6037" i="3"/>
  <c r="A6036" i="3"/>
  <c r="B8150" i="3"/>
  <c r="A8149" i="3"/>
  <c r="B7167" i="3"/>
  <c r="A7166" i="3"/>
  <c r="B5811" i="3"/>
  <c r="A5810" i="3"/>
  <c r="A10144" i="3"/>
  <c r="B10145" i="3"/>
  <c r="B8618" i="3" l="1"/>
  <c r="A8617" i="3"/>
  <c r="B6038" i="3"/>
  <c r="A6037" i="3"/>
  <c r="B9274" i="3"/>
  <c r="A9273" i="3"/>
  <c r="B8151" i="3"/>
  <c r="A8150" i="3"/>
  <c r="A8249" i="3"/>
  <c r="B8250" i="3"/>
  <c r="A7167" i="3"/>
  <c r="B7168" i="3"/>
  <c r="B5812" i="3"/>
  <c r="A5811" i="3"/>
  <c r="A10145" i="3"/>
  <c r="B10146" i="3"/>
  <c r="A9274" i="3" l="1"/>
  <c r="B9275" i="3"/>
  <c r="A8618" i="3"/>
  <c r="B8619" i="3"/>
  <c r="A8151" i="3"/>
  <c r="B8152" i="3"/>
  <c r="A6038" i="3"/>
  <c r="B6039" i="3"/>
  <c r="B8251" i="3"/>
  <c r="A8250" i="3"/>
  <c r="A7168" i="3"/>
  <c r="B7169" i="3"/>
  <c r="A5812" i="3"/>
  <c r="B5813" i="3"/>
  <c r="A10146" i="3"/>
  <c r="B10147" i="3"/>
  <c r="A8251" i="3" l="1"/>
  <c r="B8252" i="3"/>
  <c r="B6040" i="3"/>
  <c r="A6039" i="3"/>
  <c r="A8619" i="3"/>
  <c r="B8620" i="3"/>
  <c r="A8152" i="3"/>
  <c r="B8153" i="3"/>
  <c r="A9275" i="3"/>
  <c r="B9276" i="3"/>
  <c r="A7169" i="3"/>
  <c r="B7170" i="3"/>
  <c r="A5813" i="3"/>
  <c r="B5814" i="3"/>
  <c r="A10147" i="3"/>
  <c r="B10148" i="3"/>
  <c r="A8153" i="3" l="1"/>
  <c r="B8154" i="3"/>
  <c r="B6041" i="3"/>
  <c r="A6040" i="3"/>
  <c r="B9277" i="3"/>
  <c r="A9276" i="3"/>
  <c r="B8621" i="3"/>
  <c r="A8620" i="3"/>
  <c r="A8252" i="3"/>
  <c r="B8253" i="3"/>
  <c r="A7170" i="3"/>
  <c r="B7171" i="3"/>
  <c r="B5815" i="3"/>
  <c r="A5814" i="3"/>
  <c r="A10148" i="3"/>
  <c r="B10149" i="3"/>
  <c r="B9278" i="3" l="1"/>
  <c r="A9277" i="3"/>
  <c r="A8621" i="3"/>
  <c r="B8622" i="3"/>
  <c r="B6042" i="3"/>
  <c r="A6041" i="3"/>
  <c r="A8253" i="3"/>
  <c r="B8254" i="3"/>
  <c r="B8155" i="3"/>
  <c r="A8154" i="3"/>
  <c r="A7171" i="3"/>
  <c r="B7172" i="3"/>
  <c r="A5815" i="3"/>
  <c r="B5816" i="3"/>
  <c r="A10149" i="3"/>
  <c r="B10150" i="3"/>
  <c r="B8156" i="3" l="1"/>
  <c r="A8155" i="3"/>
  <c r="B9279" i="3"/>
  <c r="A9278" i="3"/>
  <c r="A8254" i="3"/>
  <c r="B8255" i="3"/>
  <c r="B8623" i="3"/>
  <c r="A8622" i="3"/>
  <c r="A6042" i="3"/>
  <c r="B6043" i="3"/>
  <c r="A7172" i="3"/>
  <c r="B7173" i="3"/>
  <c r="B5817" i="3"/>
  <c r="A5816" i="3"/>
  <c r="A10150" i="3"/>
  <c r="B10151" i="3"/>
  <c r="B8157" i="3" l="1"/>
  <c r="A8156" i="3"/>
  <c r="A8623" i="3"/>
  <c r="B8624" i="3"/>
  <c r="A9279" i="3"/>
  <c r="B9280" i="3"/>
  <c r="B6044" i="3"/>
  <c r="A6043" i="3"/>
  <c r="A8255" i="3"/>
  <c r="B8256" i="3"/>
  <c r="A7173" i="3"/>
  <c r="B7174" i="3"/>
  <c r="A5817" i="3"/>
  <c r="B5818" i="3"/>
  <c r="A10151" i="3"/>
  <c r="B10152" i="3"/>
  <c r="A8624" i="3" l="1"/>
  <c r="B8625" i="3"/>
  <c r="B6045" i="3"/>
  <c r="A6044" i="3"/>
  <c r="A8256" i="3"/>
  <c r="B8257" i="3"/>
  <c r="A9280" i="3"/>
  <c r="B9281" i="3"/>
  <c r="B8158" i="3"/>
  <c r="A8157" i="3"/>
  <c r="A7174" i="3"/>
  <c r="B7175" i="3"/>
  <c r="A5818" i="3"/>
  <c r="B5819" i="3"/>
  <c r="A10152" i="3"/>
  <c r="B10153" i="3"/>
  <c r="B9282" i="3" l="1"/>
  <c r="A9281" i="3"/>
  <c r="A6045" i="3"/>
  <c r="B6046" i="3"/>
  <c r="A8257" i="3"/>
  <c r="B8258" i="3"/>
  <c r="A8625" i="3"/>
  <c r="B8626" i="3"/>
  <c r="B8159" i="3"/>
  <c r="A8158" i="3"/>
  <c r="B7176" i="3"/>
  <c r="A7175" i="3"/>
  <c r="A5819" i="3"/>
  <c r="B5820" i="3"/>
  <c r="A10153" i="3"/>
  <c r="B10154" i="3"/>
  <c r="B8160" i="3" l="1"/>
  <c r="A8159" i="3"/>
  <c r="A9282" i="3"/>
  <c r="B9283" i="3"/>
  <c r="B8627" i="3"/>
  <c r="A8626" i="3"/>
  <c r="A6046" i="3"/>
  <c r="B6047" i="3"/>
  <c r="A8258" i="3"/>
  <c r="B8259" i="3"/>
  <c r="B7177" i="3"/>
  <c r="A7176" i="3"/>
  <c r="A5820" i="3"/>
  <c r="B5821" i="3"/>
  <c r="A10154" i="3"/>
  <c r="B10155" i="3"/>
  <c r="A8627" i="3" l="1"/>
  <c r="B8628" i="3"/>
  <c r="B8161" i="3"/>
  <c r="A8160" i="3"/>
  <c r="B6048" i="3"/>
  <c r="A6047" i="3"/>
  <c r="A9283" i="3"/>
  <c r="B9284" i="3"/>
  <c r="A8259" i="3"/>
  <c r="B8260" i="3"/>
  <c r="A7177" i="3"/>
  <c r="B7178" i="3"/>
  <c r="B5822" i="3"/>
  <c r="A5821" i="3"/>
  <c r="A10155" i="3"/>
  <c r="B10156" i="3"/>
  <c r="B6049" i="3" l="1"/>
  <c r="A6048" i="3"/>
  <c r="B9285" i="3"/>
  <c r="A9284" i="3"/>
  <c r="B8162" i="3"/>
  <c r="A8161" i="3"/>
  <c r="B8261" i="3"/>
  <c r="A8260" i="3"/>
  <c r="A8628" i="3"/>
  <c r="B8629" i="3"/>
  <c r="A7178" i="3"/>
  <c r="B7179" i="3"/>
  <c r="B5823" i="3"/>
  <c r="A5822" i="3"/>
  <c r="A10156" i="3"/>
  <c r="B10157" i="3"/>
  <c r="B8163" i="3" l="1"/>
  <c r="A8162" i="3"/>
  <c r="A6049" i="3"/>
  <c r="B6050" i="3"/>
  <c r="B8262" i="3"/>
  <c r="A8261" i="3"/>
  <c r="B9286" i="3"/>
  <c r="A9285" i="3"/>
  <c r="A8629" i="3"/>
  <c r="B8630" i="3"/>
  <c r="B7180" i="3"/>
  <c r="A7179" i="3"/>
  <c r="A5823" i="3"/>
  <c r="B5824" i="3"/>
  <c r="A10157" i="3"/>
  <c r="B10158" i="3"/>
  <c r="A8262" i="3" l="1"/>
  <c r="B8263" i="3"/>
  <c r="A8163" i="3"/>
  <c r="B8164" i="3"/>
  <c r="A6050" i="3"/>
  <c r="B6051" i="3"/>
  <c r="A9286" i="3"/>
  <c r="B9287" i="3"/>
  <c r="B8631" i="3"/>
  <c r="A8630" i="3"/>
  <c r="A7180" i="3"/>
  <c r="B7181" i="3"/>
  <c r="B5825" i="3"/>
  <c r="A5824" i="3"/>
  <c r="A10158" i="3"/>
  <c r="B10159" i="3"/>
  <c r="B8632" i="3" l="1"/>
  <c r="A8631" i="3"/>
  <c r="B9288" i="3"/>
  <c r="A9287" i="3"/>
  <c r="B8165" i="3"/>
  <c r="A8164" i="3"/>
  <c r="B6052" i="3"/>
  <c r="A6051" i="3"/>
  <c r="B8264" i="3"/>
  <c r="A8263" i="3"/>
  <c r="B7182" i="3"/>
  <c r="A7181" i="3"/>
  <c r="B5826" i="3"/>
  <c r="A5825" i="3"/>
  <c r="A10159" i="3"/>
  <c r="B10160" i="3"/>
  <c r="A8165" i="3" l="1"/>
  <c r="B8166" i="3"/>
  <c r="B8633" i="3"/>
  <c r="A8632" i="3"/>
  <c r="B6053" i="3"/>
  <c r="A6052" i="3"/>
  <c r="A9288" i="3"/>
  <c r="B9289" i="3"/>
  <c r="B8265" i="3"/>
  <c r="A8264" i="3"/>
  <c r="A7182" i="3"/>
  <c r="B7183" i="3"/>
  <c r="A5826" i="3"/>
  <c r="B5827" i="3"/>
  <c r="A10160" i="3"/>
  <c r="B10161" i="3"/>
  <c r="A6053" i="3" l="1"/>
  <c r="B6054" i="3"/>
  <c r="A9289" i="3"/>
  <c r="B9290" i="3"/>
  <c r="A8633" i="3"/>
  <c r="B8634" i="3"/>
  <c r="B8167" i="3"/>
  <c r="A8166" i="3"/>
  <c r="A8265" i="3"/>
  <c r="B8266" i="3"/>
  <c r="B7184" i="3"/>
  <c r="A7183" i="3"/>
  <c r="A5827" i="3"/>
  <c r="B5828" i="3"/>
  <c r="B10162" i="3"/>
  <c r="A10161" i="3"/>
  <c r="B9291" i="3" l="1"/>
  <c r="A9290" i="3"/>
  <c r="B8168" i="3"/>
  <c r="A8167" i="3"/>
  <c r="A8266" i="3"/>
  <c r="B8267" i="3"/>
  <c r="A8634" i="3"/>
  <c r="B8635" i="3"/>
  <c r="B6055" i="3"/>
  <c r="A6054" i="3"/>
  <c r="A7184" i="3"/>
  <c r="B7185" i="3"/>
  <c r="A5828" i="3"/>
  <c r="B5829" i="3"/>
  <c r="A10162" i="3"/>
  <c r="B10163" i="3"/>
  <c r="A9291" i="3" l="1"/>
  <c r="B9292" i="3"/>
  <c r="A8635" i="3"/>
  <c r="B8636" i="3"/>
  <c r="A8168" i="3"/>
  <c r="B8169" i="3"/>
  <c r="B8268" i="3"/>
  <c r="A8267" i="3"/>
  <c r="A6055" i="3"/>
  <c r="B6056" i="3"/>
  <c r="A7185" i="3"/>
  <c r="B7186" i="3"/>
  <c r="B5830" i="3"/>
  <c r="A5829" i="3"/>
  <c r="B10164" i="3"/>
  <c r="A10163" i="3"/>
  <c r="A8636" i="3" l="1"/>
  <c r="B8637" i="3"/>
  <c r="A8268" i="3"/>
  <c r="B8269" i="3"/>
  <c r="A6056" i="3"/>
  <c r="B6057" i="3"/>
  <c r="B8170" i="3"/>
  <c r="A8169" i="3"/>
  <c r="A9292" i="3"/>
  <c r="B9293" i="3"/>
  <c r="B7187" i="3"/>
  <c r="A7186" i="3"/>
  <c r="B5831" i="3"/>
  <c r="A5830" i="3"/>
  <c r="A10164" i="3"/>
  <c r="B10165" i="3"/>
  <c r="B8270" i="3" l="1"/>
  <c r="A8269" i="3"/>
  <c r="A8170" i="3"/>
  <c r="B8171" i="3"/>
  <c r="B9294" i="3"/>
  <c r="A9293" i="3"/>
  <c r="A6057" i="3"/>
  <c r="B6058" i="3"/>
  <c r="B8638" i="3"/>
  <c r="A8637" i="3"/>
  <c r="B7188" i="3"/>
  <c r="A7187" i="3"/>
  <c r="A5831" i="3"/>
  <c r="B5832" i="3"/>
  <c r="B10166" i="3"/>
  <c r="A10165" i="3"/>
  <c r="B8639" i="3" l="1"/>
  <c r="A8638" i="3"/>
  <c r="B9295" i="3"/>
  <c r="A9294" i="3"/>
  <c r="A8270" i="3"/>
  <c r="B8271" i="3"/>
  <c r="A6058" i="3"/>
  <c r="B6059" i="3"/>
  <c r="A8171" i="3"/>
  <c r="B8172" i="3"/>
  <c r="A7188" i="3"/>
  <c r="B7189" i="3"/>
  <c r="A5832" i="3"/>
  <c r="B5833" i="3"/>
  <c r="A10166" i="3"/>
  <c r="B10167" i="3"/>
  <c r="A8639" i="3" l="1"/>
  <c r="B8640" i="3"/>
  <c r="B6060" i="3"/>
  <c r="A6059" i="3"/>
  <c r="A9295" i="3"/>
  <c r="B9296" i="3"/>
  <c r="B8173" i="3"/>
  <c r="A8172" i="3"/>
  <c r="A8271" i="3"/>
  <c r="B8272" i="3"/>
  <c r="A5833" i="3"/>
  <c r="B5834" i="3"/>
  <c r="A7189" i="3"/>
  <c r="B7190" i="3"/>
  <c r="B10168" i="3"/>
  <c r="A10167" i="3"/>
  <c r="A6060" i="3" l="1"/>
  <c r="B6061" i="3"/>
  <c r="A6061" i="3" s="1"/>
  <c r="A8173" i="3"/>
  <c r="B8174" i="3"/>
  <c r="B8273" i="3"/>
  <c r="A8272" i="3"/>
  <c r="B9297" i="3"/>
  <c r="A9296" i="3"/>
  <c r="B8641" i="3"/>
  <c r="A8640" i="3"/>
  <c r="B7191" i="3"/>
  <c r="A7190" i="3"/>
  <c r="B5835" i="3"/>
  <c r="A5834" i="3"/>
  <c r="A10168" i="3"/>
  <c r="B10169" i="3"/>
  <c r="A8641" i="3" l="1"/>
  <c r="B8642" i="3"/>
  <c r="A8273" i="3"/>
  <c r="B8274" i="3"/>
  <c r="A8174" i="3"/>
  <c r="B8175" i="3"/>
  <c r="A9297" i="3"/>
  <c r="B9298" i="3"/>
  <c r="B7192" i="3"/>
  <c r="A7191" i="3"/>
  <c r="A5835" i="3"/>
  <c r="B5836" i="3"/>
  <c r="B10170" i="3"/>
  <c r="A10169" i="3"/>
  <c r="A9298" i="3" l="1"/>
  <c r="B9299" i="3"/>
  <c r="B8275" i="3"/>
  <c r="A8274" i="3"/>
  <c r="B8176" i="3"/>
  <c r="A8175" i="3"/>
  <c r="B8643" i="3"/>
  <c r="A8642" i="3"/>
  <c r="B7193" i="3"/>
  <c r="A7192" i="3"/>
  <c r="A5836" i="3"/>
  <c r="B5837" i="3"/>
  <c r="A10170" i="3"/>
  <c r="B10171" i="3"/>
  <c r="A8176" i="3" l="1"/>
  <c r="B8177" i="3"/>
  <c r="A8275" i="3"/>
  <c r="B8276" i="3"/>
  <c r="A8643" i="3"/>
  <c r="B8644" i="3"/>
  <c r="A9299" i="3"/>
  <c r="B9300" i="3"/>
  <c r="A7193" i="3"/>
  <c r="B7194" i="3"/>
  <c r="A5837" i="3"/>
  <c r="B5838" i="3"/>
  <c r="B10172" i="3"/>
  <c r="A10171" i="3"/>
  <c r="B9301" i="3" l="1"/>
  <c r="A9300" i="3"/>
  <c r="A8276" i="3"/>
  <c r="B8277" i="3"/>
  <c r="B8645" i="3"/>
  <c r="A8644" i="3"/>
  <c r="A8177" i="3"/>
  <c r="B8178" i="3"/>
  <c r="B5839" i="3"/>
  <c r="A5838" i="3"/>
  <c r="A7194" i="3"/>
  <c r="B7195" i="3"/>
  <c r="A10172" i="3"/>
  <c r="B10173" i="3"/>
  <c r="A8645" i="3" l="1"/>
  <c r="B8646" i="3"/>
  <c r="B9302" i="3"/>
  <c r="A9301" i="3"/>
  <c r="A8178" i="3"/>
  <c r="B8179" i="3"/>
  <c r="B8278" i="3"/>
  <c r="A8277" i="3"/>
  <c r="B7196" i="3"/>
  <c r="A7195" i="3"/>
  <c r="A5839" i="3"/>
  <c r="B5840" i="3"/>
  <c r="B10174" i="3"/>
  <c r="A10173" i="3"/>
  <c r="B8279" i="3" l="1"/>
  <c r="A8278" i="3"/>
  <c r="A9302" i="3"/>
  <c r="B9303" i="3"/>
  <c r="A8179" i="3"/>
  <c r="B8180" i="3"/>
  <c r="B8647" i="3"/>
  <c r="A8646" i="3"/>
  <c r="A5840" i="3"/>
  <c r="B5841" i="3"/>
  <c r="B7197" i="3"/>
  <c r="A7196" i="3"/>
  <c r="A10174" i="3"/>
  <c r="B10175" i="3"/>
  <c r="B9304" i="3" l="1"/>
  <c r="A9303" i="3"/>
  <c r="B8648" i="3"/>
  <c r="A8647" i="3"/>
  <c r="A8180" i="3"/>
  <c r="B8181" i="3"/>
  <c r="A8279" i="3"/>
  <c r="B8280" i="3"/>
  <c r="B7198" i="3"/>
  <c r="A7197" i="3"/>
  <c r="B5842" i="3"/>
  <c r="A5841" i="3"/>
  <c r="B10176" i="3"/>
  <c r="A10175" i="3"/>
  <c r="A9304" i="3" l="1"/>
  <c r="B9305" i="3"/>
  <c r="B8281" i="3"/>
  <c r="A8280" i="3"/>
  <c r="B8649" i="3"/>
  <c r="A8648" i="3"/>
  <c r="B8182" i="3"/>
  <c r="A8181" i="3"/>
  <c r="B7199" i="3"/>
  <c r="A7198" i="3"/>
  <c r="A5842" i="3"/>
  <c r="B5843" i="3"/>
  <c r="A10176" i="3"/>
  <c r="B10177" i="3"/>
  <c r="B8650" i="3" l="1"/>
  <c r="A8649" i="3"/>
  <c r="A8182" i="3"/>
  <c r="B8183" i="3"/>
  <c r="B8282" i="3"/>
  <c r="A8281" i="3"/>
  <c r="B9306" i="3"/>
  <c r="A9305" i="3"/>
  <c r="A7199" i="3"/>
  <c r="B7200" i="3"/>
  <c r="A5843" i="3"/>
  <c r="B5844" i="3"/>
  <c r="B10178" i="3"/>
  <c r="A10177" i="3"/>
  <c r="A8282" i="3" l="1"/>
  <c r="B8283" i="3"/>
  <c r="A8183" i="3"/>
  <c r="B8184" i="3"/>
  <c r="A9306" i="3"/>
  <c r="B9307" i="3"/>
  <c r="A8650" i="3"/>
  <c r="B8651" i="3"/>
  <c r="A5844" i="3"/>
  <c r="B5845" i="3"/>
  <c r="A7200" i="3"/>
  <c r="B7201" i="3"/>
  <c r="A10178" i="3"/>
  <c r="B10179" i="3"/>
  <c r="A8651" i="3" l="1"/>
  <c r="B8652" i="3"/>
  <c r="A8184" i="3"/>
  <c r="B8185" i="3"/>
  <c r="A9307" i="3"/>
  <c r="B9308" i="3"/>
  <c r="A8283" i="3"/>
  <c r="B8284" i="3"/>
  <c r="A7201" i="3"/>
  <c r="B7202" i="3"/>
  <c r="B5846" i="3"/>
  <c r="A5845" i="3"/>
  <c r="B10180" i="3"/>
  <c r="A10179" i="3"/>
  <c r="B8285" i="3" l="1"/>
  <c r="A8284" i="3"/>
  <c r="B8186" i="3"/>
  <c r="A8185" i="3"/>
  <c r="A9308" i="3"/>
  <c r="B9309" i="3"/>
  <c r="A8652" i="3"/>
  <c r="B8653" i="3"/>
  <c r="B5847" i="3"/>
  <c r="A5846" i="3"/>
  <c r="A7202" i="3"/>
  <c r="B7203" i="3"/>
  <c r="A10180" i="3"/>
  <c r="B10181" i="3"/>
  <c r="B8286" i="3" l="1"/>
  <c r="A8285" i="3"/>
  <c r="A8653" i="3"/>
  <c r="B8654" i="3"/>
  <c r="A8186" i="3"/>
  <c r="B8187" i="3"/>
  <c r="B9310" i="3"/>
  <c r="A9310" i="3" s="1"/>
  <c r="A9309" i="3"/>
  <c r="A5847" i="3"/>
  <c r="B5848" i="3"/>
  <c r="A7203" i="3"/>
  <c r="B7204" i="3"/>
  <c r="B10182" i="3"/>
  <c r="A10181" i="3"/>
  <c r="A8286" i="3" l="1"/>
  <c r="B8287" i="3"/>
  <c r="B8655" i="3"/>
  <c r="A8654" i="3"/>
  <c r="A8187" i="3"/>
  <c r="B8188" i="3"/>
  <c r="B7205" i="3"/>
  <c r="A7204" i="3"/>
  <c r="B5849" i="3"/>
  <c r="A5848" i="3"/>
  <c r="A10182" i="3"/>
  <c r="B10183" i="3"/>
  <c r="B8656" i="3" l="1"/>
  <c r="A8655" i="3"/>
  <c r="B8189" i="3"/>
  <c r="A8188" i="3"/>
  <c r="B8288" i="3"/>
  <c r="A8287" i="3"/>
  <c r="A7205" i="3"/>
  <c r="B7206" i="3"/>
  <c r="A5849" i="3"/>
  <c r="B5850" i="3"/>
  <c r="A10183" i="3"/>
  <c r="B10184" i="3"/>
  <c r="A8288" i="3" l="1"/>
  <c r="B8289" i="3"/>
  <c r="B8657" i="3"/>
  <c r="A8656" i="3"/>
  <c r="A8189" i="3"/>
  <c r="B8190" i="3"/>
  <c r="A5850" i="3"/>
  <c r="B5851" i="3"/>
  <c r="B7207" i="3"/>
  <c r="A7206" i="3"/>
  <c r="A10184" i="3"/>
  <c r="B10185" i="3"/>
  <c r="A8657" i="3" l="1"/>
  <c r="B8658" i="3"/>
  <c r="B8191" i="3"/>
  <c r="A8190" i="3"/>
  <c r="B8290" i="3"/>
  <c r="A8289" i="3"/>
  <c r="B7208" i="3"/>
  <c r="A7207" i="3"/>
  <c r="A5851" i="3"/>
  <c r="B5852" i="3"/>
  <c r="A10185" i="3"/>
  <c r="B10186" i="3"/>
  <c r="A8290" i="3" l="1"/>
  <c r="B8291" i="3"/>
  <c r="B8192" i="3"/>
  <c r="A8191" i="3"/>
  <c r="A8658" i="3"/>
  <c r="B8659" i="3"/>
  <c r="B7209" i="3"/>
  <c r="A7208" i="3"/>
  <c r="B5853" i="3"/>
  <c r="A5852" i="3"/>
  <c r="A10186" i="3"/>
  <c r="B10187" i="3"/>
  <c r="B8193" i="3" l="1"/>
  <c r="A8192" i="3"/>
  <c r="A8659" i="3"/>
  <c r="B8660" i="3"/>
  <c r="A8291" i="3"/>
  <c r="B8292" i="3"/>
  <c r="B5854" i="3"/>
  <c r="A5853" i="3"/>
  <c r="A7209" i="3"/>
  <c r="B7210" i="3"/>
  <c r="A10187" i="3"/>
  <c r="B10188" i="3"/>
  <c r="A8193" i="3" l="1"/>
  <c r="B8194" i="3"/>
  <c r="A8660" i="3"/>
  <c r="B8661" i="3"/>
  <c r="A8292" i="3"/>
  <c r="B8293" i="3"/>
  <c r="A5854" i="3"/>
  <c r="B5855" i="3"/>
  <c r="B7211" i="3"/>
  <c r="A7210" i="3"/>
  <c r="A10188" i="3"/>
  <c r="B10189" i="3"/>
  <c r="A8661" i="3" l="1"/>
  <c r="B8662" i="3"/>
  <c r="A8293" i="3"/>
  <c r="B8294" i="3"/>
  <c r="A8194" i="3"/>
  <c r="B8195" i="3"/>
  <c r="A7211" i="3"/>
  <c r="B7212" i="3"/>
  <c r="B5856" i="3"/>
  <c r="A5855" i="3"/>
  <c r="A10189" i="3"/>
  <c r="B10190" i="3"/>
  <c r="B8295" i="3" l="1"/>
  <c r="A8294" i="3"/>
  <c r="A8195" i="3"/>
  <c r="B8196" i="3"/>
  <c r="A8662" i="3"/>
  <c r="B8663" i="3"/>
  <c r="A5856" i="3"/>
  <c r="B5857" i="3"/>
  <c r="A7212" i="3"/>
  <c r="B7213" i="3"/>
  <c r="A10190" i="3"/>
  <c r="B10191" i="3"/>
  <c r="B8296" i="3" l="1"/>
  <c r="A8295" i="3"/>
  <c r="B8197" i="3"/>
  <c r="A8196" i="3"/>
  <c r="B8664" i="3"/>
  <c r="A8663" i="3"/>
  <c r="B7214" i="3"/>
  <c r="A7213" i="3"/>
  <c r="B5858" i="3"/>
  <c r="A5857" i="3"/>
  <c r="A10191" i="3"/>
  <c r="B10192" i="3"/>
  <c r="B8665" i="3" l="1"/>
  <c r="A8664" i="3"/>
  <c r="B8198" i="3"/>
  <c r="A8197" i="3"/>
  <c r="B8297" i="3"/>
  <c r="A8296" i="3"/>
  <c r="A7214" i="3"/>
  <c r="B7215" i="3"/>
  <c r="B5859" i="3"/>
  <c r="A5858" i="3"/>
  <c r="A10192" i="3"/>
  <c r="B10193" i="3"/>
  <c r="A8297" i="3" l="1"/>
  <c r="B8298" i="3"/>
  <c r="B8666" i="3"/>
  <c r="A8665" i="3"/>
  <c r="A8198" i="3"/>
  <c r="B8199" i="3"/>
  <c r="A5859" i="3"/>
  <c r="B5860" i="3"/>
  <c r="A7215" i="3"/>
  <c r="B7216" i="3"/>
  <c r="A10193" i="3"/>
  <c r="B10194" i="3"/>
  <c r="B8667" i="3" l="1"/>
  <c r="A8666" i="3"/>
  <c r="A8199" i="3"/>
  <c r="B8200" i="3"/>
  <c r="B8299" i="3"/>
  <c r="A8298" i="3"/>
  <c r="B7217" i="3"/>
  <c r="A7216" i="3"/>
  <c r="B5861" i="3"/>
  <c r="A5860" i="3"/>
  <c r="A10194" i="3"/>
  <c r="B10195" i="3"/>
  <c r="A8299" i="3" l="1"/>
  <c r="B8300" i="3"/>
  <c r="B8668" i="3"/>
  <c r="A8667" i="3"/>
  <c r="B8201" i="3"/>
  <c r="A8200" i="3"/>
  <c r="B7218" i="3"/>
  <c r="A7217" i="3"/>
  <c r="B5862" i="3"/>
  <c r="A5861" i="3"/>
  <c r="A10195" i="3"/>
  <c r="B10196" i="3"/>
  <c r="A8201" i="3" l="1"/>
  <c r="B8202" i="3"/>
  <c r="A8202" i="3" s="1"/>
  <c r="A8668" i="3"/>
  <c r="B8669" i="3"/>
  <c r="B8301" i="3"/>
  <c r="A8300" i="3"/>
  <c r="B5863" i="3"/>
  <c r="A5862" i="3"/>
  <c r="A7218" i="3"/>
  <c r="B7219" i="3"/>
  <c r="A10196" i="3"/>
  <c r="B10197" i="3"/>
  <c r="B8670" i="3" l="1"/>
  <c r="A8669" i="3"/>
  <c r="A8301" i="3"/>
  <c r="B8302" i="3"/>
  <c r="B5864" i="3"/>
  <c r="A5863" i="3"/>
  <c r="A7219" i="3"/>
  <c r="B7220" i="3"/>
  <c r="A10197" i="3"/>
  <c r="B10198" i="3"/>
  <c r="A8670" i="3" l="1"/>
  <c r="B8671" i="3"/>
  <c r="A7220" i="3"/>
  <c r="B7221" i="3"/>
  <c r="B8303" i="3"/>
  <c r="A8302" i="3"/>
  <c r="B5865" i="3"/>
  <c r="A5864" i="3"/>
  <c r="A10198" i="3"/>
  <c r="B10199" i="3"/>
  <c r="B7222" i="3" l="1"/>
  <c r="A7221" i="3"/>
  <c r="A8671" i="3"/>
  <c r="B8672" i="3"/>
  <c r="B8304" i="3"/>
  <c r="A8303" i="3"/>
  <c r="B5866" i="3"/>
  <c r="A5865" i="3"/>
  <c r="A10199" i="3"/>
  <c r="B10200" i="3"/>
  <c r="B8305" i="3" l="1"/>
  <c r="A8304" i="3"/>
  <c r="B8673" i="3"/>
  <c r="A8672" i="3"/>
  <c r="A7222" i="3"/>
  <c r="B7223" i="3"/>
  <c r="B5867" i="3"/>
  <c r="A5866" i="3"/>
  <c r="A10200" i="3"/>
  <c r="B10201" i="3"/>
  <c r="A8673" i="3" l="1"/>
  <c r="B8674" i="3"/>
  <c r="B7224" i="3"/>
  <c r="A7223" i="3"/>
  <c r="A8305" i="3"/>
  <c r="B8306" i="3"/>
  <c r="A5867" i="3"/>
  <c r="B5868" i="3"/>
  <c r="A10201" i="3"/>
  <c r="B10202" i="3"/>
  <c r="A8674" i="3" l="1"/>
  <c r="B8675" i="3"/>
  <c r="A7224" i="3"/>
  <c r="B7225" i="3"/>
  <c r="A8306" i="3"/>
  <c r="B8307" i="3"/>
  <c r="B5869" i="3"/>
  <c r="A5868" i="3"/>
  <c r="A10202" i="3"/>
  <c r="B10203" i="3"/>
  <c r="A8675" i="3" l="1"/>
  <c r="B8676" i="3"/>
  <c r="A7225" i="3"/>
  <c r="B7226" i="3"/>
  <c r="B8308" i="3"/>
  <c r="A8307" i="3"/>
  <c r="B5870" i="3"/>
  <c r="A5869" i="3"/>
  <c r="A10203" i="3"/>
  <c r="B10204" i="3"/>
  <c r="A8308" i="3" l="1"/>
  <c r="B8309" i="3"/>
  <c r="B7227" i="3"/>
  <c r="A7226" i="3"/>
  <c r="A8676" i="3"/>
  <c r="B8677" i="3"/>
  <c r="A5870" i="3"/>
  <c r="B5871" i="3"/>
  <c r="A10204" i="3"/>
  <c r="B10205" i="3"/>
  <c r="A7227" i="3" l="1"/>
  <c r="B7228" i="3"/>
  <c r="B8678" i="3"/>
  <c r="A8677" i="3"/>
  <c r="A8309" i="3"/>
  <c r="B8310" i="3"/>
  <c r="A5871" i="3"/>
  <c r="B5872" i="3"/>
  <c r="A10205" i="3"/>
  <c r="B10206" i="3"/>
  <c r="B8679" i="3" l="1"/>
  <c r="A8678" i="3"/>
  <c r="A8310" i="3"/>
  <c r="B8311" i="3"/>
  <c r="B7229" i="3"/>
  <c r="A7228" i="3"/>
  <c r="B5873" i="3"/>
  <c r="A5872" i="3"/>
  <c r="A10206" i="3"/>
  <c r="B10207" i="3"/>
  <c r="B8312" i="3" l="1"/>
  <c r="A8311" i="3"/>
  <c r="A7229" i="3"/>
  <c r="B7230" i="3"/>
  <c r="A8679" i="3"/>
  <c r="B8680" i="3"/>
  <c r="A5873" i="3"/>
  <c r="B5874" i="3"/>
  <c r="A10207" i="3"/>
  <c r="B10208" i="3"/>
  <c r="A7230" i="3" l="1"/>
  <c r="B7231" i="3"/>
  <c r="A8680" i="3"/>
  <c r="B8681" i="3"/>
  <c r="A8312" i="3"/>
  <c r="B8313" i="3"/>
  <c r="A5874" i="3"/>
  <c r="B5875" i="3"/>
  <c r="A10208" i="3"/>
  <c r="B10209" i="3"/>
  <c r="A8681" i="3" l="1"/>
  <c r="B8682" i="3"/>
  <c r="A8313" i="3"/>
  <c r="B8314" i="3"/>
  <c r="B7232" i="3"/>
  <c r="A7231" i="3"/>
  <c r="A5875" i="3"/>
  <c r="B5876" i="3"/>
  <c r="A10209" i="3"/>
  <c r="B10210" i="3"/>
  <c r="A8314" i="3" l="1"/>
  <c r="B8315" i="3"/>
  <c r="A8682" i="3"/>
  <c r="B8683" i="3"/>
  <c r="A7232" i="3"/>
  <c r="B7233" i="3"/>
  <c r="B5877" i="3"/>
  <c r="A5876" i="3"/>
  <c r="A10210" i="3"/>
  <c r="B10211" i="3"/>
  <c r="B7234" i="3" l="1"/>
  <c r="A7233" i="3"/>
  <c r="B8316" i="3"/>
  <c r="A8315" i="3"/>
  <c r="B8684" i="3"/>
  <c r="A8683" i="3"/>
  <c r="B5878" i="3"/>
  <c r="A5877" i="3"/>
  <c r="A10211" i="3"/>
  <c r="B10212" i="3"/>
  <c r="A8316" i="3" l="1"/>
  <c r="B8317" i="3"/>
  <c r="A8684" i="3"/>
  <c r="B8685" i="3"/>
  <c r="A7234" i="3"/>
  <c r="B7235" i="3"/>
  <c r="A5878" i="3"/>
  <c r="B5879" i="3"/>
  <c r="A10212" i="3"/>
  <c r="B10213" i="3"/>
  <c r="A7235" i="3" l="1"/>
  <c r="B7236" i="3"/>
  <c r="B8318" i="3"/>
  <c r="A8317" i="3"/>
  <c r="A8685" i="3"/>
  <c r="B8686" i="3"/>
  <c r="A5879" i="3"/>
  <c r="B5880" i="3"/>
  <c r="A10213" i="3"/>
  <c r="B10214" i="3"/>
  <c r="A8318" i="3" l="1"/>
  <c r="B8319" i="3"/>
  <c r="B8687" i="3"/>
  <c r="A8686" i="3"/>
  <c r="A7236" i="3"/>
  <c r="B7237" i="3"/>
  <c r="B5881" i="3"/>
  <c r="A5880" i="3"/>
  <c r="A10214" i="3"/>
  <c r="B10215" i="3"/>
  <c r="B8688" i="3" l="1"/>
  <c r="A8687" i="3"/>
  <c r="B7238" i="3"/>
  <c r="A7237" i="3"/>
  <c r="B8320" i="3"/>
  <c r="A8319" i="3"/>
  <c r="B5882" i="3"/>
  <c r="A5881" i="3"/>
  <c r="A10215" i="3"/>
  <c r="B10216" i="3"/>
  <c r="A7238" i="3" l="1"/>
  <c r="B7239" i="3"/>
  <c r="A8320" i="3"/>
  <c r="B8321" i="3"/>
  <c r="A8688" i="3"/>
  <c r="B8689" i="3"/>
  <c r="A5882" i="3"/>
  <c r="B5883" i="3"/>
  <c r="A10216" i="3"/>
  <c r="B10217" i="3"/>
  <c r="B8322" i="3" l="1"/>
  <c r="A8321" i="3"/>
  <c r="B8690" i="3"/>
  <c r="A8689" i="3"/>
  <c r="A7239" i="3"/>
  <c r="B7240" i="3"/>
  <c r="A5883" i="3"/>
  <c r="B5884" i="3"/>
  <c r="A10217" i="3"/>
  <c r="B10218" i="3"/>
  <c r="B8691" i="3" l="1"/>
  <c r="A8690" i="3"/>
  <c r="A7240" i="3"/>
  <c r="B7241" i="3"/>
  <c r="A8322" i="3"/>
  <c r="B8323" i="3"/>
  <c r="B5885" i="3"/>
  <c r="A5884" i="3"/>
  <c r="A10218" i="3"/>
  <c r="B10219" i="3"/>
  <c r="A7241" i="3" l="1"/>
  <c r="B7242" i="3"/>
  <c r="A8323" i="3"/>
  <c r="B8324" i="3"/>
  <c r="B8692" i="3"/>
  <c r="A8691" i="3"/>
  <c r="A5885" i="3"/>
  <c r="B5886" i="3"/>
  <c r="A10219" i="3"/>
  <c r="B10220" i="3"/>
  <c r="A8324" i="3" l="1"/>
  <c r="B8325" i="3"/>
  <c r="A7242" i="3"/>
  <c r="B7243" i="3"/>
  <c r="B8693" i="3"/>
  <c r="A8692" i="3"/>
  <c r="B5887" i="3"/>
  <c r="A5886" i="3"/>
  <c r="A10220" i="3"/>
  <c r="B10221" i="3"/>
  <c r="A8325" i="3" l="1"/>
  <c r="B8326" i="3"/>
  <c r="A7243" i="3"/>
  <c r="B7244" i="3"/>
  <c r="A8693" i="3"/>
  <c r="B8694" i="3"/>
  <c r="A5887" i="3"/>
  <c r="B5888" i="3"/>
  <c r="A10221" i="3"/>
  <c r="B10222" i="3"/>
  <c r="A7244" i="3" l="1"/>
  <c r="B7245" i="3"/>
  <c r="A8694" i="3"/>
  <c r="B8695" i="3"/>
  <c r="A8326" i="3"/>
  <c r="B8327" i="3"/>
  <c r="B5889" i="3"/>
  <c r="A5888" i="3"/>
  <c r="A10222" i="3"/>
  <c r="B10223" i="3"/>
  <c r="A8327" i="3" l="1"/>
  <c r="B8328" i="3"/>
  <c r="B7246" i="3"/>
  <c r="A7245" i="3"/>
  <c r="B8696" i="3"/>
  <c r="A8695" i="3"/>
  <c r="A5889" i="3"/>
  <c r="B5890" i="3"/>
  <c r="A10223" i="3"/>
  <c r="B10224" i="3"/>
  <c r="A7246" i="3" l="1"/>
  <c r="B7247" i="3"/>
  <c r="B8329" i="3"/>
  <c r="A8328" i="3"/>
  <c r="B8697" i="3"/>
  <c r="A8696" i="3"/>
  <c r="A5890" i="3"/>
  <c r="B5891" i="3"/>
  <c r="A10224" i="3"/>
  <c r="B10225" i="3"/>
  <c r="B8330" i="3" l="1"/>
  <c r="A8329" i="3"/>
  <c r="B7248" i="3"/>
  <c r="A7247" i="3"/>
  <c r="B8698" i="3"/>
  <c r="A8697" i="3"/>
  <c r="B5892" i="3"/>
  <c r="A5891" i="3"/>
  <c r="A10225" i="3"/>
  <c r="B10226" i="3"/>
  <c r="A7248" i="3" l="1"/>
  <c r="B7249" i="3"/>
  <c r="A8698" i="3"/>
  <c r="B8699" i="3"/>
  <c r="A8699" i="3" s="1"/>
  <c r="B8331" i="3"/>
  <c r="A8330" i="3"/>
  <c r="B5893" i="3"/>
  <c r="A5892" i="3"/>
  <c r="A10226" i="3"/>
  <c r="B10227" i="3"/>
  <c r="A7249" i="3" l="1"/>
  <c r="B7250" i="3"/>
  <c r="A8331" i="3"/>
  <c r="B8332" i="3"/>
  <c r="B5894" i="3"/>
  <c r="A5893" i="3"/>
  <c r="A10227" i="3"/>
  <c r="B10228" i="3"/>
  <c r="B7251" i="3" l="1"/>
  <c r="A7250" i="3"/>
  <c r="A8332" i="3"/>
  <c r="B8333" i="3"/>
  <c r="A5894" i="3"/>
  <c r="B5895" i="3"/>
  <c r="A10228" i="3"/>
  <c r="B10229" i="3"/>
  <c r="B8334" i="3" l="1"/>
  <c r="A8333" i="3"/>
  <c r="B7252" i="3"/>
  <c r="A7251" i="3"/>
  <c r="A5895" i="3"/>
  <c r="B5896" i="3"/>
  <c r="A10229" i="3"/>
  <c r="B10230" i="3"/>
  <c r="B7253" i="3" l="1"/>
  <c r="A7252" i="3"/>
  <c r="B8335" i="3"/>
  <c r="A8334" i="3"/>
  <c r="A5896" i="3"/>
  <c r="B5897" i="3"/>
  <c r="A10230" i="3"/>
  <c r="B10231" i="3"/>
  <c r="A8335" i="3" l="1"/>
  <c r="B8336" i="3"/>
  <c r="B7254" i="3"/>
  <c r="A7253" i="3"/>
  <c r="A5897" i="3"/>
  <c r="B5898" i="3"/>
  <c r="A10231" i="3"/>
  <c r="B10232" i="3"/>
  <c r="B7255" i="3" l="1"/>
  <c r="A7254" i="3"/>
  <c r="B8337" i="3"/>
  <c r="A8336" i="3"/>
  <c r="B5899" i="3"/>
  <c r="A5898" i="3"/>
  <c r="A10232" i="3"/>
  <c r="B10233" i="3"/>
  <c r="B8338" i="3" l="1"/>
  <c r="A8337" i="3"/>
  <c r="B7256" i="3"/>
  <c r="A7255" i="3"/>
  <c r="A5899" i="3"/>
  <c r="B5900" i="3"/>
  <c r="A10233" i="3"/>
  <c r="B10234" i="3"/>
  <c r="A7256" i="3" l="1"/>
  <c r="B7257" i="3"/>
  <c r="A8338" i="3"/>
  <c r="B8339" i="3"/>
  <c r="A5900" i="3"/>
  <c r="B5901" i="3"/>
  <c r="A10234" i="3"/>
  <c r="B10235" i="3"/>
  <c r="A8339" i="3" l="1"/>
  <c r="B8340" i="3"/>
  <c r="B7258" i="3"/>
  <c r="A7257" i="3"/>
  <c r="B5902" i="3"/>
  <c r="A5901" i="3"/>
  <c r="A10235" i="3"/>
  <c r="B10236" i="3"/>
  <c r="A7258" i="3" l="1"/>
  <c r="B7259" i="3"/>
  <c r="A8340" i="3"/>
  <c r="B8341" i="3"/>
  <c r="A5902" i="3"/>
  <c r="B5903" i="3"/>
  <c r="A10236" i="3"/>
  <c r="B10237" i="3"/>
  <c r="B8342" i="3" l="1"/>
  <c r="A8342" i="3" s="1"/>
  <c r="A8341" i="3"/>
  <c r="B7260" i="3"/>
  <c r="A7259" i="3"/>
  <c r="A5903" i="3"/>
  <c r="B5904" i="3"/>
  <c r="A10237" i="3"/>
  <c r="B10238" i="3"/>
  <c r="A7260" i="3" l="1"/>
  <c r="B7261" i="3"/>
  <c r="B5905" i="3"/>
  <c r="A5904" i="3"/>
  <c r="A10238" i="3"/>
  <c r="B10239" i="3"/>
  <c r="B7262" i="3" l="1"/>
  <c r="A7261" i="3"/>
  <c r="B5906" i="3"/>
  <c r="A5905" i="3"/>
  <c r="A10239" i="3"/>
  <c r="B10240" i="3"/>
  <c r="A7262" i="3" l="1"/>
  <c r="B7263" i="3"/>
  <c r="A5906" i="3"/>
  <c r="B5907" i="3"/>
  <c r="B10241" i="3"/>
  <c r="A10240" i="3"/>
  <c r="B7264" i="3" l="1"/>
  <c r="A7263" i="3"/>
  <c r="A5907" i="3"/>
  <c r="B5908" i="3"/>
  <c r="A10241" i="3"/>
  <c r="B10242" i="3"/>
  <c r="B7265" i="3" l="1"/>
  <c r="A7264" i="3"/>
  <c r="A5908" i="3"/>
  <c r="B5909" i="3"/>
  <c r="B10243" i="3"/>
  <c r="A10242" i="3"/>
  <c r="B7266" i="3" l="1"/>
  <c r="A7265" i="3"/>
  <c r="A5909" i="3"/>
  <c r="B5910" i="3"/>
  <c r="A10243" i="3"/>
  <c r="B10244" i="3"/>
  <c r="A7266" i="3" l="1"/>
  <c r="B7267" i="3"/>
  <c r="A5910" i="3"/>
  <c r="B5911" i="3"/>
  <c r="A10244" i="3"/>
  <c r="B10245" i="3"/>
  <c r="A5911" i="3" l="1"/>
  <c r="B5912" i="3"/>
  <c r="A7267" i="3"/>
  <c r="B7268" i="3"/>
  <c r="A10245" i="3"/>
  <c r="B10246" i="3"/>
  <c r="B7269" i="3" l="1"/>
  <c r="A7268" i="3"/>
  <c r="B5913" i="3"/>
  <c r="A5912" i="3"/>
  <c r="A10246" i="3"/>
  <c r="B10247" i="3"/>
  <c r="B7270" i="3" l="1"/>
  <c r="A7269" i="3"/>
  <c r="B5914" i="3"/>
  <c r="A5913" i="3"/>
  <c r="A10247" i="3"/>
  <c r="B10248" i="3"/>
  <c r="B7271" i="3" l="1"/>
  <c r="A7270" i="3"/>
  <c r="B5915" i="3"/>
  <c r="A5914" i="3"/>
  <c r="B10249" i="3"/>
  <c r="A10248" i="3"/>
  <c r="B7272" i="3" l="1"/>
  <c r="A7271" i="3"/>
  <c r="B5916" i="3"/>
  <c r="A5915" i="3"/>
  <c r="A10249" i="3"/>
  <c r="B10250" i="3"/>
  <c r="A7272" i="3" l="1"/>
  <c r="B7273" i="3"/>
  <c r="A5916" i="3"/>
  <c r="B5917" i="3"/>
  <c r="A5917" i="3" s="1"/>
  <c r="B10251" i="3"/>
  <c r="A10250" i="3"/>
  <c r="B7274" i="3" l="1"/>
  <c r="A7273" i="3"/>
  <c r="A10251" i="3"/>
  <c r="B10252" i="3"/>
  <c r="B7275" i="3" l="1"/>
  <c r="A7274" i="3"/>
  <c r="A10252" i="3"/>
  <c r="B10253" i="3"/>
  <c r="A7275" i="3" l="1"/>
  <c r="B7276" i="3"/>
  <c r="A10253" i="3"/>
  <c r="B10254" i="3"/>
  <c r="A7276" i="3" l="1"/>
  <c r="B7277" i="3"/>
  <c r="A10254" i="3"/>
  <c r="B10255" i="3"/>
  <c r="B7278" i="3" l="1"/>
  <c r="A7277" i="3"/>
  <c r="A10255" i="3"/>
  <c r="B10256" i="3"/>
  <c r="B7279" i="3" l="1"/>
  <c r="A7278" i="3"/>
  <c r="B10257" i="3"/>
  <c r="A10256" i="3"/>
  <c r="B7280" i="3" l="1"/>
  <c r="A7279" i="3"/>
  <c r="A10257" i="3"/>
  <c r="B10258" i="3"/>
  <c r="A7280" i="3" l="1"/>
  <c r="B7281" i="3"/>
  <c r="B10259" i="3"/>
  <c r="A10258" i="3"/>
  <c r="B7282" i="3" l="1"/>
  <c r="A7281" i="3"/>
  <c r="A10259" i="3"/>
  <c r="B10260" i="3"/>
  <c r="B7283" i="3" l="1"/>
  <c r="A7282" i="3"/>
  <c r="A10260" i="3"/>
  <c r="B10261" i="3"/>
  <c r="B7284" i="3" l="1"/>
  <c r="A7283" i="3"/>
  <c r="A10261" i="3"/>
  <c r="B10262" i="3"/>
  <c r="A7284" i="3" l="1"/>
  <c r="B7285" i="3"/>
  <c r="A10262" i="3"/>
  <c r="B10263" i="3"/>
  <c r="A7285" i="3" l="1"/>
  <c r="B7286" i="3"/>
  <c r="A10263" i="3"/>
  <c r="B10264" i="3"/>
  <c r="B7287" i="3" l="1"/>
  <c r="A7286" i="3"/>
  <c r="B10265" i="3"/>
  <c r="A10264" i="3"/>
  <c r="B7288" i="3" l="1"/>
  <c r="A7287" i="3"/>
  <c r="B10266" i="3"/>
  <c r="A10265" i="3"/>
  <c r="A7288" i="3" l="1"/>
  <c r="B7289" i="3"/>
  <c r="B10267" i="3"/>
  <c r="A10266" i="3"/>
  <c r="A7289" i="3" l="1"/>
  <c r="B7290" i="3"/>
  <c r="B10268" i="3"/>
  <c r="A10267" i="3"/>
  <c r="A7290" i="3" l="1"/>
  <c r="B7291" i="3"/>
  <c r="A10268" i="3"/>
  <c r="B10269" i="3"/>
  <c r="B7292" i="3" l="1"/>
  <c r="A7291" i="3"/>
  <c r="B10270" i="3"/>
  <c r="A10269" i="3"/>
  <c r="A7292" i="3" l="1"/>
  <c r="B7293" i="3"/>
  <c r="B10271" i="3"/>
  <c r="A10270" i="3"/>
  <c r="B7294" i="3" l="1"/>
  <c r="A7293" i="3"/>
  <c r="B10272" i="3"/>
  <c r="A10271" i="3"/>
  <c r="A7294" i="3" l="1"/>
  <c r="B7295" i="3"/>
  <c r="B10273" i="3"/>
  <c r="A10272" i="3"/>
  <c r="B7296" i="3" l="1"/>
  <c r="A7295" i="3"/>
  <c r="B10274" i="3"/>
  <c r="A10273" i="3"/>
  <c r="A7296" i="3" l="1"/>
  <c r="B7297" i="3"/>
  <c r="B10275" i="3"/>
  <c r="A10274" i="3"/>
  <c r="B7298" i="3" l="1"/>
  <c r="A7297" i="3"/>
  <c r="B10276" i="3"/>
  <c r="A10275" i="3"/>
  <c r="A7298" i="3" l="1"/>
  <c r="B7299" i="3"/>
  <c r="B10277" i="3"/>
  <c r="A10276" i="3"/>
  <c r="B7300" i="3" l="1"/>
  <c r="A7299" i="3"/>
  <c r="B10278" i="3"/>
  <c r="A10277" i="3"/>
  <c r="B7301" i="3" l="1"/>
  <c r="A7301" i="3" s="1"/>
  <c r="A7300" i="3"/>
  <c r="B10279" i="3"/>
  <c r="A10278" i="3"/>
  <c r="B10280" i="3" l="1"/>
  <c r="A10279" i="3"/>
  <c r="B10281" i="3" l="1"/>
  <c r="A10280" i="3"/>
  <c r="B10282" i="3" l="1"/>
  <c r="A10281" i="3"/>
  <c r="B10283" i="3" l="1"/>
  <c r="A10282" i="3"/>
  <c r="B10284" i="3" l="1"/>
  <c r="A10283" i="3"/>
  <c r="B10285" i="3" l="1"/>
  <c r="A10284" i="3"/>
  <c r="B10286" i="3" l="1"/>
  <c r="A10285" i="3"/>
  <c r="B10287" i="3" l="1"/>
  <c r="A10286" i="3"/>
  <c r="B10288" i="3" l="1"/>
  <c r="A10287" i="3"/>
  <c r="B10289" i="3" l="1"/>
  <c r="A10288" i="3"/>
  <c r="B10290" i="3" l="1"/>
  <c r="A10289" i="3"/>
  <c r="B10291" i="3" l="1"/>
  <c r="A10290" i="3"/>
  <c r="B10292" i="3" l="1"/>
  <c r="A10291" i="3"/>
  <c r="B10293" i="3" l="1"/>
  <c r="A10292" i="3"/>
  <c r="B10294" i="3" l="1"/>
  <c r="A10293" i="3"/>
  <c r="B10295" i="3" l="1"/>
  <c r="A10294" i="3"/>
  <c r="B10296" i="3" l="1"/>
  <c r="A10295" i="3"/>
  <c r="B10297" i="3" l="1"/>
  <c r="A10296" i="3"/>
  <c r="B10298" i="3" l="1"/>
  <c r="A10297" i="3"/>
  <c r="B10299" i="3" l="1"/>
  <c r="A10298" i="3"/>
  <c r="B10300" i="3" l="1"/>
  <c r="A10299" i="3"/>
  <c r="B10301" i="3" l="1"/>
  <c r="A10300" i="3"/>
  <c r="B10302" i="3" l="1"/>
  <c r="A10301" i="3"/>
  <c r="B10303" i="3" l="1"/>
  <c r="A10302" i="3"/>
  <c r="B10304" i="3" l="1"/>
  <c r="A10303" i="3"/>
  <c r="B10305" i="3" l="1"/>
  <c r="A10304" i="3"/>
  <c r="B10306" i="3" l="1"/>
  <c r="A10305" i="3"/>
  <c r="B10307" i="3" l="1"/>
  <c r="A10306" i="3"/>
  <c r="B10308" i="3" l="1"/>
  <c r="A10307" i="3"/>
  <c r="B10309" i="3" l="1"/>
  <c r="A10308" i="3"/>
  <c r="B10310" i="3" l="1"/>
  <c r="A10309" i="3"/>
  <c r="B10311" i="3" l="1"/>
  <c r="A10310" i="3"/>
  <c r="B10312" i="3" l="1"/>
  <c r="A10311" i="3"/>
  <c r="B10313" i="3" l="1"/>
  <c r="A10312" i="3"/>
  <c r="B10314" i="3" l="1"/>
  <c r="A10313" i="3"/>
  <c r="B10315" i="3" l="1"/>
  <c r="A10314" i="3"/>
  <c r="B10316" i="3" l="1"/>
  <c r="A10315" i="3"/>
  <c r="B10317" i="3" l="1"/>
  <c r="A10316" i="3"/>
  <c r="B10318" i="3" l="1"/>
  <c r="A10317" i="3"/>
  <c r="B10319" i="3" l="1"/>
  <c r="A10318" i="3"/>
  <c r="B10320" i="3" l="1"/>
  <c r="A10319" i="3"/>
  <c r="B10321" i="3" l="1"/>
  <c r="A10320" i="3"/>
  <c r="B10322" i="3" l="1"/>
  <c r="A10321" i="3"/>
  <c r="B10323" i="3" l="1"/>
  <c r="A10322" i="3"/>
  <c r="B10324" i="3" l="1"/>
  <c r="A10323" i="3"/>
  <c r="B10325" i="3" l="1"/>
  <c r="A10324" i="3"/>
  <c r="B10326" i="3" l="1"/>
  <c r="A10325" i="3"/>
  <c r="B10327" i="3" l="1"/>
  <c r="A10326" i="3"/>
  <c r="B10328" i="3" l="1"/>
  <c r="A10327" i="3"/>
  <c r="B10329" i="3" l="1"/>
  <c r="A10328" i="3"/>
  <c r="B10330" i="3" l="1"/>
  <c r="A10329" i="3"/>
  <c r="B10331" i="3" l="1"/>
  <c r="A10330" i="3"/>
  <c r="B10332" i="3" l="1"/>
  <c r="A10331" i="3"/>
  <c r="B10333" i="3" l="1"/>
  <c r="A10332" i="3"/>
  <c r="B10334" i="3" l="1"/>
  <c r="A10333" i="3"/>
  <c r="B10335" i="3" l="1"/>
  <c r="A10334" i="3"/>
  <c r="B10336" i="3" l="1"/>
  <c r="A10335" i="3"/>
  <c r="B10337" i="3" l="1"/>
  <c r="A10336" i="3"/>
  <c r="B10338" i="3" l="1"/>
  <c r="A10337" i="3"/>
  <c r="B10339" i="3" l="1"/>
  <c r="A10338" i="3"/>
  <c r="B10340" i="3" l="1"/>
  <c r="A10339" i="3"/>
  <c r="B10341" i="3" l="1"/>
  <c r="A10340" i="3"/>
  <c r="B10342" i="3" l="1"/>
  <c r="A10341" i="3"/>
  <c r="B10343" i="3" l="1"/>
  <c r="A10342" i="3"/>
  <c r="B10344" i="3" l="1"/>
  <c r="A10343" i="3"/>
  <c r="B10345" i="3" l="1"/>
  <c r="A10344" i="3"/>
  <c r="B10346" i="3" l="1"/>
  <c r="A10345" i="3"/>
  <c r="B10347" i="3" l="1"/>
  <c r="A10346" i="3"/>
  <c r="B10348" i="3" l="1"/>
  <c r="A10347" i="3"/>
  <c r="B10349" i="3" l="1"/>
  <c r="A10348" i="3"/>
  <c r="B10350" i="3" l="1"/>
  <c r="A10349" i="3"/>
  <c r="B10351" i="3" l="1"/>
  <c r="A10350" i="3"/>
  <c r="B10352" i="3" l="1"/>
  <c r="A10351" i="3"/>
  <c r="B10353" i="3" l="1"/>
  <c r="A10352" i="3"/>
  <c r="A10353" i="3" l="1"/>
  <c r="B10354" i="3"/>
  <c r="B10355" i="3" l="1"/>
  <c r="A10354" i="3"/>
  <c r="A10355" i="3" l="1"/>
  <c r="B10356" i="3"/>
  <c r="B10357" i="3" l="1"/>
  <c r="A10356" i="3"/>
  <c r="A10357" i="3" l="1"/>
  <c r="B10358" i="3"/>
  <c r="A10358" i="3" l="1"/>
  <c r="B10359" i="3"/>
  <c r="A10359" i="3" l="1"/>
  <c r="B10360" i="3"/>
  <c r="A10360" i="3" l="1"/>
  <c r="B10361" i="3"/>
  <c r="A10361" i="3" l="1"/>
  <c r="B10362" i="3"/>
  <c r="B10363" i="3" l="1"/>
  <c r="A10362" i="3"/>
  <c r="A10363" i="3" l="1"/>
  <c r="B10364" i="3"/>
  <c r="B10365" i="3" l="1"/>
  <c r="A10364" i="3"/>
  <c r="A10365" i="3" l="1"/>
  <c r="B10366" i="3"/>
  <c r="B10367" i="3" l="1"/>
  <c r="A10366" i="3"/>
  <c r="A10367" i="3" l="1"/>
  <c r="B10368" i="3"/>
  <c r="B10369" i="3" l="1"/>
  <c r="A10368" i="3"/>
  <c r="A10369" i="3" l="1"/>
  <c r="B10370" i="3"/>
  <c r="B10371" i="3" l="1"/>
  <c r="A10370" i="3"/>
  <c r="A10371" i="3" l="1"/>
  <c r="B10372" i="3"/>
  <c r="B10373" i="3" l="1"/>
  <c r="A10372" i="3"/>
  <c r="A10373" i="3" l="1"/>
  <c r="B10374" i="3"/>
  <c r="B10375" i="3" l="1"/>
  <c r="A10374" i="3"/>
  <c r="A10375" i="3" l="1"/>
  <c r="B10376" i="3"/>
  <c r="B10377" i="3" l="1"/>
  <c r="A10376" i="3"/>
  <c r="A10377" i="3" l="1"/>
  <c r="B10378" i="3"/>
  <c r="B10379" i="3" l="1"/>
  <c r="A10378" i="3"/>
  <c r="A10379" i="3" l="1"/>
  <c r="B10380" i="3"/>
  <c r="B10381" i="3" l="1"/>
  <c r="A10380" i="3"/>
  <c r="A10381" i="3" l="1"/>
  <c r="B10382" i="3"/>
  <c r="B10383" i="3" l="1"/>
  <c r="A10382" i="3"/>
  <c r="A10383" i="3" l="1"/>
  <c r="B10384" i="3"/>
  <c r="B10385" i="3" l="1"/>
  <c r="A10384" i="3"/>
  <c r="A10385" i="3" l="1"/>
  <c r="B10386" i="3"/>
  <c r="B10387" i="3" l="1"/>
  <c r="A10386" i="3"/>
  <c r="A10387" i="3" l="1"/>
  <c r="B10388" i="3"/>
  <c r="B10389" i="3" l="1"/>
  <c r="A10388" i="3"/>
  <c r="A10389" i="3" l="1"/>
  <c r="B10390" i="3"/>
  <c r="B10391" i="3" l="1"/>
  <c r="A10390" i="3"/>
  <c r="A10391" i="3" l="1"/>
  <c r="B10392" i="3"/>
  <c r="B10393" i="3" l="1"/>
  <c r="A10392" i="3"/>
  <c r="A10393" i="3" l="1"/>
  <c r="B10394" i="3"/>
  <c r="B10395" i="3" l="1"/>
  <c r="A10394" i="3"/>
  <c r="A10395" i="3" l="1"/>
  <c r="B10396" i="3"/>
  <c r="B10397" i="3" l="1"/>
  <c r="A10396" i="3"/>
  <c r="A10397" i="3" l="1"/>
  <c r="B10398" i="3"/>
  <c r="B10399" i="3" l="1"/>
  <c r="A10398" i="3"/>
  <c r="A10399" i="3" l="1"/>
  <c r="B10400" i="3"/>
  <c r="B10401" i="3" l="1"/>
  <c r="A10400" i="3"/>
  <c r="A10401" i="3" l="1"/>
  <c r="B10402" i="3"/>
  <c r="B10403" i="3" l="1"/>
  <c r="A10402" i="3"/>
  <c r="A10403" i="3" l="1"/>
  <c r="B10404" i="3"/>
  <c r="B10405" i="3" l="1"/>
  <c r="A10404" i="3"/>
  <c r="A10405" i="3" l="1"/>
  <c r="B10406" i="3"/>
  <c r="B10407" i="3" l="1"/>
  <c r="A10406" i="3"/>
  <c r="A10407" i="3" l="1"/>
  <c r="B10408" i="3"/>
  <c r="B10409" i="3" l="1"/>
  <c r="A10408" i="3"/>
  <c r="A10409" i="3" l="1"/>
  <c r="B10410" i="3"/>
  <c r="B10411" i="3" l="1"/>
  <c r="A10410" i="3"/>
  <c r="A10411" i="3" l="1"/>
  <c r="B10412" i="3"/>
  <c r="B10413" i="3" l="1"/>
  <c r="A10412" i="3"/>
  <c r="A10413" i="3" l="1"/>
  <c r="B10414" i="3"/>
  <c r="B10415" i="3" l="1"/>
  <c r="A10414" i="3"/>
  <c r="A10415" i="3" l="1"/>
  <c r="B10416" i="3"/>
  <c r="B10417" i="3" l="1"/>
  <c r="A10416" i="3"/>
  <c r="A10417" i="3" l="1"/>
  <c r="B10418" i="3"/>
  <c r="B10419" i="3" l="1"/>
  <c r="A10418" i="3"/>
  <c r="A10419" i="3" l="1"/>
  <c r="B10420" i="3"/>
  <c r="B10421" i="3" l="1"/>
  <c r="A10420" i="3"/>
  <c r="A10421" i="3" l="1"/>
  <c r="B10422" i="3"/>
  <c r="B10423" i="3" l="1"/>
  <c r="A10422" i="3"/>
  <c r="A10423" i="3" l="1"/>
  <c r="B10424" i="3"/>
  <c r="B10425" i="3" l="1"/>
  <c r="A10424" i="3"/>
  <c r="A10425" i="3" l="1"/>
  <c r="B10426" i="3"/>
  <c r="B10427" i="3" l="1"/>
  <c r="A10426" i="3"/>
  <c r="A10427" i="3" l="1"/>
  <c r="B10428" i="3"/>
  <c r="B10429" i="3" l="1"/>
  <c r="A10428" i="3"/>
  <c r="A10429" i="3" l="1"/>
  <c r="B10430" i="3"/>
  <c r="B10431" i="3" l="1"/>
  <c r="A10430" i="3"/>
  <c r="A10431" i="3" l="1"/>
  <c r="B10432" i="3"/>
  <c r="B10433" i="3" l="1"/>
  <c r="A10432" i="3"/>
  <c r="A10433" i="3" l="1"/>
  <c r="B10434" i="3"/>
  <c r="B10435" i="3" l="1"/>
  <c r="A10434" i="3"/>
  <c r="A10435" i="3" l="1"/>
  <c r="B10436" i="3"/>
  <c r="B10437" i="3" l="1"/>
  <c r="A10436" i="3"/>
  <c r="A10437" i="3" l="1"/>
  <c r="B10438" i="3"/>
  <c r="B10439" i="3" l="1"/>
  <c r="A10438" i="3"/>
  <c r="A10439" i="3" l="1"/>
  <c r="B10440" i="3"/>
  <c r="B10441" i="3" l="1"/>
  <c r="A10440" i="3"/>
  <c r="A10441" i="3" l="1"/>
  <c r="B10442" i="3"/>
  <c r="B10443" i="3" l="1"/>
  <c r="A10442" i="3"/>
  <c r="A10443" i="3" l="1"/>
  <c r="B10444" i="3"/>
  <c r="B10445" i="3" l="1"/>
  <c r="A10444" i="3"/>
  <c r="A10445" i="3" l="1"/>
  <c r="B10446" i="3"/>
  <c r="B10447" i="3" l="1"/>
  <c r="A10446" i="3"/>
  <c r="A10447" i="3" l="1"/>
  <c r="B10448" i="3"/>
  <c r="B10449" i="3" l="1"/>
  <c r="A10448" i="3"/>
  <c r="A10449" i="3" l="1"/>
  <c r="B10450" i="3"/>
  <c r="B10451" i="3" l="1"/>
  <c r="A10450" i="3"/>
  <c r="A10451" i="3" l="1"/>
  <c r="B10452" i="3"/>
  <c r="B10453" i="3" l="1"/>
  <c r="A10452" i="3"/>
  <c r="A10453" i="3" l="1"/>
  <c r="B10454" i="3"/>
  <c r="B10455" i="3" l="1"/>
  <c r="A10454" i="3"/>
  <c r="A10455" i="3" l="1"/>
  <c r="B10456" i="3"/>
  <c r="B10457" i="3" l="1"/>
  <c r="A10456" i="3"/>
  <c r="A10457" i="3" l="1"/>
  <c r="B10458" i="3"/>
  <c r="A10458" i="3" l="1"/>
  <c r="B10459" i="3"/>
  <c r="A10459" i="3" l="1"/>
  <c r="B10460" i="3"/>
  <c r="A10460" i="3" l="1"/>
  <c r="B10461" i="3"/>
  <c r="A10461" i="3" l="1"/>
  <c r="B10462" i="3"/>
  <c r="A10462" i="3" l="1"/>
  <c r="B10463" i="3"/>
  <c r="A10463" i="3" l="1"/>
  <c r="B10464" i="3"/>
  <c r="A10464" i="3" l="1"/>
  <c r="B10465" i="3"/>
  <c r="A10465" i="3" l="1"/>
  <c r="B10466" i="3"/>
  <c r="A10466" i="3" l="1"/>
  <c r="B10467" i="3"/>
  <c r="A10467" i="3" l="1"/>
  <c r="B10468" i="3"/>
  <c r="A10468" i="3" l="1"/>
  <c r="B10469" i="3"/>
  <c r="A10469" i="3" l="1"/>
  <c r="B10470" i="3"/>
  <c r="A10470" i="3" l="1"/>
  <c r="B10471" i="3"/>
  <c r="A10471" i="3" l="1"/>
  <c r="B10472" i="3"/>
  <c r="A10472" i="3" l="1"/>
  <c r="B10473" i="3"/>
  <c r="A10473" i="3" l="1"/>
  <c r="B10474" i="3"/>
  <c r="A10474" i="3" l="1"/>
  <c r="B10475" i="3"/>
  <c r="A10475" i="3" l="1"/>
  <c r="B10476" i="3"/>
  <c r="A10476" i="3" l="1"/>
  <c r="B10477" i="3"/>
  <c r="A10477" i="3" l="1"/>
  <c r="B10478" i="3"/>
  <c r="A10478" i="3" l="1"/>
  <c r="B10479" i="3"/>
  <c r="A10479" i="3" l="1"/>
  <c r="B10480" i="3"/>
  <c r="A10480" i="3" l="1"/>
  <c r="B10481" i="3"/>
  <c r="A10481" i="3" l="1"/>
  <c r="B10482" i="3"/>
  <c r="A10482" i="3" l="1"/>
  <c r="B10483" i="3"/>
  <c r="A10483" i="3" l="1"/>
  <c r="B10484" i="3"/>
  <c r="A10484" i="3" l="1"/>
  <c r="B10485" i="3"/>
  <c r="A10485" i="3" l="1"/>
  <c r="B10486" i="3"/>
  <c r="A10486" i="3" l="1"/>
  <c r="B10487" i="3"/>
  <c r="A10487" i="3" l="1"/>
  <c r="B10488" i="3"/>
  <c r="A10488" i="3" l="1"/>
  <c r="B10489" i="3"/>
  <c r="A10489" i="3" l="1"/>
  <c r="B10490" i="3"/>
  <c r="A10490" i="3" l="1"/>
  <c r="B10491" i="3"/>
  <c r="A10491" i="3" l="1"/>
  <c r="B10492" i="3"/>
  <c r="A10492" i="3" l="1"/>
  <c r="B10493" i="3"/>
  <c r="A10493" i="3" l="1"/>
  <c r="B10494" i="3"/>
  <c r="A10494" i="3" l="1"/>
  <c r="B10495" i="3"/>
  <c r="A10495" i="3" l="1"/>
  <c r="B10496" i="3"/>
  <c r="A10496" i="3" l="1"/>
  <c r="B10497" i="3"/>
  <c r="A10497" i="3" l="1"/>
  <c r="B10498" i="3"/>
  <c r="A10498" i="3" l="1"/>
  <c r="B10499" i="3"/>
  <c r="A10499" i="3" l="1"/>
  <c r="B10500" i="3"/>
  <c r="A10500" i="3" l="1"/>
  <c r="B10501" i="3"/>
  <c r="A10501" i="3" l="1"/>
  <c r="B10502" i="3"/>
  <c r="A10502" i="3" l="1"/>
  <c r="B10503" i="3"/>
  <c r="A10503" i="3" l="1"/>
  <c r="B10504" i="3"/>
  <c r="A10504" i="3" l="1"/>
  <c r="B10505" i="3"/>
  <c r="A10505" i="3" l="1"/>
  <c r="B10506" i="3"/>
  <c r="A10506" i="3" l="1"/>
  <c r="B10507" i="3"/>
  <c r="A10507" i="3" l="1"/>
  <c r="B10508" i="3"/>
  <c r="A10508" i="3" l="1"/>
  <c r="B10509" i="3"/>
  <c r="A10509" i="3" l="1"/>
  <c r="B10510" i="3"/>
  <c r="A10510" i="3" l="1"/>
  <c r="B10511" i="3"/>
  <c r="A10511" i="3" l="1"/>
  <c r="B10512" i="3"/>
  <c r="A10512" i="3" l="1"/>
  <c r="B10513" i="3"/>
  <c r="A10513" i="3" l="1"/>
  <c r="B10514" i="3"/>
  <c r="A10514" i="3" l="1"/>
  <c r="B10515" i="3"/>
  <c r="A10515" i="3" l="1"/>
  <c r="B10516" i="3"/>
  <c r="A10516" i="3" l="1"/>
  <c r="B10517" i="3"/>
  <c r="A10517" i="3" l="1"/>
  <c r="B10518" i="3"/>
  <c r="A10518" i="3" l="1"/>
  <c r="B10519" i="3"/>
  <c r="A10519" i="3" l="1"/>
  <c r="B10520" i="3"/>
  <c r="A10520" i="3" l="1"/>
  <c r="B10521" i="3"/>
  <c r="A10521" i="3" l="1"/>
  <c r="B10522" i="3"/>
  <c r="A10522" i="3" l="1"/>
  <c r="B10523" i="3"/>
  <c r="A10523" i="3" l="1"/>
  <c r="B10524" i="3"/>
  <c r="A10524" i="3" l="1"/>
  <c r="B10525" i="3"/>
  <c r="A10525" i="3" l="1"/>
  <c r="B10526" i="3"/>
  <c r="A10526" i="3" l="1"/>
  <c r="B10527" i="3"/>
  <c r="A10527" i="3" l="1"/>
  <c r="B10528" i="3"/>
  <c r="A10528" i="3" l="1"/>
  <c r="B10529" i="3"/>
  <c r="A10529" i="3" l="1"/>
  <c r="B10530" i="3"/>
  <c r="A10530" i="3" l="1"/>
  <c r="B10531" i="3"/>
  <c r="A10531" i="3" l="1"/>
  <c r="B10532" i="3"/>
  <c r="A10532" i="3" l="1"/>
  <c r="B10533" i="3"/>
  <c r="A10533" i="3" l="1"/>
  <c r="B10534" i="3"/>
  <c r="A10534" i="3" l="1"/>
  <c r="B10535" i="3"/>
  <c r="A10535" i="3" l="1"/>
  <c r="B10536" i="3"/>
  <c r="A10536" i="3" l="1"/>
  <c r="B10537" i="3"/>
  <c r="A10537" i="3" l="1"/>
  <c r="B10538" i="3"/>
  <c r="A10538" i="3" l="1"/>
  <c r="B10539" i="3"/>
  <c r="A10539" i="3" l="1"/>
  <c r="B10540" i="3"/>
  <c r="A10540" i="3" l="1"/>
  <c r="B10541" i="3"/>
  <c r="A10541" i="3" l="1"/>
  <c r="B10542" i="3"/>
  <c r="A10542" i="3" l="1"/>
  <c r="B10543" i="3"/>
  <c r="A10543" i="3" l="1"/>
  <c r="B10544" i="3"/>
  <c r="A10544" i="3" l="1"/>
  <c r="B10545" i="3"/>
  <c r="A10545" i="3" l="1"/>
  <c r="B10546" i="3"/>
  <c r="A10546" i="3" l="1"/>
  <c r="B10547" i="3"/>
  <c r="A10547" i="3" l="1"/>
  <c r="B10548" i="3"/>
  <c r="A10548" i="3" l="1"/>
  <c r="B10549" i="3"/>
  <c r="A10549" i="3" l="1"/>
  <c r="B10550" i="3"/>
  <c r="A10550" i="3" l="1"/>
  <c r="B10551" i="3"/>
  <c r="A10551" i="3" l="1"/>
  <c r="B10552" i="3"/>
  <c r="A10552" i="3" l="1"/>
  <c r="B10553" i="3"/>
  <c r="A10553" i="3" l="1"/>
  <c r="B10554" i="3"/>
  <c r="A10554" i="3" l="1"/>
  <c r="B10555" i="3"/>
  <c r="A10555" i="3" l="1"/>
  <c r="B10556" i="3"/>
  <c r="A10556" i="3" l="1"/>
  <c r="B10557" i="3"/>
  <c r="A10557" i="3" l="1"/>
  <c r="B10558" i="3"/>
  <c r="A10558" i="3" l="1"/>
  <c r="B10559" i="3"/>
  <c r="A10559" i="3" l="1"/>
  <c r="B10560" i="3"/>
  <c r="A10560" i="3" l="1"/>
  <c r="B10561" i="3"/>
  <c r="A10561" i="3" l="1"/>
  <c r="B10562" i="3"/>
  <c r="A10562" i="3" l="1"/>
  <c r="B10563" i="3"/>
  <c r="A10563" i="3" l="1"/>
  <c r="B10564" i="3"/>
  <c r="A10564" i="3" l="1"/>
  <c r="B10565" i="3"/>
  <c r="A10565" i="3" l="1"/>
  <c r="B10566" i="3"/>
  <c r="A10566" i="3" l="1"/>
  <c r="B10567" i="3"/>
  <c r="A10567" i="3" l="1"/>
  <c r="B10568" i="3"/>
  <c r="A10568" i="3" l="1"/>
  <c r="B10569" i="3"/>
  <c r="A10569" i="3" l="1"/>
  <c r="B10570" i="3"/>
  <c r="A10570" i="3" l="1"/>
  <c r="B10571" i="3"/>
  <c r="A10571" i="3" l="1"/>
  <c r="B10572" i="3"/>
  <c r="A10572" i="3" l="1"/>
  <c r="B10573" i="3"/>
  <c r="A10573" i="3" l="1"/>
  <c r="B10574" i="3"/>
  <c r="A10574" i="3" l="1"/>
  <c r="B10575" i="3"/>
  <c r="A10575" i="3" l="1"/>
  <c r="B10576" i="3"/>
  <c r="A10576" i="3" l="1"/>
  <c r="B10577" i="3"/>
  <c r="A10577" i="3" l="1"/>
  <c r="B10578" i="3"/>
  <c r="A10578" i="3" l="1"/>
  <c r="B10579" i="3"/>
  <c r="A10579" i="3" l="1"/>
  <c r="B10580" i="3"/>
  <c r="A10580" i="3" l="1"/>
  <c r="B10581" i="3"/>
  <c r="A10581" i="3" l="1"/>
  <c r="B10582" i="3"/>
  <c r="A10582" i="3" l="1"/>
  <c r="B10583" i="3"/>
  <c r="A10583" i="3" l="1"/>
  <c r="B10584" i="3"/>
  <c r="A10584" i="3" l="1"/>
  <c r="B10585" i="3"/>
  <c r="A10585" i="3" l="1"/>
  <c r="B10586" i="3"/>
  <c r="A10586" i="3" l="1"/>
  <c r="B10587" i="3"/>
  <c r="A10587" i="3" l="1"/>
  <c r="B10588" i="3"/>
  <c r="A10588" i="3" l="1"/>
  <c r="B10589" i="3"/>
  <c r="A10589" i="3" l="1"/>
  <c r="B10590" i="3"/>
  <c r="A10590" i="3" l="1"/>
  <c r="B10591" i="3"/>
  <c r="A10591" i="3" l="1"/>
  <c r="B10592" i="3"/>
  <c r="A10592" i="3" l="1"/>
  <c r="B10593" i="3"/>
  <c r="A10593" i="3" l="1"/>
  <c r="B10594" i="3"/>
  <c r="A10594" i="3" l="1"/>
  <c r="B10595" i="3"/>
  <c r="A10595" i="3" l="1"/>
  <c r="B10596" i="3"/>
  <c r="A10596" i="3" l="1"/>
  <c r="B10597" i="3"/>
  <c r="A10597" i="3" l="1"/>
  <c r="B10598" i="3"/>
  <c r="A10598" i="3" l="1"/>
  <c r="B10599" i="3"/>
  <c r="A10599" i="3" l="1"/>
  <c r="B10600" i="3"/>
  <c r="A10600" i="3" l="1"/>
  <c r="B10601" i="3"/>
  <c r="A10601" i="3" l="1"/>
  <c r="B10602" i="3"/>
  <c r="A10602" i="3" l="1"/>
  <c r="B10603" i="3"/>
  <c r="A10603" i="3" l="1"/>
  <c r="B10604" i="3"/>
  <c r="A10604" i="3" l="1"/>
  <c r="B10605" i="3"/>
  <c r="A10605" i="3" l="1"/>
  <c r="B10606" i="3"/>
  <c r="A10606" i="3" l="1"/>
  <c r="B10607" i="3"/>
  <c r="A10607" i="3" l="1"/>
  <c r="B10608" i="3"/>
  <c r="A10608" i="3" l="1"/>
  <c r="B10609" i="3"/>
  <c r="A10609" i="3" l="1"/>
  <c r="B10610" i="3"/>
  <c r="A10610" i="3" l="1"/>
  <c r="B10611" i="3"/>
  <c r="A10611" i="3" l="1"/>
  <c r="B10612" i="3"/>
  <c r="A10612" i="3" l="1"/>
  <c r="B10613" i="3"/>
  <c r="A10613" i="3" l="1"/>
  <c r="B10614" i="3"/>
  <c r="A10614" i="3" l="1"/>
  <c r="B10615" i="3"/>
  <c r="A10615" i="3" l="1"/>
  <c r="B10616" i="3"/>
  <c r="A10616" i="3" l="1"/>
  <c r="B10617" i="3"/>
  <c r="A10617" i="3" l="1"/>
  <c r="B10618" i="3"/>
  <c r="A10618" i="3" l="1"/>
  <c r="B10619" i="3"/>
  <c r="A10619" i="3" l="1"/>
  <c r="B10620" i="3"/>
  <c r="A10620" i="3" l="1"/>
  <c r="B10621" i="3"/>
  <c r="A10621" i="3" l="1"/>
  <c r="B10622" i="3"/>
  <c r="A10622" i="3" l="1"/>
  <c r="B10623" i="3"/>
  <c r="A10623" i="3" l="1"/>
  <c r="B10624" i="3"/>
  <c r="A10624" i="3" l="1"/>
  <c r="B10625" i="3"/>
  <c r="A10625" i="3" l="1"/>
  <c r="B10626" i="3"/>
  <c r="A10626" i="3" l="1"/>
  <c r="B10627" i="3"/>
  <c r="A10627" i="3" l="1"/>
  <c r="B10628" i="3"/>
  <c r="A10628" i="3" l="1"/>
  <c r="B10629" i="3"/>
  <c r="A10629" i="3" l="1"/>
  <c r="B10630" i="3"/>
  <c r="A10630" i="3" l="1"/>
  <c r="B10631" i="3"/>
  <c r="A10631" i="3" l="1"/>
  <c r="B10632" i="3"/>
  <c r="A10632" i="3" l="1"/>
  <c r="B10633" i="3"/>
  <c r="A10633" i="3" l="1"/>
  <c r="B10634" i="3"/>
  <c r="A10634" i="3" l="1"/>
  <c r="B10635" i="3"/>
  <c r="A10635" i="3" l="1"/>
  <c r="B10636" i="3"/>
  <c r="A10636" i="3" l="1"/>
  <c r="B10637" i="3"/>
  <c r="A10637" i="3" l="1"/>
  <c r="B10638" i="3"/>
  <c r="A10638" i="3" l="1"/>
  <c r="B10639" i="3"/>
  <c r="A10639" i="3" l="1"/>
  <c r="B10640" i="3"/>
  <c r="A10640" i="3" l="1"/>
  <c r="B10641" i="3"/>
  <c r="A10641" i="3" l="1"/>
  <c r="B10642" i="3"/>
  <c r="A10642" i="3" l="1"/>
  <c r="B10643" i="3"/>
  <c r="A10643" i="3" l="1"/>
  <c r="B10644" i="3"/>
  <c r="A10644" i="3" l="1"/>
  <c r="B10645" i="3"/>
  <c r="A10645" i="3" l="1"/>
  <c r="B10646" i="3"/>
  <c r="A10646" i="3" l="1"/>
  <c r="B10647" i="3"/>
  <c r="A10647" i="3" l="1"/>
  <c r="B10648" i="3"/>
  <c r="A10648" i="3" l="1"/>
  <c r="B10649" i="3"/>
  <c r="A10649" i="3" l="1"/>
  <c r="B10650" i="3"/>
  <c r="A10650" i="3" l="1"/>
  <c r="B10651" i="3"/>
  <c r="A10651" i="3" l="1"/>
  <c r="B10652" i="3"/>
  <c r="A10652" i="3" l="1"/>
  <c r="B10653" i="3"/>
  <c r="A10653" i="3" l="1"/>
  <c r="B10654" i="3"/>
  <c r="A10654" i="3" l="1"/>
  <c r="B10655" i="3"/>
  <c r="A10655" i="3" l="1"/>
  <c r="B10656" i="3"/>
  <c r="B10657" i="3" l="1"/>
  <c r="A10656" i="3"/>
  <c r="B10658" i="3" l="1"/>
  <c r="A10657" i="3"/>
  <c r="B10659" i="3" l="1"/>
  <c r="A10658" i="3"/>
  <c r="B10660" i="3" l="1"/>
  <c r="A10659" i="3"/>
  <c r="B10661" i="3" l="1"/>
  <c r="A10660" i="3"/>
  <c r="B10662" i="3" l="1"/>
  <c r="A10661" i="3"/>
  <c r="B10663" i="3" l="1"/>
  <c r="A10662" i="3"/>
  <c r="B10664" i="3" l="1"/>
  <c r="A10663" i="3"/>
  <c r="B10665" i="3" l="1"/>
  <c r="A10664" i="3"/>
  <c r="B10666" i="3" l="1"/>
  <c r="A10665" i="3"/>
  <c r="B10667" i="3" l="1"/>
  <c r="A10666" i="3"/>
  <c r="B10668" i="3" l="1"/>
  <c r="A10667" i="3"/>
  <c r="B10669" i="3" l="1"/>
  <c r="A10668" i="3"/>
  <c r="B10670" i="3" l="1"/>
  <c r="A10669" i="3"/>
  <c r="B10671" i="3" l="1"/>
  <c r="A10670" i="3"/>
  <c r="B10672" i="3" l="1"/>
  <c r="A10671" i="3"/>
  <c r="B10673" i="3" l="1"/>
  <c r="A10672" i="3"/>
  <c r="B10674" i="3" l="1"/>
  <c r="A10673" i="3"/>
  <c r="B10675" i="3" l="1"/>
  <c r="A10674" i="3"/>
  <c r="B10676" i="3" l="1"/>
  <c r="A10675" i="3"/>
  <c r="B10677" i="3" l="1"/>
  <c r="A10676" i="3"/>
  <c r="B10678" i="3" l="1"/>
  <c r="A10677" i="3"/>
  <c r="B10679" i="3" l="1"/>
  <c r="A10678" i="3"/>
  <c r="B10680" i="3" l="1"/>
  <c r="A10679" i="3"/>
  <c r="B10681" i="3" l="1"/>
  <c r="A10680" i="3"/>
  <c r="B10682" i="3" l="1"/>
  <c r="A10681" i="3"/>
  <c r="B10683" i="3" l="1"/>
  <c r="A10682" i="3"/>
  <c r="B10684" i="3" l="1"/>
  <c r="A10683" i="3"/>
  <c r="B10685" i="3" l="1"/>
  <c r="A10684" i="3"/>
  <c r="B10686" i="3" l="1"/>
  <c r="A10685" i="3"/>
  <c r="B10687" i="3" l="1"/>
  <c r="A10686" i="3"/>
  <c r="B10688" i="3" l="1"/>
  <c r="A10687" i="3"/>
  <c r="B10689" i="3" l="1"/>
  <c r="A10688" i="3"/>
  <c r="B10690" i="3" l="1"/>
  <c r="A10689" i="3"/>
  <c r="B10691" i="3" l="1"/>
  <c r="A10690" i="3"/>
  <c r="B10692" i="3" l="1"/>
  <c r="A10691" i="3"/>
  <c r="B10693" i="3" l="1"/>
  <c r="A10692" i="3"/>
  <c r="B10694" i="3" l="1"/>
  <c r="A10693" i="3"/>
  <c r="B10695" i="3" l="1"/>
  <c r="A10694" i="3"/>
  <c r="B10696" i="3" l="1"/>
  <c r="A10695" i="3"/>
  <c r="B10697" i="3" l="1"/>
  <c r="A10696" i="3"/>
  <c r="B10698" i="3" l="1"/>
  <c r="A10697" i="3"/>
  <c r="B10699" i="3" l="1"/>
  <c r="A10698" i="3"/>
  <c r="B10700" i="3" l="1"/>
  <c r="A10699" i="3"/>
  <c r="B10701" i="3" l="1"/>
  <c r="A10700" i="3"/>
  <c r="B10702" i="3" l="1"/>
  <c r="A10701" i="3"/>
  <c r="B10703" i="3" l="1"/>
  <c r="A10702" i="3"/>
  <c r="B10704" i="3" l="1"/>
  <c r="A10703" i="3"/>
  <c r="B10705" i="3" l="1"/>
  <c r="A10704" i="3"/>
  <c r="B10706" i="3" l="1"/>
  <c r="A10705" i="3"/>
  <c r="B10707" i="3" l="1"/>
  <c r="A10706" i="3"/>
  <c r="B10708" i="3" l="1"/>
  <c r="A10707" i="3"/>
  <c r="B10709" i="3" l="1"/>
  <c r="A10708" i="3"/>
  <c r="B10710" i="3" l="1"/>
  <c r="A10709" i="3"/>
  <c r="B10711" i="3" l="1"/>
  <c r="A10710" i="3"/>
  <c r="B10712" i="3" l="1"/>
  <c r="A10711" i="3"/>
  <c r="B10713" i="3" l="1"/>
  <c r="A10712" i="3"/>
  <c r="B10714" i="3" l="1"/>
  <c r="A10713" i="3"/>
  <c r="B10715" i="3" l="1"/>
  <c r="A10714" i="3"/>
  <c r="B10716" i="3" l="1"/>
  <c r="A10715" i="3"/>
  <c r="B10717" i="3" l="1"/>
  <c r="A10716" i="3"/>
  <c r="B10718" i="3" l="1"/>
  <c r="A10717" i="3"/>
  <c r="B10719" i="3" l="1"/>
  <c r="A10718" i="3"/>
  <c r="B10720" i="3" l="1"/>
  <c r="A10719" i="3"/>
  <c r="B10721" i="3" l="1"/>
  <c r="A10720" i="3"/>
  <c r="B10722" i="3" l="1"/>
  <c r="A10721" i="3"/>
  <c r="B10723" i="3" l="1"/>
  <c r="A10722" i="3"/>
  <c r="B10724" i="3" l="1"/>
  <c r="A10723" i="3"/>
  <c r="B10725" i="3" l="1"/>
  <c r="A10724" i="3"/>
  <c r="B10726" i="3" l="1"/>
  <c r="A10725" i="3"/>
  <c r="B10727" i="3" l="1"/>
  <c r="A10726" i="3"/>
  <c r="B10728" i="3" l="1"/>
  <c r="A10727" i="3"/>
  <c r="B10729" i="3" l="1"/>
  <c r="A10728" i="3"/>
  <c r="B10730" i="3" l="1"/>
  <c r="A10729" i="3"/>
  <c r="B10731" i="3" l="1"/>
  <c r="A10730" i="3"/>
  <c r="B10732" i="3" l="1"/>
  <c r="A10731" i="3"/>
  <c r="B10733" i="3" l="1"/>
  <c r="A10732" i="3"/>
  <c r="B10734" i="3" l="1"/>
  <c r="A10733" i="3"/>
  <c r="B10735" i="3" l="1"/>
  <c r="A10734" i="3"/>
  <c r="B10736" i="3" l="1"/>
  <c r="A10735" i="3"/>
  <c r="B10737" i="3" l="1"/>
  <c r="A10736" i="3"/>
  <c r="B10738" i="3" l="1"/>
  <c r="A10737" i="3"/>
  <c r="B10739" i="3" l="1"/>
  <c r="A10738" i="3"/>
  <c r="B10740" i="3" l="1"/>
  <c r="A10739" i="3"/>
  <c r="B10741" i="3" l="1"/>
  <c r="A10740" i="3"/>
  <c r="B10742" i="3" l="1"/>
  <c r="A10741" i="3"/>
  <c r="B10743" i="3" l="1"/>
  <c r="A10742" i="3"/>
  <c r="B10744" i="3" l="1"/>
  <c r="A10743" i="3"/>
  <c r="B10745" i="3" l="1"/>
  <c r="A10744" i="3"/>
  <c r="B10746" i="3" l="1"/>
  <c r="A10745" i="3"/>
  <c r="B10747" i="3" l="1"/>
  <c r="A10746" i="3"/>
  <c r="B10748" i="3" l="1"/>
  <c r="A10747" i="3"/>
  <c r="B10749" i="3" l="1"/>
  <c r="A10748" i="3"/>
  <c r="B10750" i="3" l="1"/>
  <c r="A10749" i="3"/>
  <c r="B10751" i="3" l="1"/>
  <c r="A10750" i="3"/>
  <c r="B10752" i="3" l="1"/>
  <c r="A10751" i="3"/>
  <c r="B10753" i="3" l="1"/>
  <c r="A10752" i="3"/>
  <c r="B10754" i="3" l="1"/>
  <c r="A10753" i="3"/>
  <c r="B10755" i="3" l="1"/>
  <c r="A10754" i="3"/>
  <c r="B10756" i="3" l="1"/>
  <c r="A10755" i="3"/>
  <c r="B10757" i="3" l="1"/>
  <c r="A10756" i="3"/>
  <c r="B10758" i="3" l="1"/>
  <c r="A10757" i="3"/>
  <c r="B10759" i="3" l="1"/>
  <c r="A10758" i="3"/>
  <c r="B10760" i="3" l="1"/>
  <c r="A10759" i="3"/>
  <c r="B10761" i="3" l="1"/>
  <c r="A10760" i="3"/>
  <c r="B10762" i="3" l="1"/>
  <c r="A10761" i="3"/>
  <c r="B10763" i="3" l="1"/>
  <c r="A10762" i="3"/>
  <c r="B10764" i="3" l="1"/>
  <c r="A10763" i="3"/>
  <c r="B10765" i="3" l="1"/>
  <c r="A10764" i="3"/>
  <c r="B10766" i="3" l="1"/>
  <c r="A10765" i="3"/>
  <c r="B10767" i="3" l="1"/>
  <c r="A10766" i="3"/>
  <c r="B10768" i="3" l="1"/>
  <c r="A10767" i="3"/>
  <c r="B10769" i="3" l="1"/>
  <c r="A10768" i="3"/>
  <c r="B10770" i="3" l="1"/>
  <c r="A10769" i="3"/>
  <c r="B10771" i="3" l="1"/>
  <c r="A10770" i="3"/>
  <c r="B10772" i="3" l="1"/>
  <c r="A10771" i="3"/>
  <c r="B10773" i="3" l="1"/>
  <c r="A10772" i="3"/>
  <c r="B10774" i="3" l="1"/>
  <c r="A10773" i="3"/>
  <c r="B10775" i="3" l="1"/>
  <c r="A10774" i="3"/>
  <c r="B10776" i="3" l="1"/>
  <c r="A10775" i="3"/>
  <c r="B10777" i="3" l="1"/>
  <c r="A10776" i="3"/>
  <c r="B10778" i="3" l="1"/>
  <c r="A10777" i="3"/>
  <c r="B10779" i="3" l="1"/>
  <c r="A10778" i="3"/>
  <c r="B10780" i="3" l="1"/>
  <c r="A10779" i="3"/>
  <c r="B10781" i="3" l="1"/>
  <c r="A10780" i="3"/>
  <c r="B10782" i="3" l="1"/>
  <c r="A10781" i="3"/>
  <c r="B10783" i="3" l="1"/>
  <c r="A10782" i="3"/>
  <c r="B10784" i="3" l="1"/>
  <c r="A10783" i="3"/>
  <c r="B10785" i="3" l="1"/>
  <c r="A10784" i="3"/>
  <c r="B10786" i="3" l="1"/>
  <c r="A10785" i="3"/>
  <c r="B10787" i="3" l="1"/>
  <c r="A10786" i="3"/>
  <c r="B10788" i="3" l="1"/>
  <c r="A10787" i="3"/>
  <c r="B10789" i="3" l="1"/>
  <c r="A10788" i="3"/>
  <c r="B10790" i="3" l="1"/>
  <c r="A10789" i="3"/>
  <c r="B10791" i="3" l="1"/>
  <c r="A10790" i="3"/>
  <c r="B10792" i="3" l="1"/>
  <c r="A10791" i="3"/>
  <c r="B10793" i="3" l="1"/>
  <c r="A10792" i="3"/>
  <c r="B10794" i="3" l="1"/>
  <c r="A10793" i="3"/>
  <c r="B10795" i="3" l="1"/>
  <c r="A10794" i="3"/>
  <c r="B10796" i="3" l="1"/>
  <c r="A10795" i="3"/>
  <c r="B10797" i="3" l="1"/>
  <c r="A10796" i="3"/>
  <c r="B10798" i="3" l="1"/>
  <c r="A10797" i="3"/>
  <c r="B10799" i="3" l="1"/>
  <c r="A10798" i="3"/>
  <c r="B10800" i="3" l="1"/>
  <c r="A10799" i="3"/>
  <c r="B10801" i="3" l="1"/>
  <c r="A10800" i="3"/>
  <c r="B10802" i="3" l="1"/>
  <c r="A10801" i="3"/>
  <c r="B10803" i="3" l="1"/>
  <c r="A10802" i="3"/>
  <c r="B10804" i="3" l="1"/>
  <c r="A10803" i="3"/>
  <c r="B10805" i="3" l="1"/>
  <c r="A10804" i="3"/>
  <c r="B10806" i="3" l="1"/>
  <c r="A10805" i="3"/>
  <c r="B10807" i="3" l="1"/>
  <c r="A10806" i="3"/>
  <c r="B10808" i="3" l="1"/>
  <c r="A10807" i="3"/>
  <c r="B10809" i="3" l="1"/>
  <c r="A10808" i="3"/>
  <c r="B10810" i="3" l="1"/>
  <c r="A10809" i="3"/>
  <c r="B10811" i="3" l="1"/>
  <c r="A10810" i="3"/>
  <c r="B10812" i="3" l="1"/>
  <c r="A10811" i="3"/>
  <c r="B10813" i="3" l="1"/>
  <c r="A10812" i="3"/>
  <c r="B10814" i="3" l="1"/>
  <c r="A10813" i="3"/>
  <c r="B10815" i="3" l="1"/>
  <c r="A10814" i="3"/>
  <c r="B10816" i="3" l="1"/>
  <c r="A10815" i="3"/>
  <c r="B10817" i="3" l="1"/>
  <c r="A10816" i="3"/>
  <c r="B10818" i="3" l="1"/>
  <c r="A10817" i="3"/>
  <c r="B10819" i="3" l="1"/>
  <c r="A10818" i="3"/>
  <c r="B10820" i="3" l="1"/>
  <c r="A10819" i="3"/>
  <c r="B10821" i="3" l="1"/>
  <c r="A10820" i="3"/>
  <c r="B10822" i="3" l="1"/>
  <c r="A10821" i="3"/>
  <c r="B10823" i="3" l="1"/>
  <c r="A10822" i="3"/>
  <c r="B10824" i="3" l="1"/>
  <c r="A10823" i="3"/>
  <c r="B10825" i="3" l="1"/>
  <c r="A10824" i="3"/>
  <c r="B10826" i="3" l="1"/>
  <c r="A10825" i="3"/>
  <c r="B10827" i="3" l="1"/>
  <c r="A10826" i="3"/>
  <c r="B10828" i="3" l="1"/>
  <c r="A10827" i="3"/>
  <c r="B10829" i="3" l="1"/>
  <c r="A10828" i="3"/>
  <c r="B10830" i="3" l="1"/>
  <c r="A10829" i="3"/>
  <c r="A10830" i="3" l="1"/>
  <c r="B10831" i="3"/>
  <c r="B10832" i="3" l="1"/>
  <c r="A10831" i="3"/>
  <c r="A10832" i="3" l="1"/>
  <c r="B10833" i="3"/>
  <c r="A10833" i="3" l="1"/>
  <c r="B10834" i="3"/>
  <c r="A10834" i="3" l="1"/>
  <c r="B10835" i="3"/>
  <c r="A10835" i="3" l="1"/>
  <c r="B10836" i="3"/>
  <c r="A10836" i="3" l="1"/>
  <c r="B10837" i="3"/>
  <c r="B10838" i="3" l="1"/>
  <c r="A10837" i="3"/>
  <c r="A10838" i="3" l="1"/>
  <c r="B10839" i="3"/>
  <c r="B10840" i="3" l="1"/>
  <c r="A10839" i="3"/>
  <c r="A10840" i="3" l="1"/>
  <c r="B10841" i="3"/>
  <c r="B10842" i="3" l="1"/>
  <c r="A10841" i="3"/>
  <c r="A10842" i="3" l="1"/>
  <c r="B10843" i="3"/>
  <c r="A10843" i="3" l="1"/>
  <c r="B10844" i="3"/>
  <c r="A10844" i="3" l="1"/>
  <c r="B10845" i="3"/>
  <c r="B10846" i="3" l="1"/>
  <c r="A10845" i="3"/>
  <c r="A10846" i="3" l="1"/>
  <c r="B10847" i="3"/>
  <c r="B10848" i="3" l="1"/>
  <c r="A10847" i="3"/>
  <c r="A10848" i="3" l="1"/>
  <c r="B10849" i="3"/>
  <c r="B10850" i="3" l="1"/>
  <c r="A10849" i="3"/>
  <c r="A10850" i="3" l="1"/>
  <c r="B10851" i="3"/>
  <c r="A10851" i="3" l="1"/>
  <c r="B10852" i="3"/>
  <c r="A10852" i="3" l="1"/>
  <c r="B10853" i="3"/>
  <c r="B10854" i="3" l="1"/>
  <c r="A10853" i="3"/>
  <c r="A10854" i="3" l="1"/>
  <c r="B10855" i="3"/>
  <c r="B10856" i="3" l="1"/>
  <c r="A10855" i="3"/>
  <c r="A10856" i="3" l="1"/>
  <c r="B10857" i="3"/>
  <c r="A10857" i="3" l="1"/>
  <c r="B10858" i="3"/>
  <c r="A10858" i="3" l="1"/>
  <c r="B10859" i="3"/>
  <c r="A10859" i="3" l="1"/>
  <c r="B10860" i="3"/>
  <c r="A10860" i="3" l="1"/>
  <c r="B10861" i="3"/>
  <c r="A10861" i="3" l="1"/>
  <c r="B10862" i="3"/>
  <c r="B10863" i="3" l="1"/>
  <c r="A10862" i="3"/>
  <c r="A10863" i="3" l="1"/>
  <c r="B10864" i="3"/>
  <c r="B10865" i="3" l="1"/>
  <c r="A10864" i="3"/>
  <c r="B10866" i="3" l="1"/>
  <c r="A10865" i="3"/>
  <c r="B10867" i="3" l="1"/>
  <c r="A10866" i="3"/>
  <c r="A10867" i="3" l="1"/>
  <c r="B10868" i="3"/>
  <c r="B10869" i="3" l="1"/>
  <c r="A10868" i="3"/>
  <c r="A10869" i="3" l="1"/>
  <c r="B10870" i="3"/>
  <c r="B10871" i="3" l="1"/>
  <c r="A10870" i="3"/>
  <c r="B10872" i="3" l="1"/>
  <c r="A10871" i="3"/>
  <c r="B10873" i="3" l="1"/>
  <c r="A10872" i="3"/>
  <c r="A10873" i="3" l="1"/>
  <c r="B10874" i="3"/>
  <c r="B10875" i="3" l="1"/>
  <c r="A10874" i="3"/>
  <c r="B10876" i="3" l="1"/>
  <c r="A10875" i="3"/>
  <c r="B10877" i="3" l="1"/>
  <c r="A10876" i="3"/>
  <c r="A10877" i="3" l="1"/>
  <c r="B10878" i="3"/>
  <c r="B10879" i="3" l="1"/>
  <c r="A10878" i="3"/>
  <c r="B10880" i="3" l="1"/>
  <c r="A10879" i="3"/>
  <c r="B10881" i="3" l="1"/>
  <c r="A10880" i="3"/>
  <c r="A10881" i="3" l="1"/>
  <c r="B10882" i="3"/>
  <c r="B10883" i="3" l="1"/>
  <c r="A10882" i="3"/>
  <c r="A10883" i="3" l="1"/>
  <c r="B10884" i="3"/>
  <c r="B10885" i="3" l="1"/>
  <c r="A10884" i="3"/>
  <c r="B10886" i="3" l="1"/>
  <c r="A10885" i="3"/>
  <c r="B10887" i="3" l="1"/>
  <c r="A10886" i="3"/>
  <c r="A10887" i="3" l="1"/>
  <c r="B10888" i="3"/>
  <c r="B10889" i="3" l="1"/>
  <c r="A10888" i="3"/>
  <c r="A10889" i="3" l="1"/>
  <c r="B10890" i="3"/>
  <c r="B10891" i="3" l="1"/>
  <c r="A10890" i="3"/>
  <c r="B10892" i="3" l="1"/>
  <c r="A10891" i="3"/>
  <c r="B10893" i="3" l="1"/>
  <c r="A10892" i="3"/>
  <c r="A10893" i="3" l="1"/>
  <c r="B10894" i="3"/>
  <c r="B10895" i="3" l="1"/>
  <c r="A10894" i="3"/>
  <c r="A10895" i="3" l="1"/>
  <c r="B10896" i="3"/>
  <c r="B10897" i="3" l="1"/>
  <c r="A10896" i="3"/>
  <c r="B10898" i="3" l="1"/>
  <c r="A10897" i="3"/>
  <c r="B10899" i="3" l="1"/>
  <c r="A10898" i="3"/>
  <c r="A10899" i="3" l="1"/>
  <c r="B10900" i="3"/>
  <c r="B10901" i="3" l="1"/>
  <c r="A10900" i="3"/>
  <c r="A10901" i="3" l="1"/>
  <c r="B10902" i="3"/>
  <c r="B10903" i="3" l="1"/>
  <c r="A10902" i="3"/>
  <c r="B10904" i="3" l="1"/>
  <c r="A10903" i="3"/>
  <c r="B10905" i="3" l="1"/>
  <c r="A10904" i="3"/>
  <c r="A10905" i="3" l="1"/>
  <c r="B10906" i="3"/>
  <c r="B10907" i="3" l="1"/>
  <c r="A10906" i="3"/>
  <c r="B10908" i="3" l="1"/>
  <c r="A10907" i="3"/>
  <c r="B10909" i="3" l="1"/>
  <c r="A10908" i="3"/>
  <c r="A10909" i="3" l="1"/>
  <c r="B10910" i="3"/>
  <c r="B10911" i="3" l="1"/>
  <c r="A10910" i="3"/>
  <c r="A10911" i="3" l="1"/>
  <c r="B10912" i="3"/>
  <c r="B10913" i="3" l="1"/>
  <c r="A10912" i="3"/>
  <c r="B10914" i="3" l="1"/>
  <c r="A10913" i="3"/>
  <c r="B10915" i="3" l="1"/>
  <c r="A10914" i="3"/>
  <c r="A10915" i="3" l="1"/>
  <c r="B10916" i="3"/>
  <c r="B10917" i="3" l="1"/>
  <c r="A10916" i="3"/>
  <c r="A10917" i="3" l="1"/>
  <c r="B10918" i="3"/>
  <c r="B10919" i="3" l="1"/>
  <c r="A10918" i="3"/>
  <c r="B10920" i="3" l="1"/>
  <c r="A10919" i="3"/>
  <c r="B10921" i="3" l="1"/>
  <c r="A10920" i="3"/>
  <c r="A10921" i="3" l="1"/>
  <c r="B10922" i="3"/>
  <c r="B10923" i="3" l="1"/>
  <c r="A10922" i="3"/>
  <c r="A10923" i="3" l="1"/>
  <c r="B10924" i="3"/>
  <c r="B10925" i="3" l="1"/>
  <c r="A10924" i="3"/>
  <c r="B10926" i="3" l="1"/>
  <c r="A10925" i="3"/>
  <c r="B10927" i="3" l="1"/>
  <c r="A10926" i="3"/>
  <c r="A10927" i="3" l="1"/>
  <c r="B10928" i="3"/>
  <c r="B10929" i="3" l="1"/>
  <c r="A10928" i="3"/>
  <c r="A10929" i="3" l="1"/>
  <c r="B10930" i="3"/>
  <c r="B10931" i="3" l="1"/>
  <c r="A10930" i="3"/>
  <c r="A10931" i="3" l="1"/>
  <c r="B10932" i="3"/>
  <c r="B10933" i="3" l="1"/>
  <c r="A10932" i="3"/>
  <c r="B10934" i="3" l="1"/>
  <c r="A10933" i="3"/>
  <c r="B10935" i="3" l="1"/>
  <c r="A10934" i="3"/>
  <c r="A10935" i="3" l="1"/>
  <c r="B10936" i="3"/>
  <c r="B10937" i="3" l="1"/>
  <c r="A10936" i="3"/>
  <c r="B10938" i="3" l="1"/>
  <c r="A10937" i="3"/>
  <c r="B10939" i="3" l="1"/>
  <c r="A10938" i="3"/>
  <c r="B10940" i="3" l="1"/>
  <c r="A10939" i="3"/>
  <c r="B10941" i="3" l="1"/>
  <c r="A10940" i="3"/>
  <c r="B10942" i="3" l="1"/>
  <c r="A10941" i="3"/>
  <c r="B10943" i="3" l="1"/>
  <c r="A10942" i="3"/>
  <c r="B10944" i="3" l="1"/>
  <c r="A10943" i="3"/>
  <c r="B10945" i="3" l="1"/>
  <c r="A10944" i="3"/>
  <c r="B10946" i="3" l="1"/>
  <c r="A10945" i="3"/>
  <c r="B10947" i="3" l="1"/>
  <c r="A10946" i="3"/>
  <c r="B10948" i="3" l="1"/>
  <c r="A10947" i="3"/>
  <c r="B10949" i="3" l="1"/>
  <c r="A10948" i="3"/>
  <c r="B10950" i="3" l="1"/>
  <c r="A10949" i="3"/>
  <c r="B10951" i="3" l="1"/>
  <c r="A10950" i="3"/>
  <c r="B10952" i="3" l="1"/>
  <c r="A10951" i="3"/>
  <c r="B10953" i="3" l="1"/>
  <c r="A10952" i="3"/>
  <c r="B10954" i="3" l="1"/>
  <c r="A10953" i="3"/>
  <c r="B10955" i="3" l="1"/>
  <c r="A10954" i="3"/>
  <c r="B10956" i="3" l="1"/>
  <c r="A10955" i="3"/>
  <c r="B10957" i="3" l="1"/>
  <c r="A10956" i="3"/>
  <c r="B10958" i="3" l="1"/>
  <c r="A10957" i="3"/>
  <c r="B10959" i="3" l="1"/>
  <c r="A10958" i="3"/>
  <c r="B10960" i="3" l="1"/>
  <c r="A10959" i="3"/>
  <c r="B10961" i="3" l="1"/>
  <c r="A10960" i="3"/>
  <c r="B10962" i="3" l="1"/>
  <c r="A10961" i="3"/>
  <c r="B10963" i="3" l="1"/>
  <c r="A10962" i="3"/>
  <c r="B10964" i="3" l="1"/>
  <c r="A10963" i="3"/>
  <c r="B10965" i="3" l="1"/>
  <c r="A10964" i="3"/>
  <c r="B10966" i="3" l="1"/>
  <c r="A10965" i="3"/>
  <c r="B10967" i="3" l="1"/>
  <c r="A10966" i="3"/>
  <c r="B10968" i="3" l="1"/>
  <c r="A10967" i="3"/>
  <c r="B10969" i="3" l="1"/>
  <c r="A10968" i="3"/>
  <c r="B10970" i="3" l="1"/>
  <c r="A10969" i="3"/>
  <c r="B10971" i="3" l="1"/>
  <c r="A10970" i="3"/>
  <c r="B10972" i="3" l="1"/>
  <c r="A10971" i="3"/>
  <c r="B10973" i="3" l="1"/>
  <c r="A10972" i="3"/>
  <c r="B10974" i="3" l="1"/>
  <c r="A10973" i="3"/>
  <c r="B10975" i="3" l="1"/>
  <c r="A10974" i="3"/>
  <c r="B10976" i="3" l="1"/>
  <c r="A10975" i="3"/>
  <c r="B10977" i="3" l="1"/>
  <c r="A10976" i="3"/>
  <c r="B10978" i="3" l="1"/>
  <c r="A10977" i="3"/>
  <c r="B10979" i="3" l="1"/>
  <c r="A10978" i="3"/>
  <c r="B10980" i="3" l="1"/>
  <c r="A10979" i="3"/>
  <c r="B10981" i="3" l="1"/>
  <c r="A10980" i="3"/>
  <c r="B10982" i="3" l="1"/>
  <c r="A10981" i="3"/>
  <c r="B10983" i="3" l="1"/>
  <c r="A10982" i="3"/>
  <c r="B10984" i="3" l="1"/>
  <c r="A10983" i="3"/>
  <c r="B10985" i="3" l="1"/>
  <c r="A10984" i="3"/>
  <c r="B10986" i="3" l="1"/>
  <c r="A10985" i="3"/>
  <c r="B10987" i="3" l="1"/>
  <c r="A10986" i="3"/>
  <c r="B10988" i="3" l="1"/>
  <c r="A10987" i="3"/>
  <c r="B10989" i="3" l="1"/>
  <c r="A10988" i="3"/>
  <c r="B10990" i="3" l="1"/>
  <c r="A10989" i="3"/>
  <c r="B10991" i="3" l="1"/>
  <c r="A10990" i="3"/>
  <c r="B10992" i="3" l="1"/>
  <c r="A10991" i="3"/>
  <c r="B10993" i="3" l="1"/>
  <c r="A10992" i="3"/>
  <c r="B10994" i="3" l="1"/>
  <c r="A10993" i="3"/>
  <c r="B10995" i="3" l="1"/>
  <c r="A10994" i="3"/>
  <c r="B10996" i="3" l="1"/>
  <c r="A10995" i="3"/>
  <c r="B10997" i="3" l="1"/>
  <c r="A10996" i="3"/>
  <c r="B10998" i="3" l="1"/>
  <c r="A10997" i="3"/>
  <c r="B10999" i="3" l="1"/>
  <c r="A10998" i="3"/>
  <c r="B11000" i="3" l="1"/>
  <c r="A10999" i="3"/>
  <c r="B11001" i="3" l="1"/>
  <c r="A11000" i="3"/>
  <c r="B11002" i="3" l="1"/>
  <c r="A11001" i="3"/>
  <c r="B11003" i="3" l="1"/>
  <c r="A11002" i="3"/>
  <c r="B11004" i="3" l="1"/>
  <c r="A11003" i="3"/>
  <c r="B11005" i="3" l="1"/>
  <c r="A11004" i="3"/>
  <c r="B11006" i="3" l="1"/>
  <c r="A11005" i="3"/>
  <c r="B11007" i="3" l="1"/>
  <c r="A11006" i="3"/>
  <c r="B11008" i="3" l="1"/>
  <c r="A11007" i="3"/>
  <c r="B11009" i="3" l="1"/>
  <c r="A11008" i="3"/>
  <c r="B11010" i="3" l="1"/>
  <c r="A11009" i="3"/>
  <c r="B11011" i="3" l="1"/>
  <c r="A11010" i="3"/>
  <c r="B11012" i="3" l="1"/>
  <c r="A11011" i="3"/>
  <c r="B11013" i="3" l="1"/>
  <c r="A11012" i="3"/>
  <c r="B11014" i="3" l="1"/>
  <c r="A11013" i="3"/>
  <c r="B11015" i="3" l="1"/>
  <c r="A11014" i="3"/>
  <c r="B11016" i="3" l="1"/>
  <c r="A11015" i="3"/>
  <c r="B11017" i="3" l="1"/>
  <c r="A11016" i="3"/>
  <c r="B11018" i="3" l="1"/>
  <c r="A11017" i="3"/>
  <c r="B11019" i="3" l="1"/>
  <c r="A11018" i="3"/>
  <c r="B11020" i="3" l="1"/>
  <c r="A11019" i="3"/>
  <c r="B11021" i="3" l="1"/>
  <c r="A11020" i="3"/>
  <c r="B11022" i="3" l="1"/>
  <c r="A11021" i="3"/>
  <c r="B11023" i="3" l="1"/>
  <c r="A11022" i="3"/>
  <c r="B11024" i="3" l="1"/>
  <c r="A11023" i="3"/>
  <c r="B11025" i="3" l="1"/>
  <c r="A11024" i="3"/>
  <c r="B11026" i="3" l="1"/>
  <c r="A11025" i="3"/>
  <c r="B11027" i="3" l="1"/>
  <c r="A11026" i="3"/>
  <c r="B11028" i="3" l="1"/>
  <c r="A11027" i="3"/>
  <c r="B11029" i="3" l="1"/>
  <c r="A11028" i="3"/>
  <c r="B11030" i="3" l="1"/>
  <c r="A11029" i="3"/>
  <c r="B11031" i="3" l="1"/>
  <c r="A11030" i="3"/>
  <c r="B11032" i="3" l="1"/>
  <c r="A11031" i="3"/>
  <c r="B11033" i="3" l="1"/>
  <c r="A11032" i="3"/>
  <c r="B11034" i="3" l="1"/>
  <c r="A11033" i="3"/>
  <c r="B11035" i="3" l="1"/>
  <c r="A11034" i="3"/>
  <c r="B11036" i="3" l="1"/>
  <c r="A11035" i="3"/>
  <c r="B11037" i="3" l="1"/>
  <c r="A11036" i="3"/>
  <c r="B11038" i="3" l="1"/>
  <c r="A11037" i="3"/>
  <c r="B11039" i="3" l="1"/>
  <c r="A11038" i="3"/>
  <c r="B11040" i="3" l="1"/>
  <c r="A11040" i="3" s="1"/>
  <c r="A1103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2022</author>
  </authors>
  <commentList>
    <comment ref="H2" authorId="0" shapeId="0" xr:uid="{0F1F070A-B7D6-4874-BDD5-30E9294F3987}">
      <text>
        <r>
          <rPr>
            <sz val="9"/>
            <color indexed="81"/>
            <rFont val="Tahoma"/>
            <family val="2"/>
          </rPr>
          <t>You are MPO, or AM
Select here.</t>
        </r>
      </text>
    </comment>
  </commentList>
</comments>
</file>

<file path=xl/sharedStrings.xml><?xml version="1.0" encoding="utf-8"?>
<sst xmlns="http://schemas.openxmlformats.org/spreadsheetml/2006/main" count="78605" uniqueCount="19684">
  <si>
    <t>ID</t>
  </si>
  <si>
    <t>MPO Name</t>
  </si>
  <si>
    <t>Area</t>
  </si>
  <si>
    <t>Region</t>
  </si>
  <si>
    <t>Bogura</t>
  </si>
  <si>
    <t>Md. Delowar Hossain-Nojipur</t>
  </si>
  <si>
    <t>Md. Farman Islam-Joypurhat</t>
  </si>
  <si>
    <t>Md. Rayhan Kobir-Naogaon</t>
  </si>
  <si>
    <t>Saleh Ahmed-As-Bogura-02</t>
  </si>
  <si>
    <t>Mostofa Ali-Sirajgonj</t>
  </si>
  <si>
    <t>Jibon Kumar Roy-MPO-Nilphamary</t>
  </si>
  <si>
    <t>Dinajpur</t>
  </si>
  <si>
    <t>Dhananjoy Roy-MPO-Thakurgaon</t>
  </si>
  <si>
    <t>Alamgir Islam-Birampur</t>
  </si>
  <si>
    <t>(R-Tg-Comm) Arobindu Roy-Thakurgaon</t>
  </si>
  <si>
    <t>Ranjit Chandro Roy-Panchogor</t>
  </si>
  <si>
    <t>Basudeb Chandro Ray-Dinajpur</t>
  </si>
  <si>
    <t>Md. Abdus Samad-Natore</t>
  </si>
  <si>
    <t>Rajshahi</t>
  </si>
  <si>
    <t>Mr. Uttam Kumar-Ullapara</t>
  </si>
  <si>
    <t>Alok Kumar Biswas-Pabna</t>
  </si>
  <si>
    <t>Md.Ahmmad Ali-Potia</t>
  </si>
  <si>
    <t>Md. Anamul Haque-Chapai</t>
  </si>
  <si>
    <t>Md. Abdur Razzak-Rajshahi1</t>
  </si>
  <si>
    <t>Sumon Ali-Natore-2</t>
  </si>
  <si>
    <t>Masud Rana-Kurigram</t>
  </si>
  <si>
    <t>Rangpur</t>
  </si>
  <si>
    <t>Md. Nazrul Islam-Rangpur-1</t>
  </si>
  <si>
    <t>Rezaul Islam- Lalmonirhat</t>
  </si>
  <si>
    <t>Md. Azizul Basher-Gaibandha</t>
  </si>
  <si>
    <t>Prodip Kumar Ray-Patgram</t>
  </si>
  <si>
    <t>Manik Hossain-Mithapukur</t>
  </si>
  <si>
    <t>Mukul Hossen-Gaibandha</t>
  </si>
  <si>
    <t>Suman Chandra Das-Chittagong-1</t>
  </si>
  <si>
    <t>Chittagong</t>
  </si>
  <si>
    <t>Al- Amin -Chittagong</t>
  </si>
  <si>
    <t>Md.Jabed-Coxsbazar</t>
  </si>
  <si>
    <t>Md. Sajeeb Khan-Lohagara</t>
  </si>
  <si>
    <t>Rayhan Akon-Hathazari</t>
  </si>
  <si>
    <t>Hazrat Ali Parveg-Mirsharai</t>
  </si>
  <si>
    <t>Abu Jafor-Comilla1</t>
  </si>
  <si>
    <t>Comilla</t>
  </si>
  <si>
    <t>Ismail Hossen-Comilla2 (231)</t>
  </si>
  <si>
    <t>Md. Kamruzzaman-MPO-Comilla 3</t>
  </si>
  <si>
    <t>Jonaeid Mullah-B.Baria (415)</t>
  </si>
  <si>
    <t>Saurab Khan-Cumilla Sadar</t>
  </si>
  <si>
    <t>Md. Alamgir Hossain-Feni</t>
  </si>
  <si>
    <t>Laxmipur</t>
  </si>
  <si>
    <t>Towfiqul Islam-Hatia</t>
  </si>
  <si>
    <t>Md. Jarjes Alam-Noakhali</t>
  </si>
  <si>
    <t>Md. Shahabuddin Hossain-Luxmipur</t>
  </si>
  <si>
    <t>Md.Parbeg Mia- Sunamgonj</t>
  </si>
  <si>
    <t>Sylhet</t>
  </si>
  <si>
    <t>Riyad Hossen-As-Moulvibazar</t>
  </si>
  <si>
    <t>Imran Hossain-Hobigonj</t>
  </si>
  <si>
    <t>Md. Mohiuddin-Sylhet</t>
  </si>
  <si>
    <t>Jahidul Islam-Lalbagh</t>
  </si>
  <si>
    <t>Dhaka</t>
  </si>
  <si>
    <t>Md. Mainul Islam-Gulistan</t>
  </si>
  <si>
    <t>Hasibur Rahman Kanim-Badda</t>
  </si>
  <si>
    <t>Shahinul Islam-As-Mirpur</t>
  </si>
  <si>
    <t>Md. Khalilur Rahman-Mawna</t>
  </si>
  <si>
    <t>Gazipur</t>
  </si>
  <si>
    <t>Md. Ismail- Savar</t>
  </si>
  <si>
    <t>Lutfor Rahman-MR-Manikgonj</t>
  </si>
  <si>
    <t>Md.Khalid Saifullah-Tongi</t>
  </si>
  <si>
    <t>A.S.M.Sohel Bhuyan-Kaliyakor</t>
  </si>
  <si>
    <t>Md. Mohebbulla-Norshingdi</t>
  </si>
  <si>
    <t>Nipendra Nath Roy-Kishoreganj</t>
  </si>
  <si>
    <t>Tang.+Mym</t>
  </si>
  <si>
    <t>Anarul Islam-Mymensingh</t>
  </si>
  <si>
    <t>Md. Khurshed Alam-Jamalpur</t>
  </si>
  <si>
    <t>Md. Sohag Miah-Tangail</t>
  </si>
  <si>
    <t>Poritosh Sarkar - Barishal</t>
  </si>
  <si>
    <t>Barishal</t>
  </si>
  <si>
    <t>Khulna</t>
  </si>
  <si>
    <t>Rabiul Islam-Gouronodi</t>
  </si>
  <si>
    <t>Hasan Hawlader-Sorupkhati</t>
  </si>
  <si>
    <t>Aminul Islam-Bakergong</t>
  </si>
  <si>
    <t>Anowar Hosen-Mehendigonj</t>
  </si>
  <si>
    <t>Kawsar Hoosen-As-Bhola</t>
  </si>
  <si>
    <t>Sohel Ahmed - Charfashion</t>
  </si>
  <si>
    <t>Md.Ibrahim-Monpura</t>
  </si>
  <si>
    <t>Md.Kamrul Islam-Borhanuddin</t>
  </si>
  <si>
    <t>Jahidul Islam -Faridpur2</t>
  </si>
  <si>
    <t>Faridpur</t>
  </si>
  <si>
    <t>Saifull Islam-Madaripur</t>
  </si>
  <si>
    <t>Md. Selim Sheikh-Soriatpur</t>
  </si>
  <si>
    <t>Md. Habibur Rahman-Khoksa</t>
  </si>
  <si>
    <t>Suronjit-Faridpur</t>
  </si>
  <si>
    <t>Arup Kumay Dey-Jessore-2</t>
  </si>
  <si>
    <t>Jessore</t>
  </si>
  <si>
    <t>Polash Halder-Satkhira-1</t>
  </si>
  <si>
    <t>Indrojit Kumer-Jessore-02</t>
  </si>
  <si>
    <t>Ruhul Amin-Jessore-01</t>
  </si>
  <si>
    <t>Md. Arif Hossain Howlader-Narail</t>
  </si>
  <si>
    <t>Mahadi Hasan-Kaligonj</t>
  </si>
  <si>
    <t>Bikash Kumar Mondol-Magura</t>
  </si>
  <si>
    <t>Jhenaidah</t>
  </si>
  <si>
    <t>Moshin Ali-Meherpur</t>
  </si>
  <si>
    <t>Md.Farhad Ali-Kustia</t>
  </si>
  <si>
    <t>Md.Jahidul Islam-Chuadanga</t>
  </si>
  <si>
    <t>Abdus Salam- Court Chandpur</t>
  </si>
  <si>
    <t>Md. Salauddin-Jhenaidah</t>
  </si>
  <si>
    <t>Abdul Aziz-Gopalgonj</t>
  </si>
  <si>
    <t>Rasel Hossain-Khulna-01</t>
  </si>
  <si>
    <t>Abdul Ohab-Bagerhat</t>
  </si>
  <si>
    <t>Md.Shahin Alam-Paikgacha</t>
  </si>
  <si>
    <t>Amitav Bepary - Pirojpur</t>
  </si>
  <si>
    <t>Anando Kumar Pal-Khulna-02</t>
  </si>
  <si>
    <t>Md. Arif Howlader-Potuakhali</t>
  </si>
  <si>
    <t>Potuakhali</t>
  </si>
  <si>
    <t>Mehedi Hasan-Jhalokathi</t>
  </si>
  <si>
    <t>Md.Rana-Amtoli</t>
  </si>
  <si>
    <t>Parvez Shekh-Pathargata</t>
  </si>
  <si>
    <t>Md.Shawon Howlader-Borguna</t>
  </si>
  <si>
    <t>SL.</t>
  </si>
  <si>
    <t>Territory:</t>
  </si>
  <si>
    <t>l</t>
  </si>
  <si>
    <t>SL</t>
  </si>
  <si>
    <t>MPO ID</t>
  </si>
  <si>
    <t>Doctor/Customer Name</t>
  </si>
  <si>
    <t>Chamber Name</t>
  </si>
  <si>
    <t>Phone</t>
  </si>
  <si>
    <t>Degree</t>
  </si>
  <si>
    <t>Day</t>
  </si>
  <si>
    <t>Class</t>
  </si>
  <si>
    <t>Upozilla</t>
  </si>
  <si>
    <t>Location</t>
  </si>
  <si>
    <t>Dr. Abdus Sattar</t>
  </si>
  <si>
    <t>Khan Homoeo Hall</t>
  </si>
  <si>
    <t>DHMS</t>
  </si>
  <si>
    <t>SAT</t>
  </si>
  <si>
    <t>C</t>
  </si>
  <si>
    <t xml:space="preserve">  Galachipa</t>
  </si>
  <si>
    <t>Haridebpur  </t>
  </si>
  <si>
    <t>Dr. Israt Hossain</t>
  </si>
  <si>
    <t>Loren Homoeo House</t>
  </si>
  <si>
    <t>A</t>
  </si>
  <si>
    <t xml:space="preserve">  T&amp;T Road</t>
  </si>
  <si>
    <t xml:space="preserve">  Dr.Adhir Ronjon</t>
  </si>
  <si>
    <t>Monoronjon Homoeo Hall</t>
  </si>
  <si>
    <t xml:space="preserve">  Medicine Market</t>
  </si>
  <si>
    <t>Dr. S. Bimol</t>
  </si>
  <si>
    <t>Niramoy Homoeo Hall</t>
  </si>
  <si>
    <t xml:space="preserve">  Medicine Market  </t>
  </si>
  <si>
    <t>Dr. Porimol</t>
  </si>
  <si>
    <t>Porimol Homoeo Hall</t>
  </si>
  <si>
    <t>Dr. Awal Hossain</t>
  </si>
  <si>
    <t>Islamia Homoeo Hall</t>
  </si>
  <si>
    <t>Dr. Sumon Roy</t>
  </si>
  <si>
    <t>Popular Homoeo Hall</t>
  </si>
  <si>
    <t>B</t>
  </si>
  <si>
    <t>Bot Tola  </t>
  </si>
  <si>
    <t>Dr. Nirmol</t>
  </si>
  <si>
    <t>Seba Ousodhaloy</t>
  </si>
  <si>
    <t xml:space="preserve">  Ferighat</t>
  </si>
  <si>
    <t>Dr. Samol Bonik</t>
  </si>
  <si>
    <t>Bonik Ousodhaloy</t>
  </si>
  <si>
    <t xml:space="preserve">  Bonikpotti</t>
  </si>
  <si>
    <t>Dr. Motahar Hossain</t>
  </si>
  <si>
    <t>Jannat Homoeo Hall</t>
  </si>
  <si>
    <t xml:space="preserve">  Ulania Bazar</t>
  </si>
  <si>
    <t>Dr. Samsuddin Akon</t>
  </si>
  <si>
    <t>Prince Homoeo Hall</t>
  </si>
  <si>
    <t>Office Road  </t>
  </si>
  <si>
    <t>Dr. Md: Nanna</t>
  </si>
  <si>
    <t>Ramin Homoeo Hall</t>
  </si>
  <si>
    <t>Chor Montaz  </t>
  </si>
  <si>
    <t>Dr. Mostafizur Rahman</t>
  </si>
  <si>
    <t>Nur-E Cherhindo Hom:</t>
  </si>
  <si>
    <t>01914426026  </t>
  </si>
  <si>
    <t>SUN</t>
  </si>
  <si>
    <t xml:space="preserve">  Mirjagonj</t>
  </si>
  <si>
    <t>Mazar Road  </t>
  </si>
  <si>
    <t>Dr. Abdul Kadir</t>
  </si>
  <si>
    <t>Al-Fesani Homoeo Hall</t>
  </si>
  <si>
    <t xml:space="preserve">  01712086753</t>
  </si>
  <si>
    <t xml:space="preserve">  Mazar Road</t>
  </si>
  <si>
    <t>Dr. Romen Chandra</t>
  </si>
  <si>
    <t>Rahul Homoeo Niketon</t>
  </si>
  <si>
    <t xml:space="preserve">  01780209069</t>
  </si>
  <si>
    <t xml:space="preserve">  Subidkhali</t>
  </si>
  <si>
    <t>Dr. Dulal Chandra</t>
  </si>
  <si>
    <t>Prathona Hom: Hall</t>
  </si>
  <si>
    <t xml:space="preserve">  01771325292</t>
  </si>
  <si>
    <t>Dr. Shorim Das</t>
  </si>
  <si>
    <t>Ghita Homoeo Hall</t>
  </si>
  <si>
    <t xml:space="preserve">  01729877314</t>
  </si>
  <si>
    <t>Dr. Sonjoy Dhas</t>
  </si>
  <si>
    <t>Payel Homoeo Hall</t>
  </si>
  <si>
    <t xml:space="preserve">  01726518310</t>
  </si>
  <si>
    <t>Dr. Abdul Jolil</t>
  </si>
  <si>
    <t>Necharia Homoeo Hall</t>
  </si>
  <si>
    <t xml:space="preserve">  01798055084</t>
  </si>
  <si>
    <t>Dr. Ebrahim Kholil</t>
  </si>
  <si>
    <t>Seba Homoeo Hall</t>
  </si>
  <si>
    <t xml:space="preserve">  01722224961</t>
  </si>
  <si>
    <t>Dr. G.M. Yusuf</t>
  </si>
  <si>
    <t>Sefa Homoeo Hall</t>
  </si>
  <si>
    <t xml:space="preserve">  01712517330</t>
  </si>
  <si>
    <t>Dumki  </t>
  </si>
  <si>
    <t xml:space="preserve">  Board</t>
  </si>
  <si>
    <t>Dr. Bimol Chandra</t>
  </si>
  <si>
    <t>Bijoy Homoeo Hall</t>
  </si>
  <si>
    <t xml:space="preserve">  01720335494</t>
  </si>
  <si>
    <t>Dr. Kaniz Fatema</t>
  </si>
  <si>
    <t>Eyamin Homoeo Hall</t>
  </si>
  <si>
    <t xml:space="preserve">  01745863913</t>
  </si>
  <si>
    <t>Dr. Md: Nurul Huda</t>
  </si>
  <si>
    <t>Master Homoeo Hall</t>
  </si>
  <si>
    <t xml:space="preserve">  01712482781</t>
  </si>
  <si>
    <t>Taltoly Bazar  </t>
  </si>
  <si>
    <t>Dr. Solayman Azad</t>
  </si>
  <si>
    <t>Azad Homoeo Pharmecy</t>
  </si>
  <si>
    <t xml:space="preserve">  01733897422</t>
  </si>
  <si>
    <t>Thana Brigde</t>
  </si>
  <si>
    <t xml:space="preserve">  Dr. Nur Mohammad</t>
  </si>
  <si>
    <t>Maruf &amp; Mahadi Homoeo Hall</t>
  </si>
  <si>
    <t xml:space="preserve">  01718310978</t>
  </si>
  <si>
    <t xml:space="preserve">  Pirtoly Bazar</t>
  </si>
  <si>
    <t xml:space="preserve">  Dr. Nazrul Islam</t>
  </si>
  <si>
    <t xml:space="preserve">  Tawhid Homoeo Hall</t>
  </si>
  <si>
    <t xml:space="preserve">  01712412424</t>
  </si>
  <si>
    <t>Collage Ghet</t>
  </si>
  <si>
    <t xml:space="preserve">  Dr. D.D. Mondol</t>
  </si>
  <si>
    <t>Cure Homoeo Hall</t>
  </si>
  <si>
    <t xml:space="preserve">  01742390072</t>
  </si>
  <si>
    <t>Dr. Billal Sikder</t>
  </si>
  <si>
    <t>Sikder Homoeo Hall</t>
  </si>
  <si>
    <t>TUE</t>
  </si>
  <si>
    <t xml:space="preserve">  Patuakhali</t>
  </si>
  <si>
    <t xml:space="preserve">  Shiali Bazar</t>
  </si>
  <si>
    <t xml:space="preserve">  Dr. Harun-Ar-Rashid</t>
  </si>
  <si>
    <t>Murad Homoeo Hall</t>
  </si>
  <si>
    <t xml:space="preserve">  Kolatola</t>
  </si>
  <si>
    <t>Dr. Chitto Ronjon Pal</t>
  </si>
  <si>
    <t>Tapos Homoeo Hall</t>
  </si>
  <si>
    <t xml:space="preserve">  Jubli Road</t>
  </si>
  <si>
    <t xml:space="preserve">  Dr. Nizam Uddin</t>
  </si>
  <si>
    <t xml:space="preserve">  Sikder Homoeo Hall</t>
  </si>
  <si>
    <t xml:space="preserve">  Mukti Clinic Mor</t>
  </si>
  <si>
    <t>Dr. Osman Goni</t>
  </si>
  <si>
    <t>Haniman Homoeo Hall</t>
  </si>
  <si>
    <t xml:space="preserve">  Kalibari Road</t>
  </si>
  <si>
    <t xml:space="preserve">  Dr. Joynal Gazi</t>
  </si>
  <si>
    <t>Gazi Homoeo Hall</t>
  </si>
  <si>
    <t>W.saler</t>
  </si>
  <si>
    <t xml:space="preserve">  Puran Bazar</t>
  </si>
  <si>
    <t xml:space="preserve">  Dr. Shunil Kumar</t>
  </si>
  <si>
    <t>Janoni Homoeo Hall</t>
  </si>
  <si>
    <t xml:space="preserve">  Dr. Dhirendronath Pal</t>
  </si>
  <si>
    <t>Principal Homoeo Hall</t>
  </si>
  <si>
    <t>BHMS</t>
  </si>
  <si>
    <t>New  </t>
  </si>
  <si>
    <t xml:space="preserve">  Dr. M.Altab Hossain</t>
  </si>
  <si>
    <t xml:space="preserve">  Islamia Homoeo Hall</t>
  </si>
  <si>
    <t xml:space="preserve">  Hetalia</t>
  </si>
  <si>
    <t xml:space="preserve">  Dr. Jolilur Rahman</t>
  </si>
  <si>
    <t>Modina Homoeo Hall</t>
  </si>
  <si>
    <t xml:space="preserve">  Dr. Habibur Rahman</t>
  </si>
  <si>
    <t xml:space="preserve">  Taimia Homoeo Hall</t>
  </si>
  <si>
    <t xml:space="preserve">  Dr. Asma Akter</t>
  </si>
  <si>
    <t xml:space="preserve">  Desh Bangla Hom:</t>
  </si>
  <si>
    <t xml:space="preserve">  Dr. Nasir Uddin</t>
  </si>
  <si>
    <t>Fahim Homoeo Hall</t>
  </si>
  <si>
    <t>Brigder Niche  </t>
  </si>
  <si>
    <t xml:space="preserve">  Dr. Josim Uddin</t>
  </si>
  <si>
    <t>Hakkani Homoeo Hall</t>
  </si>
  <si>
    <t xml:space="preserve">  Adalatpara</t>
  </si>
  <si>
    <t xml:space="preserve">  Uposom Homoeo Hall</t>
  </si>
  <si>
    <t xml:space="preserve">  Md: Yusuf</t>
  </si>
  <si>
    <t>Yusuf Homoeo Hall</t>
  </si>
  <si>
    <t>Dr. Shahed Ali</t>
  </si>
  <si>
    <t>WED</t>
  </si>
  <si>
    <t xml:space="preserve">  Dr. Ahsan Ullah</t>
  </si>
  <si>
    <t>Abdullah Homoeo Hall</t>
  </si>
  <si>
    <t xml:space="preserve">  Dr. Mehedi Hassan</t>
  </si>
  <si>
    <t xml:space="preserve">  Romeka Homoeo Hall</t>
  </si>
  <si>
    <t xml:space="preserve">  Choto Chowrasta</t>
  </si>
  <si>
    <t xml:space="preserve">  Dr. M.A. Lotif</t>
  </si>
  <si>
    <t xml:space="preserve">  Bismillah Homoeo Hall</t>
  </si>
  <si>
    <t xml:space="preserve">  Kazipara</t>
  </si>
  <si>
    <t xml:space="preserve">  Dr. Abdur Rahman</t>
  </si>
  <si>
    <t xml:space="preserve">  Sefa Homoeo Clinic</t>
  </si>
  <si>
    <t xml:space="preserve">  Dhorandi Bazar</t>
  </si>
  <si>
    <t xml:space="preserve">  Dr. Sultan Mahmud</t>
  </si>
  <si>
    <t xml:space="preserve">  Allahar Dan Hom: Hall</t>
  </si>
  <si>
    <t xml:space="preserve">  Dr. Asim Mondol</t>
  </si>
  <si>
    <t xml:space="preserve">  Matree Homoeo Hall</t>
  </si>
  <si>
    <t>Doshmina  </t>
  </si>
  <si>
    <t>Sadar Road  </t>
  </si>
  <si>
    <t xml:space="preserve">  Dr. Forida Yeasmin</t>
  </si>
  <si>
    <t>Rimu Homoeo Clinic</t>
  </si>
  <si>
    <t>School Road</t>
  </si>
  <si>
    <t xml:space="preserve">  Dr. Nurul Islam</t>
  </si>
  <si>
    <t>Nafiz Homoeo Hall</t>
  </si>
  <si>
    <t xml:space="preserve">  Near By</t>
  </si>
  <si>
    <t xml:space="preserve">  Dr. Sah Jamal</t>
  </si>
  <si>
    <t xml:space="preserve">  Harbal Ousodh Ghor</t>
  </si>
  <si>
    <t>Hekim</t>
  </si>
  <si>
    <t xml:space="preserve">  Sadar</t>
  </si>
  <si>
    <t xml:space="preserve">  Dr. Samsul Alam</t>
  </si>
  <si>
    <t xml:space="preserve">  Tamim Homoeo Hall</t>
  </si>
  <si>
    <t>Dr. Santi Ronjon</t>
  </si>
  <si>
    <t>Sumon Homoeo Hall</t>
  </si>
  <si>
    <t>THU</t>
  </si>
  <si>
    <t>Bauphal  </t>
  </si>
  <si>
    <t>Nagar Hat  </t>
  </si>
  <si>
    <t xml:space="preserve">  Dr. Sonjoy Chandra</t>
  </si>
  <si>
    <t xml:space="preserve">  Jonosastho Hom: Hall</t>
  </si>
  <si>
    <t xml:space="preserve">  Golabari</t>
  </si>
  <si>
    <t>Adorsho Homoeo Hall</t>
  </si>
  <si>
    <t xml:space="preserve">  Thana Brigde</t>
  </si>
  <si>
    <t xml:space="preserve">  Dr. Khaleda Begum</t>
  </si>
  <si>
    <t xml:space="preserve">  Shahin Homoeo Hall</t>
  </si>
  <si>
    <t xml:space="preserve">  Sadar Road</t>
  </si>
  <si>
    <t xml:space="preserve">  Dr. Anisur Rahman</t>
  </si>
  <si>
    <t>Amina Homoeo Hall</t>
  </si>
  <si>
    <t>Nafia Homoeo Hall</t>
  </si>
  <si>
    <t>Dr. Jesmin Nahar</t>
  </si>
  <si>
    <t>Kalaiya Bandar</t>
  </si>
  <si>
    <t xml:space="preserve">  Dr. Md:Abdul Mannan</t>
  </si>
  <si>
    <t xml:space="preserve">  Shalehia Dawakhana</t>
  </si>
  <si>
    <t xml:space="preserve">  Dr. Sukhdev Saha</t>
  </si>
  <si>
    <t xml:space="preserve">  Sikder Medical Hall</t>
  </si>
  <si>
    <t>RMP</t>
  </si>
  <si>
    <t>Dr. Motiar</t>
  </si>
  <si>
    <t>Sarkar Homoeo Hall</t>
  </si>
  <si>
    <t>Jebon Nagar</t>
  </si>
  <si>
    <t>Hospital Road</t>
  </si>
  <si>
    <t>Dr. Joher</t>
  </si>
  <si>
    <t>Johir Homoeo Hall</t>
  </si>
  <si>
    <t>Dr. Santo</t>
  </si>
  <si>
    <t>Adrosha Homoeo Hall</t>
  </si>
  <si>
    <t>Dr. Jabbar</t>
  </si>
  <si>
    <t>A Ali Homoeo Hall</t>
  </si>
  <si>
    <t>Dr. Bozlu</t>
  </si>
  <si>
    <t>Rohamania Homoeo Hall</t>
  </si>
  <si>
    <t>Chuadanga</t>
  </si>
  <si>
    <t>Academy</t>
  </si>
  <si>
    <t>Dr. Rofiqul</t>
  </si>
  <si>
    <t>Talha Homoeo Hall</t>
  </si>
  <si>
    <t>Dr. Uzzal</t>
  </si>
  <si>
    <t>Sattar Homoeo Hall</t>
  </si>
  <si>
    <t>Rail Bazar</t>
  </si>
  <si>
    <t>Dr. Samato</t>
  </si>
  <si>
    <t>Dorsona Homoeo Hall</t>
  </si>
  <si>
    <t>Jabon nagar</t>
  </si>
  <si>
    <t>Islampur</t>
  </si>
  <si>
    <t>Dr. Kamal</t>
  </si>
  <si>
    <t>Dr. Santi</t>
  </si>
  <si>
    <t>Maharun Homoeo Hall</t>
  </si>
  <si>
    <t>Dr. Hafij Uddin</t>
  </si>
  <si>
    <t>Hafij Homoeo Hall</t>
  </si>
  <si>
    <t>Dr. Omar Ali</t>
  </si>
  <si>
    <t>Modern Homoeo Hall</t>
  </si>
  <si>
    <t>Andulbaria</t>
  </si>
  <si>
    <t>Dr.</t>
  </si>
  <si>
    <t>Homoeopathic Clinic</t>
  </si>
  <si>
    <t>Bangla Homoeo Hall</t>
  </si>
  <si>
    <t>Uthuli Bazar</t>
  </si>
  <si>
    <t>Rumi Homoeo Hall</t>
  </si>
  <si>
    <t>Dr. Raton</t>
  </si>
  <si>
    <t>Raton Homoeo Hall</t>
  </si>
  <si>
    <t>Dorsona</t>
  </si>
  <si>
    <t>Hijolgari Bazar</t>
  </si>
  <si>
    <t>Dr. Razzak</t>
  </si>
  <si>
    <t>Santo Homoeo Hall</t>
  </si>
  <si>
    <t>Islami Homoeo Hall</t>
  </si>
  <si>
    <t>Dr. Sahidul</t>
  </si>
  <si>
    <t>K Ali Homoeo Hall</t>
  </si>
  <si>
    <t>Nagirpara</t>
  </si>
  <si>
    <t>Dr. Rokon</t>
  </si>
  <si>
    <t>Rokon Homoeo Hall</t>
  </si>
  <si>
    <t>Jaforpur</t>
  </si>
  <si>
    <t>Dr. Robi</t>
  </si>
  <si>
    <t>Robi Homoeo Hall</t>
  </si>
  <si>
    <t>Academy more</t>
  </si>
  <si>
    <t>Dr. Alamin</t>
  </si>
  <si>
    <t>Amin Homoeo Hall</t>
  </si>
  <si>
    <t>LHMP</t>
  </si>
  <si>
    <t>Babu Homoeo Hall</t>
  </si>
  <si>
    <t>Dhagedha Baza</t>
  </si>
  <si>
    <t>Dr. Asma Akter</t>
  </si>
  <si>
    <t>Asma Homoeo Hall</t>
  </si>
  <si>
    <t>Dr. Afsar Ali</t>
  </si>
  <si>
    <t>Asa Homoeo Hall</t>
  </si>
  <si>
    <t>Dr. Hosan</t>
  </si>
  <si>
    <t>Hosan Homoeo Hall</t>
  </si>
  <si>
    <t>Dr. Salam</t>
  </si>
  <si>
    <t>Akoto Homoeo Hall</t>
  </si>
  <si>
    <t>Dr. Mizanur</t>
  </si>
  <si>
    <t>Aroggo Nikaton</t>
  </si>
  <si>
    <t>Islam Homoeo Hall</t>
  </si>
  <si>
    <t>Vimrulla Bazar</t>
  </si>
  <si>
    <t>Alamin Homoeo Hall</t>
  </si>
  <si>
    <t>MON</t>
  </si>
  <si>
    <t>Damurhuda</t>
  </si>
  <si>
    <t>Dr. Kadar</t>
  </si>
  <si>
    <t>Masum Homoeo Hall</t>
  </si>
  <si>
    <t>Dr. Gaffar</t>
  </si>
  <si>
    <t>Jonaseba Homoeo Hall</t>
  </si>
  <si>
    <t>Chatlarmore</t>
  </si>
  <si>
    <t>Dr. Omar</t>
  </si>
  <si>
    <t>Kathal Bari</t>
  </si>
  <si>
    <t>Dr. Aynul Haque</t>
  </si>
  <si>
    <t>Tohid Homoeo Hall</t>
  </si>
  <si>
    <t>Dr. Mohan</t>
  </si>
  <si>
    <t>Muslim Homoeo Hall</t>
  </si>
  <si>
    <t>Sattat Homoeo Hall</t>
  </si>
  <si>
    <t>Dr. Fofique</t>
  </si>
  <si>
    <t>Dr. Masum</t>
  </si>
  <si>
    <t>Hadi Homoeo Hall</t>
  </si>
  <si>
    <t>Dr. Nilufa</t>
  </si>
  <si>
    <t>Nilufa Homoeo Hall</t>
  </si>
  <si>
    <t>Rail Gate</t>
  </si>
  <si>
    <t>Dr. Dulal</t>
  </si>
  <si>
    <t>HMB</t>
  </si>
  <si>
    <t>Dosrsona</t>
  </si>
  <si>
    <t>Dosrsona Bazar</t>
  </si>
  <si>
    <t>Singapure Homoeo Hall</t>
  </si>
  <si>
    <t>Karpasdanga</t>
  </si>
  <si>
    <t>Life Care Homoeo Hall</t>
  </si>
  <si>
    <t>Nazim Homoeo Hall</t>
  </si>
  <si>
    <t>Kamal Homoeo Hall</t>
  </si>
  <si>
    <t>Alamdanga</t>
  </si>
  <si>
    <t>Dr. Alia</t>
  </si>
  <si>
    <t>Tamim Homoeo Hall</t>
  </si>
  <si>
    <t>Jamjami Bazar</t>
  </si>
  <si>
    <t>Dr. Alim</t>
  </si>
  <si>
    <t>Alim Homoeo Hall</t>
  </si>
  <si>
    <t>Nur Homoeo Hall</t>
  </si>
  <si>
    <t>Dr. Mohasin</t>
  </si>
  <si>
    <t>Sojib Mamorial</t>
  </si>
  <si>
    <t>Dr. Salina</t>
  </si>
  <si>
    <t>Salehin Homoeo Hall</t>
  </si>
  <si>
    <t>Dr. Samsul</t>
  </si>
  <si>
    <t>Dr. Belal</t>
  </si>
  <si>
    <t>Belal Homoeo Hall</t>
  </si>
  <si>
    <t>Dhanbaria</t>
  </si>
  <si>
    <t>Dr. Rashid</t>
  </si>
  <si>
    <t>Rashid Homoeo Hall</t>
  </si>
  <si>
    <t>Matherhuda</t>
  </si>
  <si>
    <t>Dr. Habib</t>
  </si>
  <si>
    <t>Habiba Homoeo Hall</t>
  </si>
  <si>
    <t>Dr. Alamgir</t>
  </si>
  <si>
    <t>Biswas Homoeo Hall</t>
  </si>
  <si>
    <t>Dr. Rasal</t>
  </si>
  <si>
    <t>Rasal Homoeo Hall</t>
  </si>
  <si>
    <t>HR Homoeo Hall</t>
  </si>
  <si>
    <t>Tonmoy Homoeo Hall</t>
  </si>
  <si>
    <t>Dr. Samshuda</t>
  </si>
  <si>
    <t>Jonosada Homoeo Hall</t>
  </si>
  <si>
    <t>Bhailapur</t>
  </si>
  <si>
    <t>Dr. Laddu</t>
  </si>
  <si>
    <t>Ruma Homoeo Hall</t>
  </si>
  <si>
    <t>Dr. Tomisuddin</t>
  </si>
  <si>
    <t>Saba Homoeo Hall</t>
  </si>
  <si>
    <t>Dr. Humayan</t>
  </si>
  <si>
    <t>Bismillah Homoeo Hall</t>
  </si>
  <si>
    <t>Asmankhli</t>
  </si>
  <si>
    <t>Dr. Zia</t>
  </si>
  <si>
    <t>Zia Homoeo Hall</t>
  </si>
  <si>
    <t>Digeadah Bazar</t>
  </si>
  <si>
    <t>D. Hafiz</t>
  </si>
  <si>
    <t>Hafiz Homoeo Hall</t>
  </si>
  <si>
    <t>Dr. Sanowar</t>
  </si>
  <si>
    <t>Chwduri Homoeo Hall</t>
  </si>
  <si>
    <t>Sarozgonj Bazar</t>
  </si>
  <si>
    <t>Dr. Lipi</t>
  </si>
  <si>
    <t>Lipi Homoeo Hall</t>
  </si>
  <si>
    <t>Dr. Runu</t>
  </si>
  <si>
    <t>Aziz Homoeo Hall</t>
  </si>
  <si>
    <t>Dohmail</t>
  </si>
  <si>
    <t>Dr. Hasan</t>
  </si>
  <si>
    <t>Hasan Homoeo Hall</t>
  </si>
  <si>
    <t>Dr. Monirul</t>
  </si>
  <si>
    <t>Bappi Homoeo Hall</t>
  </si>
  <si>
    <t>Dr. Tomal</t>
  </si>
  <si>
    <t>Ibne sina Homoeo Hall</t>
  </si>
  <si>
    <t>Dr. Nuha</t>
  </si>
  <si>
    <t>Nuha Homoeo Hall</t>
  </si>
  <si>
    <t>Goldare</t>
  </si>
  <si>
    <t>Kadar Homoeo Hall</t>
  </si>
  <si>
    <t>Dr. Akhar</t>
  </si>
  <si>
    <t>Akhar Homoeo Hall</t>
  </si>
  <si>
    <t>Dr. Dulal Raha</t>
  </si>
  <si>
    <t>Moden Homoeo Hall</t>
  </si>
  <si>
    <t>Narail</t>
  </si>
  <si>
    <t>Dr. Tusar</t>
  </si>
  <si>
    <t>Puspo Homoeo Hall</t>
  </si>
  <si>
    <t>Joy Homoeo Hall</t>
  </si>
  <si>
    <t>01710-785244</t>
  </si>
  <si>
    <t>Dr. Sorif</t>
  </si>
  <si>
    <t>Sorif Homoeo Hall</t>
  </si>
  <si>
    <t>01912-660454</t>
  </si>
  <si>
    <t xml:space="preserve">Dr. </t>
  </si>
  <si>
    <t>Asirbath Homoeo Hall</t>
  </si>
  <si>
    <t>Gonggarampur</t>
  </si>
  <si>
    <t>Dr. Mozibor</t>
  </si>
  <si>
    <t>Kazi Homoeo Hall</t>
  </si>
  <si>
    <t>Safa Homoeo Hall</t>
  </si>
  <si>
    <t>Gopalpur</t>
  </si>
  <si>
    <t>Mina Homoeo Hall</t>
  </si>
  <si>
    <t>Mollah Homoeo Hall</t>
  </si>
  <si>
    <t>Dr. Habibullah</t>
  </si>
  <si>
    <t>Dr. Mustofa</t>
  </si>
  <si>
    <t>Insaf Homoeo Hall</t>
  </si>
  <si>
    <t>Kalia</t>
  </si>
  <si>
    <t>Dr. Rahman</t>
  </si>
  <si>
    <t>Rahman Homoeo Hall</t>
  </si>
  <si>
    <t>Momota Homoeo Hall</t>
  </si>
  <si>
    <t>Chachuria</t>
  </si>
  <si>
    <t>Dr. Prodep</t>
  </si>
  <si>
    <t>Kent Homoeo Hall</t>
  </si>
  <si>
    <t>01687-098394</t>
  </si>
  <si>
    <t>Gopalpur Bazar</t>
  </si>
  <si>
    <t xml:space="preserve">Narail </t>
  </si>
  <si>
    <t>Ray Homoeo Hall</t>
  </si>
  <si>
    <t>Toma Homoeo Hall</t>
  </si>
  <si>
    <t>Dr. BK Shah</t>
  </si>
  <si>
    <t>Joya Homoeo Hall</t>
  </si>
  <si>
    <t>Gobra Bazar</t>
  </si>
  <si>
    <t>Horidas Homoeo Hall</t>
  </si>
  <si>
    <t>Siggia Bazar</t>
  </si>
  <si>
    <t>Ghosh Homoeo Hall</t>
  </si>
  <si>
    <t>Dr. Sree Bash</t>
  </si>
  <si>
    <t>Shopno Homoeo Hall</t>
  </si>
  <si>
    <t>Dr. Sonjoy</t>
  </si>
  <si>
    <t>Mithapur Bazar</t>
  </si>
  <si>
    <t>Dr. Roton</t>
  </si>
  <si>
    <t>Adarsho Homoeo Hall</t>
  </si>
  <si>
    <t>Dr. Melon</t>
  </si>
  <si>
    <t>Melon Homoeo Hall</t>
  </si>
  <si>
    <t>01823-196027</t>
  </si>
  <si>
    <t>Homoeo Care</t>
  </si>
  <si>
    <t>Lohagara</t>
  </si>
  <si>
    <t>Adorso Homoeo Hall</t>
  </si>
  <si>
    <t>Dr. Habibur Rahman</t>
  </si>
  <si>
    <t xml:space="preserve">Dr. Rejaul </t>
  </si>
  <si>
    <t>Sufia Homoeo Hall</t>
  </si>
  <si>
    <t>Ideal Homoeo Hall</t>
  </si>
  <si>
    <t>Dr. Utpal</t>
  </si>
  <si>
    <t>Mizan Homoeo Hall</t>
  </si>
  <si>
    <t>Joy Guru Homoeo Hall</t>
  </si>
  <si>
    <t>Mithapur</t>
  </si>
  <si>
    <t>Santimata Homoeo Hall</t>
  </si>
  <si>
    <t>Dr. Ibrahim</t>
  </si>
  <si>
    <t>National Homoeo Hall</t>
  </si>
  <si>
    <t>Dr. Samol</t>
  </si>
  <si>
    <t>Shefa Homoeo Hall</t>
  </si>
  <si>
    <t>Dr. Bablu</t>
  </si>
  <si>
    <t>Suchi Homoeo Hall</t>
  </si>
  <si>
    <t>Degulia</t>
  </si>
  <si>
    <t>Dr. Kamruzzaman</t>
  </si>
  <si>
    <t>Toufik Homoeo Hall</t>
  </si>
  <si>
    <t>Hamiman Homoeo Hall</t>
  </si>
  <si>
    <t>Shapla Homoeo Hall</t>
  </si>
  <si>
    <t>Satota Homoeo Hall</t>
  </si>
  <si>
    <t>Dr. Toshibul</t>
  </si>
  <si>
    <t>Mahedi Homoeo Hall</t>
  </si>
  <si>
    <t>Lokkipasa</t>
  </si>
  <si>
    <t>Alif Homoeo Hall</t>
  </si>
  <si>
    <t>Sahid Homoeo Hall</t>
  </si>
  <si>
    <t>Dr. Josna</t>
  </si>
  <si>
    <t>Take Care Homoeo Hall</t>
  </si>
  <si>
    <t>Dr. Amia Khatun</t>
  </si>
  <si>
    <t>Busra Homoeo Hall</t>
  </si>
  <si>
    <t>01773-323418</t>
  </si>
  <si>
    <t>Salikha</t>
  </si>
  <si>
    <t>Shimakhali Bazar</t>
  </si>
  <si>
    <t>Kalid Homoeo Hall</t>
  </si>
  <si>
    <t>01857-662061</t>
  </si>
  <si>
    <t xml:space="preserve">Dr. Sahid </t>
  </si>
  <si>
    <t>Jaman Homoeo Hall</t>
  </si>
  <si>
    <t>01740-513855</t>
  </si>
  <si>
    <t>Dr. Israil Hossain</t>
  </si>
  <si>
    <t>Biswas Homoeo Pharmacy</t>
  </si>
  <si>
    <t>01724-340917</t>
  </si>
  <si>
    <t xml:space="preserve">Dr. Sonod </t>
  </si>
  <si>
    <t>Janani Homoeo Hall</t>
  </si>
  <si>
    <t>01727-037559</t>
  </si>
  <si>
    <t xml:space="preserve">Sreepur </t>
  </si>
  <si>
    <t>Radhanagar</t>
  </si>
  <si>
    <t>Dr. Parven</t>
  </si>
  <si>
    <t>Nesariya Homoeo Hall</t>
  </si>
  <si>
    <t>01759-620048</t>
  </si>
  <si>
    <t>Dr. Moni Khatun</t>
  </si>
  <si>
    <t>Ana Homoeo Hall</t>
  </si>
  <si>
    <t>01983-114822</t>
  </si>
  <si>
    <t>Sreepur</t>
  </si>
  <si>
    <t xml:space="preserve">Amtoil </t>
  </si>
  <si>
    <t>New Moden Homoeo Hall</t>
  </si>
  <si>
    <t>01728-993811</t>
  </si>
  <si>
    <t>Dr. Soborna</t>
  </si>
  <si>
    <t>Urmi Homoeo Hall</t>
  </si>
  <si>
    <t>01717-936358</t>
  </si>
  <si>
    <t xml:space="preserve">B </t>
  </si>
  <si>
    <t>01836-649687</t>
  </si>
  <si>
    <t xml:space="preserve">Nagolbath </t>
  </si>
  <si>
    <t>Dr. Tofazal</t>
  </si>
  <si>
    <t>Tofazal Homoeo Hall</t>
  </si>
  <si>
    <t>01966-869616</t>
  </si>
  <si>
    <t>Khamarpara</t>
  </si>
  <si>
    <t>Dr. Asutos</t>
  </si>
  <si>
    <t>Bokshi Homoeo Hall</t>
  </si>
  <si>
    <t>01727-883804</t>
  </si>
  <si>
    <t>Dr. Arup Ray</t>
  </si>
  <si>
    <t>01937-517481</t>
  </si>
  <si>
    <t xml:space="preserve">Dr. Hani </t>
  </si>
  <si>
    <t>Hani Homoeo Hall</t>
  </si>
  <si>
    <t>01953-739622</t>
  </si>
  <si>
    <t>Dr.Emdaul</t>
  </si>
  <si>
    <t>Emon Homoeo Hall</t>
  </si>
  <si>
    <t>01718-503086</t>
  </si>
  <si>
    <t>Arpara Bazar</t>
  </si>
  <si>
    <t>Dr. Okil</t>
  </si>
  <si>
    <t>01728-689383</t>
  </si>
  <si>
    <t>Dr.Apurbo Ray</t>
  </si>
  <si>
    <t>01725-236958</t>
  </si>
  <si>
    <t>Dr. Prober</t>
  </si>
  <si>
    <t>Purochundro Homoeo Hall</t>
  </si>
  <si>
    <t>01768-902136</t>
  </si>
  <si>
    <t>Dr. Orobindu</t>
  </si>
  <si>
    <t>Ashirbath Homoeo Hall</t>
  </si>
  <si>
    <t>01782-567523</t>
  </si>
  <si>
    <t>Dr. Polash</t>
  </si>
  <si>
    <t>Davray Homoeo Hall</t>
  </si>
  <si>
    <t>01739-490460</t>
  </si>
  <si>
    <t>Bunogath Bazar</t>
  </si>
  <si>
    <t>Ma Monjilika Homoeo Hall</t>
  </si>
  <si>
    <t>Dr. Jabin Rahman</t>
  </si>
  <si>
    <t>Noyon Homoeo Hall</t>
  </si>
  <si>
    <t>01708-999315</t>
  </si>
  <si>
    <t>Dr. Tushar</t>
  </si>
  <si>
    <t>Onamica Homoeo Hall</t>
  </si>
  <si>
    <t>017157-863511</t>
  </si>
  <si>
    <t>Ma Homoeo Hall</t>
  </si>
  <si>
    <t>01747-331423</t>
  </si>
  <si>
    <t>Homoeo Arogo</t>
  </si>
  <si>
    <t>01840-350508</t>
  </si>
  <si>
    <t xml:space="preserve">Dr. Romas </t>
  </si>
  <si>
    <t>Matrie Homoeo Hall</t>
  </si>
  <si>
    <t>01914-421467</t>
  </si>
  <si>
    <t>Dr. Bepul Kumar</t>
  </si>
  <si>
    <t>Niroth Homoeo Hall</t>
  </si>
  <si>
    <t>01771-415889</t>
  </si>
  <si>
    <t xml:space="preserve">Dr. Asutous </t>
  </si>
  <si>
    <t>Horichand Homoeo Hall</t>
  </si>
  <si>
    <t>01918-064155</t>
  </si>
  <si>
    <t>Dr. Jabat</t>
  </si>
  <si>
    <t>Jonine Homoeo Hall</t>
  </si>
  <si>
    <t>01913-989964</t>
  </si>
  <si>
    <t>Magura</t>
  </si>
  <si>
    <t>Alokdia Bazar</t>
  </si>
  <si>
    <t>Dr. Sonjit Kumar</t>
  </si>
  <si>
    <t>Lukonath Homoeo Hall</t>
  </si>
  <si>
    <t>01724-160247</t>
  </si>
  <si>
    <t>Domorsia Bazar</t>
  </si>
  <si>
    <t>Dr. Osim Sen</t>
  </si>
  <si>
    <t>Sen Homoeo Hall</t>
  </si>
  <si>
    <t>01776-057793</t>
  </si>
  <si>
    <t>01720-663420</t>
  </si>
  <si>
    <t>Dr. Pobin</t>
  </si>
  <si>
    <t>Pobon Homoeo Hall</t>
  </si>
  <si>
    <t>01735-425574</t>
  </si>
  <si>
    <t>Alamkhali Bazar</t>
  </si>
  <si>
    <t>Dr</t>
  </si>
  <si>
    <t>01721-342211</t>
  </si>
  <si>
    <t>Esakhada Bazar</t>
  </si>
  <si>
    <t>Dr. Ronjit</t>
  </si>
  <si>
    <t>Mukti Homoeo Hall</t>
  </si>
  <si>
    <t>01713-915626</t>
  </si>
  <si>
    <t>Nagra Bazar</t>
  </si>
  <si>
    <t xml:space="preserve">Dr. Methun Sutrodor </t>
  </si>
  <si>
    <t>Vala Homoeo Hall</t>
  </si>
  <si>
    <t>01724-781834</t>
  </si>
  <si>
    <t>Dr. Tepu Sultan</t>
  </si>
  <si>
    <t>Seba Homoeo Complex</t>
  </si>
  <si>
    <t>01736-807328</t>
  </si>
  <si>
    <t>Dr. Dav Dullal</t>
  </si>
  <si>
    <t>Sagor Homoeo Hall</t>
  </si>
  <si>
    <t>01712-632291</t>
  </si>
  <si>
    <t>Dr. Sirajul</t>
  </si>
  <si>
    <t>01727-945192</t>
  </si>
  <si>
    <t>Mohammadpur</t>
  </si>
  <si>
    <t>01914-293362</t>
  </si>
  <si>
    <t>Dr. BK Tara</t>
  </si>
  <si>
    <t>Kalitara Homoeo Hall</t>
  </si>
  <si>
    <t>01716-802677</t>
  </si>
  <si>
    <t>Dr. Mizan</t>
  </si>
  <si>
    <t>01936-112041</t>
  </si>
  <si>
    <t>Jhama Bazar</t>
  </si>
  <si>
    <t>Sreeti Kona Homoeo Hall</t>
  </si>
  <si>
    <t>01724-028940</t>
  </si>
  <si>
    <t>Polita Bazar</t>
  </si>
  <si>
    <t xml:space="preserve">Dr. Moni Kumar </t>
  </si>
  <si>
    <t>01718-248502</t>
  </si>
  <si>
    <t>01727-306633</t>
  </si>
  <si>
    <t>Sotrojitpur Bazar</t>
  </si>
  <si>
    <t>Santi Homoeo Hall</t>
  </si>
  <si>
    <t>01838-384283</t>
  </si>
  <si>
    <t>Dr. Subroto</t>
  </si>
  <si>
    <t>01718-453837</t>
  </si>
  <si>
    <t>Subtu Homoeo Hall</t>
  </si>
  <si>
    <t>01715-212005</t>
  </si>
  <si>
    <t>Konotiya Bazar</t>
  </si>
  <si>
    <t>Dr. Romzan</t>
  </si>
  <si>
    <t>01725-435618</t>
  </si>
  <si>
    <t>Bathulia Bazar</t>
  </si>
  <si>
    <t>Dr. Golam Akbor</t>
  </si>
  <si>
    <t>01725-841706</t>
  </si>
  <si>
    <t xml:space="preserve">Dr. Vorot </t>
  </si>
  <si>
    <t>01716-701817</t>
  </si>
  <si>
    <t>Mamoni Homoeo Hall</t>
  </si>
  <si>
    <t>Dr. Serajul</t>
  </si>
  <si>
    <t>Dada Bhiy Homoeo Hall</t>
  </si>
  <si>
    <t>01712-450276</t>
  </si>
  <si>
    <t>Nilay Homoeo Hall</t>
  </si>
  <si>
    <t>Dr. Tanvir</t>
  </si>
  <si>
    <t>Tanvir Homoeo Hall</t>
  </si>
  <si>
    <t>01721-390533</t>
  </si>
  <si>
    <t>Jokdal Bazar</t>
  </si>
  <si>
    <t>Dr. Samontu</t>
  </si>
  <si>
    <t>Samontu Homoeo Hall</t>
  </si>
  <si>
    <t>01840-903121</t>
  </si>
  <si>
    <t>Dr. Salma Khatun</t>
  </si>
  <si>
    <t>Radical Homoeo Hall</t>
  </si>
  <si>
    <t>01744-967893</t>
  </si>
  <si>
    <t>Bayna More</t>
  </si>
  <si>
    <t>Dr. Rakibul</t>
  </si>
  <si>
    <t>Siddika Homoeo Hall</t>
  </si>
  <si>
    <t>01714-251755</t>
  </si>
  <si>
    <t>Dr. Romjan</t>
  </si>
  <si>
    <t>Romjan Homoeo Hall</t>
  </si>
  <si>
    <t>01779-148466</t>
  </si>
  <si>
    <t>Dr. Sadon</t>
  </si>
  <si>
    <t>Sadon Homoeo Hall</t>
  </si>
  <si>
    <t>01913-912413</t>
  </si>
  <si>
    <t xml:space="preserve">Dr. Razzak </t>
  </si>
  <si>
    <t>Razzak Homoeo Hall</t>
  </si>
  <si>
    <t>01748-986802</t>
  </si>
  <si>
    <t>Nagolbath Bazar</t>
  </si>
  <si>
    <t>Dr. Hamid</t>
  </si>
  <si>
    <t>Tonny Homoeo Hall</t>
  </si>
  <si>
    <t>Kushtia</t>
  </si>
  <si>
    <t>Rafiu Homoeo Hall</t>
  </si>
  <si>
    <t>Dr. Fazlu</t>
  </si>
  <si>
    <t>Hoque Homoeo Hall</t>
  </si>
  <si>
    <t>Courtpara</t>
  </si>
  <si>
    <t>Dr. Obidullah</t>
  </si>
  <si>
    <t>Homoeo Kotir</t>
  </si>
  <si>
    <t>Chorhass</t>
  </si>
  <si>
    <t>Dr. Nazrul</t>
  </si>
  <si>
    <t>Brothers Homoeo Hall</t>
  </si>
  <si>
    <t>Mirpur</t>
  </si>
  <si>
    <t>Halsa Bazar</t>
  </si>
  <si>
    <t>Dr. Reajul Karim</t>
  </si>
  <si>
    <t>SR Homoeo Hall</t>
  </si>
  <si>
    <t>Dr. Asis Kumar</t>
  </si>
  <si>
    <t>Economic Homoeo Hall</t>
  </si>
  <si>
    <t>Boro Bazar</t>
  </si>
  <si>
    <t>Dr. Razib</t>
  </si>
  <si>
    <t>Razib Homoeo Hall</t>
  </si>
  <si>
    <t>Uposom Homoeo Hall</t>
  </si>
  <si>
    <t>Reza Homoeo Hall</t>
  </si>
  <si>
    <t>Dr. Motalib</t>
  </si>
  <si>
    <t>Noyan Homoeo Hall</t>
  </si>
  <si>
    <t>Dulatpur</t>
  </si>
  <si>
    <t>Borogangdia</t>
  </si>
  <si>
    <t>Dr. Rafiul</t>
  </si>
  <si>
    <t>Polash Homoeo Hall</t>
  </si>
  <si>
    <t>Dr. Asraful</t>
  </si>
  <si>
    <t>Chowdhury Homoeo Hall</t>
  </si>
  <si>
    <t>Moturapur</t>
  </si>
  <si>
    <t>Dr. Halim</t>
  </si>
  <si>
    <t>Sokal Sondha Homoeo Hall</t>
  </si>
  <si>
    <t>Dangmakra Bazar</t>
  </si>
  <si>
    <t>Dr. Azad</t>
  </si>
  <si>
    <t>Azad Homoeo Hall</t>
  </si>
  <si>
    <t>Babul Homoeo Hall</t>
  </si>
  <si>
    <t>Allaho Dorga</t>
  </si>
  <si>
    <t>Md. Zia Uddin-Kustia</t>
  </si>
  <si>
    <t xml:space="preserve">Dr. Sahidul </t>
  </si>
  <si>
    <t>Sahidul Homoeo Hall</t>
  </si>
  <si>
    <t>01756-86445</t>
  </si>
  <si>
    <t>Dr. Rubel</t>
  </si>
  <si>
    <t>Rubel Homoeo Hall</t>
  </si>
  <si>
    <t>01719-970516</t>
  </si>
  <si>
    <t xml:space="preserve">Dr. Kadar </t>
  </si>
  <si>
    <t>01729-817874</t>
  </si>
  <si>
    <t>Dr. Almgir</t>
  </si>
  <si>
    <t>Almgir Homoeo Hall</t>
  </si>
  <si>
    <t>01721-952496</t>
  </si>
  <si>
    <t xml:space="preserve">Dr. Sonia </t>
  </si>
  <si>
    <t>Sonia Homoeo Hall</t>
  </si>
  <si>
    <t>01839-971415</t>
  </si>
  <si>
    <t>Taragonia Bazar</t>
  </si>
  <si>
    <t>Ma Amina Homoeo Hall</t>
  </si>
  <si>
    <t>01773-552994</t>
  </si>
  <si>
    <t xml:space="preserve">Dr. Kader </t>
  </si>
  <si>
    <t>Noman Homoeo Hall</t>
  </si>
  <si>
    <t>01728-686148</t>
  </si>
  <si>
    <t>Allaher Dorga</t>
  </si>
  <si>
    <t>Rownok Homoeo Hall</t>
  </si>
  <si>
    <t>01716-346266</t>
  </si>
  <si>
    <t>Mothurapur</t>
  </si>
  <si>
    <t>01711-169368</t>
  </si>
  <si>
    <t>Dr. Sonot Kumar</t>
  </si>
  <si>
    <t>Rodro Homoeo Hall</t>
  </si>
  <si>
    <t>01715-818533</t>
  </si>
  <si>
    <t>01754-418335</t>
  </si>
  <si>
    <t>Masud Homoeo Hall</t>
  </si>
  <si>
    <t>01735-818999</t>
  </si>
  <si>
    <t>Dr.Sajahan</t>
  </si>
  <si>
    <t>Modan Homoeo Hall</t>
  </si>
  <si>
    <t>Dr. Alam</t>
  </si>
  <si>
    <t>Alam Homoeo Hall</t>
  </si>
  <si>
    <t>Dr. Sajadar Rahman</t>
  </si>
  <si>
    <t>01713-906993</t>
  </si>
  <si>
    <t>01712-253397</t>
  </si>
  <si>
    <t>Dr. Zamirul Islam</t>
  </si>
  <si>
    <t>Krisent Homoeo Hall</t>
  </si>
  <si>
    <t>01712-146023</t>
  </si>
  <si>
    <t>Kotpara</t>
  </si>
  <si>
    <t>International Homoeo Hall</t>
  </si>
  <si>
    <t>Garman Homoeo Hall</t>
  </si>
  <si>
    <t>Parul Homoeo Hall</t>
  </si>
  <si>
    <t>Dr. Sehabul</t>
  </si>
  <si>
    <t>Babor Homoeo Hall</t>
  </si>
  <si>
    <t>Varamara</t>
  </si>
  <si>
    <t>Dr. Khalad</t>
  </si>
  <si>
    <t>Khalad Homoeo Hall</t>
  </si>
  <si>
    <t>Babol Homoeo Hall</t>
  </si>
  <si>
    <t>Joti Homoeo Hall</t>
  </si>
  <si>
    <t>Gongni</t>
  </si>
  <si>
    <t>Bamonde Bazar</t>
  </si>
  <si>
    <t>Dr. Alauddin</t>
  </si>
  <si>
    <t>Alauddin Homoeo Hall</t>
  </si>
  <si>
    <t>01717-008347</t>
  </si>
  <si>
    <t>Bodor Homoeo Hall</t>
  </si>
  <si>
    <t>01716-982693</t>
  </si>
  <si>
    <t xml:space="preserve">Dr. Lotif </t>
  </si>
  <si>
    <t>Sone Homoeo Hall</t>
  </si>
  <si>
    <t>01791-441010</t>
  </si>
  <si>
    <t>Dr. Jibon</t>
  </si>
  <si>
    <t>01716-037629</t>
  </si>
  <si>
    <t xml:space="preserve">Homoeo Medipath </t>
  </si>
  <si>
    <t>01717-406879</t>
  </si>
  <si>
    <t xml:space="preserve">Arrgo Niktun </t>
  </si>
  <si>
    <t>01788-69170</t>
  </si>
  <si>
    <t xml:space="preserve">Dr. Nabir </t>
  </si>
  <si>
    <t>Nabir Homoeo Hall</t>
  </si>
  <si>
    <t>0110-966642</t>
  </si>
  <si>
    <t>Golapnager</t>
  </si>
  <si>
    <t>Kumarkali</t>
  </si>
  <si>
    <t>Dr. Hamidul</t>
  </si>
  <si>
    <t>Jarif Homoeo Hall</t>
  </si>
  <si>
    <t>Jahanara Homoeo Hall</t>
  </si>
  <si>
    <t>Basgram</t>
  </si>
  <si>
    <t>Arafat Homoeo Hall</t>
  </si>
  <si>
    <t>Jowdah Bazar</t>
  </si>
  <si>
    <t xml:space="preserve">Dr. Dabdas </t>
  </si>
  <si>
    <t>01722-469723</t>
  </si>
  <si>
    <t>Dr. Hanan</t>
  </si>
  <si>
    <t>Hogla Bazar</t>
  </si>
  <si>
    <t>Dr. Shamimuzzaman</t>
  </si>
  <si>
    <t>Khanzahan Homoeo Hall</t>
  </si>
  <si>
    <t>01711-956169</t>
  </si>
  <si>
    <t>Horinaraunpur</t>
  </si>
  <si>
    <t>Shahid Homoeo Hall</t>
  </si>
  <si>
    <t>017260-76063</t>
  </si>
  <si>
    <t>Dr. Reza</t>
  </si>
  <si>
    <t>01722-818494</t>
  </si>
  <si>
    <t>Dr. Sohel</t>
  </si>
  <si>
    <t>Sohel Homoeo Hall</t>
  </si>
  <si>
    <t>Dr. Mostofa</t>
  </si>
  <si>
    <t>Janosaba Homoeo Hall</t>
  </si>
  <si>
    <t>017295-48214</t>
  </si>
  <si>
    <t xml:space="preserve">Dr. Tania </t>
  </si>
  <si>
    <t>Tania Homoeo Hall</t>
  </si>
  <si>
    <t>01926-951648</t>
  </si>
  <si>
    <t xml:space="preserve">Dr. Siddukul </t>
  </si>
  <si>
    <t>Siddukul Homoeo Hall</t>
  </si>
  <si>
    <t>01918-153124</t>
  </si>
  <si>
    <t>Modupur</t>
  </si>
  <si>
    <t>Dr. Roton Kumar</t>
  </si>
  <si>
    <t>Roton Homoeo Hall</t>
  </si>
  <si>
    <t>01712-857963</t>
  </si>
  <si>
    <t>Goalpara</t>
  </si>
  <si>
    <t>Dr. Omit Kumar</t>
  </si>
  <si>
    <t>01720-282170</t>
  </si>
  <si>
    <t>Nondi Homoeo Hall</t>
  </si>
  <si>
    <t>Dr. Anisuzzaman</t>
  </si>
  <si>
    <t>01719-730049</t>
  </si>
  <si>
    <t>Sema Homoeo Hall</t>
  </si>
  <si>
    <t>Dr. Azim</t>
  </si>
  <si>
    <t>Azim Homoeo Hall</t>
  </si>
  <si>
    <t>01717-967115</t>
  </si>
  <si>
    <t>Dr. Kebriya</t>
  </si>
  <si>
    <t>Dr. Anowar</t>
  </si>
  <si>
    <t>Hamdat Homoeo Hall</t>
  </si>
  <si>
    <t>01791-181848</t>
  </si>
  <si>
    <t>Sujon Homoeo Hall</t>
  </si>
  <si>
    <t>Kotchandpur</t>
  </si>
  <si>
    <t>Dr. Amirul</t>
  </si>
  <si>
    <t>Dr. Nasir Uddin</t>
  </si>
  <si>
    <t>Dr. Anamul</t>
  </si>
  <si>
    <t>Ashik Homoeo Hall</t>
  </si>
  <si>
    <t>Khalispur Bazar</t>
  </si>
  <si>
    <t>Dr. Kasam</t>
  </si>
  <si>
    <t>Kasam Homoeo Hall</t>
  </si>
  <si>
    <t>Care Homoeo Hall</t>
  </si>
  <si>
    <t>01719-613465</t>
  </si>
  <si>
    <t>Dr. Roman</t>
  </si>
  <si>
    <t>Mojamal Homoeo Hall</t>
  </si>
  <si>
    <t>01613-908556</t>
  </si>
  <si>
    <t>Kaligong</t>
  </si>
  <si>
    <t>Besoykhali Bazar</t>
  </si>
  <si>
    <t>Dr. Salim</t>
  </si>
  <si>
    <t>Geson Homoeo Hall</t>
  </si>
  <si>
    <t>01718-848428</t>
  </si>
  <si>
    <t xml:space="preserve">Dr. Muklasur </t>
  </si>
  <si>
    <t>01712-177495</t>
  </si>
  <si>
    <t>Dr. Mohammad Ali</t>
  </si>
  <si>
    <t>Ali Homoeo Hall</t>
  </si>
  <si>
    <t>01757-169765</t>
  </si>
  <si>
    <t>Dr. Abrarul</t>
  </si>
  <si>
    <t>01718-802017</t>
  </si>
  <si>
    <t>Barao Bazar</t>
  </si>
  <si>
    <t>01765-692777</t>
  </si>
  <si>
    <t xml:space="preserve">Dr. Sohel </t>
  </si>
  <si>
    <t>01718-247286</t>
  </si>
  <si>
    <t>Dr. Tazmina</t>
  </si>
  <si>
    <t>Idial Homoeo Hall</t>
  </si>
  <si>
    <t>BHMP</t>
  </si>
  <si>
    <t>Golam Homoeo Hall</t>
  </si>
  <si>
    <t>Dr. Rana</t>
  </si>
  <si>
    <t>Adhunik Homoeo Hall</t>
  </si>
  <si>
    <t>Happy Homoeo Hall</t>
  </si>
  <si>
    <t>Dr. Sagor</t>
  </si>
  <si>
    <t>Dr. Kamrul Islam</t>
  </si>
  <si>
    <t>Jhenaidah Sadar</t>
  </si>
  <si>
    <t xml:space="preserve">Jhenaidah </t>
  </si>
  <si>
    <t>01710-783585</t>
  </si>
  <si>
    <t xml:space="preserve">Dr. Shahinur </t>
  </si>
  <si>
    <t>Monir Homoeo Hall</t>
  </si>
  <si>
    <t>Dr. Boshir</t>
  </si>
  <si>
    <t xml:space="preserve">Ahamed Homoeo Pharmacy </t>
  </si>
  <si>
    <t>01712-436014</t>
  </si>
  <si>
    <t xml:space="preserve">Adarsho Para </t>
  </si>
  <si>
    <t>Dr. Sukumar</t>
  </si>
  <si>
    <t>Dr. Najar Ali</t>
  </si>
  <si>
    <t>Adonik Homoeo Hall</t>
  </si>
  <si>
    <t>01717-966954</t>
  </si>
  <si>
    <t xml:space="preserve">Paglakani </t>
  </si>
  <si>
    <t>Manik Homoeo Hall</t>
  </si>
  <si>
    <t>Dr. Jeul</t>
  </si>
  <si>
    <t>01716-935466</t>
  </si>
  <si>
    <t>Nogor Bathan</t>
  </si>
  <si>
    <t>Dr. Mamun</t>
  </si>
  <si>
    <t>01838-068487</t>
  </si>
  <si>
    <t>Holidani Bazar</t>
  </si>
  <si>
    <t>Dr. Tomis</t>
  </si>
  <si>
    <t>Choudury Homoeo Hall</t>
  </si>
  <si>
    <t>Dakbanga Bazar</t>
  </si>
  <si>
    <t>Dr. Abrahim</t>
  </si>
  <si>
    <t>Sakhi Homoeo Hall</t>
  </si>
  <si>
    <t>01914-184529</t>
  </si>
  <si>
    <t>Dr. Md. Selim</t>
  </si>
  <si>
    <t>Kamal Homoeo Clinic</t>
  </si>
  <si>
    <t>Habiganj</t>
  </si>
  <si>
    <t>Dakgur Area</t>
  </si>
  <si>
    <t>Dr. Gobinda Das</t>
  </si>
  <si>
    <t>Jalmoni Homoeo Hall</t>
  </si>
  <si>
    <t>Kala Bazar</t>
  </si>
  <si>
    <t>Gaubaddan Talukdar</t>
  </si>
  <si>
    <t>Mokta Homoeo Hall</t>
  </si>
  <si>
    <t>Garu Bazar</t>
  </si>
  <si>
    <t>Dr. Chitta Ranjan</t>
  </si>
  <si>
    <t>Progoti Homoeo Hall</t>
  </si>
  <si>
    <t>Alam bazar</t>
  </si>
  <si>
    <t>Dr. Arun Kumar</t>
  </si>
  <si>
    <t>Lokanath Pharmacy</t>
  </si>
  <si>
    <t>LMF</t>
  </si>
  <si>
    <t>Dr. Bikas Das</t>
  </si>
  <si>
    <t>Rekha Homoeo Hall</t>
  </si>
  <si>
    <t>LHMF</t>
  </si>
  <si>
    <t>bangla Chand Road</t>
  </si>
  <si>
    <t>Dr. Ramandra Narayan</t>
  </si>
  <si>
    <t>Rahul Homoeo Hall</t>
  </si>
  <si>
    <t>Dr. Subrata Das</t>
  </si>
  <si>
    <t>Das Homoeo Hall</t>
  </si>
  <si>
    <t>RK Mission Road</t>
  </si>
  <si>
    <t>Dr. Sirajul Islam</t>
  </si>
  <si>
    <t>Dolia Khal</t>
  </si>
  <si>
    <t>Dr. A Kadir (SAKR)</t>
  </si>
  <si>
    <t>Sahajalal Homoeo Hall</t>
  </si>
  <si>
    <t>Dr. Ali Ahad Chawdhury</t>
  </si>
  <si>
    <t>Adiba Homoeo Hall</t>
  </si>
  <si>
    <t>Saesta Nagar</t>
  </si>
  <si>
    <t>Dr. Sunil Kumar</t>
  </si>
  <si>
    <t>Basunti Homoeo Hall</t>
  </si>
  <si>
    <t>Anwar Pur</t>
  </si>
  <si>
    <t>Dr. Md.Ali</t>
  </si>
  <si>
    <t>Chowdhury Bazar</t>
  </si>
  <si>
    <t>Dr. Sajal Chakrab</t>
  </si>
  <si>
    <t>Hanimen Homoeo Hall</t>
  </si>
  <si>
    <t>Lakhai</t>
  </si>
  <si>
    <t>Morakori Bazar</t>
  </si>
  <si>
    <t>Dr. Mozammal Haq</t>
  </si>
  <si>
    <t>Dr.  Nazim Uddin</t>
  </si>
  <si>
    <t>Bismilla Homoeo Hall</t>
  </si>
  <si>
    <t>Dr. Bisnu Sukra</t>
  </si>
  <si>
    <t>Dayeananda Homoeo Hall</t>
  </si>
  <si>
    <t>Bamay Bazar</t>
  </si>
  <si>
    <t>Dr. Mahabub Uddin</t>
  </si>
  <si>
    <t>Monwara Homoeo Hall</t>
  </si>
  <si>
    <t>dr. Kama Roy</t>
  </si>
  <si>
    <t>Gita Homoeo Hall</t>
  </si>
  <si>
    <t>Kalauk Bazar</t>
  </si>
  <si>
    <t>Dr. Azizur Rahman</t>
  </si>
  <si>
    <t>Al-Sefa Homoeo Hall</t>
  </si>
  <si>
    <t>Bolla Bazar</t>
  </si>
  <si>
    <t>Dr. Mohsin Saed</t>
  </si>
  <si>
    <t>Nazat Homoeo Hall</t>
  </si>
  <si>
    <t>Hobiganj</t>
  </si>
  <si>
    <t>Dr. Abdul hannan</t>
  </si>
  <si>
    <t>Sohag Homoeo Hall</t>
  </si>
  <si>
    <t>Dr. Ajimul Islam</t>
  </si>
  <si>
    <t>Lokra Bazar</t>
  </si>
  <si>
    <t>dr. Sujan Rasel</t>
  </si>
  <si>
    <t>Bamkandi Pharma</t>
  </si>
  <si>
    <t>Dr. Ranjid Das</t>
  </si>
  <si>
    <t>Ali Nagar Bazar</t>
  </si>
  <si>
    <t>Dr. Dipas Kumar</t>
  </si>
  <si>
    <t>Purna Pharmacy</t>
  </si>
  <si>
    <t>DMF</t>
  </si>
  <si>
    <t>Dr. Sham Prad Bissas</t>
  </si>
  <si>
    <t>Sridurga Homoeo Hall</t>
  </si>
  <si>
    <t>Grisganj Bazar</t>
  </si>
  <si>
    <t>Dr. Nurul Amin</t>
  </si>
  <si>
    <t>Mili Pharmachy</t>
  </si>
  <si>
    <t>DMS</t>
  </si>
  <si>
    <t>Poyel Road</t>
  </si>
  <si>
    <t>Dr. Bijoy Acharja</t>
  </si>
  <si>
    <t>Janani Ausadaloy</t>
  </si>
  <si>
    <t>Chunarugat</t>
  </si>
  <si>
    <t>Dr. A Hamid</t>
  </si>
  <si>
    <t>Central Homoeo Hall</t>
  </si>
  <si>
    <t>Chanpur Bazar</t>
  </si>
  <si>
    <t>Dr. Md. Nasir Uddin</t>
  </si>
  <si>
    <t>Montola Homoeo Hall</t>
  </si>
  <si>
    <t>Ambagan Chunarugat</t>
  </si>
  <si>
    <t>Dr. Smiran Chandra</t>
  </si>
  <si>
    <t>New Chandra Homoeo Hall</t>
  </si>
  <si>
    <t>Satang Road</t>
  </si>
  <si>
    <t>Dr. Robell uddin</t>
  </si>
  <si>
    <t>Janoseba Homoeo Hall</t>
  </si>
  <si>
    <t>Sayestaganj</t>
  </si>
  <si>
    <t>Daude Bagar Bazar</t>
  </si>
  <si>
    <t>Dr. Kamal Shah</t>
  </si>
  <si>
    <t>Poran Bazar</t>
  </si>
  <si>
    <t>Dr. Safiqur Rahman</t>
  </si>
  <si>
    <t>Mamun Homoeo Hall</t>
  </si>
  <si>
    <t>Dr. Lotfar Rahman</t>
  </si>
  <si>
    <t>Saesta Gonj</t>
  </si>
  <si>
    <t>Dr. Jutis Chandra</t>
  </si>
  <si>
    <t>Jiban Homoeo Hall</t>
  </si>
  <si>
    <t>Dr. Sojan Chandr</t>
  </si>
  <si>
    <t>Sojan Homoeo Hall</t>
  </si>
  <si>
    <t>Dr. Chandan Das</t>
  </si>
  <si>
    <t>Chandan Homoeo Hall</t>
  </si>
  <si>
    <t>Katiadi Bazar</t>
  </si>
  <si>
    <t>Dr. Aminul Haque</t>
  </si>
  <si>
    <t>Gausul Azam Chikitsaloya</t>
  </si>
  <si>
    <t>DUMS</t>
  </si>
  <si>
    <t>2 NO Pur</t>
  </si>
  <si>
    <t>Dr. Ramzan Ali</t>
  </si>
  <si>
    <t>Sadi Homoeo Hall</t>
  </si>
  <si>
    <t>Mosjid Market</t>
  </si>
  <si>
    <t>Dr. Prosantu Vaumik</t>
  </si>
  <si>
    <t>Mohamaya Homoeo Hall</t>
  </si>
  <si>
    <t>Habiganj Road</t>
  </si>
  <si>
    <t>Dr. Zahirul Islam</t>
  </si>
  <si>
    <t>Baccu Homoeo Hall</t>
  </si>
  <si>
    <t>Bahubal</t>
  </si>
  <si>
    <t>Hamid Nagar</t>
  </si>
  <si>
    <t>Dr. Numan Talukdar</t>
  </si>
  <si>
    <t>Noman HomoeoHall</t>
  </si>
  <si>
    <t>Madupur Bagan Road</t>
  </si>
  <si>
    <t>Dr. Jalal Uddin</t>
  </si>
  <si>
    <t>Bitar Bahubal</t>
  </si>
  <si>
    <t>Dr. Shamim Ahmed</t>
  </si>
  <si>
    <t>Maa  Homoeo Hall</t>
  </si>
  <si>
    <t>Razapur bazar</t>
  </si>
  <si>
    <t>Dr. Homaun Kabir</t>
  </si>
  <si>
    <t>Mirpur Bazar</t>
  </si>
  <si>
    <t>College Road</t>
  </si>
  <si>
    <t>Dr. Mahadi Hasan</t>
  </si>
  <si>
    <t>Ibn Sina Homoeo Hall</t>
  </si>
  <si>
    <t>Dr. Vanulal Dar</t>
  </si>
  <si>
    <t>Dr. Mosahid Ahammed</t>
  </si>
  <si>
    <t>Chistina Homoeo Hall</t>
  </si>
  <si>
    <t>dr. Haripad Basu</t>
  </si>
  <si>
    <t>Dr. Samiran Datta</t>
  </si>
  <si>
    <t>Janaprio Homoeo Hall</t>
  </si>
  <si>
    <t>Dr. Md. Mahiuddin</t>
  </si>
  <si>
    <t>Siraji Homoeo Hall</t>
  </si>
  <si>
    <t>Dr. Rasendra Chandra</t>
  </si>
  <si>
    <t>Maa Homoeo Hall</t>
  </si>
  <si>
    <t>Dr. Golam Kibria</t>
  </si>
  <si>
    <t>Basina Bazar</t>
  </si>
  <si>
    <t>Dr. Gautam Pandey</t>
  </si>
  <si>
    <t>Pandey Homoeo Hall</t>
  </si>
  <si>
    <t>Baniachong</t>
  </si>
  <si>
    <t>Dr. S.M Nasir</t>
  </si>
  <si>
    <t>Sanjida Homoeo Hall</t>
  </si>
  <si>
    <t>Dr. Tofael  Ahammed</t>
  </si>
  <si>
    <t>Jarman Homoeo Hall</t>
  </si>
  <si>
    <t>Dr. Hamidur Rahman</t>
  </si>
  <si>
    <t>Dr. Md. A Motin</t>
  </si>
  <si>
    <t>Manna Homoeo Hall</t>
  </si>
  <si>
    <t>Sareng Bazar</t>
  </si>
  <si>
    <t>Dr.  A. Sattar</t>
  </si>
  <si>
    <t>Mitali Homoeo Hall</t>
  </si>
  <si>
    <t>Dr. Khalilur Rahman</t>
  </si>
  <si>
    <t>Dr. Abdullah Khan</t>
  </si>
  <si>
    <t>Al-  Madina Homoeo Hall</t>
  </si>
  <si>
    <t>Dr.  Nahid Hassan</t>
  </si>
  <si>
    <t>Classic Homoeo Hall</t>
  </si>
  <si>
    <t>Adarsha Bazar</t>
  </si>
  <si>
    <t>Dr. A Jalal Ahammed</t>
  </si>
  <si>
    <t>Shahjalala Homoeo Hall</t>
  </si>
  <si>
    <t>Natun bazar</t>
  </si>
  <si>
    <t>Dr. Faysal Akangi</t>
  </si>
  <si>
    <t>Eidgha Bazar</t>
  </si>
  <si>
    <t>Dr. MA Motin</t>
  </si>
  <si>
    <t>Tamanna Homoeo Hall</t>
  </si>
  <si>
    <t>Sylhet Sadar</t>
  </si>
  <si>
    <t>Batassar Bazar</t>
  </si>
  <si>
    <t>Dr. Saniat Jahan</t>
  </si>
  <si>
    <t>Aysha Homoeo Hall</t>
  </si>
  <si>
    <t>Dr. Bikas Chowhdury</t>
  </si>
  <si>
    <t>Bristi Homoeo Hall</t>
  </si>
  <si>
    <t>Dr. Monira Sohal</t>
  </si>
  <si>
    <t>Maa Homoeo hall</t>
  </si>
  <si>
    <t>Dr. Motiar Rahman</t>
  </si>
  <si>
    <t>Khaza Baba Homoeo Hall</t>
  </si>
  <si>
    <t>Dr. AC Das</t>
  </si>
  <si>
    <t>Standard Homoeo Hall</t>
  </si>
  <si>
    <t>Tilagor</t>
  </si>
  <si>
    <t>Dr. Ranagit Kumar Roy</t>
  </si>
  <si>
    <t>Prime Homoeo Hall</t>
  </si>
  <si>
    <t>Dr. Golsan Ara</t>
  </si>
  <si>
    <t>Tanson Homoeo Hall</t>
  </si>
  <si>
    <t>LHMS</t>
  </si>
  <si>
    <t>Dr. A.B.M Azad</t>
  </si>
  <si>
    <t>Dr. Risy Kanti</t>
  </si>
  <si>
    <t>Novojog Homoeo</t>
  </si>
  <si>
    <t>Dopadigir Par</t>
  </si>
  <si>
    <t>Maya Dotto</t>
  </si>
  <si>
    <t>Maya Homoeo</t>
  </si>
  <si>
    <t>Dr. A Rasul</t>
  </si>
  <si>
    <t>The Hiling Homeo</t>
  </si>
  <si>
    <t>Dr. Abdullah Al Mamun</t>
  </si>
  <si>
    <t>Mamun Medical Hall</t>
  </si>
  <si>
    <t>Bandar Bazar</t>
  </si>
  <si>
    <t>Dr. Helal Ahamad</t>
  </si>
  <si>
    <t>The New Model Homeo Hall</t>
  </si>
  <si>
    <t>Dr. Anupama Daby</t>
  </si>
  <si>
    <t>JC Homoeo Hall</t>
  </si>
  <si>
    <t>Golapganj</t>
  </si>
  <si>
    <t>Dr. Ratan Moni</t>
  </si>
  <si>
    <t>Arugga Homoeo Hall</t>
  </si>
  <si>
    <t>Dr. Parikkita Pall</t>
  </si>
  <si>
    <t>Dr. Amladu Vusan</t>
  </si>
  <si>
    <t>Nimay Homoeo Hall</t>
  </si>
  <si>
    <t>Dr. PK Sarker</t>
  </si>
  <si>
    <t>Chadsi Pharmacy</t>
  </si>
  <si>
    <t>KMP</t>
  </si>
  <si>
    <t>Dr. Bijoy Vusan</t>
  </si>
  <si>
    <t>Jony Homoeo Hall</t>
  </si>
  <si>
    <t>Dr. Srriranador Bisss</t>
  </si>
  <si>
    <t>Zakiganj</t>
  </si>
  <si>
    <t>Zakiganj Bazar</t>
  </si>
  <si>
    <t>Dr. Habib Ulllah</t>
  </si>
  <si>
    <t>Mohammaddia Ho. Hall</t>
  </si>
  <si>
    <t>Dr. MA Rahman</t>
  </si>
  <si>
    <t>Mahbuba Ho. Hall</t>
  </si>
  <si>
    <t>Dr. Sudasan Bissash</t>
  </si>
  <si>
    <t>Tilmoti Ho. Hall</t>
  </si>
  <si>
    <t>Dr. Helal Ahammad</t>
  </si>
  <si>
    <t>Al-Madina Homoeo Hall</t>
  </si>
  <si>
    <t>Jakiganj</t>
  </si>
  <si>
    <t>Dr. Mohsinul Molak</t>
  </si>
  <si>
    <t>Monalisa Homoeo Hall</t>
  </si>
  <si>
    <t>Babur Bazar</t>
  </si>
  <si>
    <t>Dr. Sabbir</t>
  </si>
  <si>
    <t>Hitashah Homoeo Hall</t>
  </si>
  <si>
    <t>Dr. Paddut Chandra</t>
  </si>
  <si>
    <t>Sandip Homoeo hall</t>
  </si>
  <si>
    <t>Amnia Bazar</t>
  </si>
  <si>
    <t>Dr. Md. Abdul Haq</t>
  </si>
  <si>
    <t>Haq Homoeo Hall</t>
  </si>
  <si>
    <t>Dr. Rumman</t>
  </si>
  <si>
    <t>Shahjalal Homoeo Hall</t>
  </si>
  <si>
    <t>Hatimganj</t>
  </si>
  <si>
    <t>Dr. MA Motaleb</t>
  </si>
  <si>
    <t>M/S Mahbub Pharmacy</t>
  </si>
  <si>
    <t>Fanchuganj</t>
  </si>
  <si>
    <t>Fenchuganj Bazar</t>
  </si>
  <si>
    <t>Dr. Amalandu Chandra</t>
  </si>
  <si>
    <t>Dr. Krisna Kantu Dabonath</t>
  </si>
  <si>
    <t>Krisna Ausadaloy</t>
  </si>
  <si>
    <t>Dr. Tapus Ranjan Debnath</t>
  </si>
  <si>
    <t>Fansugonj Homoeo Hall</t>
  </si>
  <si>
    <t>Kandap  Lal Roy</t>
  </si>
  <si>
    <t>Lakki Narayon Ho. Hall</t>
  </si>
  <si>
    <t>Dr. Zahangir Alam</t>
  </si>
  <si>
    <t>Al-Amin Homoeo Hall</t>
  </si>
  <si>
    <t>Dr. Gonas Chandra</t>
  </si>
  <si>
    <t>Dabi Homoeo Hall</t>
  </si>
  <si>
    <t>Balaganj</t>
  </si>
  <si>
    <t>Dr. Dipak Chakbarti</t>
  </si>
  <si>
    <t>Prity Homoeo Hall</t>
  </si>
  <si>
    <t>Dr. Dipak Das</t>
  </si>
  <si>
    <t>SD Homoeo Hall</t>
  </si>
  <si>
    <t>Dr. Vavatus Bissas</t>
  </si>
  <si>
    <t>Chadsi Homoeo Hall</t>
  </si>
  <si>
    <t>Dr. Monis Chakrabarti</t>
  </si>
  <si>
    <t>Jusna Homoeo Hall</t>
  </si>
  <si>
    <t>Dr. J.K Chakrabarti</t>
  </si>
  <si>
    <t>Jusna Homoeo Hall-2</t>
  </si>
  <si>
    <t>Dr. Abdul Hay</t>
  </si>
  <si>
    <t>Adarsha Homoeo Hall</t>
  </si>
  <si>
    <t>Station Road</t>
  </si>
  <si>
    <t>Dr. Md. Helal Uddin</t>
  </si>
  <si>
    <t>Shajalal Homoeo Hall</t>
  </si>
  <si>
    <t>Dr. Md. Afaz uddin</t>
  </si>
  <si>
    <t>Vartakhula</t>
  </si>
  <si>
    <t>Dr. Pradip</t>
  </si>
  <si>
    <t>Janata Homoeo Hall</t>
  </si>
  <si>
    <t>Company Ganj</t>
  </si>
  <si>
    <t>Pakua Bazar</t>
  </si>
  <si>
    <t>Dr. Atiq</t>
  </si>
  <si>
    <t>Chistia Homoeo Hall</t>
  </si>
  <si>
    <t>Tokar Bazar</t>
  </si>
  <si>
    <t>Dr. Mobarak Hossain</t>
  </si>
  <si>
    <t>Marai Homoeo Hall</t>
  </si>
  <si>
    <t>Dr. Fayzur Rahman</t>
  </si>
  <si>
    <t>Mayea Homoeo Hall</t>
  </si>
  <si>
    <t>Dr. Sarmin Zahan</t>
  </si>
  <si>
    <t>Dr. Minhaz</t>
  </si>
  <si>
    <t>Begum Pharmacy</t>
  </si>
  <si>
    <t>Dr. Sapan Mondal</t>
  </si>
  <si>
    <t>Janaseba Homoeo Hall</t>
  </si>
  <si>
    <t>Thana Bazar</t>
  </si>
  <si>
    <t>Dr. Babita Rani Das</t>
  </si>
  <si>
    <t>B.C Homoeo hall</t>
  </si>
  <si>
    <t>Dr. Zahidul Islam</t>
  </si>
  <si>
    <t>Zahind Homoeo Hall</t>
  </si>
  <si>
    <t>Dr. Shofiq Islam</t>
  </si>
  <si>
    <t>Abil Homoeo Hall</t>
  </si>
  <si>
    <t>Taltala</t>
  </si>
  <si>
    <t>Dr. AKM Khan</t>
  </si>
  <si>
    <t>City Homoeo Hall</t>
  </si>
  <si>
    <t>Dr. Me Haq Khaled</t>
  </si>
  <si>
    <t>Me Haq Homeo Hall</t>
  </si>
  <si>
    <t>Dr. MN ALI</t>
  </si>
  <si>
    <t>Dr. MSR Jahid</t>
  </si>
  <si>
    <t>Modan Homeo</t>
  </si>
  <si>
    <t>Dr. Kibria</t>
  </si>
  <si>
    <t>Mamata Homeo</t>
  </si>
  <si>
    <t>Dr. Abul Hossain</t>
  </si>
  <si>
    <t>Homio Rechad Center</t>
  </si>
  <si>
    <t>Dr. Farid Uddin</t>
  </si>
  <si>
    <t>Adarsa Homoeo Hall</t>
  </si>
  <si>
    <t>Sibar Bazar</t>
  </si>
  <si>
    <t>Dr. Shajahan</t>
  </si>
  <si>
    <t>Fatema Homoeo Hall</t>
  </si>
  <si>
    <t>Dr. Safiqul Islam</t>
  </si>
  <si>
    <t>Shahparan Homoeo Hall</t>
  </si>
  <si>
    <t>Toker Bazar</t>
  </si>
  <si>
    <t>Dr. N C Talukder</t>
  </si>
  <si>
    <t>Nirmal Homoeo Hall</t>
  </si>
  <si>
    <t>Dr. M A Auale</t>
  </si>
  <si>
    <t>Arif Homoeo Hall</t>
  </si>
  <si>
    <t>Subid Bazar</t>
  </si>
  <si>
    <t>Dr. M.A Mozahid Khan</t>
  </si>
  <si>
    <t>Jalalabad Homoeo Hall</t>
  </si>
  <si>
    <t>Mirza Zangal</t>
  </si>
  <si>
    <t>Dr. Sibani Acharje</t>
  </si>
  <si>
    <t>Sadesh Homoeo Hall</t>
  </si>
  <si>
    <t>Vatalia</t>
  </si>
  <si>
    <t>Dr. Md. Abdul Hossain</t>
  </si>
  <si>
    <t>Jallarpar</t>
  </si>
  <si>
    <t>Dr. Giaes uddin</t>
  </si>
  <si>
    <t>Dr. Kripas Kumar</t>
  </si>
  <si>
    <t>Proma Homoeo Hall</t>
  </si>
  <si>
    <t>Dr. Abul Sassan Chowdhury</t>
  </si>
  <si>
    <t>Homoeo Re: Center</t>
  </si>
  <si>
    <t>Mamata Homoeo Hall</t>
  </si>
  <si>
    <t>Dr. Birandra Chandra Deb</t>
  </si>
  <si>
    <t>Bibakananda Homoeo hall</t>
  </si>
  <si>
    <t>Dr.  Samim Ahmed</t>
  </si>
  <si>
    <t>Asrab Homoeo Hall</t>
  </si>
  <si>
    <t>Dr. M.A Malik</t>
  </si>
  <si>
    <t>Adunik Homoeo Hall</t>
  </si>
  <si>
    <t>Dr. Hamida Akter</t>
  </si>
  <si>
    <t>D.H.M.S</t>
  </si>
  <si>
    <t>Kalihati</t>
  </si>
  <si>
    <t>Hamidpue</t>
  </si>
  <si>
    <t>Dr. Monir Hossen</t>
  </si>
  <si>
    <t>c</t>
  </si>
  <si>
    <t>Dr. Khurshad Alam</t>
  </si>
  <si>
    <t>Dr. M.A. Gafur</t>
  </si>
  <si>
    <t>Fatama Homoeo Hall</t>
  </si>
  <si>
    <t>Busstand</t>
  </si>
  <si>
    <t>Dr. N.C. Pondit</t>
  </si>
  <si>
    <t>Samar Homoeo Hall</t>
  </si>
  <si>
    <t>Kalikati</t>
  </si>
  <si>
    <t>kustia</t>
  </si>
  <si>
    <t>Dr. Abu Bakkar Siddik</t>
  </si>
  <si>
    <t>Shuffatul ginun Homoeo Hall</t>
  </si>
  <si>
    <t>Charan</t>
  </si>
  <si>
    <t>Dr. Golam Ohahid</t>
  </si>
  <si>
    <t>Grofaj International</t>
  </si>
  <si>
    <t>Bolla</t>
  </si>
  <si>
    <t>Dr. Alhaj Uddin</t>
  </si>
  <si>
    <t>Dr.Monjurul</t>
  </si>
  <si>
    <t>Rampur</t>
  </si>
  <si>
    <t>Dr. johir</t>
  </si>
  <si>
    <t>Janak Homoeo Hall</t>
  </si>
  <si>
    <t>M.A. Rohim Khan</t>
  </si>
  <si>
    <t>Dr. Arun</t>
  </si>
  <si>
    <t>Arun Homoeo Hall</t>
  </si>
  <si>
    <t>Kazibari</t>
  </si>
  <si>
    <t>Md. Abdus Salam Arif</t>
  </si>
  <si>
    <t>Seba Medcine Hall</t>
  </si>
  <si>
    <t>Ratongong</t>
  </si>
  <si>
    <t>Dr.khurshad</t>
  </si>
  <si>
    <t>khurshad Homoeo Hall</t>
  </si>
  <si>
    <t>Hamidpur</t>
  </si>
  <si>
    <t>Dr. Ansar Ali</t>
  </si>
  <si>
    <t>Bell Kussi Homoeo Hall</t>
  </si>
  <si>
    <t>Dr. Saiful Islam</t>
  </si>
  <si>
    <t>Mirjapur</t>
  </si>
  <si>
    <t>Bonshi Road</t>
  </si>
  <si>
    <t>Dr.Hazrat Ali</t>
  </si>
  <si>
    <t>Razia Homoeo Hall</t>
  </si>
  <si>
    <t>Gurai</t>
  </si>
  <si>
    <t>Dr.Minoti Sarker</t>
  </si>
  <si>
    <t>Mukti  Homoeo Hall</t>
  </si>
  <si>
    <t>Dr. Ruhul Amin</t>
  </si>
  <si>
    <t>Amin  Homoeo Hall</t>
  </si>
  <si>
    <t>Dr.Sujit Khumar Paul</t>
  </si>
  <si>
    <t>Paul Homoeo Hall</t>
  </si>
  <si>
    <t>Sadar</t>
  </si>
  <si>
    <t>Karotia</t>
  </si>
  <si>
    <t>Dr. Khusnobis</t>
  </si>
  <si>
    <t>Basunti  Homoeo Hall</t>
  </si>
  <si>
    <t>Pakulla</t>
  </si>
  <si>
    <t>Dr. Rahmatulla</t>
  </si>
  <si>
    <t>Sabalia</t>
  </si>
  <si>
    <t>Dr. Bulbul</t>
  </si>
  <si>
    <t>Bulbul Homeo Hall</t>
  </si>
  <si>
    <t>W/Sel</t>
  </si>
  <si>
    <t>Sader</t>
  </si>
  <si>
    <t>Amgat</t>
  </si>
  <si>
    <t>Dr.Nur Islam</t>
  </si>
  <si>
    <t>Old BusStand</t>
  </si>
  <si>
    <t>Dr.Abdur Rajak</t>
  </si>
  <si>
    <t>Makka Homoeo Hall</t>
  </si>
  <si>
    <t>Vicktoria Ro</t>
  </si>
  <si>
    <t>Dr.Liton</t>
  </si>
  <si>
    <t>Rima Homoeo Hall</t>
  </si>
  <si>
    <t>Old busstand</t>
  </si>
  <si>
    <t>Dr.Jahid</t>
  </si>
  <si>
    <t>Anhar Homoeo Hall</t>
  </si>
  <si>
    <t>Dr.Jakir Hossen</t>
  </si>
  <si>
    <t>Anguman Homoeo Hall</t>
  </si>
  <si>
    <t>Dr. Nahid</t>
  </si>
  <si>
    <t>Kader Homoeo Hall</t>
  </si>
  <si>
    <t>Collegepara</t>
  </si>
  <si>
    <t>Dr. Gobindo</t>
  </si>
  <si>
    <t>Homoeo Subassa</t>
  </si>
  <si>
    <t>Kaliohati</t>
  </si>
  <si>
    <t>Elanga</t>
  </si>
  <si>
    <t>Neshat Homoeo Hall</t>
  </si>
  <si>
    <t>Dr. Fardus Alom</t>
  </si>
  <si>
    <t>Sumi Homoeo Hall</t>
  </si>
  <si>
    <t>Ghatil</t>
  </si>
  <si>
    <t>Dr. Monir</t>
  </si>
  <si>
    <t>Dr.Md. Masud</t>
  </si>
  <si>
    <t>W/S</t>
  </si>
  <si>
    <t>Bustand</t>
  </si>
  <si>
    <t>Dr. Aminul Islam</t>
  </si>
  <si>
    <t>Aminul Homoeo Hall</t>
  </si>
  <si>
    <t>Modhupur</t>
  </si>
  <si>
    <t>Dr.Anis</t>
  </si>
  <si>
    <t>b</t>
  </si>
  <si>
    <t>Dr.Eusuf Ali</t>
  </si>
  <si>
    <t>Bangaldesh Homoeo Hall</t>
  </si>
  <si>
    <t>Dr.Sibli Sadik</t>
  </si>
  <si>
    <t>Rahmania Homoeo Hall</t>
  </si>
  <si>
    <t>Gupalpur</t>
  </si>
  <si>
    <t>Sondani Homoeo Hall</t>
  </si>
  <si>
    <t>Dr.Khalakujaman</t>
  </si>
  <si>
    <t>Ealahi Homoeo Hall</t>
  </si>
  <si>
    <t>Suffatul ginan H. Hall</t>
  </si>
  <si>
    <t>Pass Charan</t>
  </si>
  <si>
    <t>Dr.Gubindo</t>
  </si>
  <si>
    <t>Dr. M.A Jolil sarker</t>
  </si>
  <si>
    <t>Fahad Homoeo Hall</t>
  </si>
  <si>
    <t>Bhuapur</t>
  </si>
  <si>
    <t>Dr. Abdur Rohim</t>
  </si>
  <si>
    <t>Sawoun Homoeo Hall</t>
  </si>
  <si>
    <t>Dr. Humayoun Khalid</t>
  </si>
  <si>
    <t>Humayoun Homoeo Hall</t>
  </si>
  <si>
    <t>Dr. Samim Al Mamun</t>
  </si>
  <si>
    <t>Tarafder Homoeo Hall</t>
  </si>
  <si>
    <t>Dr. Rangu</t>
  </si>
  <si>
    <t>Chapal medical Hall</t>
  </si>
  <si>
    <t>Dr. Salim Mia</t>
  </si>
  <si>
    <t>Soahn Sofal Ho. Hall</t>
  </si>
  <si>
    <t>Bagbari</t>
  </si>
  <si>
    <t>Dr. Bablu Sill</t>
  </si>
  <si>
    <t>Gubindasi</t>
  </si>
  <si>
    <t>Dr. Noni Gopal</t>
  </si>
  <si>
    <t>Anondo Homoeo Hall</t>
  </si>
  <si>
    <t>Dr. Fojlul Haq</t>
  </si>
  <si>
    <t>Seam Homoeo Hall</t>
  </si>
  <si>
    <t>Dr.Golap</t>
  </si>
  <si>
    <t>Borosila</t>
  </si>
  <si>
    <t>Dr. Ferdus Alom</t>
  </si>
  <si>
    <t>Dr.Masud</t>
  </si>
  <si>
    <t>Mainroad</t>
  </si>
  <si>
    <t>Dr. Obaidulla</t>
  </si>
  <si>
    <t>Kacha bazar</t>
  </si>
  <si>
    <t>Dr. Ismile Hossen</t>
  </si>
  <si>
    <t>Homoeo Bidanaloy</t>
  </si>
  <si>
    <t>Dr. Amina Bagom</t>
  </si>
  <si>
    <t>Dr. Edris</t>
  </si>
  <si>
    <t>Sarker Homoeo Hall</t>
  </si>
  <si>
    <t>Dr. Dilger</t>
  </si>
  <si>
    <t>Henimen Homoeo Hall</t>
  </si>
  <si>
    <t>Dr. Kalakujaman</t>
  </si>
  <si>
    <t>dr. Sibli sadik</t>
  </si>
  <si>
    <t>Nandanpur</t>
  </si>
  <si>
    <t>Dr. Hafijur Rahman</t>
  </si>
  <si>
    <t>Mogal Homoeo Hall</t>
  </si>
  <si>
    <t>Kacha Bazar</t>
  </si>
  <si>
    <t>Dr. Abul Kasam</t>
  </si>
  <si>
    <t>Dr. Pann Akter</t>
  </si>
  <si>
    <t>Feroja Homoeo Hall</t>
  </si>
  <si>
    <t>Big Mosq Road</t>
  </si>
  <si>
    <t>Dr. Anis</t>
  </si>
  <si>
    <t>Modhuour</t>
  </si>
  <si>
    <t>Sati Hall</t>
  </si>
  <si>
    <t>Dr. Eusuf</t>
  </si>
  <si>
    <t>Bangladesh Homoeo Hall</t>
  </si>
  <si>
    <t>dr. Morshed Alom</t>
  </si>
  <si>
    <t>Dr. Abdul Hamid</t>
  </si>
  <si>
    <t>Talukdher Harbel</t>
  </si>
  <si>
    <t>Kakrid</t>
  </si>
  <si>
    <t>dr. Santos</t>
  </si>
  <si>
    <t>Shanti Oushadaloy</t>
  </si>
  <si>
    <t>Dhonbari</t>
  </si>
  <si>
    <t>College Rpad</t>
  </si>
  <si>
    <t>Dr. Azig</t>
  </si>
  <si>
    <t>G.M Oushad Gar</t>
  </si>
  <si>
    <t>W/s</t>
  </si>
  <si>
    <t>Dr. Bimol Chandra Biossas</t>
  </si>
  <si>
    <t>Sabul ar Mor</t>
  </si>
  <si>
    <t>Dr. Nadu</t>
  </si>
  <si>
    <t>Nadu Homoeo Hall</t>
  </si>
  <si>
    <t>Churasta</t>
  </si>
  <si>
    <t>Sodesh Unani</t>
  </si>
  <si>
    <t>Jamalpur Road</t>
  </si>
  <si>
    <t>Dr. Manuranjon</t>
  </si>
  <si>
    <t>Seba Homeo Hall</t>
  </si>
  <si>
    <t xml:space="preserve">Digpaith </t>
  </si>
  <si>
    <t>Md. Chan Mia</t>
  </si>
  <si>
    <t>Akando Homeo Hall</t>
  </si>
  <si>
    <t>Progoti Homeo Hall</t>
  </si>
  <si>
    <t>Baoshi Bazar</t>
  </si>
  <si>
    <t>Dr. Foridul Islam Khan</t>
  </si>
  <si>
    <t>Khan Homeo Hall</t>
  </si>
  <si>
    <t>Dr. M.H.R Marchant</t>
  </si>
  <si>
    <t>Friends Homeo Hall</t>
  </si>
  <si>
    <t>Sarishabari</t>
  </si>
  <si>
    <t>Shemla Bazar</t>
  </si>
  <si>
    <t>Dr. Asotos Baruwa</t>
  </si>
  <si>
    <t>Shemla Homeo Hall</t>
  </si>
  <si>
    <t>Dr. Tapas Sarkar</t>
  </si>
  <si>
    <t>Anima Homeo Hall</t>
  </si>
  <si>
    <t>Dr. Shamima Monowar</t>
  </si>
  <si>
    <t>Janani Homeo Hall</t>
  </si>
  <si>
    <t>Aramnagar Bazar Road</t>
  </si>
  <si>
    <t>Dr. Md. Hafizur Rahman</t>
  </si>
  <si>
    <t>Be-Islam Homeo Hall</t>
  </si>
  <si>
    <t>Dr. Md. Saiful Islam Badol</t>
  </si>
  <si>
    <t>Niramoy Homeo Center</t>
  </si>
  <si>
    <t>Dr. Md. Moniruzzaman Habib</t>
  </si>
  <si>
    <t>Abed Homeo Hall</t>
  </si>
  <si>
    <t>Sarishabri</t>
  </si>
  <si>
    <t>Dr. Md. Ismail Hossen Chan</t>
  </si>
  <si>
    <t>The Pulbic Homeo Hall</t>
  </si>
  <si>
    <t>Dr. Md. Rokanuzzaman</t>
  </si>
  <si>
    <t>S.A. Homeo Hall</t>
  </si>
  <si>
    <t>Dr. Arobindroh</t>
  </si>
  <si>
    <t>Annando Homeo Hall</t>
  </si>
  <si>
    <t>Dr. Sultan Mahmud</t>
  </si>
  <si>
    <t>Heniman Homeo Pharmacy</t>
  </si>
  <si>
    <t>Dr. A.T.M Sarawar Jahan</t>
  </si>
  <si>
    <t>Homeo Shanti Niketon</t>
  </si>
  <si>
    <t>Melandah</t>
  </si>
  <si>
    <t>Melandah Bazar</t>
  </si>
  <si>
    <t>Dr. Sabbir Rahman</t>
  </si>
  <si>
    <t>Akandho Homeo Hall</t>
  </si>
  <si>
    <t>Station Bazar</t>
  </si>
  <si>
    <t>Dr. Usif Khan</t>
  </si>
  <si>
    <t>Badal Homeo Hall</t>
  </si>
  <si>
    <t>Dr. Anisur Rahman</t>
  </si>
  <si>
    <t>Sumon Homeo Hall</t>
  </si>
  <si>
    <t>Bokultola</t>
  </si>
  <si>
    <t>Dr. Zohorul Islam</t>
  </si>
  <si>
    <t>Dr. Shajahan Akando</t>
  </si>
  <si>
    <t>Sadia Homeo hall</t>
  </si>
  <si>
    <t>Mahmudpur</t>
  </si>
  <si>
    <t>Dr. Nazmul Hossain</t>
  </si>
  <si>
    <t>Jamjam Homoeo Hall</t>
  </si>
  <si>
    <t>Dr. Ziaul Haque</t>
  </si>
  <si>
    <t>Jemi Homoeo Hall</t>
  </si>
  <si>
    <t>Dr. Md. Musharaf Hossain</t>
  </si>
  <si>
    <t>Dr. Babul Talukder</t>
  </si>
  <si>
    <t>Lebin Hoemo Hall</t>
  </si>
  <si>
    <t>Dr. Asraful Alam Apple</t>
  </si>
  <si>
    <t>B.H.M.S</t>
  </si>
  <si>
    <t>Hazrabari Road Thori</t>
  </si>
  <si>
    <t>Dr. Samsuzzaman Muazzem</t>
  </si>
  <si>
    <t>Momota Homeo Hall</t>
  </si>
  <si>
    <t>Dr. Hasan Ibni Motin</t>
  </si>
  <si>
    <t>Faeth Homeo Hall</t>
  </si>
  <si>
    <t>Dr. Md. Abul Kalam Azad</t>
  </si>
  <si>
    <t>Principal Homeo Hall</t>
  </si>
  <si>
    <t>Dr. Md. Abdul Kader</t>
  </si>
  <si>
    <t>Shag Homeo Hall</t>
  </si>
  <si>
    <t>Islamia Hoemo Hall</t>
  </si>
  <si>
    <t>Dr. Md. Abdur Rahman</t>
  </si>
  <si>
    <t>B.H.M.S   W/S</t>
  </si>
  <si>
    <t>Baganbari Road</t>
  </si>
  <si>
    <t>Dr. Md. Abdul Jalil Alam</t>
  </si>
  <si>
    <t>Sujib Homeo Hall</t>
  </si>
  <si>
    <t>D.H.M.S   W/S</t>
  </si>
  <si>
    <t>Safimiar Bazar More</t>
  </si>
  <si>
    <t>Dr. Mir Abdul Halim</t>
  </si>
  <si>
    <t>Milon Homoeo Hall</t>
  </si>
  <si>
    <t xml:space="preserve">Rail Get </t>
  </si>
  <si>
    <t>Dr. Md. Lothfor Rahman</t>
  </si>
  <si>
    <t>Desh Homeo Hall</t>
  </si>
  <si>
    <t>Dr. Bipul</t>
  </si>
  <si>
    <t>Meena Homeo Hall</t>
  </si>
  <si>
    <t xml:space="preserve">B.H.M.S   </t>
  </si>
  <si>
    <t>Medical Road</t>
  </si>
  <si>
    <t>Bangladesh Homeo Hall</t>
  </si>
  <si>
    <t>Dr. Asaduzzaman</t>
  </si>
  <si>
    <t>Darus-Salam Homeo Hall</t>
  </si>
  <si>
    <t xml:space="preserve">D.H.M.S   </t>
  </si>
  <si>
    <t>Bakultona More</t>
  </si>
  <si>
    <t>Dr. Md. Mazharul Islam</t>
  </si>
  <si>
    <t>Saimom Homoeo Hall</t>
  </si>
  <si>
    <t>Chamra Godam Road</t>
  </si>
  <si>
    <t>Dr. Md. Zillur Rahman</t>
  </si>
  <si>
    <t>Bappy Homeo Hall</t>
  </si>
  <si>
    <t>Nayapra</t>
  </si>
  <si>
    <t>Dr. Asraful Alam  Apple</t>
  </si>
  <si>
    <t>Rohima Homeo Hall</t>
  </si>
  <si>
    <t>Dr. Md. Kurban Ali</t>
  </si>
  <si>
    <t>Allar Dah Homoeo Halll</t>
  </si>
  <si>
    <t>Jamalpur Sadar</t>
  </si>
  <si>
    <t>Nurundi Bazer</t>
  </si>
  <si>
    <t>Dr. Arun Kumar Sharkar</t>
  </si>
  <si>
    <t>Chandona Homoeo Farmesi</t>
  </si>
  <si>
    <t>Gupalpur Bus Stand</t>
  </si>
  <si>
    <t>Dr. Md. Shafiqul Islam</t>
  </si>
  <si>
    <t>Shafi Homoeo Farmesi</t>
  </si>
  <si>
    <t xml:space="preserve">Nandina Station Road </t>
  </si>
  <si>
    <t>Dr. Birendro Chadro Sutrador</t>
  </si>
  <si>
    <t>Saro Shoti Homoeo Hall</t>
  </si>
  <si>
    <t>Tulsipur Bazer</t>
  </si>
  <si>
    <t>Dr. A.K.M Azad</t>
  </si>
  <si>
    <t>Pranto Homoeo Hall</t>
  </si>
  <si>
    <t>Dr. Shaiful Islam Sabuz</t>
  </si>
  <si>
    <t>Sabuz Homoeo Hall</t>
  </si>
  <si>
    <t xml:space="preserve">Madur Bazer </t>
  </si>
  <si>
    <t xml:space="preserve">Dr. Md. Raton Sarker </t>
  </si>
  <si>
    <t xml:space="preserve">Hazipur Bazer </t>
  </si>
  <si>
    <t>Dr. Nirud Kumar Dekhan</t>
  </si>
  <si>
    <t>Shidder Sori Homoeo Hall</t>
  </si>
  <si>
    <t>Dr. Gulam Mostofa</t>
  </si>
  <si>
    <t>Munni Homoeo Hall</t>
  </si>
  <si>
    <t>Dr. Md. Aminul Islam</t>
  </si>
  <si>
    <t>Shaun Homoeo Hall</t>
  </si>
  <si>
    <t>Dr. Atikul Islam (Atik)</t>
  </si>
  <si>
    <t>All-Hera Homeo Heath Care</t>
  </si>
  <si>
    <t xml:space="preserve"> Madhupur Road</t>
  </si>
  <si>
    <t>Dr. Md. Lutfor Rahman</t>
  </si>
  <si>
    <t>Bakultola More</t>
  </si>
  <si>
    <t>Dr. Md. Asaduzzaman</t>
  </si>
  <si>
    <t>Saimom Homeo Hall</t>
  </si>
  <si>
    <t>Chamragulam More</t>
  </si>
  <si>
    <t xml:space="preserve">Dr. Md. Syful Islam Sobuz </t>
  </si>
  <si>
    <t>Sobuz Homoeo Hall</t>
  </si>
  <si>
    <t>Madur Bazer Narikely</t>
  </si>
  <si>
    <t>Dr. A.T.M Saruar Jahan</t>
  </si>
  <si>
    <t>Homeo santi Niketon</t>
  </si>
  <si>
    <t xml:space="preserve">Melandah </t>
  </si>
  <si>
    <t xml:space="preserve">Maloncha Natun Bazer </t>
  </si>
  <si>
    <t>Dr. Ashraful Alam Apel</t>
  </si>
  <si>
    <t>Janoni Homeo Hall</t>
  </si>
  <si>
    <t>Hazrabari Rald Thuri</t>
  </si>
  <si>
    <t>Dr. Abdul Kadel</t>
  </si>
  <si>
    <t>Suhag Homeo Hall</t>
  </si>
  <si>
    <t xml:space="preserve">Hazrabari Bazer </t>
  </si>
  <si>
    <t>Dr. Md. Abdur Razzak</t>
  </si>
  <si>
    <t>Azad (Badol) Homeo Hall</t>
  </si>
  <si>
    <t>Paboi More</t>
  </si>
  <si>
    <t>Dr. Md. Mahabubur Rahman</t>
  </si>
  <si>
    <t>Habib Homeo Hall</t>
  </si>
  <si>
    <t>Madargonj</t>
  </si>
  <si>
    <t>Hazir More</t>
  </si>
  <si>
    <t>Dr. Md. Atiur Rahman</t>
  </si>
  <si>
    <t>Rumel Homeo Hall</t>
  </si>
  <si>
    <t>Shemgonj Kalibari Bazer</t>
  </si>
  <si>
    <t>Dr. Md. Nazrul Islam Azam</t>
  </si>
  <si>
    <t>Azam Homeo Hall</t>
  </si>
  <si>
    <t>Dr. Abdullah Al-Harun</t>
  </si>
  <si>
    <t>Shikha Homeo Hall</t>
  </si>
  <si>
    <t>Dr. Mowlobi Abdus Salam</t>
  </si>
  <si>
    <t>Biddut Homeo Hall</t>
  </si>
  <si>
    <t>Jurkhali Bazer</t>
  </si>
  <si>
    <t>Dr. Md. Motiur Rahman Mahabbot</t>
  </si>
  <si>
    <t>Niramoi Homeo Pharmesi</t>
  </si>
  <si>
    <t>Balijuri Bazer</t>
  </si>
  <si>
    <t>Dr. Abu Taher (Ripon)</t>
  </si>
  <si>
    <t>Tanisha Homeo Hall</t>
  </si>
  <si>
    <t xml:space="preserve">Dr.Tarek Ahammed </t>
  </si>
  <si>
    <t>Runa Homeo Hall</t>
  </si>
  <si>
    <t>Dr. Md. Mostofa Selim</t>
  </si>
  <si>
    <t>Selim Homeo Pharmesi</t>
  </si>
  <si>
    <t>Dr. Rezaul Karim</t>
  </si>
  <si>
    <t>Talukdar Homeo Hall</t>
  </si>
  <si>
    <t>Dr. Kundokar Sadullah</t>
  </si>
  <si>
    <t>Ma Baba Homeo Hall</t>
  </si>
  <si>
    <t>Dr. Md. Samiul Islam (Sair Uddin)</t>
  </si>
  <si>
    <t>Zahid Homeo Hall</t>
  </si>
  <si>
    <t>Dr. Kondokar Nakib Jahan</t>
  </si>
  <si>
    <t>Kondokar Homeo Pharmecy</t>
  </si>
  <si>
    <t>Dr. Nipa Rani</t>
  </si>
  <si>
    <t>Juthi Homeo Hall</t>
  </si>
  <si>
    <t>Dr. Jubaidul Islam</t>
  </si>
  <si>
    <t>New Life Homeo Pharmecy</t>
  </si>
  <si>
    <t>Thakur bari More Balijuri Bazer</t>
  </si>
  <si>
    <t>Dr. Md. Jahangir Alam</t>
  </si>
  <si>
    <t>Ma Homeo Hall</t>
  </si>
  <si>
    <t>Moddo Bazer</t>
  </si>
  <si>
    <t>Dr. Md. Moidan Shek</t>
  </si>
  <si>
    <t>Zaman Homeo Hall</t>
  </si>
  <si>
    <t xml:space="preserve">Mas Hata </t>
  </si>
  <si>
    <t xml:space="preserve">Dr. Abdullahel Kafi </t>
  </si>
  <si>
    <t>The Zashim Homeo Hall</t>
  </si>
  <si>
    <t xml:space="preserve">School Market </t>
  </si>
  <si>
    <t>Dr. Abu Hena Mustofa Kamal</t>
  </si>
  <si>
    <t>Nafiz Korim Homeo Hall</t>
  </si>
  <si>
    <t>Dr. A.K.M Ruhul Amin</t>
  </si>
  <si>
    <t>Denuar More</t>
  </si>
  <si>
    <t>Dr. Md. Sazzatul Islam Sumon</t>
  </si>
  <si>
    <t>Jarman Homeo Hall</t>
  </si>
  <si>
    <t xml:space="preserve">Railway Geit </t>
  </si>
  <si>
    <t>Dr. Md. Omar Ali (Dulal)</t>
  </si>
  <si>
    <t>Taiobia Homeo Hall</t>
  </si>
  <si>
    <t>Guthail Bazer</t>
  </si>
  <si>
    <t>Dr. Md. Sala Uddin</t>
  </si>
  <si>
    <t>Rezua Homeo Hall</t>
  </si>
  <si>
    <t>Dr. Md. Shahinur Rahman</t>
  </si>
  <si>
    <t>Sufia Homeo Hall</t>
  </si>
  <si>
    <t>Dr. Md. Abu Taher Sarker</t>
  </si>
  <si>
    <t>Sarker Homeo Hall</t>
  </si>
  <si>
    <t>Dr. Md. Mozibur Rahman</t>
  </si>
  <si>
    <t>Rabeya Homeo Hall</t>
  </si>
  <si>
    <t>Dewangonj</t>
  </si>
  <si>
    <t>Mill Bazer</t>
  </si>
  <si>
    <t xml:space="preserve">Dr. Mukti Ahammed </t>
  </si>
  <si>
    <t>Nur Ho-Phethy Hall</t>
  </si>
  <si>
    <t xml:space="preserve">Dr. Jaminul Islam </t>
  </si>
  <si>
    <t>Jibon Homeo Hall</t>
  </si>
  <si>
    <t>Madrasah Road</t>
  </si>
  <si>
    <t>Dr. Muzaharul Hoque (Tuta)</t>
  </si>
  <si>
    <t>Modina Homeo Hall</t>
  </si>
  <si>
    <t>Modda Bazer</t>
  </si>
  <si>
    <t>Dr. Md. Habibullah</t>
  </si>
  <si>
    <t>Habibullah Homeo Hall</t>
  </si>
  <si>
    <t>Korma Notun Bazer</t>
  </si>
  <si>
    <t>Mizanur rahman</t>
  </si>
  <si>
    <t>D.H   M.S</t>
  </si>
  <si>
    <t>Kalkini</t>
  </si>
  <si>
    <t>Fariduddin</t>
  </si>
  <si>
    <t>Rahma. A. Khoda</t>
  </si>
  <si>
    <t>01738-879915</t>
  </si>
  <si>
    <t>Sanmondi</t>
  </si>
  <si>
    <t>Sumaiya Homoeo Hall</t>
  </si>
  <si>
    <t>Madaripur</t>
  </si>
  <si>
    <t>Etarpul</t>
  </si>
  <si>
    <t>Dr.salim Al Maun</t>
  </si>
  <si>
    <t>Dr.Sawkat</t>
  </si>
  <si>
    <t>Al amin Homoeo Hall</t>
  </si>
  <si>
    <t>Mostofapur</t>
  </si>
  <si>
    <t>Dr.Pulok</t>
  </si>
  <si>
    <t>Harendranath Ho.</t>
  </si>
  <si>
    <t>01720-028608</t>
  </si>
  <si>
    <t>Akbor Ali</t>
  </si>
  <si>
    <t>Akbor Homoeo Hall</t>
  </si>
  <si>
    <t>Kulpuddi</t>
  </si>
  <si>
    <t>Anayet Ho.</t>
  </si>
  <si>
    <t>Fatima Ho.</t>
  </si>
  <si>
    <t>01787-513246</t>
  </si>
  <si>
    <t>Miher Taqlukdar</t>
  </si>
  <si>
    <t>Matree Homoeo Hall</t>
  </si>
  <si>
    <t>Azizur Rahman</t>
  </si>
  <si>
    <t>Adorso Ho.Hall</t>
  </si>
  <si>
    <t>01726-819817</t>
  </si>
  <si>
    <t xml:space="preserve">Fasiatola </t>
  </si>
  <si>
    <t>Al-Amin</t>
  </si>
  <si>
    <t>Fasiatola</t>
  </si>
  <si>
    <t>Dr.Debasis</t>
  </si>
  <si>
    <t>Barishal Homoeo Hall</t>
  </si>
  <si>
    <t>Rajoir</t>
  </si>
  <si>
    <t>Takerhat</t>
  </si>
  <si>
    <t>Dr.Nihanondo</t>
  </si>
  <si>
    <t>Monmohon Ho.</t>
  </si>
  <si>
    <t>01766-171645</t>
  </si>
  <si>
    <t>Chanuram m</t>
  </si>
  <si>
    <t>Debasis Homoeo Hall</t>
  </si>
  <si>
    <t>Dr pisus mallik</t>
  </si>
  <si>
    <t>Niramoy Ho.</t>
  </si>
  <si>
    <t>01718-884380</t>
  </si>
  <si>
    <t>Dr.Pronob Kirto</t>
  </si>
  <si>
    <t>Lekha Ho.</t>
  </si>
  <si>
    <t>01968-678446</t>
  </si>
  <si>
    <t>Kadombaa</t>
  </si>
  <si>
    <t>Nortom Roy</t>
  </si>
  <si>
    <t>Bijoya Homoeo Hall</t>
  </si>
  <si>
    <t>Satpar</t>
  </si>
  <si>
    <t>Dr.Herendranath</t>
  </si>
  <si>
    <t>Avoy ho</t>
  </si>
  <si>
    <t>01719-9747392</t>
  </si>
  <si>
    <t>Mukul Kanti</t>
  </si>
  <si>
    <t>Joyita Ho</t>
  </si>
  <si>
    <t>01736-923137</t>
  </si>
  <si>
    <t>Santos Kumar</t>
  </si>
  <si>
    <t>Patchful Homoeo Hall</t>
  </si>
  <si>
    <t>Ratnessor Baroy</t>
  </si>
  <si>
    <t>Jononi Homoeo Hall</t>
  </si>
  <si>
    <t>Shahidul Islam</t>
  </si>
  <si>
    <t>Sefa Homoeo Niloy</t>
  </si>
  <si>
    <t>01984-646605</t>
  </si>
  <si>
    <t>Nirmol C.</t>
  </si>
  <si>
    <t>Eterpur</t>
  </si>
  <si>
    <t>Al-Amin ho.</t>
  </si>
  <si>
    <t>Aroggo Homoeo Hall</t>
  </si>
  <si>
    <t>01782-229323</t>
  </si>
  <si>
    <t>Kamlapur</t>
  </si>
  <si>
    <t>Dr.sohrab hossain</t>
  </si>
  <si>
    <t>Al Aqmin Ho.</t>
  </si>
  <si>
    <t>01718-739012</t>
  </si>
  <si>
    <t>Dr. Montos</t>
  </si>
  <si>
    <t>Maa Homoeo Medical</t>
  </si>
  <si>
    <t>Kirtonia Ho</t>
  </si>
  <si>
    <t>Bimol Kirtonia</t>
  </si>
  <si>
    <t>01767-003808</t>
  </si>
  <si>
    <t>Amgram</t>
  </si>
  <si>
    <t>Dr.Sabuj Kaji</t>
  </si>
  <si>
    <t>Sabuj Ho hall</t>
  </si>
  <si>
    <t>01781-512200</t>
  </si>
  <si>
    <t>sibchor</t>
  </si>
  <si>
    <t>Sador</t>
  </si>
  <si>
    <t>Mejnur Rahaman</t>
  </si>
  <si>
    <t>Refine Ho</t>
  </si>
  <si>
    <t>01966-522230</t>
  </si>
  <si>
    <t>Amdadul Haque</t>
  </si>
  <si>
    <t>J.R Homoeo Hall</t>
  </si>
  <si>
    <t>Sodor</t>
  </si>
  <si>
    <t>Dr. sapon</t>
  </si>
  <si>
    <t>Prodip kumar</t>
  </si>
  <si>
    <t>Pankos Homoeo Hall</t>
  </si>
  <si>
    <t>Anamul Haque</t>
  </si>
  <si>
    <t>Sankor Baruri</t>
  </si>
  <si>
    <t>Arpita Homoeo Hall</t>
  </si>
  <si>
    <t>kalkini</t>
  </si>
  <si>
    <t>Dr. jagodis Biswas</t>
  </si>
  <si>
    <t>Mayerkol Homoeo Hall</t>
  </si>
  <si>
    <t>N.C dash</t>
  </si>
  <si>
    <t>Shyma Homoeo Hall</t>
  </si>
  <si>
    <t>Dr. Sahin mia</t>
  </si>
  <si>
    <t>Fatima Ho</t>
  </si>
  <si>
    <t>01789-186030</t>
  </si>
  <si>
    <t>Krishno kumar Ray</t>
  </si>
  <si>
    <t>Kaya Anto Homoeo Hall</t>
  </si>
  <si>
    <t>Dr. Napal Chan</t>
  </si>
  <si>
    <t>Matre Ho</t>
  </si>
  <si>
    <t>01776-709965</t>
  </si>
  <si>
    <t>Dr.Josorath Ray</t>
  </si>
  <si>
    <t>Animesh S</t>
  </si>
  <si>
    <t>01767-03808</t>
  </si>
  <si>
    <t>Rahul Haida</t>
  </si>
  <si>
    <t>Nithor Homoeo Hall</t>
  </si>
  <si>
    <t>Babul Bala</t>
  </si>
  <si>
    <t>Babul Ho</t>
  </si>
  <si>
    <t>01734-231481</t>
  </si>
  <si>
    <t>L.H   M.S</t>
  </si>
  <si>
    <t>Samim Hossion</t>
  </si>
  <si>
    <t>Lamik Ho</t>
  </si>
  <si>
    <t>01740-949292</t>
  </si>
  <si>
    <t>Dr. S.k (sadin)</t>
  </si>
  <si>
    <t>Addatic Homoeo Clinic</t>
  </si>
  <si>
    <t>Samiron Baryi</t>
  </si>
  <si>
    <t>German Homoeo Clinic</t>
  </si>
  <si>
    <t>Chadsir Ho C</t>
  </si>
  <si>
    <t>pankos Kumar</t>
  </si>
  <si>
    <t>01717-606739</t>
  </si>
  <si>
    <t>Mostafa Kamal</t>
  </si>
  <si>
    <t>Sefa Habiba Ho</t>
  </si>
  <si>
    <t>01712-417775</t>
  </si>
  <si>
    <t>Shawon Homoeo Hall</t>
  </si>
  <si>
    <t>Sibchar</t>
  </si>
  <si>
    <t>Silar Chare</t>
  </si>
  <si>
    <t>Nayon Tara Ho</t>
  </si>
  <si>
    <t>0171821-8728</t>
  </si>
  <si>
    <t>Khirul Alam</t>
  </si>
  <si>
    <t>Homoeo Madicare</t>
  </si>
  <si>
    <t>01716-043182</t>
  </si>
  <si>
    <t>Lakman Hossion</t>
  </si>
  <si>
    <t>Takwa Ho</t>
  </si>
  <si>
    <t>01952-941948</t>
  </si>
  <si>
    <t>Kalpoddi</t>
  </si>
  <si>
    <t xml:space="preserve">Fajlul Karim </t>
  </si>
  <si>
    <t xml:space="preserve">Dr. Sheikh Homoeo Hall </t>
  </si>
  <si>
    <t>Ashulia</t>
  </si>
  <si>
    <t>Jamgora</t>
  </si>
  <si>
    <t xml:space="preserve">Abdur rashid </t>
  </si>
  <si>
    <t xml:space="preserve">M: Homieo Hall </t>
  </si>
  <si>
    <t xml:space="preserve">Mahbub Alam </t>
  </si>
  <si>
    <t xml:space="preserve">Mahabub Homoeo Hall </t>
  </si>
  <si>
    <t xml:space="preserve">Hossain Homoeo Hall </t>
  </si>
  <si>
    <t xml:space="preserve">Dr. Shafiqul Islam </t>
  </si>
  <si>
    <t xml:space="preserve">Rofiq Homoeo Hall </t>
  </si>
  <si>
    <t xml:space="preserve">Nahida Homio Hall </t>
  </si>
  <si>
    <t xml:space="preserve">Dr. Mahmudul Hasan </t>
  </si>
  <si>
    <t xml:space="preserve">Mishu Homoeo Hall </t>
  </si>
  <si>
    <t xml:space="preserve">Dr. Shah Alam </t>
  </si>
  <si>
    <t xml:space="preserve">Janani Homoeo Hall </t>
  </si>
  <si>
    <t>Bottola</t>
  </si>
  <si>
    <t xml:space="preserve">Dr. Hakim </t>
  </si>
  <si>
    <t xml:space="preserve">Kallol Homoeo hall </t>
  </si>
  <si>
    <t>Bangla bazar</t>
  </si>
  <si>
    <t xml:space="preserve">Dr. Lutfor rahman </t>
  </si>
  <si>
    <t xml:space="preserve">Latifa Homoeo Hall </t>
  </si>
  <si>
    <t>Yusuf Market</t>
  </si>
  <si>
    <t>Dr. Shilpi Shaha</t>
  </si>
  <si>
    <t xml:space="preserve">Shuvo Homoeo Hall </t>
  </si>
  <si>
    <t xml:space="preserve">Jamgora </t>
  </si>
  <si>
    <t>Dr. Robiul Islam</t>
  </si>
  <si>
    <t>Matri Chaya Homoeo Hall</t>
  </si>
  <si>
    <t>Kaica Bari</t>
  </si>
  <si>
    <t xml:space="preserve">Dr. Milon </t>
  </si>
  <si>
    <t>Lin Homoeo Hall</t>
  </si>
  <si>
    <t xml:space="preserve">Dr. Awal </t>
  </si>
  <si>
    <t xml:space="preserve">Manob Sheba Homoeo Hall </t>
  </si>
  <si>
    <t>Dr. Selim Miah</t>
  </si>
  <si>
    <t>Polli Bidduth</t>
  </si>
  <si>
    <t xml:space="preserve">Dr. Abdul Kader </t>
  </si>
  <si>
    <t xml:space="preserve">Halim Miah Homoeo Hall </t>
  </si>
  <si>
    <t xml:space="preserve">Dr. yakub Ali </t>
  </si>
  <si>
    <t xml:space="preserve">Eva Homoeo Hall </t>
  </si>
  <si>
    <t>Baipal</t>
  </si>
  <si>
    <t xml:space="preserve">Dr. Fojila </t>
  </si>
  <si>
    <t xml:space="preserve">Fojila Suny Homoeo hall </t>
  </si>
  <si>
    <t xml:space="preserve">Dr. Mohsin </t>
  </si>
  <si>
    <t xml:space="preserve">Khondokar Homio Hall </t>
  </si>
  <si>
    <t xml:space="preserve">Dr. Nazrul </t>
  </si>
  <si>
    <t xml:space="preserve">Dalia Homoeo Hall </t>
  </si>
  <si>
    <t xml:space="preserve">Dr. fatema </t>
  </si>
  <si>
    <t xml:space="preserve">Janani Homio Hall </t>
  </si>
  <si>
    <t xml:space="preserve">Dr. Sojib </t>
  </si>
  <si>
    <t xml:space="preserve">Baicoron Homoeo hall </t>
  </si>
  <si>
    <t>choytola</t>
  </si>
  <si>
    <t xml:space="preserve">Dr. Deloar </t>
  </si>
  <si>
    <t xml:space="preserve">Sawdia Homoeo Hall </t>
  </si>
  <si>
    <t xml:space="preserve">Dr. Dosroha </t>
  </si>
  <si>
    <t xml:space="preserve">Alpona Homoeo Hall </t>
  </si>
  <si>
    <t>Tetultola</t>
  </si>
  <si>
    <t xml:space="preserve">Dr. Anwar </t>
  </si>
  <si>
    <t xml:space="preserve">Manik Homoeo Hall </t>
  </si>
  <si>
    <t>Mujarmill</t>
  </si>
  <si>
    <t xml:space="preserve">Dr. jaman </t>
  </si>
  <si>
    <t xml:space="preserve">Jaman Homoeo Hall </t>
  </si>
  <si>
    <t>Chokroborti</t>
  </si>
  <si>
    <t xml:space="preserve">Sanjida Homoeo Hall </t>
  </si>
  <si>
    <t>Panishail</t>
  </si>
  <si>
    <t xml:space="preserve">Dr. Ripon </t>
  </si>
  <si>
    <t xml:space="preserve">Ripon Homoeo Hall </t>
  </si>
  <si>
    <t xml:space="preserve">Dr. Asha </t>
  </si>
  <si>
    <t xml:space="preserve">Asha Homoeo Hall </t>
  </si>
  <si>
    <t xml:space="preserve">Dr. Salma </t>
  </si>
  <si>
    <t xml:space="preserve">Sumaiya Homoeo Hall </t>
  </si>
  <si>
    <t xml:space="preserve">Dr. Mamun </t>
  </si>
  <si>
    <t xml:space="preserve">Omar Homoeo Hall </t>
  </si>
  <si>
    <t xml:space="preserve">Dr. Barek </t>
  </si>
  <si>
    <t xml:space="preserve">Bismillah Homoeo Hall </t>
  </si>
  <si>
    <t xml:space="preserve">Jirani </t>
  </si>
  <si>
    <t xml:space="preserve">Dr. Mahmud </t>
  </si>
  <si>
    <t xml:space="preserve">fatema Medical Hall </t>
  </si>
  <si>
    <t xml:space="preserve">Dr. Nasrin </t>
  </si>
  <si>
    <t xml:space="preserve">shuvo Homoeo Hall </t>
  </si>
  <si>
    <t xml:space="preserve">Dr. Mobarak </t>
  </si>
  <si>
    <t xml:space="preserve">Allahr Dan Homoeo Hall </t>
  </si>
  <si>
    <t xml:space="preserve">Dr. Halim </t>
  </si>
  <si>
    <t xml:space="preserve">Desh Homoeo Hall </t>
  </si>
  <si>
    <t xml:space="preserve">Dr. Fazlul Haque </t>
  </si>
  <si>
    <t xml:space="preserve">Savar homoeo Hall </t>
  </si>
  <si>
    <t xml:space="preserve">Ashulia </t>
  </si>
  <si>
    <t>Fulbaria</t>
  </si>
  <si>
    <t xml:space="preserve">Dr. Forid Uddin </t>
  </si>
  <si>
    <t xml:space="preserve">Shnewaj Homoeo Hall </t>
  </si>
  <si>
    <t xml:space="preserve">Savar Bazar </t>
  </si>
  <si>
    <t xml:space="preserve">Md. Maruf </t>
  </si>
  <si>
    <t xml:space="preserve">Bangladesh Homoeo Hall </t>
  </si>
  <si>
    <t>Namabazar</t>
  </si>
  <si>
    <t xml:space="preserve">Fatema Homoeo Hall </t>
  </si>
  <si>
    <t>Birulia</t>
  </si>
  <si>
    <t xml:space="preserve">Dr. Humayon Kabir </t>
  </si>
  <si>
    <t xml:space="preserve">G M Homoeo Hall </t>
  </si>
  <si>
    <t>Savar</t>
  </si>
  <si>
    <t xml:space="preserve">Md. Anis </t>
  </si>
  <si>
    <t xml:space="preserve">Rangpur Homoeo Hall </t>
  </si>
  <si>
    <t>Hemayetpur</t>
  </si>
  <si>
    <t xml:space="preserve">Dr. Jaman </t>
  </si>
  <si>
    <t xml:space="preserve">Sheba Homoeo Hall </t>
  </si>
  <si>
    <t xml:space="preserve">Dr. Rahman </t>
  </si>
  <si>
    <t xml:space="preserve">Nafiza Homoeo Hall </t>
  </si>
  <si>
    <t xml:space="preserve">Birulia </t>
  </si>
  <si>
    <t xml:space="preserve">Dr. Shahed </t>
  </si>
  <si>
    <t xml:space="preserve">Fahim Homoeo Hall </t>
  </si>
  <si>
    <t xml:space="preserve">Dr. Helena </t>
  </si>
  <si>
    <t xml:space="preserve">Dr. Belal </t>
  </si>
  <si>
    <t xml:space="preserve">Shah Rokeya Homoeo Hall </t>
  </si>
  <si>
    <t xml:space="preserve">Bottola </t>
  </si>
  <si>
    <t xml:space="preserve">Shefa Pharmecy </t>
  </si>
  <si>
    <t xml:space="preserve">Dr. Aminul </t>
  </si>
  <si>
    <t xml:space="preserve">Mayer Acol Homoeo Hall </t>
  </si>
  <si>
    <t xml:space="preserve">Dr. Alamin </t>
  </si>
  <si>
    <t xml:space="preserve">Al Amin Homoeo Hall </t>
  </si>
  <si>
    <t>Ghoshbug</t>
  </si>
  <si>
    <t xml:space="preserve">Dr. Motalib </t>
  </si>
  <si>
    <t xml:space="preserve">Mim Harbal </t>
  </si>
  <si>
    <t xml:space="preserve">Dr. Monufa </t>
  </si>
  <si>
    <t xml:space="preserve">Aroggo Homoeo Hall </t>
  </si>
  <si>
    <t xml:space="preserve">Dr. Bodiujjaman </t>
  </si>
  <si>
    <t xml:space="preserve">Tanajom Homoeo Hall </t>
  </si>
  <si>
    <t xml:space="preserve">Dr. Mahbub </t>
  </si>
  <si>
    <t xml:space="preserve">Komfort Homoeo Hall </t>
  </si>
  <si>
    <t xml:space="preserve">Dr. Noman </t>
  </si>
  <si>
    <t xml:space="preserve">Al falah Homoeo Hall </t>
  </si>
  <si>
    <t>Dr. Haydar Ali</t>
  </si>
  <si>
    <t xml:space="preserve">Dr. Asshraf </t>
  </si>
  <si>
    <t xml:space="preserve">Uttarbongo Homoeo Hall </t>
  </si>
  <si>
    <t>Katgora</t>
  </si>
  <si>
    <t xml:space="preserve">Dr. Sadek </t>
  </si>
  <si>
    <t xml:space="preserve">Ayesha Homoeo Hall </t>
  </si>
  <si>
    <t xml:space="preserve">Dr. Moklesh </t>
  </si>
  <si>
    <t xml:space="preserve">Arafat Homoeo Hall </t>
  </si>
  <si>
    <t xml:space="preserve">Dr. Farjana </t>
  </si>
  <si>
    <t xml:space="preserve">G L Homoeo Hall </t>
  </si>
  <si>
    <t xml:space="preserve">Dr. Kaium </t>
  </si>
  <si>
    <t xml:space="preserve">Mayer Dua Homoeo Hall </t>
  </si>
  <si>
    <t>Dr. Jakir Hossain</t>
  </si>
  <si>
    <t>Jarif  Homoeo Hall</t>
  </si>
  <si>
    <t>Badda</t>
  </si>
  <si>
    <t>Merul</t>
  </si>
  <si>
    <t>Dr. R M Faruq</t>
  </si>
  <si>
    <t>Merul DIP Project</t>
  </si>
  <si>
    <t>Dr. Abul Hasnat abdullah</t>
  </si>
  <si>
    <t>Capital Homoeo International</t>
  </si>
  <si>
    <t>Middle Badda</t>
  </si>
  <si>
    <t>Dr. M A babar</t>
  </si>
  <si>
    <t>Dynamic Homoeo Hall</t>
  </si>
  <si>
    <t>Dr. Sharif Reza</t>
  </si>
  <si>
    <t>N.R Homoeo Hall</t>
  </si>
  <si>
    <t>Vatara</t>
  </si>
  <si>
    <t>Dr. yousuf dewan</t>
  </si>
  <si>
    <t>karima Homoeo Hall</t>
  </si>
  <si>
    <t>Dr. Abu bakkar Siddik</t>
  </si>
  <si>
    <t>Al Bashar Homoeo Hall</t>
  </si>
  <si>
    <t>Dr. Rahima Khatun</t>
  </si>
  <si>
    <t>Rahima Homoeo Hall</t>
  </si>
  <si>
    <t>Dr. Nurunnahar</t>
  </si>
  <si>
    <t>yousuf homoeo Hall</t>
  </si>
  <si>
    <t>Khilkhet</t>
  </si>
  <si>
    <t>Nikunja</t>
  </si>
  <si>
    <t>Dr. Asgor Ali Khan</t>
  </si>
  <si>
    <t>Dr. Helal Uddin</t>
  </si>
  <si>
    <t>Helal Homoeo Hall</t>
  </si>
  <si>
    <t>Dr. Aurun Kanti Sarkar</t>
  </si>
  <si>
    <t>Dr. Mosaddek Alom</t>
  </si>
  <si>
    <t>Al-Madani Homoeo Hall</t>
  </si>
  <si>
    <t>Gulshan</t>
  </si>
  <si>
    <t>Jowar Sahara</t>
  </si>
  <si>
    <t>Dr. Abu Ahmed</t>
  </si>
  <si>
    <t>Shebaroto Homoeo Hall</t>
  </si>
  <si>
    <t>Dr. Abdul Kader</t>
  </si>
  <si>
    <t>Tangail homoeo Hall</t>
  </si>
  <si>
    <t>Dr. Abdul Mannan</t>
  </si>
  <si>
    <t>Al Modina Homoeo Hall</t>
  </si>
  <si>
    <t>Kala Chandpur</t>
  </si>
  <si>
    <t>Dr. Monirul Islam</t>
  </si>
  <si>
    <t>Momotaz Homoeo Hall</t>
  </si>
  <si>
    <t>Dr. miah Khairuzzaman</t>
  </si>
  <si>
    <t>R.K Homoeo Hall</t>
  </si>
  <si>
    <t>Uttara</t>
  </si>
  <si>
    <t>Rajlaxmi Complex</t>
  </si>
  <si>
    <t>Dr. Elyas</t>
  </si>
  <si>
    <t>Bengal Homoeo Hall</t>
  </si>
  <si>
    <t>Ajompur Rajuk</t>
  </si>
  <si>
    <t>Dr. Imtiaz Alom</t>
  </si>
  <si>
    <t>Uttara Homoeo Clinic</t>
  </si>
  <si>
    <t>Joynal Market</t>
  </si>
  <si>
    <t>Dr. Alaul Haque</t>
  </si>
  <si>
    <t>Seba Homoeo Center</t>
  </si>
  <si>
    <t>Khalpar</t>
  </si>
  <si>
    <t>Dr. Milon Miah</t>
  </si>
  <si>
    <t>Taniya Homoeo Hall</t>
  </si>
  <si>
    <t>Pakuria</t>
  </si>
  <si>
    <t>Dr. Ibrahim Miah</t>
  </si>
  <si>
    <t>Raya Pharma</t>
  </si>
  <si>
    <t>LMAF</t>
  </si>
  <si>
    <t>Johura Market</t>
  </si>
  <si>
    <t>Dr. Enamul Haque</t>
  </si>
  <si>
    <t>Haque Homoeo Hall</t>
  </si>
  <si>
    <t>Faidabad</t>
  </si>
  <si>
    <t>Dr. Ajijur Rahman</t>
  </si>
  <si>
    <t>Dr. Azad Rahman</t>
  </si>
  <si>
    <t>Khulna Homoeo Hall</t>
  </si>
  <si>
    <t>Dr. Usman Harun</t>
  </si>
  <si>
    <t>Shohel Homoeo Hall</t>
  </si>
  <si>
    <t>Al Amin Homoeo Hall</t>
  </si>
  <si>
    <t>Turag</t>
  </si>
  <si>
    <t>Golgolar More</t>
  </si>
  <si>
    <t>Dr. nurunnabi Nur</t>
  </si>
  <si>
    <t>Shanjari Homoeo Hall</t>
  </si>
  <si>
    <t>Rajabari Kachabazar</t>
  </si>
  <si>
    <t>Dr. Kazi Sibbir Ahmmed</t>
  </si>
  <si>
    <t>Dr. Hosne Ara</t>
  </si>
  <si>
    <t>Khadiza Homoeo Hall</t>
  </si>
  <si>
    <t>Kamarpara</t>
  </si>
  <si>
    <t>Dr. Shah Alom</t>
  </si>
  <si>
    <t>Jonoseba Homoeo Hall</t>
  </si>
  <si>
    <t>Kamarpara Shapla More</t>
  </si>
  <si>
    <t>Dr. Ashraful Haque</t>
  </si>
  <si>
    <t>Apurbo Homoeo Centre</t>
  </si>
  <si>
    <t>Diyabari Bazar</t>
  </si>
  <si>
    <t>Yearn Homoeo Hall</t>
  </si>
  <si>
    <t>Bawnia Bottola</t>
  </si>
  <si>
    <t>Dr. Anwar Hossain</t>
  </si>
  <si>
    <t>Fatema Pharmecy</t>
  </si>
  <si>
    <t>Dr. Motoja Kamal</t>
  </si>
  <si>
    <t>Younan Homoeopathic Pharmacy</t>
  </si>
  <si>
    <t>Uttorkhan</t>
  </si>
  <si>
    <t xml:space="preserve"> Uttorkhan.</t>
  </si>
  <si>
    <t>Dr. Sharmin Sultan</t>
  </si>
  <si>
    <t>Siddikiya Homoeo Hall</t>
  </si>
  <si>
    <t>Dakshinkhan</t>
  </si>
  <si>
    <t>Dakshinkhan Bazar</t>
  </si>
  <si>
    <t>Dr. Nayeem</t>
  </si>
  <si>
    <t>Mordern Homoeo Hall</t>
  </si>
  <si>
    <t>Dr. Ferdous Ahmmed</t>
  </si>
  <si>
    <t>Dr. MR Manik</t>
  </si>
  <si>
    <t>Saleha Homoeo Hall</t>
  </si>
  <si>
    <t>Dr. Abdul Alim</t>
  </si>
  <si>
    <t>Dakshinkhan Chowrasta</t>
  </si>
  <si>
    <t>Dr. Gulam Rasul</t>
  </si>
  <si>
    <t>Gawair School Road</t>
  </si>
  <si>
    <t>Majid Homoeo Hall</t>
  </si>
  <si>
    <t>Mollartek</t>
  </si>
  <si>
    <t>Dr. Bodrujjaman</t>
  </si>
  <si>
    <t>Koshaibari</t>
  </si>
  <si>
    <t>Dr. Abdus Salam</t>
  </si>
  <si>
    <t>Barisal Homoeo Hall</t>
  </si>
  <si>
    <t>Dr. Rehena Begum</t>
  </si>
  <si>
    <t>Rehena Homoeo Hall</t>
  </si>
  <si>
    <t>Prembagan</t>
  </si>
  <si>
    <t>Dr. Mamun Rashid</t>
  </si>
  <si>
    <t>D.H. M.S</t>
  </si>
  <si>
    <t>Tongi</t>
  </si>
  <si>
    <t xml:space="preserve"> Tongi</t>
  </si>
  <si>
    <t>Dr. Jasim</t>
  </si>
  <si>
    <t>Noakhali Homoeo Hall</t>
  </si>
  <si>
    <t>Dr. Mukbul Hossain</t>
  </si>
  <si>
    <t>Afsana</t>
  </si>
  <si>
    <t>Al Shefa  Homoeo Hall</t>
  </si>
  <si>
    <t>Dr. Ekhtiar Hssain</t>
  </si>
  <si>
    <t>Boawal Homoeo Hall</t>
  </si>
  <si>
    <t>College gate</t>
  </si>
  <si>
    <t>Dr. Sharful Islam</t>
  </si>
  <si>
    <t>Dr. Hasem</t>
  </si>
  <si>
    <t>Dea Homoeo hall</t>
  </si>
  <si>
    <t>Dr. Moazem Hossen</t>
  </si>
  <si>
    <t>D. H. M.S</t>
  </si>
  <si>
    <t>Baobazar</t>
  </si>
  <si>
    <t>Dr. Kashem</t>
  </si>
  <si>
    <t>Sine Board</t>
  </si>
  <si>
    <t>Dr. Din Mohsrad</t>
  </si>
  <si>
    <t>Dr. manir Hossain</t>
  </si>
  <si>
    <t>B. H. M.S</t>
  </si>
  <si>
    <t>Bason Sarak</t>
  </si>
  <si>
    <t>Rahman Homoer hall</t>
  </si>
  <si>
    <t>Dr. Rayhan</t>
  </si>
  <si>
    <t>Ruhani Homoeo Hall</t>
  </si>
  <si>
    <t>Dr. Mahmud</t>
  </si>
  <si>
    <t>Dr. Aminul</t>
  </si>
  <si>
    <t>German Homoeo Hall</t>
  </si>
  <si>
    <t>Dr. Bacchu Miah</t>
  </si>
  <si>
    <t>Mahmud Homoeo Hall</t>
  </si>
  <si>
    <t>Dr. masum</t>
  </si>
  <si>
    <t>Al Shefa Homoeo Hall</t>
  </si>
  <si>
    <t>Chow Rasta</t>
  </si>
  <si>
    <t>Dr. Siddikur Rahman</t>
  </si>
  <si>
    <t>Rahmat Homoeo Hall</t>
  </si>
  <si>
    <t>Colleg e Gate</t>
  </si>
  <si>
    <t>Dr. Shamim</t>
  </si>
  <si>
    <t>Dhaka Homeo Hall</t>
  </si>
  <si>
    <t>Malaker Bari</t>
  </si>
  <si>
    <t>Dr. Mizanur Rahman</t>
  </si>
  <si>
    <t>Dhaubo Homeo Hall</t>
  </si>
  <si>
    <t xml:space="preserve">C </t>
  </si>
  <si>
    <t>Ghior</t>
  </si>
  <si>
    <t>Sarupai</t>
  </si>
  <si>
    <t>Dr. Badshah Mia</t>
  </si>
  <si>
    <t>National Homeo Hall</t>
  </si>
  <si>
    <t>Dr. Jotimoy</t>
  </si>
  <si>
    <t>Tananay Homeo Hall</t>
  </si>
  <si>
    <t>Kalta</t>
  </si>
  <si>
    <t>Dr. Mafiz uddin</t>
  </si>
  <si>
    <t>Harirampur</t>
  </si>
  <si>
    <t>Thitka</t>
  </si>
  <si>
    <t>Dr. Bilal Hossain</t>
  </si>
  <si>
    <t>Dr. Emran</t>
  </si>
  <si>
    <t>Wati Homeo Hall</t>
  </si>
  <si>
    <t>Dr. Binoy Shil</t>
  </si>
  <si>
    <t>9Deal Homeo Hall</t>
  </si>
  <si>
    <t>Dr. Rejaul Karim</t>
  </si>
  <si>
    <t>Molla Homeo Hall</t>
  </si>
  <si>
    <t xml:space="preserve">Harunor or Rashid </t>
  </si>
  <si>
    <t>seba Homeo Hall</t>
  </si>
  <si>
    <t>Dr. Abdus salam</t>
  </si>
  <si>
    <t>Shamima Homeo Hall</t>
  </si>
  <si>
    <t>Diabari</t>
  </si>
  <si>
    <t>Dr. Mohsin</t>
  </si>
  <si>
    <t>Mia Homeo Hall</t>
  </si>
  <si>
    <t>Kartapara</t>
  </si>
  <si>
    <t>Dr. Mozzahar</t>
  </si>
  <si>
    <t>Mozzahar Homeo Hall</t>
  </si>
  <si>
    <t>Machain</t>
  </si>
  <si>
    <t>Dr. Rajjab Ali</t>
  </si>
  <si>
    <t>Rojob Dauakhana</t>
  </si>
  <si>
    <t>Mukti Homeo Hall</t>
  </si>
  <si>
    <t>Dr. Abdul Jalil</t>
  </si>
  <si>
    <t>Jalil Homeo Hall</t>
  </si>
  <si>
    <t>Dr. Nilt Kanto</t>
  </si>
  <si>
    <t>Sochi Homeo Hall</t>
  </si>
  <si>
    <t>Shaturia</t>
  </si>
  <si>
    <t>Kusura</t>
  </si>
  <si>
    <t>Dr. Sultan</t>
  </si>
  <si>
    <t>Par homeo Hall</t>
  </si>
  <si>
    <t>Dr. Nitla Gopal Saha</t>
  </si>
  <si>
    <t>Swarnore Homeo Hall</t>
  </si>
  <si>
    <t>D.H. M.S/W</t>
  </si>
  <si>
    <t>Dr. Jasim Uddin</t>
  </si>
  <si>
    <t>Jasim Homeo Hall</t>
  </si>
  <si>
    <t>Dr. Rafiqul Islam</t>
  </si>
  <si>
    <t>Janana</t>
  </si>
  <si>
    <t xml:space="preserve">Dr. Hasan </t>
  </si>
  <si>
    <t>Dr. Jahidul</t>
  </si>
  <si>
    <t>Taj Homeo Hall</t>
  </si>
  <si>
    <t>Glona</t>
  </si>
  <si>
    <t>Dr. Rupor Sarker</t>
  </si>
  <si>
    <t>Hatkora</t>
  </si>
  <si>
    <t>Dr. Anil Sarker</t>
  </si>
  <si>
    <t>Palash Homeo Hall</t>
  </si>
  <si>
    <t>Barobaria</t>
  </si>
  <si>
    <t xml:space="preserve">Dr. Awlad Hossain </t>
  </si>
  <si>
    <t>Ruma Homeo Hall</t>
  </si>
  <si>
    <t>Bathuli</t>
  </si>
  <si>
    <t>Dr. Habibur Raman</t>
  </si>
  <si>
    <t>Fedaral Homeo Hall</t>
  </si>
  <si>
    <t>Dr. Abdur Rassure</t>
  </si>
  <si>
    <t>Kawser Homeo Hall</t>
  </si>
  <si>
    <t>Dr. Razia Sultana</t>
  </si>
  <si>
    <t>Dr. P.C Sarker</t>
  </si>
  <si>
    <t>Sarker Homoeo hall</t>
  </si>
  <si>
    <t>Narsingdi</t>
  </si>
  <si>
    <t>Dr. Shanto</t>
  </si>
  <si>
    <t>mridha Homeo Hall</t>
  </si>
  <si>
    <t>Dr. Mataher Ali</t>
  </si>
  <si>
    <t>Matahe Homeo Hall</t>
  </si>
  <si>
    <t>Bazar</t>
  </si>
  <si>
    <t>Dr. Afroja Akter</t>
  </si>
  <si>
    <t>Nobin Homeo Hall</t>
  </si>
  <si>
    <t>Manikganj</t>
  </si>
  <si>
    <t>Shahid Ratiq Sarak</t>
  </si>
  <si>
    <t>Abdul Kader</t>
  </si>
  <si>
    <t>land Office Road</t>
  </si>
  <si>
    <t>Dr. P.K Halder</t>
  </si>
  <si>
    <t>Standard Homeo Hall</t>
  </si>
  <si>
    <t>Rajani Gomda Market</t>
  </si>
  <si>
    <t>Dr. Ataher Ali</t>
  </si>
  <si>
    <t>Nibom Homeo Hall</t>
  </si>
  <si>
    <t>Dr. Nurul Islam</t>
  </si>
  <si>
    <t>Kalibari Road</t>
  </si>
  <si>
    <t>Nawsim Homeo Hall</t>
  </si>
  <si>
    <t>Dr. Khaledur Rahman</t>
  </si>
  <si>
    <t>Be Iman Homeo Hall</t>
  </si>
  <si>
    <t>Jovat Sarak</t>
  </si>
  <si>
    <t>Dr. Nasir ahmed</t>
  </si>
  <si>
    <t>Nasir Homeo Hall</t>
  </si>
  <si>
    <t>Gamgagha Patti</t>
  </si>
  <si>
    <t>Dr. Ripon</t>
  </si>
  <si>
    <t>Mir Homoeo Hall</t>
  </si>
  <si>
    <t>Pauso Masjid</t>
  </si>
  <si>
    <t>Dr. rased Khan</t>
  </si>
  <si>
    <t>Bus Stand</t>
  </si>
  <si>
    <t>Dr. Akbar Ali Khan</t>
  </si>
  <si>
    <t>Jesmin Homeo Hall</t>
  </si>
  <si>
    <t>Dr. Prasanto Kumar</t>
  </si>
  <si>
    <t>Prasanto Homeo Hall</t>
  </si>
  <si>
    <t>Tempu Stand</t>
  </si>
  <si>
    <t>Dr. Ibrahim Hossain</t>
  </si>
  <si>
    <t>Fatema Homeo Hall</t>
  </si>
  <si>
    <t>Hoker Market</t>
  </si>
  <si>
    <t>Dr. Abu Sayed</t>
  </si>
  <si>
    <t>Medine Corner</t>
  </si>
  <si>
    <t>Nilkanta</t>
  </si>
  <si>
    <t>Niloy Pharmacy</t>
  </si>
  <si>
    <t>W</t>
  </si>
  <si>
    <t>D. Sudip Shill</t>
  </si>
  <si>
    <t>Khiroda Homeo Hall</t>
  </si>
  <si>
    <t>B.H. M.S</t>
  </si>
  <si>
    <t>Shiba Laya</t>
  </si>
  <si>
    <t>Tepra kalibari</t>
  </si>
  <si>
    <t>Dr. Abdur Rahim</t>
  </si>
  <si>
    <t>Suman Homoeo Hall</t>
  </si>
  <si>
    <t>Tepra</t>
  </si>
  <si>
    <t>Dr. Santo Biswas</t>
  </si>
  <si>
    <t>Biswas Homeo Hall</t>
  </si>
  <si>
    <t xml:space="preserve">Tepra </t>
  </si>
  <si>
    <t>Dr. Uttam Kumar</t>
  </si>
  <si>
    <t>Krishnokali Homeo Hall</t>
  </si>
  <si>
    <t>Dr. Tapan</t>
  </si>
  <si>
    <t>Sumitra Homeo Hall</t>
  </si>
  <si>
    <t>Uthuli</t>
  </si>
  <si>
    <t>Professor Homeo Hall</t>
  </si>
  <si>
    <t>Jabra</t>
  </si>
  <si>
    <t>Dr. Moslem</t>
  </si>
  <si>
    <t>Mollah Homeo Hall</t>
  </si>
  <si>
    <t>Falsatia</t>
  </si>
  <si>
    <t>Alfalaho Homeo Hall</t>
  </si>
  <si>
    <t>Tepra Bus Stand</t>
  </si>
  <si>
    <t>Dr. Khorshed Alam</t>
  </si>
  <si>
    <t>Nusrat Homeo Hall</t>
  </si>
  <si>
    <t>Adarsha Homeo Hall</t>
  </si>
  <si>
    <t>Ulaih Bazar</t>
  </si>
  <si>
    <t>Prodhan Homeo Hall</t>
  </si>
  <si>
    <t xml:space="preserve">Saturia </t>
  </si>
  <si>
    <t>Dargram</t>
  </si>
  <si>
    <t>Dr. Dipok Sarker</t>
  </si>
  <si>
    <t>Sarker Pharmachy</t>
  </si>
  <si>
    <t>pacharkamda</t>
  </si>
  <si>
    <t>Dr. Mazibur Rahman</t>
  </si>
  <si>
    <t>Fbxxani Homeo Hall</t>
  </si>
  <si>
    <t xml:space="preserve">Dr. Helena Akter </t>
  </si>
  <si>
    <t>Ratiq Homeo Hall</t>
  </si>
  <si>
    <t>Bangladesh hat</t>
  </si>
  <si>
    <t>Bismillah Homeo Hall</t>
  </si>
  <si>
    <t>Nayakandi</t>
  </si>
  <si>
    <t>Dr. Rabindra Sarker</t>
  </si>
  <si>
    <t>Palora</t>
  </si>
  <si>
    <t>Dr. Azom Khan</t>
  </si>
  <si>
    <t>Azom Homeo Hall</t>
  </si>
  <si>
    <t>Dr. Farjana</t>
  </si>
  <si>
    <t>Farjana Homeo Hall</t>
  </si>
  <si>
    <t>Singair</t>
  </si>
  <si>
    <t>Dr. Babu ali</t>
  </si>
  <si>
    <t>Well Fair Homoeo Hall</t>
  </si>
  <si>
    <t>Dr. Ujjal</t>
  </si>
  <si>
    <t>Adil Homeo Hall</t>
  </si>
  <si>
    <t>Bangla Bazar</t>
  </si>
  <si>
    <t>Dr. Anowar Hossain</t>
  </si>
  <si>
    <t>Firoja Homoeo Hall</t>
  </si>
  <si>
    <t>Beuthaghel</t>
  </si>
  <si>
    <t>Mayer Dua Homeo hall</t>
  </si>
  <si>
    <t>Balirtex</t>
  </si>
  <si>
    <t>Dr. khalid Hossain</t>
  </si>
  <si>
    <t>Khalid Homeo Hall</t>
  </si>
  <si>
    <t>Baroichora</t>
  </si>
  <si>
    <t xml:space="preserve">Dr. Farid Hasan </t>
  </si>
  <si>
    <t>Hasan Homeo Hall</t>
  </si>
  <si>
    <t>Jabbar Mridha</t>
  </si>
  <si>
    <t>Homoeo Hall</t>
  </si>
  <si>
    <t>Indurkani</t>
  </si>
  <si>
    <t>Prottashi</t>
  </si>
  <si>
    <t>Mihir Roy</t>
  </si>
  <si>
    <t>Practice Homeo Hall</t>
  </si>
  <si>
    <t>Jewel</t>
  </si>
  <si>
    <t>Nahin Homoeo Hall</t>
  </si>
  <si>
    <t>Imdadul Haque</t>
  </si>
  <si>
    <t>Matora Homeo Hall</t>
  </si>
  <si>
    <t>CI</t>
  </si>
  <si>
    <t>Nani Gopal</t>
  </si>
  <si>
    <t>Nesar Uddin</t>
  </si>
  <si>
    <t>Shyam Majhi</t>
  </si>
  <si>
    <t>Addashakti Homoeo Hall</t>
  </si>
  <si>
    <t>Siddharto Roy</t>
  </si>
  <si>
    <t>Siddharto Homeo Hall</t>
  </si>
  <si>
    <t>Pirojpur</t>
  </si>
  <si>
    <t>Dr. Sabrin</t>
  </si>
  <si>
    <t>Sadbidhan Homeo</t>
  </si>
  <si>
    <t>Imdadul Hazi</t>
  </si>
  <si>
    <t>Gazi Homeo Hall</t>
  </si>
  <si>
    <t>Dr. Jakaria</t>
  </si>
  <si>
    <t>Tapan Basu</t>
  </si>
  <si>
    <t>Bosu Homoeo Hall</t>
  </si>
  <si>
    <t>Suvash Guh</t>
  </si>
  <si>
    <t>Sarolipi Homeo Hall</t>
  </si>
  <si>
    <t>Sanjoy Dakua</t>
  </si>
  <si>
    <t>Santo Homeo Hall</t>
  </si>
  <si>
    <t>Dr. Shakila</t>
  </si>
  <si>
    <t>Rahmina Homoeo Hall</t>
  </si>
  <si>
    <t>Kaukhali</t>
  </si>
  <si>
    <t>Shialkati</t>
  </si>
  <si>
    <t>Siddika J. Medical Hall</t>
  </si>
  <si>
    <t>Dr. Shakhawat Hossain</t>
  </si>
  <si>
    <t>Ma Medical</t>
  </si>
  <si>
    <t>Sayed Rahman</t>
  </si>
  <si>
    <t>Dr. Tapon Kumar</t>
  </si>
  <si>
    <t>Annonda Medical</t>
  </si>
  <si>
    <t>Dr. Nurul Hazi</t>
  </si>
  <si>
    <t>Maa Homeo Hossain</t>
  </si>
  <si>
    <t>Dr. Mohiuddin</t>
  </si>
  <si>
    <t>Homeo Sheba</t>
  </si>
  <si>
    <t>Dr. Bimol Poddar</t>
  </si>
  <si>
    <t>Homeo Annesa</t>
  </si>
  <si>
    <t>Dr. Animesh</t>
  </si>
  <si>
    <t>Rumpa Homoeo Hall</t>
  </si>
  <si>
    <t>Ularhat</t>
  </si>
  <si>
    <t>Dr. Rohim Khan</t>
  </si>
  <si>
    <t>Dr. Elias</t>
  </si>
  <si>
    <t>Kayed Homoeo Hall</t>
  </si>
  <si>
    <t>Dr. Dilip Sutar</t>
  </si>
  <si>
    <t>Setu Medical</t>
  </si>
  <si>
    <t>Dr. Dabir Uddin</t>
  </si>
  <si>
    <t>Rahat Homoeo Hall</t>
  </si>
  <si>
    <t>Nazirpur</t>
  </si>
  <si>
    <t>Gaushil</t>
  </si>
  <si>
    <t>Dr. Ali Hossain</t>
  </si>
  <si>
    <t>Mishu Homoeo Hall</t>
  </si>
  <si>
    <t>Dr. Proshanta Mistri</t>
  </si>
  <si>
    <t>Dr. Prodip Haldar</t>
  </si>
  <si>
    <t>Hori Guru Homoeo Hall</t>
  </si>
  <si>
    <t>Dr. Swapon Kumar</t>
  </si>
  <si>
    <t>Shanti Homoeo Hall</t>
  </si>
  <si>
    <t>Dr. Rabindranath</t>
  </si>
  <si>
    <t>Rubi Homoeo Hall</t>
  </si>
  <si>
    <t>Dr. Shakil</t>
  </si>
  <si>
    <t>Shakil Homoeo Hall</t>
  </si>
  <si>
    <t>Dr. Proshanta</t>
  </si>
  <si>
    <t>Dr. Al Amin</t>
  </si>
  <si>
    <t>Dr. Babul</t>
  </si>
  <si>
    <t>Chandkhali</t>
  </si>
  <si>
    <t>Dr. Samir Baral</t>
  </si>
  <si>
    <t>Dirgha</t>
  </si>
  <si>
    <t>Dr. Mintu Lal</t>
  </si>
  <si>
    <t>Shonadhan Homeo</t>
  </si>
  <si>
    <t>Gobordha</t>
  </si>
  <si>
    <t>Dr. B. N Sardar</t>
  </si>
  <si>
    <t>Sardar Homeo</t>
  </si>
  <si>
    <t xml:space="preserve">Dr. Biswanath </t>
  </si>
  <si>
    <t>Jibo Kallyan Homeo</t>
  </si>
  <si>
    <t>Dr. Swapon Sarkar</t>
  </si>
  <si>
    <t>Surabi Homoeo Hall</t>
  </si>
  <si>
    <t>Bidhan</t>
  </si>
  <si>
    <t>Mothbaria</t>
  </si>
  <si>
    <t>Charshil</t>
  </si>
  <si>
    <t>Milon</t>
  </si>
  <si>
    <t>Maa Pharmacy</t>
  </si>
  <si>
    <t>Safa</t>
  </si>
  <si>
    <t>Asma</t>
  </si>
  <si>
    <t>Oishi Homoeo Hall</t>
  </si>
  <si>
    <t>Tushkhali</t>
  </si>
  <si>
    <t>Tania</t>
  </si>
  <si>
    <t>Arpa Homoeo Hall</t>
  </si>
  <si>
    <t>Uttam</t>
  </si>
  <si>
    <t>Nath Homoeo Hall</t>
  </si>
  <si>
    <t>Hari</t>
  </si>
  <si>
    <t>Sadhona Homoeo Hall</t>
  </si>
  <si>
    <t>Abul Bashar</t>
  </si>
  <si>
    <t>Golam</t>
  </si>
  <si>
    <t>Dr. Aju</t>
  </si>
  <si>
    <t>Sadhana Homeo</t>
  </si>
  <si>
    <t>Dr. Rafikul</t>
  </si>
  <si>
    <t>Jannati Homeo</t>
  </si>
  <si>
    <t>Shahadat Hossain</t>
  </si>
  <si>
    <t>Moon Homoeo Hall</t>
  </si>
  <si>
    <t>Mahabubur Rahman</t>
  </si>
  <si>
    <t>Al-Mujahid Homoeo Hall</t>
  </si>
  <si>
    <t>Troqul Islam</t>
  </si>
  <si>
    <t>Chalna</t>
  </si>
  <si>
    <t>Rakha Mojumder</t>
  </si>
  <si>
    <t>Sriramkhati</t>
  </si>
  <si>
    <t>Snehalta</t>
  </si>
  <si>
    <t>Sobir Mriedha</t>
  </si>
  <si>
    <t>Mriedha Homoeo Hall</t>
  </si>
  <si>
    <t xml:space="preserve">Dipok </t>
  </si>
  <si>
    <t>Lokhie Homeo</t>
  </si>
  <si>
    <t>Onjona Bishas</t>
  </si>
  <si>
    <t>Puja Pontha Homoeo Hall</t>
  </si>
  <si>
    <t>Tapon Sharker</t>
  </si>
  <si>
    <t>Susil Homoeo Hall</t>
  </si>
  <si>
    <t>Dr.Fyshal</t>
  </si>
  <si>
    <t>Dishari Homoeo Hall</t>
  </si>
  <si>
    <t>Khajurthala</t>
  </si>
  <si>
    <t>Shodir</t>
  </si>
  <si>
    <t>Chyti Homoeo Hall</t>
  </si>
  <si>
    <t>Phaspara</t>
  </si>
  <si>
    <t>Abu Hosen</t>
  </si>
  <si>
    <t>Shihab Homoeo Hall</t>
  </si>
  <si>
    <t>Nirmol Baparie</t>
  </si>
  <si>
    <t>Shador</t>
  </si>
  <si>
    <t>Bimol Odikarie</t>
  </si>
  <si>
    <t>Digital Homoeo Hall</t>
  </si>
  <si>
    <t>Alok Dash</t>
  </si>
  <si>
    <t>Dr. A.C Pul</t>
  </si>
  <si>
    <t>Ak Homeo</t>
  </si>
  <si>
    <t>0-</t>
  </si>
  <si>
    <t>Muksudpur</t>
  </si>
  <si>
    <t>Dr. Shahidul</t>
  </si>
  <si>
    <t>Amena Homeo</t>
  </si>
  <si>
    <t>Dr. Hasib</t>
  </si>
  <si>
    <t>Hasib Homeo</t>
  </si>
  <si>
    <t>Dr. Delwar</t>
  </si>
  <si>
    <t>Fahamida Homeo</t>
  </si>
  <si>
    <t>Dr. Monika</t>
  </si>
  <si>
    <t>Hamlota Homoeo Hall</t>
  </si>
  <si>
    <t>Jogania</t>
  </si>
  <si>
    <t>Dr. Pronoy</t>
  </si>
  <si>
    <t>Gopalgonj</t>
  </si>
  <si>
    <t>Dr. Manzurul</t>
  </si>
  <si>
    <t>Mawlana Hossain</t>
  </si>
  <si>
    <t>Main Road</t>
  </si>
  <si>
    <t>Dr. Shahalom</t>
  </si>
  <si>
    <t>S. N. Homeo</t>
  </si>
  <si>
    <t>Main Road Gopalgonj</t>
  </si>
  <si>
    <t>D. Gouri Rani</t>
  </si>
  <si>
    <t>Guru Shakti Homeo</t>
  </si>
  <si>
    <t>Dr. Mintu Mazumder</t>
  </si>
  <si>
    <t>New Life Homoeo Hall</t>
  </si>
  <si>
    <t>Main RoadGopalgonj</t>
  </si>
  <si>
    <t>Dr. Monjurul Islam</t>
  </si>
  <si>
    <t>Hazi Mohsin Homeo</t>
  </si>
  <si>
    <t>Dr. Halim Hossain</t>
  </si>
  <si>
    <t>Dr. Ebadul Haque</t>
  </si>
  <si>
    <t>BT Homeo Hall</t>
  </si>
  <si>
    <t>Main Road-Gopalgonj</t>
  </si>
  <si>
    <t>Adarsho Homeo Hall</t>
  </si>
  <si>
    <t>Kotalipara</t>
  </si>
  <si>
    <t>Ghagor</t>
  </si>
  <si>
    <t>Dr. Malek Talukder</t>
  </si>
  <si>
    <t>Homeo Ghar</t>
  </si>
  <si>
    <t>Majhigati</t>
  </si>
  <si>
    <t>Dr. Lutfar Rahman</t>
  </si>
  <si>
    <t>Romecha Homoeo Hall</t>
  </si>
  <si>
    <t>Kajulia</t>
  </si>
  <si>
    <t>Dr. Ratna Dey</t>
  </si>
  <si>
    <t>Jayonti Homeo Hall</t>
  </si>
  <si>
    <t>Dr. Sampa Rani</t>
  </si>
  <si>
    <t>Nirob Homeo</t>
  </si>
  <si>
    <t>Dr. Dijen</t>
  </si>
  <si>
    <t>Sanjoy Homeo</t>
  </si>
  <si>
    <t>Dr. Jahangir</t>
  </si>
  <si>
    <t>Jenial Unani</t>
  </si>
  <si>
    <t>Dr. Manoj Roy</t>
  </si>
  <si>
    <t>Vangar Hat Homoeo Hall</t>
  </si>
  <si>
    <t>Vangerhat</t>
  </si>
  <si>
    <t>Dr. Sachin Roy</t>
  </si>
  <si>
    <t>Mangol Sikder</t>
  </si>
  <si>
    <t>Dr. Sayeed</t>
  </si>
  <si>
    <t>Janani Homeo Mission</t>
  </si>
  <si>
    <t>Manosha Bari</t>
  </si>
  <si>
    <t>Dr.A. Rab</t>
  </si>
  <si>
    <t>Allahr Dan Homoeo Hall</t>
  </si>
  <si>
    <t>Dr. Kader</t>
  </si>
  <si>
    <t>Sumaiya Homeo</t>
  </si>
  <si>
    <t>Ibrahim Homeo hall</t>
  </si>
  <si>
    <t>Dr. Rabiul</t>
  </si>
  <si>
    <t>Tungipara</t>
  </si>
  <si>
    <t>Patgati</t>
  </si>
  <si>
    <t>Dr. Aklas</t>
  </si>
  <si>
    <t>Dr. Jayonto</t>
  </si>
  <si>
    <t>Lebotola</t>
  </si>
  <si>
    <t>Dr. ousuf</t>
  </si>
  <si>
    <t>Tarif Homoeo Hall</t>
  </si>
  <si>
    <t>Bashbaria</t>
  </si>
  <si>
    <t>Dr. Sojol</t>
  </si>
  <si>
    <t>New Maa Kali Homoeo Hall</t>
  </si>
  <si>
    <t>W. Saler</t>
  </si>
  <si>
    <t>Palgati</t>
  </si>
  <si>
    <t>Apurbo Homoeo Hall</t>
  </si>
  <si>
    <t>Sengipank</t>
  </si>
  <si>
    <t>Dr. Habibur</t>
  </si>
  <si>
    <t>Haniman Homeo</t>
  </si>
  <si>
    <t>Nelufa Bazar</t>
  </si>
  <si>
    <t>Dr. Toyomur</t>
  </si>
  <si>
    <t>Thahamina Homoeo Hall</t>
  </si>
  <si>
    <t>Dr. Komal Malakar</t>
  </si>
  <si>
    <t>Dr.nurjahan</t>
  </si>
  <si>
    <t>Tama Homoeo Hall</t>
  </si>
  <si>
    <t>Saturday</t>
  </si>
  <si>
    <t>Dr. Dilip</t>
  </si>
  <si>
    <t>Chakrabati Homeo</t>
  </si>
  <si>
    <t>Dr. Bikash</t>
  </si>
  <si>
    <t>Ma Mabosha Home</t>
  </si>
  <si>
    <t>Dr. Mohabbot</t>
  </si>
  <si>
    <t>GopalgonjSadar</t>
  </si>
  <si>
    <t>Dr. Dudoanno</t>
  </si>
  <si>
    <t>Debendro Homoeo Hall</t>
  </si>
  <si>
    <t>HBM</t>
  </si>
  <si>
    <t>Dr. Shah Alam</t>
  </si>
  <si>
    <t>S. N. Chikissa</t>
  </si>
  <si>
    <t>Dr. G. N. Posa</t>
  </si>
  <si>
    <t>Homeo Chikitssalay</t>
  </si>
  <si>
    <t>Dr. Yeasmin</t>
  </si>
  <si>
    <t>Arafat Homeo</t>
  </si>
  <si>
    <t>Dr. J. N. Sarkar</t>
  </si>
  <si>
    <t>Moha Ananda Homeo</t>
  </si>
  <si>
    <t>Dr. Sebnath</t>
  </si>
  <si>
    <t>Dipto Homoeo Hall</t>
  </si>
  <si>
    <t>Kasiani</t>
  </si>
  <si>
    <t>Gojnagan Bazar</t>
  </si>
  <si>
    <t>Dr. Baki Billa</t>
  </si>
  <si>
    <t>Nobo Aroggo Homoeo Hall</t>
  </si>
  <si>
    <t>Dr. Shahin Molla</t>
  </si>
  <si>
    <t>Al Zaraf Homeo</t>
  </si>
  <si>
    <t>Dr. Ikram Hossain</t>
  </si>
  <si>
    <t>Sakib Homeo</t>
  </si>
  <si>
    <t>Dr. Hanif</t>
  </si>
  <si>
    <t>Rahat Homeo</t>
  </si>
  <si>
    <t>Dr. Nur A zanna</t>
  </si>
  <si>
    <t>Dr. Murad Hossain</t>
  </si>
  <si>
    <t>Walid Homoeo Hall</t>
  </si>
  <si>
    <t>Dr. Jagodis</t>
  </si>
  <si>
    <t xml:space="preserve">Dr. Zahid </t>
  </si>
  <si>
    <t>Media Gor</t>
  </si>
  <si>
    <t>Dr. Sujol</t>
  </si>
  <si>
    <t>Moxdan Homeo</t>
  </si>
  <si>
    <t>Ramdeya</t>
  </si>
  <si>
    <t>Dr. Ashok Ray</t>
  </si>
  <si>
    <t>Bizoy Homoeo Hall</t>
  </si>
  <si>
    <t>Dr. Mahadi Hossain</t>
  </si>
  <si>
    <t>Mehadi Homoeo Hall</t>
  </si>
  <si>
    <t xml:space="preserve">Dr. Jagodis </t>
  </si>
  <si>
    <t>Licky Homeo Hall</t>
  </si>
  <si>
    <t>Fukra</t>
  </si>
  <si>
    <t>Mukti Homeo</t>
  </si>
  <si>
    <t>Dr. Palash</t>
  </si>
  <si>
    <t>Sidhewari Homeo</t>
  </si>
  <si>
    <t>Dr. Sojol Mazumder</t>
  </si>
  <si>
    <t>Maa Kali Homoeo Hall</t>
  </si>
  <si>
    <t>Dr. Obaidul Islam</t>
  </si>
  <si>
    <t>Dr. Rofik</t>
  </si>
  <si>
    <t>Islam Homeo</t>
  </si>
  <si>
    <t>Bina Pani</t>
  </si>
  <si>
    <t>Dr. J. N. Poddar</t>
  </si>
  <si>
    <t>Homio chikitsalay</t>
  </si>
  <si>
    <t>Doc. Khondokar anisuzzaman</t>
  </si>
  <si>
    <t>Rana Homoeo Hall</t>
  </si>
  <si>
    <t>Sunday</t>
  </si>
  <si>
    <t>Dr. Rasel</t>
  </si>
  <si>
    <t>United Homoeo Hall</t>
  </si>
  <si>
    <t>Bablutola</t>
  </si>
  <si>
    <t>Dr. Samsul Haque</t>
  </si>
  <si>
    <t>Borsha Homoeo Hall</t>
  </si>
  <si>
    <t>New Market</t>
  </si>
  <si>
    <t>Dr. Rk. Ghosh</t>
  </si>
  <si>
    <t>Jessore Homoeo Hall</t>
  </si>
  <si>
    <t>Nilgonj</t>
  </si>
  <si>
    <t>Dr. Nasir</t>
  </si>
  <si>
    <t>Noapara</t>
  </si>
  <si>
    <t>Railgate</t>
  </si>
  <si>
    <t>Dr. Shahenur</t>
  </si>
  <si>
    <t>LHMPDHMS</t>
  </si>
  <si>
    <t>Keshobpur</t>
  </si>
  <si>
    <t>Sarar</t>
  </si>
  <si>
    <t>Dr. Purnima</t>
  </si>
  <si>
    <t>Chowdhuri Homeo</t>
  </si>
  <si>
    <t>Rokeya Homoeo Hall</t>
  </si>
  <si>
    <t>Alim Homeo</t>
  </si>
  <si>
    <t>Dr. Avijit</t>
  </si>
  <si>
    <t>Unique Homoeo Hall</t>
  </si>
  <si>
    <t>Puja Sarok</t>
  </si>
  <si>
    <t>Dr. Separ</t>
  </si>
  <si>
    <t>Dr. Amol</t>
  </si>
  <si>
    <t>Dr. Jamal</t>
  </si>
  <si>
    <t>Monirampur</t>
  </si>
  <si>
    <t>Polli Biddit Office</t>
  </si>
  <si>
    <t>Dr. Aziz</t>
  </si>
  <si>
    <t>Dr.Rabiul Islam</t>
  </si>
  <si>
    <t>A Kent Homoeo Hall</t>
  </si>
  <si>
    <t>Chourasta</t>
  </si>
  <si>
    <t>Dr. Johirul</t>
  </si>
  <si>
    <t>Purnima Harbal</t>
  </si>
  <si>
    <t>Dr. Omor</t>
  </si>
  <si>
    <t>Julushyam</t>
  </si>
  <si>
    <t>Dr. Sayed</t>
  </si>
  <si>
    <t>Riju Homoeo Hall</t>
  </si>
  <si>
    <t xml:space="preserve">Dr. Habibur </t>
  </si>
  <si>
    <t>Jobair Homeo</t>
  </si>
  <si>
    <t>Mohammed Sheriful Islam</t>
  </si>
  <si>
    <t>Nahida Homoeo Care</t>
  </si>
  <si>
    <t>Gangni</t>
  </si>
  <si>
    <t>kachare Bazar Gangni</t>
  </si>
  <si>
    <t>Palbari</t>
  </si>
  <si>
    <t>Bagharpara</t>
  </si>
  <si>
    <t>Dr. Ramjan</t>
  </si>
  <si>
    <t>Police Line</t>
  </si>
  <si>
    <t>Dr. Alom</t>
  </si>
  <si>
    <t>Dr.Chondon Kurmar Borman</t>
  </si>
  <si>
    <t>Borman Homoeo Hall</t>
  </si>
  <si>
    <t>Norshingdi</t>
  </si>
  <si>
    <t>Velanagor</t>
  </si>
  <si>
    <t>Dr. Asadur Jaman</t>
  </si>
  <si>
    <t>Gazi Homeo</t>
  </si>
  <si>
    <t>Gorur hat</t>
  </si>
  <si>
    <t>Dr. Arobindu</t>
  </si>
  <si>
    <t>Homoeo Onnesa</t>
  </si>
  <si>
    <t>Kesobpur</t>
  </si>
  <si>
    <t>Kalichornpur</t>
  </si>
  <si>
    <t>Salman Homoeo Hall</t>
  </si>
  <si>
    <t>Dr. Nayon</t>
  </si>
  <si>
    <t>Jessore Homoeo</t>
  </si>
  <si>
    <t>Dr. Prodip</t>
  </si>
  <si>
    <t>Da Habibur rahman</t>
  </si>
  <si>
    <t>As Sefa Homeo Hall</t>
  </si>
  <si>
    <t>Nengro bazar</t>
  </si>
  <si>
    <t>Dr. Latif</t>
  </si>
  <si>
    <t>Bagerhat</t>
  </si>
  <si>
    <t>Jatrapur</t>
  </si>
  <si>
    <t>Dr. Afaj</t>
  </si>
  <si>
    <t>Dr. Mozid</t>
  </si>
  <si>
    <t>Dr. Foisal</t>
  </si>
  <si>
    <t>Khan Pharma</t>
  </si>
  <si>
    <t>Pal Homoeo Hall</t>
  </si>
  <si>
    <t>Dr. Firoj</t>
  </si>
  <si>
    <t>Pouraso VA Rood</t>
  </si>
  <si>
    <t>Modern Harbal</t>
  </si>
  <si>
    <t>Rail Rood</t>
  </si>
  <si>
    <t>Dr. Parto</t>
  </si>
  <si>
    <t>Monimohan Homoeo Hall</t>
  </si>
  <si>
    <t>Dr. D. B Pal</t>
  </si>
  <si>
    <t>Bagerhat  Homoeo Hall</t>
  </si>
  <si>
    <t xml:space="preserve"> Mor</t>
  </si>
  <si>
    <t>Dr. N. C Mistiri</t>
  </si>
  <si>
    <t>Rahat AR Mor</t>
  </si>
  <si>
    <t>Dr.Pruddut</t>
  </si>
  <si>
    <t>Pruddut Homoeo Hall</t>
  </si>
  <si>
    <t>Saltala</t>
  </si>
  <si>
    <t>Dr. All Akber</t>
  </si>
  <si>
    <t>Nager Bazar</t>
  </si>
  <si>
    <t>Dr. Bibak</t>
  </si>
  <si>
    <t>Moralgoj</t>
  </si>
  <si>
    <t>Dr. Hakim</t>
  </si>
  <si>
    <t>Moralgonj</t>
  </si>
  <si>
    <t>Dr. Humaun</t>
  </si>
  <si>
    <t>Humaun Homoeo Hall</t>
  </si>
  <si>
    <t>Dr. Kafil</t>
  </si>
  <si>
    <t>Chinmoy Homoeo Hall</t>
  </si>
  <si>
    <t>Dr. Muhamad</t>
  </si>
  <si>
    <t>Rohama Ho</t>
  </si>
  <si>
    <t>Saronkola</t>
  </si>
  <si>
    <t>Sarankhola</t>
  </si>
  <si>
    <t>Dr. Azahar</t>
  </si>
  <si>
    <t>Salim Ho</t>
  </si>
  <si>
    <t>Dr. Jakir</t>
  </si>
  <si>
    <t>lamia Ho</t>
  </si>
  <si>
    <t>Dr. Tuku</t>
  </si>
  <si>
    <t>Howlader Homoeo Hall</t>
  </si>
  <si>
    <t>Moninro Homoeo Hall</t>
  </si>
  <si>
    <t>Amragasia</t>
  </si>
  <si>
    <t>Dr. Mijan</t>
  </si>
  <si>
    <t>Janota Homoeo Hall</t>
  </si>
  <si>
    <t>Dr. Samol debnat</t>
  </si>
  <si>
    <t>Nondita Homoeo Hall</t>
  </si>
  <si>
    <t>C.N.B Bazar</t>
  </si>
  <si>
    <t>Dr. Gopal Pal</t>
  </si>
  <si>
    <t>Gilatola</t>
  </si>
  <si>
    <t>Dr. Milon</t>
  </si>
  <si>
    <t>Dhonontori Homoeo Hall</t>
  </si>
  <si>
    <t>Rampal</t>
  </si>
  <si>
    <t>Dr. Nurmuham Ho</t>
  </si>
  <si>
    <t>Nur Mohammad Homoeo Hall</t>
  </si>
  <si>
    <t>Fakirhat</t>
  </si>
  <si>
    <t>Dr. Samir</t>
  </si>
  <si>
    <t>Shawrna Homoeo Hall</t>
  </si>
  <si>
    <t>N</t>
  </si>
  <si>
    <t>N Bazar</t>
  </si>
  <si>
    <t>Joyma Homoeo Hall</t>
  </si>
  <si>
    <t>Suza</t>
  </si>
  <si>
    <t>Dr. Gias</t>
  </si>
  <si>
    <t>Mongla</t>
  </si>
  <si>
    <t>Mamar Ghat</t>
  </si>
  <si>
    <t>DR. Sunil</t>
  </si>
  <si>
    <t>B.L.S Rood</t>
  </si>
  <si>
    <t>Dr. Sunil</t>
  </si>
  <si>
    <t>Selabonia</t>
  </si>
  <si>
    <t>Dr. Susil Mondol</t>
  </si>
  <si>
    <t>Sanjiboni Homoeo Hall</t>
  </si>
  <si>
    <t>Dr. Ajal</t>
  </si>
  <si>
    <t>Newlife Homoeo Hall</t>
  </si>
  <si>
    <t>Dr. Rafik</t>
  </si>
  <si>
    <t>Hira Mediecal</t>
  </si>
  <si>
    <t>Dr. Joydeb</t>
  </si>
  <si>
    <t>Debnath Homoeo Hall</t>
  </si>
  <si>
    <t>Kachua</t>
  </si>
  <si>
    <t>Kachua Mainrod</t>
  </si>
  <si>
    <t>Dr. Nilima</t>
  </si>
  <si>
    <t>Dr. Horanron</t>
  </si>
  <si>
    <t>Mother Homoeo Hall</t>
  </si>
  <si>
    <t>Badal Bazar</t>
  </si>
  <si>
    <t>Dr. A. Hiy</t>
  </si>
  <si>
    <t>Noboshakti Homoeo Hall</t>
  </si>
  <si>
    <t>Dr. Hafij</t>
  </si>
  <si>
    <t>Saen Bord</t>
  </si>
  <si>
    <t>Dr. Mosiur</t>
  </si>
  <si>
    <t>Tahia Homoeo Hall</t>
  </si>
  <si>
    <t>Botpur Bazar</t>
  </si>
  <si>
    <t>Doybogo Hati</t>
  </si>
  <si>
    <t>Dr. Laki</t>
  </si>
  <si>
    <t>Lacky Homoeo Hall</t>
  </si>
  <si>
    <t>Dr. Mahbub</t>
  </si>
  <si>
    <t>Chitolmari</t>
  </si>
  <si>
    <t>Depara</t>
  </si>
  <si>
    <t>Dr.Rafik</t>
  </si>
  <si>
    <t>Dr. Ram</t>
  </si>
  <si>
    <t>Homoeo Arggo</t>
  </si>
  <si>
    <t>Bazar Main rod</t>
  </si>
  <si>
    <t>Dr. Bisojit</t>
  </si>
  <si>
    <t>Mollik Homoeo Hall</t>
  </si>
  <si>
    <t>Dr. Bongkim</t>
  </si>
  <si>
    <t>Subroto Homoeo Hall</t>
  </si>
  <si>
    <t>Dr. Sailan</t>
  </si>
  <si>
    <t>Maa Moni Homoeo Hall</t>
  </si>
  <si>
    <t>Dr. Eklas</t>
  </si>
  <si>
    <t>Dr. Basudeb</t>
  </si>
  <si>
    <t>Tithi Homoeo Hall</t>
  </si>
  <si>
    <t>Dr. Golok</t>
  </si>
  <si>
    <t>Ema Ho</t>
  </si>
  <si>
    <t>Dr. Ferdos</t>
  </si>
  <si>
    <t>Singati</t>
  </si>
  <si>
    <t>Mulgor</t>
  </si>
  <si>
    <t>Dr. Binod</t>
  </si>
  <si>
    <t>Joydihi</t>
  </si>
  <si>
    <t>Dr. Punno</t>
  </si>
  <si>
    <t>Krisno Homoeo Hall</t>
  </si>
  <si>
    <t>Mollakhat</t>
  </si>
  <si>
    <t>Kodali</t>
  </si>
  <si>
    <t>Mollahat</t>
  </si>
  <si>
    <t>DR. Humaun</t>
  </si>
  <si>
    <t>Haniman Ho</t>
  </si>
  <si>
    <t>Dr. Trideb</t>
  </si>
  <si>
    <t>MPO-Vacant-Munshigonj</t>
  </si>
  <si>
    <t>Dr. Ayesha Akter</t>
  </si>
  <si>
    <t>Ikra Homoeo Hall</t>
  </si>
  <si>
    <t>Khilpara</t>
  </si>
  <si>
    <t>Tongibari</t>
  </si>
  <si>
    <t>Dr. Golam Maola</t>
  </si>
  <si>
    <t>Dewan Homoeo Hall</t>
  </si>
  <si>
    <t>Dr. M.A. Motaleb</t>
  </si>
  <si>
    <t>Samira Homoeo Hall</t>
  </si>
  <si>
    <t>Notun</t>
  </si>
  <si>
    <t>Dr. Abdul Bari</t>
  </si>
  <si>
    <t>Talukder Homoeo Hall</t>
  </si>
  <si>
    <t>Lohojong</t>
  </si>
  <si>
    <t>Sirajdikhan</t>
  </si>
  <si>
    <t>Dr. Md. Samsuddin</t>
  </si>
  <si>
    <t>Hospital</t>
  </si>
  <si>
    <t>Munshiganj</t>
  </si>
  <si>
    <t>Dr. Biddiut</t>
  </si>
  <si>
    <t>Dumuria</t>
  </si>
  <si>
    <t>Dumuria Bazar</t>
  </si>
  <si>
    <t>Dr. Mst. Tahmina Habib</t>
  </si>
  <si>
    <t>Sefa Medicine Corner</t>
  </si>
  <si>
    <t>MunshiganjSadar</t>
  </si>
  <si>
    <t>Dr. Md. Alamgir</t>
  </si>
  <si>
    <t>Takowa Homoeo Hall</t>
  </si>
  <si>
    <t>Sipahipara</t>
  </si>
  <si>
    <t xml:space="preserve">Dr. Md. Abu Saim </t>
  </si>
  <si>
    <t>Ruma Aroggo Niketon</t>
  </si>
  <si>
    <t>Dr. Md. Helal Uddin Raju</t>
  </si>
  <si>
    <t>College</t>
  </si>
  <si>
    <t>Dr. Samsul Alam</t>
  </si>
  <si>
    <t>Najat Homoeo Hall</t>
  </si>
  <si>
    <t>Kunder</t>
  </si>
  <si>
    <t>Dr. Rofiqul Islam</t>
  </si>
  <si>
    <t>Pak Homoeo Hall</t>
  </si>
  <si>
    <t>Dr. Md. Shah Jalal</t>
  </si>
  <si>
    <t>The Pure Homoeo Hall</t>
  </si>
  <si>
    <t>Bikari</t>
  </si>
  <si>
    <t>Dr. Md. Jahed Mir</t>
  </si>
  <si>
    <t>Mirkadim</t>
  </si>
  <si>
    <t>Dr. Kholilur Rahman</t>
  </si>
  <si>
    <t>Professor Homoeo Bidhan</t>
  </si>
  <si>
    <t>H.Pharmacy health Care</t>
  </si>
  <si>
    <t>Dr. Md. Nurul Amin</t>
  </si>
  <si>
    <t>Rogmukti Homoeo Hall</t>
  </si>
  <si>
    <t>Hatimara</t>
  </si>
  <si>
    <t>Dr. Md. Asraf Hosen</t>
  </si>
  <si>
    <t>Homoeopathy cure Center</t>
  </si>
  <si>
    <t>Batthani</t>
  </si>
  <si>
    <t>Dr. Md. Mosrof Hosen</t>
  </si>
  <si>
    <t>Vai Bon Homoeo Hall</t>
  </si>
  <si>
    <t>Mukterpur</t>
  </si>
  <si>
    <t>Md. Iqbal Hossain</t>
  </si>
  <si>
    <t>Chittagong Unani Hall</t>
  </si>
  <si>
    <t>D.U.M.S</t>
  </si>
  <si>
    <t>Mukter pur</t>
  </si>
  <si>
    <t>Dr. Kazi Josim Uddin</t>
  </si>
  <si>
    <t xml:space="preserve">Hospital </t>
  </si>
  <si>
    <t>Dr.Gofur dewan Sahin</t>
  </si>
  <si>
    <t>Sahin Homoeo Hall</t>
  </si>
  <si>
    <t>11 Super Market</t>
  </si>
  <si>
    <t>Dr. Abdul Aziz</t>
  </si>
  <si>
    <t>01715-327887</t>
  </si>
  <si>
    <t>Sadar Road</t>
  </si>
  <si>
    <t>Dr. M. Sahabuddin</t>
  </si>
  <si>
    <t>Munshiganj Homoeo Hall</t>
  </si>
  <si>
    <t>W.S</t>
  </si>
  <si>
    <t>Dr.Adhir Babu</t>
  </si>
  <si>
    <t>Anondomoi Homoeo Hall</t>
  </si>
  <si>
    <t>Bauphal</t>
  </si>
  <si>
    <t>Bazar Road</t>
  </si>
  <si>
    <t>Dr.Akkas Ali</t>
  </si>
  <si>
    <t>Fultala</t>
  </si>
  <si>
    <t>Dhopakhola</t>
  </si>
  <si>
    <t>Dr. AR Rahman</t>
  </si>
  <si>
    <t>Homoeo Rog Niramoy Kendro</t>
  </si>
  <si>
    <t>Afilgate</t>
  </si>
  <si>
    <t>Dr.Delwar Hossain</t>
  </si>
  <si>
    <t>Marium Homoeo Hall</t>
  </si>
  <si>
    <t>Baladanir</t>
  </si>
  <si>
    <t>Churipara</t>
  </si>
  <si>
    <t>Dr.Faruk</t>
  </si>
  <si>
    <t>Faruk Homoeo Hall</t>
  </si>
  <si>
    <t>Ranishankoil</t>
  </si>
  <si>
    <t>Banglagor</t>
  </si>
  <si>
    <t>Dr.Horidash Fozder</t>
  </si>
  <si>
    <t>Fozder Homoeo Hall</t>
  </si>
  <si>
    <t>Dumaria</t>
  </si>
  <si>
    <t>Koya Bazar</t>
  </si>
  <si>
    <t>Dr. M. A Houda</t>
  </si>
  <si>
    <t>Aroggo Homeo Hall</t>
  </si>
  <si>
    <t>Soto Baira</t>
  </si>
  <si>
    <t>Dr.Rabeya Boshri</t>
  </si>
  <si>
    <t>Akon Homoeo Hall</t>
  </si>
  <si>
    <t>Galachipa</t>
  </si>
  <si>
    <t>Noluabagi Kheaghat</t>
  </si>
  <si>
    <t>Dr. Pabitra Ghosh</t>
  </si>
  <si>
    <t>Ghosh Homeo Hall</t>
  </si>
  <si>
    <t>Patkelghata</t>
  </si>
  <si>
    <t>Dr. Soumitra Ghosh</t>
  </si>
  <si>
    <t>Dr. Mithun Ghosh</t>
  </si>
  <si>
    <t>Loknath Homoeo Hall</t>
  </si>
  <si>
    <t>Dr. Krishnapada Ghosh</t>
  </si>
  <si>
    <t>Haniman Homeo Hall</t>
  </si>
  <si>
    <t>Md. Maruf Hossain</t>
  </si>
  <si>
    <t>Dhaka Homoeo Hall</t>
  </si>
  <si>
    <t>Dr. Mohon Ghosh</t>
  </si>
  <si>
    <t>New Progoti Homeo Hall</t>
  </si>
  <si>
    <t>Dr. Rokon Uddin</t>
  </si>
  <si>
    <t>Dr. Tapon Mondal</t>
  </si>
  <si>
    <t>Agrani Homoeo Hall</t>
  </si>
  <si>
    <t>Dr. Gaffar Islam</t>
  </si>
  <si>
    <t>Al Baiyana Homeo Hall</t>
  </si>
  <si>
    <t>Nawapara</t>
  </si>
  <si>
    <t xml:space="preserve">Dr. Mijan </t>
  </si>
  <si>
    <t>Mijan Homeo Hall</t>
  </si>
  <si>
    <t>Kumira</t>
  </si>
  <si>
    <t>Dr. Helal Khan</t>
  </si>
  <si>
    <t>Keya Homeo Hall</t>
  </si>
  <si>
    <t>Biva Homeo Hall</t>
  </si>
  <si>
    <t>Dr. Khalek Khan</t>
  </si>
  <si>
    <t>Bikash Debnath</t>
  </si>
  <si>
    <t>Debnath Homeo Hall</t>
  </si>
  <si>
    <t>W.S.</t>
  </si>
  <si>
    <t>Satkhira</t>
  </si>
  <si>
    <t>Laboni Mor</t>
  </si>
  <si>
    <t>PaccaPole</t>
  </si>
  <si>
    <t>Dr. Hadi Khan</t>
  </si>
  <si>
    <t>Syedurzaman</t>
  </si>
  <si>
    <t>Barobazar</t>
  </si>
  <si>
    <t xml:space="preserve">Dr. Abu Sayeed </t>
  </si>
  <si>
    <t xml:space="preserve">Ibne Sina Homeo Hall </t>
  </si>
  <si>
    <t xml:space="preserve">Dr. Nasim </t>
  </si>
  <si>
    <t>New Haniman Homeo Hall</t>
  </si>
  <si>
    <t>Pakapole</t>
  </si>
  <si>
    <t>Dr. Kiran Chakrabortty</t>
  </si>
  <si>
    <t>Corner Homeo Hall</t>
  </si>
  <si>
    <t>Dr. Kohinur Zaman</t>
  </si>
  <si>
    <t>Nas Homeo Hall</t>
  </si>
  <si>
    <t>Gazirhat</t>
  </si>
  <si>
    <t>Dr. Ismail Hossain</t>
  </si>
  <si>
    <t>Halima Homeo Hall</t>
  </si>
  <si>
    <t>Akrakhola</t>
  </si>
  <si>
    <t>Dr. Sania Begum</t>
  </si>
  <si>
    <t>Sania Homeo Hall</t>
  </si>
  <si>
    <t>Bashdah</t>
  </si>
  <si>
    <t>Dr. Haripada Mondal</t>
  </si>
  <si>
    <t>Sandhya Homoeo Hall</t>
  </si>
  <si>
    <t>Maa Homeo Hall</t>
  </si>
  <si>
    <t>Dr. Joydeb Ghosh</t>
  </si>
  <si>
    <t>Iswarer Dan Homeo Hall</t>
  </si>
  <si>
    <t>Kaligonj</t>
  </si>
  <si>
    <t>Sadpur</t>
  </si>
  <si>
    <t>Dr. Ramesh Mondal</t>
  </si>
  <si>
    <t>Niramoy Homeo Hall</t>
  </si>
  <si>
    <t>Ratanpur</t>
  </si>
  <si>
    <t>Dr. Rabiul Islam</t>
  </si>
  <si>
    <t>Al Baraka Homeo Hall</t>
  </si>
  <si>
    <t>Shyamnagor</t>
  </si>
  <si>
    <t>Nowabeki</t>
  </si>
  <si>
    <t>Dr. Mahamudullah</t>
  </si>
  <si>
    <t>Dr. Liton</t>
  </si>
  <si>
    <t>Master Homeo Hall</t>
  </si>
  <si>
    <t>Dr. Miraz</t>
  </si>
  <si>
    <t>Homeopathic</t>
  </si>
  <si>
    <t>Kaloroa</t>
  </si>
  <si>
    <t>Kalorao</t>
  </si>
  <si>
    <t>Dr. Haruna Rashid</t>
  </si>
  <si>
    <t>Afaz Homeo Hal</t>
  </si>
  <si>
    <t>Dr. Mamtajul Hall</t>
  </si>
  <si>
    <t>Tanvir Homeo Hall</t>
  </si>
  <si>
    <t>Dr. Ashraf</t>
  </si>
  <si>
    <t>Dr. Salahuddin</t>
  </si>
  <si>
    <t>Nahar Homeo Hall</t>
  </si>
  <si>
    <t>Osman Homeo Hall</t>
  </si>
  <si>
    <t>Dr. Chandan</t>
  </si>
  <si>
    <t>Dr. Dilip Paul</t>
  </si>
  <si>
    <t>Maa Homio Hall</t>
  </si>
  <si>
    <t>Bengal Homeo Hall</t>
  </si>
  <si>
    <t>Sayed Abu Naser</t>
  </si>
  <si>
    <t>Kent Homoeo Store</t>
  </si>
  <si>
    <t>DHMA</t>
  </si>
  <si>
    <t>Helatola</t>
  </si>
  <si>
    <t>WS</t>
  </si>
  <si>
    <t>Amtola</t>
  </si>
  <si>
    <t>Dr. Sohanur</t>
  </si>
  <si>
    <t xml:space="preserve">New Haniman </t>
  </si>
  <si>
    <t>Moylapata</t>
  </si>
  <si>
    <t>Shamim Homoeo Hall</t>
  </si>
  <si>
    <t>Dr. Khairul Islam</t>
  </si>
  <si>
    <t>Meherun Homio</t>
  </si>
  <si>
    <t>Dr. Israfil</t>
  </si>
  <si>
    <t>Dr. Deloar Hossain</t>
  </si>
  <si>
    <t>Bengal Homio</t>
  </si>
  <si>
    <t>Riazul Islam</t>
  </si>
  <si>
    <t>Janota Pharmacy</t>
  </si>
  <si>
    <t>Heraj Market</t>
  </si>
  <si>
    <t>Dr. Faruque</t>
  </si>
  <si>
    <t>Central More</t>
  </si>
  <si>
    <t>Mynuddin Homio</t>
  </si>
  <si>
    <t>Rupsha Bazar</t>
  </si>
  <si>
    <t>Dr. Sankor</t>
  </si>
  <si>
    <t>Niarala More</t>
  </si>
  <si>
    <t>Dr. Ab Basar</t>
  </si>
  <si>
    <t>NMawlana Homio Hall</t>
  </si>
  <si>
    <t>Dr. Azhar Ali</t>
  </si>
  <si>
    <t>Modern Homio</t>
  </si>
  <si>
    <t>Dr. Manik</t>
  </si>
  <si>
    <t>Dr. Tarok</t>
  </si>
  <si>
    <t>Motiur Homio</t>
  </si>
  <si>
    <t>Dr. Dabotash</t>
  </si>
  <si>
    <t>Tero Khada</t>
  </si>
  <si>
    <t>Thana More</t>
  </si>
  <si>
    <t>Babul Medical</t>
  </si>
  <si>
    <t>Katenga Bazar</t>
  </si>
  <si>
    <t>Dr. Sudhangshu</t>
  </si>
  <si>
    <t>Ma Moni Medical</t>
  </si>
  <si>
    <t>Joysena Bazar</t>
  </si>
  <si>
    <t>Dr. Ferdaus</t>
  </si>
  <si>
    <t>Sefa Homio</t>
  </si>
  <si>
    <t xml:space="preserve">Dr. Ehsanul </t>
  </si>
  <si>
    <t>Ehasan Homio Hall</t>
  </si>
  <si>
    <t>Nabudiya</t>
  </si>
  <si>
    <t>Nabudia School Mor</t>
  </si>
  <si>
    <t>Harikhali</t>
  </si>
  <si>
    <t>Harikhali Bazar</t>
  </si>
  <si>
    <t>Dr. Feroj (Khokon)</t>
  </si>
  <si>
    <t>Khokon Homoeo Hall</t>
  </si>
  <si>
    <t>Roman Homio</t>
  </si>
  <si>
    <t>Dr. Nahid Hasan</t>
  </si>
  <si>
    <t>Sheikhpura</t>
  </si>
  <si>
    <t>Sheikhpura Bazar</t>
  </si>
  <si>
    <t>Dr. Barek</t>
  </si>
  <si>
    <t>Madina Homoeo Hall</t>
  </si>
  <si>
    <t>Paler Bazar</t>
  </si>
  <si>
    <t>Dr. Arup</t>
  </si>
  <si>
    <t>Dipti Homoeo Hall</t>
  </si>
  <si>
    <t>Dr. Elora</t>
  </si>
  <si>
    <t>Elora Homoeo Hall</t>
  </si>
  <si>
    <t>Srifortola Bazar</t>
  </si>
  <si>
    <t>Dr. Sorowar</t>
  </si>
  <si>
    <t>Sufiya Homoeo Hall</t>
  </si>
  <si>
    <t>Dacope</t>
  </si>
  <si>
    <t>Dr. Nitai</t>
  </si>
  <si>
    <t>Sat Bhai Homoeo Hall</t>
  </si>
  <si>
    <t>Dr. Monoronjon</t>
  </si>
  <si>
    <t>Rupom Homoeo Hall</t>
  </si>
  <si>
    <t>Dr. Krishna Pada</t>
  </si>
  <si>
    <t>Computerized Homoeo Hall</t>
  </si>
  <si>
    <t>Dr. Sohorab</t>
  </si>
  <si>
    <t>Chalna Dawakhana</t>
  </si>
  <si>
    <t>Dr. Gurudash</t>
  </si>
  <si>
    <t>Himardry Homoeo Hall</t>
  </si>
  <si>
    <t>Dr.Joydeb</t>
  </si>
  <si>
    <t>Prakitik Dawakhana</t>
  </si>
  <si>
    <t>Labonchura</t>
  </si>
  <si>
    <t>Dr. Dhir Krishno</t>
  </si>
  <si>
    <t>Rasha Homoeo Hall</t>
  </si>
  <si>
    <t>Dr. Ismail</t>
  </si>
  <si>
    <t>Sachibuniya</t>
  </si>
  <si>
    <t>Haniman Homio</t>
  </si>
  <si>
    <t>Darogavita</t>
  </si>
  <si>
    <t>Dr. Rabeya</t>
  </si>
  <si>
    <t>Utsho Homoeo Hall</t>
  </si>
  <si>
    <t>Mohammad Nagor</t>
  </si>
  <si>
    <t>Dr. Ripika Rani</t>
  </si>
  <si>
    <t>Protik Homios</t>
  </si>
  <si>
    <t>Dr. Morshed</t>
  </si>
  <si>
    <t>Murshida Homoeo Hall</t>
  </si>
  <si>
    <t>Dolkhola</t>
  </si>
  <si>
    <t>Databbo Homios</t>
  </si>
  <si>
    <t>Dr. Zakir Hossan</t>
  </si>
  <si>
    <t>Bagmara</t>
  </si>
  <si>
    <t>Dr. Khokhon</t>
  </si>
  <si>
    <t>Khokhon Homios</t>
  </si>
  <si>
    <t>W. S</t>
  </si>
  <si>
    <t>Khalishpur</t>
  </si>
  <si>
    <t>Dr. SM Moniruzzamn</t>
  </si>
  <si>
    <t>Sukhi Homios</t>
  </si>
  <si>
    <t>Dr. MA Mollah</t>
  </si>
  <si>
    <t>Mollah Homio</t>
  </si>
  <si>
    <t>Dr. Mojumdar</t>
  </si>
  <si>
    <t>Mojid Homoeo Hall</t>
  </si>
  <si>
    <t>Dr. SM Hyder Ali</t>
  </si>
  <si>
    <t>Hyder Homio</t>
  </si>
  <si>
    <t>Dr. Md. Monir Hossain</t>
  </si>
  <si>
    <t>Jannat Homio</t>
  </si>
  <si>
    <t>Chitrali Bazar</t>
  </si>
  <si>
    <t>Hakim Sofiqul Alom</t>
  </si>
  <si>
    <t>Modern Unani Medical</t>
  </si>
  <si>
    <t>DR. BM Bairagi</t>
  </si>
  <si>
    <t>Sonadanga</t>
  </si>
  <si>
    <t>Choto Boyra</t>
  </si>
  <si>
    <t>Dr. Nirapado</t>
  </si>
  <si>
    <t>Lokhnath Homio</t>
  </si>
  <si>
    <t>Dr. Khonon</t>
  </si>
  <si>
    <t>Gollamari</t>
  </si>
  <si>
    <t>Dr. Sohagh Milon</t>
  </si>
  <si>
    <t>Ibnesina Harbal</t>
  </si>
  <si>
    <t>Moder nFurniture</t>
  </si>
  <si>
    <t>Dr. Firoza</t>
  </si>
  <si>
    <t>Ahasania Homio</t>
  </si>
  <si>
    <t>Dr. Taybur Rahman</t>
  </si>
  <si>
    <t>Jyoti Homios</t>
  </si>
  <si>
    <t>Purbo Baniakhamar</t>
  </si>
  <si>
    <t>Dr. Mary</t>
  </si>
  <si>
    <t>Mari Homio</t>
  </si>
  <si>
    <t xml:space="preserve">Hazi Mohsin </t>
  </si>
  <si>
    <t>Hakim Robium</t>
  </si>
  <si>
    <t>Homio &amp; Unani Chi</t>
  </si>
  <si>
    <t>Behari Coloni</t>
  </si>
  <si>
    <t>Dr. Habibur Rahma</t>
  </si>
  <si>
    <t>Flora Homio</t>
  </si>
  <si>
    <t>Homoeo Rog Niramoy</t>
  </si>
  <si>
    <t>Khan Jahan Ali</t>
  </si>
  <si>
    <t>Arafat Homio</t>
  </si>
  <si>
    <t>Dr. Abul Kalam</t>
  </si>
  <si>
    <t>Doulatpur</t>
  </si>
  <si>
    <t>Fulbari</t>
  </si>
  <si>
    <t>Dr. Mahabub</t>
  </si>
  <si>
    <t>Momin Homoeo Hall</t>
  </si>
  <si>
    <t>Fulbari Gate</t>
  </si>
  <si>
    <t>Dr. Rehana</t>
  </si>
  <si>
    <t>Rahat Homio</t>
  </si>
  <si>
    <t xml:space="preserve">Fulbari </t>
  </si>
  <si>
    <t>Dr. Josim</t>
  </si>
  <si>
    <t>Joti Homio</t>
  </si>
  <si>
    <t>Johora Homoeo Hall</t>
  </si>
  <si>
    <t>Hakim Kazi Saharat</t>
  </si>
  <si>
    <t>Sadhona Ousadhaloy</t>
  </si>
  <si>
    <t>Doulotpur</t>
  </si>
  <si>
    <t>Dr. B.K. Sarkar</t>
  </si>
  <si>
    <t>Dr. Sushil</t>
  </si>
  <si>
    <t>Dr. Mahamuda</t>
  </si>
  <si>
    <t>Orthi Homoeo Hall</t>
  </si>
  <si>
    <t>Dr. Swapan Das</t>
  </si>
  <si>
    <t>Sheba Homio</t>
  </si>
  <si>
    <t>Dr. Sonjoy Das</t>
  </si>
  <si>
    <t>Oishorjo Homio</t>
  </si>
  <si>
    <t>Galaxo More</t>
  </si>
  <si>
    <t>Dr. Sariful</t>
  </si>
  <si>
    <t>Daulotpur</t>
  </si>
  <si>
    <t>Dr. Shalim Hossain</t>
  </si>
  <si>
    <t>Shamim Hossain</t>
  </si>
  <si>
    <t>Khulna Sadar</t>
  </si>
  <si>
    <t>Moylapota</t>
  </si>
  <si>
    <t>Dr. Shohan</t>
  </si>
  <si>
    <t>New Hassiman</t>
  </si>
  <si>
    <t>Myolapota</t>
  </si>
  <si>
    <t>Dr. Khokan</t>
  </si>
  <si>
    <t>National Homio</t>
  </si>
  <si>
    <t>Al Katna Mill</t>
  </si>
  <si>
    <t>Addarsho Homio</t>
  </si>
  <si>
    <t>Dr. Khirul Islam</t>
  </si>
  <si>
    <t>Maherun Homio</t>
  </si>
  <si>
    <t>Tamanna Mohio</t>
  </si>
  <si>
    <t>Cemetry Road</t>
  </si>
  <si>
    <t xml:space="preserve">Dr. Mozid </t>
  </si>
  <si>
    <t>Mozid Homio</t>
  </si>
  <si>
    <t>Mohasin More</t>
  </si>
  <si>
    <t>Dr. Nurul Hoque</t>
  </si>
  <si>
    <t>Dr. AB Kalam Azad</t>
  </si>
  <si>
    <t>Arafat Hommoeo Hall</t>
  </si>
  <si>
    <t>Fhulbari gate</t>
  </si>
  <si>
    <t>Johora Homoeo</t>
  </si>
  <si>
    <t>Dr. Jakir HOssain</t>
  </si>
  <si>
    <t>Datobbo Homoeo Hall</t>
  </si>
  <si>
    <t>Progoti Homio</t>
  </si>
  <si>
    <t>Nirala More</t>
  </si>
  <si>
    <t>Dr. Jahid Hasan</t>
  </si>
  <si>
    <t>Asan Homio</t>
  </si>
  <si>
    <t>Ab Kalam Azad</t>
  </si>
  <si>
    <t>Economic Homio</t>
  </si>
  <si>
    <t>Daulatpur</t>
  </si>
  <si>
    <t>Dr. Pankoj Kumar</t>
  </si>
  <si>
    <t>Satota Homoeo Pharmacy</t>
  </si>
  <si>
    <t>Jessore Sadar</t>
  </si>
  <si>
    <t>Rail Road</t>
  </si>
  <si>
    <t xml:space="preserve">Jessore </t>
  </si>
  <si>
    <t>Mahabuba Homoeo Hall</t>
  </si>
  <si>
    <t>New Ideal Pharmacy</t>
  </si>
  <si>
    <t>W. Sales</t>
  </si>
  <si>
    <t>United Pharmacy</t>
  </si>
  <si>
    <t>Dr.Saiduzzam</t>
  </si>
  <si>
    <t>Nuzum Homoeo Pharmacy</t>
  </si>
  <si>
    <t>RN Road</t>
  </si>
  <si>
    <t>Dr. Zillur Rahman</t>
  </si>
  <si>
    <t>Abir Homoeo Hall</t>
  </si>
  <si>
    <t>HMM Road</t>
  </si>
  <si>
    <t>Monday</t>
  </si>
  <si>
    <t>S. B. L. Homoeo Hall</t>
  </si>
  <si>
    <t>Dr. Kabir</t>
  </si>
  <si>
    <t>Chougasa</t>
  </si>
  <si>
    <t>Jekargasa</t>
  </si>
  <si>
    <t>Dr. Nur Islam</t>
  </si>
  <si>
    <t>Dr. Mukul</t>
  </si>
  <si>
    <t>Sifullah Medical</t>
  </si>
  <si>
    <t>Kotowali</t>
  </si>
  <si>
    <t>Dr. Eashadul</t>
  </si>
  <si>
    <t>Dr. Shohag</t>
  </si>
  <si>
    <t>Shohag Homio</t>
  </si>
  <si>
    <t>Dr. Zulfikar</t>
  </si>
  <si>
    <t>Allahar Dan Homoeo Hall</t>
  </si>
  <si>
    <t>Dr. Arif</t>
  </si>
  <si>
    <t>Arfi Homio</t>
  </si>
  <si>
    <t>Dr. Emdadul Haque</t>
  </si>
  <si>
    <t>Haniman Pharmacy</t>
  </si>
  <si>
    <t>Dr. Asad</t>
  </si>
  <si>
    <t>Molla Homio Hall</t>
  </si>
  <si>
    <t>Chougasa Sadar</t>
  </si>
  <si>
    <t>Bagarpara</t>
  </si>
  <si>
    <t>Raypur Bazar</t>
  </si>
  <si>
    <t>Dr. Mijanur Rahman</t>
  </si>
  <si>
    <t>Nurjahan Homoeo Hall</t>
  </si>
  <si>
    <t>Janani Homio Hall</t>
  </si>
  <si>
    <t>Jhekargasa</t>
  </si>
  <si>
    <t>Bakra Baza</t>
  </si>
  <si>
    <t>Dr. Humayun Kabir</t>
  </si>
  <si>
    <t>Bakra Homio Hall</t>
  </si>
  <si>
    <t xml:space="preserve">Dr. Arabindu </t>
  </si>
  <si>
    <t>G.N. Homio</t>
  </si>
  <si>
    <t>Benapole</t>
  </si>
  <si>
    <t>Sadia Homoeo Hall</t>
  </si>
  <si>
    <t>Shefa Homio Hall</t>
  </si>
  <si>
    <t>Dr. Aminur Rahman</t>
  </si>
  <si>
    <t>Amena Homoeo Hall</t>
  </si>
  <si>
    <t>Dr. Rafikul Hossain</t>
  </si>
  <si>
    <t>Siddikia Homio Hall</t>
  </si>
  <si>
    <t xml:space="preserve">Dr. Shamim </t>
  </si>
  <si>
    <t>Shamim Homio Hall</t>
  </si>
  <si>
    <t>Sharsha</t>
  </si>
  <si>
    <t>Apon Homoeo Hall</t>
  </si>
  <si>
    <t>Navaron</t>
  </si>
  <si>
    <t>Apon Homio Hall</t>
  </si>
  <si>
    <t>Dr. A. Rashid</t>
  </si>
  <si>
    <t>Nahar Homio Hall</t>
  </si>
  <si>
    <t>Dr. Salamot Hossain</t>
  </si>
  <si>
    <t>Dr. Kajol Ghatok</t>
  </si>
  <si>
    <t>Dr. Abdul Wadud</t>
  </si>
  <si>
    <t>Dr. PC Dutta</t>
  </si>
  <si>
    <t>Amio Homoeo Hall</t>
  </si>
  <si>
    <t>Dr. Gopal</t>
  </si>
  <si>
    <t>D.H.M.S.</t>
  </si>
  <si>
    <t>Dimla</t>
  </si>
  <si>
    <t>Medical Mor</t>
  </si>
  <si>
    <t>Uncel Homoeo Hall</t>
  </si>
  <si>
    <t>Danger Hat</t>
  </si>
  <si>
    <t>Nasir Homoeo Hall</t>
  </si>
  <si>
    <t>Sovon Homoeo Hall</t>
  </si>
  <si>
    <t>Sovongonj</t>
  </si>
  <si>
    <t>Dr. Shuvo</t>
  </si>
  <si>
    <t>Shuvo Homoeo Hall</t>
  </si>
  <si>
    <t>Dr. Robindro Nath</t>
  </si>
  <si>
    <t>The Shathi Homoeo Hall</t>
  </si>
  <si>
    <t>Dr. Harunurroshid</t>
  </si>
  <si>
    <t>BC</t>
  </si>
  <si>
    <t>Dimla Bazar</t>
  </si>
  <si>
    <t>Dr. Alomgir Hossain</t>
  </si>
  <si>
    <t>Al-Galib Homoeo Hall</t>
  </si>
  <si>
    <t>Shotibari Bazar</t>
  </si>
  <si>
    <t>Dr. Johirul Islam</t>
  </si>
  <si>
    <t>Chapani</t>
  </si>
  <si>
    <t>Dr. Mahbubur Rahman</t>
  </si>
  <si>
    <t>Dr. Abbas Ali</t>
  </si>
  <si>
    <t>Jahan Homoeo Hall</t>
  </si>
  <si>
    <t>Domar</t>
  </si>
  <si>
    <t>Mirjagonj Bazar</t>
  </si>
  <si>
    <t>Dr. Wares Ali Mukta</t>
  </si>
  <si>
    <t>Mukta Medical Hall</t>
  </si>
  <si>
    <t>Dr. Hakikul Islam</t>
  </si>
  <si>
    <t>Pramanic Pharmacy</t>
  </si>
  <si>
    <t>Botolgonj</t>
  </si>
  <si>
    <t>Dr. Tajdikul Islam</t>
  </si>
  <si>
    <t>Sarkar Medical Hall</t>
  </si>
  <si>
    <t>Cilahati</t>
  </si>
  <si>
    <t>Dr. Robindro</t>
  </si>
  <si>
    <t>Sapla Homoeo Hall</t>
  </si>
  <si>
    <t>Domar Bazar</t>
  </si>
  <si>
    <t>Dr. Dhonoronjon</t>
  </si>
  <si>
    <t>Homoeo &amp; Harbal</t>
  </si>
  <si>
    <t>Dimla Road</t>
  </si>
  <si>
    <t>Dr. Asikuzzaman</t>
  </si>
  <si>
    <t>Siyam homoeo Hall</t>
  </si>
  <si>
    <t>Sonaray Bazar</t>
  </si>
  <si>
    <t>Dr. Golam Mastofa</t>
  </si>
  <si>
    <t>Mamun Homoeo Pharmacy</t>
  </si>
  <si>
    <t>L.H.M.P.</t>
  </si>
  <si>
    <t>Dhorinigonj</t>
  </si>
  <si>
    <t>Shuvo Hhomoeo Hall</t>
  </si>
  <si>
    <t>Dr.Golam Sarwar</t>
  </si>
  <si>
    <t>Rojob Homoeo Pharmacy</t>
  </si>
  <si>
    <t>Dhoncanpur</t>
  </si>
  <si>
    <t>Dr. Forhad</t>
  </si>
  <si>
    <t>Hahnemann Homoeo Hall</t>
  </si>
  <si>
    <t>Vobanigonj</t>
  </si>
  <si>
    <t>Dr. Nukul</t>
  </si>
  <si>
    <t>Nukul Homoeo Hall</t>
  </si>
  <si>
    <t>Hajigonj</t>
  </si>
  <si>
    <t>Dr. Subedh Chandra Roy</t>
  </si>
  <si>
    <t>Somobidhan Homoeo Hall</t>
  </si>
  <si>
    <t>Dr. Abdullah</t>
  </si>
  <si>
    <t>AC</t>
  </si>
  <si>
    <t>Sukumar Homoeo Hall</t>
  </si>
  <si>
    <t>Dr. Gowrango</t>
  </si>
  <si>
    <t>Reba Homoeo Hall</t>
  </si>
  <si>
    <t>Dr. Ali Ahmed</t>
  </si>
  <si>
    <t>Parents Homoeo Hall</t>
  </si>
  <si>
    <t>Ukiler Mor</t>
  </si>
  <si>
    <t>Dr. Robiul</t>
  </si>
  <si>
    <t>Pachmatha</t>
  </si>
  <si>
    <t>Dr. Juwel</t>
  </si>
  <si>
    <t>Caneler Bazar</t>
  </si>
  <si>
    <t>Dr. Sowkot</t>
  </si>
  <si>
    <t>Sufol Homoeo Hall</t>
  </si>
  <si>
    <t>Poncho Pukur</t>
  </si>
  <si>
    <t>Dr. Ummed ali</t>
  </si>
  <si>
    <t>Rupali Homoeo Hall</t>
  </si>
  <si>
    <t>Dr. Shamol Partho Roy</t>
  </si>
  <si>
    <t>Partho Homoeo Hall</t>
  </si>
  <si>
    <t>Dr. Shofidul</t>
  </si>
  <si>
    <t>Khondokar Homoeo Hall</t>
  </si>
  <si>
    <t>Dr. Kari Mohidul Islam</t>
  </si>
  <si>
    <t>Nahid Homoeo Hall</t>
  </si>
  <si>
    <t>Dr.Samsuzzaman</t>
  </si>
  <si>
    <t>Mim Homoeo Cotteg</t>
  </si>
  <si>
    <t>Kishorgonj</t>
  </si>
  <si>
    <t>Thana Road</t>
  </si>
  <si>
    <t>Magura Homoeo Hall</t>
  </si>
  <si>
    <t>Hamid Homoeo Hall</t>
  </si>
  <si>
    <t>Dr. Shibu</t>
  </si>
  <si>
    <t>Debonath Homoeo Hall</t>
  </si>
  <si>
    <t>Magura Chekpo.</t>
  </si>
  <si>
    <t>Dr. Kajol</t>
  </si>
  <si>
    <t>Borobhita</t>
  </si>
  <si>
    <t>Vatapara</t>
  </si>
  <si>
    <t>Dr. Murad</t>
  </si>
  <si>
    <t>Misran Homoeo Hall</t>
  </si>
  <si>
    <t>Saidpur</t>
  </si>
  <si>
    <t>Mistri Para</t>
  </si>
  <si>
    <t>Dr. Citto Chandro</t>
  </si>
  <si>
    <t>Hridoy Homoeo Hall</t>
  </si>
  <si>
    <t>Porar Hat</t>
  </si>
  <si>
    <t>Dr. Jalal Udden</t>
  </si>
  <si>
    <t>Simul Toli</t>
  </si>
  <si>
    <t>Md. Sanauddin- Pabna Sadar</t>
  </si>
  <si>
    <t>Dr. Md. Selim Biswas</t>
  </si>
  <si>
    <t>Prova Homoeo Hall</t>
  </si>
  <si>
    <t>Iswardi</t>
  </si>
  <si>
    <t>Mohila College Road</t>
  </si>
  <si>
    <t>Dr. Yamin Chowdhury</t>
  </si>
  <si>
    <t>Yaman Homoeo Hall</t>
  </si>
  <si>
    <t>Iswardi Sadar</t>
  </si>
  <si>
    <t>Iswardi Homoeo Hall</t>
  </si>
  <si>
    <t>Dr. Sohel Islam</t>
  </si>
  <si>
    <t>Forida Homoeo Hall</t>
  </si>
  <si>
    <t>Tahmina Binta Siraj</t>
  </si>
  <si>
    <t>Nayeem Homoeo Hall</t>
  </si>
  <si>
    <t>Aoatapara</t>
  </si>
  <si>
    <t>Dr. M.A. Halim</t>
  </si>
  <si>
    <t>Rasel Homoeo Int.</t>
  </si>
  <si>
    <t>Dr. Sadekul Islam</t>
  </si>
  <si>
    <t>Mridul Homoeo Hall</t>
  </si>
  <si>
    <t>Dr. Abdul Latif</t>
  </si>
  <si>
    <t>Latif Homoeo Hall</t>
  </si>
  <si>
    <t>Railway Market</t>
  </si>
  <si>
    <t>Dr. Roksana Akter Sathi</t>
  </si>
  <si>
    <t>Maa o Sisu Homoeo Hall</t>
  </si>
  <si>
    <t>Dapunia</t>
  </si>
  <si>
    <t>Dr. Abdur Rahman</t>
  </si>
  <si>
    <t>Ripon Homoeo Hall</t>
  </si>
  <si>
    <t>Md. Shamim Chowdhury</t>
  </si>
  <si>
    <t xml:space="preserve"> Sujanagar</t>
  </si>
  <si>
    <t>Dr. Gopal Chandra Biswas</t>
  </si>
  <si>
    <t>Sinema Goli</t>
  </si>
  <si>
    <t>Dr. Md. Sadekur Rahman</t>
  </si>
  <si>
    <t>Sabbir Dgital Homoeo Hall</t>
  </si>
  <si>
    <t>Dr. Shankar Sreemaan</t>
  </si>
  <si>
    <t>Avoy Homoeo Hall</t>
  </si>
  <si>
    <t>Najirgonj</t>
  </si>
  <si>
    <t>Ferighat</t>
  </si>
  <si>
    <t>Dr. Md. Abdul Hamid</t>
  </si>
  <si>
    <t>Patoyar Homoeo Hall</t>
  </si>
  <si>
    <t>Patoyar</t>
  </si>
  <si>
    <t>Dr. Md. Jalal Islam</t>
  </si>
  <si>
    <t>Era Homoeo Hall</t>
  </si>
  <si>
    <t>Aminpur</t>
  </si>
  <si>
    <t>Kashinathpur</t>
  </si>
  <si>
    <t>Dr. Babu Kormokar</t>
  </si>
  <si>
    <t>Kormokar Homoeo Hall</t>
  </si>
  <si>
    <t>Nogorbari</t>
  </si>
  <si>
    <t>Dr. Md. Amirul Islam</t>
  </si>
  <si>
    <t>Bongram</t>
  </si>
  <si>
    <t>Bongram Bazar</t>
  </si>
  <si>
    <t>Dr. Mostafijur Rahman</t>
  </si>
  <si>
    <t>Tuba Homoeo Hall</t>
  </si>
  <si>
    <t>Dr. Mahatab Uddin</t>
  </si>
  <si>
    <t>Mahatab Homoeo Hall</t>
  </si>
  <si>
    <t>Dr. Md. Monirul Islam</t>
  </si>
  <si>
    <t>Atghoria</t>
  </si>
  <si>
    <t>Ek Dondo Bazar</t>
  </si>
  <si>
    <t>Dr. Md. Shamim Khan</t>
  </si>
  <si>
    <t>Holistic Homoeo Care</t>
  </si>
  <si>
    <t>Pabna Sadar</t>
  </si>
  <si>
    <t>Goyespur Bazar</t>
  </si>
  <si>
    <t>Dr. Md. Najir Hossain</t>
  </si>
  <si>
    <t>Najir Homoeo Hall</t>
  </si>
  <si>
    <t>Goni Homoeo Hall</t>
  </si>
  <si>
    <t>Gaspara</t>
  </si>
  <si>
    <t>Dr. Ayub Ali</t>
  </si>
  <si>
    <t>Ayub Homoeo Hall</t>
  </si>
  <si>
    <t>Tati Bazar</t>
  </si>
  <si>
    <t>Dr. Mst. Shanaj Khatun</t>
  </si>
  <si>
    <t>Poly Homoeo Hall</t>
  </si>
  <si>
    <t>Dr. Mst. Aklima Khatun</t>
  </si>
  <si>
    <t>Popy Homoeo Hall</t>
  </si>
  <si>
    <t>Dr. Md. Khalilur Rahman</t>
  </si>
  <si>
    <t>Shifa Homoeo Hall</t>
  </si>
  <si>
    <t>Dhanuaghat</t>
  </si>
  <si>
    <t>Dr. Md. Ruhul Amin</t>
  </si>
  <si>
    <t>Ruhul Homoeo Hall</t>
  </si>
  <si>
    <t>Meril Bypass</t>
  </si>
  <si>
    <t>Dr. Omor Hossain</t>
  </si>
  <si>
    <t>Omor Homoeo Hall</t>
  </si>
  <si>
    <t>Dr. Md. Hafijur Rahman</t>
  </si>
  <si>
    <t>Dr. Md. Shamim Ahmed</t>
  </si>
  <si>
    <t>Aschia Homoeo Hall</t>
  </si>
  <si>
    <t>Bera</t>
  </si>
  <si>
    <t>Parkoromja</t>
  </si>
  <si>
    <t>Dr. Al Mamun Sarkar</t>
  </si>
  <si>
    <t>Aleya Homoeo Hall</t>
  </si>
  <si>
    <t>Silonga Bazar</t>
  </si>
  <si>
    <t>Dr. Md. Abdul Matin</t>
  </si>
  <si>
    <t>Nizam Homoeo Hall</t>
  </si>
  <si>
    <t>Demra</t>
  </si>
  <si>
    <t>Dr. Md. Monjur Kader</t>
  </si>
  <si>
    <t>Sowrin Homoeo Hall</t>
  </si>
  <si>
    <t>Dr. Abdul Hai</t>
  </si>
  <si>
    <t>Mukta Homoeo Hall</t>
  </si>
  <si>
    <t>Dr. Alom Islam</t>
  </si>
  <si>
    <t>Dr. Md. Alomgir Hossain</t>
  </si>
  <si>
    <t>Khadija Homoeo Hall</t>
  </si>
  <si>
    <t>Dr. Md. Sumon Islam</t>
  </si>
  <si>
    <t>Jarjij Homoeo Hall</t>
  </si>
  <si>
    <t>Mosjid Goli</t>
  </si>
  <si>
    <t>Dr. Faruk Ahmed</t>
  </si>
  <si>
    <t>Siddikia Homoeo Hall</t>
  </si>
  <si>
    <t>Nagar Bazar</t>
  </si>
  <si>
    <t>Sordar Homoeo Hall</t>
  </si>
  <si>
    <t>Dr. Kazol</t>
  </si>
  <si>
    <t>Bormon Ho Hall</t>
  </si>
  <si>
    <t>Kotiadai</t>
  </si>
  <si>
    <t>Dr. Dlip</t>
  </si>
  <si>
    <t>Subad Ho Hall</t>
  </si>
  <si>
    <t>Hanif Ho Hall</t>
  </si>
  <si>
    <t>Dr. Golap</t>
  </si>
  <si>
    <t>Gopal Ho Hall</t>
  </si>
  <si>
    <t>Dr. Jabair</t>
  </si>
  <si>
    <t>Kabir Ho Hall</t>
  </si>
  <si>
    <t>Dr. Jubair</t>
  </si>
  <si>
    <t>Zubaer Ho Hall</t>
  </si>
  <si>
    <t>Dr. Bilop</t>
  </si>
  <si>
    <t>Mohomaya Ho Hall</t>
  </si>
  <si>
    <t xml:space="preserve">Dr. Atick </t>
  </si>
  <si>
    <t xml:space="preserve">Green Wolden </t>
  </si>
  <si>
    <t>01687880782\</t>
  </si>
  <si>
    <t>Karimgong</t>
  </si>
  <si>
    <t>Dr. Bimola</t>
  </si>
  <si>
    <t>Seyam Ho Hall</t>
  </si>
  <si>
    <t xml:space="preserve">Dr. Nikhil </t>
  </si>
  <si>
    <t>Momoeo Nekaton</t>
  </si>
  <si>
    <t>Dr. Asraf</t>
  </si>
  <si>
    <t>Asraf Ho Hall</t>
  </si>
  <si>
    <t xml:space="preserve">Dr. Regarv </t>
  </si>
  <si>
    <t>Seba Ho Hall</t>
  </si>
  <si>
    <t>Al-Amin Ho Hall</t>
  </si>
  <si>
    <t>Dr. Jaharul</t>
  </si>
  <si>
    <t>Puspokoili Ho Hall</t>
  </si>
  <si>
    <t>Dr. Knnokek</t>
  </si>
  <si>
    <t>Preti Ho Hall</t>
  </si>
  <si>
    <t>Chougrga</t>
  </si>
  <si>
    <t>Dr. Rajon Kor\</t>
  </si>
  <si>
    <t>Kishorgonj Sadar</t>
  </si>
  <si>
    <t>Dr. Kazol Kor</t>
  </si>
  <si>
    <t>Uzzol Homoeo Hall-2</t>
  </si>
  <si>
    <t>Dr. Narayon</t>
  </si>
  <si>
    <t>Narayon Homoeo Hall</t>
  </si>
  <si>
    <t xml:space="preserve">Dr. Didarul </t>
  </si>
  <si>
    <t>Nahar Ho Hall</t>
  </si>
  <si>
    <t xml:space="preserve">Dr. Mobarok </t>
  </si>
  <si>
    <t>Khan Ho Hall</t>
  </si>
  <si>
    <t>Dr. Hossain</t>
  </si>
  <si>
    <t>Hossain Homoeo Hall</t>
  </si>
  <si>
    <t>Altra Lab Ho</t>
  </si>
  <si>
    <t>Dr. Sib Narayaon</t>
  </si>
  <si>
    <t>Roy Ho Hall</t>
  </si>
  <si>
    <t xml:space="preserve">Dr. Ali Akbor </t>
  </si>
  <si>
    <t>Tanim Ho Hall</t>
  </si>
  <si>
    <t>Uro Ho Hall</t>
  </si>
  <si>
    <t>Dr. Subrato</t>
  </si>
  <si>
    <t>Torun Homoeo Hall</t>
  </si>
  <si>
    <t>Cl</t>
  </si>
  <si>
    <t>Bangaldesh Ho Hall</t>
  </si>
  <si>
    <t xml:space="preserve">Dr. Meskat </t>
  </si>
  <si>
    <t>Arogo Ho Hall</t>
  </si>
  <si>
    <t xml:space="preserve">Dr. Serin </t>
  </si>
  <si>
    <t>Riyad Ho Hall</t>
  </si>
  <si>
    <t>Hossainpur</t>
  </si>
  <si>
    <t>Dr. Helal</t>
  </si>
  <si>
    <t>Heal Ho Hall</t>
  </si>
  <si>
    <t>Dr. Pronob</t>
  </si>
  <si>
    <t>Utom Ho Hall</t>
  </si>
  <si>
    <t xml:space="preserve">Dr. Mannan </t>
  </si>
  <si>
    <t xml:space="preserve">Munn Med </t>
  </si>
  <si>
    <t xml:space="preserve">Dr. Emdad </t>
  </si>
  <si>
    <t>Emdad Ho Hall</t>
  </si>
  <si>
    <t xml:space="preserve">Dr. Obaed </t>
  </si>
  <si>
    <t>Beshal Ho Hall</t>
  </si>
  <si>
    <t>Dr. Faraq</t>
  </si>
  <si>
    <t>Mun Ho Hall</t>
  </si>
  <si>
    <t xml:space="preserve">Dr. Saroti </t>
  </si>
  <si>
    <t>Sarti Ho Hall</t>
  </si>
  <si>
    <t>Pakundia</t>
  </si>
  <si>
    <t xml:space="preserve">Dr. Suson </t>
  </si>
  <si>
    <t>Sumon Ho Hall</t>
  </si>
  <si>
    <t>Z</t>
  </si>
  <si>
    <t>Sures Homoeo Hall</t>
  </si>
  <si>
    <t>Dr. Muter</t>
  </si>
  <si>
    <t>Rog Mukti Homoeo Hall</t>
  </si>
  <si>
    <t xml:space="preserve">Dr. Hadiul </t>
  </si>
  <si>
    <t>Anika Ho Hall</t>
  </si>
  <si>
    <t>Salim Ho Hall</t>
  </si>
  <si>
    <t xml:space="preserve">Dr. Habibullah </t>
  </si>
  <si>
    <t>Islamia Ho Hall</t>
  </si>
  <si>
    <t>Nila Homoeo Hall</t>
  </si>
  <si>
    <t>Tarail</t>
  </si>
  <si>
    <t>Nilgong</t>
  </si>
  <si>
    <t>Dr. Jalal</t>
  </si>
  <si>
    <t>Shown Ho Hall</t>
  </si>
  <si>
    <t>Dr. Al-Amin</t>
  </si>
  <si>
    <t>Bhuya Med</t>
  </si>
  <si>
    <t>Dr. Nurulla</t>
  </si>
  <si>
    <t>Desita Homoeo Hall</t>
  </si>
  <si>
    <t>Tal Jahga</t>
  </si>
  <si>
    <t>Dr. Purimol</t>
  </si>
  <si>
    <t>Haniman Ho Hall</t>
  </si>
  <si>
    <t xml:space="preserve">Dr. Deman </t>
  </si>
  <si>
    <t>Shuvra Ho Hall</t>
  </si>
  <si>
    <t>Dr. Ali Usman</t>
  </si>
  <si>
    <t>Rubbi Ho Hall</t>
  </si>
  <si>
    <t xml:space="preserve">Dr. Vanu </t>
  </si>
  <si>
    <t>Linkon Ho Hall</t>
  </si>
  <si>
    <t>Purura</t>
  </si>
  <si>
    <t>Dr. Thbaer</t>
  </si>
  <si>
    <t>Dr.Mamunur Rashid</t>
  </si>
  <si>
    <t>G.M Homoeo Hall</t>
  </si>
  <si>
    <t>Rani Nagar</t>
  </si>
  <si>
    <t>Betgari</t>
  </si>
  <si>
    <t>Dr.Saiful Islam</t>
  </si>
  <si>
    <t>Ash Shefa Homoeo Hall</t>
  </si>
  <si>
    <t>Nagar Bridge</t>
  </si>
  <si>
    <t>Dr.Maksudul Haque</t>
  </si>
  <si>
    <t>Trimohoni</t>
  </si>
  <si>
    <t>Dr.Obayda</t>
  </si>
  <si>
    <t>Fayjan Homoeo Hall</t>
  </si>
  <si>
    <t>Up Get</t>
  </si>
  <si>
    <t>Dr.Enamul Haque</t>
  </si>
  <si>
    <t>Jahanara Ho Hall</t>
  </si>
  <si>
    <t>Naogaon</t>
  </si>
  <si>
    <t>Madar Mollah</t>
  </si>
  <si>
    <t>Dr.Nurul Huda</t>
  </si>
  <si>
    <t>ATM Math</t>
  </si>
  <si>
    <t>Dr.Emdadul Haque</t>
  </si>
  <si>
    <t>Kujail Bazar</t>
  </si>
  <si>
    <t>Dr.faruk Hassain</t>
  </si>
  <si>
    <t>Dr.Sakhawoat Hossain</t>
  </si>
  <si>
    <t>Ash Shefa Ho Hall</t>
  </si>
  <si>
    <t>Thana Mor</t>
  </si>
  <si>
    <t>Dr.Shohag Hossain</t>
  </si>
  <si>
    <t>Khaza Homoeo Hall</t>
  </si>
  <si>
    <t>Raninagar</t>
  </si>
  <si>
    <t>Dr.Sarmin Aktar</t>
  </si>
  <si>
    <t>Parents Homoeo Pharmacy</t>
  </si>
  <si>
    <t>Dr.Bimal Perammik</t>
  </si>
  <si>
    <t>Sadhona Homoeo Pharmacy</t>
  </si>
  <si>
    <t>Kalitola Road</t>
  </si>
  <si>
    <t>Dr.Khandokar Al Imran</t>
  </si>
  <si>
    <t>T.T.S Homoeo Medical</t>
  </si>
  <si>
    <t>Dr.Munjur Hossain</t>
  </si>
  <si>
    <t>Modern Homoeo Pharmacy</t>
  </si>
  <si>
    <t>Dr.Gautam Chandra</t>
  </si>
  <si>
    <t>New Homoeo Hall</t>
  </si>
  <si>
    <t>Joj Court</t>
  </si>
  <si>
    <t>Dr.Ershadul Haque</t>
  </si>
  <si>
    <t>Square Homoeo Pharmacy</t>
  </si>
  <si>
    <t>Muktir Mor</t>
  </si>
  <si>
    <t>Dr.Samim Hossain</t>
  </si>
  <si>
    <t>Nabi Homoeo Hall</t>
  </si>
  <si>
    <t>Atrai</t>
  </si>
  <si>
    <t>Naoduli</t>
  </si>
  <si>
    <t>Dr.Mes.Ambia Khatun</t>
  </si>
  <si>
    <t>Hamja Homoeo Hall</t>
  </si>
  <si>
    <t>Dr.Sagor Sarnal</t>
  </si>
  <si>
    <t>Matri Homoeo Hall</t>
  </si>
  <si>
    <t>Somas Para</t>
  </si>
  <si>
    <t>Dr.Samsul Haque</t>
  </si>
  <si>
    <t>Samsu Homoeo Hall</t>
  </si>
  <si>
    <t>Tej Nondi</t>
  </si>
  <si>
    <t>Dr.Omor Farukh</t>
  </si>
  <si>
    <t>Sardar Homoeo Hall</t>
  </si>
  <si>
    <t>Saheb  Gonj</t>
  </si>
  <si>
    <t>Dr.Selim Hossain</t>
  </si>
  <si>
    <t>Ceare Homoeo Hall</t>
  </si>
  <si>
    <t>Bihari Pur</t>
  </si>
  <si>
    <t>Dr.Pronab shaha</t>
  </si>
  <si>
    <t>Binessar Homoeo Hall</t>
  </si>
  <si>
    <t>Dr.Montu Mia</t>
  </si>
  <si>
    <t>Mali Road</t>
  </si>
  <si>
    <t>Dr.Tuhin Hossain</t>
  </si>
  <si>
    <t>Bandai Khara</t>
  </si>
  <si>
    <t>Dr.Masud Rana</t>
  </si>
  <si>
    <t>German Homoeo Phar</t>
  </si>
  <si>
    <t>Dr.Md.Najmul</t>
  </si>
  <si>
    <t>Dubgai Bazar</t>
  </si>
  <si>
    <t>Dr.Aklas Uddin</t>
  </si>
  <si>
    <t>Mandol Homoeo Pharmacy</t>
  </si>
  <si>
    <t>Nawoda Para</t>
  </si>
  <si>
    <t>Dr.Joy Prokash</t>
  </si>
  <si>
    <t>Durga Homoeo Hall</t>
  </si>
  <si>
    <t>College Para</t>
  </si>
  <si>
    <t>Dr.Gias Uddin</t>
  </si>
  <si>
    <t>Eusuf Homoeo Hall</t>
  </si>
  <si>
    <t>Dr.Muslim Uddin</t>
  </si>
  <si>
    <t>Nahar Homoeo Pharmacy</t>
  </si>
  <si>
    <t>Dr.Asraful Alom</t>
  </si>
  <si>
    <t>Kazi Homoeo Pharma</t>
  </si>
  <si>
    <t>Dr.Abdul Rahman</t>
  </si>
  <si>
    <t>Barik Homoeo Hall</t>
  </si>
  <si>
    <t>Rotoal</t>
  </si>
  <si>
    <t>Dr.Afzal Hossain</t>
  </si>
  <si>
    <t>Pancho Vai Ho Hall</t>
  </si>
  <si>
    <t>Abadpukur</t>
  </si>
  <si>
    <t>Dr.Junayed Hossain</t>
  </si>
  <si>
    <t>Dr.Nikhil Chandra Das</t>
  </si>
  <si>
    <t>Das Homoeo Pharmacy</t>
  </si>
  <si>
    <t>Dr.Uttam Kumar Sarker</t>
  </si>
  <si>
    <t>Sarkar Homoeo Pharmacy</t>
  </si>
  <si>
    <t>Dr.Rokonujjaman</t>
  </si>
  <si>
    <t>Dr.Golam Rabbani</t>
  </si>
  <si>
    <t>Khaza Homoeo Pharm</t>
  </si>
  <si>
    <t>Dr.Atoar Rahman</t>
  </si>
  <si>
    <t>The M.R Ho Pharmaci</t>
  </si>
  <si>
    <t>Dr.Ramjan Ali</t>
  </si>
  <si>
    <t>Dr.Khairul Basar</t>
  </si>
  <si>
    <t>Abu Huraiba Ho Hall</t>
  </si>
  <si>
    <t>Kathhati</t>
  </si>
  <si>
    <t>Dr.Ma.Md.Rafiqul Islam</t>
  </si>
  <si>
    <t>Foyjia Medical Hall</t>
  </si>
  <si>
    <t>Dr.Nasir Uddin</t>
  </si>
  <si>
    <t>Kent Ho Pharmaci</t>
  </si>
  <si>
    <t>Dr.Shilayon Poddar</t>
  </si>
  <si>
    <t>Poddar Homoeo Pharmacy</t>
  </si>
  <si>
    <t>Dubalhati</t>
  </si>
  <si>
    <t>Dr.Rabiul Hossain</t>
  </si>
  <si>
    <t>Khademul Homoeo Chikitsa</t>
  </si>
  <si>
    <t>Ukilpara</t>
  </si>
  <si>
    <t>Dr.Mahmudul Hasan</t>
  </si>
  <si>
    <t>Shah Homoeo Hall</t>
  </si>
  <si>
    <t>Manda</t>
  </si>
  <si>
    <t>Jalchatro</t>
  </si>
  <si>
    <t>Dr.Bulbul Master</t>
  </si>
  <si>
    <t>Pajor Vanga</t>
  </si>
  <si>
    <t>Dr.Abdus Salam</t>
  </si>
  <si>
    <t>Sumaiya Homoeo Pharmacy</t>
  </si>
  <si>
    <t>Jotbazar</t>
  </si>
  <si>
    <t>Dr.Utpol Kumar shaha</t>
  </si>
  <si>
    <t>Shaha Homoeo Hall</t>
  </si>
  <si>
    <t>Buridoh Bazar</t>
  </si>
  <si>
    <t>Dr.Basdev Das</t>
  </si>
  <si>
    <t>Netaji Shuvas Ho Hall</t>
  </si>
  <si>
    <t>Proshad Pur</t>
  </si>
  <si>
    <t>Dr.Sutan Mahmud</t>
  </si>
  <si>
    <t>Homoeo Recharge</t>
  </si>
  <si>
    <t>Dr.Rezaul Karim</t>
  </si>
  <si>
    <t>Tarafdar Homoeo Hall</t>
  </si>
  <si>
    <t>Kalikapur</t>
  </si>
  <si>
    <t>Dr.Saidul Islam</t>
  </si>
  <si>
    <t>Sariful Homoeo Hall</t>
  </si>
  <si>
    <t>Dr.Shohel Rana</t>
  </si>
  <si>
    <t>Julekha Homoeo Hall</t>
  </si>
  <si>
    <t>Sathihjat</t>
  </si>
  <si>
    <t>Dr.Md.Moajjem</t>
  </si>
  <si>
    <t>Safihat Bazar</t>
  </si>
  <si>
    <t>Dr.Asim Mandal</t>
  </si>
  <si>
    <t>Mandol Homoeo Hall</t>
  </si>
  <si>
    <t>Prosadpur</t>
  </si>
  <si>
    <t>Dr.Samsur Rahman</t>
  </si>
  <si>
    <t>Ma Homoeo Pharmacy</t>
  </si>
  <si>
    <t>Dr.Kayes Uddin</t>
  </si>
  <si>
    <t>Kohinur Ho Chikitsaloy</t>
  </si>
  <si>
    <t>Dr.Sah Jamal Kabir</t>
  </si>
  <si>
    <t>The Saruf Homoeo Pha</t>
  </si>
  <si>
    <t>Moynum Bazar</t>
  </si>
  <si>
    <t>Dr.S.M Iasin Alli</t>
  </si>
  <si>
    <t>Manira Homoeo Hall</t>
  </si>
  <si>
    <t>Pajorvanga Bazar</t>
  </si>
  <si>
    <t>Dr.Elias Hossain</t>
  </si>
  <si>
    <t>Elias Homoeo Hall</t>
  </si>
  <si>
    <t>Baluahat</t>
  </si>
  <si>
    <t>Dr.Sahriar Raju</t>
  </si>
  <si>
    <t>Hazrat Homoeo Phar</t>
  </si>
  <si>
    <t>Adomdighi</t>
  </si>
  <si>
    <t>Halalia Bazar</t>
  </si>
  <si>
    <t>Dr.Ab.Al safayet</t>
  </si>
  <si>
    <t>Santahar</t>
  </si>
  <si>
    <t>Dr.Dablu Ahmmed</t>
  </si>
  <si>
    <t>Razzak Homoeo Pharmacy</t>
  </si>
  <si>
    <t>Dr.Rupom Ahmmed</t>
  </si>
  <si>
    <t>Tajfia Homoeo Hall</t>
  </si>
  <si>
    <t>Dr.Rezaul Haque</t>
  </si>
  <si>
    <t>Shefa Homoeo Pharmacy</t>
  </si>
  <si>
    <t>Dr.Alomgir Hossain</t>
  </si>
  <si>
    <t>Ahmmed Homoeo Chi</t>
  </si>
  <si>
    <t>Dr.Dijendronath</t>
  </si>
  <si>
    <t>Maa Homoeo Pharmacy</t>
  </si>
  <si>
    <t>Dr.Mominul Islam</t>
  </si>
  <si>
    <t>Dr.Awal Hossain</t>
  </si>
  <si>
    <t>Johura Ho Health Care</t>
  </si>
  <si>
    <t>Dr.Setendronath</t>
  </si>
  <si>
    <t>Dr.Amit Roy</t>
  </si>
  <si>
    <t>The Roy Homoeo Pharmacy</t>
  </si>
  <si>
    <t>Dr.Nuruzzaman</t>
  </si>
  <si>
    <t>Mamota Ho Pharmaci</t>
  </si>
  <si>
    <t>Dr.Deluar Hossain</t>
  </si>
  <si>
    <t>Max Homoeo Hall</t>
  </si>
  <si>
    <t>Dr.Pulak Kumar</t>
  </si>
  <si>
    <t>Payel Homoeo Pharm</t>
  </si>
  <si>
    <t>Dr.Ferdous Alom</t>
  </si>
  <si>
    <t>Dr.Shabub Alom</t>
  </si>
  <si>
    <t>Pallipan Homoeo Hall</t>
  </si>
  <si>
    <t>Tetulia</t>
  </si>
  <si>
    <t>Dr.Md Helal Uddin</t>
  </si>
  <si>
    <t>D.HM.S</t>
  </si>
  <si>
    <t xml:space="preserve">Niamotpur </t>
  </si>
  <si>
    <t>Forest office</t>
  </si>
  <si>
    <t>Dr.Belal Uddin</t>
  </si>
  <si>
    <t>Pradesh Homoeo Hall</t>
  </si>
  <si>
    <t>Niamotpur</t>
  </si>
  <si>
    <t>Upazilla office</t>
  </si>
  <si>
    <t>Pradies Homoeo Hall</t>
  </si>
  <si>
    <t>Buss Stand</t>
  </si>
  <si>
    <t>Dr.Abdul Faruk</t>
  </si>
  <si>
    <t xml:space="preserve">Mohadevpur </t>
  </si>
  <si>
    <t>Mach   Chattor</t>
  </si>
  <si>
    <t>Dr.Byzid Bostami</t>
  </si>
  <si>
    <t>Sahi Kalondo Ho Hall</t>
  </si>
  <si>
    <t>Dr.Animesh Kumar</t>
  </si>
  <si>
    <t>Sonaton Homoeo Hall</t>
  </si>
  <si>
    <t>Nojirpur road</t>
  </si>
  <si>
    <t>Dr.Nayon Kumar Pul</t>
  </si>
  <si>
    <t>Noyn Homoeo Hall</t>
  </si>
  <si>
    <t>Dr.Mizanur Rahman</t>
  </si>
  <si>
    <t xml:space="preserve">Satra </t>
  </si>
  <si>
    <t>Siam Homoeo Hall</t>
  </si>
  <si>
    <t>NO</t>
  </si>
  <si>
    <t>Dr.S.M Mahabub</t>
  </si>
  <si>
    <t xml:space="preserve">A.BanK </t>
  </si>
  <si>
    <t>Dr.Prllahd Barmon</t>
  </si>
  <si>
    <t>Dasomi Homoeo Hall</t>
  </si>
  <si>
    <t>Dr.Masbaul Haque</t>
  </si>
  <si>
    <t>Dr.Mis Nilla</t>
  </si>
  <si>
    <t>Dina Homoeo Hall</t>
  </si>
  <si>
    <t xml:space="preserve">UP Market </t>
  </si>
  <si>
    <t>Dawoan Homoeo Hall</t>
  </si>
  <si>
    <t xml:space="preserve">Nowhata </t>
  </si>
  <si>
    <t>Dr.Milon Kumar</t>
  </si>
  <si>
    <t>Post Of Mor</t>
  </si>
  <si>
    <t>Dr.Abdullah</t>
  </si>
  <si>
    <t>Allah Varosa Ho Hall</t>
  </si>
  <si>
    <t>Batulir Mor</t>
  </si>
  <si>
    <t>Dr.Md. Eshak</t>
  </si>
  <si>
    <t>Solaiman Homoeo Hall</t>
  </si>
  <si>
    <t>Sarosati Bazar</t>
  </si>
  <si>
    <t>Dr.Bakul Hossain</t>
  </si>
  <si>
    <t>Niramoy Aur Chikitsaloy</t>
  </si>
  <si>
    <t>Dr.Solaiman Hossain</t>
  </si>
  <si>
    <t>Tasir Homoeo Hall</t>
  </si>
  <si>
    <t xml:space="preserve">Potnitola </t>
  </si>
  <si>
    <t xml:space="preserve">Shivpur </t>
  </si>
  <si>
    <t>Dr.Paritos Kumar</t>
  </si>
  <si>
    <t>Dr.Ganga Mandal</t>
  </si>
  <si>
    <t>Ganga Homoeo Hall</t>
  </si>
  <si>
    <t>Dr.Rabindranath Mandal</t>
  </si>
  <si>
    <t>Dr.Antim Kumar</t>
  </si>
  <si>
    <t>Notun Homoeo Hall</t>
  </si>
  <si>
    <t>D.H M.S</t>
  </si>
  <si>
    <t>Dhamur Hat Road</t>
  </si>
  <si>
    <t>Dr.Mihir Roy</t>
  </si>
  <si>
    <t>Uday Homoeo Hall</t>
  </si>
  <si>
    <t>Dr.Md.Ismail Alli</t>
  </si>
  <si>
    <t>Ismail Homoeo Hall</t>
  </si>
  <si>
    <t xml:space="preserve">Sapahar </t>
  </si>
  <si>
    <t>Dhaka Road</t>
  </si>
  <si>
    <t>Dr.Mas.Salma Khatun</t>
  </si>
  <si>
    <t>Sabji Bazar</t>
  </si>
  <si>
    <t>Dr.Belal Hossain</t>
  </si>
  <si>
    <t>School Get</t>
  </si>
  <si>
    <t>Dr.Abdul Hadi</t>
  </si>
  <si>
    <t>Dr.Md.Jahidul Islam</t>
  </si>
  <si>
    <t>Jahidul Homoeo Hall</t>
  </si>
  <si>
    <t>Nischinto pur</t>
  </si>
  <si>
    <t>Dr.Mes.Morseda Khatun</t>
  </si>
  <si>
    <t>Dr.Ibrahim Khali</t>
  </si>
  <si>
    <t>Araggo Homoeo Hall</t>
  </si>
  <si>
    <t>Dighir Hat</t>
  </si>
  <si>
    <t>Dr.Md.Siddikur Rahman</t>
  </si>
  <si>
    <t>The Chan Homoeo Hall</t>
  </si>
  <si>
    <t>Asurando Bazar</t>
  </si>
  <si>
    <t>Dr.Nanda Kumar Urao</t>
  </si>
  <si>
    <t xml:space="preserve">Naturhat </t>
  </si>
  <si>
    <t>Dr.Dilbar Hossain</t>
  </si>
  <si>
    <t>International Ho Hall</t>
  </si>
  <si>
    <t>Tilna Road</t>
  </si>
  <si>
    <t>Dr.Abbas Alli</t>
  </si>
  <si>
    <t>All Modina Homoeo Hall</t>
  </si>
  <si>
    <t>Dr.Hafizur Rahmab</t>
  </si>
  <si>
    <t>Modhuil Bazar</t>
  </si>
  <si>
    <t>Dr.Bidhan Kumar</t>
  </si>
  <si>
    <t>Bidhan Homoeo Hall</t>
  </si>
  <si>
    <t>Sapahar Road</t>
  </si>
  <si>
    <t>S.K Homoeo Hall</t>
  </si>
  <si>
    <t xml:space="preserve">Puia Mor </t>
  </si>
  <si>
    <t>Dr.Jel Haque</t>
  </si>
  <si>
    <t>Jilani Pharmeci</t>
  </si>
  <si>
    <t xml:space="preserve">Sador </t>
  </si>
  <si>
    <t>Dr. Rafikul Islam</t>
  </si>
  <si>
    <t>Toha Homoeo Hall</t>
  </si>
  <si>
    <t>Dr.Abdulla All Mamun</t>
  </si>
  <si>
    <t>Emdadia Homoeo Hall</t>
  </si>
  <si>
    <t>Dr.Md.Sakur Hossain</t>
  </si>
  <si>
    <t>Jabbar Homoeo Hall</t>
  </si>
  <si>
    <t xml:space="preserve">Badogachi </t>
  </si>
  <si>
    <t xml:space="preserve">Nandash </t>
  </si>
  <si>
    <t>Dr.Naznine Nahar</t>
  </si>
  <si>
    <t>Mahia Homoeo Hall</t>
  </si>
  <si>
    <t>Natur Hat Road</t>
  </si>
  <si>
    <t>Dr.Amol Chandra</t>
  </si>
  <si>
    <t>Matrimongal Ho Hall</t>
  </si>
  <si>
    <t>Puratan  Bazar</t>
  </si>
  <si>
    <t>Dr.Sapon Chandra</t>
  </si>
  <si>
    <t>Homoeo Aroggo Bidhan</t>
  </si>
  <si>
    <t xml:space="preserve">Toknipara </t>
  </si>
  <si>
    <t>Ma Baba Homoeo Hall</t>
  </si>
  <si>
    <t xml:space="preserve">Badolgachi </t>
  </si>
  <si>
    <t xml:space="preserve">Hatkhola </t>
  </si>
  <si>
    <t>Gopal Homoeo Hall</t>
  </si>
  <si>
    <t>Dr.Benjir Khatun</t>
  </si>
  <si>
    <t>Chawdhury Homoeo Hall</t>
  </si>
  <si>
    <t>Badolgachi</t>
  </si>
  <si>
    <t>Dr.Ziaul Haque</t>
  </si>
  <si>
    <t>Mataji Road</t>
  </si>
  <si>
    <t>Dr.Johurul Haque</t>
  </si>
  <si>
    <t>Adarso Homoeo Hall</t>
  </si>
  <si>
    <t>Dr.Avilash Kumar</t>
  </si>
  <si>
    <t>Rajendro Homoeo Hall</t>
  </si>
  <si>
    <t>B.HM.S</t>
  </si>
  <si>
    <t>Dewoan Homoeo Hall</t>
  </si>
  <si>
    <t>TNT Mor</t>
  </si>
  <si>
    <t>Dr.Ab.Rasid</t>
  </si>
  <si>
    <t>Hasan homoeo Hall</t>
  </si>
  <si>
    <t xml:space="preserve">Bagura </t>
  </si>
  <si>
    <t xml:space="preserve">Galapotti </t>
  </si>
  <si>
    <t>Dr.Lutfar Rahman</t>
  </si>
  <si>
    <t>Dr.Md.Mostofa</t>
  </si>
  <si>
    <t xml:space="preserve">Coloni </t>
  </si>
  <si>
    <t>Dr:Md.Eunus Alli</t>
  </si>
  <si>
    <t>As Shefa Homoeo Hall</t>
  </si>
  <si>
    <t>Dr.Sagar Sarnal</t>
  </si>
  <si>
    <t>Bagura</t>
  </si>
  <si>
    <t>Banani</t>
  </si>
  <si>
    <t>Anika Homoeo Hall</t>
  </si>
  <si>
    <t>Dr:Md.Samsul Haque</t>
  </si>
  <si>
    <t>Dr.Manik Sarker</t>
  </si>
  <si>
    <t xml:space="preserve">Ranir Hat </t>
  </si>
  <si>
    <t>Dr:Mazahar Islam</t>
  </si>
  <si>
    <t>Hafez Homoeo Hall</t>
  </si>
  <si>
    <t xml:space="preserve">Sherpur </t>
  </si>
  <si>
    <t xml:space="preserve">Mirjapur </t>
  </si>
  <si>
    <t>Dr:Md.Azad</t>
  </si>
  <si>
    <t>Dr: Abdul Khalek</t>
  </si>
  <si>
    <t>Kajem Homoeo Hall</t>
  </si>
  <si>
    <t>Dhunot Mor</t>
  </si>
  <si>
    <t>Dr: Md.Motal Alli</t>
  </si>
  <si>
    <t>Dr:Ab.Razzak</t>
  </si>
  <si>
    <t>Dr:Md.Anamul Haque</t>
  </si>
  <si>
    <t>Dr:Beuty Begam</t>
  </si>
  <si>
    <t>Dr:Milon Roy</t>
  </si>
  <si>
    <t>Roy Homoeo Hall</t>
  </si>
  <si>
    <t>Dhunot</t>
  </si>
  <si>
    <t>Gosaibari Mor</t>
  </si>
  <si>
    <t>Dr:Rojina Khatun</t>
  </si>
  <si>
    <t>Dr.Amrito Roy</t>
  </si>
  <si>
    <t>Amrito Homoeo Hall</t>
  </si>
  <si>
    <t>Jamudar Pukur</t>
  </si>
  <si>
    <t>Dr.Mabubur Rahman</t>
  </si>
  <si>
    <t>All Noman Ho Hall</t>
  </si>
  <si>
    <t xml:space="preserve">Alanga </t>
  </si>
  <si>
    <t>Dr.Jahurul Islam</t>
  </si>
  <si>
    <t>All Amin Homoeo Hall</t>
  </si>
  <si>
    <t>Canton Nagor</t>
  </si>
  <si>
    <t>Dr:Md.Nurul Islam</t>
  </si>
  <si>
    <t>Nausin Homoeo Hall</t>
  </si>
  <si>
    <t>Dup chachia</t>
  </si>
  <si>
    <t>Mail Buss Stetion</t>
  </si>
  <si>
    <t>Dr:Makbul Hasan</t>
  </si>
  <si>
    <t>Lipika Homoeo Hall</t>
  </si>
  <si>
    <t>Dr:Md.Mostofa</t>
  </si>
  <si>
    <t>Homoeo &amp; Ayurbedik</t>
  </si>
  <si>
    <t>Dr:Musgul Alom</t>
  </si>
  <si>
    <t>Dr:Safikul Islam</t>
  </si>
  <si>
    <t>Dr:Alaul Islam</t>
  </si>
  <si>
    <t xml:space="preserve">Nasrotpur </t>
  </si>
  <si>
    <t>Dr:Nasir Uddin</t>
  </si>
  <si>
    <t>Altaf Nagor</t>
  </si>
  <si>
    <t>Dr:Sabrul Alom</t>
  </si>
  <si>
    <t>Kundo  Gram</t>
  </si>
  <si>
    <t>Dr:Rezaul Haque</t>
  </si>
  <si>
    <t>Sajo Homoeo Hall</t>
  </si>
  <si>
    <t xml:space="preserve">Banani </t>
  </si>
  <si>
    <t>Dr.Sabrul Islam</t>
  </si>
  <si>
    <t>Adom Dighi</t>
  </si>
  <si>
    <t>Dr:Ab.Rasid</t>
  </si>
  <si>
    <t>Dr:Ab.Khalek</t>
  </si>
  <si>
    <t>Galapotti</t>
  </si>
  <si>
    <t>Dr:Altaf Hussain</t>
  </si>
  <si>
    <t>Dr:Sirajul Islam</t>
  </si>
  <si>
    <t>Dr:Miraz Alli</t>
  </si>
  <si>
    <t>Samiul Homoeo Hall</t>
  </si>
  <si>
    <t>Bou Bazar</t>
  </si>
  <si>
    <t>Dr.Sagar Roy</t>
  </si>
  <si>
    <t>Dr:Masud Rana</t>
  </si>
  <si>
    <t xml:space="preserve">Kahalu </t>
  </si>
  <si>
    <t>Dr:Md.Keramat Alli</t>
  </si>
  <si>
    <t>Iconmic Homoeo Hall</t>
  </si>
  <si>
    <t>Dr:Md.Sirajul Islam</t>
  </si>
  <si>
    <t>Romisa Homoeo Hall</t>
  </si>
  <si>
    <t>Pavel Homoeo Hall</t>
  </si>
  <si>
    <t>Dr.Md.Nur Alom</t>
  </si>
  <si>
    <t>MXN Homoeo Hall</t>
  </si>
  <si>
    <t>Dr:AB Rahman</t>
  </si>
  <si>
    <t xml:space="preserve">Sonapotti </t>
  </si>
  <si>
    <t>Dr:Ab.Mahmud</t>
  </si>
  <si>
    <t>Jibon Homoeo Hall</t>
  </si>
  <si>
    <t>Sahar Pukur</t>
  </si>
  <si>
    <t>Dr:Alaul</t>
  </si>
  <si>
    <t>Femas Homoeo Hall</t>
  </si>
  <si>
    <t>Kahalu</t>
  </si>
  <si>
    <t>Muril</t>
  </si>
  <si>
    <t>Dr:Julmay Alli</t>
  </si>
  <si>
    <t>Bibir Pukur</t>
  </si>
  <si>
    <t>Kallan Homoeo Hall</t>
  </si>
  <si>
    <t xml:space="preserve">Tindighi </t>
  </si>
  <si>
    <t xml:space="preserve">Dr.rakibul Islam </t>
  </si>
  <si>
    <t>Dr.Alim Shekh</t>
  </si>
  <si>
    <t>Kundo Gram</t>
  </si>
  <si>
    <t>KHORSHED ALOM</t>
  </si>
  <si>
    <t>Purnima Homoeo Hall</t>
  </si>
  <si>
    <t xml:space="preserve">  B </t>
  </si>
  <si>
    <t>GONGACHARA</t>
  </si>
  <si>
    <t>SADOR</t>
  </si>
  <si>
    <t>DR. ALAUDDIN</t>
  </si>
  <si>
    <t>Uposhom Homoeo Hall</t>
  </si>
  <si>
    <t xml:space="preserve">  01704230546</t>
  </si>
  <si>
    <t xml:space="preserve">  B</t>
  </si>
  <si>
    <t>DR. SOFIQUL ISLAM</t>
  </si>
  <si>
    <t xml:space="preserve">  DHMS</t>
  </si>
  <si>
    <t>AB. BAKI</t>
  </si>
  <si>
    <t>-  </t>
  </si>
  <si>
    <t>OMIKKHA BORMON</t>
  </si>
  <si>
    <t>Arzun Homoeo Hall</t>
  </si>
  <si>
    <t xml:space="preserve">  -</t>
  </si>
  <si>
    <t>NIRONJON ROY</t>
  </si>
  <si>
    <t>ANUR BAZER</t>
  </si>
  <si>
    <t>AB. MAZID</t>
  </si>
  <si>
    <t>Anowara Ousadaloy</t>
  </si>
  <si>
    <t xml:space="preserve">  01725449296</t>
  </si>
  <si>
    <t xml:space="preserve">  GONGACHARA</t>
  </si>
  <si>
    <t xml:space="preserve">  BATARI BAZER</t>
  </si>
  <si>
    <t>Hafiz. AZIZUL HAQU</t>
  </si>
  <si>
    <t xml:space="preserve">  C</t>
  </si>
  <si>
    <t xml:space="preserve">    ANUR BAZER  </t>
  </si>
  <si>
    <t>AB. KHALEK</t>
  </si>
  <si>
    <t>C.M Homoeo Hall</t>
  </si>
  <si>
    <t xml:space="preserve">  01728358491  </t>
  </si>
  <si>
    <t>DHMS  </t>
  </si>
  <si>
    <t xml:space="preserve">      SADOR</t>
  </si>
  <si>
    <t>SAHAJADA IMRAN</t>
  </si>
  <si>
    <t xml:space="preserve">  SINHA H.H</t>
  </si>
  <si>
    <t xml:space="preserve">    SADOR</t>
  </si>
  <si>
    <t>KAWSER AHMED</t>
  </si>
  <si>
    <t>Pabna Homoeo Hall</t>
  </si>
  <si>
    <t>RANGPUR</t>
  </si>
  <si>
    <t>MAHIGONJ</t>
  </si>
  <si>
    <t>AB. RASID</t>
  </si>
  <si>
    <t>Doyan Dan Homoeo Hall</t>
  </si>
  <si>
    <t>HARAGAS</t>
  </si>
  <si>
    <t>DR. AMINUL ISLAM</t>
  </si>
  <si>
    <t>01717651332  </t>
  </si>
  <si>
    <t>B  </t>
  </si>
  <si>
    <t>RANGPUR  </t>
  </si>
  <si>
    <t xml:space="preserve">      </t>
  </si>
  <si>
    <t>AB. RAHMAN</t>
  </si>
  <si>
    <t>Uzzal Homoeo Hall</t>
  </si>
  <si>
    <t>01942228648  </t>
  </si>
  <si>
    <t xml:space="preserve">  A</t>
  </si>
  <si>
    <t xml:space="preserve">      Rangpur</t>
  </si>
  <si>
    <t>DR. AZIZAR RAHMAN</t>
  </si>
  <si>
    <t xml:space="preserve">  A </t>
  </si>
  <si>
    <t>DR. AKHTER HOSSAIN</t>
  </si>
  <si>
    <t>Azad Homoeo Hall-2</t>
  </si>
  <si>
    <t xml:space="preserve">  01819831736</t>
  </si>
  <si>
    <t>ROMES CHONDRO</t>
  </si>
  <si>
    <t>SAMPUR BAZER</t>
  </si>
  <si>
    <t>SAMIM MONDOL</t>
  </si>
  <si>
    <t>PODAGONJ BAZER</t>
  </si>
  <si>
    <t xml:space="preserve">  AB. KAYUM</t>
  </si>
  <si>
    <t>Yousuf Homoeo Hall</t>
  </si>
  <si>
    <t xml:space="preserve">  DHMS  </t>
  </si>
  <si>
    <t>PORIMOL CHONDRO</t>
  </si>
  <si>
    <t>NOJORAR HAT</t>
  </si>
  <si>
    <t>PARVEJ MOSARROF</t>
  </si>
  <si>
    <t>Ahammadia Homoeo Hall</t>
  </si>
  <si>
    <t xml:space="preserve">  01737631216</t>
  </si>
  <si>
    <t xml:space="preserve">      SULTAN MOOR</t>
  </si>
  <si>
    <t>NONDON KUMAR DAS</t>
  </si>
  <si>
    <t>Gopi Homoeo Hall</t>
  </si>
  <si>
    <t>ZAHIDUL ISLAM</t>
  </si>
  <si>
    <t>Tayaba Homoeo Hall</t>
  </si>
  <si>
    <t xml:space="preserve">  01774231756</t>
  </si>
  <si>
    <t>DHMS    </t>
  </si>
  <si>
    <t>MOMINUR RASID</t>
  </si>
  <si>
    <t>Soykot Homoeo Hall</t>
  </si>
  <si>
    <t xml:space="preserve">    TARMINAL BAZER</t>
  </si>
  <si>
    <t>GOLAM MAHBUB</t>
  </si>
  <si>
    <t>Murfi Homoeo Hall</t>
  </si>
  <si>
    <t>SAPLA CHATTOR</t>
  </si>
  <si>
    <t>AREFA KHATUN</t>
  </si>
  <si>
    <t>Homoeo Chember</t>
  </si>
  <si>
    <t xml:space="preserve">  01714333996</t>
  </si>
  <si>
    <t>GRAND HOTAL MOOR</t>
  </si>
  <si>
    <t>DR. REAJUL ISLAM</t>
  </si>
  <si>
    <t>Sokina Homoeo Hall</t>
  </si>
  <si>
    <t>PIRGASSA  </t>
  </si>
  <si>
    <t>BRAMM KUNDA BAZER</t>
  </si>
  <si>
    <t>MONORONJON</t>
  </si>
  <si>
    <t>Ronjon Homoeo Hall</t>
  </si>
  <si>
    <t>PIRGASSA</t>
  </si>
  <si>
    <t>SAIFUL ISLAM</t>
  </si>
  <si>
    <t>Al-amin Homoeo &amp; Clinic</t>
  </si>
  <si>
    <t>KAWONIA</t>
  </si>
  <si>
    <t>SREE ARJUN BORMON</t>
  </si>
  <si>
    <t xml:space="preserve">  01712838875</t>
  </si>
  <si>
    <t>KAWONIA  </t>
  </si>
  <si>
    <t>MONORONJON BORMON</t>
  </si>
  <si>
    <t>Joy Baba Loknath Homoeo Hall</t>
  </si>
  <si>
    <t>OMRES ROY</t>
  </si>
  <si>
    <t>Binod Homoeo Hall</t>
  </si>
  <si>
    <t>01725787448  </t>
  </si>
  <si>
    <t>AMIR HOSSAIN</t>
  </si>
  <si>
    <t xml:space="preserve">  C </t>
  </si>
  <si>
    <t>SATMATHA</t>
  </si>
  <si>
    <t>MOSTAFIZUR RAHMAN</t>
  </si>
  <si>
    <t xml:space="preserve">  01715748932</t>
  </si>
  <si>
    <t>MAHFUZUR RAHMAN</t>
  </si>
  <si>
    <t>Kohinur Homoeo Hall</t>
  </si>
  <si>
    <t>IDRIS ALI</t>
  </si>
  <si>
    <t>Eva Homoeo Hall</t>
  </si>
  <si>
    <t>GUPO PARA</t>
  </si>
  <si>
    <t>SOWKAT ALI</t>
  </si>
  <si>
    <t>Rangpur Homoeo Hall</t>
  </si>
  <si>
    <t>DEBASIS DAS</t>
  </si>
  <si>
    <t>Anukul Homoeo Hall</t>
  </si>
  <si>
    <t>JAHAJ COMPANI MOOR</t>
  </si>
  <si>
    <t>ASRAFUL ISLAM</t>
  </si>
  <si>
    <t>STATION GET</t>
  </si>
  <si>
    <t>MUSA PRAMANIK</t>
  </si>
  <si>
    <t>Aroggo Homoeo Niketon</t>
  </si>
  <si>
    <t>SHIPON MIA</t>
  </si>
  <si>
    <t>Noya Homoeo Hall</t>
  </si>
  <si>
    <t>NAZRUL ISLAM</t>
  </si>
  <si>
    <t>GONES ROY</t>
  </si>
  <si>
    <t>Surokkito Homoeo Hall</t>
  </si>
  <si>
    <t>BOKSI BAZAR</t>
  </si>
  <si>
    <t>ABU SAYED MITHU</t>
  </si>
  <si>
    <t>Sahanara Homoeo Hall</t>
  </si>
  <si>
    <t>CHUDHURANI</t>
  </si>
  <si>
    <t>Ab. HANNAN</t>
  </si>
  <si>
    <t>Popi Homoeo Hall</t>
  </si>
  <si>
    <t xml:space="preserve">  01750877568</t>
  </si>
  <si>
    <t xml:space="preserve">  PIRGASSA</t>
  </si>
  <si>
    <t>SHOFUQUL ISLAM</t>
  </si>
  <si>
    <t>ADORSO H.H</t>
  </si>
  <si>
    <t>ABUL KALAM</t>
  </si>
  <si>
    <t xml:space="preserve">  01748948615</t>
  </si>
  <si>
    <t>ROBIUL ISLAM</t>
  </si>
  <si>
    <t>shati Homoeo Hall</t>
  </si>
  <si>
    <t>ALTAB HOSSAIN</t>
  </si>
  <si>
    <t>ALTAB H.H</t>
  </si>
  <si>
    <t>AB. ROUF KHAN</t>
  </si>
  <si>
    <t>Khan Pharmacy</t>
  </si>
  <si>
    <t xml:space="preserve">  01719462765</t>
  </si>
  <si>
    <t>KANDIRHAT</t>
  </si>
  <si>
    <t>DR. TAPOS KUMAR</t>
  </si>
  <si>
    <t>TAPOS H.H</t>
  </si>
  <si>
    <t>SAKHAWAT HOSSAIN</t>
  </si>
  <si>
    <t>Projetive Homoeo Hall</t>
  </si>
  <si>
    <t>OPENDRONAT SARKAR</t>
  </si>
  <si>
    <t>TARA GONJ</t>
  </si>
  <si>
    <t>PRODIP KUMAR</t>
  </si>
  <si>
    <t xml:space="preserve">  01724389064</t>
  </si>
  <si>
    <t>PAGLAPIR</t>
  </si>
  <si>
    <t>SAHINUR RAHMAN</t>
  </si>
  <si>
    <t>PAGLAPIR BAZER</t>
  </si>
  <si>
    <t>DULAL HUSSAIN</t>
  </si>
  <si>
    <t xml:space="preserve">   D.R H.H</t>
  </si>
  <si>
    <t>AB. HAMID</t>
  </si>
  <si>
    <t xml:space="preserve">  RITA H.H</t>
  </si>
  <si>
    <t>BHURARGHAT</t>
  </si>
  <si>
    <t>JAHANGIR ALOM</t>
  </si>
  <si>
    <t>Mokka Homoeo Hall</t>
  </si>
  <si>
    <t>PALICHARA BAZER</t>
  </si>
  <si>
    <t>MIZANUR RAHMAN</t>
  </si>
  <si>
    <t>Mili Homoeo Hall</t>
  </si>
  <si>
    <t xml:space="preserve">  01740853252</t>
  </si>
  <si>
    <t xml:space="preserve">  RANGPUR</t>
  </si>
  <si>
    <t>ONTIM KUMAR</t>
  </si>
  <si>
    <t xml:space="preserve">  MON MOHON H.H</t>
  </si>
  <si>
    <t>GOPAL CHONDRO</t>
  </si>
  <si>
    <t>Ovisak Homoeo Hall</t>
  </si>
  <si>
    <t xml:space="preserve">  01724086074</t>
  </si>
  <si>
    <t>SUBOL ROY</t>
  </si>
  <si>
    <t xml:space="preserve">    </t>
  </si>
  <si>
    <t>BIDHUS RAY</t>
  </si>
  <si>
    <t>SADHIN KUMAR</t>
  </si>
  <si>
    <t>Mohadeb Homoeo Hall</t>
  </si>
  <si>
    <t xml:space="preserve">  01723438454</t>
  </si>
  <si>
    <t>GOPAL ROY</t>
  </si>
  <si>
    <t>AROGGO H.H</t>
  </si>
  <si>
    <t>MOKLESUR RAHMAN</t>
  </si>
  <si>
    <t>SADAR</t>
  </si>
  <si>
    <t xml:space="preserve">DR. VUPOTI CHANDRO </t>
  </si>
  <si>
    <t>SADHON H.H.</t>
  </si>
  <si>
    <t>01723588581  </t>
  </si>
  <si>
    <t>PIRGONJ</t>
  </si>
  <si>
    <t>BORO</t>
  </si>
  <si>
    <t>DR. NUR ROUSON MONDOL</t>
  </si>
  <si>
    <t xml:space="preserve">  INDHE H.M</t>
  </si>
  <si>
    <t>01814733536  </t>
  </si>
  <si>
    <t>PIRGONJ  </t>
  </si>
  <si>
    <t>POMESSOR CHANDRO</t>
  </si>
  <si>
    <t xml:space="preserve">  01718913502</t>
  </si>
  <si>
    <t>NUR-NABI</t>
  </si>
  <si>
    <t xml:space="preserve">  01725223358</t>
  </si>
  <si>
    <t>KRANTI BORMON</t>
  </si>
  <si>
    <t>Prodip Homoeo Hall</t>
  </si>
  <si>
    <t xml:space="preserve">  01796155349</t>
  </si>
  <si>
    <t>SREE DINO-BONDHU</t>
  </si>
  <si>
    <t>Bondhu Homoeo Hall</t>
  </si>
  <si>
    <t>01779013832  </t>
  </si>
  <si>
    <t>DR.DELWAR</t>
  </si>
  <si>
    <t>Delower Homoeo Hall</t>
  </si>
  <si>
    <t xml:space="preserve">  01748187301</t>
  </si>
  <si>
    <t>DR. ROYEL</t>
  </si>
  <si>
    <t xml:space="preserve">  PRIYA H.H</t>
  </si>
  <si>
    <t xml:space="preserve">  01722692875</t>
  </si>
  <si>
    <t>-</t>
  </si>
  <si>
    <t>Asirbad Homoeo Hall</t>
  </si>
  <si>
    <t xml:space="preserve">  01761855987</t>
  </si>
  <si>
    <t>DORGA      </t>
  </si>
  <si>
    <t>SHEE JIBON</t>
  </si>
  <si>
    <t>01738431946  </t>
  </si>
  <si>
    <t>MD. RAFIQUL</t>
  </si>
  <si>
    <t>MA</t>
  </si>
  <si>
    <t>MITHA</t>
  </si>
  <si>
    <t>BOIRATR HAT</t>
  </si>
  <si>
    <t>SUSANTO KUMAR</t>
  </si>
  <si>
    <t>01718409785  </t>
  </si>
  <si>
    <t>MD. FIROJ</t>
  </si>
  <si>
    <t>Mother Homoeo Care</t>
  </si>
  <si>
    <t xml:space="preserve">  BHMS</t>
  </si>
  <si>
    <t>SUSIL CHONDRO</t>
  </si>
  <si>
    <t>Moli Homoeo Hall</t>
  </si>
  <si>
    <t>DR. DEUK</t>
  </si>
  <si>
    <t>TABASSUM H.H</t>
  </si>
  <si>
    <t>DR. SHAH ALAM</t>
  </si>
  <si>
    <t>Dhaka Homoeo lnternational</t>
  </si>
  <si>
    <t>01713776673  </t>
  </si>
  <si>
    <t>A  </t>
  </si>
  <si>
    <t>SHOTHI</t>
  </si>
  <si>
    <t>MOMINUR RAHMAN</t>
  </si>
  <si>
    <t>01725575013  </t>
  </si>
  <si>
    <t>ROSTOM ALI</t>
  </si>
  <si>
    <t>Mun Homoeo Hall</t>
  </si>
  <si>
    <t>01744977165  </t>
  </si>
  <si>
    <t>SHIRAJUL ISLAM</t>
  </si>
  <si>
    <t xml:space="preserve">  LAYLA H.H</t>
  </si>
  <si>
    <t>01747862465  </t>
  </si>
  <si>
    <t>C  </t>
  </si>
  <si>
    <t>SREE TONMOY</t>
  </si>
  <si>
    <t>Mousumi Homoeo Hall</t>
  </si>
  <si>
    <t>01739906222  </t>
  </si>
  <si>
    <t>SADIKUL ISLAM</t>
  </si>
  <si>
    <t>Rabaya Homoeo hall</t>
  </si>
  <si>
    <t>01761764365  </t>
  </si>
  <si>
    <t>DR. NUR ALOM</t>
  </si>
  <si>
    <t>01721699900  </t>
  </si>
  <si>
    <t>DR. RIDOY</t>
  </si>
  <si>
    <t>Ridoy Homoeo Hall</t>
  </si>
  <si>
    <t>01722197184  </t>
  </si>
  <si>
    <t>UMOR FARUK</t>
  </si>
  <si>
    <t>Omar Homoeo Hall</t>
  </si>
  <si>
    <t>ISAHAK ALI</t>
  </si>
  <si>
    <t>Shahin Homoeo Hall</t>
  </si>
  <si>
    <t xml:space="preserve">  01714517105</t>
  </si>
  <si>
    <t>ARIFUL ISLAM</t>
  </si>
  <si>
    <t xml:space="preserve">  MAA  HOMOEO HALL</t>
  </si>
  <si>
    <t xml:space="preserve">      -</t>
  </si>
  <si>
    <t>SULTI GOPALPUR</t>
  </si>
  <si>
    <t>DR. ADNAN</t>
  </si>
  <si>
    <t>Surzzo Homoeo Hall</t>
  </si>
  <si>
    <t xml:space="preserve">    DHMS</t>
  </si>
  <si>
    <t>DR. AMINUR</t>
  </si>
  <si>
    <t>Aminur Homoeo Hall</t>
  </si>
  <si>
    <t>01999006748  </t>
  </si>
  <si>
    <t xml:space="preserve">    -</t>
  </si>
  <si>
    <t>DR. ANWARA</t>
  </si>
  <si>
    <t>01751208440  </t>
  </si>
  <si>
    <t>SOOMEL BAZER  </t>
  </si>
  <si>
    <t>Dr.Emon</t>
  </si>
  <si>
    <t>JAYGIR HAT</t>
  </si>
  <si>
    <t>MD. TALASH</t>
  </si>
  <si>
    <t>Tawohid Homoeo Hall</t>
  </si>
  <si>
    <t>DR. ZIYAUR RAHMAN</t>
  </si>
  <si>
    <t>01722882862  </t>
  </si>
  <si>
    <t>MIAHAR HAT  </t>
  </si>
  <si>
    <t>DR. PORIMAL CHANDRO</t>
  </si>
  <si>
    <t>01780825638  </t>
  </si>
  <si>
    <t>DR. SOFIQUL</t>
  </si>
  <si>
    <t>BALAR HAT  </t>
  </si>
  <si>
    <t>DR. IKHLAS</t>
  </si>
  <si>
    <t>The Khan Homoeo Hall</t>
  </si>
  <si>
    <t>Dr. Md. MINTU</t>
  </si>
  <si>
    <t>Anu Homoeo Hall</t>
  </si>
  <si>
    <t>DR. SOMIR</t>
  </si>
  <si>
    <t xml:space="preserve">  SOJIB H.H</t>
  </si>
  <si>
    <t>BALAR HAT    </t>
  </si>
  <si>
    <t>Noresh Chandra Sarkar</t>
  </si>
  <si>
    <t>SALMARA</t>
  </si>
  <si>
    <t>SURJO KANTO ROY</t>
  </si>
  <si>
    <t>01741463033  </t>
  </si>
  <si>
    <t>DR. KHALED</t>
  </si>
  <si>
    <t xml:space="preserve">  RAKHAL HOOEO HALL</t>
  </si>
  <si>
    <t xml:space="preserve">        -</t>
  </si>
  <si>
    <t>PAYRABOND</t>
  </si>
  <si>
    <t>DR.SAHABUL ISLAM</t>
  </si>
  <si>
    <t xml:space="preserve">  RUHAN H.H</t>
  </si>
  <si>
    <t>-    </t>
  </si>
  <si>
    <t>Dr. NOUSHAD</t>
  </si>
  <si>
    <t xml:space="preserve">  CHUDURI H.H</t>
  </si>
  <si>
    <t>01761622441  </t>
  </si>
  <si>
    <t xml:space="preserve">         -</t>
  </si>
  <si>
    <t>HULASUL BAZER  </t>
  </si>
  <si>
    <t>AB. SALAM</t>
  </si>
  <si>
    <t xml:space="preserve">  SALAMA H. HALL</t>
  </si>
  <si>
    <t>KHALASPIR BAZER</t>
  </si>
  <si>
    <t>Dr. SHAHIN</t>
  </si>
  <si>
    <t xml:space="preserve">  01737993377</t>
  </si>
  <si>
    <t>DR. MD. SOBHAN</t>
  </si>
  <si>
    <t xml:space="preserve">  JAMAN H. HALL</t>
  </si>
  <si>
    <t>01721699357  </t>
  </si>
  <si>
    <t>DR. RAKIBUL</t>
  </si>
  <si>
    <t>Rakib Homoeo Hall</t>
  </si>
  <si>
    <t>AB. KASEM</t>
  </si>
  <si>
    <t>MAA H. HALL</t>
  </si>
  <si>
    <t xml:space="preserve">  01718281175</t>
  </si>
  <si>
    <t xml:space="preserve">PIRGONJ </t>
  </si>
  <si>
    <t xml:space="preserve">  01737268054</t>
  </si>
  <si>
    <t>DR. GOLAM MOWLA</t>
  </si>
  <si>
    <t xml:space="preserve">  G.M H. HALL</t>
  </si>
  <si>
    <t>TUKURIA BAZER</t>
  </si>
  <si>
    <t>DR. GOLAM ROSUL</t>
  </si>
  <si>
    <t xml:space="preserve">  G.R H. HALL</t>
  </si>
  <si>
    <t>01722774780  </t>
  </si>
  <si>
    <t>DR. ELEYAS</t>
  </si>
  <si>
    <t>Eleyas Homoeo Hall</t>
  </si>
  <si>
    <t>Dr. RAYHAN</t>
  </si>
  <si>
    <t xml:space="preserve">  01731448027</t>
  </si>
  <si>
    <t xml:space="preserve">  -  </t>
  </si>
  <si>
    <t>VANDABARI BAZER  </t>
  </si>
  <si>
    <t>AB. LATIF</t>
  </si>
  <si>
    <t xml:space="preserve">  JONOSEBA H.H</t>
  </si>
  <si>
    <t xml:space="preserve">  01740264573</t>
  </si>
  <si>
    <t>SANTIPUR  </t>
  </si>
  <si>
    <t>MD. SHOPON</t>
  </si>
  <si>
    <t>JASMEN H.H</t>
  </si>
  <si>
    <t xml:space="preserve">  01622474676</t>
  </si>
  <si>
    <t>KOLONI BAZER  </t>
  </si>
  <si>
    <t>BIJOY KUMAR</t>
  </si>
  <si>
    <t>BIJOY H.H</t>
  </si>
  <si>
    <t>Dr. ANWARUL</t>
  </si>
  <si>
    <t>Assimullah Homoeo Hall</t>
  </si>
  <si>
    <t>MOMINPUR</t>
  </si>
  <si>
    <t>DR. TOHOMINA</t>
  </si>
  <si>
    <t xml:space="preserve">  TOHOMINA H.H</t>
  </si>
  <si>
    <t>Dr. Ab. MOTIN</t>
  </si>
  <si>
    <t>Azad Homeo Hall</t>
  </si>
  <si>
    <t>01716437657  </t>
  </si>
  <si>
    <t>BODORGONJ</t>
  </si>
  <si>
    <t>Lavlu Poddar</t>
  </si>
  <si>
    <t>The New Homoeo Hall</t>
  </si>
  <si>
    <t>01723019610  </t>
  </si>
  <si>
    <t>BODORGONJ I  </t>
  </si>
  <si>
    <t>MUKUL CHONDRO</t>
  </si>
  <si>
    <t>MAYA H.H</t>
  </si>
  <si>
    <t>MINHAZUL ISLAM</t>
  </si>
  <si>
    <t>Jaker Homoeo Hall</t>
  </si>
  <si>
    <t>PAKHI HANA BAZER  </t>
  </si>
  <si>
    <t>SREE MANIK CHONDRO</t>
  </si>
  <si>
    <t>Baba Homoeo Hall</t>
  </si>
  <si>
    <t>ABUL KALAM AZAD</t>
  </si>
  <si>
    <t>Samni Janoseba Homoeo Hall</t>
  </si>
  <si>
    <t>01796862760  </t>
  </si>
  <si>
    <t>NAGAR HAT</t>
  </si>
  <si>
    <t>MODON KUMAR</t>
  </si>
  <si>
    <t>Gupta Homoeo Hall</t>
  </si>
  <si>
    <t>BODORGONJ  </t>
  </si>
  <si>
    <t>SUKURAR HAT</t>
  </si>
  <si>
    <t>Momotaj Homoeo Hall</t>
  </si>
  <si>
    <t xml:space="preserve">  01723097190</t>
  </si>
  <si>
    <t xml:space="preserve">       -</t>
  </si>
  <si>
    <t>SUKURER HAT</t>
  </si>
  <si>
    <t>DR. SIRAJ</t>
  </si>
  <si>
    <t xml:space="preserve">  SIRAJI  H.H</t>
  </si>
  <si>
    <t xml:space="preserve">  01717216369</t>
  </si>
  <si>
    <t>DR. PIYAS</t>
  </si>
  <si>
    <t xml:space="preserve">  OBODAN H.H</t>
  </si>
  <si>
    <t xml:space="preserve">  01713710639</t>
  </si>
  <si>
    <t>BOIRAGIGONJ</t>
  </si>
  <si>
    <t>DR. ROFIQUL</t>
  </si>
  <si>
    <t xml:space="preserve">  GALIV H.H</t>
  </si>
  <si>
    <t xml:space="preserve">  01736892353</t>
  </si>
  <si>
    <t>PIORGONJ</t>
  </si>
  <si>
    <t>KHALAS PIR  </t>
  </si>
  <si>
    <t>DR. ALOM</t>
  </si>
  <si>
    <t>MORDARN H.H</t>
  </si>
  <si>
    <t xml:space="preserve">  01736093054</t>
  </si>
  <si>
    <t>PAGLAR HAT  </t>
  </si>
  <si>
    <t>SAIFUR RAHMAN</t>
  </si>
  <si>
    <t>The Uzzal Homoeo Hall</t>
  </si>
  <si>
    <t>KURIGRAM</t>
  </si>
  <si>
    <t>JATTRAPUR</t>
  </si>
  <si>
    <t>DR.SAIFUR RAHMAN</t>
  </si>
  <si>
    <t>BISMILLAH H.H</t>
  </si>
  <si>
    <t>AB. ROUF</t>
  </si>
  <si>
    <t>PATASWARI BAZAR</t>
  </si>
  <si>
    <t>ULIPUR</t>
  </si>
  <si>
    <t>JUMMA HAT</t>
  </si>
  <si>
    <t>AKHTERUZ-ZAMAN</t>
  </si>
  <si>
    <t>AN Ansari Homoeo Hall</t>
  </si>
  <si>
    <t xml:space="preserve">  DHMS      </t>
  </si>
  <si>
    <t>DR. MANU CHONDRO</t>
  </si>
  <si>
    <t>Mukul Homoeo Hall</t>
  </si>
  <si>
    <t>BIMOL CHONDRO</t>
  </si>
  <si>
    <t xml:space="preserve">  BIMOL H.H</t>
  </si>
  <si>
    <t>CHILMARY</t>
  </si>
  <si>
    <t xml:space="preserve">  SADAR</t>
  </si>
  <si>
    <t>DR. SAHJAHAN</t>
  </si>
  <si>
    <t>Shopna Homoeo Hall</t>
  </si>
  <si>
    <t>JOTINAR HAT</t>
  </si>
  <si>
    <t>OWAZED HOSSAIN</t>
  </si>
  <si>
    <t>Shorna Homoeo Hall</t>
  </si>
  <si>
    <t>VOKATIONAL MOOR</t>
  </si>
  <si>
    <t>DR. BELAL</t>
  </si>
  <si>
    <t>S.A Homoeo Hall</t>
  </si>
  <si>
    <t>BUS STAND KURIGRAM  </t>
  </si>
  <si>
    <t>SOFIKUL ISLAM</t>
  </si>
  <si>
    <t>KURIGRAM H.H</t>
  </si>
  <si>
    <t>YEAKUB ALI</t>
  </si>
  <si>
    <t>DHMS      </t>
  </si>
  <si>
    <t>RAFIQUL ISLAM</t>
  </si>
  <si>
    <t xml:space="preserve">RAFIQ H.ANO. CONG </t>
  </si>
  <si>
    <t>NUR ISLAM</t>
  </si>
  <si>
    <t xml:space="preserve">        </t>
  </si>
  <si>
    <t>DURGAPUR</t>
  </si>
  <si>
    <t>Sajib Homoeo Hall</t>
  </si>
  <si>
    <t>DR. SULTAN</t>
  </si>
  <si>
    <t>JOTIS CHONDRO</t>
  </si>
  <si>
    <t>Jotis Homoeo hall</t>
  </si>
  <si>
    <t>RAZAR HAT</t>
  </si>
  <si>
    <t>FORKER HAT</t>
  </si>
  <si>
    <t>SOYFUR RAHMAN</t>
  </si>
  <si>
    <t>Mithun Homoeo Hall</t>
  </si>
  <si>
    <t>DR. MONIR</t>
  </si>
  <si>
    <t>SOSTI CHORON</t>
  </si>
  <si>
    <t>Simanto Homoeo Hall</t>
  </si>
  <si>
    <t>RAJARHAT</t>
  </si>
  <si>
    <t>JOYNAL ABEDIN</t>
  </si>
  <si>
    <t>Jerin Homoeo Hall</t>
  </si>
  <si>
    <t>ROTON SAHA</t>
  </si>
  <si>
    <t>Pretom Homoeo Hall</t>
  </si>
  <si>
    <t xml:space="preserve">  01710050090</t>
  </si>
  <si>
    <t xml:space="preserve">  BA DHMS</t>
  </si>
  <si>
    <t>NAGESWARY  </t>
  </si>
  <si>
    <t>BAZER</t>
  </si>
  <si>
    <t>PROSANTO</t>
  </si>
  <si>
    <t xml:space="preserve">  LOKNATH OUSADHALOY</t>
  </si>
  <si>
    <t xml:space="preserve">  01717973764</t>
  </si>
  <si>
    <t>NAGESWARY</t>
  </si>
  <si>
    <t>DR. MAMUN</t>
  </si>
  <si>
    <t>Neyaj Homoeo Hall</t>
  </si>
  <si>
    <t>01712192848  </t>
  </si>
  <si>
    <t>DR. SIRAJUL</t>
  </si>
  <si>
    <t xml:space="preserve">  01784943840</t>
  </si>
  <si>
    <t>COLLAGE MOOR  </t>
  </si>
  <si>
    <t>NOLONY KANTO</t>
  </si>
  <si>
    <t>JONONI AYORBAD</t>
  </si>
  <si>
    <t>HAFIZUR RAHMAN</t>
  </si>
  <si>
    <t>Maya Homoeo Hall</t>
  </si>
  <si>
    <t xml:space="preserve">  01719002846</t>
  </si>
  <si>
    <t>B.S.C MOOR  </t>
  </si>
  <si>
    <t xml:space="preserve">  GOPAL AYORBAD</t>
  </si>
  <si>
    <t>COLLAGE MOOR    </t>
  </si>
  <si>
    <t>Alor Poth Homoeo Care</t>
  </si>
  <si>
    <t>BHU MARI</t>
  </si>
  <si>
    <t>ANDARI  BAZAR</t>
  </si>
  <si>
    <t>AB. KUDDUS</t>
  </si>
  <si>
    <t xml:space="preserve">  LHMP</t>
  </si>
  <si>
    <t>ANDARI BAZAR</t>
  </si>
  <si>
    <t>ROIS UDDIN</t>
  </si>
  <si>
    <t xml:space="preserve">  ROIS H.H</t>
  </si>
  <si>
    <t xml:space="preserve">JOYMONIRHAT </t>
  </si>
  <si>
    <t>ADIR ALI</t>
  </si>
  <si>
    <t>TAJOR UDDIN</t>
  </si>
  <si>
    <t>Ferdus Homoeo Hall</t>
  </si>
  <si>
    <t>DR.NAZMUL</t>
  </si>
  <si>
    <t>BHUMARI</t>
  </si>
  <si>
    <t>SADDAM MOOR</t>
  </si>
  <si>
    <t>FARUK HOSSAIN</t>
  </si>
  <si>
    <t>BAGVANDAR ROOD</t>
  </si>
  <si>
    <t>JOHORUL HAQUE</t>
  </si>
  <si>
    <t>BONGO SONAHAT</t>
  </si>
  <si>
    <t>TOHOFA H.H</t>
  </si>
  <si>
    <t>AB. RAZZAK</t>
  </si>
  <si>
    <t>MAMA.VAGINA H.H</t>
  </si>
  <si>
    <t xml:space="preserve">  01731958682</t>
  </si>
  <si>
    <t>NAGESWARI  </t>
  </si>
  <si>
    <t>NAKHARGONJ</t>
  </si>
  <si>
    <t>MONTU CHONDRO</t>
  </si>
  <si>
    <t>KURIGRAM  </t>
  </si>
  <si>
    <t>KHATHAL</t>
  </si>
  <si>
    <t>ABDUL JABBAR</t>
  </si>
  <si>
    <t>Panacea Homoeo Hall</t>
  </si>
  <si>
    <t xml:space="preserve">  01759063439</t>
  </si>
  <si>
    <t>KHALILGONJ</t>
  </si>
  <si>
    <t>DR. BINOD CHONDRO</t>
  </si>
  <si>
    <t>Sorolla Homoeo Hall</t>
  </si>
  <si>
    <t xml:space="preserve">  01728462298</t>
  </si>
  <si>
    <t>FULBARI  </t>
  </si>
  <si>
    <t>NAWASI BAZER</t>
  </si>
  <si>
    <t>AB. AZIZAR</t>
  </si>
  <si>
    <t>Asura Homoeo Hall</t>
  </si>
  <si>
    <t xml:space="preserve">  01724671449</t>
  </si>
  <si>
    <t>MAHTAB ALI</t>
  </si>
  <si>
    <t xml:space="preserve">  FAHIM PHARMACY</t>
  </si>
  <si>
    <t xml:space="preserve">  01723795616</t>
  </si>
  <si>
    <t>PAKHIR HAT  </t>
  </si>
  <si>
    <t>MODHU SARKAR</t>
  </si>
  <si>
    <t xml:space="preserve">  01713770960</t>
  </si>
  <si>
    <t>KHORI BARI  </t>
  </si>
  <si>
    <t>Dr. Alhaz Alauddin Ahmed</t>
  </si>
  <si>
    <t>Apexmedical Hall</t>
  </si>
  <si>
    <t>Borguna</t>
  </si>
  <si>
    <t>Dr. Alhaj Mohiuddin Ahmed</t>
  </si>
  <si>
    <t>Nesa Homoeo Clinic</t>
  </si>
  <si>
    <t>Dr. Md Motaleb Mia</t>
  </si>
  <si>
    <t>Salma Homoeo Hall</t>
  </si>
  <si>
    <t>W.Sallar</t>
  </si>
  <si>
    <t>Moszid Road</t>
  </si>
  <si>
    <t>Dr. Md Sultan Mia</t>
  </si>
  <si>
    <t>Sultan Homoeo Hall</t>
  </si>
  <si>
    <t xml:space="preserve">  Dr. Md. Kawsar Uddin</t>
  </si>
  <si>
    <t xml:space="preserve">  Ammajan Homeo Hall</t>
  </si>
  <si>
    <t>Dr. Alamgir Kabir</t>
  </si>
  <si>
    <t>Uposom Homeo Hall</t>
  </si>
  <si>
    <t>Wahed Homeo Clinic</t>
  </si>
  <si>
    <t>Dr. Koumul Hasna</t>
  </si>
  <si>
    <t>Soheb Homeo Hall</t>
  </si>
  <si>
    <t>Dr. Koumul Ashis</t>
  </si>
  <si>
    <t>Joyguru Homoeo Hall</t>
  </si>
  <si>
    <t>Sa Potti Road Borguna</t>
  </si>
  <si>
    <t>Dr. Foysal Hasan</t>
  </si>
  <si>
    <t>Foysal Homeo Chember</t>
  </si>
  <si>
    <t>Dr. Fozle Alahi Soykot</t>
  </si>
  <si>
    <t>Modern Homeo Chember</t>
  </si>
  <si>
    <t>RM Homoeo Hall</t>
  </si>
  <si>
    <t>H.L.t</t>
  </si>
  <si>
    <t>Dr. Elias Hasan</t>
  </si>
  <si>
    <t>Ashad Homoeo Hall</t>
  </si>
  <si>
    <t>Dr. Abdul Haque Mia</t>
  </si>
  <si>
    <t>Heneman Homeo Pharmacy</t>
  </si>
  <si>
    <t>Bazar Road Borguna</t>
  </si>
  <si>
    <t>Dr. Moniruzzama Khan</t>
  </si>
  <si>
    <t>Bongabondu Road Borguna</t>
  </si>
  <si>
    <t>Hakim Md. Rezaul Karim</t>
  </si>
  <si>
    <t>Shepa Diagnostic Center</t>
  </si>
  <si>
    <t>Bepari Road Borguna</t>
  </si>
  <si>
    <t>Dr. Md Nasir</t>
  </si>
  <si>
    <t>Samir Homoeo hall</t>
  </si>
  <si>
    <t>Fuljuri Bazar Borguna</t>
  </si>
  <si>
    <t>Dr. Promansho</t>
  </si>
  <si>
    <t>Haneman Homeo Hall</t>
  </si>
  <si>
    <t>Bamna</t>
  </si>
  <si>
    <t>Dawatalla Bazar Bamna</t>
  </si>
  <si>
    <t>Dr. MD Hasan</t>
  </si>
  <si>
    <t>Dowatolla Homeo Hall</t>
  </si>
  <si>
    <t>Dr. Monika Shaha</t>
  </si>
  <si>
    <t>Orpita Homoeo Hall</t>
  </si>
  <si>
    <t>Dr. Newton Odikary</t>
  </si>
  <si>
    <t>Keya Homoeo Hall</t>
  </si>
  <si>
    <t>Dr. Santanu Bala</t>
  </si>
  <si>
    <t>Dr. Md Jaman</t>
  </si>
  <si>
    <t>Sodar Road  Bamna</t>
  </si>
  <si>
    <t>Dr. Md Mizanur Rahman</t>
  </si>
  <si>
    <t>Bamna Homoeo Hall</t>
  </si>
  <si>
    <t>College Road Bamna</t>
  </si>
  <si>
    <t>Dr. MS Rabeya Akter</t>
  </si>
  <si>
    <t>Rafi Homeo Hall</t>
  </si>
  <si>
    <t>Dr. Md Sirajul Islam</t>
  </si>
  <si>
    <t>Pathor Ghata</t>
  </si>
  <si>
    <t>Kakchira Bazar Pathorghata</t>
  </si>
  <si>
    <t>Dr. HM Zahid Hasan</t>
  </si>
  <si>
    <t>Ramna Homoeo Hall</t>
  </si>
  <si>
    <t>Dr. Sontosh Chadra Ray</t>
  </si>
  <si>
    <t>Dipali Homoeo Hall</t>
  </si>
  <si>
    <t>Dr. Md Zulfo Mia</t>
  </si>
  <si>
    <t>Bottola Bazar  Pathorghata</t>
  </si>
  <si>
    <t>Dr. Atal Kumar Ray</t>
  </si>
  <si>
    <t>Amtoli</t>
  </si>
  <si>
    <t>Gazipur Bondor Amtoli</t>
  </si>
  <si>
    <t>Dr. Ozit Ray</t>
  </si>
  <si>
    <t>Betage</t>
  </si>
  <si>
    <t>Sodar Road Batage</t>
  </si>
  <si>
    <t>Dr. Bimol Chandra Sil</t>
  </si>
  <si>
    <t>Martri Homoeo Hall</t>
  </si>
  <si>
    <t>Dr. Ornob Gosh</t>
  </si>
  <si>
    <t>Gosh Homoeo Hall</t>
  </si>
  <si>
    <t>Dr. Md Zakir Hosen</t>
  </si>
  <si>
    <t>New Seba Homoeo Hall</t>
  </si>
  <si>
    <t>Bus Stand Road Batage</t>
  </si>
  <si>
    <t>Baker</t>
  </si>
  <si>
    <t>Sodar Road Niyamoti</t>
  </si>
  <si>
    <t>Dr. Md Hemayet Uddin</t>
  </si>
  <si>
    <t>Niramoy Homeo hall</t>
  </si>
  <si>
    <t>Dr. Md Sayful Islam</t>
  </si>
  <si>
    <t>Hashem Homeo Hall</t>
  </si>
  <si>
    <t>Dr. Mostafizur Rahman Hiru</t>
  </si>
  <si>
    <t>Lonchgat Road Pathorghata</t>
  </si>
  <si>
    <t>Dr. Sogir Hossen</t>
  </si>
  <si>
    <t>Nahar Homoeo Hall</t>
  </si>
  <si>
    <t>Thana Road Pathorghata</t>
  </si>
  <si>
    <t>Dr. Md Alauddin</t>
  </si>
  <si>
    <t>Shepa Homeo Hall</t>
  </si>
  <si>
    <t>Dr. Md. Zia Uddin</t>
  </si>
  <si>
    <t>Dr. MA Kuddus</t>
  </si>
  <si>
    <t>Sonali Bank Road Pathorghata</t>
  </si>
  <si>
    <t>Dr. Golam Azom</t>
  </si>
  <si>
    <t>Hospital Road Pathorghata</t>
  </si>
  <si>
    <t>Dr. Aysha Siddiqi</t>
  </si>
  <si>
    <t>Nisa Homoeo Hall</t>
  </si>
  <si>
    <t>Taltola Bazar  Pathorghata</t>
  </si>
  <si>
    <t>Dr. Abul Kashem Khan</t>
  </si>
  <si>
    <t>Kashem Homeo Hall</t>
  </si>
  <si>
    <t>Dr. MD. Sumon</t>
  </si>
  <si>
    <t>Aziz Homeo Hall</t>
  </si>
  <si>
    <t>Sodar Road Pathorghata</t>
  </si>
  <si>
    <t>Dr. Dilruba Nazma</t>
  </si>
  <si>
    <t>Ripa Homeo Hall</t>
  </si>
  <si>
    <t>Rupali Bank Road Pathorghata</t>
  </si>
  <si>
    <t>Dr. Md Abdullah</t>
  </si>
  <si>
    <t>Rajapur</t>
  </si>
  <si>
    <t>Dalua Bazar Rajapur</t>
  </si>
  <si>
    <t xml:space="preserve">Dr. Abdul Latif </t>
  </si>
  <si>
    <t xml:space="preserve">Matree Homeo Hall </t>
  </si>
  <si>
    <t xml:space="preserve">Rajapur </t>
  </si>
  <si>
    <t xml:space="preserve">Nolbunia Bazar Rajapur </t>
  </si>
  <si>
    <t>Amiria Homoeo Hall</t>
  </si>
  <si>
    <t>Somiti Bazar Rajapur</t>
  </si>
  <si>
    <t>Dr. Md Mujahedul Islam</t>
  </si>
  <si>
    <t>Galua Bazar Rajapur</t>
  </si>
  <si>
    <t>Nolbunia Bazar Rajapur</t>
  </si>
  <si>
    <t xml:space="preserve">Dr. Md Salauddin </t>
  </si>
  <si>
    <t xml:space="preserve">Polli Chitshok </t>
  </si>
  <si>
    <t xml:space="preserve">Bandaria </t>
  </si>
  <si>
    <t xml:space="preserve">Katakhali Bandaria </t>
  </si>
  <si>
    <t xml:space="preserve">Dr. Oli Ullah Mahadi </t>
  </si>
  <si>
    <t xml:space="preserve">Mahadi Homeo Hall </t>
  </si>
  <si>
    <t xml:space="preserve">Jalokathi </t>
  </si>
  <si>
    <t xml:space="preserve">Nobogram  Bazar </t>
  </si>
  <si>
    <t>Jalokathi</t>
  </si>
  <si>
    <t>Nobogram  Bazar</t>
  </si>
  <si>
    <t xml:space="preserve">Dr. Nahidul Islam </t>
  </si>
  <si>
    <t xml:space="preserve">Surat Homeo Hall </t>
  </si>
  <si>
    <t xml:space="preserve">Sheker Hat Bazar </t>
  </si>
  <si>
    <t>Adorsha Homoeo Hall</t>
  </si>
  <si>
    <t>Sheker Hat Bazar</t>
  </si>
  <si>
    <t xml:space="preserve">Dr. Bobotos Mitro </t>
  </si>
  <si>
    <t>Subo Homeo Hall</t>
  </si>
  <si>
    <t xml:space="preserve">Kirti Pasha Bazar Jalokathi </t>
  </si>
  <si>
    <t xml:space="preserve">Dr. Morendronat Mondol </t>
  </si>
  <si>
    <t xml:space="preserve">Santi Homeo Hall </t>
  </si>
  <si>
    <t>Jalo</t>
  </si>
  <si>
    <t xml:space="preserve"> Jalokathi</t>
  </si>
  <si>
    <t xml:space="preserve">Dr. Md Babul Hossen </t>
  </si>
  <si>
    <t>Garden Homeo Hall</t>
  </si>
  <si>
    <t xml:space="preserve">Dr. Md Mosaddek Hossen </t>
  </si>
  <si>
    <t>Shakti Homeo Hall</t>
  </si>
  <si>
    <t xml:space="preserve">Dr. Liakot Ali Shamim </t>
  </si>
  <si>
    <t xml:space="preserve">Shamim Homeo Hall </t>
  </si>
  <si>
    <t xml:space="preserve">Prayerthona Homeo Hall </t>
  </si>
  <si>
    <t>Station Road Jalokathi</t>
  </si>
  <si>
    <t>Dr. Sujala Boral Puja</t>
  </si>
  <si>
    <t>Om Homoeo Cikitsaloy</t>
  </si>
  <si>
    <t xml:space="preserve">Pro: Joy Shen </t>
  </si>
  <si>
    <t xml:space="preserve">Shen Homeo Hall </t>
  </si>
  <si>
    <t xml:space="preserve">W.Saller </t>
  </si>
  <si>
    <t>Doctor Potti Jalokathi</t>
  </si>
  <si>
    <t>Kumar Potti Jalokathi</t>
  </si>
  <si>
    <t xml:space="preserve">Dr. Poritosh Halder </t>
  </si>
  <si>
    <t xml:space="preserve">Hanemen Homeo Hall </t>
  </si>
  <si>
    <t xml:space="preserve">Dr. Monirul Islam </t>
  </si>
  <si>
    <t xml:space="preserve">Haque Homeo Pharmacy </t>
  </si>
  <si>
    <t>Station Road  Jalokathi</t>
  </si>
  <si>
    <t>Dr. M Moin Uddin Khan</t>
  </si>
  <si>
    <t>The Kohinur Homoeo Hall</t>
  </si>
  <si>
    <t>Kathalia</t>
  </si>
  <si>
    <t>Amua Bazar Kathalia</t>
  </si>
  <si>
    <t xml:space="preserve">Dr. Ruhul Amin Siddiqi </t>
  </si>
  <si>
    <t xml:space="preserve">Masuk Homeo Hall </t>
  </si>
  <si>
    <t xml:space="preserve">Kathalia </t>
  </si>
  <si>
    <t xml:space="preserve">Dr. Mahabub Alam </t>
  </si>
  <si>
    <t xml:space="preserve">Hawlader Homeo Hall </t>
  </si>
  <si>
    <t xml:space="preserve">Dr. Ronojid Das </t>
  </si>
  <si>
    <t xml:space="preserve">Sri Krisno Pharmacy </t>
  </si>
  <si>
    <t>Pharmasist</t>
  </si>
  <si>
    <t xml:space="preserve">Dr. Nazrul Islam </t>
  </si>
  <si>
    <t xml:space="preserve">Nazrul Homeo Hall </t>
  </si>
  <si>
    <t xml:space="preserve">Girls School Road Amua </t>
  </si>
  <si>
    <t xml:space="preserve">Dr. Oshim Somarder </t>
  </si>
  <si>
    <t xml:space="preserve">Suganda Homeo Hall </t>
  </si>
  <si>
    <t xml:space="preserve">Bus Stand Road Kathalia  </t>
  </si>
  <si>
    <t>Green Homeo Hall</t>
  </si>
  <si>
    <t xml:space="preserve">Dr. Johirul Islam </t>
  </si>
  <si>
    <t xml:space="preserve">Green Homeo Hall </t>
  </si>
  <si>
    <t xml:space="preserve">Dr. Mamun Gazi </t>
  </si>
  <si>
    <t xml:space="preserve">Gazi Homeo Hall </t>
  </si>
  <si>
    <t xml:space="preserve">Binapani Bazar Kathalia </t>
  </si>
  <si>
    <t>Dr. Abdur Sukkor Molla</t>
  </si>
  <si>
    <t>Karimia Homoeo Hall</t>
  </si>
  <si>
    <t>Baipass Mor  Rajapur</t>
  </si>
  <si>
    <t xml:space="preserve">Dr. Abdur Rahim </t>
  </si>
  <si>
    <t xml:space="preserve">Islamia Homeo Halll </t>
  </si>
  <si>
    <t xml:space="preserve">Puran Bazar Rajapur </t>
  </si>
  <si>
    <t xml:space="preserve">Dr. Nur Mia </t>
  </si>
  <si>
    <t xml:space="preserve">Sheba Medical Hall </t>
  </si>
  <si>
    <t>Putiakhali Bazar Rajapur</t>
  </si>
  <si>
    <t xml:space="preserve">Dr. Yeakub Ali </t>
  </si>
  <si>
    <t xml:space="preserve">Saberia Homeo Hall </t>
  </si>
  <si>
    <t xml:space="preserve">Putiakhali Bazar Rajapur </t>
  </si>
  <si>
    <t xml:space="preserve">Dr. Abul Basar </t>
  </si>
  <si>
    <t xml:space="preserve">Mohammodia Homeo Hall </t>
  </si>
  <si>
    <t xml:space="preserve">Rajapur High School Road </t>
  </si>
  <si>
    <t xml:space="preserve">Lebu Bunia Bazar Rajapur </t>
  </si>
  <si>
    <t xml:space="preserve">Dr. Shopon Kumar Das </t>
  </si>
  <si>
    <t>Adorsha Homeo Hall</t>
  </si>
  <si>
    <t xml:space="preserve">Dr. Jakaria </t>
  </si>
  <si>
    <t>Shorif Homeo Hall</t>
  </si>
  <si>
    <t xml:space="preserve">Bai Pass Mor Rajapur </t>
  </si>
  <si>
    <t>Bandaria</t>
  </si>
  <si>
    <t>Bus Stand Road  Bandaria</t>
  </si>
  <si>
    <t>Dr. Abul kalam Azad</t>
  </si>
  <si>
    <t xml:space="preserve">Kalam Homeo Hall </t>
  </si>
  <si>
    <t>H.M.B</t>
  </si>
  <si>
    <t xml:space="preserve">Rijab Pukur Par Bandaria </t>
  </si>
  <si>
    <t xml:space="preserve">Dr. Md Jakaria </t>
  </si>
  <si>
    <t xml:space="preserve">Anach Homeo Hall </t>
  </si>
  <si>
    <t>Dr. Mirazul Islam</t>
  </si>
  <si>
    <t>Barek Hang Sorak Bandaria</t>
  </si>
  <si>
    <t xml:space="preserve">Nur Homeo Clinic </t>
  </si>
  <si>
    <t xml:space="preserve">Barek Hang Sorak Bandaria </t>
  </si>
  <si>
    <t xml:space="preserve">Dr. Esaruhullah </t>
  </si>
  <si>
    <t xml:space="preserve">Islamia Homeo Hall </t>
  </si>
  <si>
    <t>Dr. GM Mizanur Rahman</t>
  </si>
  <si>
    <t xml:space="preserve">Bandraia </t>
  </si>
  <si>
    <t xml:space="preserve">Dr. HM Sultan Ahmed </t>
  </si>
  <si>
    <t xml:space="preserve">Green Homeo Chember </t>
  </si>
  <si>
    <t>Over Bridge Road Bandaria</t>
  </si>
  <si>
    <t xml:space="preserve">Dr. Main Uddin </t>
  </si>
  <si>
    <t>Green Homeo Chember-2</t>
  </si>
  <si>
    <t>Vogirat Bazar Bandaria</t>
  </si>
  <si>
    <t xml:space="preserve">Pro: Anayet </t>
  </si>
  <si>
    <t>Anayet Medical Hall</t>
  </si>
  <si>
    <t>Pharmacist</t>
  </si>
  <si>
    <t>Monju Market  Bandaria</t>
  </si>
  <si>
    <t xml:space="preserve">A </t>
  </si>
  <si>
    <t>Mitha Potti  Bandaria</t>
  </si>
  <si>
    <t xml:space="preserve">Professor Homeo Hall </t>
  </si>
  <si>
    <t>Rijab Pukur Par Bandaria</t>
  </si>
  <si>
    <t>A Kalam</t>
  </si>
  <si>
    <t>Sadarpur</t>
  </si>
  <si>
    <t>Sokumar</t>
  </si>
  <si>
    <t>Alif Hosan</t>
  </si>
  <si>
    <t>Osman Faruk-Faridpur1</t>
  </si>
  <si>
    <t>Adorso Ho</t>
  </si>
  <si>
    <t>01851-956374</t>
  </si>
  <si>
    <t>Osim kumar</t>
  </si>
  <si>
    <t>Sonti Ho</t>
  </si>
  <si>
    <t>01828-170648</t>
  </si>
  <si>
    <t>Bali Hati</t>
  </si>
  <si>
    <t>Ovijit</t>
  </si>
  <si>
    <t>Omol Ho</t>
  </si>
  <si>
    <t>01759-924582</t>
  </si>
  <si>
    <t>Nity Kumar</t>
  </si>
  <si>
    <t>Ovia Homoeo Hall</t>
  </si>
  <si>
    <t>Krishno pur</t>
  </si>
  <si>
    <t>Mrinal kanti</t>
  </si>
  <si>
    <t>Ety Rani</t>
  </si>
  <si>
    <t>Matri Ho</t>
  </si>
  <si>
    <t>01727-210362</t>
  </si>
  <si>
    <t>Kali Bary</t>
  </si>
  <si>
    <t>Grou pado</t>
  </si>
  <si>
    <t>Sheddasory Ho</t>
  </si>
  <si>
    <t>01726-595075</t>
  </si>
  <si>
    <t>Faridour</t>
  </si>
  <si>
    <t>Soddor</t>
  </si>
  <si>
    <t>Haidar Hosan</t>
  </si>
  <si>
    <t>Elahi Homoeo Hall</t>
  </si>
  <si>
    <t>Toffajul Hosin</t>
  </si>
  <si>
    <t>Amriuddin Ho</t>
  </si>
  <si>
    <t>01721-452684</t>
  </si>
  <si>
    <t>Mokter Shekdar</t>
  </si>
  <si>
    <t>Shekdar Ho</t>
  </si>
  <si>
    <t>01744-362413</t>
  </si>
  <si>
    <t>Bhanga</t>
  </si>
  <si>
    <t>Nermol Chandra</t>
  </si>
  <si>
    <t>Depa Homoeo Hall</t>
  </si>
  <si>
    <t>Sophykul Islam</t>
  </si>
  <si>
    <t>Imran</t>
  </si>
  <si>
    <t xml:space="preserve">Kji Ho </t>
  </si>
  <si>
    <t>01712-824436</t>
  </si>
  <si>
    <t>Netto Gopal</t>
  </si>
  <si>
    <t>Honiman Ho Ci</t>
  </si>
  <si>
    <t>01837-353213</t>
  </si>
  <si>
    <t>Barun Kumar</t>
  </si>
  <si>
    <t>Laknath Ho</t>
  </si>
  <si>
    <t>Sohedal Islam</t>
  </si>
  <si>
    <t>Al Modina</t>
  </si>
  <si>
    <t>01731-154364</t>
  </si>
  <si>
    <t>Malibag</t>
  </si>
  <si>
    <t>Sororar</t>
  </si>
  <si>
    <t>Sororar Ho</t>
  </si>
  <si>
    <t>01726-311062</t>
  </si>
  <si>
    <t>Habiur Rahoman</t>
  </si>
  <si>
    <t>Sumia Ho</t>
  </si>
  <si>
    <t>01781-58587</t>
  </si>
  <si>
    <t>Pukria</t>
  </si>
  <si>
    <t>Monju Rahaman</t>
  </si>
  <si>
    <t>Torukul Islam</t>
  </si>
  <si>
    <t>Bacca HO</t>
  </si>
  <si>
    <t>01735-899265</t>
  </si>
  <si>
    <t>Sobrato Kumar</t>
  </si>
  <si>
    <t>Shovo Homoeo Hall</t>
  </si>
  <si>
    <t>Sonkor</t>
  </si>
  <si>
    <t>Bebe Ho</t>
  </si>
  <si>
    <t xml:space="preserve">Mojid </t>
  </si>
  <si>
    <t>Ma Mojid Ho</t>
  </si>
  <si>
    <t>Amirul Haq</t>
  </si>
  <si>
    <t>Hafijur Rahman</t>
  </si>
  <si>
    <t>Pijus Vadro</t>
  </si>
  <si>
    <t>01718-609222</t>
  </si>
  <si>
    <t>A. Salam</t>
  </si>
  <si>
    <t>Samir Homoeo Hall</t>
  </si>
  <si>
    <t>M.A. Rasid</t>
  </si>
  <si>
    <t>vadrason</t>
  </si>
  <si>
    <t>Hagigong</t>
  </si>
  <si>
    <t>Fajlul Haq</t>
  </si>
  <si>
    <t>Haque Medical Store</t>
  </si>
  <si>
    <t>Krish.pur</t>
  </si>
  <si>
    <t>krishnopur</t>
  </si>
  <si>
    <t>vogtisuda Homoeo Hall</t>
  </si>
  <si>
    <t>Tofazzel Ho</t>
  </si>
  <si>
    <t>Mehedi Lajim Homoeo Hall</t>
  </si>
  <si>
    <t>Mosarf  Hossin</t>
  </si>
  <si>
    <t>Tareq Hasan Homoeo Hall</t>
  </si>
  <si>
    <t>Razak</t>
  </si>
  <si>
    <t>Lakhon Chandro</t>
  </si>
  <si>
    <t>Nurul huda</t>
  </si>
  <si>
    <t>B.T Homoeo Hall</t>
  </si>
  <si>
    <t>Aminul Islam</t>
  </si>
  <si>
    <t>Al-Sami Homoeo Hall</t>
  </si>
  <si>
    <t>Gurupado</t>
  </si>
  <si>
    <t>Siddessori Pharmacy</t>
  </si>
  <si>
    <t>sador</t>
  </si>
  <si>
    <t>Khairul Basar</t>
  </si>
  <si>
    <t>Nagorkan</t>
  </si>
  <si>
    <t>Nagor kan</t>
  </si>
  <si>
    <t>Lokman</t>
  </si>
  <si>
    <t>Vadoson</t>
  </si>
  <si>
    <t>Hajigong</t>
  </si>
  <si>
    <t>Jaman</t>
  </si>
  <si>
    <t>Nojral Islam</t>
  </si>
  <si>
    <t>Jarug Ha Ho</t>
  </si>
  <si>
    <t>01766-886754</t>
  </si>
  <si>
    <t>Kalam</t>
  </si>
  <si>
    <t>Jonota Ho</t>
  </si>
  <si>
    <t>01997-226069</t>
  </si>
  <si>
    <t>A Rajjak</t>
  </si>
  <si>
    <t>Raniman Ho</t>
  </si>
  <si>
    <t>01718-884948</t>
  </si>
  <si>
    <t>Kadar</t>
  </si>
  <si>
    <t>Moina Homoeo Hall</t>
  </si>
  <si>
    <t>Hakim</t>
  </si>
  <si>
    <t>Pobirto</t>
  </si>
  <si>
    <t>Moddomoni Homoeo hall</t>
  </si>
  <si>
    <t>01750-000028</t>
  </si>
  <si>
    <t>Shadat Hosain</t>
  </si>
  <si>
    <t>Mridha Homoeo Therapy</t>
  </si>
  <si>
    <t>Gojaria</t>
  </si>
  <si>
    <t>Rouf</t>
  </si>
  <si>
    <t>Rouf M.H.T</t>
  </si>
  <si>
    <t>01916-800941</t>
  </si>
  <si>
    <t>Jakir Hossoin</t>
  </si>
  <si>
    <t>Adunick Homoeo Hall</t>
  </si>
  <si>
    <t>A Razzak</t>
  </si>
  <si>
    <t>Noor Homoeo Hall</t>
  </si>
  <si>
    <t>Robul Monsi</t>
  </si>
  <si>
    <t>Monsi Ho C</t>
  </si>
  <si>
    <t>01733-649868</t>
  </si>
  <si>
    <t>Nagorkanda</t>
  </si>
  <si>
    <t>Chad hat</t>
  </si>
  <si>
    <t>Khirul B</t>
  </si>
  <si>
    <t>Adar So Ho</t>
  </si>
  <si>
    <t>01712-853107</t>
  </si>
  <si>
    <t>Kamrul Islam</t>
  </si>
  <si>
    <t>Jannati Homoeo Hall</t>
  </si>
  <si>
    <t>Sebo prasad</t>
  </si>
  <si>
    <t>Asok Kumar</t>
  </si>
  <si>
    <t>Biplop</t>
  </si>
  <si>
    <t>Methela Ho</t>
  </si>
  <si>
    <t>01716-525002</t>
  </si>
  <si>
    <t>Shebbir Roha</t>
  </si>
  <si>
    <t>Shebbir Ho</t>
  </si>
  <si>
    <t>01755-770577</t>
  </si>
  <si>
    <t>Kalibari</t>
  </si>
  <si>
    <t>Atur Raha</t>
  </si>
  <si>
    <t>Al-Modina Homoeo Hall</t>
  </si>
  <si>
    <t>Hafjar Raman</t>
  </si>
  <si>
    <t>Ma moni Homoeo Hall</t>
  </si>
  <si>
    <t>Tofjal</t>
  </si>
  <si>
    <t>Amiruddin Homoeo Hall</t>
  </si>
  <si>
    <t>Arjun Kumar</t>
  </si>
  <si>
    <t>Torekul Islam</t>
  </si>
  <si>
    <t>Ali Ahmad</t>
  </si>
  <si>
    <t>Abdul Mannan</t>
  </si>
  <si>
    <t>01714-816781</t>
  </si>
  <si>
    <t>D.H.   M.S.</t>
  </si>
  <si>
    <t>Boal Mari</t>
  </si>
  <si>
    <t>Mohen dia</t>
  </si>
  <si>
    <t>Sufal Adikari</t>
  </si>
  <si>
    <t>01917-835390</t>
  </si>
  <si>
    <t>Rathindra nath</t>
  </si>
  <si>
    <t>Radagovindo Homoeo Hall</t>
  </si>
  <si>
    <t>01713-548338</t>
  </si>
  <si>
    <t>Dr. Horshith</t>
  </si>
  <si>
    <t>01725-130988</t>
  </si>
  <si>
    <t>Fatima U.F.</t>
  </si>
  <si>
    <t>Torikul Islam</t>
  </si>
  <si>
    <t>01754-630695</t>
  </si>
  <si>
    <t>Homeo Farmacy</t>
  </si>
  <si>
    <t>Dr. Subool Kumar</t>
  </si>
  <si>
    <t>01768-542131</t>
  </si>
  <si>
    <t>Salta</t>
  </si>
  <si>
    <t>Dr. Asim Ray</t>
  </si>
  <si>
    <t>01715-589656</t>
  </si>
  <si>
    <t>Loknath Ho.</t>
  </si>
  <si>
    <t>Dr. Subas</t>
  </si>
  <si>
    <t>01715-082894</t>
  </si>
  <si>
    <t>Naresh K. M.</t>
  </si>
  <si>
    <t>Mondol Homoeo Clinic</t>
  </si>
  <si>
    <t>D.H. M.S.</t>
  </si>
  <si>
    <t>Dr. Montu K. Sa.</t>
  </si>
  <si>
    <t>Susila Ho.</t>
  </si>
  <si>
    <t>01713-54845</t>
  </si>
  <si>
    <t>Dr. Abul Basar</t>
  </si>
  <si>
    <t>Asma Ho. Hall</t>
  </si>
  <si>
    <t>01733-122876</t>
  </si>
  <si>
    <t>Oboydur Rahman</t>
  </si>
  <si>
    <t>L.M.   P.S.</t>
  </si>
  <si>
    <t>Muzupdia</t>
  </si>
  <si>
    <t>Samim Molla</t>
  </si>
  <si>
    <t>Jonni Ho.</t>
  </si>
  <si>
    <t>01714-58609</t>
  </si>
  <si>
    <t>Bimol Kumar Das</t>
  </si>
  <si>
    <t>Subas C. Das Ho.</t>
  </si>
  <si>
    <t>01712-503646</t>
  </si>
  <si>
    <t>M.P.      H</t>
  </si>
  <si>
    <t>Kadirdia</t>
  </si>
  <si>
    <t>Nazmal Hossion</t>
  </si>
  <si>
    <t>Satoyio Ho.</t>
  </si>
  <si>
    <t>01923-808258</t>
  </si>
  <si>
    <t>Satoyir</t>
  </si>
  <si>
    <t>Mahbubur Rahman</t>
  </si>
  <si>
    <t>National Ho.</t>
  </si>
  <si>
    <t>01718-609024</t>
  </si>
  <si>
    <t>Happy Ho.</t>
  </si>
  <si>
    <t>01711-487799</t>
  </si>
  <si>
    <t>Modu Khali</t>
  </si>
  <si>
    <t>Kamar Khali</t>
  </si>
  <si>
    <t>Atikur Rahman</t>
  </si>
  <si>
    <t>Maa Ho.</t>
  </si>
  <si>
    <t>01915-703557</t>
  </si>
  <si>
    <t>Jakaria</t>
  </si>
  <si>
    <t>Jakaria Ho.</t>
  </si>
  <si>
    <t>L.H.  M.P.</t>
  </si>
  <si>
    <t>Jakir Hossion</t>
  </si>
  <si>
    <t>Shapna Homoeo Hall</t>
  </si>
  <si>
    <t>Dr. Mamunar R.</t>
  </si>
  <si>
    <t>Mirza Homoeo Hall</t>
  </si>
  <si>
    <t>Baghat</t>
  </si>
  <si>
    <t>Dr. Amin</t>
  </si>
  <si>
    <t>Amin Ho.</t>
  </si>
  <si>
    <t>01713-524729</t>
  </si>
  <si>
    <t>Dr. Pabitro</t>
  </si>
  <si>
    <t>Asha Homoeo Hall</t>
  </si>
  <si>
    <t>Rafiqul Islam</t>
  </si>
  <si>
    <t>01721-451083</t>
  </si>
  <si>
    <t>Promila Rumi</t>
  </si>
  <si>
    <t>Ovilas Ho. F.</t>
  </si>
  <si>
    <t>01744-131366</t>
  </si>
  <si>
    <t>Sanjib Kumar</t>
  </si>
  <si>
    <t>Siddesori Homoeo Hall</t>
  </si>
  <si>
    <t>Subas Chandra</t>
  </si>
  <si>
    <t>Sahazad Hossion</t>
  </si>
  <si>
    <t>Agrogoti Homoeo Hall</t>
  </si>
  <si>
    <t>N.k A Siddiki</t>
  </si>
  <si>
    <t>Muntakhab Ho</t>
  </si>
  <si>
    <t>01721-783003</t>
  </si>
  <si>
    <t>promila Rani</t>
  </si>
  <si>
    <t>Ovilash Homoeo Pharmacy</t>
  </si>
  <si>
    <t>Prosanto Kumar</t>
  </si>
  <si>
    <t>Boaghhat</t>
  </si>
  <si>
    <t>Anupom Ghos</t>
  </si>
  <si>
    <t>Dr. Bijoy Sikder</t>
  </si>
  <si>
    <t>Badibidan Homoeo Hall</t>
  </si>
  <si>
    <t>Abdul Ruif</t>
  </si>
  <si>
    <t>Abdulla</t>
  </si>
  <si>
    <t>Asik Ho.</t>
  </si>
  <si>
    <t>01912-339795</t>
  </si>
  <si>
    <t>Asad</t>
  </si>
  <si>
    <t>U. N Homoeo Hall</t>
  </si>
  <si>
    <t>Dr. Habibur R.</t>
  </si>
  <si>
    <t>Dr. Sazzat</t>
  </si>
  <si>
    <t>Asraf Siffiki</t>
  </si>
  <si>
    <t>Lita Ho. Chem.</t>
  </si>
  <si>
    <t>01993-511051</t>
  </si>
  <si>
    <t>Mukter Fakir</t>
  </si>
  <si>
    <t>Fakir Homoeo Hall</t>
  </si>
  <si>
    <t>Kadir Di</t>
  </si>
  <si>
    <t>Mihir kanti</t>
  </si>
  <si>
    <t>Dr. Sankor M</t>
  </si>
  <si>
    <t>Mojumder Homoeo Hall</t>
  </si>
  <si>
    <t>Sador Faridpur</t>
  </si>
  <si>
    <t>Kanipur</t>
  </si>
  <si>
    <t>Sanjib K-Moj.</t>
  </si>
  <si>
    <t>Sankor Homoeo Hall</t>
  </si>
  <si>
    <t>Chanchal Ku. B.</t>
  </si>
  <si>
    <t>AlFa danga</t>
  </si>
  <si>
    <t>Tohidul islam</t>
  </si>
  <si>
    <t>01931-613944</t>
  </si>
  <si>
    <t>L.H   M.P.</t>
  </si>
  <si>
    <t>Bodiu zzaman</t>
  </si>
  <si>
    <t>Sonali Ho Hall</t>
  </si>
  <si>
    <t>01922-359422</t>
  </si>
  <si>
    <t>Khalilpur</t>
  </si>
  <si>
    <t>Asadzzamar</t>
  </si>
  <si>
    <t>Imran Homoeo Hall</t>
  </si>
  <si>
    <t>Adhir Voamic</t>
  </si>
  <si>
    <t>Shama Homoeo Hall</t>
  </si>
  <si>
    <t>Kumares Roy</t>
  </si>
  <si>
    <t>Sefali Homoeo Hall</t>
  </si>
  <si>
    <t>Bakiar Rahman</t>
  </si>
  <si>
    <t>Dr. P.C.Santos</t>
  </si>
  <si>
    <t>Vocgtisuda Ho.</t>
  </si>
  <si>
    <t>Moin Uddin</t>
  </si>
  <si>
    <t>Master Ho.</t>
  </si>
  <si>
    <t>Dr. Jamia S.</t>
  </si>
  <si>
    <t>Jamia Homoeo Hall</t>
  </si>
  <si>
    <t>Modern Homoeo Clinic</t>
  </si>
  <si>
    <t>Dilip kumar</t>
  </si>
  <si>
    <t>Ghita Ho.</t>
  </si>
  <si>
    <t>01712-796769</t>
  </si>
  <si>
    <t>Sir gram</t>
  </si>
  <si>
    <t>Alfa Danag</t>
  </si>
  <si>
    <t>Biplob Das</t>
  </si>
  <si>
    <t>Sasti Ho.</t>
  </si>
  <si>
    <t>01718-102313</t>
  </si>
  <si>
    <t>Sabus Chan.</t>
  </si>
  <si>
    <t>01645-490394</t>
  </si>
  <si>
    <t>Safiqul Islam</t>
  </si>
  <si>
    <t>Homoeo Int.</t>
  </si>
  <si>
    <t>01929-569169</t>
  </si>
  <si>
    <t>joydab pur</t>
  </si>
  <si>
    <t>Pinto Ray</t>
  </si>
  <si>
    <t>01726-890544</t>
  </si>
  <si>
    <t>Mosarraf Hassion</t>
  </si>
  <si>
    <t>Badsa Ho</t>
  </si>
  <si>
    <t>01716-672319</t>
  </si>
  <si>
    <t>Rahana Parvin</t>
  </si>
  <si>
    <t>Al. Safi Ho Farn</t>
  </si>
  <si>
    <t>01712-184255</t>
  </si>
  <si>
    <t>Mukter Hossain</t>
  </si>
  <si>
    <t>Sujit Biswas</t>
  </si>
  <si>
    <t>S.B. Homoeo Hall</t>
  </si>
  <si>
    <t>Rafiq Mollah</t>
  </si>
  <si>
    <t>Mahmud Har.</t>
  </si>
  <si>
    <t>01724-865472</t>
  </si>
  <si>
    <t>L.H.      M.P</t>
  </si>
  <si>
    <t>Asaduz Zaman</t>
  </si>
  <si>
    <t>Modern Homoeo Supply</t>
  </si>
  <si>
    <t>Akash Chondro</t>
  </si>
  <si>
    <t>Akash Chikitsaloy</t>
  </si>
  <si>
    <t>Kabiraj</t>
  </si>
  <si>
    <t>Sumon Kumar</t>
  </si>
  <si>
    <t>Biswas Ram Thakur Homoeo Hall</t>
  </si>
  <si>
    <t>Samir Kumar</t>
  </si>
  <si>
    <t>Kanoklota Homoeo Hall</t>
  </si>
  <si>
    <t>Sahasrile</t>
  </si>
  <si>
    <t>Shikha Rani</t>
  </si>
  <si>
    <t>Dipa Homoeo Hall</t>
  </si>
  <si>
    <t>Sakhaot Hossion</t>
  </si>
  <si>
    <t>01721-578145</t>
  </si>
  <si>
    <t>Abul Kalam</t>
  </si>
  <si>
    <t>Man Ho.</t>
  </si>
  <si>
    <t>L.H.     M.P.</t>
  </si>
  <si>
    <t>Pritom Sha.</t>
  </si>
  <si>
    <t>Monosa Far.</t>
  </si>
  <si>
    <t>01965-858126</t>
  </si>
  <si>
    <t>Lilu Homoeo Hall</t>
  </si>
  <si>
    <t>HMP</t>
  </si>
  <si>
    <t>Jamalganj</t>
  </si>
  <si>
    <t>Mohammadia Pharmacy</t>
  </si>
  <si>
    <t>Durlov Pur</t>
  </si>
  <si>
    <t>Dr. Sikha Rani Ray</t>
  </si>
  <si>
    <t>Mollika Homoeo Hall</t>
  </si>
  <si>
    <t>Sachna</t>
  </si>
  <si>
    <t>Dr. Gunendra Chandra</t>
  </si>
  <si>
    <t>Sunamoni Homoeo Hall</t>
  </si>
  <si>
    <t>HPM</t>
  </si>
  <si>
    <t>Dr. Bimol Haldar</t>
  </si>
  <si>
    <t>Homoeo Chikitshaloy</t>
  </si>
  <si>
    <t>Dr. A D Nath</t>
  </si>
  <si>
    <t>Dr. B.K.P Sumon</t>
  </si>
  <si>
    <t>Dr. Sujit Mohon Das</t>
  </si>
  <si>
    <t>Mohon Homoeo Hall</t>
  </si>
  <si>
    <t>Saiful Homoeo Hall</t>
  </si>
  <si>
    <t>Dulvarchar</t>
  </si>
  <si>
    <t>Biswamborpur</t>
  </si>
  <si>
    <t>Dr. P.C Sarkar</t>
  </si>
  <si>
    <t>Dr. Mukul Das</t>
  </si>
  <si>
    <t>Dr. Alom Miah</t>
  </si>
  <si>
    <t>Alom Homoeo Hall</t>
  </si>
  <si>
    <t>Dr. Sanjoy</t>
  </si>
  <si>
    <t>Dulbachar</t>
  </si>
  <si>
    <t>Janapriop Pharmacy</t>
  </si>
  <si>
    <t>Dr. Adir Roy</t>
  </si>
  <si>
    <t>Adir Homoeo Hall</t>
  </si>
  <si>
    <t>Derai</t>
  </si>
  <si>
    <t>Charnarchor</t>
  </si>
  <si>
    <t>Dr. Rontu Das</t>
  </si>
  <si>
    <t>Kirtika Homoeo Hall</t>
  </si>
  <si>
    <t>Homoeo Aruggo</t>
  </si>
  <si>
    <t>Salla</t>
  </si>
  <si>
    <t>Dr. Ranu Chakraborty</t>
  </si>
  <si>
    <t>Lolini Homoeo Hall</t>
  </si>
  <si>
    <t>Sanju Homoeo Hall</t>
  </si>
  <si>
    <t>Dakshin Sunamganj</t>
  </si>
  <si>
    <t>Nuakali Bazar</t>
  </si>
  <si>
    <t>Monika Pharmacy</t>
  </si>
  <si>
    <t>Ganiganj</t>
  </si>
  <si>
    <t>Dr. Kartik Chandra</t>
  </si>
  <si>
    <t>Jibdara</t>
  </si>
  <si>
    <t>Dr.  Suranjan</t>
  </si>
  <si>
    <t>Md. Atiqul Islam-Sunamgonj</t>
  </si>
  <si>
    <t xml:space="preserve">Dr. Nipesh </t>
  </si>
  <si>
    <t>Sunarbangla Homoeo Hall</t>
  </si>
  <si>
    <t>Dr. Bishnu Prosad Das</t>
  </si>
  <si>
    <t>Sibali Homoeo Hall</t>
  </si>
  <si>
    <t>Ajmeriganj</t>
  </si>
  <si>
    <t>Paharpur</t>
  </si>
  <si>
    <t>Dr. Nisshi Kanta</t>
  </si>
  <si>
    <t>Bimkhali</t>
  </si>
  <si>
    <t>Dr. Sontush Kar</t>
  </si>
  <si>
    <t>Mishanto Homoeo Hall</t>
  </si>
  <si>
    <t>Dr. Asis Sarkar</t>
  </si>
  <si>
    <t>Aidtta Homoeo Hall</t>
  </si>
  <si>
    <t>Samarcharbazar</t>
  </si>
  <si>
    <t>Dr. Bijoy</t>
  </si>
  <si>
    <t>Laki Homoeo Hall</t>
  </si>
  <si>
    <t>Dr. Pinki Akter</t>
  </si>
  <si>
    <t>Anwar Pharmachy</t>
  </si>
  <si>
    <t>Santiganj</t>
  </si>
  <si>
    <t>Noakhali bazar</t>
  </si>
  <si>
    <t>Dr. S.K Ray</t>
  </si>
  <si>
    <t>Sreema Homoeo Hall</t>
  </si>
  <si>
    <t>Dr. Ronodir Das</t>
  </si>
  <si>
    <t>Basonti Homoeo Hall</t>
  </si>
  <si>
    <t>Dr. Monu</t>
  </si>
  <si>
    <t>The Town Homoeo Hall</t>
  </si>
  <si>
    <t>Protima Homoeo Hall</t>
  </si>
  <si>
    <t>Hakim Ahmed Motlib</t>
  </si>
  <si>
    <t>Feni Dawakhana</t>
  </si>
  <si>
    <t>Mangalkata</t>
  </si>
  <si>
    <t>Dr. Sadik  Ahmed</t>
  </si>
  <si>
    <t>Sadika Pharmacy</t>
  </si>
  <si>
    <t>Dr. Jamirul Haque</t>
  </si>
  <si>
    <t>Takia Homoeo Hall</t>
  </si>
  <si>
    <t>Nilpur</t>
  </si>
  <si>
    <t>Dr. Kabirul Islam</t>
  </si>
  <si>
    <t>Joynagar</t>
  </si>
  <si>
    <t>Dr. Girindha</t>
  </si>
  <si>
    <t>Hori Homoeo Hall</t>
  </si>
  <si>
    <t>Sunamganj</t>
  </si>
  <si>
    <t>Dr. Sima Rahman</t>
  </si>
  <si>
    <t>Simi Homoeo Hall</t>
  </si>
  <si>
    <t>Dr. Nil Ratan</t>
  </si>
  <si>
    <t>Hiron Homoeo Hall</t>
  </si>
  <si>
    <t>dr. Shapan</t>
  </si>
  <si>
    <t>Pria Homoeo Hall</t>
  </si>
  <si>
    <t>Dr. Sujon</t>
  </si>
  <si>
    <t>Nipa Homoeo Hall</t>
  </si>
  <si>
    <t>Ramnagar</t>
  </si>
  <si>
    <t>Dr. Mosaraf</t>
  </si>
  <si>
    <t>Read Homoeo Hall</t>
  </si>
  <si>
    <t>Dr. Amdadul Haque</t>
  </si>
  <si>
    <t>Amdad Homoeo Hall</t>
  </si>
  <si>
    <t>Tahirpur</t>
  </si>
  <si>
    <t>Balijuri</t>
  </si>
  <si>
    <t>Dr. Tarek</t>
  </si>
  <si>
    <t>Polash</t>
  </si>
  <si>
    <t>Dr. A. Hannan</t>
  </si>
  <si>
    <t>Dr. Kanu Acharjaa</t>
  </si>
  <si>
    <t>Dr. Anas</t>
  </si>
  <si>
    <t>Al -Amin Homoeo Hall</t>
  </si>
  <si>
    <t>Dr. Kajal Acharjaa</t>
  </si>
  <si>
    <t>Dr. Motiur Rahman</t>
  </si>
  <si>
    <t>Panna Homoeo Hall</t>
  </si>
  <si>
    <t>Dr. Ramkrishna</t>
  </si>
  <si>
    <t>Ramksishna Homoeo Hall</t>
  </si>
  <si>
    <t>Saktiarkhali</t>
  </si>
  <si>
    <t>Dr. Sujit Das</t>
  </si>
  <si>
    <t>Sheba Homoeo Hall</t>
  </si>
  <si>
    <t>Dr. Narayan Acharjee</t>
  </si>
  <si>
    <t>Kajal Homoeo Hall</t>
  </si>
  <si>
    <t>Karent Bazar</t>
  </si>
  <si>
    <t>Dr. Abdun Noor</t>
  </si>
  <si>
    <t>Dr. Bidda Busan</t>
  </si>
  <si>
    <t>Sarma Homoeo Hall</t>
  </si>
  <si>
    <t>Saktar Khula Bazar</t>
  </si>
  <si>
    <t>Dr. Santus</t>
  </si>
  <si>
    <t>Santus Homoeo Hall</t>
  </si>
  <si>
    <t>Janaprio Pharmacy</t>
  </si>
  <si>
    <t>Polash Bazar</t>
  </si>
  <si>
    <t>Dr. Iqbal Hussen</t>
  </si>
  <si>
    <t>Dr. Prosun</t>
  </si>
  <si>
    <t>Profullo Homoeo Hall</t>
  </si>
  <si>
    <t>Chhatak</t>
  </si>
  <si>
    <t>Jawya</t>
  </si>
  <si>
    <t>Dr. Datta Babu</t>
  </si>
  <si>
    <t>Datta Homoeo Hall</t>
  </si>
  <si>
    <t>Dr. Rupok Dey</t>
  </si>
  <si>
    <t>Kakon Homoeo Hall</t>
  </si>
  <si>
    <t>Dr. Sakil  AL Murad</t>
  </si>
  <si>
    <t>Ajman Homoeo Hall</t>
  </si>
  <si>
    <t>Pagla</t>
  </si>
  <si>
    <t>Dr. Shuj</t>
  </si>
  <si>
    <t>Dr. Shapon</t>
  </si>
  <si>
    <t>Sreegdhna Homoeo Hall</t>
  </si>
  <si>
    <t>Dr. Mujibur Rahman</t>
  </si>
  <si>
    <t>Surma Homoeo Hall</t>
  </si>
  <si>
    <t>Dr. Pronoyon</t>
  </si>
  <si>
    <t>Joye Homoeo Hall</t>
  </si>
  <si>
    <t>Dr. Ajid</t>
  </si>
  <si>
    <t>Dr. Amrul Koyes</t>
  </si>
  <si>
    <t>Ananada Homoeo Hall</t>
  </si>
  <si>
    <t>Noyagaw</t>
  </si>
  <si>
    <t>Dr. Mohim</t>
  </si>
  <si>
    <t>Chamely Pharmacy</t>
  </si>
  <si>
    <t>Dr. Motilal</t>
  </si>
  <si>
    <t>Dr. Hira</t>
  </si>
  <si>
    <t>Dr. Payel</t>
  </si>
  <si>
    <t>Dr. Sumon</t>
  </si>
  <si>
    <t>Ma Pharmacy</t>
  </si>
  <si>
    <t>Dr. Riyaj Uddin</t>
  </si>
  <si>
    <t>Arafat Pharmacy</t>
  </si>
  <si>
    <t>Dr. Ropak Kumar</t>
  </si>
  <si>
    <t>Anupam Homoeo Hall</t>
  </si>
  <si>
    <t>Moulvibazar</t>
  </si>
  <si>
    <t>Dr. S K Paul</t>
  </si>
  <si>
    <t>Soman Homoeo Hall</t>
  </si>
  <si>
    <t>Dr. Achinta Acharjee</t>
  </si>
  <si>
    <t>Jonaprio Homoeo Hall</t>
  </si>
  <si>
    <t>Dr. Protama Chn</t>
  </si>
  <si>
    <t>Lokanath Homoeo Hall</t>
  </si>
  <si>
    <t>Dr. Moyen Uddin</t>
  </si>
  <si>
    <t>Jogidahar</t>
  </si>
  <si>
    <t>Dr. Dijandra Lal</t>
  </si>
  <si>
    <t>Radarani Homoeo Hall</t>
  </si>
  <si>
    <t>Samar Kuna Bazar</t>
  </si>
  <si>
    <t>Dr. J K Vatta Charja</t>
  </si>
  <si>
    <t>Pornima Homoeo Hall</t>
  </si>
  <si>
    <t>Sherpur</t>
  </si>
  <si>
    <t>Dr. Anamul Haque</t>
  </si>
  <si>
    <t>Dr. Paritus Das</t>
  </si>
  <si>
    <t>Sarkar Bazar</t>
  </si>
  <si>
    <t>Dr. Md. Razibul Islam</t>
  </si>
  <si>
    <t>Comilla Homoeo Hall</t>
  </si>
  <si>
    <t>Dr. Ajoy</t>
  </si>
  <si>
    <t>The Royal Medical Hall</t>
  </si>
  <si>
    <t>Kusumbag</t>
  </si>
  <si>
    <t>Dr. Shams Uddin</t>
  </si>
  <si>
    <t>Dr. Babl Chandra Paul</t>
  </si>
  <si>
    <t>Dr. Fofajjal Hossain</t>
  </si>
  <si>
    <t>Hossen Medical Hall</t>
  </si>
  <si>
    <t>Dr. Arun Chandra Deb</t>
  </si>
  <si>
    <t>Asshini Homoeo Hall</t>
  </si>
  <si>
    <t>Dr. Uttam Kumar Dey</t>
  </si>
  <si>
    <t>Boyshaki Homoeo Hall</t>
  </si>
  <si>
    <t>Dr. S.R.D (Pradip)</t>
  </si>
  <si>
    <t>Shova Homoeo Hall</t>
  </si>
  <si>
    <t>Srimangal</t>
  </si>
  <si>
    <t>Dr. Bipul Ranjan</t>
  </si>
  <si>
    <t>Binapani Homoeo Hall</t>
  </si>
  <si>
    <t>Okil Bari Road</t>
  </si>
  <si>
    <t>Dr. Sunil Deb Nath</t>
  </si>
  <si>
    <t>Protiva Homoeo Hall</t>
  </si>
  <si>
    <t>Sindur Khan Road</t>
  </si>
  <si>
    <t>Dr. Rangit Kumar</t>
  </si>
  <si>
    <t>Dakbangla Pukur Par</t>
  </si>
  <si>
    <t>Dr. Pizus Kanti</t>
  </si>
  <si>
    <t>Pram Ananda Homoeo Hall</t>
  </si>
  <si>
    <t>Dr. Biman Kanti</t>
  </si>
  <si>
    <t>Hobiganj Road</t>
  </si>
  <si>
    <t>Dr. Tusar babu</t>
  </si>
  <si>
    <t>Sourajuti Homoeo Hall</t>
  </si>
  <si>
    <t>4 NO pull</t>
  </si>
  <si>
    <t>Moulvibazar Road</t>
  </si>
  <si>
    <t>Dr. Mosaraf Hossain</t>
  </si>
  <si>
    <t>Dr. Alomgir Sarker</t>
  </si>
  <si>
    <t>Boirobganj Bazar</t>
  </si>
  <si>
    <t>Dr. Kysna Rani Paul</t>
  </si>
  <si>
    <t>Homoeo Consultant</t>
  </si>
  <si>
    <t>Sreemangal</t>
  </si>
  <si>
    <t>Dr. Babu Kar</t>
  </si>
  <si>
    <t>Kushi Homoeo Hall</t>
  </si>
  <si>
    <t>Dr. Nirandra Kumar Dab</t>
  </si>
  <si>
    <t>Komodini Homoeo Hall</t>
  </si>
  <si>
    <t>Dr. Farid</t>
  </si>
  <si>
    <t>Homoeo Dianesty</t>
  </si>
  <si>
    <t>Kaligaht Road</t>
  </si>
  <si>
    <t>Dr. Osir Kumar</t>
  </si>
  <si>
    <t>Shukhomay Homoe Hall</t>
  </si>
  <si>
    <t>Dr. M A Hadi</t>
  </si>
  <si>
    <t>Kadir Moulvi Homoeo Hall</t>
  </si>
  <si>
    <t>Komal Ganj</t>
  </si>
  <si>
    <t>Vanugash Bazar</t>
  </si>
  <si>
    <t>Dr. M A Saleh</t>
  </si>
  <si>
    <t>The Homoeo Hall</t>
  </si>
  <si>
    <t>Dr. Md. Mobin</t>
  </si>
  <si>
    <t>Suvadra Homoeo Hall</t>
  </si>
  <si>
    <t>Khorma Gat</t>
  </si>
  <si>
    <t>Dr. Sapan</t>
  </si>
  <si>
    <t>Dr. Joydar Ali</t>
  </si>
  <si>
    <t>Dr. Kaysal</t>
  </si>
  <si>
    <t>Kritis Homoeo Hall</t>
  </si>
  <si>
    <t>Dr. A . Aziz</t>
  </si>
  <si>
    <t>Dr. Nil Moni Chakraborti</t>
  </si>
  <si>
    <t>Sankar Homoeo Hall</t>
  </si>
  <si>
    <t>Dr. Prdip Deb Nath</t>
  </si>
  <si>
    <t>Komalganj</t>
  </si>
  <si>
    <t>Samsar Nagar</t>
  </si>
  <si>
    <t>Dr. Obaidul Haque</t>
  </si>
  <si>
    <t>Haliam Homoeo Hall</t>
  </si>
  <si>
    <t>Somsar Nagar</t>
  </si>
  <si>
    <t>Dr. Saleh</t>
  </si>
  <si>
    <t>Nora Pharmacy</t>
  </si>
  <si>
    <t>Dr. M.A Malek</t>
  </si>
  <si>
    <t>M A Malek Me. Hall</t>
  </si>
  <si>
    <t>Vanugas Bazar</t>
  </si>
  <si>
    <t>Dr. Rasidul</t>
  </si>
  <si>
    <t>Maisha Pharmacy</t>
  </si>
  <si>
    <t>Dr. Pinku Mohan</t>
  </si>
  <si>
    <t>Kulaura</t>
  </si>
  <si>
    <t>Kulaura Sadar</t>
  </si>
  <si>
    <t>Dr. Sarabindu Cho</t>
  </si>
  <si>
    <t>Sree Homoeo Hall</t>
  </si>
  <si>
    <t>Dr. Atiqur Rahman</t>
  </si>
  <si>
    <t>Dr. Kamrujjaman</t>
  </si>
  <si>
    <t>Rabir Bazar</t>
  </si>
  <si>
    <t>Dr. Pintu Das</t>
  </si>
  <si>
    <t>Priom Homoeo Hall</t>
  </si>
  <si>
    <t>Dr. Md. Mishba Uddin</t>
  </si>
  <si>
    <t>Mohammadi Homoeo Hall</t>
  </si>
  <si>
    <t>Dr. Sasanke Sarkar</t>
  </si>
  <si>
    <t>Sri lokki Homoeo Hall</t>
  </si>
  <si>
    <t>Dr. Abdul Subhan</t>
  </si>
  <si>
    <t>Sobhan Homoeo Hall</t>
  </si>
  <si>
    <t>Dr. Monsur</t>
  </si>
  <si>
    <t>Monsur Medical Center</t>
  </si>
  <si>
    <t>Munshi Bazar</t>
  </si>
  <si>
    <t>Habiba Aushodaloy</t>
  </si>
  <si>
    <t>Dr. Asik Paul</t>
  </si>
  <si>
    <t>Dr. Mawlana Ataulla</t>
  </si>
  <si>
    <t>AB Homoeo Hall</t>
  </si>
  <si>
    <t>Dr. Amit Battacharje</t>
  </si>
  <si>
    <t>battacharja Homoeo hall</t>
  </si>
  <si>
    <t>Dr. Faruq Uddin</t>
  </si>
  <si>
    <t>The Ali Homoeo Hall</t>
  </si>
  <si>
    <t>Barlekha</t>
  </si>
  <si>
    <t>Dr. Sanjoy Kanti</t>
  </si>
  <si>
    <t>Jarna Moye Homoeo Hall</t>
  </si>
  <si>
    <t>Panidar</t>
  </si>
  <si>
    <t>Dr. Pronab kumar</t>
  </si>
  <si>
    <t>Dalapati Homoeo Hall</t>
  </si>
  <si>
    <t>Dr. Polak Mohanto</t>
  </si>
  <si>
    <t>Ranga Moye Homoeo Hall</t>
  </si>
  <si>
    <t>Dr. Nazrul islam</t>
  </si>
  <si>
    <t>Nazrul Homoeo Hall</t>
  </si>
  <si>
    <t>Dr. Sribas Shan</t>
  </si>
  <si>
    <t>Sisre Homoeo Hall</t>
  </si>
  <si>
    <t>Dr. Azay Chanda</t>
  </si>
  <si>
    <t>Dr. Bimal Badda</t>
  </si>
  <si>
    <t>Dr. Anwar</t>
  </si>
  <si>
    <t>Juri</t>
  </si>
  <si>
    <t>Dr. Sail Ahmed</t>
  </si>
  <si>
    <t>Sovas Homoeo Hall</t>
  </si>
  <si>
    <t>Dr. Apurba Chandra Das</t>
  </si>
  <si>
    <t>Rada Gobinda Ho Hall</t>
  </si>
  <si>
    <t>Somserganj</t>
  </si>
  <si>
    <t>Dr. Asik Chowdhury</t>
  </si>
  <si>
    <t>Chanmoni Homoeo Hall</t>
  </si>
  <si>
    <t>Dr. Sanaton Babul</t>
  </si>
  <si>
    <t>Mita Homoeo Hall</t>
  </si>
  <si>
    <t>Dr. Prabash Chondra Dab</t>
  </si>
  <si>
    <t>Pankaj Homeo Hall</t>
  </si>
  <si>
    <t>Dr. Pradib Deb Nath</t>
  </si>
  <si>
    <t xml:space="preserve">Mr. Md. Shahidul Al </t>
  </si>
  <si>
    <t xml:space="preserve">Matrimomota Homoeo Hall </t>
  </si>
  <si>
    <t xml:space="preserve">Konabari </t>
  </si>
  <si>
    <t xml:space="preserve">Dr. Mst. Dilruba parvin </t>
  </si>
  <si>
    <t xml:space="preserve">Jannat Homoeo Hall </t>
  </si>
  <si>
    <t>Juron</t>
  </si>
  <si>
    <t xml:space="preserve">Dr. Atik Mahmud </t>
  </si>
  <si>
    <t xml:space="preserve">Adarsha Homoeo Hall </t>
  </si>
  <si>
    <t xml:space="preserve">Dr. Amjad Hossain </t>
  </si>
  <si>
    <t xml:space="preserve">Sabuj Homoeo Hall </t>
  </si>
  <si>
    <t xml:space="preserve">Dr. Reyaj Hossain </t>
  </si>
  <si>
    <t xml:space="preserve">Dr. Saiful Islam </t>
  </si>
  <si>
    <t xml:space="preserve">Sadek Homoeo Hall </t>
  </si>
  <si>
    <t>Dr. Ali Akbar</t>
  </si>
  <si>
    <t xml:space="preserve">Ali Homoeo Hall </t>
  </si>
  <si>
    <t xml:space="preserve">Dr. Rafiqul Islam </t>
  </si>
  <si>
    <t xml:space="preserve">Al Hera Homoeo Hall </t>
  </si>
  <si>
    <t xml:space="preserve">Dr. Nurul Amin </t>
  </si>
  <si>
    <t xml:space="preserve">Tamim Homoeo Hall </t>
  </si>
  <si>
    <t xml:space="preserve">Dr. Makbul Hossain </t>
  </si>
  <si>
    <t xml:space="preserve">Satota Homoeo Hall </t>
  </si>
  <si>
    <t xml:space="preserve">Gazipur Sadar </t>
  </si>
  <si>
    <t xml:space="preserve">Chawrasta </t>
  </si>
  <si>
    <t xml:space="preserve">Dr. Masum </t>
  </si>
  <si>
    <t xml:space="preserve">Al-Shafa Homoeo Hall </t>
  </si>
  <si>
    <t xml:space="preserve">Dr. Rasel </t>
  </si>
  <si>
    <t xml:space="preserve">Rasel Homoeo Hall </t>
  </si>
  <si>
    <t xml:space="preserve">Jhonake Homoeo Hall </t>
  </si>
  <si>
    <t>Dr. Golap Nabi Sar</t>
  </si>
  <si>
    <t xml:space="preserve">Shaba Homoeo Hall </t>
  </si>
  <si>
    <t xml:space="preserve">Dr. Jafrul Islam </t>
  </si>
  <si>
    <t xml:space="preserve">Kapasia Homoeo Hall </t>
  </si>
  <si>
    <t xml:space="preserve">Dr. F Rahman </t>
  </si>
  <si>
    <t xml:space="preserve">Rahman Homoeo Hall </t>
  </si>
  <si>
    <t xml:space="preserve">Dr. Md. Usuf Jamil </t>
  </si>
  <si>
    <t xml:space="preserve">Ganosastho Homoeo Hall </t>
  </si>
  <si>
    <t xml:space="preserve">Dr. Roksana Akter </t>
  </si>
  <si>
    <t xml:space="preserve">Jalalabad Homoeo Hall </t>
  </si>
  <si>
    <t xml:space="preserve">Dr. Md. Abul Hasem </t>
  </si>
  <si>
    <t xml:space="preserve">Hasem Homoeo Hall </t>
  </si>
  <si>
    <t>Md. Nasir</t>
  </si>
  <si>
    <t>Asian Homoeo Hall</t>
  </si>
  <si>
    <t>Kaliakkair</t>
  </si>
  <si>
    <t>Mowchak Bazar</t>
  </si>
  <si>
    <t xml:space="preserve">Md. Junayed Hossain </t>
  </si>
  <si>
    <t xml:space="preserve">Jebon homoeo Hall </t>
  </si>
  <si>
    <t xml:space="preserve">Bannara Bazar </t>
  </si>
  <si>
    <t xml:space="preserve">Md. Ab. Alim </t>
  </si>
  <si>
    <t xml:space="preserve">Jesan Homeo hall </t>
  </si>
  <si>
    <t>Konabari</t>
  </si>
  <si>
    <t xml:space="preserve">Md. Mahmudur rahman </t>
  </si>
  <si>
    <t>Shapipur</t>
  </si>
  <si>
    <t xml:space="preserve">Md. Nurul Amin </t>
  </si>
  <si>
    <t xml:space="preserve">VIP Homoeo Hall </t>
  </si>
  <si>
    <t xml:space="preserve">Md. Arifur Rahman </t>
  </si>
  <si>
    <t xml:space="preserve">Dinajpur Homoeo Hall </t>
  </si>
  <si>
    <t xml:space="preserve">Md. Imamul Haque </t>
  </si>
  <si>
    <t xml:space="preserve">A N Homoeo Hall </t>
  </si>
  <si>
    <t xml:space="preserve">Md Jahid </t>
  </si>
  <si>
    <t xml:space="preserve">As-Shifa Homoeo hall </t>
  </si>
  <si>
    <t>Kaliyakair</t>
  </si>
  <si>
    <t xml:space="preserve">harinal Road </t>
  </si>
  <si>
    <t xml:space="preserve">Md. Yasin </t>
  </si>
  <si>
    <t>Tahomid Homoeo Hall</t>
  </si>
  <si>
    <t xml:space="preserve">Shafipur Bazar </t>
  </si>
  <si>
    <t xml:space="preserve">Md. Mobarak Hossain </t>
  </si>
  <si>
    <t xml:space="preserve">Shahjalal Homoeo hall </t>
  </si>
  <si>
    <t xml:space="preserve">Md. Yeasin </t>
  </si>
  <si>
    <t xml:space="preserve">Dr. Farid Miah </t>
  </si>
  <si>
    <t xml:space="preserve">Md. Jamal Hossain </t>
  </si>
  <si>
    <t xml:space="preserve">Sonar bangla Homoeo Hall </t>
  </si>
  <si>
    <t xml:space="preserve">Md. Mostafijur rahman </t>
  </si>
  <si>
    <t xml:space="preserve">Modina Homoeo Hall </t>
  </si>
  <si>
    <t xml:space="preserve">Md. Amir Hossain </t>
  </si>
  <si>
    <t xml:space="preserve">MA Homoeo Hall </t>
  </si>
  <si>
    <t>Kaliyakoir</t>
  </si>
  <si>
    <t>Pollibidduth</t>
  </si>
  <si>
    <t xml:space="preserve">Md Nurul Islam </t>
  </si>
  <si>
    <t xml:space="preserve">Islamia Homoeo Hall </t>
  </si>
  <si>
    <t>Md. Nazmul Hossain</t>
  </si>
  <si>
    <t xml:space="preserve">Shatin Homoeo Hall </t>
  </si>
  <si>
    <t xml:space="preserve">Md Sattar </t>
  </si>
  <si>
    <t xml:space="preserve">MXN Mordern Homoeo Hall </t>
  </si>
  <si>
    <t xml:space="preserve">Md. Solaiman </t>
  </si>
  <si>
    <t xml:space="preserve">Shifa Homoeo Hall </t>
  </si>
  <si>
    <t xml:space="preserve">Md. Hajrot Ali </t>
  </si>
  <si>
    <t xml:space="preserve">Satkira Homoeo Hall </t>
  </si>
  <si>
    <t xml:space="preserve">Mst Naznin Ruma </t>
  </si>
  <si>
    <t xml:space="preserve">Al-Safa Homoeo Hall </t>
  </si>
  <si>
    <t xml:space="preserve">Md. Am Kader </t>
  </si>
  <si>
    <t xml:space="preserve">Kader Homoeo Hall </t>
  </si>
  <si>
    <t xml:space="preserve">Dr. Rana Miah </t>
  </si>
  <si>
    <t>Shimul Homoeo Hall</t>
  </si>
  <si>
    <t>Vowal Mijpur</t>
  </si>
  <si>
    <t>Dr. Sadikul Islam</t>
  </si>
  <si>
    <t>Manob Seba Homoeo Hall</t>
  </si>
  <si>
    <t>Dr. Ajijul Islam</t>
  </si>
  <si>
    <t>Reba Homoeo hall</t>
  </si>
  <si>
    <t>Talha</t>
  </si>
  <si>
    <t>Dr. Mahfujur Rahman</t>
  </si>
  <si>
    <t>Iman Homoeo Hall</t>
  </si>
  <si>
    <t>Mijpur</t>
  </si>
  <si>
    <t>Dr. Laiju Akter</t>
  </si>
  <si>
    <t>Lima Homoeo Hall-1</t>
  </si>
  <si>
    <t>Dr. Arju Mia</t>
  </si>
  <si>
    <t>Bagher Bazar</t>
  </si>
  <si>
    <t>Zaman Homoeo hall</t>
  </si>
  <si>
    <t>Monipur Bazar</t>
  </si>
  <si>
    <t>Abdullah Rahman</t>
  </si>
  <si>
    <t>Dr. Kamrul Hasan</t>
  </si>
  <si>
    <t>Charjina Homoeo Hall</t>
  </si>
  <si>
    <t>Talha kalia</t>
  </si>
  <si>
    <t>Abdul High</t>
  </si>
  <si>
    <t>High Homoeo Hall</t>
  </si>
  <si>
    <t>Talha Pukurpar</t>
  </si>
  <si>
    <t>Dr. Bidhan</t>
  </si>
  <si>
    <t>Dr.Hasan</t>
  </si>
  <si>
    <t>Manipur</t>
  </si>
  <si>
    <t xml:space="preserve">Dr. Bishojit </t>
  </si>
  <si>
    <t>Vabanipur</t>
  </si>
  <si>
    <t xml:space="preserve">Dr. Fajlul </t>
  </si>
  <si>
    <t>Maria Homoeo hall</t>
  </si>
  <si>
    <t>Dr. Bedena Akter</t>
  </si>
  <si>
    <t>Manipur Homoeo Hall</t>
  </si>
  <si>
    <t>Dr. Abdul High</t>
  </si>
  <si>
    <t>Tawsif Homeo Hall</t>
  </si>
  <si>
    <t>Darugar Bari</t>
  </si>
  <si>
    <t>Dr. Mustafijur Rahman</t>
  </si>
  <si>
    <t>Niramay Homeo Hall</t>
  </si>
  <si>
    <t>Chala</t>
  </si>
  <si>
    <t>Dr. Faijul Islam</t>
  </si>
  <si>
    <t>Shekh Homoeo Hall</t>
  </si>
  <si>
    <t>Mawna Chow</t>
  </si>
  <si>
    <t>Dr. Tanjila</t>
  </si>
  <si>
    <t>Tanjila Homoeo Hall</t>
  </si>
  <si>
    <t>Mawna Bazar</t>
  </si>
  <si>
    <t>Dr. Harun or Rashid</t>
  </si>
  <si>
    <t>Zakaria Homoeo Hall</t>
  </si>
  <si>
    <t xml:space="preserve">Dr. Rabbi Ahmed </t>
  </si>
  <si>
    <t>Majeda Homoeo Hall</t>
  </si>
  <si>
    <t xml:space="preserve">Dr. Ramija Khatun </t>
  </si>
  <si>
    <t>Rifat Homeo Hall</t>
  </si>
  <si>
    <t>Abdar Moor</t>
  </si>
  <si>
    <t>Dr. Snati Akter</t>
  </si>
  <si>
    <t>Ihan Homoeo Hall</t>
  </si>
  <si>
    <t>Dr. Mahabubur Rahman</t>
  </si>
  <si>
    <t>Khan bari Moor</t>
  </si>
  <si>
    <t>Dr. Ujjal Pak</t>
  </si>
  <si>
    <t>Bhaluka</t>
  </si>
  <si>
    <t>Scoeaer Masterbari</t>
  </si>
  <si>
    <t>Dr. Marjina Akter</t>
  </si>
  <si>
    <t>Shreepur</t>
  </si>
  <si>
    <t>2 No C&amp;B</t>
  </si>
  <si>
    <t>3 No C&amp;B</t>
  </si>
  <si>
    <t>Dr. Jahangir Alam</t>
  </si>
  <si>
    <t>Masterbari</t>
  </si>
  <si>
    <t>Rafi homoeo Hall</t>
  </si>
  <si>
    <t>Dr. Selim Molla</t>
  </si>
  <si>
    <t>1 No C&amp;B</t>
  </si>
  <si>
    <t>Dr. Moklechur Rahman</t>
  </si>
  <si>
    <t>Shifa Homeo Hall</t>
  </si>
  <si>
    <t>Deluar Hossain</t>
  </si>
  <si>
    <t>Nana Homeo Hall</t>
  </si>
  <si>
    <t>Gargaria Matarbari</t>
  </si>
  <si>
    <t>Ujjal chabdra Pathak</t>
  </si>
  <si>
    <t>Valluka</t>
  </si>
  <si>
    <t>Scoyer Masterbari</t>
  </si>
  <si>
    <t>Dr. hasanu Jjaman</t>
  </si>
  <si>
    <t>Anik Homeo Hall-1</t>
  </si>
  <si>
    <t>Bahalul Mia</t>
  </si>
  <si>
    <t>Nawshad Homeo Hall</t>
  </si>
  <si>
    <t>Talgacha Bazar</t>
  </si>
  <si>
    <t>Dr. Arju Miah</t>
  </si>
  <si>
    <t>Heniman Homeo Hall</t>
  </si>
  <si>
    <t>Tulafarm</t>
  </si>
  <si>
    <t>Dr. Nirmal Sen</t>
  </si>
  <si>
    <t>Mayer Prattasha Homeo Hall</t>
  </si>
  <si>
    <t xml:space="preserve">Dr. Rabiul </t>
  </si>
  <si>
    <t>Salah Mahmud</t>
  </si>
  <si>
    <t>Faysal Mahmud</t>
  </si>
  <si>
    <t>Anchar Road</t>
  </si>
  <si>
    <t>Dr. Jasim uddin</t>
  </si>
  <si>
    <t>Rahat Homeo Hall</t>
  </si>
  <si>
    <t>Bewya Bazar</t>
  </si>
  <si>
    <t xml:space="preserve">Mofajjal </t>
  </si>
  <si>
    <t>Bewya Homeo Hall</t>
  </si>
  <si>
    <t>Dr. Bipul Chwodhury</t>
  </si>
  <si>
    <t>Chowdhury Homeo Hall</t>
  </si>
  <si>
    <t>Mawna Chowrasta</t>
  </si>
  <si>
    <t>Dr. Lipi Akter</t>
  </si>
  <si>
    <t xml:space="preserve">Lipi Homeo Hall </t>
  </si>
  <si>
    <t>Dr. Kasedul islam</t>
  </si>
  <si>
    <t>Abdullah Homeo Hall</t>
  </si>
  <si>
    <t>MC</t>
  </si>
  <si>
    <t>Dr. Abu Said</t>
  </si>
  <si>
    <t>Nayanpur Adarasha Homeo Hall</t>
  </si>
  <si>
    <t>Nayanpur</t>
  </si>
  <si>
    <t>Dr. mannan</t>
  </si>
  <si>
    <t>Mannan Pharmacy</t>
  </si>
  <si>
    <t>R.M.P</t>
  </si>
  <si>
    <t>Jaina</t>
  </si>
  <si>
    <t>Dr. Sabuj Babu</t>
  </si>
  <si>
    <t>Raj Pharmesi</t>
  </si>
  <si>
    <t xml:space="preserve">Jaina </t>
  </si>
  <si>
    <t xml:space="preserve">Dr. Faruk </t>
  </si>
  <si>
    <t>M Hossain Homeo Hall</t>
  </si>
  <si>
    <t>Dr. mariyam Akter</t>
  </si>
  <si>
    <t>Sikder Homeo Hall</t>
  </si>
  <si>
    <t>Dr. Pradip Chandra Pahok</t>
  </si>
  <si>
    <t xml:space="preserve">Dr. Sharif </t>
  </si>
  <si>
    <t>Mahatbandi</t>
  </si>
  <si>
    <t>Dr. Mosharaf</t>
  </si>
  <si>
    <t>Sadek Homeo Hall</t>
  </si>
  <si>
    <t>Mowna</t>
  </si>
  <si>
    <t xml:space="preserve">Dr. Babul </t>
  </si>
  <si>
    <t>Rayhan Homeo Hall</t>
  </si>
  <si>
    <t>Faijul Islam</t>
  </si>
  <si>
    <t>Shekh Homeo Hall</t>
  </si>
  <si>
    <t>Mawna</t>
  </si>
  <si>
    <t xml:space="preserve">Dr. Mustafijur Rahman </t>
  </si>
  <si>
    <t>Niramay Homeo hall</t>
  </si>
  <si>
    <t>Mustafa Ahmed</t>
  </si>
  <si>
    <t>Imam Homeo Hall</t>
  </si>
  <si>
    <t>Dr. zakir Hossain</t>
  </si>
  <si>
    <t>Mawna Homeo hall</t>
  </si>
  <si>
    <t>Dr. Hasanujjaman</t>
  </si>
  <si>
    <t>Anik Homeo Hall-2</t>
  </si>
  <si>
    <t>Dr. Bidhan chandra Homeo Hall</t>
  </si>
  <si>
    <t>Shanti Homeo Hall</t>
  </si>
  <si>
    <t>Dr. Mahsin</t>
  </si>
  <si>
    <t xml:space="preserve">Lima Homeo Hall </t>
  </si>
  <si>
    <t>Lima Homeo Hall 2</t>
  </si>
  <si>
    <t>Shimul Homeo Hall</t>
  </si>
  <si>
    <t>professor Homeo Hall</t>
  </si>
  <si>
    <t>Dr. Khakon</t>
  </si>
  <si>
    <t>Salman Homeo Hall</t>
  </si>
  <si>
    <t>Araihazar</t>
  </si>
  <si>
    <t>Gupaldi</t>
  </si>
  <si>
    <t>Harun Homeo Hall</t>
  </si>
  <si>
    <t>Dr. Rajib</t>
  </si>
  <si>
    <t>Assa Homeo Hall</t>
  </si>
  <si>
    <t>Dr. Arman</t>
  </si>
  <si>
    <t>Dr. Jalil</t>
  </si>
  <si>
    <t>Somaya Homeo Hall</t>
  </si>
  <si>
    <t>Dr. Muklah</t>
  </si>
  <si>
    <t>Muklahnibarin</t>
  </si>
  <si>
    <t>Dr. Aktal</t>
  </si>
  <si>
    <t>Ainul Homeo hall</t>
  </si>
  <si>
    <t>Dr. Hasibur Rahman</t>
  </si>
  <si>
    <t>Safa Homeo hall</t>
  </si>
  <si>
    <t>Rahim Homeo Hall</t>
  </si>
  <si>
    <t>Dr. Zaman</t>
  </si>
  <si>
    <t>mayer Dua Homeo Hall</t>
  </si>
  <si>
    <t>Jannat Homeo Hal</t>
  </si>
  <si>
    <t>Dr. Altaf</t>
  </si>
  <si>
    <t>Madhabdi</t>
  </si>
  <si>
    <t>Dr. Anil</t>
  </si>
  <si>
    <t>Ma Homeo hall</t>
  </si>
  <si>
    <t>Dr. manjur</t>
  </si>
  <si>
    <t>Panna Homeo Hall</t>
  </si>
  <si>
    <t>Dr. Saifullah</t>
  </si>
  <si>
    <t>Mullah Homeo Hall</t>
  </si>
  <si>
    <t>Raipura</t>
  </si>
  <si>
    <t>Hasnbad</t>
  </si>
  <si>
    <t>Dr. Shahina</t>
  </si>
  <si>
    <t>Gatebazar</t>
  </si>
  <si>
    <t>velanagar</t>
  </si>
  <si>
    <t>German Homeo hall</t>
  </si>
  <si>
    <t>Dr. Razan</t>
  </si>
  <si>
    <t>razan Homeo Hall</t>
  </si>
  <si>
    <t>High Homeo Hall</t>
  </si>
  <si>
    <t>Dr. Shati</t>
  </si>
  <si>
    <t>Insan Homeo Hall</t>
  </si>
  <si>
    <t>Allahu Chattar</t>
  </si>
  <si>
    <t>Dr. Rabiya</t>
  </si>
  <si>
    <t>Rabiya Homeo Hall</t>
  </si>
  <si>
    <t>Shapla Chattar</t>
  </si>
  <si>
    <t>Dr. Khanka</t>
  </si>
  <si>
    <t>Ahoni Homeo Hall</t>
  </si>
  <si>
    <t>Dr. mafij uddin</t>
  </si>
  <si>
    <t>Mulla Homeo hall</t>
  </si>
  <si>
    <t>Janoseba Homeo Hall</t>
  </si>
  <si>
    <t>Masum Homeo Hall</t>
  </si>
  <si>
    <t>Lakry Patty</t>
  </si>
  <si>
    <t>Dr. Hannan</t>
  </si>
  <si>
    <t>College Homeo Hall</t>
  </si>
  <si>
    <t>Dr. Muslim</t>
  </si>
  <si>
    <t>Muslim Homeo Hall</t>
  </si>
  <si>
    <t>Dr. jaydul</t>
  </si>
  <si>
    <t>Shela Homeo Hall</t>
  </si>
  <si>
    <t>Goor Patty</t>
  </si>
  <si>
    <t>Jalal Homeo Hall</t>
  </si>
  <si>
    <t>Dr. Badal</t>
  </si>
  <si>
    <t>Grameen Homeo Hall</t>
  </si>
  <si>
    <t>Monohardi</t>
  </si>
  <si>
    <t>Janopriyo Homoeo Hall</t>
  </si>
  <si>
    <t>Dr. Matin</t>
  </si>
  <si>
    <t>Dr. Noormuhammad</t>
  </si>
  <si>
    <t>Sema Homeo Hall</t>
  </si>
  <si>
    <t>Dr. Emdadul</t>
  </si>
  <si>
    <t>Chalakchar</t>
  </si>
  <si>
    <t>Anik Homeo Hall</t>
  </si>
  <si>
    <t>Dr. Sahabuddin</t>
  </si>
  <si>
    <t>Dian Homeo Hall</t>
  </si>
  <si>
    <t>Shibpur</t>
  </si>
  <si>
    <t>Mizan Homeo Hall</t>
  </si>
  <si>
    <t>Dr. Sarker</t>
  </si>
  <si>
    <t>Paramount Homeo Hall</t>
  </si>
  <si>
    <t>Palash</t>
  </si>
  <si>
    <t>Danga</t>
  </si>
  <si>
    <t>Dr. Matiur</t>
  </si>
  <si>
    <t>Marachairay Homeo Hall</t>
  </si>
  <si>
    <t>Taltali</t>
  </si>
  <si>
    <t>Dr. Majibur Rahman</t>
  </si>
  <si>
    <t>Mamun Homeo Hall</t>
  </si>
  <si>
    <t>Lakry Patti</t>
  </si>
  <si>
    <t>Dr. Nazmul Islam</t>
  </si>
  <si>
    <t>Islam Homeo Hall</t>
  </si>
  <si>
    <t>Ghour Patty</t>
  </si>
  <si>
    <t>Dr. Abdul Kashem</t>
  </si>
  <si>
    <t>Satir Para</t>
  </si>
  <si>
    <t>Dr. Ferduis Hossain</t>
  </si>
  <si>
    <t>MR Khan</t>
  </si>
  <si>
    <t>Battala</t>
  </si>
  <si>
    <t>Professo Homeo Hall</t>
  </si>
  <si>
    <t>Pachdona</t>
  </si>
  <si>
    <t>Dr. Nuralam</t>
  </si>
  <si>
    <t>Rafi Homeo hall</t>
  </si>
  <si>
    <t>Dr. Rofikul Islam</t>
  </si>
  <si>
    <t>Rabbi Pharmacy</t>
  </si>
  <si>
    <t>Horipur</t>
  </si>
  <si>
    <t>Bongaw Baz.</t>
  </si>
  <si>
    <t>Saranna Homoeo Hall</t>
  </si>
  <si>
    <t>Ranisankoil</t>
  </si>
  <si>
    <t>Mirdangi</t>
  </si>
  <si>
    <t>Dr. Robbani</t>
  </si>
  <si>
    <t>New Modern Homoeo Hall</t>
  </si>
  <si>
    <t>Jadurani</t>
  </si>
  <si>
    <t>Dr. Monsur Haque</t>
  </si>
  <si>
    <t>Kamiddin Homoeo Hall</t>
  </si>
  <si>
    <t>Dr. Joshim Uddin</t>
  </si>
  <si>
    <t>Maleka Homoeo Hall</t>
  </si>
  <si>
    <t>Dr. Amirul Islam</t>
  </si>
  <si>
    <t>Chekpost</t>
  </si>
  <si>
    <t>Dr. Tofij Uddin</t>
  </si>
  <si>
    <t>Haji Homoeo Hall</t>
  </si>
  <si>
    <t>Dr. Jotish Chandra</t>
  </si>
  <si>
    <t>Jotish Homoeo Pharmacy</t>
  </si>
  <si>
    <t>Loskani Baz.</t>
  </si>
  <si>
    <t>Dr. Abdul Klader</t>
  </si>
  <si>
    <t>Homoeo Health Care</t>
  </si>
  <si>
    <t>Dharmagor</t>
  </si>
  <si>
    <t>Dr. Najeya</t>
  </si>
  <si>
    <t>Geduya Bazar</t>
  </si>
  <si>
    <t>Dr. Sabina Tunnaher</t>
  </si>
  <si>
    <t>Dhirgonj</t>
  </si>
  <si>
    <t>Dr. Mariyam Begom</t>
  </si>
  <si>
    <t>Al-Amin Homoeo Cikitshaloy</t>
  </si>
  <si>
    <t>Dr. Asadujjaman</t>
  </si>
  <si>
    <t>Bowtoli</t>
  </si>
  <si>
    <t>Dr. Masum Billah</t>
  </si>
  <si>
    <t>Dr. Mojammel Haque</t>
  </si>
  <si>
    <t>National Homoeo Pharmacy</t>
  </si>
  <si>
    <t>Thakurgaon</t>
  </si>
  <si>
    <t>Puraton Bus St.</t>
  </si>
  <si>
    <t>Dr. Belal Hossain</t>
  </si>
  <si>
    <t>Santral Homoeo Hall</t>
  </si>
  <si>
    <t>Thakurgaon Homoeo Pha.</t>
  </si>
  <si>
    <t>Dr. Krishno Kumar Roy</t>
  </si>
  <si>
    <t>Atadhunik Homoeo Chem.</t>
  </si>
  <si>
    <t>Bagher Hat</t>
  </si>
  <si>
    <t>Dr. Ram Babu Roy</t>
  </si>
  <si>
    <t>Krishno Homoeo Hall</t>
  </si>
  <si>
    <t>Chawdhuri Hat</t>
  </si>
  <si>
    <t>Dr. Fozlur Haque</t>
  </si>
  <si>
    <t>Homoeo Aroggo Niketion</t>
  </si>
  <si>
    <t>Bhulli Bazar</t>
  </si>
  <si>
    <t>Dr. Shopon</t>
  </si>
  <si>
    <t>Rahman Homoeo Chem.</t>
  </si>
  <si>
    <t>Dr. Nur Alom</t>
  </si>
  <si>
    <t>Nur Homoeo Pharmacy</t>
  </si>
  <si>
    <t>Boro Khocabari</t>
  </si>
  <si>
    <t>Dr. Mujahidur Rahman</t>
  </si>
  <si>
    <t>Aleya Homoeo Pharmacy</t>
  </si>
  <si>
    <t>Goreya Bazar</t>
  </si>
  <si>
    <t>Dr. Younus Ali</t>
  </si>
  <si>
    <t>Dr. Yeasin Ali</t>
  </si>
  <si>
    <t>Mahabub Homoeo Phar.</t>
  </si>
  <si>
    <t>Dr. Amina Khatun</t>
  </si>
  <si>
    <t>Aroggaloy Homoeo Hall</t>
  </si>
  <si>
    <t>Goreya Hat</t>
  </si>
  <si>
    <t>Dr. Ajharul Islam</t>
  </si>
  <si>
    <t>Board Office</t>
  </si>
  <si>
    <t>Dr. Samsur Rahman</t>
  </si>
  <si>
    <t>Nurul Homoeo Hall</t>
  </si>
  <si>
    <t>Pirgonj</t>
  </si>
  <si>
    <t>Main Bazar</t>
  </si>
  <si>
    <t>Dr. Tarikul Islam</t>
  </si>
  <si>
    <t>S. Rana Homoeo Pharmacy</t>
  </si>
  <si>
    <t>Satabgonj Road</t>
  </si>
  <si>
    <t>Jabor Hat</t>
  </si>
  <si>
    <t>Dr. Komol Chandra Roy</t>
  </si>
  <si>
    <t>Kanto Homoeo Hall</t>
  </si>
  <si>
    <t>Loha Gara</t>
  </si>
  <si>
    <t>Dr. Gowrango Prosad</t>
  </si>
  <si>
    <t>Gowrango Homoeo Cikitsaloy</t>
  </si>
  <si>
    <t>Dr. Ferdaws</t>
  </si>
  <si>
    <t>Ferdaws Homoeo Hall</t>
  </si>
  <si>
    <t>Ajij Homoeo Hall</t>
  </si>
  <si>
    <t>Pirgonj Baz</t>
  </si>
  <si>
    <t>Dr. Abdul Korim</t>
  </si>
  <si>
    <t>Abdul Korim Homoeo Pharmacy</t>
  </si>
  <si>
    <t>Futki Bari</t>
  </si>
  <si>
    <t>Dr. Tohidul Islam</t>
  </si>
  <si>
    <t>Jaborhat</t>
  </si>
  <si>
    <t>Dr. Tofazzol Hossain</t>
  </si>
  <si>
    <t>Feroza Homoeo Hall</t>
  </si>
  <si>
    <t>Dr. Hafijul Haque</t>
  </si>
  <si>
    <t>Maa Homoeo Clinic</t>
  </si>
  <si>
    <t>Roghunathpur</t>
  </si>
  <si>
    <t>Dr. Abul Kashem</t>
  </si>
  <si>
    <t>Kashem Homoeo Clinic</t>
  </si>
  <si>
    <t>Birgonj Road</t>
  </si>
  <si>
    <t>Dr. Norendro Nath Roy</t>
  </si>
  <si>
    <t>Showrov Homoeo Hall</t>
  </si>
  <si>
    <t>Kalopir Bazar</t>
  </si>
  <si>
    <t>Dr. Biresh Chandra Roy</t>
  </si>
  <si>
    <t>Biresh Homoeo Hall</t>
  </si>
  <si>
    <t>Dr. Shofikul islam</t>
  </si>
  <si>
    <t>Rube Pharmacy</t>
  </si>
  <si>
    <t>Dr. Mahadev</t>
  </si>
  <si>
    <t>Mahadev Homoeo Phar</t>
  </si>
  <si>
    <t>Kodomtoli</t>
  </si>
  <si>
    <t>Dr. Shudhir Chandra</t>
  </si>
  <si>
    <t>Shudhir Homoeo Hall</t>
  </si>
  <si>
    <t>Dr. Sarwar Hossain</t>
  </si>
  <si>
    <t>Shakila HomoeoHall</t>
  </si>
  <si>
    <t>Kathal Dangi</t>
  </si>
  <si>
    <t>Dr. Mamunur Roshid</t>
  </si>
  <si>
    <t>Maa Babar Dowa Phar.</t>
  </si>
  <si>
    <t>Bolidara Baz</t>
  </si>
  <si>
    <t>Dr. Ismail Ali</t>
  </si>
  <si>
    <t>Sajjad Homoeo Hall</t>
  </si>
  <si>
    <t>Dr. Nirmol Chandra Roy</t>
  </si>
  <si>
    <t>Dr. Saidur Rahman</t>
  </si>
  <si>
    <t>Feroza Homoeo Pharmacy</t>
  </si>
  <si>
    <t>Borcona Baz</t>
  </si>
  <si>
    <t>Ruhul Homoeo Pharmacy</t>
  </si>
  <si>
    <t>Dr. Poritos Roy</t>
  </si>
  <si>
    <t>Dipto Homoeo Pharmacy</t>
  </si>
  <si>
    <t>Mamun Homoeo Pharma.</t>
  </si>
  <si>
    <t>Dr. Ashraf Ali</t>
  </si>
  <si>
    <t>Ashraf Homoeo Hall</t>
  </si>
  <si>
    <t>Rabeya Homoeo Hall</t>
  </si>
  <si>
    <t>Futani Tawn</t>
  </si>
  <si>
    <t>Dr. Dhiman Chandra</t>
  </si>
  <si>
    <t>Biplobi Homoeo Pharma.</t>
  </si>
  <si>
    <t>Baliadangi</t>
  </si>
  <si>
    <t>Laheri Bazar</t>
  </si>
  <si>
    <t>Dr. Mahmudul Hasan</t>
  </si>
  <si>
    <t>North Bengol Homoeo H.</t>
  </si>
  <si>
    <t>Maharaja Ba.</t>
  </si>
  <si>
    <t>Dr. Tula Roy</t>
  </si>
  <si>
    <t>Rahman Homoeo Phar</t>
  </si>
  <si>
    <t>Dr. Dipen Chandra sing.</t>
  </si>
  <si>
    <t>Digonto Homoeo Hall</t>
  </si>
  <si>
    <t>Dr. Ashik Uddin</t>
  </si>
  <si>
    <t>Al-Amin Homoeo Pharmacy</t>
  </si>
  <si>
    <t>Jerin Homoeo Pharmacy</t>
  </si>
  <si>
    <t>Nekmorad</t>
  </si>
  <si>
    <t>Dr. Dilara Mahfuz</t>
  </si>
  <si>
    <t>Polli Homoeo Hall</t>
  </si>
  <si>
    <t>Dr. Ayeob Ali</t>
  </si>
  <si>
    <t>Nekmorad Homoeo Hall</t>
  </si>
  <si>
    <t>Dr. Debashis</t>
  </si>
  <si>
    <t>Adhunik Homoeo Pharmacy</t>
  </si>
  <si>
    <t>Laheti Hat</t>
  </si>
  <si>
    <t>Dr. Khitis Chandra</t>
  </si>
  <si>
    <t>Lbonno Homoeo Hall</t>
  </si>
  <si>
    <t>Dr. Shomen Chandra</t>
  </si>
  <si>
    <t>Niramoy Homoeo Pharmacy</t>
  </si>
  <si>
    <t>Dr. Abu Azad</t>
  </si>
  <si>
    <t>Nekmarad</t>
  </si>
  <si>
    <t>Dr. Sohlal Roy</t>
  </si>
  <si>
    <t>Sahlal Homoeo Hall</t>
  </si>
  <si>
    <t>Kornai Bazar</t>
  </si>
  <si>
    <t>Dr. Humayun Kobir</t>
  </si>
  <si>
    <t>Kobir Homoeo Pharmacy</t>
  </si>
  <si>
    <t>Prottasha Homoeo Hall</t>
  </si>
  <si>
    <t>Birgonj</t>
  </si>
  <si>
    <t>Super Market</t>
  </si>
  <si>
    <t>Dr. H.M. Maidul Islam</t>
  </si>
  <si>
    <t>Vitor Bazar</t>
  </si>
  <si>
    <t>Dr. Kowmud Ronjon Roy</t>
  </si>
  <si>
    <t>The Haniman Pharmacy</t>
  </si>
  <si>
    <t>Mondir Road</t>
  </si>
  <si>
    <t>Dr. Md. Tarek</t>
  </si>
  <si>
    <t>Tarek Homoeo Hall</t>
  </si>
  <si>
    <t>Masjid Road</t>
  </si>
  <si>
    <t>Dr. Lokkhon Sen</t>
  </si>
  <si>
    <t>Anamika Homoeo Hall</t>
  </si>
  <si>
    <t>Dr. Bimol Chattopadhay</t>
  </si>
  <si>
    <t>Dr. Cittoronjon Roy</t>
  </si>
  <si>
    <t>Nitto Homoeo Cikitshaloy</t>
  </si>
  <si>
    <t>Dr. Bikas Ronjon Debsarma</t>
  </si>
  <si>
    <t>Kobita Homoeo Hall</t>
  </si>
  <si>
    <t>Jogdol Bazar</t>
  </si>
  <si>
    <t>Dr. Sujon Chandro Roy</t>
  </si>
  <si>
    <t>Baba Maa Homoeo Cikitshaloy</t>
  </si>
  <si>
    <t>Dr. Abdul Halim</t>
  </si>
  <si>
    <t>Jharbari Hat</t>
  </si>
  <si>
    <t>Dr. Md. Robiul Islam</t>
  </si>
  <si>
    <t>Rajdhani Homoeo Care</t>
  </si>
  <si>
    <t xml:space="preserve"> Dr. Bahar</t>
  </si>
  <si>
    <t>Bahar Homoeo Hall</t>
  </si>
  <si>
    <t>Khansama</t>
  </si>
  <si>
    <t>Supar Market</t>
  </si>
  <si>
    <t>Dr. Md. Shohel Rana</t>
  </si>
  <si>
    <t>Classec Homoeo Health Care</t>
  </si>
  <si>
    <t>Kobiruddin shah</t>
  </si>
  <si>
    <t>Dr. Forhad Hossain</t>
  </si>
  <si>
    <t>Parbotipur</t>
  </si>
  <si>
    <t>K. H. Sarok</t>
  </si>
  <si>
    <t>Dr. Amit Chandra Roy</t>
  </si>
  <si>
    <t>Satabgonj</t>
  </si>
  <si>
    <t>Haji Mor Bazar</t>
  </si>
  <si>
    <t>Dr. Sucitra Sen Shaha</t>
  </si>
  <si>
    <t>Badhon Homoeo Hall</t>
  </si>
  <si>
    <t>Dr. Sotendro Roy</t>
  </si>
  <si>
    <t>Kaharol Road</t>
  </si>
  <si>
    <t>Dr. Topon Kumar</t>
  </si>
  <si>
    <t>Madrasha Road</t>
  </si>
  <si>
    <t>Dr. Gowri Sankar</t>
  </si>
  <si>
    <t>Rail Get</t>
  </si>
  <si>
    <t>Dr. Labli Akter</t>
  </si>
  <si>
    <t>Rejawul Homoeo Nir</t>
  </si>
  <si>
    <t>Jalgaw Mor</t>
  </si>
  <si>
    <t>Dr. Arune Chandra</t>
  </si>
  <si>
    <t>Shadrishy Homoeo Hall</t>
  </si>
  <si>
    <t>Pul Hat Bazar</t>
  </si>
  <si>
    <t>Dr. Thahsin Ali</t>
  </si>
  <si>
    <t>Sriti Homoeo Hall</t>
  </si>
  <si>
    <t>Dr. Kalipodo</t>
  </si>
  <si>
    <t>S. M. Homoeo Hall</t>
  </si>
  <si>
    <t>Madhob Pur</t>
  </si>
  <si>
    <t>Dr. Shadhin Chandra Roy</t>
  </si>
  <si>
    <t>Shadhin Homoeo Hall</t>
  </si>
  <si>
    <t>Upojela Road</t>
  </si>
  <si>
    <t>Dr. Horipodo Roy</t>
  </si>
  <si>
    <t>Mil Road</t>
  </si>
  <si>
    <t>Dr. Arifur Rahman</t>
  </si>
  <si>
    <t>Housing More</t>
  </si>
  <si>
    <t xml:space="preserve">Dr. Ataullah </t>
  </si>
  <si>
    <t>Dr. Abul Kalam Azad</t>
  </si>
  <si>
    <t>Nimtola</t>
  </si>
  <si>
    <t>Dr. Tojammel Haque</t>
  </si>
  <si>
    <t>Homoeo Cikitshaloy</t>
  </si>
  <si>
    <t>Bahadur Bazar</t>
  </si>
  <si>
    <t>Dr. Bipin Debonath</t>
  </si>
  <si>
    <t>Kalitola</t>
  </si>
  <si>
    <t>Dr. Md. Omor Faruk</t>
  </si>
  <si>
    <t>Zarman Homoeo Hall</t>
  </si>
  <si>
    <t>Thanaroad</t>
  </si>
  <si>
    <t>Siraj Homoeo Hall</t>
  </si>
  <si>
    <t>Baluaadanga</t>
  </si>
  <si>
    <t>Dr. Toslim Udeen</t>
  </si>
  <si>
    <t>Dr. Horendro Nath Ror</t>
  </si>
  <si>
    <t>Dr. Sajjad Hossain</t>
  </si>
  <si>
    <t>Ranigonj</t>
  </si>
  <si>
    <t>Dr. Topon Kumar Roy</t>
  </si>
  <si>
    <t>Golapgonj</t>
  </si>
  <si>
    <t>Dr. Syamkumar Roy</t>
  </si>
  <si>
    <t>Dr. Sonjoy Singho</t>
  </si>
  <si>
    <t>Bhai Bhai Homoeo Hall</t>
  </si>
  <si>
    <t>Birol</t>
  </si>
  <si>
    <t>Husna Bazar</t>
  </si>
  <si>
    <t>Dr. Boloram Chandra</t>
  </si>
  <si>
    <t>Shaymol Homoeo Hall</t>
  </si>
  <si>
    <t>Dr. Mrittunjoy Roy</t>
  </si>
  <si>
    <t>Dr. Md. Ayoub Ali</t>
  </si>
  <si>
    <t>Sayed Homoeo Kuthir</t>
  </si>
  <si>
    <t>Dr. Fullen Sarkar</t>
  </si>
  <si>
    <t>Agroni Homoeo Hall</t>
  </si>
  <si>
    <t>Bohubol Dighi</t>
  </si>
  <si>
    <t>Dr. Babul Sarkar</t>
  </si>
  <si>
    <t>Purno Sakti Homoeo Pha.</t>
  </si>
  <si>
    <t>Dr. Biplob Roy</t>
  </si>
  <si>
    <t>Biplob Homoeo Hall</t>
  </si>
  <si>
    <t>Dr. Biresh Chandra</t>
  </si>
  <si>
    <t>Chandra Homoeo Hall</t>
  </si>
  <si>
    <t>Birol Bazar</t>
  </si>
  <si>
    <t>Dr. Jahidul Islam</t>
  </si>
  <si>
    <t>Kaharol</t>
  </si>
  <si>
    <t>Dr. Mala Roy</t>
  </si>
  <si>
    <t>Bhoumik Homoeo Hall</t>
  </si>
  <si>
    <t>Dr. Noni Gopal Roy</t>
  </si>
  <si>
    <t>Dash Maile</t>
  </si>
  <si>
    <t>Dr.Md. Atawur Rahman</t>
  </si>
  <si>
    <t>Sani Homoeo Hall</t>
  </si>
  <si>
    <t>Rampur Bazar</t>
  </si>
  <si>
    <t>Dr. Bhupendro Nath</t>
  </si>
  <si>
    <t>Bhupendronath H. Hall</t>
  </si>
  <si>
    <t>Dr. Moistofa Kamal</t>
  </si>
  <si>
    <t>Abdulah Homoeo Hall</t>
  </si>
  <si>
    <t>Naldanga</t>
  </si>
  <si>
    <t>Piaj Bazar</t>
  </si>
  <si>
    <t>Nasima Homoeo Hall</t>
  </si>
  <si>
    <t>Dr. Ataur Rahman</t>
  </si>
  <si>
    <t>Haniman Homoeo Chikitsaloy</t>
  </si>
  <si>
    <t>Basudebpur</t>
  </si>
  <si>
    <t>Homoeo Chikitsaloy</t>
  </si>
  <si>
    <t>Dr. Shafikul Islam</t>
  </si>
  <si>
    <t>Soyida Homoeo Hall</t>
  </si>
  <si>
    <t>NNHPC</t>
  </si>
  <si>
    <t>Natore Sadar</t>
  </si>
  <si>
    <t>Belpukuria</t>
  </si>
  <si>
    <t>Dr. Shohidul Islam</t>
  </si>
  <si>
    <t>Dr. Md. Muktar Hosen</t>
  </si>
  <si>
    <t>Anis  Homoeo Hall</t>
  </si>
  <si>
    <t>Lalpur</t>
  </si>
  <si>
    <t>Dr. Harun-or-Rashid</t>
  </si>
  <si>
    <t>Darbar Homoeo Hall</t>
  </si>
  <si>
    <t>Raj Homoeo Hall</t>
  </si>
  <si>
    <t>Dr. Ahmed Ali</t>
  </si>
  <si>
    <t>Ahmed Homoeo Hall</t>
  </si>
  <si>
    <t>Suger Mill</t>
  </si>
  <si>
    <t>Dr. Md. Mojnur Rahman</t>
  </si>
  <si>
    <t>Hajera Homoeo Hall</t>
  </si>
  <si>
    <t>Dr. Md. Shadul Islam</t>
  </si>
  <si>
    <t>Ambia Homoeo Hall</t>
  </si>
  <si>
    <t>Dipok Homoeo Hall</t>
  </si>
  <si>
    <t>Bil Baria</t>
  </si>
  <si>
    <t>Dr. Kalachad Mondol</t>
  </si>
  <si>
    <t>Ashirbad Homoeo Chikitsaloy</t>
  </si>
  <si>
    <t>Sree Aboni Mohon Sarkar</t>
  </si>
  <si>
    <t>Gourango Homoeo Hall</t>
  </si>
  <si>
    <t>Durduria</t>
  </si>
  <si>
    <t>Dr. Kanai Chandra Hal.</t>
  </si>
  <si>
    <t>Shourov Homoeo Hall</t>
  </si>
  <si>
    <t>Dr. Md. Moshiur Rahman</t>
  </si>
  <si>
    <t>Tamini Homoeo Care</t>
  </si>
  <si>
    <t>Dr. Md. Shekh Sadi</t>
  </si>
  <si>
    <t>Singra</t>
  </si>
  <si>
    <t>Madrasha More</t>
  </si>
  <si>
    <t>Dr. Md. Nurul Islam</t>
  </si>
  <si>
    <t>Dr. Mst. Kamrun Nahar</t>
  </si>
  <si>
    <t>Dr. Md. Ashraf Hosen</t>
  </si>
  <si>
    <t>College Gate</t>
  </si>
  <si>
    <t>Dr. Sudorshon</t>
  </si>
  <si>
    <t>Dr. Md. Abdur Rashid</t>
  </si>
  <si>
    <t>Dr. Mst Ashrafun Nahar</t>
  </si>
  <si>
    <t>Dr. Md. Abdul Gafur</t>
  </si>
  <si>
    <t>Ahmed Ali Homoeo Hall</t>
  </si>
  <si>
    <t>Dr. S.M. Akbor Hosen</t>
  </si>
  <si>
    <t>Nearia Homoeo Hall</t>
  </si>
  <si>
    <t>NHH</t>
  </si>
  <si>
    <t>LMP</t>
  </si>
  <si>
    <t>Dr. Wahedujjaman Rasel</t>
  </si>
  <si>
    <t>Padma Homoeo Hall</t>
  </si>
  <si>
    <t>Stadium Road</t>
  </si>
  <si>
    <t>Dr. Md. Abdul Waki Sopon</t>
  </si>
  <si>
    <t>Chamari Homoeo Hall</t>
  </si>
  <si>
    <t>MADHMA</t>
  </si>
  <si>
    <t>Dr. Johurul Islam</t>
  </si>
  <si>
    <t>Natore</t>
  </si>
  <si>
    <t>Bengle Homoeo Hall</t>
  </si>
  <si>
    <t>Dr. Suvash Kumar Voumik</t>
  </si>
  <si>
    <t>Voumik Homoeo Hall</t>
  </si>
  <si>
    <t>Nicha Bazar</t>
  </si>
  <si>
    <t>North Bengle Homoeo Hall</t>
  </si>
  <si>
    <t>Dr. Soyed Abdur Rashid</t>
  </si>
  <si>
    <t>Kanaikhali</t>
  </si>
  <si>
    <t>Bari-Us-Salam Homoeo Hall</t>
  </si>
  <si>
    <t>Chaul Potti</t>
  </si>
  <si>
    <t>Dr. Md. Anisur Rahman</t>
  </si>
  <si>
    <t>Ortho Homoeo Hall</t>
  </si>
  <si>
    <t>Dr. Md. Somir Uddin</t>
  </si>
  <si>
    <t>Mim Homoeo Hall</t>
  </si>
  <si>
    <t>Chadpur Bazar</t>
  </si>
  <si>
    <t>Dr. Mamunul Islam</t>
  </si>
  <si>
    <t>Khaja Homoeo Hall</t>
  </si>
  <si>
    <t>Half Rasta</t>
  </si>
  <si>
    <t>Dr. M. Eshahak</t>
  </si>
  <si>
    <t>Natore Homoeo Hall</t>
  </si>
  <si>
    <t>Shafik Homoeo Hall</t>
  </si>
  <si>
    <t>Dr. Md. Aslam Uddin</t>
  </si>
  <si>
    <t>Bagatipara</t>
  </si>
  <si>
    <t>Jhigori Bazar</t>
  </si>
  <si>
    <t>Dr. Md. Atikul Islam</t>
  </si>
  <si>
    <t>Sahida Mukul Homoeo Hall</t>
  </si>
  <si>
    <t>Malonchi</t>
  </si>
  <si>
    <t>Dr. Md. Shaiful Islam</t>
  </si>
  <si>
    <t>Shamanta Homoeo Hall</t>
  </si>
  <si>
    <t>LMAFPA</t>
  </si>
  <si>
    <t>Dayrampur</t>
  </si>
  <si>
    <t>Dr. Ronojit Kumar Pran.</t>
  </si>
  <si>
    <t>Dhupuile</t>
  </si>
  <si>
    <t>Sonapur</t>
  </si>
  <si>
    <t>Sonapur Homoeo Hall</t>
  </si>
  <si>
    <t>Dr. Md. Monjurul Islam</t>
  </si>
  <si>
    <t>Dr. A. Motin</t>
  </si>
  <si>
    <t>Dr. Md. Shamshul Haque</t>
  </si>
  <si>
    <t>Niraloy homoeo Hall</t>
  </si>
  <si>
    <t>CHD</t>
  </si>
  <si>
    <t>Dr. Rajesh Kumar</t>
  </si>
  <si>
    <t>Dr. Mostafijur Rajman</t>
  </si>
  <si>
    <t>Provashok Homoeo Pharmacy</t>
  </si>
  <si>
    <t>Dr. Sabana Khatun</t>
  </si>
  <si>
    <t>Dr. Astanur Rahman</t>
  </si>
  <si>
    <t>Maruf Homoeo Hall</t>
  </si>
  <si>
    <t>Sojol Homoeo Hall</t>
  </si>
  <si>
    <t>The Shikha Homoeo Pharmacy</t>
  </si>
  <si>
    <t>Dr. Ziaur Rahman</t>
  </si>
  <si>
    <t>Dr. Ibrahim Hosen</t>
  </si>
  <si>
    <t>Vai Vai Homoeo Pharmacy</t>
  </si>
  <si>
    <t>Gangupara</t>
  </si>
  <si>
    <t>Dr. Fozlur Rahman</t>
  </si>
  <si>
    <t>Rajshahi Homoeo Hall</t>
  </si>
  <si>
    <t>Mohonpur</t>
  </si>
  <si>
    <t>Seba Homoeo Pharmacy</t>
  </si>
  <si>
    <t>Keshorhat</t>
  </si>
  <si>
    <t>Dr. Abdur Rashid</t>
  </si>
  <si>
    <t>Rashid Homoeo Ph</t>
  </si>
  <si>
    <t>Dr. Serajul Islam</t>
  </si>
  <si>
    <t>Homoeo Daktar Khana</t>
  </si>
  <si>
    <t>Dr.abul Kalam Azad</t>
  </si>
  <si>
    <t>Bishmillah Homoeo Hall</t>
  </si>
  <si>
    <t xml:space="preserve"> Rajshahi</t>
  </si>
  <si>
    <t>Dr. Md. Tofajjol Hossain</t>
  </si>
  <si>
    <t>Mochmoil Homoeo Hall</t>
  </si>
  <si>
    <t>Mochmoil Bazar</t>
  </si>
  <si>
    <t>Rokeya Memorial Homoeo Hall</t>
  </si>
  <si>
    <t>Motihar</t>
  </si>
  <si>
    <t>Binodpur</t>
  </si>
  <si>
    <t>Banesswar</t>
  </si>
  <si>
    <t>Dr. Ramjan Ali</t>
  </si>
  <si>
    <t>Ramjan Homoeo Hall</t>
  </si>
  <si>
    <t>Durgapur</t>
  </si>
  <si>
    <t>Dr. Md. Sourov Hosen</t>
  </si>
  <si>
    <t>Hadirmore</t>
  </si>
  <si>
    <t>Dr. Komol Sarkar</t>
  </si>
  <si>
    <t>Komol Homoeo Hall</t>
  </si>
  <si>
    <t>Alupotti</t>
  </si>
  <si>
    <t>Dr. Shamsul Haque Shah</t>
  </si>
  <si>
    <t>Hemchandra Homoeo Chikitsaloy</t>
  </si>
  <si>
    <t>Kazla</t>
  </si>
  <si>
    <t>Alta  Homoeo Hall</t>
  </si>
  <si>
    <t>Paba</t>
  </si>
  <si>
    <t>Darusha</t>
  </si>
  <si>
    <t>Dr. Moinul Islam</t>
  </si>
  <si>
    <t>Vai-Bon Homoeo Hall</t>
  </si>
  <si>
    <t>Dr. Jabed Ali</t>
  </si>
  <si>
    <t>Asif Pharmecy</t>
  </si>
  <si>
    <t>Nowhata</t>
  </si>
  <si>
    <t>Dr. D.K. Bablu</t>
  </si>
  <si>
    <t>HMD</t>
  </si>
  <si>
    <t xml:space="preserve">Dr. Sanower </t>
  </si>
  <si>
    <t>Abid Homoeo Hall</t>
  </si>
  <si>
    <t>Dr. Hakim Rashedul Islam</t>
  </si>
  <si>
    <t>Halima Dawakhana</t>
  </si>
  <si>
    <t>Zia Park More</t>
  </si>
  <si>
    <t>Dr. Jahangir Hosen</t>
  </si>
  <si>
    <t>Al-Sahad Homoeo Complex</t>
  </si>
  <si>
    <t>Nawhata</t>
  </si>
  <si>
    <t>Dr. Md. Shahadat Hosen</t>
  </si>
  <si>
    <t>Saudi Homoeo Chikitsaloy</t>
  </si>
  <si>
    <t>Amchottor</t>
  </si>
  <si>
    <t>Dr. Saad Ibne Mojammel</t>
  </si>
  <si>
    <t>Molla Homoeo Hall</t>
  </si>
  <si>
    <t>Nowdapara</t>
  </si>
  <si>
    <t>Dr. Motahar Ali</t>
  </si>
  <si>
    <t>Jabin Homoeo Hall</t>
  </si>
  <si>
    <t>Dr. Golam Sarwar</t>
  </si>
  <si>
    <t>Samadia Homoeo Pharmacy</t>
  </si>
  <si>
    <t>Boalia</t>
  </si>
  <si>
    <t>Dr. Humayun Kabir Mithu</t>
  </si>
  <si>
    <t>Macca Homoeo Pharmacy</t>
  </si>
  <si>
    <t>Malopara</t>
  </si>
  <si>
    <t>Dr. Golam Sarwar Dinar</t>
  </si>
  <si>
    <t>Dr. Mst. Sahera Banu</t>
  </si>
  <si>
    <t>Rajshahi Homoeo Pharmacy</t>
  </si>
  <si>
    <t>Dr. Md. Faruk</t>
  </si>
  <si>
    <t>Fahim International Homoeo Pharmacy</t>
  </si>
  <si>
    <t>Dr. Shankar</t>
  </si>
  <si>
    <t>Shaheb Bazar</t>
  </si>
  <si>
    <t>Dr. Selina Banu</t>
  </si>
  <si>
    <t>Yeasin Homoeo Centre</t>
  </si>
  <si>
    <t>Dr. Shamsul Haque</t>
  </si>
  <si>
    <t>Hemchandro Homoeo Hall</t>
  </si>
  <si>
    <t>Dr. Shamim Ali</t>
  </si>
  <si>
    <t>M/S Anowara Pharmecy</t>
  </si>
  <si>
    <t>Zero Point</t>
  </si>
  <si>
    <t>Dr. Naru Da</t>
  </si>
  <si>
    <t>Homoeo Sindicate</t>
  </si>
  <si>
    <t>Batarmor</t>
  </si>
  <si>
    <t>Dr. Indrajit Sarkar</t>
  </si>
  <si>
    <t>Sourov Homoeo Hall</t>
  </si>
  <si>
    <t>Dr. Borhan Ali</t>
  </si>
  <si>
    <t>Rajpara</t>
  </si>
  <si>
    <t>Court Bazar</t>
  </si>
  <si>
    <t>Dr. Mohidul Islam</t>
  </si>
  <si>
    <t>Shanto Homoeo Pharmecy</t>
  </si>
  <si>
    <t>Dr. Md. Shohidul Islam</t>
  </si>
  <si>
    <t>Dr. Md. Nurun Nabi</t>
  </si>
  <si>
    <t>Nabi Ayurbedi Chikitsaloy</t>
  </si>
  <si>
    <t>Saheb Bazar</t>
  </si>
  <si>
    <t>Dr. Shofikul Islam</t>
  </si>
  <si>
    <t>Alom Homoeo Pharmecy</t>
  </si>
  <si>
    <t>Godagari</t>
  </si>
  <si>
    <t>Mohishalbari</t>
  </si>
  <si>
    <t>Dr. Idrish Ali</t>
  </si>
  <si>
    <t>Ruma Homoeo Pharmecy</t>
  </si>
  <si>
    <t>Toyheda Homoeo Hall</t>
  </si>
  <si>
    <t>Dr. Delowar</t>
  </si>
  <si>
    <t>Dr. Atikur Rahman</t>
  </si>
  <si>
    <t>Dr. mohidul Islam</t>
  </si>
  <si>
    <t>Shanto Homoeo Hall</t>
  </si>
  <si>
    <t>Kakonhat</t>
  </si>
  <si>
    <t>Dr. Najmul Haque</t>
  </si>
  <si>
    <t>Damkura</t>
  </si>
  <si>
    <t>Dr. Akkash Ali</t>
  </si>
  <si>
    <t>Dr. Md. Anik Hossain</t>
  </si>
  <si>
    <t>Anik Homoeo Hall</t>
  </si>
  <si>
    <t>Dr. Md Mijanur Rahman</t>
  </si>
  <si>
    <t>Dr. Foyej Ali</t>
  </si>
  <si>
    <t>Raihan Homoeo Hall</t>
  </si>
  <si>
    <t>Dr. Jahid Hosen</t>
  </si>
  <si>
    <t>Gomostapur</t>
  </si>
  <si>
    <t>Bolia</t>
  </si>
  <si>
    <t>Dr. Kotu</t>
  </si>
  <si>
    <t>Paris Homoeo Hall</t>
  </si>
  <si>
    <t>Choudala</t>
  </si>
  <si>
    <t>Dr. Abeur Rahman</t>
  </si>
  <si>
    <t>Rohonpur</t>
  </si>
  <si>
    <t>Dr. Safikul Islam</t>
  </si>
  <si>
    <t>LLB</t>
  </si>
  <si>
    <t>Dr. Ashraful islam</t>
  </si>
  <si>
    <t>Sahera Homoeo Hall</t>
  </si>
  <si>
    <t>Dr. Monowarul Islam</t>
  </si>
  <si>
    <t>Sotota Homoeo Hall</t>
  </si>
  <si>
    <t>Shibgonj</t>
  </si>
  <si>
    <t>Kanshat</t>
  </si>
  <si>
    <t>Dr. Samim</t>
  </si>
  <si>
    <t>Bilkis Homoeo Hall</t>
  </si>
  <si>
    <t>Dr. Akhtarul Islam</t>
  </si>
  <si>
    <t>Asif Homoeo Hall</t>
  </si>
  <si>
    <t>Mondol Homoeo Hall</t>
  </si>
  <si>
    <t>Boikali Homoeo Hall</t>
  </si>
  <si>
    <t>Adorsho  Homoeo Hall</t>
  </si>
  <si>
    <t>Dr. Jakir Hosen</t>
  </si>
  <si>
    <t>Umorpur</t>
  </si>
  <si>
    <t>Dr. Bisharot Ali</t>
  </si>
  <si>
    <t>Monakosha</t>
  </si>
  <si>
    <t>Dr. Md. Ali</t>
  </si>
  <si>
    <t>Chamarhat</t>
  </si>
  <si>
    <t>Dr. Selim Uddin</t>
  </si>
  <si>
    <t>Jonaki Homoeo Hall</t>
  </si>
  <si>
    <t>Khaserhat</t>
  </si>
  <si>
    <t>Maa Baba Homoeo Hall</t>
  </si>
  <si>
    <t>Dr. Altaf Hossain</t>
  </si>
  <si>
    <t>M.B Homoeo Hall</t>
  </si>
  <si>
    <t>Dr. Almas</t>
  </si>
  <si>
    <t>Nachol</t>
  </si>
  <si>
    <t>Mollikpur</t>
  </si>
  <si>
    <t>Dr. Ashraful</t>
  </si>
  <si>
    <t>Dr. Shariful Islam</t>
  </si>
  <si>
    <t>Dr. Harun-Or-Rashid</t>
  </si>
  <si>
    <t>Jahida Homoeo Hall</t>
  </si>
  <si>
    <t>Johirul Homoeo Hall</t>
  </si>
  <si>
    <t>Laowghathi</t>
  </si>
  <si>
    <t>Dr. Sumon Ali</t>
  </si>
  <si>
    <t>Ramchandrapur</t>
  </si>
  <si>
    <t>Dr. Esharul am</t>
  </si>
  <si>
    <t>Shahadat Homoeo Hall</t>
  </si>
  <si>
    <t>Dr. Najrul Islam</t>
  </si>
  <si>
    <t>Najrul Homoeo Hall</t>
  </si>
  <si>
    <t>Chakriti</t>
  </si>
  <si>
    <t>Khairul Homoeo Hall</t>
  </si>
  <si>
    <t>Dr. Abdur Razzak</t>
  </si>
  <si>
    <t>Dr. Firoz</t>
  </si>
  <si>
    <t>Volahat Homoeo Hall</t>
  </si>
  <si>
    <t>Volahat</t>
  </si>
  <si>
    <t>Dr. Selim</t>
  </si>
  <si>
    <t>Argora</t>
  </si>
  <si>
    <t>Golap Bazar</t>
  </si>
  <si>
    <t>Dr. Anil Kumar</t>
  </si>
  <si>
    <t>Anil Homoeo Chikitsaloy</t>
  </si>
  <si>
    <t>Koyla Bazar</t>
  </si>
  <si>
    <t>Dr. Rubel Hosen</t>
  </si>
  <si>
    <t>Tikory</t>
  </si>
  <si>
    <t>Dr. Md. Ishahak Ali</t>
  </si>
  <si>
    <t>Shafi Homoeo Hall</t>
  </si>
  <si>
    <t>Dhobra</t>
  </si>
  <si>
    <t>Dr. Samad</t>
  </si>
  <si>
    <t>Sona Mosjid</t>
  </si>
  <si>
    <t>Bondhu Dental Homoeo Ph.</t>
  </si>
  <si>
    <t>Borik Bazar</t>
  </si>
  <si>
    <t>Dr. Zeam</t>
  </si>
  <si>
    <t>Maa Homoeo Complex</t>
  </si>
  <si>
    <t>Dr. Shahida Aktar</t>
  </si>
  <si>
    <t>Dr. Babu Khan</t>
  </si>
  <si>
    <t>Bengale Homoeo Hall</t>
  </si>
  <si>
    <t>Chapai Sadar</t>
  </si>
  <si>
    <t>Nasrin Homoeo Hall</t>
  </si>
  <si>
    <t>Dr. Jarjis</t>
  </si>
  <si>
    <t>Dr. Ekramul Haque</t>
  </si>
  <si>
    <t>Begum Homoeo Hall</t>
  </si>
  <si>
    <t>Nurani Homoeo Hall</t>
  </si>
  <si>
    <t>Dr. Subrata</t>
  </si>
  <si>
    <t>Medical Homoeo Hall</t>
  </si>
  <si>
    <t>Dariapur</t>
  </si>
  <si>
    <t>Dr. Parul Islam</t>
  </si>
  <si>
    <t>Ranihati</t>
  </si>
  <si>
    <t>Dr. Abul Azad</t>
  </si>
  <si>
    <t xml:space="preserve">Chapai </t>
  </si>
  <si>
    <t>Jonota Homoeo Hall</t>
  </si>
  <si>
    <t>Luxmipur</t>
  </si>
  <si>
    <t>Dr. Azim Uddin</t>
  </si>
  <si>
    <t>Dr. Kamal Uddin</t>
  </si>
  <si>
    <t>Kamona Homoeo Hall</t>
  </si>
  <si>
    <t>Boraigram</t>
  </si>
  <si>
    <t>Jonail</t>
  </si>
  <si>
    <t>Dr. Shahidul Islam</t>
  </si>
  <si>
    <t>Dr. Moslem Uddin</t>
  </si>
  <si>
    <t>Ettadi Medical</t>
  </si>
  <si>
    <t>Dr. Moni</t>
  </si>
  <si>
    <t>Hasi Homoeo Hall</t>
  </si>
  <si>
    <t>Dr. Aiyub Ali</t>
  </si>
  <si>
    <t>Dr. Momotaj Barmon</t>
  </si>
  <si>
    <t>Dr. Woares Nuri</t>
  </si>
  <si>
    <t>Woares Homoeo Hall</t>
  </si>
  <si>
    <t>Dr. Halima Begum</t>
  </si>
  <si>
    <t>Dr. Abdus Samad</t>
  </si>
  <si>
    <t>Bonpara</t>
  </si>
  <si>
    <t>Dr. Abdul Khalek</t>
  </si>
  <si>
    <t>Dr. Woahidul Islam</t>
  </si>
  <si>
    <t>Dr. Kamal Hosen</t>
  </si>
  <si>
    <t>Desh Homoeo Hall</t>
  </si>
  <si>
    <t>Dr. Shamim Alom</t>
  </si>
  <si>
    <t>Sompa Homoeo Hall</t>
  </si>
  <si>
    <t>Razapur</t>
  </si>
  <si>
    <t>Dr. Faruk</t>
  </si>
  <si>
    <t>Dr. Delowar Hosen</t>
  </si>
  <si>
    <t>Sanowar Homoeo Hall</t>
  </si>
  <si>
    <t>Dr. Shahin</t>
  </si>
  <si>
    <t>Koyen Bazar</t>
  </si>
  <si>
    <t>Gurudaspur</t>
  </si>
  <si>
    <t>Najirpur</t>
  </si>
  <si>
    <t>Chachkoir</t>
  </si>
  <si>
    <t>Dr. Kazi Saifullah</t>
  </si>
  <si>
    <t>Noyabazar</t>
  </si>
  <si>
    <t>Bagha</t>
  </si>
  <si>
    <t>Dr. Md. Shahbur Rahman</t>
  </si>
  <si>
    <t>Durgapur Bazar</t>
  </si>
  <si>
    <t>Dr. Joynal Abedin</t>
  </si>
  <si>
    <t>Taherpur</t>
  </si>
  <si>
    <t>Dr. Munsur Ali</t>
  </si>
  <si>
    <t>Homoeo Research Corner</t>
  </si>
  <si>
    <t>Niramoy Homoeo Pharmecy</t>
  </si>
  <si>
    <t>Alipur</t>
  </si>
  <si>
    <t>Dr. Md. Gias Uddin</t>
  </si>
  <si>
    <t>Motia Homoeo Hall</t>
  </si>
  <si>
    <t>Charghat</t>
  </si>
  <si>
    <t>Sarda Bazar</t>
  </si>
  <si>
    <t>Dr. Md. Mostafijur Rahman</t>
  </si>
  <si>
    <t>Malia Homoeo Hall</t>
  </si>
  <si>
    <t>Kakramari</t>
  </si>
  <si>
    <t>Charghat Bazar</t>
  </si>
  <si>
    <t>Dr. Md. Mizanur Rahman</t>
  </si>
  <si>
    <t>Mizan Homoeo Pharmecy</t>
  </si>
  <si>
    <t>Rogmukto Homoeo Hall</t>
  </si>
  <si>
    <t>Dr. Md. Ashraful Jamal</t>
  </si>
  <si>
    <t>Dr. Md. Romjan Ali</t>
  </si>
  <si>
    <t>Romjan Ali Homoeo Hall</t>
  </si>
  <si>
    <t>Khudir Bottola</t>
  </si>
  <si>
    <t>Nabila Homoeo Hall</t>
  </si>
  <si>
    <t>Dr. Khokon Biswas</t>
  </si>
  <si>
    <t>Nandangachi</t>
  </si>
  <si>
    <t>Dr. Md. Forhad Hossain</t>
  </si>
  <si>
    <t>Forhad Homoeo Hall</t>
  </si>
  <si>
    <t>Puthia</t>
  </si>
  <si>
    <t>Pachani Bazar</t>
  </si>
  <si>
    <t>Dr. Md. Nayon Uddin</t>
  </si>
  <si>
    <t>The Haydari Homoeo Hall</t>
  </si>
  <si>
    <t>Baneswar Bazar</t>
  </si>
  <si>
    <t>Dr. Md. Jabbar Uddin</t>
  </si>
  <si>
    <t>Haniman Homoeo Clinic</t>
  </si>
  <si>
    <t>Jhalmalia Bazar</t>
  </si>
  <si>
    <t>Dr. Md. Rasel</t>
  </si>
  <si>
    <t>Dr. Md. Mijanur Rahman</t>
  </si>
  <si>
    <t>Puthia Bazar</t>
  </si>
  <si>
    <t>Shibpur Bazar</t>
  </si>
  <si>
    <t>Dr. Sumon Kumar</t>
  </si>
  <si>
    <t>Shefali Homoeo Hall</t>
  </si>
  <si>
    <t>Dr. Mita Sorkar</t>
  </si>
  <si>
    <t>Khoka Homoeo Hall</t>
  </si>
  <si>
    <t xml:space="preserve">Puthia </t>
  </si>
  <si>
    <t>Baneswar</t>
  </si>
  <si>
    <t>Beauty Homoeo Hall</t>
  </si>
  <si>
    <t>Dr. Md. Ayub Ali</t>
  </si>
  <si>
    <t>Meghna Homoeo Hall</t>
  </si>
  <si>
    <t>Old Bus Stand Bagha</t>
  </si>
  <si>
    <t>Dr. Md. Abdul Mannafi</t>
  </si>
  <si>
    <t>Narayanpur Bazar</t>
  </si>
  <si>
    <t>Bagha Bazar</t>
  </si>
  <si>
    <t>Dr. Basonti Rani</t>
  </si>
  <si>
    <t>Basonti Rani Homoeo Hall</t>
  </si>
  <si>
    <t>Jot Joyrampur</t>
  </si>
  <si>
    <t>Dr. Mahbub Ali</t>
  </si>
  <si>
    <t>Madrasa Market</t>
  </si>
  <si>
    <t>Dr. Shimanto</t>
  </si>
  <si>
    <t>Bounita Homoeo Hall</t>
  </si>
  <si>
    <t>Adorsho Homoeo Chikitsaloy</t>
  </si>
  <si>
    <t>Binodpur Bazar</t>
  </si>
  <si>
    <t>Mohammad Azizul Huq-Fulpur</t>
  </si>
  <si>
    <t>Dr. Ismahil</t>
  </si>
  <si>
    <t>Tarakanda</t>
  </si>
  <si>
    <t>Joybangla</t>
  </si>
  <si>
    <t>Dr. Kadir</t>
  </si>
  <si>
    <t>Kadir Homoeo Hall</t>
  </si>
  <si>
    <t>Nur Ho Hall</t>
  </si>
  <si>
    <t>Dr. Hafisuddin</t>
  </si>
  <si>
    <t>Bandari Medicine</t>
  </si>
  <si>
    <t>Dr. Asadujaman</t>
  </si>
  <si>
    <t>Kodalder</t>
  </si>
  <si>
    <t>Dr. Nurul Haq</t>
  </si>
  <si>
    <t>Mokti Ho Hall</t>
  </si>
  <si>
    <t>Magiel</t>
  </si>
  <si>
    <t>Dr. Am Rahman</t>
  </si>
  <si>
    <t>Am Rahman Ho Hall</t>
  </si>
  <si>
    <t>Kasigonj</t>
  </si>
  <si>
    <t>Dr. Dibakor</t>
  </si>
  <si>
    <t>Ma Ho Hall</t>
  </si>
  <si>
    <t>Dr. Mojibor</t>
  </si>
  <si>
    <t>Milli Ho Hall</t>
  </si>
  <si>
    <t>Dr. Rodikullah</t>
  </si>
  <si>
    <t>Rofikullah Ho Hall</t>
  </si>
  <si>
    <t>Poranganj</t>
  </si>
  <si>
    <t>Dr. Asique</t>
  </si>
  <si>
    <t>Jaman Ho Hall</t>
  </si>
  <si>
    <t>Dr. Rabbani</t>
  </si>
  <si>
    <t>Deni Ho Hall</t>
  </si>
  <si>
    <t>Dr. Samdani</t>
  </si>
  <si>
    <t>Chorkho richa</t>
  </si>
  <si>
    <t>Dr. Sohidullah</t>
  </si>
  <si>
    <t>Dr. Noyon</t>
  </si>
  <si>
    <t>Purbadhala</t>
  </si>
  <si>
    <t>Hugla</t>
  </si>
  <si>
    <t>Doyel Homoeo Hall</t>
  </si>
  <si>
    <t>Dhubaura</t>
  </si>
  <si>
    <t>Guatola</t>
  </si>
  <si>
    <t>Dr. Shesir Kor</t>
  </si>
  <si>
    <t>Jeebon Ho Hall</t>
  </si>
  <si>
    <t>Adorsho  Ho Hall</t>
  </si>
  <si>
    <t>Fulpur</t>
  </si>
  <si>
    <t>Balica</t>
  </si>
  <si>
    <t>Dr. Wahab</t>
  </si>
  <si>
    <t>Dr. Nurul</t>
  </si>
  <si>
    <t>Nafisa Ho Hall</t>
  </si>
  <si>
    <t>Khal Ho Hall</t>
  </si>
  <si>
    <t>Dr. Sadikur</t>
  </si>
  <si>
    <t>Busara Ho Hall</t>
  </si>
  <si>
    <t>Kaisapur</t>
  </si>
  <si>
    <t>Dr. Gazi</t>
  </si>
  <si>
    <t>Pies Ho Hall</t>
  </si>
  <si>
    <t>Bula</t>
  </si>
  <si>
    <t>Haluaghat</t>
  </si>
  <si>
    <t>Dr.  Motin</t>
  </si>
  <si>
    <t>Sodes Ho Hall</t>
  </si>
  <si>
    <t>Dr. Naiem</t>
  </si>
  <si>
    <t>Islam Ho Hall</t>
  </si>
  <si>
    <t>Dr. Soltan</t>
  </si>
  <si>
    <t>Soltan Ho Hall</t>
  </si>
  <si>
    <t>Dr. Sohidul</t>
  </si>
  <si>
    <t>Sebashom Homoeo Hall</t>
  </si>
  <si>
    <t>Sorjopur</t>
  </si>
  <si>
    <t>Jakir Medical Hall</t>
  </si>
  <si>
    <t>Munsirhat</t>
  </si>
  <si>
    <t>Dr. Sattar</t>
  </si>
  <si>
    <t>Dr. Opendra</t>
  </si>
  <si>
    <t>Pul Ho Hall</t>
  </si>
  <si>
    <t>Dr. Sottananda</t>
  </si>
  <si>
    <t>Sristi Homoeo Hall</t>
  </si>
  <si>
    <t>Dr. Sopon</t>
  </si>
  <si>
    <t>Sokonna Ho Hall</t>
  </si>
  <si>
    <t>Dr. Majadul</t>
  </si>
  <si>
    <t>Sorehapur</t>
  </si>
  <si>
    <t>Sree Krishno Ho Hall</t>
  </si>
  <si>
    <t>Nagla</t>
  </si>
  <si>
    <t>Sebaloy Ho Hall</t>
  </si>
  <si>
    <t>Dr. Shalam</t>
  </si>
  <si>
    <t>Dr. Amdadul Haq</t>
  </si>
  <si>
    <t>Dhara</t>
  </si>
  <si>
    <t>Dr. Shalaykhan</t>
  </si>
  <si>
    <t>Khan Ho Hall (1)</t>
  </si>
  <si>
    <t>Ho Arogha Necaton</t>
  </si>
  <si>
    <t>Dr. Monjorul</t>
  </si>
  <si>
    <t>Khan Ho Hall (2)</t>
  </si>
  <si>
    <t>Alisha</t>
  </si>
  <si>
    <t>Dr. Musaruf</t>
  </si>
  <si>
    <t>Akonda Ho Hall</t>
  </si>
  <si>
    <t>Tri. sadar</t>
  </si>
  <si>
    <t>Hanimen Ho Hall</t>
  </si>
  <si>
    <t>Ta: Sadar</t>
  </si>
  <si>
    <t>Dr. Pranes</t>
  </si>
  <si>
    <t>Tripti Ho Hall</t>
  </si>
  <si>
    <t>Dr. Ajijul</t>
  </si>
  <si>
    <t>Nadia Ho Hall</t>
  </si>
  <si>
    <t>Dr. Tipu</t>
  </si>
  <si>
    <t>Tipu Homoeo Hall</t>
  </si>
  <si>
    <t>Vietkandi</t>
  </si>
  <si>
    <t>Nasarica Ho Hall</t>
  </si>
  <si>
    <t>Dr. Kuddus</t>
  </si>
  <si>
    <t>Miskipara</t>
  </si>
  <si>
    <t>Dr. Ieasive</t>
  </si>
  <si>
    <t>Sahugh Ho Hall</t>
  </si>
  <si>
    <t>Professor Homoeo Hall</t>
  </si>
  <si>
    <t>Tripti Homoeo Hall</t>
  </si>
  <si>
    <t>Dr. Faruki</t>
  </si>
  <si>
    <t>Faruki Dhua Khana</t>
  </si>
  <si>
    <t>Dr. Azijul</t>
  </si>
  <si>
    <t>Nadia Homoeo Hall</t>
  </si>
  <si>
    <t>Dr. Jogodis</t>
  </si>
  <si>
    <t>Janata Pharmacy</t>
  </si>
  <si>
    <t>Sree Guro Homoeo Hall</t>
  </si>
  <si>
    <t>Dr. Sorobi</t>
  </si>
  <si>
    <t>Sorobi Ho Hall</t>
  </si>
  <si>
    <t>Dr. Prosanto</t>
  </si>
  <si>
    <t>Monica Ho Hall</t>
  </si>
  <si>
    <t>Dr. Toffajal</t>
  </si>
  <si>
    <t>Sikdar Homoeo Hall</t>
  </si>
  <si>
    <t>Abdur Rashid -Mymensingh-3</t>
  </si>
  <si>
    <t xml:space="preserve">Dr. Gouranga </t>
  </si>
  <si>
    <t>Chandro Kishor</t>
  </si>
  <si>
    <t>Gouripur</t>
  </si>
  <si>
    <t>Dr. Bimol</t>
  </si>
  <si>
    <t>Dr. Okhil</t>
  </si>
  <si>
    <t>Popular Ho Hall</t>
  </si>
  <si>
    <t xml:space="preserve">Dr. Naraion </t>
  </si>
  <si>
    <t>Anana Ho Hall</t>
  </si>
  <si>
    <t>Kiran Ho Hall</t>
  </si>
  <si>
    <t>Dr. Siddiq</t>
  </si>
  <si>
    <t>Masud Ho Hall</t>
  </si>
  <si>
    <t xml:space="preserve">Dr. Nazmul </t>
  </si>
  <si>
    <t>Naser Ho Hall</t>
  </si>
  <si>
    <t>Dr. Sifur</t>
  </si>
  <si>
    <t>Mukti Ho Hall</t>
  </si>
  <si>
    <t xml:space="preserve">Dr. Subod </t>
  </si>
  <si>
    <t>Usho Ho Hall</t>
  </si>
  <si>
    <t xml:space="preserve">Dr. Binon </t>
  </si>
  <si>
    <t>Rog-Mukti</t>
  </si>
  <si>
    <t>Iswargong</t>
  </si>
  <si>
    <t>Shohagi</t>
  </si>
  <si>
    <t>Ho. Aa. Nek</t>
  </si>
  <si>
    <t>Al-Mamun</t>
  </si>
  <si>
    <t>18-Bari</t>
  </si>
  <si>
    <t>Dr. Nurunnesa</t>
  </si>
  <si>
    <t>Sinan Ho Hall</t>
  </si>
  <si>
    <t xml:space="preserve">Dr. Karujaman </t>
  </si>
  <si>
    <t>Hakim Khan Ho Hall</t>
  </si>
  <si>
    <t>Khal Bola</t>
  </si>
  <si>
    <t>Dr. Badol</t>
  </si>
  <si>
    <t>Komol Sriti Ho Hall</t>
  </si>
  <si>
    <t>Borno Ho Hall</t>
  </si>
  <si>
    <t>Dr. Komol</t>
  </si>
  <si>
    <t>Komol Ho Hall</t>
  </si>
  <si>
    <t>Valuk jan</t>
  </si>
  <si>
    <t>Shamol Ho Hall</t>
  </si>
  <si>
    <t>Ishoregong</t>
  </si>
  <si>
    <t>Dr. Bappi</t>
  </si>
  <si>
    <t>Nepal Ho Hall</t>
  </si>
  <si>
    <t>Janani Ho Hall</t>
  </si>
  <si>
    <t xml:space="preserve">Dr. Sajov </t>
  </si>
  <si>
    <t>Sree Krisna</t>
  </si>
  <si>
    <t>Dr. Faroq</t>
  </si>
  <si>
    <t>Talukdar Ho Hall</t>
  </si>
  <si>
    <t>Dr. Sakhwat</t>
  </si>
  <si>
    <t>Sakhwat Ho Hall</t>
  </si>
  <si>
    <t>Debi Ho Hall</t>
  </si>
  <si>
    <t xml:space="preserve">Dr. Rawat </t>
  </si>
  <si>
    <t>New Ho Hall</t>
  </si>
  <si>
    <t xml:space="preserve">Dr. Mazharul </t>
  </si>
  <si>
    <t>Khaza Ho Hall</t>
  </si>
  <si>
    <t>Trantic Ho Hall</t>
  </si>
  <si>
    <t xml:space="preserve">Nandail </t>
  </si>
  <si>
    <t xml:space="preserve">Kanarampur </t>
  </si>
  <si>
    <t>Dr.  Narion</t>
  </si>
  <si>
    <t>Krisna Ho Hall</t>
  </si>
  <si>
    <t>Dr. Reton</t>
  </si>
  <si>
    <t>Reton Ho Hall</t>
  </si>
  <si>
    <t>Dr. Nusanto</t>
  </si>
  <si>
    <t>Susanto Ho Hall</t>
  </si>
  <si>
    <t xml:space="preserve">Chamta </t>
  </si>
  <si>
    <t>Iva Ho Hall</t>
  </si>
  <si>
    <t>4. Bazar</t>
  </si>
  <si>
    <t xml:space="preserve">Dr. Kazol </t>
  </si>
  <si>
    <t>Sristi Ho Hall</t>
  </si>
  <si>
    <t>Nandail</t>
  </si>
  <si>
    <t xml:space="preserve">Dr. Bisojit </t>
  </si>
  <si>
    <t>Santi Ho Hall</t>
  </si>
  <si>
    <t xml:space="preserve">Dr. Minal </t>
  </si>
  <si>
    <t>Jononi Ho Hall</t>
  </si>
  <si>
    <t xml:space="preserve">Dr. Fokaruddin </t>
  </si>
  <si>
    <t>Fokoruddin Ho Hall</t>
  </si>
  <si>
    <t>Chowrasta</t>
  </si>
  <si>
    <t>Bejy Ho Hall</t>
  </si>
  <si>
    <t>Kishorgong</t>
  </si>
  <si>
    <t>Kish. Sadar</t>
  </si>
  <si>
    <t>Saroda Ho Hall</t>
  </si>
  <si>
    <t xml:space="preserve">Dr. Momotaj </t>
  </si>
  <si>
    <t>Mahamudia Ho Hall</t>
  </si>
  <si>
    <t xml:space="preserve">Dr. Rasesh </t>
  </si>
  <si>
    <t>Arodosho Ho Hall</t>
  </si>
  <si>
    <t>Dr. Pollob</t>
  </si>
  <si>
    <t>Ho. An. Nek</t>
  </si>
  <si>
    <t>L.M.A.F</t>
  </si>
  <si>
    <t>Labur Moor</t>
  </si>
  <si>
    <t xml:space="preserve">Dr. Samsul </t>
  </si>
  <si>
    <t xml:space="preserve">Ho. Ar. Bitan </t>
  </si>
  <si>
    <t>Varoti</t>
  </si>
  <si>
    <t xml:space="preserve">Dr. Uzzal </t>
  </si>
  <si>
    <t xml:space="preserve">Uzzal Medical </t>
  </si>
  <si>
    <t>Sontaz.</t>
  </si>
  <si>
    <t>Dr. Sieam</t>
  </si>
  <si>
    <t xml:space="preserve">Romjan Ho </t>
  </si>
  <si>
    <t xml:space="preserve">Mym Sadar </t>
  </si>
  <si>
    <t xml:space="preserve">Dr.  Babul </t>
  </si>
  <si>
    <t>Babul Med. Hall</t>
  </si>
  <si>
    <t>Jamtola</t>
  </si>
  <si>
    <t xml:space="preserve">Dr. Rumel </t>
  </si>
  <si>
    <t>Sahi Ho Hall</t>
  </si>
  <si>
    <t xml:space="preserve">Dr. Anil </t>
  </si>
  <si>
    <t>Rupa Ho Hall</t>
  </si>
  <si>
    <t>Am-Potti</t>
  </si>
  <si>
    <t xml:space="preserve">Dr. Koushik </t>
  </si>
  <si>
    <t>Bodeshi Ho Hall</t>
  </si>
  <si>
    <t>Sodeshi Bazar</t>
  </si>
  <si>
    <t>B.desh Ho Hall</t>
  </si>
  <si>
    <t xml:space="preserve">Dr. Khalik </t>
  </si>
  <si>
    <t>Niribili Ho Hall</t>
  </si>
  <si>
    <t>Seasmore</t>
  </si>
  <si>
    <t>Dr. Kamrul</t>
  </si>
  <si>
    <t>Bolashpur</t>
  </si>
  <si>
    <t>Bisudhon Ho Hall</t>
  </si>
  <si>
    <t>Aqua</t>
  </si>
  <si>
    <t>Dr. Khokon</t>
  </si>
  <si>
    <t xml:space="preserve">Saif Drug </t>
  </si>
  <si>
    <t>K. Khali</t>
  </si>
  <si>
    <t>Dr. Rubl</t>
  </si>
  <si>
    <t>Buiehim Ho</t>
  </si>
  <si>
    <t>Niramoy Ho Hall</t>
  </si>
  <si>
    <t>Mamon Ho Hall</t>
  </si>
  <si>
    <t>Dr. Luth</t>
  </si>
  <si>
    <t>Abdur Rashid-As- Mymensingh-1</t>
  </si>
  <si>
    <t>Dr. Songram Pall</t>
  </si>
  <si>
    <t>Dr.  Kamrul</t>
  </si>
  <si>
    <t>Heatlh Ho Hall</t>
  </si>
  <si>
    <t>Sibgong</t>
  </si>
  <si>
    <t xml:space="preserve">Dr. Lakhon </t>
  </si>
  <si>
    <t>Nobo Jibon Ho Hall</t>
  </si>
  <si>
    <t>Kashor gong</t>
  </si>
  <si>
    <t>Dr. Neran</t>
  </si>
  <si>
    <t>Bindabon Ho Hall</t>
  </si>
  <si>
    <t>Dr. Asgor Ali</t>
  </si>
  <si>
    <t>Dr. Fareq</t>
  </si>
  <si>
    <t>Dr. Rahim</t>
  </si>
  <si>
    <t>Rishad Ho Hall</t>
  </si>
  <si>
    <t xml:space="preserve">Dr. Mosarof </t>
  </si>
  <si>
    <t>Torofdar Ho Hall</t>
  </si>
  <si>
    <t>Dr. A. Razzak</t>
  </si>
  <si>
    <t xml:space="preserve">Dr. Vorot Babu </t>
  </si>
  <si>
    <t>Vorot Ho Hall</t>
  </si>
  <si>
    <t>Kandania</t>
  </si>
  <si>
    <t xml:space="preserve">Dr. Sopon </t>
  </si>
  <si>
    <t>Ho. Arogo. Neloy</t>
  </si>
  <si>
    <t>Susuti Bazar</t>
  </si>
  <si>
    <t xml:space="preserve">Dr. Jahid </t>
  </si>
  <si>
    <t>Asim</t>
  </si>
  <si>
    <t>Dr. Tata Master</t>
  </si>
  <si>
    <t>Master Ho Hall</t>
  </si>
  <si>
    <t>Dr. Sarifa Khatun</t>
  </si>
  <si>
    <t>Ne Ho Hall</t>
  </si>
  <si>
    <t xml:space="preserve">Bakta </t>
  </si>
  <si>
    <t>Sristi Medical Hall</t>
  </si>
  <si>
    <t>Goforgoan</t>
  </si>
  <si>
    <t>Bhavokhali</t>
  </si>
  <si>
    <t xml:space="preserve">Dr. Ismail </t>
  </si>
  <si>
    <t>Ibrahim Ho Hall</t>
  </si>
  <si>
    <t>Takurbari</t>
  </si>
  <si>
    <t>Habib  Ho Hall</t>
  </si>
  <si>
    <t>G. Sadar</t>
  </si>
  <si>
    <t>Billah  Ho Hall</t>
  </si>
  <si>
    <t xml:space="preserve">Dr. Siful </t>
  </si>
  <si>
    <t>Islam  Ho Hall</t>
  </si>
  <si>
    <t xml:space="preserve">Dr. Gopal </t>
  </si>
  <si>
    <t>Loknath  Ho Hall</t>
  </si>
  <si>
    <t>Trishal</t>
  </si>
  <si>
    <t>Dhola</t>
  </si>
  <si>
    <t xml:space="preserve">Dr. Abul </t>
  </si>
  <si>
    <t xml:space="preserve">Aiurbed Bhobon </t>
  </si>
  <si>
    <t xml:space="preserve">Dr. Asrful </t>
  </si>
  <si>
    <t>Sodesh  Ho Hall</t>
  </si>
  <si>
    <t>Boilor</t>
  </si>
  <si>
    <t>Dr. Atiek</t>
  </si>
  <si>
    <t>Muktagacha</t>
  </si>
  <si>
    <t>Rahmot pur</t>
  </si>
  <si>
    <t>Sumi Ho Hall</t>
  </si>
  <si>
    <t xml:space="preserve">Dr. Ajoy </t>
  </si>
  <si>
    <t>Onindo Ho Hall</t>
  </si>
  <si>
    <t>Astodhor</t>
  </si>
  <si>
    <t xml:space="preserve">Dr. Motin </t>
  </si>
  <si>
    <t>Munju Morshed</t>
  </si>
  <si>
    <t>Nemtola</t>
  </si>
  <si>
    <t>Milon Ho Hall</t>
  </si>
  <si>
    <t>Chaeua</t>
  </si>
  <si>
    <t xml:space="preserve">Dr. Azizul </t>
  </si>
  <si>
    <t>Aziz Ho Hall</t>
  </si>
  <si>
    <t>Dr. Fokir Mia</t>
  </si>
  <si>
    <t>Fokir Ho Hall</t>
  </si>
  <si>
    <t>Khamar Bazar</t>
  </si>
  <si>
    <t xml:space="preserve">Dr. Zia </t>
  </si>
  <si>
    <t>Zia Ho Hall</t>
  </si>
  <si>
    <t>Dr. Sahidullah</t>
  </si>
  <si>
    <t>Jarman Ho Hall</t>
  </si>
  <si>
    <t>Dr. Bulbuli</t>
  </si>
  <si>
    <t>Bulbuli Ho Hall</t>
  </si>
  <si>
    <t>Rasulpur</t>
  </si>
  <si>
    <t>Dr. Shafiq</t>
  </si>
  <si>
    <t>Khandoker Ho Hall</t>
  </si>
  <si>
    <t>Ramvodra pur</t>
  </si>
  <si>
    <t>Dr. Kobir</t>
  </si>
  <si>
    <t>Kobir Ho Hall</t>
  </si>
  <si>
    <t>Bon Bangla</t>
  </si>
  <si>
    <t>Dr. Somvu</t>
  </si>
  <si>
    <t>Loknath Ho Hall</t>
  </si>
  <si>
    <t>Soed para</t>
  </si>
  <si>
    <t xml:space="preserve">Dr. Arif </t>
  </si>
  <si>
    <t>Bottola Bazar</t>
  </si>
  <si>
    <t>Dr. Amnullah</t>
  </si>
  <si>
    <t>Ambia Ho Hall</t>
  </si>
  <si>
    <t>Kolmuna</t>
  </si>
  <si>
    <t xml:space="preserve">Dr. Billal </t>
  </si>
  <si>
    <t xml:space="preserve">Seba Ho </t>
  </si>
  <si>
    <t>Boad Bazar</t>
  </si>
  <si>
    <t xml:space="preserve">Dr. Billah </t>
  </si>
  <si>
    <t>Sourov Ho</t>
  </si>
  <si>
    <t>Podurbari</t>
  </si>
  <si>
    <t xml:space="preserve">Dr. Sekender </t>
  </si>
  <si>
    <t>Sekender Ho</t>
  </si>
  <si>
    <t>Bagun Bari</t>
  </si>
  <si>
    <t>Dr. Golam Mostafa</t>
  </si>
  <si>
    <t>Jaeda Ho Hall</t>
  </si>
  <si>
    <t>Ragamara</t>
  </si>
  <si>
    <t>Dr. Huyun kabir</t>
  </si>
  <si>
    <t>Matre Momofa Ho Hall</t>
  </si>
  <si>
    <t>Trishal Sadar</t>
  </si>
  <si>
    <t xml:space="preserve">Dr. Nayon </t>
  </si>
  <si>
    <t>Nayon Ho Hall</t>
  </si>
  <si>
    <t>Dhani Khola</t>
  </si>
  <si>
    <t>Dr. Solaiman</t>
  </si>
  <si>
    <t>Dhanikhola Ho Hall</t>
  </si>
  <si>
    <t xml:space="preserve">Dr. Kium </t>
  </si>
  <si>
    <t>Mozid Ho Hall</t>
  </si>
  <si>
    <t xml:space="preserve">Dr. Khirul </t>
  </si>
  <si>
    <t>Star Ho Hall</t>
  </si>
  <si>
    <t>Kathal</t>
  </si>
  <si>
    <t>Al-hera Ho Hall</t>
  </si>
  <si>
    <t>Bogar Bazar</t>
  </si>
  <si>
    <t xml:space="preserve">Dr. Azharul </t>
  </si>
  <si>
    <t>Valuka Ho Hall</t>
  </si>
  <si>
    <t xml:space="preserve">Valuka </t>
  </si>
  <si>
    <t>Valuka Sadar</t>
  </si>
  <si>
    <t>Mamum Ho Hall</t>
  </si>
  <si>
    <t xml:space="preserve">Dr. Riead </t>
  </si>
  <si>
    <t>Tokdiv Ho Hall</t>
  </si>
  <si>
    <t>Dr. Jomsed</t>
  </si>
  <si>
    <t>Mamun Ho Hall</t>
  </si>
  <si>
    <t>Valuka</t>
  </si>
  <si>
    <t xml:space="preserve"> Valuka Sadar</t>
  </si>
  <si>
    <t>Arfan Ho Hall</t>
  </si>
  <si>
    <t xml:space="preserve">Dr. Jalal </t>
  </si>
  <si>
    <t>Churkhay</t>
  </si>
  <si>
    <t>Nur-A-Amina</t>
  </si>
  <si>
    <t>Sidstore</t>
  </si>
  <si>
    <t>Dr. Sofura</t>
  </si>
  <si>
    <t>Safura Ho Hall</t>
  </si>
  <si>
    <t xml:space="preserve">Dr. Emarot </t>
  </si>
  <si>
    <t>Sunni Ho Hall</t>
  </si>
  <si>
    <t>Master Bari</t>
  </si>
  <si>
    <t xml:space="preserve">Dr. Susanto </t>
  </si>
  <si>
    <t>Surosi Ho Hall</t>
  </si>
  <si>
    <t>Sotrasia</t>
  </si>
  <si>
    <t xml:space="preserve">Dr. Obidullah </t>
  </si>
  <si>
    <t xml:space="preserve">Dr. Ajharul </t>
  </si>
  <si>
    <t>Jabale No Ho Hall</t>
  </si>
  <si>
    <t>Dr. Helena</t>
  </si>
  <si>
    <t>Susona Ho Hall</t>
  </si>
  <si>
    <t xml:space="preserve">Dr. Suker </t>
  </si>
  <si>
    <t>Basonti Ho Hall</t>
  </si>
  <si>
    <t>Board Bazar</t>
  </si>
  <si>
    <t>Dr. Sonkor</t>
  </si>
  <si>
    <t>Sudha Ho Hall</t>
  </si>
  <si>
    <t>Kalibri</t>
  </si>
  <si>
    <t xml:space="preserve">Dr. Atiek </t>
  </si>
  <si>
    <t>Ammajan Ho Hall</t>
  </si>
  <si>
    <t>Dr. Safiq</t>
  </si>
  <si>
    <t>Toniea Ho Hall</t>
  </si>
  <si>
    <t>Basukhali</t>
  </si>
  <si>
    <t>Dr Anoarul Islam</t>
  </si>
  <si>
    <t>Nahida Parvin Homoeo Hall</t>
  </si>
  <si>
    <t>D.H.M.H</t>
  </si>
  <si>
    <t>Sonatola</t>
  </si>
  <si>
    <t>Charpara</t>
  </si>
  <si>
    <t>Dr:H.L Hitlu</t>
  </si>
  <si>
    <t>Anoara Homoeo Hall</t>
  </si>
  <si>
    <t xml:space="preserve">Sonatola </t>
  </si>
  <si>
    <t xml:space="preserve">Charpara </t>
  </si>
  <si>
    <t>Dr:Bipul Ghandra</t>
  </si>
  <si>
    <t>Rajlaxmi Homoeo Hall</t>
  </si>
  <si>
    <t xml:space="preserve">Pukulla </t>
  </si>
  <si>
    <t>Dr:Rejaul Islam</t>
  </si>
  <si>
    <t>Bakul Homoeo Hall</t>
  </si>
  <si>
    <t>College Stetion</t>
  </si>
  <si>
    <t>Saykot Homoeo Hall</t>
  </si>
  <si>
    <t>Dr:Ab.Sattar</t>
  </si>
  <si>
    <t>Dr:Md.Maidul</t>
  </si>
  <si>
    <t>Adorsa Homoeo Hall</t>
  </si>
  <si>
    <t>Dr:Golam Rabbani</t>
  </si>
  <si>
    <t xml:space="preserve">Gabtoli </t>
  </si>
  <si>
    <t>Dr.Mahabub Rahman</t>
  </si>
  <si>
    <t>Dr.Md.Bayzid</t>
  </si>
  <si>
    <t xml:space="preserve">Velopara </t>
  </si>
  <si>
    <t>Dr.Mahabub Alom</t>
  </si>
  <si>
    <t>Enam Homoeo Hall</t>
  </si>
  <si>
    <t xml:space="preserve">Karomja </t>
  </si>
  <si>
    <t>Dr:Nomita Rani</t>
  </si>
  <si>
    <t>Aloka Homoeo Hall</t>
  </si>
  <si>
    <t>Dr:Tohidur Rahman</t>
  </si>
  <si>
    <t>Janomi Hamoeo Hall</t>
  </si>
  <si>
    <t xml:space="preserve">Kalai </t>
  </si>
  <si>
    <t xml:space="preserve">Matrai </t>
  </si>
  <si>
    <t>Dr:Jahidul Islam</t>
  </si>
  <si>
    <t>Bairagi amor</t>
  </si>
  <si>
    <t>Dr:Ab.Kuddus</t>
  </si>
  <si>
    <t>Meher Homoeo Complex</t>
  </si>
  <si>
    <t>Dr: Wahedul Islam</t>
  </si>
  <si>
    <t>As-Sefa Homoeo Hall</t>
  </si>
  <si>
    <t xml:space="preserve">Joypurhat </t>
  </si>
  <si>
    <t>Dr:S.M Hafijur</t>
  </si>
  <si>
    <t>Dr:Humayun Rasid</t>
  </si>
  <si>
    <t>Dr:Harunor Rasid</t>
  </si>
  <si>
    <t>Marjan Homoeo Hall</t>
  </si>
  <si>
    <t xml:space="preserve">Chalopara </t>
  </si>
  <si>
    <t>Fulbari Homoeo Center</t>
  </si>
  <si>
    <t xml:space="preserve">Salbari </t>
  </si>
  <si>
    <t>Dr:Muktar Hussain</t>
  </si>
  <si>
    <t xml:space="preserve">Durgahata </t>
  </si>
  <si>
    <t>Dr:Hafijur Khan</t>
  </si>
  <si>
    <t xml:space="preserve">Besik </t>
  </si>
  <si>
    <t>Dr:Mahbub Hasan</t>
  </si>
  <si>
    <t>Colleg Road</t>
  </si>
  <si>
    <t>Dr:Selim Khan</t>
  </si>
  <si>
    <t>Medinova Homoeo Hall</t>
  </si>
  <si>
    <t xml:space="preserve">Badurhata </t>
  </si>
  <si>
    <t>Dr.Sahinur Rahman</t>
  </si>
  <si>
    <t xml:space="preserve">Tinmatha </t>
  </si>
  <si>
    <t>Dr:Ikbal Hasam</t>
  </si>
  <si>
    <t>Ikbal Homoeo Hall</t>
  </si>
  <si>
    <t xml:space="preserve">Baluahat </t>
  </si>
  <si>
    <t>Dr:Jahangir Alom</t>
  </si>
  <si>
    <t>Jahura Homoeo Hall</t>
  </si>
  <si>
    <t>Dr:Md.Taher</t>
  </si>
  <si>
    <t>Dr:Md.Fullbabu</t>
  </si>
  <si>
    <t>Dr:Mahabub Alom</t>
  </si>
  <si>
    <t>B.M Homoeo Hall</t>
  </si>
  <si>
    <t>Dr:Maruf Hussain</t>
  </si>
  <si>
    <t>Hamlet Homoeo Hall</t>
  </si>
  <si>
    <t>Dr:M.A Wahid</t>
  </si>
  <si>
    <t>Rina-Apel Homoeo Hall</t>
  </si>
  <si>
    <t>Dr:Niranjan Chandra</t>
  </si>
  <si>
    <t>Dr:Ab.Rajjak</t>
  </si>
  <si>
    <t>Adi Ayurbedik Center</t>
  </si>
  <si>
    <t xml:space="preserve">Mokamtola </t>
  </si>
  <si>
    <t>Dr:Mustafijur Rahman</t>
  </si>
  <si>
    <t>Talukdar Homoeo Hall</t>
  </si>
  <si>
    <t xml:space="preserve">Sibgonj </t>
  </si>
  <si>
    <t>Dr:Amdadul Haque</t>
  </si>
  <si>
    <t>Atik Homoeo Hall</t>
  </si>
  <si>
    <t>Dr:Paresh Chandra</t>
  </si>
  <si>
    <t>Suravi Homoeo Hall</t>
  </si>
  <si>
    <t xml:space="preserve">Pirgacha </t>
  </si>
  <si>
    <t>Dr:Amol Chandra</t>
  </si>
  <si>
    <t>Laxmi Homoeo Hall</t>
  </si>
  <si>
    <t>DR:Birendro Saker</t>
  </si>
  <si>
    <t>Dr:Jitendronath</t>
  </si>
  <si>
    <t>Dr:Fuad Ahmmed</t>
  </si>
  <si>
    <t>Bagura Homoeo Hall</t>
  </si>
  <si>
    <t>Dr:Md.Ruhul Amin</t>
  </si>
  <si>
    <t>Mahi Homoeo Hall</t>
  </si>
  <si>
    <t>Dr.Billal Hossain</t>
  </si>
  <si>
    <t>Bagura Unani Hall</t>
  </si>
  <si>
    <t>Sherpur Road</t>
  </si>
  <si>
    <t>Dr.Joynul Abedin</t>
  </si>
  <si>
    <t>Fakir Ousadhaloy</t>
  </si>
  <si>
    <t xml:space="preserve">Tarash </t>
  </si>
  <si>
    <t xml:space="preserve">Naogaon </t>
  </si>
  <si>
    <t>Dr.Altaf Hussain</t>
  </si>
  <si>
    <t>Hazi Ousadhaloy</t>
  </si>
  <si>
    <t>Dr.Kanchan Mahato</t>
  </si>
  <si>
    <t>Nibaron Homoeo Hall</t>
  </si>
  <si>
    <t>Dr.Abdul Hamid</t>
  </si>
  <si>
    <t>Nurzahan Ho Hall</t>
  </si>
  <si>
    <t>Dr.Hirok Lal Ghosh</t>
  </si>
  <si>
    <t>Mohessor Ho Hall</t>
  </si>
  <si>
    <t>Dr.Porimal Boasak</t>
  </si>
  <si>
    <t>Dr.Asok Kumar Sarker</t>
  </si>
  <si>
    <t>Saker Homoeo Hall</t>
  </si>
  <si>
    <t>Dr.Abdul Hakim</t>
  </si>
  <si>
    <t>Din Amin Homoeo Hall</t>
  </si>
  <si>
    <t>Dr.Ab.Rasid Fakir</t>
  </si>
  <si>
    <t>Assadulla Ho Hall</t>
  </si>
  <si>
    <t xml:space="preserve">Kalitola </t>
  </si>
  <si>
    <t>Salam Homoeo Hall</t>
  </si>
  <si>
    <t xml:space="preserve">Talim </t>
  </si>
  <si>
    <t xml:space="preserve">Dr.Mohadev Mahato </t>
  </si>
  <si>
    <t>Puja Homoeo Hall</t>
  </si>
  <si>
    <t xml:space="preserve">Nimgachi </t>
  </si>
  <si>
    <t>Dr.Selina Bagam</t>
  </si>
  <si>
    <t>Mahia Honoeo Hall</t>
  </si>
  <si>
    <t>Dr.Sahadot Hossain</t>
  </si>
  <si>
    <t>Vay Vay Homoeo Hall</t>
  </si>
  <si>
    <t>Dr.Shahidul Islam</t>
  </si>
  <si>
    <t>Yeasin Homoeo Hall</t>
  </si>
  <si>
    <t>Dr.Sanjit Kumar</t>
  </si>
  <si>
    <t>Sojib Homoeo Hall</t>
  </si>
  <si>
    <t xml:space="preserve">Bostul </t>
  </si>
  <si>
    <t>Dr.Aksed Alli</t>
  </si>
  <si>
    <t>Aksed Homoeo Hall</t>
  </si>
  <si>
    <t>Dr.Jahangir Alom</t>
  </si>
  <si>
    <t>Gahangir Homoeo Hall</t>
  </si>
  <si>
    <t xml:space="preserve">Ullapara </t>
  </si>
  <si>
    <t xml:space="preserve">Balsabari </t>
  </si>
  <si>
    <t>Dr.Mannan</t>
  </si>
  <si>
    <t>Mitu Homoeo Hall</t>
  </si>
  <si>
    <t>Dr.Baki</t>
  </si>
  <si>
    <t>New Mim Homoeo Hall</t>
  </si>
  <si>
    <t>Samoli Para</t>
  </si>
  <si>
    <t>Dr.Barik</t>
  </si>
  <si>
    <t>Dr.Saju</t>
  </si>
  <si>
    <t>Firoza Homoeo Hall</t>
  </si>
  <si>
    <t>Dr.Fakrul Islam</t>
  </si>
  <si>
    <t>Akondo Homoeo Hall</t>
  </si>
  <si>
    <t>Dr.Ab.Mannan Mia</t>
  </si>
  <si>
    <t>Dr.Sariful Islam</t>
  </si>
  <si>
    <t>Mithila Homoeo Hall</t>
  </si>
  <si>
    <t>Dr.Ab.Hai Hiru</t>
  </si>
  <si>
    <t>Dr.Ganesh Datta</t>
  </si>
  <si>
    <t xml:space="preserve">ullapara </t>
  </si>
  <si>
    <t>Dr.Sourav</t>
  </si>
  <si>
    <t>Jahangir Homoeo Hall</t>
  </si>
  <si>
    <t>Dr.Rinku</t>
  </si>
  <si>
    <t>Shosi Homoeo Hall</t>
  </si>
  <si>
    <t>Ullapara</t>
  </si>
  <si>
    <t>Balsabari</t>
  </si>
  <si>
    <t>Dr.Monirul Islam</t>
  </si>
  <si>
    <t>Dr.Mitali Rani Saha</t>
  </si>
  <si>
    <t>Saha Homoeo Hall</t>
  </si>
  <si>
    <t>Dr.sarmin Aktar</t>
  </si>
  <si>
    <t>Sirajgonj Homoeo Hall</t>
  </si>
  <si>
    <t>Zahirul Islam</t>
  </si>
  <si>
    <t>Dr.Anamul Haque</t>
  </si>
  <si>
    <t>Purnima Gati</t>
  </si>
  <si>
    <t>Dr.Rafikul Islam</t>
  </si>
  <si>
    <t xml:space="preserve">Kayra </t>
  </si>
  <si>
    <t>Dr.Rasel</t>
  </si>
  <si>
    <t>Rimi Rifa Homoeo Hall</t>
  </si>
  <si>
    <t xml:space="preserve">Udhunia </t>
  </si>
  <si>
    <t>Dr.Hannan</t>
  </si>
  <si>
    <t>Sophi Homoeon Hall</t>
  </si>
  <si>
    <t>Gayhatta</t>
  </si>
  <si>
    <t>Dr.Helal Uddin</t>
  </si>
  <si>
    <t>Bipu Homoeon Hall</t>
  </si>
  <si>
    <t xml:space="preserve">Gayhatta </t>
  </si>
  <si>
    <t>Dr.Bablu</t>
  </si>
  <si>
    <t>Nayon Homoeo Hall</t>
  </si>
  <si>
    <t xml:space="preserve">Mahonpur </t>
  </si>
  <si>
    <t>Dr.Momin</t>
  </si>
  <si>
    <t>Purba delua</t>
  </si>
  <si>
    <t>Dr.Nur Mahmmod</t>
  </si>
  <si>
    <t>Dr.Taposh Kumar</t>
  </si>
  <si>
    <t>Sree Debi Ho Hall</t>
  </si>
  <si>
    <t xml:space="preserve">Dharail </t>
  </si>
  <si>
    <t xml:space="preserve">Shazadpur </t>
  </si>
  <si>
    <t xml:space="preserve">Kayjuri </t>
  </si>
  <si>
    <t>Dr.Ibrahim</t>
  </si>
  <si>
    <t xml:space="preserve">Jamirta </t>
  </si>
  <si>
    <t xml:space="preserve">Dr.Tipu Sultan </t>
  </si>
  <si>
    <t xml:space="preserve">Porjuna </t>
  </si>
  <si>
    <t xml:space="preserve">Dr.Mamun </t>
  </si>
  <si>
    <t>Shazad Pur</t>
  </si>
  <si>
    <t>Dr.Sujit Kumar</t>
  </si>
  <si>
    <t>Homoeo Aroggo Niketon</t>
  </si>
  <si>
    <t>Shazadpur</t>
  </si>
  <si>
    <t>Dr.Ataur Rahman</t>
  </si>
  <si>
    <t>Ataur Homoeo Hall</t>
  </si>
  <si>
    <t xml:space="preserve">Benutia </t>
  </si>
  <si>
    <t>Dr.Sankor Sarker</t>
  </si>
  <si>
    <t>Dr.Asok Shaha</t>
  </si>
  <si>
    <t>Bisnupria Ho Hall</t>
  </si>
  <si>
    <t>Dr.Sarmin</t>
  </si>
  <si>
    <t>D.HM.H</t>
  </si>
  <si>
    <t xml:space="preserve">Korshalika </t>
  </si>
  <si>
    <t>Dr.Hecmot</t>
  </si>
  <si>
    <t>Hecmot Homoeo Hall</t>
  </si>
  <si>
    <t xml:space="preserve">Khukni </t>
  </si>
  <si>
    <t>Dr.Aulal</t>
  </si>
  <si>
    <t xml:space="preserve">Dr.Vajon Kumar </t>
  </si>
  <si>
    <t>Dr.Mojammel Haque</t>
  </si>
  <si>
    <t xml:space="preserve">Belkuchi </t>
  </si>
  <si>
    <t xml:space="preserve">Kandapara </t>
  </si>
  <si>
    <t>Dr.Md.Sakhawat</t>
  </si>
  <si>
    <t>Dr.Abdul Mannan</t>
  </si>
  <si>
    <t>N-Homoeo Hall</t>
  </si>
  <si>
    <t>Dr.B- Das</t>
  </si>
  <si>
    <t>Binimoy homoeo Hall</t>
  </si>
  <si>
    <t>Dr.Azizul Rahman</t>
  </si>
  <si>
    <t>Mohir Homoeo Hall</t>
  </si>
  <si>
    <t>Dr.Yunus Ali</t>
  </si>
  <si>
    <t>Nurzahan Homoeo Hall</t>
  </si>
  <si>
    <t>Dr.Ripon Kumar</t>
  </si>
  <si>
    <t xml:space="preserve">Doulotpur </t>
  </si>
  <si>
    <t>Dr.Sipon Kumar</t>
  </si>
  <si>
    <t>D.H</t>
  </si>
  <si>
    <t xml:space="preserve">Dhukuria </t>
  </si>
  <si>
    <t xml:space="preserve">Tamay </t>
  </si>
  <si>
    <t>Dr.Badol Kumar</t>
  </si>
  <si>
    <t>Dr.Shubash Kumar</t>
  </si>
  <si>
    <t>Shubroti Homoeo Hall</t>
  </si>
  <si>
    <t xml:space="preserve">Kajipura </t>
  </si>
  <si>
    <t>Kamar khand</t>
  </si>
  <si>
    <t xml:space="preserve">Bastola </t>
  </si>
  <si>
    <t>Dr.Dulal Kumar</t>
  </si>
  <si>
    <t>Manindra Pharmaci</t>
  </si>
  <si>
    <t>Boloram Pur</t>
  </si>
  <si>
    <t>Dr.Aktar Hussain</t>
  </si>
  <si>
    <t>Sirajgonj</t>
  </si>
  <si>
    <t>Veomara</t>
  </si>
  <si>
    <t>Dr.Lotif Ahmmed</t>
  </si>
  <si>
    <t>Pipulbaria</t>
  </si>
  <si>
    <t>Dr.Sohel Rana</t>
  </si>
  <si>
    <t>R.S Medical Hall</t>
  </si>
  <si>
    <t>Dr.Keramot Alli</t>
  </si>
  <si>
    <t>Shah Oli Ullah Ho Hall</t>
  </si>
  <si>
    <t>L.HM.P</t>
  </si>
  <si>
    <t>Dr.Amirul Islam</t>
  </si>
  <si>
    <t>Amir Chikitsaloy</t>
  </si>
  <si>
    <t>Dr.Ab.Salam</t>
  </si>
  <si>
    <t>Mohammodia Ho Hall</t>
  </si>
  <si>
    <t>Bagbati</t>
  </si>
  <si>
    <t>Dr.Eusuf Alli</t>
  </si>
  <si>
    <t>Lam-Mim Ho Hll</t>
  </si>
  <si>
    <t>Dr.Nsima Khatun</t>
  </si>
  <si>
    <t>Roygonj</t>
  </si>
  <si>
    <t>Brombo Gacha</t>
  </si>
  <si>
    <t>Dr.Md.Sahdat Hussain</t>
  </si>
  <si>
    <t>Parvez Homoeo Hall</t>
  </si>
  <si>
    <t>Dr.Md Bulbul Hossain</t>
  </si>
  <si>
    <t>Taohid Honoeo Hall</t>
  </si>
  <si>
    <t>Dr.Sangit Kumar</t>
  </si>
  <si>
    <t>Kakoli Homoeo Hall</t>
  </si>
  <si>
    <t>Kamar Kando</t>
  </si>
  <si>
    <t>Vadro Ghat</t>
  </si>
  <si>
    <t>Mahinova Homoeo Hall</t>
  </si>
  <si>
    <t>Dr.Afroza Khanom</t>
  </si>
  <si>
    <t>Samaj Kallan.M</t>
  </si>
  <si>
    <t>Dr.Sulaiman Hossain</t>
  </si>
  <si>
    <t>Polstar Homoeo Hall</t>
  </si>
  <si>
    <t>Rahmot Ganj</t>
  </si>
  <si>
    <t>Dr.Habibur Rahman</t>
  </si>
  <si>
    <t>Bahirgola</t>
  </si>
  <si>
    <t>Dr.Najmul Hussain</t>
  </si>
  <si>
    <t>Dr.A.K Sarker</t>
  </si>
  <si>
    <t>Amol Homoeo Hall</t>
  </si>
  <si>
    <t>Mujib Sarok</t>
  </si>
  <si>
    <t>Dr.Kamol Krisno Ghos</t>
  </si>
  <si>
    <t>Mohesh Homoeo Hall</t>
  </si>
  <si>
    <t>S.S Road</t>
  </si>
  <si>
    <t>Dr.Dhiren Chakrobarty</t>
  </si>
  <si>
    <t>Baba Loknath Ho Cle</t>
  </si>
  <si>
    <t>Dr.Nazmunahar</t>
  </si>
  <si>
    <t>Kandokar Ho Chikitsa</t>
  </si>
  <si>
    <t>Sialkhol</t>
  </si>
  <si>
    <t>Dr.Mahindranath Bos</t>
  </si>
  <si>
    <t>Gupto &amp; Co</t>
  </si>
  <si>
    <t>Dinobandhu Ho Hall</t>
  </si>
  <si>
    <t>Dr.Shiben Mandal</t>
  </si>
  <si>
    <t>Dr.Abul Hussain sotu</t>
  </si>
  <si>
    <t>America Homoeo Hall</t>
  </si>
  <si>
    <t>Muktar Para</t>
  </si>
  <si>
    <t>Dr.Sakil Hussain</t>
  </si>
  <si>
    <t>Allardan Homoeo Hall</t>
  </si>
  <si>
    <t>Dr.Mostafizur Rahman</t>
  </si>
  <si>
    <t>Fakirtola</t>
  </si>
  <si>
    <t>Dr.Manirul Islam</t>
  </si>
  <si>
    <t>Nijhum Homoeo Hall</t>
  </si>
  <si>
    <t>Milonmor</t>
  </si>
  <si>
    <t>Dr.Nasim Ahmmed</t>
  </si>
  <si>
    <t>Bangladesh Ho Hall</t>
  </si>
  <si>
    <t>Darga Road</t>
  </si>
  <si>
    <t>Dr.Motin</t>
  </si>
  <si>
    <t>Katherpul</t>
  </si>
  <si>
    <t>Dr.Akhy Chandra</t>
  </si>
  <si>
    <t>Biplab Homoeo Hall</t>
  </si>
  <si>
    <t>Dr.Sahdat Hussain</t>
  </si>
  <si>
    <t>Dr.Liakat Alli</t>
  </si>
  <si>
    <t>Dr.Kawochar Alli</t>
  </si>
  <si>
    <t>Chndai kona</t>
  </si>
  <si>
    <t>Dr.Poritos Kumar</t>
  </si>
  <si>
    <t>Dr.Saifullah</t>
  </si>
  <si>
    <t>Crawun Homoeo Hall</t>
  </si>
  <si>
    <t>Dhangora</t>
  </si>
  <si>
    <t>Dr.Golam Mokaddir</t>
  </si>
  <si>
    <t>Milton Homoeo Hall</t>
  </si>
  <si>
    <t>Pangasi</t>
  </si>
  <si>
    <t>Dr.Rabindra Nath</t>
  </si>
  <si>
    <t>Dr.Nurul Amin</t>
  </si>
  <si>
    <t>Alompur</t>
  </si>
  <si>
    <t>Dr.Samsul Alom</t>
  </si>
  <si>
    <t>Dr.Safiquel Islam</t>
  </si>
  <si>
    <t>Bohali</t>
  </si>
  <si>
    <t>Dr.Abu Bakkar Siddik</t>
  </si>
  <si>
    <t>Tasin Homoeo Hall</t>
  </si>
  <si>
    <t>Dr.Abu Yusuf</t>
  </si>
  <si>
    <t>Dr.Islam Uddin</t>
  </si>
  <si>
    <t>Isamia Homoeo Hall</t>
  </si>
  <si>
    <t>Kamar khando</t>
  </si>
  <si>
    <t>Pykosa</t>
  </si>
  <si>
    <t>Dr.Allhaz Uddin</t>
  </si>
  <si>
    <t>Dr.Pias Mandal</t>
  </si>
  <si>
    <t>Dr.Farhad Reza</t>
  </si>
  <si>
    <t>Ansar Camp</t>
  </si>
  <si>
    <t>Dr.Abu Bakkar Ratob</t>
  </si>
  <si>
    <t>Dr.Aysa Khatun</t>
  </si>
  <si>
    <t>Aysa Homoeo Hall</t>
  </si>
  <si>
    <t>Dr.Omar Alli</t>
  </si>
  <si>
    <t>Dr.Sirajul Islam</t>
  </si>
  <si>
    <t>Dr.Amzad Hussain</t>
  </si>
  <si>
    <t>Laky Homoeo Hall</t>
  </si>
  <si>
    <t>DR. TOTA MIA</t>
  </si>
  <si>
    <t xml:space="preserve">  01727463686</t>
  </si>
  <si>
    <t>SAGHAAT  </t>
  </si>
  <si>
    <t>VANAMOOR SADOR</t>
  </si>
  <si>
    <t xml:space="preserve">  01932759877</t>
  </si>
  <si>
    <t>SAGHAAT</t>
  </si>
  <si>
    <t>ULLA BAZER  </t>
  </si>
  <si>
    <t>MAZIDUL ISLAM</t>
  </si>
  <si>
    <t xml:space="preserve">  01794791530</t>
  </si>
  <si>
    <t>VANAMOOR</t>
  </si>
  <si>
    <t xml:space="preserve">  01719058433</t>
  </si>
  <si>
    <t>FULSURI    </t>
  </si>
  <si>
    <t>FAZLUL HAQUE</t>
  </si>
  <si>
    <t>Janoni Homoeo Clinic</t>
  </si>
  <si>
    <t xml:space="preserve">  01718687962</t>
  </si>
  <si>
    <t>FULSURI</t>
  </si>
  <si>
    <t>AB. HANNAN</t>
  </si>
  <si>
    <t>AB. KARIM</t>
  </si>
  <si>
    <t xml:space="preserve">  01723844755</t>
  </si>
  <si>
    <t>AB. MATIN MONDOL</t>
  </si>
  <si>
    <t xml:space="preserve">  01913140168</t>
  </si>
  <si>
    <t>SADOR  </t>
  </si>
  <si>
    <t>AB. AZIZ SARKAR</t>
  </si>
  <si>
    <t>VANAMOOR  </t>
  </si>
  <si>
    <t>JAHIDUL ISLAM</t>
  </si>
  <si>
    <t xml:space="preserve">  01724529005</t>
  </si>
  <si>
    <t>POLAS BARI  </t>
  </si>
  <si>
    <t>DHOL VANGA</t>
  </si>
  <si>
    <t>SOBUJ MIA</t>
  </si>
  <si>
    <t>Jarin Homoeo Hall</t>
  </si>
  <si>
    <t xml:space="preserve">  01736505772</t>
  </si>
  <si>
    <t>AB. SAMAD</t>
  </si>
  <si>
    <t>The Faruk Homoeo Hall</t>
  </si>
  <si>
    <t xml:space="preserve">  01737568</t>
  </si>
  <si>
    <t>AYNAL HOSSAIN</t>
  </si>
  <si>
    <t xml:space="preserve">  AYNAL H.AND AYURBADI</t>
  </si>
  <si>
    <t xml:space="preserve">  01913275918</t>
  </si>
  <si>
    <t>AB. RAJJAK</t>
  </si>
  <si>
    <t>SAKKHATA AROGGO</t>
  </si>
  <si>
    <t xml:space="preserve">  01713661237</t>
  </si>
  <si>
    <t>HARUN SUPER MARKET  </t>
  </si>
  <si>
    <t>DR. JOHIRUL</t>
  </si>
  <si>
    <t>Sabit Homoeo Hall</t>
  </si>
  <si>
    <t>SOHIDUL ISLAM</t>
  </si>
  <si>
    <t>SOHIDUL H.H</t>
  </si>
  <si>
    <t xml:space="preserve">  01750631565</t>
  </si>
  <si>
    <t>DHAPAR HAT  </t>
  </si>
  <si>
    <t>NAJRUL ISLAM</t>
  </si>
  <si>
    <t>POLAS BARI    </t>
  </si>
  <si>
    <t>MAHIR HAT</t>
  </si>
  <si>
    <t>Dr.Mastafizur</t>
  </si>
  <si>
    <t>Mazar Road</t>
  </si>
  <si>
    <t>SOFIQUL ISLAM</t>
  </si>
  <si>
    <t xml:space="preserve">  S.R HOMEO HALL</t>
  </si>
  <si>
    <t xml:space="preserve">  01715917654</t>
  </si>
  <si>
    <t xml:space="preserve">  01772856271</t>
  </si>
  <si>
    <t>EBRAHIM ALI</t>
  </si>
  <si>
    <t xml:space="preserve">  EBRAHIM H.H</t>
  </si>
  <si>
    <t xml:space="preserve">  01713661307</t>
  </si>
  <si>
    <t>NOBAB ALI</t>
  </si>
  <si>
    <t>FOYSAL H.H</t>
  </si>
  <si>
    <t xml:space="preserve">  01728925973</t>
  </si>
  <si>
    <t>FOZOL H.H</t>
  </si>
  <si>
    <t>Dr.Habibullah</t>
  </si>
  <si>
    <t>Habibullah Homoeo Hall</t>
  </si>
  <si>
    <t>BIDHAN CHONDRO</t>
  </si>
  <si>
    <t xml:space="preserve">  01761737117</t>
  </si>
  <si>
    <t>SADULLAH PUR  </t>
  </si>
  <si>
    <t>VATARAM BAZER</t>
  </si>
  <si>
    <t>SORIFUL ISLAM</t>
  </si>
  <si>
    <t>Shorif Homoeo Hall</t>
  </si>
  <si>
    <t xml:space="preserve">  01711156241</t>
  </si>
  <si>
    <t>GAIBANDHA    </t>
  </si>
  <si>
    <t>SAMSUL ISLAM</t>
  </si>
  <si>
    <t xml:space="preserve">  01751194133</t>
  </si>
  <si>
    <t xml:space="preserve">  MOHONA ABIR H.H</t>
  </si>
  <si>
    <t xml:space="preserve">  01723302266</t>
  </si>
  <si>
    <t>Ali Homoeo Chikitsaloy</t>
  </si>
  <si>
    <t xml:space="preserve">  01710202551</t>
  </si>
  <si>
    <t>MIMI SARKAR</t>
  </si>
  <si>
    <t>BABLU H.H</t>
  </si>
  <si>
    <t>SOHRAB MIA</t>
  </si>
  <si>
    <t xml:space="preserve">  01743950090</t>
  </si>
  <si>
    <t>DR. FEKU LAL</t>
  </si>
  <si>
    <t>Taj Narayon Homoeo Hall</t>
  </si>
  <si>
    <t>SADULLAH PUR    </t>
  </si>
  <si>
    <t xml:space="preserve">  PROMOD H.H</t>
  </si>
  <si>
    <t>SOHIDUL ISLAM LITON</t>
  </si>
  <si>
    <t>Lipa Homoeo Hall</t>
  </si>
  <si>
    <t xml:space="preserve">  01719509531</t>
  </si>
  <si>
    <t>MIR PUR</t>
  </si>
  <si>
    <t>FIROJ HOSSAIN</t>
  </si>
  <si>
    <t xml:space="preserve">  01718121038</t>
  </si>
  <si>
    <t>JAMAL PUR  </t>
  </si>
  <si>
    <t>SAMIM MIA</t>
  </si>
  <si>
    <t xml:space="preserve">  Samim Homoeo Hall</t>
  </si>
  <si>
    <t>SHAGHATA  </t>
  </si>
  <si>
    <t>BONARPARA</t>
  </si>
  <si>
    <t>ARIFUZ-ZAMAN</t>
  </si>
  <si>
    <t xml:space="preserve">  01714924572</t>
  </si>
  <si>
    <t>MOTLEBUR RAHMAN</t>
  </si>
  <si>
    <t>Miraj Homoeo Hall</t>
  </si>
  <si>
    <t xml:space="preserve">  01917063833</t>
  </si>
  <si>
    <t>RUHUL AMIN</t>
  </si>
  <si>
    <t>Ma Homoeo Hal</t>
  </si>
  <si>
    <t xml:space="preserve">  01718149118</t>
  </si>
  <si>
    <t>BONARPARA  </t>
  </si>
  <si>
    <t>AZAHAR ALI</t>
  </si>
  <si>
    <t>ROFIQUL ISLAM</t>
  </si>
  <si>
    <t>COLLEGE MOOR</t>
  </si>
  <si>
    <t>SREEMOTI SOVA RANI</t>
  </si>
  <si>
    <t>Suva Rani Homoeo Hall</t>
  </si>
  <si>
    <t>UTTAM BAZAR</t>
  </si>
  <si>
    <t>ABU TALIB</t>
  </si>
  <si>
    <t>GAIBANDHA</t>
  </si>
  <si>
    <t>BALASIGHAT</t>
  </si>
  <si>
    <t>TAREK PRODHAN</t>
  </si>
  <si>
    <t>The Economic Homoeo Hall</t>
  </si>
  <si>
    <t>GOBINDOGONJ</t>
  </si>
  <si>
    <t>SUJON MIA</t>
  </si>
  <si>
    <t>The Ideal Homoeo Hall</t>
  </si>
  <si>
    <t>RAHEL SARKAR</t>
  </si>
  <si>
    <t>MUNSI UNANI DAOWA</t>
  </si>
  <si>
    <t>DR. JAHIDUL</t>
  </si>
  <si>
    <t>SAHABUDDIN</t>
  </si>
  <si>
    <t>Janokallan Homoeo Hall</t>
  </si>
  <si>
    <t>FASTTOLLA</t>
  </si>
  <si>
    <t>TOYOB ALI</t>
  </si>
  <si>
    <t>Rowsan Homoeo Hall</t>
  </si>
  <si>
    <t>RAZABIRAT</t>
  </si>
  <si>
    <t>ROMANATH</t>
  </si>
  <si>
    <t>SINDHU H.H</t>
  </si>
  <si>
    <t>SOHOROASI BAZAR</t>
  </si>
  <si>
    <t>SAZU MIA</t>
  </si>
  <si>
    <t xml:space="preserve">  SAZU H.H</t>
  </si>
  <si>
    <t>GOBINDOGONJ  </t>
  </si>
  <si>
    <t>DR. ASAD</t>
  </si>
  <si>
    <t>Kobiraj Ghor</t>
  </si>
  <si>
    <t>Manday</t>
  </si>
  <si>
    <t>DR BIJOY DAS</t>
  </si>
  <si>
    <t>Ghaghot Homoeo Hall</t>
  </si>
  <si>
    <t>KUMADPUR</t>
  </si>
  <si>
    <t>OMALANDRU</t>
  </si>
  <si>
    <t>BALUYA</t>
  </si>
  <si>
    <t>DR.NUR ALOM</t>
  </si>
  <si>
    <t>BALUYABAZAR</t>
  </si>
  <si>
    <t>SREEMOTI JOYOSSRE PAL</t>
  </si>
  <si>
    <t>KAMOLA H.H</t>
  </si>
  <si>
    <t>ADIT MARI</t>
  </si>
  <si>
    <t>MANIK MIA</t>
  </si>
  <si>
    <t>KALI GONJ</t>
  </si>
  <si>
    <t>SREE SUDON KUMAR</t>
  </si>
  <si>
    <t>KOBIRJ H.H</t>
  </si>
  <si>
    <t>NAMURI BAZAR</t>
  </si>
  <si>
    <t>DR. JAKARIA</t>
  </si>
  <si>
    <t>BORAT H.H</t>
  </si>
  <si>
    <t>SUDON BORMON</t>
  </si>
  <si>
    <t>GONGA H.H</t>
  </si>
  <si>
    <t>TAJUL ISLAM</t>
  </si>
  <si>
    <t xml:space="preserve">  TAJ H.H</t>
  </si>
  <si>
    <t>0  01722870136</t>
  </si>
  <si>
    <t>SHAPTI BARI</t>
  </si>
  <si>
    <t xml:space="preserve">  SHAPTI BARI</t>
  </si>
  <si>
    <t>BIPIN CHONDRO</t>
  </si>
  <si>
    <t>LAKI H.H</t>
  </si>
  <si>
    <t>LALMONI</t>
  </si>
  <si>
    <t>Touhidul Islam</t>
  </si>
  <si>
    <t>PATGRAM</t>
  </si>
  <si>
    <t>Kisor Homoeo Hall</t>
  </si>
  <si>
    <t>PATGRAM  </t>
  </si>
  <si>
    <t>MOSTOFA HOSSAIN</t>
  </si>
  <si>
    <t>HOMOEO CHAMBER</t>
  </si>
  <si>
    <t>MOKHLETURE</t>
  </si>
  <si>
    <t>AKLASS H.H</t>
  </si>
  <si>
    <t>HABIBA SULTANA</t>
  </si>
  <si>
    <t>KUMKUM H.H</t>
  </si>
  <si>
    <t>RASIDUL ISLAM</t>
  </si>
  <si>
    <t>HATI BANDHA</t>
  </si>
  <si>
    <t>MOFIJUL ISLAM</t>
  </si>
  <si>
    <t>BOROKHATA BAZAR</t>
  </si>
  <si>
    <t>SAJJAD HOSSAIN</t>
  </si>
  <si>
    <t>SUVO H.H</t>
  </si>
  <si>
    <t>Mokbul Homoeo Hall</t>
  </si>
  <si>
    <t>MORSED</t>
  </si>
  <si>
    <t>SREE SAMOL CHONDRO</t>
  </si>
  <si>
    <t>Ovi Homoeo Hall</t>
  </si>
  <si>
    <t xml:space="preserve">      DHMS</t>
  </si>
  <si>
    <t>BAURA BAZAR  </t>
  </si>
  <si>
    <t>DR. LITON</t>
  </si>
  <si>
    <t>ADIL H.H</t>
  </si>
  <si>
    <t>MARUF HOSSAIN</t>
  </si>
  <si>
    <t xml:space="preserve">  01737254705</t>
  </si>
  <si>
    <t xml:space="preserve">  DEGHIR HAT</t>
  </si>
  <si>
    <t>DR. PARVEJ</t>
  </si>
  <si>
    <t>Pori Mon Homoeo Hall</t>
  </si>
  <si>
    <t xml:space="preserve">  BAURA BAZAR  </t>
  </si>
  <si>
    <t>DR. FAZLUL HAQUE</t>
  </si>
  <si>
    <t xml:space="preserve">  KHAZA  H.H</t>
  </si>
  <si>
    <t>HATIBANDHA</t>
  </si>
  <si>
    <t>BOROKHATA  </t>
  </si>
  <si>
    <t>LAKI  H.H</t>
  </si>
  <si>
    <t>BAURA BAZAR</t>
  </si>
  <si>
    <t>SALINA AKTER</t>
  </si>
  <si>
    <t>SALINA H.H</t>
  </si>
  <si>
    <t>SREE ANUKUL</t>
  </si>
  <si>
    <t>PATGRM</t>
  </si>
  <si>
    <t>KAWAMARI</t>
  </si>
  <si>
    <t>AB. HAKIM</t>
  </si>
  <si>
    <t xml:space="preserve">  HABIB H.H</t>
  </si>
  <si>
    <t>KALIRHAT</t>
  </si>
  <si>
    <t>BELAL HOSSAIN</t>
  </si>
  <si>
    <t>KASUYA BAZAR  </t>
  </si>
  <si>
    <t>RAJENDRO NATH</t>
  </si>
  <si>
    <t>RAJANDRO H.H</t>
  </si>
  <si>
    <t>KASUYA BAZAR</t>
  </si>
  <si>
    <t>JAHINGIR ALOM</t>
  </si>
  <si>
    <t xml:space="preserve">  01967115070</t>
  </si>
  <si>
    <t>BOTTOLLA BAZAR</t>
  </si>
  <si>
    <t>HABIBUR RAHMAN</t>
  </si>
  <si>
    <t>HABIB H.H</t>
  </si>
  <si>
    <t>ROHIM UDDIN</t>
  </si>
  <si>
    <t xml:space="preserve">  ATTOSOKTI H.H</t>
  </si>
  <si>
    <t>LOLITARHAT</t>
  </si>
  <si>
    <t>HAYDER ALI</t>
  </si>
  <si>
    <t>ABEDA H.H</t>
  </si>
  <si>
    <t>SOHAGPOR</t>
  </si>
  <si>
    <t>SHAMOL CHONDRO</t>
  </si>
  <si>
    <t>ADORSO H.CLI</t>
  </si>
  <si>
    <t>MUNSIRHAT</t>
  </si>
  <si>
    <t>DR. BULBUL</t>
  </si>
  <si>
    <t>NISAT H.H</t>
  </si>
  <si>
    <t>SEKENDER ALI</t>
  </si>
  <si>
    <t>SIDDIK H.H</t>
  </si>
  <si>
    <t>PAT GRAM</t>
  </si>
  <si>
    <t>AB. MANNAN</t>
  </si>
  <si>
    <t>KOBIRAJ GHOR</t>
  </si>
  <si>
    <t xml:space="preserve">  01739728028</t>
  </si>
  <si>
    <t>PAT GRAM  </t>
  </si>
  <si>
    <t>PAT       GRAM  </t>
  </si>
  <si>
    <t>JOMSED ALI</t>
  </si>
  <si>
    <t xml:space="preserve">  FRENDS H.H</t>
  </si>
  <si>
    <t>LALMONIRHAT</t>
  </si>
  <si>
    <t xml:space="preserve">  BOROBARI BAZAR  </t>
  </si>
  <si>
    <t>SREE SUBAS CHONDRO</t>
  </si>
  <si>
    <t>JOGANDRO H.H</t>
  </si>
  <si>
    <t>JOGODIS CHONDRO</t>
  </si>
  <si>
    <t>JOGONNATH H.H</t>
  </si>
  <si>
    <t>LALMONIRHAT  </t>
  </si>
  <si>
    <t>SEKH KAMAL</t>
  </si>
  <si>
    <t>TAMANNA H.H</t>
  </si>
  <si>
    <t>SAPTI BARI  </t>
  </si>
  <si>
    <t>DR. SHAMIM</t>
  </si>
  <si>
    <t xml:space="preserve">  AZIZ HOMOEO STOR</t>
  </si>
  <si>
    <t>GOSALA BAZAR</t>
  </si>
  <si>
    <t>AMIR HAMJA</t>
  </si>
  <si>
    <t>M Homoeo Clinic</t>
  </si>
  <si>
    <t>K.N. BORMON</t>
  </si>
  <si>
    <t>DOCTORS H CLINIC</t>
  </si>
  <si>
    <t>DR. MITHU KUMAR</t>
  </si>
  <si>
    <t>Mithu Homoeo Hall</t>
  </si>
  <si>
    <t>BOROBARI BAZAR  </t>
  </si>
  <si>
    <t>DR. UTPOL</t>
  </si>
  <si>
    <t xml:space="preserve">  LIKHI H.H</t>
  </si>
  <si>
    <t>BOROBARI BAZAR    </t>
  </si>
  <si>
    <t>MOMOTAJ UDDIN</t>
  </si>
  <si>
    <t>JOBAIDUL ISLAM</t>
  </si>
  <si>
    <t>SELIM MANNA</t>
  </si>
  <si>
    <t>IBNA SINA H.H</t>
  </si>
  <si>
    <t>SIRAJUL ISLAM</t>
  </si>
  <si>
    <t>FORIDUL ISLAM</t>
  </si>
  <si>
    <t>GARMAN H.H</t>
  </si>
  <si>
    <t>ASADUZZAMAN</t>
  </si>
  <si>
    <t xml:space="preserve">  MISOR H.H</t>
  </si>
  <si>
    <t xml:space="preserve">  01738701890</t>
  </si>
  <si>
    <t>DHOHOGRAM</t>
  </si>
  <si>
    <t>MOHIN UDDIN</t>
  </si>
  <si>
    <t>MOTIAR RAHMAN</t>
  </si>
  <si>
    <t>Ibrahim Homoeo Hall</t>
  </si>
  <si>
    <t>DHIREN CHONDRO</t>
  </si>
  <si>
    <t>SAHADUZZAMAN</t>
  </si>
  <si>
    <t>THE SAMIM H.H</t>
  </si>
  <si>
    <t>AKHTERUJJAMAN</t>
  </si>
  <si>
    <t>SAFA H.H</t>
  </si>
  <si>
    <t>ABU HANIF</t>
  </si>
  <si>
    <t>HANIF H.H</t>
  </si>
  <si>
    <t>JOBAIDA H.H</t>
  </si>
  <si>
    <t>Kuddus Homoeo Hall</t>
  </si>
  <si>
    <t>Dr. Liton Chakraborty</t>
  </si>
  <si>
    <t>Liton Homoeo Clinic</t>
  </si>
  <si>
    <t>01712-635793</t>
  </si>
  <si>
    <t>Baizid</t>
  </si>
  <si>
    <t>Baby Super Market</t>
  </si>
  <si>
    <t>01818-195604</t>
  </si>
  <si>
    <t>Shershah</t>
  </si>
  <si>
    <t>Dr. Manik Biswas</t>
  </si>
  <si>
    <t>01733-626338</t>
  </si>
  <si>
    <t>Cornelhat</t>
  </si>
  <si>
    <t>Dr. Ranjit Nath</t>
  </si>
  <si>
    <t>01819-627785</t>
  </si>
  <si>
    <t>Alankar</t>
  </si>
  <si>
    <t>Dr. Shaiful Bashar</t>
  </si>
  <si>
    <t>01712-412052</t>
  </si>
  <si>
    <t>Bander</t>
  </si>
  <si>
    <t>Bandertila</t>
  </si>
  <si>
    <t>Dr. Abdul Khaleque</t>
  </si>
  <si>
    <t>Mehedi Homeo Hall</t>
  </si>
  <si>
    <t>EPZ</t>
  </si>
  <si>
    <t>Khulshidighi</t>
  </si>
  <si>
    <t>Dr. Tapash Chakraborty</t>
  </si>
  <si>
    <t>Rina Homoeo Clinic</t>
  </si>
  <si>
    <t>Puratan Girza</t>
  </si>
  <si>
    <t>Dr. Samit Barua</t>
  </si>
  <si>
    <t>Central  Homoeo</t>
  </si>
  <si>
    <t>Dr. Sumon Mitra</t>
  </si>
  <si>
    <t xml:space="preserve">Lokonath  Homoeo </t>
  </si>
  <si>
    <t>01819-884049</t>
  </si>
  <si>
    <t>Dr. Kanchan</t>
  </si>
  <si>
    <t>Desh  Homoeo Hall</t>
  </si>
  <si>
    <t>01815-185276</t>
  </si>
  <si>
    <t>Dr. Sukalayan Talukder</t>
  </si>
  <si>
    <t>S.S  Homoeo Hall</t>
  </si>
  <si>
    <t>01710-842837</t>
  </si>
  <si>
    <t>Dr. Shamsuddin</t>
  </si>
  <si>
    <t>Universal Homoeo Hall</t>
  </si>
  <si>
    <t>01818-195602</t>
  </si>
  <si>
    <t>Dr. Anan</t>
  </si>
  <si>
    <t>Akib Homoeo Clinic</t>
  </si>
  <si>
    <t>01912-914825</t>
  </si>
  <si>
    <t>Bandar</t>
  </si>
  <si>
    <t>Bandartilla</t>
  </si>
  <si>
    <t>Laldighi</t>
  </si>
  <si>
    <t>Dr. Liton Barua</t>
  </si>
  <si>
    <t>American Homoeo Hall</t>
  </si>
  <si>
    <t>01818-595930</t>
  </si>
  <si>
    <t>Bayejid</t>
  </si>
  <si>
    <t>Sher Sha</t>
  </si>
  <si>
    <t>Dr. Pradip Das</t>
  </si>
  <si>
    <t>Basanti Homoeo Hall</t>
  </si>
  <si>
    <t>01716-894722</t>
  </si>
  <si>
    <t>Halisahar</t>
  </si>
  <si>
    <t>Sagarika</t>
  </si>
  <si>
    <t>Dr. Kajal Das</t>
  </si>
  <si>
    <t>Chattagram Homoeo Hall</t>
  </si>
  <si>
    <t>01814-883558</t>
  </si>
  <si>
    <t>Chandgaon</t>
  </si>
  <si>
    <t>Bahaddarhat</t>
  </si>
  <si>
    <t>Dr. Ahmad Sani</t>
  </si>
  <si>
    <t>Jerman Homoeo Hall</t>
  </si>
  <si>
    <t>01842-08921</t>
  </si>
  <si>
    <t>Dooble Moring</t>
  </si>
  <si>
    <t>Agrabad</t>
  </si>
  <si>
    <t>Dr. Chandra Sehor Nath</t>
  </si>
  <si>
    <t>Sneholota Homoeo Hall</t>
  </si>
  <si>
    <t>01820-060451</t>
  </si>
  <si>
    <t>Jukichad</t>
  </si>
  <si>
    <t>Dr. Nihar Ranjan Sharma</t>
  </si>
  <si>
    <t>Helth Care Homoeo Hall</t>
  </si>
  <si>
    <t>Dr. Suvhas</t>
  </si>
  <si>
    <t>Jagannt Homoeo Clinic</t>
  </si>
  <si>
    <t>Hazari Lane</t>
  </si>
  <si>
    <t>Dr. Sultana</t>
  </si>
  <si>
    <t>Jilani Homoeo Hall</t>
  </si>
  <si>
    <t>Double Mooring</t>
  </si>
  <si>
    <t>Dewanhat</t>
  </si>
  <si>
    <t>Dr. Sudhakor Barua</t>
  </si>
  <si>
    <t>Kowshik Homoeo Hall</t>
  </si>
  <si>
    <t>Dr. Md. Bantu</t>
  </si>
  <si>
    <t>Khan Pharmecy</t>
  </si>
  <si>
    <t>Dr. Sohodeb</t>
  </si>
  <si>
    <t>Lokonath Homoeo Clinic</t>
  </si>
  <si>
    <t>Patenga</t>
  </si>
  <si>
    <t>Kathghor</t>
  </si>
  <si>
    <t>Economic Homoeo Clinic</t>
  </si>
  <si>
    <t>Soltgola</t>
  </si>
  <si>
    <t>Dr. Anadi Sankar</t>
  </si>
  <si>
    <t>New L.N. Homoeo Hall</t>
  </si>
  <si>
    <t>Nur Jahan Homoeo Hall</t>
  </si>
  <si>
    <t>Double Moring</t>
  </si>
  <si>
    <t>Dr. Sha Alam</t>
  </si>
  <si>
    <t>Port City Homoeo Hall</t>
  </si>
  <si>
    <t>Sadarghat</t>
  </si>
  <si>
    <t>Nakhalpara</t>
  </si>
  <si>
    <t>Dr. Rupom Shil</t>
  </si>
  <si>
    <t>Shema Homoeo Hall</t>
  </si>
  <si>
    <t>Karnaphuli</t>
  </si>
  <si>
    <t>Shantirhat</t>
  </si>
  <si>
    <t>Dr. Bokhtiar</t>
  </si>
  <si>
    <t>Dr. Ruki</t>
  </si>
  <si>
    <t>Shayon Homoeo Hall</t>
  </si>
  <si>
    <t>01843-805263</t>
  </si>
  <si>
    <t>Dr. Yasin</t>
  </si>
  <si>
    <t>Bahadur Sha Homoeo Hall</t>
  </si>
  <si>
    <t>Dr. Raju Barua</t>
  </si>
  <si>
    <t>Homoeopathic International Clinic</t>
  </si>
  <si>
    <t>Dr. Nur Uddin</t>
  </si>
  <si>
    <t>Pahartali</t>
  </si>
  <si>
    <t>Kornelhat</t>
  </si>
  <si>
    <t>Dr. Jwell Islam</t>
  </si>
  <si>
    <t>Kolshi Dighi</t>
  </si>
  <si>
    <t>Dr. Arun Chakraborty</t>
  </si>
  <si>
    <t>Ureka Homoeo Hall</t>
  </si>
  <si>
    <t>Dr. Nikhil Barua</t>
  </si>
  <si>
    <t>Dr. Nirmol Das</t>
  </si>
  <si>
    <t>Jonoseba Hall</t>
  </si>
  <si>
    <t>Dr. Ronotosh Das</t>
  </si>
  <si>
    <t>Unani Aiyurbedi Center</t>
  </si>
  <si>
    <t>Dr. Manik Das</t>
  </si>
  <si>
    <t>Niharika Homoeo Hall</t>
  </si>
  <si>
    <t>Dr. Asraf Uddin</t>
  </si>
  <si>
    <t>Asraf Homoeo Hall</t>
  </si>
  <si>
    <t>Ajmeri Homoeo Hall</t>
  </si>
  <si>
    <t>Sultan Ahmad Homoeo Hall</t>
  </si>
  <si>
    <t>Dr. Ajoy Chowdhury</t>
  </si>
  <si>
    <t>Rabiul Islam-Chittagong-2</t>
  </si>
  <si>
    <t>Satkania</t>
  </si>
  <si>
    <t>Dr. Md. Asif</t>
  </si>
  <si>
    <t>Al- Mansur  Homoeo Hall</t>
  </si>
  <si>
    <t>01858-571407</t>
  </si>
  <si>
    <t>Dr. Ripan Chandra</t>
  </si>
  <si>
    <t>B.S  Homoeo Hall</t>
  </si>
  <si>
    <t>01816-447925</t>
  </si>
  <si>
    <t>Dewdighi</t>
  </si>
  <si>
    <t>Dohazari</t>
  </si>
  <si>
    <t>Dr. Ashok Chandra</t>
  </si>
  <si>
    <t>Ashok Fharmecy</t>
  </si>
  <si>
    <t>01812-624408</t>
  </si>
  <si>
    <t>Masterhat</t>
  </si>
  <si>
    <t>Dr. Dipan Shusil</t>
  </si>
  <si>
    <t>Dinrat  Homoeo Hall</t>
  </si>
  <si>
    <t>01835-394923</t>
  </si>
  <si>
    <t>Padua</t>
  </si>
  <si>
    <t>Dr. Shafiqur Rahman</t>
  </si>
  <si>
    <t>Banderban</t>
  </si>
  <si>
    <t>Dr. Md. Jamal</t>
  </si>
  <si>
    <t>Al Madina Homoeo Hall</t>
  </si>
  <si>
    <t>01884-265607</t>
  </si>
  <si>
    <t>Mowlana Homoeo Hall</t>
  </si>
  <si>
    <t>Keranihat</t>
  </si>
  <si>
    <t>Dr. Md. Johorul Haque</t>
  </si>
  <si>
    <t>Doctors Homoeo Hall</t>
  </si>
  <si>
    <t>01815-366845</t>
  </si>
  <si>
    <t>Jalal Homoeo Hall</t>
  </si>
  <si>
    <t>01830-051694</t>
  </si>
  <si>
    <t>Dr. Avoy Chandra</t>
  </si>
  <si>
    <t>01812-083727</t>
  </si>
  <si>
    <t xml:space="preserve">Dr. Pankaj </t>
  </si>
  <si>
    <t>01727-305622</t>
  </si>
  <si>
    <t>Sneha Homoeo Hall</t>
  </si>
  <si>
    <t>Shibli Homoeo Hall</t>
  </si>
  <si>
    <t>Badamtol</t>
  </si>
  <si>
    <t>Dr. Al- Amin</t>
  </si>
  <si>
    <t>Allah Safi Homoeo Hall</t>
  </si>
  <si>
    <t>Mirpur-11</t>
  </si>
  <si>
    <t>Dr. M.A Kasem</t>
  </si>
  <si>
    <t>Pallabi Homoeo Pharmacy</t>
  </si>
  <si>
    <t>Pallabi</t>
  </si>
  <si>
    <t>Dr. Md. Safiul Islam</t>
  </si>
  <si>
    <t>Ibnasina Homoeo  Pharmacy</t>
  </si>
  <si>
    <t>Rapid Homoeo Pharmacy</t>
  </si>
  <si>
    <t>Abdullah RoadMirpur</t>
  </si>
  <si>
    <t>Dr. Atul Mondal</t>
  </si>
  <si>
    <t>Dr. Lokman Padan</t>
  </si>
  <si>
    <t>Maa O Shisu Homoeo Hall</t>
  </si>
  <si>
    <t>Mirpur-7</t>
  </si>
  <si>
    <t>Dr. Ab. Motin Padhan</t>
  </si>
  <si>
    <t>AL Motin Hospital Clinic</t>
  </si>
  <si>
    <t>Rupnagar</t>
  </si>
  <si>
    <t>Dr. Md Ayub Ali</t>
  </si>
  <si>
    <t>Sifa Ho Hall</t>
  </si>
  <si>
    <t>Regal Ho.Hall</t>
  </si>
  <si>
    <t>Khandakar Ho. Hall</t>
  </si>
  <si>
    <t>Mirpur-06</t>
  </si>
  <si>
    <t>Dr. Abul Kasem</t>
  </si>
  <si>
    <t>Melenium Homoeo Hall</t>
  </si>
  <si>
    <t>Mirpur-07</t>
  </si>
  <si>
    <t>Pro. Nayon Mia</t>
  </si>
  <si>
    <t>Alif H. Hall</t>
  </si>
  <si>
    <t>W.Sal</t>
  </si>
  <si>
    <t>Mirpur-10</t>
  </si>
  <si>
    <t>Dr. M Arju</t>
  </si>
  <si>
    <t>Tangail Ho. Hall</t>
  </si>
  <si>
    <t>Dr.Atiqur Rahman</t>
  </si>
  <si>
    <t>Netrokona</t>
  </si>
  <si>
    <t>Shidly Bazar</t>
  </si>
  <si>
    <t>Dr. Mahmudul Jaman</t>
  </si>
  <si>
    <t>SewraPara</t>
  </si>
  <si>
    <t>Dr. Sonia begum</t>
  </si>
  <si>
    <t>Basunia Ho. Hall</t>
  </si>
  <si>
    <t>Dr. Forhad kabir</t>
  </si>
  <si>
    <t>Mirpur Ho. Hall</t>
  </si>
  <si>
    <t>Dr. M. firoj Ahmed</t>
  </si>
  <si>
    <t>Jannat Hp. Hall</t>
  </si>
  <si>
    <t>Sewra</t>
  </si>
  <si>
    <t>Adorsho Ho. Hall</t>
  </si>
  <si>
    <t>Samara Ho. Hall</t>
  </si>
  <si>
    <t>Dr. Shorab Hossain</t>
  </si>
  <si>
    <t>Meherban Ho. Hall</t>
  </si>
  <si>
    <t>Dr. Gias Uddin</t>
  </si>
  <si>
    <t>Chandpur Homoeo Hall</t>
  </si>
  <si>
    <t>Adarsha RoadMirpur</t>
  </si>
  <si>
    <t>Dr. Fayjul Islam</t>
  </si>
  <si>
    <t>All care Homoeo pathy</t>
  </si>
  <si>
    <t>KalshiMirpur</t>
  </si>
  <si>
    <t>Dr. Moazzem Hossain</t>
  </si>
  <si>
    <t>M. Rahman Ho. Hall</t>
  </si>
  <si>
    <t>Lalmatia</t>
  </si>
  <si>
    <t>Homoeopathy For All</t>
  </si>
  <si>
    <t>Dr. Siddiqur Rahman</t>
  </si>
  <si>
    <t>Science Ho. Hall</t>
  </si>
  <si>
    <t>Dr. G Main Uddin</t>
  </si>
  <si>
    <t>Moin Homoeo Clinic</t>
  </si>
  <si>
    <t>Dr. Jahangir Hossain</t>
  </si>
  <si>
    <t>Tahmina Homoeo Hall</t>
  </si>
  <si>
    <t>Dr.Shamima Akter</t>
  </si>
  <si>
    <t>Rahmat Ho. Hall</t>
  </si>
  <si>
    <t>Dr. M.H. kabir</t>
  </si>
  <si>
    <t>Alif Homoeo Pharmacy-1</t>
  </si>
  <si>
    <t>Dr. Md. Ferdoss Hossain</t>
  </si>
  <si>
    <t>Maa Homoeo Pharmacy-11</t>
  </si>
  <si>
    <t>Dr. Motiur</t>
  </si>
  <si>
    <t>Green Life Homoeo Hall</t>
  </si>
  <si>
    <t>Mirpur-1</t>
  </si>
  <si>
    <t>Dr. Mobarak Mia</t>
  </si>
  <si>
    <t>Dr. M. Lbrahim</t>
  </si>
  <si>
    <t>Sahjalal Homoeo Hall</t>
  </si>
  <si>
    <t>Gudara Ghat</t>
  </si>
  <si>
    <t>Dr. Anwar H.B</t>
  </si>
  <si>
    <t>Ho. H. Clinic</t>
  </si>
  <si>
    <t>Dr. Pulad Mia</t>
  </si>
  <si>
    <t>Dr. Srd Khokon</t>
  </si>
  <si>
    <t>Ruby Homoeo Hall</t>
  </si>
  <si>
    <t>Ashique Homoeo  Hall</t>
  </si>
  <si>
    <t>Dr. Md.Plamin</t>
  </si>
  <si>
    <t>Shamoli</t>
  </si>
  <si>
    <t>Dr. M. Gias Uddin</t>
  </si>
  <si>
    <t>Maruf Ho. Hall</t>
  </si>
  <si>
    <t>Kollayan</t>
  </si>
  <si>
    <t>Dr. Ab. Rajjala</t>
  </si>
  <si>
    <t>Bismillah Harbal</t>
  </si>
  <si>
    <t>Darus Salam</t>
  </si>
  <si>
    <t>Dr. F. Rahman</t>
  </si>
  <si>
    <t>Rahman Homoeo Pharma</t>
  </si>
  <si>
    <t>Mirpur-6</t>
  </si>
  <si>
    <t>Dr. M. Kashem</t>
  </si>
  <si>
    <t>Kayes Homoeo Hall</t>
  </si>
  <si>
    <t>Ibrahimpur</t>
  </si>
  <si>
    <t>Dr. M. Habibur Rahman</t>
  </si>
  <si>
    <t>Cantonment Homoeo Hall</t>
  </si>
  <si>
    <t>Dr. Sahnaj Pervin</t>
  </si>
  <si>
    <t>Unani Pharmany</t>
  </si>
  <si>
    <t>Kachukhet</t>
  </si>
  <si>
    <t>Dr. Boly Babu</t>
  </si>
  <si>
    <t>Kafrul</t>
  </si>
  <si>
    <t>Dr. Moffazzal Hossain</t>
  </si>
  <si>
    <t>Popular Homoeo Nurssing Home</t>
  </si>
  <si>
    <t>9411Ibrahimpur</t>
  </si>
  <si>
    <t>Dr.Md. Akter Hossen</t>
  </si>
  <si>
    <t>Kumlakanda</t>
  </si>
  <si>
    <t>Dr.Shovas Chandra Biswas</t>
  </si>
  <si>
    <t>Srijan Homoeo Hall</t>
  </si>
  <si>
    <t xml:space="preserve"> Atpara</t>
  </si>
  <si>
    <t>Dr.Omul Kumar Datto</t>
  </si>
  <si>
    <t>Datto Homoeo Hall</t>
  </si>
  <si>
    <t>Thaqorakona</t>
  </si>
  <si>
    <t>Dr. M. Tawhid</t>
  </si>
  <si>
    <t>Safen Homoeo Hall</t>
  </si>
  <si>
    <t>Dr. N. Debnat</t>
  </si>
  <si>
    <t>Popular Homoeo Pharma</t>
  </si>
  <si>
    <t>BatailianBazar</t>
  </si>
  <si>
    <t>Dr. Mobarak</t>
  </si>
  <si>
    <t>Drison Ho. Hall</t>
  </si>
  <si>
    <t>Mirpur-14</t>
  </si>
  <si>
    <t>Dr. MaHbub Hossain</t>
  </si>
  <si>
    <t>Mabubia Dawa Khana</t>
  </si>
  <si>
    <t>Mirpur-13</t>
  </si>
  <si>
    <t>Dr. Ab Rahman</t>
  </si>
  <si>
    <t>Mely Homoeo Hall</t>
  </si>
  <si>
    <t>BalughatBazar</t>
  </si>
  <si>
    <t>Dr. Safiqul Rahman</t>
  </si>
  <si>
    <t>Sanny Homoeo Hall</t>
  </si>
  <si>
    <t>Dr. Monir Hossain</t>
  </si>
  <si>
    <t>Maa Mony Homoeo Hall</t>
  </si>
  <si>
    <t>ManukdiBazar</t>
  </si>
  <si>
    <t>Dr. Robina Jahan</t>
  </si>
  <si>
    <t>Alif Ho. Hall</t>
  </si>
  <si>
    <t>Dr. M. Moonin Mia</t>
  </si>
  <si>
    <t>Bismillah Homoeo Complex</t>
  </si>
  <si>
    <t>MPO-Vacant-Sherpur</t>
  </si>
  <si>
    <t>Dr. Rofik Hassan</t>
  </si>
  <si>
    <t>Nalitabari</t>
  </si>
  <si>
    <t>Dr. Malak</t>
  </si>
  <si>
    <t>Malak Homoeo Hall</t>
  </si>
  <si>
    <t>Kala Hati</t>
  </si>
  <si>
    <t>Mahi Homoeo Hasll</t>
  </si>
  <si>
    <t>Dr. Kasob Rongon</t>
  </si>
  <si>
    <t>Onila Homoeo Hall</t>
  </si>
  <si>
    <t>Dr. Ronu Dabonath</t>
  </si>
  <si>
    <t>Susila Homoeo Hall</t>
  </si>
  <si>
    <t>Dr. Dipok Chandra</t>
  </si>
  <si>
    <t>Dr. Rason Dabonath</t>
  </si>
  <si>
    <t>Omila Homoeo Hall</t>
  </si>
  <si>
    <t>Dr. Tito Mia</t>
  </si>
  <si>
    <t>Mojahadia Homoeo Hall</t>
  </si>
  <si>
    <t>Jenaigati</t>
  </si>
  <si>
    <t>Zelani Homoeo Hall</t>
  </si>
  <si>
    <t>Nasrulla Homoeo hall</t>
  </si>
  <si>
    <t>Dr. Satter</t>
  </si>
  <si>
    <t>Dr. Raju</t>
  </si>
  <si>
    <t>Tarak Homoeo Hall</t>
  </si>
  <si>
    <t>Dr.   Abdur Rashid</t>
  </si>
  <si>
    <t>Rabia Homoeo hall</t>
  </si>
  <si>
    <t>Dr. Rashida</t>
  </si>
  <si>
    <t>Rashona Homoeo Hall</t>
  </si>
  <si>
    <t>Dr. Rafiq</t>
  </si>
  <si>
    <t>Rafiq Homoeo Hall</t>
  </si>
  <si>
    <t>Dr. Abdur Rajjak</t>
  </si>
  <si>
    <t>ahasania homoeo hall</t>
  </si>
  <si>
    <t>Dr. Rofikul</t>
  </si>
  <si>
    <t>Rofikul Homoeo Hall</t>
  </si>
  <si>
    <t>BagitKhila</t>
  </si>
  <si>
    <t>Dr. Jahid</t>
  </si>
  <si>
    <t>Dr. Sala Ahamad</t>
  </si>
  <si>
    <t>Sreebordi</t>
  </si>
  <si>
    <t>Dr. Tapos Kumar</t>
  </si>
  <si>
    <t>Dr. Sabur</t>
  </si>
  <si>
    <t>Dr. Monur Hossain</t>
  </si>
  <si>
    <t>Mahmudul Homoeo Hall</t>
  </si>
  <si>
    <t>Boksigong</t>
  </si>
  <si>
    <t>Sarmara</t>
  </si>
  <si>
    <t>Dr. Akkass</t>
  </si>
  <si>
    <t>Dr. Abder Rab</t>
  </si>
  <si>
    <t>Zenuk Homoeo Hall</t>
  </si>
  <si>
    <t>Dalour Hossain</t>
  </si>
  <si>
    <t>Ramrampur</t>
  </si>
  <si>
    <t>Dr. Rajja Dhar</t>
  </si>
  <si>
    <t>Dhar Homoeo Hall</t>
  </si>
  <si>
    <t>Dr. Rofiq</t>
  </si>
  <si>
    <t>Mujahid Homoeo Hall</t>
  </si>
  <si>
    <t>Habib Homoeo Hall</t>
  </si>
  <si>
    <t>Jograrchor</t>
  </si>
  <si>
    <t>Jahid Homoeo Hall</t>
  </si>
  <si>
    <t>Sajborkila</t>
  </si>
  <si>
    <t>Dr.Abul Kasam</t>
  </si>
  <si>
    <t>Jagoroni Homoeo Hall</t>
  </si>
  <si>
    <t>Thanamor</t>
  </si>
  <si>
    <t>Dr. Ruma</t>
  </si>
  <si>
    <t>Ponkoj Homoeo Hall</t>
  </si>
  <si>
    <t>Azahar Homoeo Hall</t>
  </si>
  <si>
    <t>Dr.Sujan</t>
  </si>
  <si>
    <t>Dr. Hassan</t>
  </si>
  <si>
    <t>Hassan Homoeo Hall</t>
  </si>
  <si>
    <t>Dr. Mahmudul</t>
  </si>
  <si>
    <t>Akanda Homoeo Hall</t>
  </si>
  <si>
    <t>Dr. Chitra Rani</t>
  </si>
  <si>
    <t>Laboni Homoeo Hall</t>
  </si>
  <si>
    <t>Dr. Subas Chandra</t>
  </si>
  <si>
    <t>Dr. Santu</t>
  </si>
  <si>
    <t>Probati Homoeo Hall</t>
  </si>
  <si>
    <t xml:space="preserve">Dr. Islam </t>
  </si>
  <si>
    <t>Miuslim Homoeo Hall</t>
  </si>
  <si>
    <t>Dr. Josim Uddin</t>
  </si>
  <si>
    <t>Udbash Homoeo Hall</t>
  </si>
  <si>
    <t>Din Islam Homoeo Hall</t>
  </si>
  <si>
    <t>Dr.Delowear Hossain</t>
  </si>
  <si>
    <t>Al Ragi Homoeo Hall</t>
  </si>
  <si>
    <t xml:space="preserve">Dr. Sultan </t>
  </si>
  <si>
    <t>Sadin Homoeo Hall</t>
  </si>
  <si>
    <t>Kazi mor</t>
  </si>
  <si>
    <t>jamal Homoeo Hall</t>
  </si>
  <si>
    <t>Dr. Amdard</t>
  </si>
  <si>
    <t>Amdard Homoeo Hall</t>
  </si>
  <si>
    <t>Kusumhati</t>
  </si>
  <si>
    <t>Dr.Mahmudul</t>
  </si>
  <si>
    <t>Dr. Rajjak</t>
  </si>
  <si>
    <t>jabad Homoeo Hall</t>
  </si>
  <si>
    <t xml:space="preserve">Dr. Salim </t>
  </si>
  <si>
    <t>Haowa Homoeo Hall</t>
  </si>
  <si>
    <t>Dr. Samsul Haq</t>
  </si>
  <si>
    <t>Al Ahadin Homoeo Hall</t>
  </si>
  <si>
    <t>Bell Toli</t>
  </si>
  <si>
    <t>Nockla</t>
  </si>
  <si>
    <t>Dr. Din-Islam</t>
  </si>
  <si>
    <t>Dr. Shahadat</t>
  </si>
  <si>
    <t>Dr. tufajal</t>
  </si>
  <si>
    <t>Amana Homoeo hall</t>
  </si>
  <si>
    <t>Jugrarchor</t>
  </si>
  <si>
    <t>Dr. Roshed</t>
  </si>
  <si>
    <t>Rojala Homoeo Hall</t>
  </si>
  <si>
    <t>Dr. Agaguil</t>
  </si>
  <si>
    <t>Aiatul Homoeo Hall</t>
  </si>
  <si>
    <t>Dr. Silpi</t>
  </si>
  <si>
    <t>Rogina Homoeo Hall</t>
  </si>
  <si>
    <t>Dr. Ahamad</t>
  </si>
  <si>
    <t>Sultana Homoeo Hall</t>
  </si>
  <si>
    <t>Dr. Rogina Haq</t>
  </si>
  <si>
    <t>Dr. Khurshed Alam</t>
  </si>
  <si>
    <t>Alo  Homoeo Hall</t>
  </si>
  <si>
    <t>Kanasha Khola</t>
  </si>
  <si>
    <t>Kala Mia</t>
  </si>
  <si>
    <t>Kala Fokir</t>
  </si>
  <si>
    <t>Ratna Homoeo Hall</t>
  </si>
  <si>
    <t>Ibnasina  Homoeo Hall</t>
  </si>
  <si>
    <t>Dr. Lalmia</t>
  </si>
  <si>
    <t>Alpona  Homoeo Hall</t>
  </si>
  <si>
    <t>Boyatibari</t>
  </si>
  <si>
    <t>Dr. Onima Rani</t>
  </si>
  <si>
    <t>Mazaharul Homoeo Hall</t>
  </si>
  <si>
    <t>Tinani</t>
  </si>
  <si>
    <t>Dr. Kartik</t>
  </si>
  <si>
    <t>kartik Homoeo Hall</t>
  </si>
  <si>
    <t>Dr. Dulal Uddin</t>
  </si>
  <si>
    <t>Desh Bondhu Homoeo Hall</t>
  </si>
  <si>
    <t>Chandina</t>
  </si>
  <si>
    <t>Madiya Bazar</t>
  </si>
  <si>
    <t>Dr. Alamgir Hossain</t>
  </si>
  <si>
    <t xml:space="preserve">Chandina </t>
  </si>
  <si>
    <t>Kotompur</t>
  </si>
  <si>
    <t>Nowbpur Bazar</t>
  </si>
  <si>
    <t>Kalikumar Homoeo Hall</t>
  </si>
  <si>
    <t>Dr. Anil Chandra Ray</t>
  </si>
  <si>
    <t>A+</t>
  </si>
  <si>
    <t>Ambalpur</t>
  </si>
  <si>
    <t>Dr. Santi Ranjan Mollik</t>
  </si>
  <si>
    <t>Opandra Homoeo Hall</t>
  </si>
  <si>
    <t>Ma Halima Homoeo Hall</t>
  </si>
  <si>
    <t>Barera Bazar</t>
  </si>
  <si>
    <t>Dr. Sonjid Sakar</t>
  </si>
  <si>
    <t>Monatong Bazar</t>
  </si>
  <si>
    <t>Dr. Nithi Pal</t>
  </si>
  <si>
    <t>Nirob Homoeo Hall</t>
  </si>
  <si>
    <t xml:space="preserve">Dr. Delowar </t>
  </si>
  <si>
    <t>Rona Homoeo Hall</t>
  </si>
  <si>
    <t>01915-375155</t>
  </si>
  <si>
    <t xml:space="preserve">Daudkani </t>
  </si>
  <si>
    <t>Daudkani  Bazar</t>
  </si>
  <si>
    <t xml:space="preserve">Dr. Jafor </t>
  </si>
  <si>
    <t>Dawan Homoeo Hall</t>
  </si>
  <si>
    <t>01819-473005</t>
  </si>
  <si>
    <t xml:space="preserve">Homoeo Seba </t>
  </si>
  <si>
    <t xml:space="preserve">Dr. Asma </t>
  </si>
  <si>
    <t>Asma Homoeo</t>
  </si>
  <si>
    <t>Dr. Karim</t>
  </si>
  <si>
    <t>Proba Bangla Homoeo</t>
  </si>
  <si>
    <t>Shahin Homoeo-2</t>
  </si>
  <si>
    <t>01919-618528</t>
  </si>
  <si>
    <t>01818-618528</t>
  </si>
  <si>
    <t>Goyalmari</t>
  </si>
  <si>
    <t xml:space="preserve">Dr. Jahangir </t>
  </si>
  <si>
    <t>Sabia Homoeo Hall</t>
  </si>
  <si>
    <t>01814-911928</t>
  </si>
  <si>
    <t xml:space="preserve">Dr. Tahir </t>
  </si>
  <si>
    <t xml:space="preserve">Dawaikhana </t>
  </si>
  <si>
    <t>Sri raychar</t>
  </si>
  <si>
    <t xml:space="preserve">Dr. Momin </t>
  </si>
  <si>
    <t>Homoeo Home</t>
  </si>
  <si>
    <t>01916-355278</t>
  </si>
  <si>
    <t>Titas</t>
  </si>
  <si>
    <t>Korikandi Bazar</t>
  </si>
  <si>
    <t>Dr. Shahabuddin</t>
  </si>
  <si>
    <t>01868-822273</t>
  </si>
  <si>
    <t xml:space="preserve">Dr. Morshed </t>
  </si>
  <si>
    <t>Lamia Homoeo Hall</t>
  </si>
  <si>
    <t>01815-693663</t>
  </si>
  <si>
    <t>Ananda Homoeo Hall</t>
  </si>
  <si>
    <t>01813-020789</t>
  </si>
  <si>
    <t>Batakandi Bazar</t>
  </si>
  <si>
    <t xml:space="preserve">Dr. Aziz </t>
  </si>
  <si>
    <t>01740-997759</t>
  </si>
  <si>
    <t>Masimpur Bazar</t>
  </si>
  <si>
    <t>Rayhan Homoeo Hall</t>
  </si>
  <si>
    <t>01859-728002</t>
  </si>
  <si>
    <t>Asmaniya Bazar</t>
  </si>
  <si>
    <t xml:space="preserve">Dr. Masud </t>
  </si>
  <si>
    <t>Al-amin Homoeo Hall</t>
  </si>
  <si>
    <t>01820-525759</t>
  </si>
  <si>
    <t>Kadiriya Homoeo Hall</t>
  </si>
  <si>
    <t xml:space="preserve">Dr. Kawsar </t>
  </si>
  <si>
    <t>Heniman Homoeo Hall</t>
  </si>
  <si>
    <t>01868-151911</t>
  </si>
  <si>
    <t>Goripur Bazar</t>
  </si>
  <si>
    <t>Akhon Homoeo Hall</t>
  </si>
  <si>
    <t>01831-550350</t>
  </si>
  <si>
    <t xml:space="preserve">Dr. Kadir </t>
  </si>
  <si>
    <t>01811-966119</t>
  </si>
  <si>
    <t xml:space="preserve">Dr. Depali </t>
  </si>
  <si>
    <t>01817-129692</t>
  </si>
  <si>
    <t xml:space="preserve">                    Homoeo Hall</t>
  </si>
  <si>
    <t>Dr. Narotton Ray</t>
  </si>
  <si>
    <t>Nowair Bazar</t>
  </si>
  <si>
    <t>Dr. Delip</t>
  </si>
  <si>
    <t>01734-363333</t>
  </si>
  <si>
    <t xml:space="preserve">Pipia Raypur </t>
  </si>
  <si>
    <t>Nayarga Homoeo Hall</t>
  </si>
  <si>
    <t>01848-275957</t>
  </si>
  <si>
    <t xml:space="preserve">Nayarga </t>
  </si>
  <si>
    <t xml:space="preserve">Dr. Saiful </t>
  </si>
  <si>
    <t>Takwaa Homoeo Hall</t>
  </si>
  <si>
    <t>01913-488868</t>
  </si>
  <si>
    <t>Bangarpol</t>
  </si>
  <si>
    <t>Dr. ABM Mohibullah</t>
  </si>
  <si>
    <t>Hira Homoeo Medicine Corner</t>
  </si>
  <si>
    <t>Chandina Bazar</t>
  </si>
  <si>
    <t>Dr. Ajit Debanath</t>
  </si>
  <si>
    <t>DHMS/W</t>
  </si>
  <si>
    <t>Dr. Sajon Datta</t>
  </si>
  <si>
    <t>Goro Homoeo Hall</t>
  </si>
  <si>
    <t>W.Saler</t>
  </si>
  <si>
    <t>Dr. Badal Chakrobarti</t>
  </si>
  <si>
    <t>Mokambari</t>
  </si>
  <si>
    <t>Dr. Shiboproshad</t>
  </si>
  <si>
    <t>Homoeo Mission</t>
  </si>
  <si>
    <t>Dr. Sopna Rani</t>
  </si>
  <si>
    <t>Nil Kanto Homoeo Hall</t>
  </si>
  <si>
    <t>Dr. Bolia Chandra Ray</t>
  </si>
  <si>
    <t>New Sre Goro Homoeo Hall</t>
  </si>
  <si>
    <t>Mohibullah Homoeo Hall</t>
  </si>
  <si>
    <t>Taonai Bazar</t>
  </si>
  <si>
    <t>Dr. Shafiullah</t>
  </si>
  <si>
    <t>01726-767810</t>
  </si>
  <si>
    <t xml:space="preserve">Goripur </t>
  </si>
  <si>
    <t>dr:Azad hosen</t>
  </si>
  <si>
    <t>New Montola Homoeo Hall</t>
  </si>
  <si>
    <t>cumilla</t>
  </si>
  <si>
    <t>sahebabad. b-para cumilla</t>
  </si>
  <si>
    <t>Dr. Shoruj Ali</t>
  </si>
  <si>
    <t>Rofij Homoeo Hall</t>
  </si>
  <si>
    <t>Sorail</t>
  </si>
  <si>
    <t>Oroail Bazar</t>
  </si>
  <si>
    <t>Dr. Soshil Debanath</t>
  </si>
  <si>
    <t>Soshil Das Homoeo Hall</t>
  </si>
  <si>
    <t>Dr. Dono Mia</t>
  </si>
  <si>
    <t>Sakal Bazar</t>
  </si>
  <si>
    <t>Dr. Wahidullah</t>
  </si>
  <si>
    <t>Khadokar Homoeo Hall</t>
  </si>
  <si>
    <t>Dr. Amir Hamza</t>
  </si>
  <si>
    <t>Nargis Homoeo Hall</t>
  </si>
  <si>
    <t>Dr. Modosodan Debanath</t>
  </si>
  <si>
    <t>Modosodan Homoeo Hall</t>
  </si>
  <si>
    <t>Kalikoccha</t>
  </si>
  <si>
    <t>Dr. Tapash Debanath</t>
  </si>
  <si>
    <t>Dawamoy Homoeo Hall</t>
  </si>
  <si>
    <t>Dr. Harandra Debanath</t>
  </si>
  <si>
    <t>Dr. Bishajid</t>
  </si>
  <si>
    <t>Nabinagar</t>
  </si>
  <si>
    <t>Biddakot Bazar</t>
  </si>
  <si>
    <t>Bikalpa Polli Homoeo</t>
  </si>
  <si>
    <t>Dr. Santiranjon Gosh</t>
  </si>
  <si>
    <t>Nayarkota Bazar</t>
  </si>
  <si>
    <t>Dr. Bissho sen</t>
  </si>
  <si>
    <t>The Dhaka Homoeo Hall</t>
  </si>
  <si>
    <t>Dr. Nithon Chandra Saha</t>
  </si>
  <si>
    <t>Bidgar</t>
  </si>
  <si>
    <t>Dr. Jotish Poddar</t>
  </si>
  <si>
    <t>Romana Homoeo Hall</t>
  </si>
  <si>
    <t>Kosba</t>
  </si>
  <si>
    <t>Kosba Bazar</t>
  </si>
  <si>
    <t>Dr. Kazi Moshiur Rahman</t>
  </si>
  <si>
    <t>Homoeo Center</t>
  </si>
  <si>
    <t>Dr. Md. Yonus</t>
  </si>
  <si>
    <t>Mokti Homoeo Hall</t>
  </si>
  <si>
    <t>Akhawoara</t>
  </si>
  <si>
    <t>Akhawoara Bazar</t>
  </si>
  <si>
    <t>Goljar Homoeo Hall</t>
  </si>
  <si>
    <t>Dr. Masudur Rahman</t>
  </si>
  <si>
    <t>Reja Homoeo Hall</t>
  </si>
  <si>
    <t>Dr. Samsu uddin</t>
  </si>
  <si>
    <t>Ashogonj</t>
  </si>
  <si>
    <t>Bogoir Chokbazar</t>
  </si>
  <si>
    <t>Dr. Hamida</t>
  </si>
  <si>
    <t>Moishar Bazar</t>
  </si>
  <si>
    <t>Dr. Iqbal Hossain</t>
  </si>
  <si>
    <t>Arogga Homoeo Hall</t>
  </si>
  <si>
    <t>Dr. Uzzal Bonik</t>
  </si>
  <si>
    <t>Poddar Homoeo Hall</t>
  </si>
  <si>
    <t>sadar</t>
  </si>
  <si>
    <t>Gokarno Gat</t>
  </si>
  <si>
    <t>Dr. Dulal Bonik</t>
  </si>
  <si>
    <t>Gobinda Homoeo Hall</t>
  </si>
  <si>
    <t>Dr. Nittha Gopal</t>
  </si>
  <si>
    <t>Nandi Homoeo Hall</t>
  </si>
  <si>
    <t>Cinema Hall Road</t>
  </si>
  <si>
    <t>Dr. Depali Rani</t>
  </si>
  <si>
    <t>Loknath Homoeo</t>
  </si>
  <si>
    <t>Dr. nitha Chakrabarti</t>
  </si>
  <si>
    <t>The New Economic Homoeo</t>
  </si>
  <si>
    <t>01711-223025</t>
  </si>
  <si>
    <t>Madda Bus station</t>
  </si>
  <si>
    <t>Dr. Mokleshor Rahman</t>
  </si>
  <si>
    <t>Rahmani Homoeo Hall</t>
  </si>
  <si>
    <t>Fayez plaza</t>
  </si>
  <si>
    <t>Dr. Nasir Ahmed</t>
  </si>
  <si>
    <t>Dr. Nasir Hossain</t>
  </si>
  <si>
    <t>Lucky Homoeo Hall</t>
  </si>
  <si>
    <t>Dr. Nure Alahi</t>
  </si>
  <si>
    <t>Ahamodia Homoeo Hall</t>
  </si>
  <si>
    <t>Rosulabad</t>
  </si>
  <si>
    <t>Dr. Rajo Ahmed</t>
  </si>
  <si>
    <t>Bolachong</t>
  </si>
  <si>
    <t>Dr. Jannatul</t>
  </si>
  <si>
    <t>Pakbazar</t>
  </si>
  <si>
    <t>Huq Homoeo Hall</t>
  </si>
  <si>
    <t>Bangora Bazar</t>
  </si>
  <si>
    <t>Dr. M Pall</t>
  </si>
  <si>
    <t>Bondhon Homoe  Hall</t>
  </si>
  <si>
    <t>Gandaria</t>
  </si>
  <si>
    <t>BegunganjLane</t>
  </si>
  <si>
    <t>Dr. Ummes Sarker</t>
  </si>
  <si>
    <t>Dr. Minhajul Islam</t>
  </si>
  <si>
    <t>Elahi DawaKhana</t>
  </si>
  <si>
    <t>Dr. Jonto Komar</t>
  </si>
  <si>
    <t>Kalpotoru Homoeo Hall</t>
  </si>
  <si>
    <t>Dhup Khola</t>
  </si>
  <si>
    <t>Dr. Abdul Kader Khan</t>
  </si>
  <si>
    <t>Din Nath Sun Road</t>
  </si>
  <si>
    <t>Dr. Pk Gosh</t>
  </si>
  <si>
    <t>Prawash Homoeo Hall</t>
  </si>
  <si>
    <t>TonugonjLane</t>
  </si>
  <si>
    <t>Dr. Soporna Dash</t>
  </si>
  <si>
    <t>RG Homoeo Hall</t>
  </si>
  <si>
    <t>Rampura</t>
  </si>
  <si>
    <t>Bonosree Road</t>
  </si>
  <si>
    <t>Dr. Mahatap Hossain</t>
  </si>
  <si>
    <t>Mahatap Pharmacy</t>
  </si>
  <si>
    <t>Mukda</t>
  </si>
  <si>
    <t>Modina Bag</t>
  </si>
  <si>
    <t>Dr. Sanaulla Nory</t>
  </si>
  <si>
    <t>Manda Sat Masjeed</t>
  </si>
  <si>
    <t>Dr. Sayfulla</t>
  </si>
  <si>
    <t>Homeo Bedhan</t>
  </si>
  <si>
    <t>North Mukda</t>
  </si>
  <si>
    <t>Dr. Md. Baha Uddin</t>
  </si>
  <si>
    <t>Abdullah Homoeo Hall-2</t>
  </si>
  <si>
    <t>Sharmin Homoeo Hall</t>
  </si>
  <si>
    <t>Khailgaw</t>
  </si>
  <si>
    <t>Raill Gate</t>
  </si>
  <si>
    <t>Dr. Ananda Mohon</t>
  </si>
  <si>
    <t>Dr. Nasima Akter</t>
  </si>
  <si>
    <t>Taltola</t>
  </si>
  <si>
    <t>Abul Hossain</t>
  </si>
  <si>
    <t>Tejgaon</t>
  </si>
  <si>
    <t>Nakhal Para</t>
  </si>
  <si>
    <t>Dr. Nazrul Islam</t>
  </si>
  <si>
    <t>Shanbag Homoeo Hall</t>
  </si>
  <si>
    <t>Dr. Md Sattar</t>
  </si>
  <si>
    <t>Rasel Homoeo Hall</t>
  </si>
  <si>
    <t>Dr. Sanaullah</t>
  </si>
  <si>
    <t>D.H.M.SW. Saler</t>
  </si>
  <si>
    <t>Framgat</t>
  </si>
  <si>
    <t>Dr. Prodip Kumar</t>
  </si>
  <si>
    <t>M.S Homoeo Hall</t>
  </si>
  <si>
    <t>Mogbazar</t>
  </si>
  <si>
    <t>Pabna Homoeo Chamber</t>
  </si>
  <si>
    <t>Gap Tola</t>
  </si>
  <si>
    <t>Dr. Biplob Biswas</t>
  </si>
  <si>
    <t>Joy Homoeo &amp; Dental</t>
  </si>
  <si>
    <t>Mugda</t>
  </si>
  <si>
    <t>Manik Nogor</t>
  </si>
  <si>
    <t>Dr. Jahudur Rahman</t>
  </si>
  <si>
    <t>Kent Homoeo Pharmacy</t>
  </si>
  <si>
    <t>Bobosree</t>
  </si>
  <si>
    <t>Mr. M Hossain</t>
  </si>
  <si>
    <t>Mahmud Homoeo Pharmacy</t>
  </si>
  <si>
    <t>Dr. Musa Khan</t>
  </si>
  <si>
    <t>Wapda Road</t>
  </si>
  <si>
    <t>Dr. hasina Akter</t>
  </si>
  <si>
    <t>Ma o sisu Homoeo Clinic</t>
  </si>
  <si>
    <t>DiT Road</t>
  </si>
  <si>
    <t>Dr. Sharif Molla</t>
  </si>
  <si>
    <t>Janani Homoeo Health Care</t>
  </si>
  <si>
    <t>Jakir GoliRampura</t>
  </si>
  <si>
    <t>Asha Homoeo Clinic</t>
  </si>
  <si>
    <t>D BlockBonosree</t>
  </si>
  <si>
    <t>Dr. Hazi Mohasin</t>
  </si>
  <si>
    <t>Akhondro Homoeo Hall</t>
  </si>
  <si>
    <t>Dr. Ma Motin</t>
  </si>
  <si>
    <t>Motin Homoeo Pharmacy</t>
  </si>
  <si>
    <t>D.H.M.SW.Saler</t>
  </si>
  <si>
    <t>Woari</t>
  </si>
  <si>
    <t>Joy Kali</t>
  </si>
  <si>
    <t>Pro. Helal Uddin</t>
  </si>
  <si>
    <t>Pro. Helal</t>
  </si>
  <si>
    <t>Marin Ho Hall</t>
  </si>
  <si>
    <t>Dr. Mosfizur Rahman</t>
  </si>
  <si>
    <t>Mostak Homoeo Hall</t>
  </si>
  <si>
    <t>Pro. Badol Kazi</t>
  </si>
  <si>
    <t>Al Islam</t>
  </si>
  <si>
    <t>A.R Homoeo Hall</t>
  </si>
  <si>
    <t>B.H.M.SW.Saler</t>
  </si>
  <si>
    <t>Dadon Lai</t>
  </si>
  <si>
    <t>Mehedi Ho Hall</t>
  </si>
  <si>
    <t>Dr.Nure Jannat</t>
  </si>
  <si>
    <t>Maa Homoeo Hall-2</t>
  </si>
  <si>
    <t>Jatrabari</t>
  </si>
  <si>
    <t>Shukla Das</t>
  </si>
  <si>
    <t>Sopno Homoeo Hall</t>
  </si>
  <si>
    <t>Uttam Kumar Howlader</t>
  </si>
  <si>
    <t>Bokul Homoeo Pharmacy</t>
  </si>
  <si>
    <t>Farmgate</t>
  </si>
  <si>
    <t>Pro. Soyeb Hossain</t>
  </si>
  <si>
    <t>Suti Khalpar</t>
  </si>
  <si>
    <t>Kolai Sarker</t>
  </si>
  <si>
    <t>Wari</t>
  </si>
  <si>
    <t>Obay Das Lane</t>
  </si>
  <si>
    <t>Dr. M.A Kader</t>
  </si>
  <si>
    <t>Gopi bag</t>
  </si>
  <si>
    <t>Shabuddin</t>
  </si>
  <si>
    <t>Matuail</t>
  </si>
  <si>
    <t>Pro.Denas</t>
  </si>
  <si>
    <t>Denas Ho Hall</t>
  </si>
  <si>
    <t>Dr. Humayun Siddika</t>
  </si>
  <si>
    <t>Dadu Roku Homoeo Hall</t>
  </si>
  <si>
    <t>Choudhury Para</t>
  </si>
  <si>
    <t>Dr. Sahidul Islam</t>
  </si>
  <si>
    <t>Shereebangla  Homoeo Hall</t>
  </si>
  <si>
    <t>Pro. Abul Kalam</t>
  </si>
  <si>
    <t>Farmgate Ho Hall</t>
  </si>
  <si>
    <t>Dr. Abdul Moman Vuiya</t>
  </si>
  <si>
    <t>Unik Homoeo Hall</t>
  </si>
  <si>
    <t>Dr. Mohamad Jahangir</t>
  </si>
  <si>
    <t>Dr. Md Ali</t>
  </si>
  <si>
    <t>Onirban Ho Hall</t>
  </si>
  <si>
    <t>Golap bag</t>
  </si>
  <si>
    <t>Dr. Ahsan kabir</t>
  </si>
  <si>
    <t>Arof Ho Hall</t>
  </si>
  <si>
    <t>Seba Homoeo Clinic</t>
  </si>
  <si>
    <t>Bibir Bagicha</t>
  </si>
  <si>
    <t>Dr. Shahjahan</t>
  </si>
  <si>
    <t>Open Ho. Hall</t>
  </si>
  <si>
    <t>Saydabad</t>
  </si>
  <si>
    <t>Dr. Bibekananda dash</t>
  </si>
  <si>
    <t>Homio Life</t>
  </si>
  <si>
    <t>Dholpur</t>
  </si>
  <si>
    <t>Dr. Afsana Sumaiya</t>
  </si>
  <si>
    <t>Tabassum Ho. Hall</t>
  </si>
  <si>
    <t>Dr. Mamunur Rashid</t>
  </si>
  <si>
    <t>Sunmoon Ho Hall</t>
  </si>
  <si>
    <t>Dr. Halima Akter</t>
  </si>
  <si>
    <t>Luna Homoeo Hall</t>
  </si>
  <si>
    <t>Confidence Ho Hall</t>
  </si>
  <si>
    <t>Dr. Akidul Islam</t>
  </si>
  <si>
    <t>Maa Ho Hall</t>
  </si>
  <si>
    <t>Dr. Monowar Hossain</t>
  </si>
  <si>
    <t>pro Khorshed Alam</t>
  </si>
  <si>
    <t>Mabitrom Ho Hall</t>
  </si>
  <si>
    <t>Dr. Rezaul</t>
  </si>
  <si>
    <t>Hosen Homoeo Hall</t>
  </si>
  <si>
    <t>Dr. Sefali</t>
  </si>
  <si>
    <t>Monti Ho Hall</t>
  </si>
  <si>
    <t>Tikatuli</t>
  </si>
  <si>
    <t>Dr. Bipul Chandra</t>
  </si>
  <si>
    <t>Tonusree Ho Hall</t>
  </si>
  <si>
    <t>Vai Vai Ho Hall</t>
  </si>
  <si>
    <t>Dr. Mehedi Hasan</t>
  </si>
  <si>
    <t>Mehedi Homoeo Pharmacy</t>
  </si>
  <si>
    <t>Dr. Mahmuda</t>
  </si>
  <si>
    <t>Mahmuda Ho Hall</t>
  </si>
  <si>
    <t>Mohesh Ho Hall</t>
  </si>
  <si>
    <t>Sun Ho Hall</t>
  </si>
  <si>
    <t>001711-133799</t>
  </si>
  <si>
    <t>Chowdhuri Para</t>
  </si>
  <si>
    <t>Helal Ho Hall</t>
  </si>
  <si>
    <t>Gendaria</t>
  </si>
  <si>
    <t>Dr. Abu Tallab Molla</t>
  </si>
  <si>
    <t>Sharif Ho. Hall</t>
  </si>
  <si>
    <t>Dr. Md. Abdul Baten</t>
  </si>
  <si>
    <t>Kamar</t>
  </si>
  <si>
    <t>Dr. Md.Amir Hosen</t>
  </si>
  <si>
    <t>Akhi Homoeo Hall</t>
  </si>
  <si>
    <t>Dighirpar</t>
  </si>
  <si>
    <t>Dr. Md. Dulal Vandari</t>
  </si>
  <si>
    <t>Shahinur DawaKhana</t>
  </si>
  <si>
    <t>Mach</t>
  </si>
  <si>
    <t>Dr. Chandan Kumar</t>
  </si>
  <si>
    <t>Suchona Homoeo Hall</t>
  </si>
  <si>
    <t>Baligaon</t>
  </si>
  <si>
    <t>Dr. Nidhir Babu</t>
  </si>
  <si>
    <t>Dr.Md:Helal Mridha</t>
  </si>
  <si>
    <t xml:space="preserve">  01725967716</t>
  </si>
  <si>
    <t xml:space="preserve">  Kukua Bazar</t>
  </si>
  <si>
    <t xml:space="preserve">RK Pharmacy </t>
  </si>
  <si>
    <t>Nayem Homoeo Hall</t>
  </si>
  <si>
    <t>Dr. Shahad</t>
  </si>
  <si>
    <t>Begumgonj</t>
  </si>
  <si>
    <t>Aklashpur</t>
  </si>
  <si>
    <t>Dr. Alauddin Sakar</t>
  </si>
  <si>
    <t>The National Homoeo</t>
  </si>
  <si>
    <t>Maizdikoat</t>
  </si>
  <si>
    <t>Dattar hat</t>
  </si>
  <si>
    <t>Taj Homoeo Complex</t>
  </si>
  <si>
    <t>Dr. Aleya Begum</t>
  </si>
  <si>
    <t>Nijum Homoeo Hall</t>
  </si>
  <si>
    <t>Dr. Porimal Chandranath</t>
  </si>
  <si>
    <t>Dr. Narash Chandra</t>
  </si>
  <si>
    <t>Mita Homoeo Phamacy</t>
  </si>
  <si>
    <t>Senbag Homoeo Hall</t>
  </si>
  <si>
    <t>Senbag</t>
  </si>
  <si>
    <t>Dr. Golam Haidar</t>
  </si>
  <si>
    <t>Navi Homoeo Hall</t>
  </si>
  <si>
    <t>Sebarhat</t>
  </si>
  <si>
    <t>Dr. Abdul Malek</t>
  </si>
  <si>
    <t>Somir monshirhat</t>
  </si>
  <si>
    <t>Dr. Ripon Kumar</t>
  </si>
  <si>
    <t>Sonaimori</t>
  </si>
  <si>
    <t>Dr. Shafait Ullah</t>
  </si>
  <si>
    <t>Shafait Homoeo Hall</t>
  </si>
  <si>
    <t>Dr. Komod</t>
  </si>
  <si>
    <t>Sree Hari Homoeo Hall</t>
  </si>
  <si>
    <t>Kankirhat</t>
  </si>
  <si>
    <t>Dr. Mostafa Mia</t>
  </si>
  <si>
    <t>Life Homoeo Clinic</t>
  </si>
  <si>
    <t>Dr. Kinkar Acharjo</t>
  </si>
  <si>
    <t>R K Homoeo Hall</t>
  </si>
  <si>
    <t>DHMS / W</t>
  </si>
  <si>
    <t>Chowmuhani</t>
  </si>
  <si>
    <t>Chowmuhani Bazar</t>
  </si>
  <si>
    <t>Dr. Masud Alam</t>
  </si>
  <si>
    <t>Dr. Abdul Kaiyum</t>
  </si>
  <si>
    <t>Kaiyum Homoeo Hall</t>
  </si>
  <si>
    <t>Dr. Nur Alam</t>
  </si>
  <si>
    <t>Dr. Mahfuzur Rahman</t>
  </si>
  <si>
    <t>Jisan Homoeo Hall</t>
  </si>
  <si>
    <t>Natarshordigi</t>
  </si>
  <si>
    <t>Dr. Manjur Alam</t>
  </si>
  <si>
    <t>Manju Homoeo Hall</t>
  </si>
  <si>
    <t>Dashir Hat</t>
  </si>
  <si>
    <t>Dibli Bazar</t>
  </si>
  <si>
    <t>Dr. Shihab</t>
  </si>
  <si>
    <t>Goni Amin Homoeo Hall</t>
  </si>
  <si>
    <t>Dr. Omar Faruq</t>
  </si>
  <si>
    <t>Shanta Homoeo Hall</t>
  </si>
  <si>
    <t>01717-236711</t>
  </si>
  <si>
    <t>Chokbazar</t>
  </si>
  <si>
    <t xml:space="preserve">Dr. Abdur Rahman </t>
  </si>
  <si>
    <t>New Rahmania Homoeo Hall</t>
  </si>
  <si>
    <t>01716-267812</t>
  </si>
  <si>
    <t xml:space="preserve">kalibazar Road </t>
  </si>
  <si>
    <t>Dr. Akter Hossain Faruq</t>
  </si>
  <si>
    <t>01712-208721</t>
  </si>
  <si>
    <t xml:space="preserve">College Road </t>
  </si>
  <si>
    <t>Manabkallan Homoeo Hall</t>
  </si>
  <si>
    <t>01741-444642</t>
  </si>
  <si>
    <t xml:space="preserve">Dr. Jilani </t>
  </si>
  <si>
    <t>Laxipur Homoeo Hall</t>
  </si>
  <si>
    <t>01917-905748</t>
  </si>
  <si>
    <t xml:space="preserve">Dr. Kamal Hossain </t>
  </si>
  <si>
    <t>Pure Homoeo Hall</t>
  </si>
  <si>
    <t>01712-093780</t>
  </si>
  <si>
    <t>Dr. Biplob Kumar Chakrabarthi</t>
  </si>
  <si>
    <t>Nomitha Homoeo Hall</t>
  </si>
  <si>
    <t>01713-601446</t>
  </si>
  <si>
    <t>Ramgati</t>
  </si>
  <si>
    <t>Hosthirhat</t>
  </si>
  <si>
    <t xml:space="preserve">Dr. Azgar </t>
  </si>
  <si>
    <t>01816-624767</t>
  </si>
  <si>
    <t xml:space="preserve">Dr. Salauddin </t>
  </si>
  <si>
    <t>Salauddin Homoeo Hall</t>
  </si>
  <si>
    <t>01740-956141</t>
  </si>
  <si>
    <t xml:space="preserve">Jomidar hat </t>
  </si>
  <si>
    <t>Dr. Abdur Razzaq</t>
  </si>
  <si>
    <t>Homoeo Research Center</t>
  </si>
  <si>
    <t>01729-442679</t>
  </si>
  <si>
    <t>Dr. Nimai Chand Mojumder</t>
  </si>
  <si>
    <t>Sotto Narayan Homoeo Hall</t>
  </si>
  <si>
    <t>01711-989263</t>
  </si>
  <si>
    <t xml:space="preserve">Alekjander </t>
  </si>
  <si>
    <t>Dr. Khairul Alam</t>
  </si>
  <si>
    <t>01817-001977</t>
  </si>
  <si>
    <t xml:space="preserve">Raipur </t>
  </si>
  <si>
    <t xml:space="preserve">Main Road </t>
  </si>
  <si>
    <t xml:space="preserve">Dr. Jashim Uddin </t>
  </si>
  <si>
    <t>New Life Homoeo Pharmacy</t>
  </si>
  <si>
    <t>01816-309085</t>
  </si>
  <si>
    <t>Dr. Abu Jafar</t>
  </si>
  <si>
    <t>01716-107027</t>
  </si>
  <si>
    <t>01726-980372</t>
  </si>
  <si>
    <t xml:space="preserve">Dr. Rajib </t>
  </si>
  <si>
    <t xml:space="preserve">Homoeo Care </t>
  </si>
  <si>
    <t>01819-980630</t>
  </si>
  <si>
    <t>Dr. Jamal Uddin Bablu</t>
  </si>
  <si>
    <t>Lubna Homoeo Hall</t>
  </si>
  <si>
    <t>01827-564214</t>
  </si>
  <si>
    <t>Haidergonj</t>
  </si>
  <si>
    <t xml:space="preserve">Dr. Manik Lal </t>
  </si>
  <si>
    <t>Oshoda Gar</t>
  </si>
  <si>
    <t>01816-27500</t>
  </si>
  <si>
    <t>Ramgonj</t>
  </si>
  <si>
    <t xml:space="preserve">Palirhat </t>
  </si>
  <si>
    <t xml:space="preserve">Dr. Habib </t>
  </si>
  <si>
    <t>01712-024873</t>
  </si>
  <si>
    <t>01712-890356</t>
  </si>
  <si>
    <t>01734-431545</t>
  </si>
  <si>
    <t xml:space="preserve">Dr. Nitto kandi </t>
  </si>
  <si>
    <t xml:space="preserve">Nitto Kandi Homoeo </t>
  </si>
  <si>
    <t>01829-366996</t>
  </si>
  <si>
    <t>Sonapur Bazar</t>
  </si>
  <si>
    <t xml:space="preserve">Dr. Ashish Kumar </t>
  </si>
  <si>
    <t>Ramgonj Homoeo Hall</t>
  </si>
  <si>
    <t>01795-294806</t>
  </si>
  <si>
    <t>Mandari</t>
  </si>
  <si>
    <t>Jogshim Bazar</t>
  </si>
  <si>
    <t xml:space="preserve">Arogga Nikaton </t>
  </si>
  <si>
    <t>01720-324280</t>
  </si>
  <si>
    <t>Mandari Bazar</t>
  </si>
  <si>
    <t>Polli Plan Homoeo</t>
  </si>
  <si>
    <t>01715-924349</t>
  </si>
  <si>
    <t xml:space="preserve">Dr. Delowar Hossain </t>
  </si>
  <si>
    <t>01814-812520</t>
  </si>
  <si>
    <t xml:space="preserve">Khadogonj </t>
  </si>
  <si>
    <t xml:space="preserve">Mandari </t>
  </si>
  <si>
    <t xml:space="preserve">Dr. Abul Kashem </t>
  </si>
  <si>
    <t>01712-277269</t>
  </si>
  <si>
    <t>01713-604661</t>
  </si>
  <si>
    <t>01726-578230</t>
  </si>
  <si>
    <t xml:space="preserve">Dr. Amol Mujumdar </t>
  </si>
  <si>
    <t xml:space="preserve">Shoman Homoeo </t>
  </si>
  <si>
    <t>01714-280787</t>
  </si>
  <si>
    <t>Dashir Hat Bazar</t>
  </si>
  <si>
    <t>01713-636565</t>
  </si>
  <si>
    <t xml:space="preserve">Rampur Bazar </t>
  </si>
  <si>
    <t>Dr. Ubaidullah (Riyed)</t>
  </si>
  <si>
    <t>Homoeo Bhabon</t>
  </si>
  <si>
    <t>Sattar Homoeo</t>
  </si>
  <si>
    <t>Digomvoritola</t>
  </si>
  <si>
    <t>Dr. Shomir Mitro</t>
  </si>
  <si>
    <t>Sonjit Homoeo</t>
  </si>
  <si>
    <t>Dr. Naraon Pal</t>
  </si>
  <si>
    <t>Gowrango Homoeo</t>
  </si>
  <si>
    <t>Dr. Nironjon Debonath</t>
  </si>
  <si>
    <t>Dr. Biplop Naha</t>
  </si>
  <si>
    <t>Sho Kumar Homoeo Hall</t>
  </si>
  <si>
    <t>Dr. Babul Hatto</t>
  </si>
  <si>
    <t>New Sro Goru Homoro</t>
  </si>
  <si>
    <t>Race Course</t>
  </si>
  <si>
    <t>Dr. Pantos Datto</t>
  </si>
  <si>
    <t>Gojendro Homoeo</t>
  </si>
  <si>
    <t>Dr. Manik Datto</t>
  </si>
  <si>
    <t>Monto Homoeo</t>
  </si>
  <si>
    <t>Dr. Prosad Datto</t>
  </si>
  <si>
    <t>Sondes Homoeo</t>
  </si>
  <si>
    <t>Badhsha miar Bazar</t>
  </si>
  <si>
    <t>Dr. Utton Pal</t>
  </si>
  <si>
    <t>Boshonto Homoeo</t>
  </si>
  <si>
    <t>Shasongasa</t>
  </si>
  <si>
    <t>Dr. Tapos Bodro</t>
  </si>
  <si>
    <t>Aroti Homoeo Hall</t>
  </si>
  <si>
    <t>Dr. Uttom Kumar</t>
  </si>
  <si>
    <t>Sadona Homoeo</t>
  </si>
  <si>
    <t>Moradnagar</t>
  </si>
  <si>
    <t>Krisnopur Bazar</t>
  </si>
  <si>
    <t>Debidwar</t>
  </si>
  <si>
    <t>Dr. Anamal Haque</t>
  </si>
  <si>
    <t>Dabidar Homoeo</t>
  </si>
  <si>
    <t>Dr. Bilto De</t>
  </si>
  <si>
    <t>New Sonkar Homoeo Hall</t>
  </si>
  <si>
    <t>Dr. Khorshed Alom</t>
  </si>
  <si>
    <t>Doctor Homoeo</t>
  </si>
  <si>
    <t>Dr. Sorop Ratan</t>
  </si>
  <si>
    <t>Monomohon Homoeo Hall</t>
  </si>
  <si>
    <t>Dr. Doyal Devonath</t>
  </si>
  <si>
    <t>Doyal Pharmacy</t>
  </si>
  <si>
    <t>Okhonda Homoeo Hall</t>
  </si>
  <si>
    <t>Companigonj Bazar</t>
  </si>
  <si>
    <t>Dr. Mosharaf Hossain</t>
  </si>
  <si>
    <t>Burichong</t>
  </si>
  <si>
    <t>Kabila Bazar</t>
  </si>
  <si>
    <t>Dr. Babul Hossain</t>
  </si>
  <si>
    <t>Barek Homoeo Hall</t>
  </si>
  <si>
    <t>Dr. Binoy Bhumic</t>
  </si>
  <si>
    <t>Nimshar Bazar</t>
  </si>
  <si>
    <t>Dr. Kanai Lal</t>
  </si>
  <si>
    <t>Dr. M A Kader</t>
  </si>
  <si>
    <t>Debpur Bazar</t>
  </si>
  <si>
    <t>Dr. Mobirul Islam</t>
  </si>
  <si>
    <t>A.K Homoeo Hall</t>
  </si>
  <si>
    <t>Dr. Rahamat Ullah</t>
  </si>
  <si>
    <t>Ansary Homoeo Hall</t>
  </si>
  <si>
    <t>Dr. Rahul</t>
  </si>
  <si>
    <t>Sagar Homoeo Hall</t>
  </si>
  <si>
    <t>Kongshonagar Bazar</t>
  </si>
  <si>
    <t xml:space="preserve">Dr. Ashraf </t>
  </si>
  <si>
    <t>Dr. Khairul Amin</t>
  </si>
  <si>
    <t>B-Para</t>
  </si>
  <si>
    <t>Shahebabad Bazar</t>
  </si>
  <si>
    <t>Dr. M A Kamal Hossain</t>
  </si>
  <si>
    <t>B-Para Bazar</t>
  </si>
  <si>
    <t>Dr. Younus Sarkar</t>
  </si>
  <si>
    <t>Upzila Homoeo Hall</t>
  </si>
  <si>
    <t xml:space="preserve">      B-Para</t>
  </si>
  <si>
    <t>Dr. Saddam Hossain</t>
  </si>
  <si>
    <t>Dr. Shazzad Hossain</t>
  </si>
  <si>
    <t>Organon Homoeo Hall</t>
  </si>
  <si>
    <t>Dr. Azizul Haque</t>
  </si>
  <si>
    <t>Alahi Homoeo Hall</t>
  </si>
  <si>
    <t>Dr. Mojjamel Haider</t>
  </si>
  <si>
    <t>Depo Homoeo Hall</t>
  </si>
  <si>
    <t>Contonment</t>
  </si>
  <si>
    <t>Dr. Abu Monayem Mostafa</t>
  </si>
  <si>
    <t>Dr. Mahamudul Hasan Manik</t>
  </si>
  <si>
    <t>Alekharchar Bazar</t>
  </si>
  <si>
    <t>Dr. Kawsar Bhuiyan</t>
  </si>
  <si>
    <t>Bhuiyan Homoeo Hall</t>
  </si>
  <si>
    <t>Koatbari</t>
  </si>
  <si>
    <t>Ayesha Homoeo Hall</t>
  </si>
  <si>
    <t>Dr. Munshi</t>
  </si>
  <si>
    <t>Munshi Homoeo Hall</t>
  </si>
  <si>
    <t>01815-881788</t>
  </si>
  <si>
    <t>Kalir Bazar</t>
  </si>
  <si>
    <t>Dr. Fatematuz Zuhora</t>
  </si>
  <si>
    <t>Fatematuz Zuhora Homoeo Hall</t>
  </si>
  <si>
    <t>Dr. Shariful Isalm</t>
  </si>
  <si>
    <t>Dr. Shahjahan Khondokar</t>
  </si>
  <si>
    <t>Farjana Homoeo Hall</t>
  </si>
  <si>
    <t>Digirpar Bazar</t>
  </si>
  <si>
    <t>Dr. Chandon Kumar Datto</t>
  </si>
  <si>
    <t>Dr. Prodip Dey</t>
  </si>
  <si>
    <t>DHMS/ WS</t>
  </si>
  <si>
    <t>Muradnagar</t>
  </si>
  <si>
    <t>Campanigonj Bazar</t>
  </si>
  <si>
    <t>Dr. Rajib Debonath</t>
  </si>
  <si>
    <t>New Akhonda Homoeo Hall</t>
  </si>
  <si>
    <t>DHMS/WS</t>
  </si>
  <si>
    <t>Dr. Rokeya Begum</t>
  </si>
  <si>
    <t>Balia kandi</t>
  </si>
  <si>
    <t>Ramdia</t>
  </si>
  <si>
    <t>Joinal.Abedin</t>
  </si>
  <si>
    <t>Ramdia Jondish Chikitsaloy</t>
  </si>
  <si>
    <t>Maa Babar doa Homoeo Hall</t>
  </si>
  <si>
    <t>Habibur Rahman</t>
  </si>
  <si>
    <t>Niramoi Ho Hall</t>
  </si>
  <si>
    <t>01726-089565</t>
  </si>
  <si>
    <t>nareca</t>
  </si>
  <si>
    <t>Panshia</t>
  </si>
  <si>
    <t>Rizaul. Islam</t>
  </si>
  <si>
    <t>Ataur Rahman Homoeo Hall</t>
  </si>
  <si>
    <t>Alomgir Hossan</t>
  </si>
  <si>
    <t>Tahomina homoeo Hall</t>
  </si>
  <si>
    <t>Easin Molla</t>
  </si>
  <si>
    <t>Balikandi</t>
  </si>
  <si>
    <t>Aba Talab Mondol</t>
  </si>
  <si>
    <t>01734-455277</t>
  </si>
  <si>
    <t>Tatulia</t>
  </si>
  <si>
    <t>Samsul Alom</t>
  </si>
  <si>
    <t>Bisnalh. Joader</t>
  </si>
  <si>
    <t>Thakur Homoeo Hall</t>
  </si>
  <si>
    <t>Puran Bazar</t>
  </si>
  <si>
    <t>Nriojon Homoeo Hall</t>
  </si>
  <si>
    <t>01715-328475</t>
  </si>
  <si>
    <t>Mohamad Ali</t>
  </si>
  <si>
    <t>Ab. Hasib</t>
  </si>
  <si>
    <t>M.M Homoeo Hall</t>
  </si>
  <si>
    <t>kokhsador</t>
  </si>
  <si>
    <t>Janipur</t>
  </si>
  <si>
    <t>Rasedul Hassion</t>
  </si>
  <si>
    <t>Bikash Roy</t>
  </si>
  <si>
    <t>Ab. Mannan</t>
  </si>
  <si>
    <t>Easin H. Hall</t>
  </si>
  <si>
    <t>Goutam kumar</t>
  </si>
  <si>
    <t>Siddkur Raman</t>
  </si>
  <si>
    <t>Homopathy International</t>
  </si>
  <si>
    <t>Sirer Kumar</t>
  </si>
  <si>
    <t>mukter Hossain</t>
  </si>
  <si>
    <t>Anorag Homoeo Hall</t>
  </si>
  <si>
    <t>Pangha</t>
  </si>
  <si>
    <t>Ujjol.kumar</t>
  </si>
  <si>
    <t>Nirapada Ho Hall</t>
  </si>
  <si>
    <t>Baki billah</t>
  </si>
  <si>
    <t>Erani Homoeo Hall</t>
  </si>
  <si>
    <t>Ab. Hi Mamber</t>
  </si>
  <si>
    <t>Hossain Pharmacy</t>
  </si>
  <si>
    <t>Razul Hossain</t>
  </si>
  <si>
    <t>Ai. Mamun</t>
  </si>
  <si>
    <t>Snajir hossain</t>
  </si>
  <si>
    <t>Nazma ho Hall</t>
  </si>
  <si>
    <t>Rammohan sarkar</t>
  </si>
  <si>
    <t>shapla Homoeo Hall</t>
  </si>
  <si>
    <t>Nirmol Kumar</t>
  </si>
  <si>
    <t>Choity Homoeo Hall</t>
  </si>
  <si>
    <t>Palash Boumik</t>
  </si>
  <si>
    <t>Bhowmik Homoeo Hall</t>
  </si>
  <si>
    <t>Masudar. Rahma</t>
  </si>
  <si>
    <t>Polli Ciketsalay</t>
  </si>
  <si>
    <t>01961-205278</t>
  </si>
  <si>
    <t>Laribai</t>
  </si>
  <si>
    <t>Asmol hossain</t>
  </si>
  <si>
    <t>Polli Homoeo Clinic</t>
  </si>
  <si>
    <t>B.H.   M.S.</t>
  </si>
  <si>
    <t>Nural Islam</t>
  </si>
  <si>
    <t>01716-195203</t>
  </si>
  <si>
    <t>Dr. obidullah</t>
  </si>
  <si>
    <t>01632-485489</t>
  </si>
  <si>
    <t>Rajbari</t>
  </si>
  <si>
    <t>banibho</t>
  </si>
  <si>
    <t>Martree Mongal Homoeo Hall</t>
  </si>
  <si>
    <t>mahadi. Hasan</t>
  </si>
  <si>
    <t>Pokas. Roy</t>
  </si>
  <si>
    <t>01725-686280</t>
  </si>
  <si>
    <t>Bonojo Osud Gor</t>
  </si>
  <si>
    <t>kalastion</t>
  </si>
  <si>
    <t>osim sikder</t>
  </si>
  <si>
    <t>Moksed. Molla</t>
  </si>
  <si>
    <t>Taposhi Bottoe</t>
  </si>
  <si>
    <t>Onima Homoeo Hall</t>
  </si>
  <si>
    <t>Basonto pur</t>
  </si>
  <si>
    <t>Mosnu hossan</t>
  </si>
  <si>
    <t>Montaj  Homoeo Hall</t>
  </si>
  <si>
    <t>Tofagel Hossaun</t>
  </si>
  <si>
    <t>Antor Mor</t>
  </si>
  <si>
    <t>Sebanrnath put</t>
  </si>
  <si>
    <t>Khan khana pur</t>
  </si>
  <si>
    <t>Jiaut Hok</t>
  </si>
  <si>
    <t>01719-954688</t>
  </si>
  <si>
    <t>Hanimin Homoeo Hall</t>
  </si>
  <si>
    <t>Jobair Hossan</t>
  </si>
  <si>
    <t>Monjur H Hull</t>
  </si>
  <si>
    <t>01721-404348</t>
  </si>
  <si>
    <t>Somser ati</t>
  </si>
  <si>
    <t>01710-654462</t>
  </si>
  <si>
    <t>Anson pat</t>
  </si>
  <si>
    <t>Kustia Ayurved</t>
  </si>
  <si>
    <t>Kazi Sohabudin</t>
  </si>
  <si>
    <t>Satabdi Homoeo Hall</t>
  </si>
  <si>
    <t>Sekh Kayum</t>
  </si>
  <si>
    <t>Anoar Hossain</t>
  </si>
  <si>
    <t>Anas Adiba Homoeo Hall</t>
  </si>
  <si>
    <t>Banibho</t>
  </si>
  <si>
    <t>Mosud Rah</t>
  </si>
  <si>
    <t>Masud .H . Hull</t>
  </si>
  <si>
    <t>01746-671223</t>
  </si>
  <si>
    <t>kutir hat</t>
  </si>
  <si>
    <t>Atod pur</t>
  </si>
  <si>
    <t>01722-075309</t>
  </si>
  <si>
    <t>Ab:Mojed</t>
  </si>
  <si>
    <t>Mojid.Homoeo Hall</t>
  </si>
  <si>
    <t>Fojet Jone</t>
  </si>
  <si>
    <t>Ab:Lotif</t>
  </si>
  <si>
    <t>017453-33249</t>
  </si>
  <si>
    <t>Toisuddein</t>
  </si>
  <si>
    <t>01719-799101</t>
  </si>
  <si>
    <t>kala kali</t>
  </si>
  <si>
    <t>New Arogo Ho.</t>
  </si>
  <si>
    <t>01712-558428</t>
  </si>
  <si>
    <t>D.H.  M.S.</t>
  </si>
  <si>
    <t>Goutola</t>
  </si>
  <si>
    <t>Mojit Matbor</t>
  </si>
  <si>
    <t>Matbor Ho.</t>
  </si>
  <si>
    <t>01811-007426</t>
  </si>
  <si>
    <t>chand ropar</t>
  </si>
  <si>
    <t>Billal Hossion</t>
  </si>
  <si>
    <t>A. Razzak</t>
  </si>
  <si>
    <t>Khan Ho.</t>
  </si>
  <si>
    <t>01715-66249</t>
  </si>
  <si>
    <t>Mamud pur</t>
  </si>
  <si>
    <t>Mohe uddin</t>
  </si>
  <si>
    <t>Rajgonj</t>
  </si>
  <si>
    <t>Wahab Mia</t>
  </si>
  <si>
    <t>Juijoti Ho.</t>
  </si>
  <si>
    <t>L.M.  M.P.</t>
  </si>
  <si>
    <t>Ahmoad</t>
  </si>
  <si>
    <t>Jamila Homoeo Hall</t>
  </si>
  <si>
    <t>Dr. Mofij</t>
  </si>
  <si>
    <t>Angraya</t>
  </si>
  <si>
    <t>Ala uddin</t>
  </si>
  <si>
    <t>Naria</t>
  </si>
  <si>
    <t>Chakdo</t>
  </si>
  <si>
    <t>Abdus Salam</t>
  </si>
  <si>
    <t>Sefaul Al Quran</t>
  </si>
  <si>
    <t>01754-502650</t>
  </si>
  <si>
    <t>Omor Faruk</t>
  </si>
  <si>
    <t>Islamia Homoeo Clinic</t>
  </si>
  <si>
    <t>Ghorisha</t>
  </si>
  <si>
    <t>Grameen Dawakana</t>
  </si>
  <si>
    <t>Kobiraj</t>
  </si>
  <si>
    <t>Chakda</t>
  </si>
  <si>
    <t>Anishar Rahman</t>
  </si>
  <si>
    <t>Anis Ho. Hall</t>
  </si>
  <si>
    <t>01734-551238</t>
  </si>
  <si>
    <t>Karticpur</t>
  </si>
  <si>
    <t>Dr. Amin Hossion</t>
  </si>
  <si>
    <t>Farhan Homoeo Hall</t>
  </si>
  <si>
    <t>pondis sar</t>
  </si>
  <si>
    <t>Dr. Abir Nag</t>
  </si>
  <si>
    <t>Adorso Ho.</t>
  </si>
  <si>
    <t>01912-824236</t>
  </si>
  <si>
    <t>Nobgro Ho. Hall</t>
  </si>
  <si>
    <t>Jayra</t>
  </si>
  <si>
    <t>Kajerhat</t>
  </si>
  <si>
    <t>Rotoan Ho. Hall</t>
  </si>
  <si>
    <t>01713-568941</t>
  </si>
  <si>
    <t>Haze Ho. Hall</t>
  </si>
  <si>
    <t>Magir ghat</t>
  </si>
  <si>
    <t>Dr. Amjait</t>
  </si>
  <si>
    <t>Amzad  Homoeo Hall</t>
  </si>
  <si>
    <t>01714-294909</t>
  </si>
  <si>
    <t>Rupbabur hat</t>
  </si>
  <si>
    <t>Dr. salena</t>
  </si>
  <si>
    <t>Salina Pharmacy</t>
  </si>
  <si>
    <t>Kayeir Hat</t>
  </si>
  <si>
    <t>Dr. Alingair</t>
  </si>
  <si>
    <t>Jaid Homoeo Hall</t>
  </si>
  <si>
    <t>Tolatala</t>
  </si>
  <si>
    <t>Dr. Yasim</t>
  </si>
  <si>
    <t>Suyo mone</t>
  </si>
  <si>
    <t>Dr. Rawsan Alam</t>
  </si>
  <si>
    <t>Dr. A. Alim</t>
  </si>
  <si>
    <t>Damuda</t>
  </si>
  <si>
    <t>Dr. Asraful Islam</t>
  </si>
  <si>
    <t>Jarman Ho.</t>
  </si>
  <si>
    <t>01726-921939</t>
  </si>
  <si>
    <t>Kanessor</t>
  </si>
  <si>
    <t>Jallil Sikder</t>
  </si>
  <si>
    <t>D.H.    M.S.</t>
  </si>
  <si>
    <t>Masum Billa</t>
  </si>
  <si>
    <t>Amgara</t>
  </si>
  <si>
    <t>New Popular Homoeo Hall</t>
  </si>
  <si>
    <t>Dr. Rojaob Ali</t>
  </si>
  <si>
    <t>Jonat Ho. Hall</t>
  </si>
  <si>
    <t>01724-479643</t>
  </si>
  <si>
    <t>Diderul Islam</t>
  </si>
  <si>
    <t>Dider Homoeo Hall</t>
  </si>
  <si>
    <t>Badol Krisna Das</t>
  </si>
  <si>
    <t>Vhobon Ho.</t>
  </si>
  <si>
    <t>01758-686431</t>
  </si>
  <si>
    <t>Dr. A. Latip</t>
  </si>
  <si>
    <t>Lutfor Rahman</t>
  </si>
  <si>
    <t>Anowara Ho. Hall</t>
  </si>
  <si>
    <t>Konessor</t>
  </si>
  <si>
    <t>Dr. Bayjit</t>
  </si>
  <si>
    <t>Bayjit Homoeo Hall</t>
  </si>
  <si>
    <t>01650-000187</t>
  </si>
  <si>
    <t>Kandi</t>
  </si>
  <si>
    <t>Humaun Kabir</t>
  </si>
  <si>
    <t>01724-706251</t>
  </si>
  <si>
    <t>D.H.    M.P.</t>
  </si>
  <si>
    <t>Jajira</t>
  </si>
  <si>
    <t>Rzaul Karim</t>
  </si>
  <si>
    <t>Susastho Ho. Hall</t>
  </si>
  <si>
    <t>01967-102283</t>
  </si>
  <si>
    <t>B.H    M.S.</t>
  </si>
  <si>
    <t>sariatpur</t>
  </si>
  <si>
    <t>Dr. Nurul Hag</t>
  </si>
  <si>
    <t>BurirHat</t>
  </si>
  <si>
    <t>Anower Hossion</t>
  </si>
  <si>
    <t>01762-375675</t>
  </si>
  <si>
    <t>Abu Taher</t>
  </si>
  <si>
    <t>Islamic Ho. F.</t>
  </si>
  <si>
    <t>01913-914884</t>
  </si>
  <si>
    <t>Vedor gonj</t>
  </si>
  <si>
    <t>Dr.Abul Khaer</t>
  </si>
  <si>
    <t>Nesaria Homoeo Hall</t>
  </si>
  <si>
    <t>Gassir hat</t>
  </si>
  <si>
    <t>Nager para</t>
  </si>
  <si>
    <t>Anayet Hossion</t>
  </si>
  <si>
    <t>Azharul Islam</t>
  </si>
  <si>
    <t>Al Modina Ho.</t>
  </si>
  <si>
    <t>01723-296370</t>
  </si>
  <si>
    <t>Jaira</t>
  </si>
  <si>
    <t>Bilaspur</t>
  </si>
  <si>
    <t>Zannat Homoeo Hall</t>
  </si>
  <si>
    <t>Lotifa Akter</t>
  </si>
  <si>
    <t>01747-303922</t>
  </si>
  <si>
    <t>Jakir Hossain</t>
  </si>
  <si>
    <t>Basona Homoeo Hall</t>
  </si>
  <si>
    <t>Nai</t>
  </si>
  <si>
    <t>Dogre</t>
  </si>
  <si>
    <t>Dabir Hossain</t>
  </si>
  <si>
    <t>Dabir Homoeo Hall</t>
  </si>
  <si>
    <t>Chikundi</t>
  </si>
  <si>
    <t>Dr.Rashed</t>
  </si>
  <si>
    <t>Rashed Ho.Hall</t>
  </si>
  <si>
    <t>01736-081895</t>
  </si>
  <si>
    <t>pornota  Ho.Hall</t>
  </si>
  <si>
    <t>01961-207401</t>
  </si>
  <si>
    <t>Domsar</t>
  </si>
  <si>
    <t>Dr Sahjahan</t>
  </si>
  <si>
    <t>Jerman Ho</t>
  </si>
  <si>
    <t>01912-747214</t>
  </si>
  <si>
    <t>01721-263854</t>
  </si>
  <si>
    <t>Dr.Jahidul</t>
  </si>
  <si>
    <t xml:space="preserve">Allah    </t>
  </si>
  <si>
    <t>01734-177269</t>
  </si>
  <si>
    <t>Abul Basar</t>
  </si>
  <si>
    <t>Soriatpur</t>
  </si>
  <si>
    <t>Ansaruddin</t>
  </si>
  <si>
    <t>Al Nesaria Ho.</t>
  </si>
  <si>
    <t>01724-97692</t>
  </si>
  <si>
    <t>Gossirhat</t>
  </si>
  <si>
    <t>Dr.Sapon</t>
  </si>
  <si>
    <t>A.Salam</t>
  </si>
  <si>
    <t>Bisho Nath</t>
  </si>
  <si>
    <t>Beauty Ho</t>
  </si>
  <si>
    <t>01960-692953</t>
  </si>
  <si>
    <t>Dr.A.Basar</t>
  </si>
  <si>
    <t>Master Ho.Hall</t>
  </si>
  <si>
    <t>01728-820284</t>
  </si>
  <si>
    <t>Dr Horositt</t>
  </si>
  <si>
    <t>Vedor gong</t>
  </si>
  <si>
    <t>Sajonpur</t>
  </si>
  <si>
    <t>Billal Hossain</t>
  </si>
  <si>
    <t>Mahmudia Ho.</t>
  </si>
  <si>
    <t>01911-213132</t>
  </si>
  <si>
    <t>Sakhaot  Hossain</t>
  </si>
  <si>
    <t>Millat Ho.</t>
  </si>
  <si>
    <t>01722-09393</t>
  </si>
  <si>
    <t>Sariatpur</t>
  </si>
  <si>
    <t>Dr. NiZam</t>
  </si>
  <si>
    <t>Mojit Barohoc</t>
  </si>
  <si>
    <t>01729-492580</t>
  </si>
  <si>
    <t>Charcanda</t>
  </si>
  <si>
    <t xml:space="preserve">Dr. Joynal </t>
  </si>
  <si>
    <t>Siddik Ho.</t>
  </si>
  <si>
    <t>01740-638372</t>
  </si>
  <si>
    <t>Asadulla</t>
  </si>
  <si>
    <t>Dm Khali</t>
  </si>
  <si>
    <t>Dr.Sahin</t>
  </si>
  <si>
    <t>New life Ho.</t>
  </si>
  <si>
    <t>01726-091845</t>
  </si>
  <si>
    <t>Sajahan pur</t>
  </si>
  <si>
    <t>Mollar Bazar</t>
  </si>
  <si>
    <t>Zahidul</t>
  </si>
  <si>
    <t>01721-071823</t>
  </si>
  <si>
    <t>Sakhipur</t>
  </si>
  <si>
    <t>Abu Saleh</t>
  </si>
  <si>
    <t>Jononi Ho</t>
  </si>
  <si>
    <t>01815-720202</t>
  </si>
  <si>
    <t>Faizul Islam</t>
  </si>
  <si>
    <t>All care Homoeo Hall</t>
  </si>
  <si>
    <t>Atul Chandro</t>
  </si>
  <si>
    <t>Dr.Farid</t>
  </si>
  <si>
    <t>01994-520800</t>
  </si>
  <si>
    <t>Mojibor Rahman</t>
  </si>
  <si>
    <t>Antor Ho.Hall</t>
  </si>
  <si>
    <t>01725-018661</t>
  </si>
  <si>
    <t>Seba Ho.Hall</t>
  </si>
  <si>
    <t>01761-840626</t>
  </si>
  <si>
    <t>Nagerpasa</t>
  </si>
  <si>
    <t>Dr. Sukanto</t>
  </si>
  <si>
    <t>Pusa Ho.Hall</t>
  </si>
  <si>
    <t>01915-926643</t>
  </si>
  <si>
    <t>Abdur Rahim</t>
  </si>
  <si>
    <t>New Popular Ho.</t>
  </si>
  <si>
    <t>01710-077215</t>
  </si>
  <si>
    <t>Dr.Mynuddin</t>
  </si>
  <si>
    <t>Seba Ho.</t>
  </si>
  <si>
    <t>Dr.Jakir Hossain</t>
  </si>
  <si>
    <t>Basona Ho.</t>
  </si>
  <si>
    <t>01912-747107</t>
  </si>
  <si>
    <t>Dr.Nur Mohammad</t>
  </si>
  <si>
    <t>Bhai Bhai Homoeo Pharmacy</t>
  </si>
  <si>
    <t>Kurigram</t>
  </si>
  <si>
    <t>Dugdugir hat</t>
  </si>
  <si>
    <t>Dr.Babul Rana</t>
  </si>
  <si>
    <t>Boby Homoeo Hall</t>
  </si>
  <si>
    <t>Dr. suhpon kumar singha</t>
  </si>
  <si>
    <t>singha Homoeo Hall</t>
  </si>
  <si>
    <t>kumlakanda</t>
  </si>
  <si>
    <t>kalibari road</t>
  </si>
  <si>
    <t>Dr. Ferdus Ahamed</t>
  </si>
  <si>
    <t>Seba Homoeo Hall-2</t>
  </si>
  <si>
    <t>Taligati</t>
  </si>
  <si>
    <t>Atpara</t>
  </si>
  <si>
    <t>Dr. provat chandra bishas</t>
  </si>
  <si>
    <t>The Royel Homoeo Hall</t>
  </si>
  <si>
    <t>Muktarpara</t>
  </si>
  <si>
    <t>Dr.Sopon Kumar</t>
  </si>
  <si>
    <t>Agailjra</t>
  </si>
  <si>
    <t>Dr.J.L.Mitro</t>
  </si>
  <si>
    <t>Rajdhani Homoeo Hall</t>
  </si>
  <si>
    <t>Dr&gt;Alauddin</t>
  </si>
  <si>
    <t>Mohonkati Bazar</t>
  </si>
  <si>
    <t>Dr.Sah Jahan</t>
  </si>
  <si>
    <t>Sahjahan Clinic</t>
  </si>
  <si>
    <t>Gowronodi</t>
  </si>
  <si>
    <t>Bus Stand Road</t>
  </si>
  <si>
    <t>Dr. A.F.M Anower</t>
  </si>
  <si>
    <t>A.Halim Homoeo Hall</t>
  </si>
  <si>
    <t>Dr. Md:Khaled</t>
  </si>
  <si>
    <t>Torki Bandar</t>
  </si>
  <si>
    <t>Dr.Moloy Biswas</t>
  </si>
  <si>
    <t xml:space="preserve">Thana Road </t>
  </si>
  <si>
    <t>Dr.Susanto Talukder</t>
  </si>
  <si>
    <t>Susanto Homoeo Hall</t>
  </si>
  <si>
    <t>Treemukhi BAzar</t>
  </si>
  <si>
    <t>Dr.Kesob Talukder</t>
  </si>
  <si>
    <t>Aditto Homoeo Hall</t>
  </si>
  <si>
    <t>Treemukhi Bazar</t>
  </si>
  <si>
    <t>Dr.S.M.Ayub Ali</t>
  </si>
  <si>
    <t>Abasik Chember Hom:</t>
  </si>
  <si>
    <t>Dr.Sorower Alom</t>
  </si>
  <si>
    <t>Soruwer Homoeo Hall</t>
  </si>
  <si>
    <t>Dr.Uttom Dash</t>
  </si>
  <si>
    <t>Cinema hall Road</t>
  </si>
  <si>
    <t>Dr.Komol Kisno</t>
  </si>
  <si>
    <t>Gowronodi Bandar</t>
  </si>
  <si>
    <t>Dr.Delower Hossain</t>
  </si>
  <si>
    <t>Suvo Digital Homoeo Hall</t>
  </si>
  <si>
    <t>Ujirpur</t>
  </si>
  <si>
    <t>Damura</t>
  </si>
  <si>
    <t>Dr.Ronjit Bawri</t>
  </si>
  <si>
    <t>Dr.Nikhil Mondol</t>
  </si>
  <si>
    <t>Loknath Hom Hall</t>
  </si>
  <si>
    <t>Dr.Shoma Rani</t>
  </si>
  <si>
    <t>Niloy Homoeo Hall</t>
  </si>
  <si>
    <t>Dr.Roton Kumar</t>
  </si>
  <si>
    <t>Mordan Homoeo Hall</t>
  </si>
  <si>
    <t>Ujirpur Bandar</t>
  </si>
  <si>
    <t>Dr.A.H.Mollik</t>
  </si>
  <si>
    <t>Dr.Subash Chandra</t>
  </si>
  <si>
    <t>Nondi Homoeo Clinic</t>
  </si>
  <si>
    <t>Dr.Sochin Joydor</t>
  </si>
  <si>
    <t>Dr.Sures Halder</t>
  </si>
  <si>
    <t>Jonokollan Hom Hall</t>
  </si>
  <si>
    <t>Saheber Hat</t>
  </si>
  <si>
    <t>Dr.Porimol Dhali</t>
  </si>
  <si>
    <t xml:space="preserve">  Porimol Homoeo Hall</t>
  </si>
  <si>
    <t>Dr.C.R.Golder</t>
  </si>
  <si>
    <t xml:space="preserve">  Sosthi Hom Cikitsaloy</t>
  </si>
  <si>
    <t>Dr.Mahabbur Rahman</t>
  </si>
  <si>
    <t>Bamril</t>
  </si>
  <si>
    <t>DR.Nurul Islam</t>
  </si>
  <si>
    <t>Sikarpur</t>
  </si>
  <si>
    <t>Dr.Ali Akbnar</t>
  </si>
  <si>
    <t>Dr.Abu Saleh Khalifa</t>
  </si>
  <si>
    <t>Batar Zor</t>
  </si>
  <si>
    <t>Dr.Md:Sofi Ullah</t>
  </si>
  <si>
    <t>Morden Pharmecy</t>
  </si>
  <si>
    <t>Mahilara</t>
  </si>
  <si>
    <t>Dr.Khaleda Jahan</t>
  </si>
  <si>
    <t>Surovi Homoeo Hall</t>
  </si>
  <si>
    <t>Dr.Md:Borkot Ullah</t>
  </si>
  <si>
    <t>Choy Gram</t>
  </si>
  <si>
    <t>Dr.Giyas Uddin</t>
  </si>
  <si>
    <t>Giyas Homoeo Hall</t>
  </si>
  <si>
    <t>Joy Sree</t>
  </si>
  <si>
    <t>Dr.Riazul Islam</t>
  </si>
  <si>
    <t>Homoeo Cikitsaloy</t>
  </si>
  <si>
    <t>Aduna Bazar</t>
  </si>
  <si>
    <t>Dr.Mojibur Rahman</t>
  </si>
  <si>
    <t>Naim Homoeo Hall</t>
  </si>
  <si>
    <t>Mahirala</t>
  </si>
  <si>
    <t>Dr.Sochin Halder</t>
  </si>
  <si>
    <t>Poysar Hat</t>
  </si>
  <si>
    <t>Dr.Sumon Modhu</t>
  </si>
  <si>
    <t>Dr.Dipok Karmokar</t>
  </si>
  <si>
    <t>Jibon Prodip Hom Hall</t>
  </si>
  <si>
    <t>Dr. Murad Hossen</t>
  </si>
  <si>
    <t>Bakerganj</t>
  </si>
  <si>
    <t>Dr. Bahadur</t>
  </si>
  <si>
    <t>Dr. Shidheshar</t>
  </si>
  <si>
    <t>Dr. Jaggheshar</t>
  </si>
  <si>
    <t>Payerpur Modern H/H</t>
  </si>
  <si>
    <t>Dr. Mosaref Hosen</t>
  </si>
  <si>
    <t>Chaina Homoeo Hall</t>
  </si>
  <si>
    <t>D. Matiar Milon</t>
  </si>
  <si>
    <t>D. Jia Haider</t>
  </si>
  <si>
    <t>Haider Homoeo Hall</t>
  </si>
  <si>
    <t>Bakerganj Model School</t>
  </si>
  <si>
    <t>Dr. Suvash Malakar</t>
  </si>
  <si>
    <t>Papular Hom/Hall</t>
  </si>
  <si>
    <t>Garuria Bazar</t>
  </si>
  <si>
    <t>Janaseba Hom/Hall</t>
  </si>
  <si>
    <t>Dr. Afsaruddin</t>
  </si>
  <si>
    <t>Dr. Matin Mitra</t>
  </si>
  <si>
    <t>Ashutosh Homoeo Hall</t>
  </si>
  <si>
    <t>Sagordi</t>
  </si>
  <si>
    <t>Homoeo Health Complex</t>
  </si>
  <si>
    <t>Ibne sina  Homoeo Hall</t>
  </si>
  <si>
    <t>Rupatoli</t>
  </si>
  <si>
    <t>Dr. Gazi Mazaharul Islam</t>
  </si>
  <si>
    <t>B.S  Hom/Hall</t>
  </si>
  <si>
    <t>D. Abdul Alim</t>
  </si>
  <si>
    <t>Jannat Hom/Hall</t>
  </si>
  <si>
    <t>D. Amulya Vushan</t>
  </si>
  <si>
    <t>Biswazit  Homoeo Hall</t>
  </si>
  <si>
    <t>Kalizira</t>
  </si>
  <si>
    <t>Dr. Sujan</t>
  </si>
  <si>
    <t>Beltola Keyaghat</t>
  </si>
  <si>
    <t>Jamal  Hom/Hall</t>
  </si>
  <si>
    <t>Bukhainagar</t>
  </si>
  <si>
    <t>Al Kari  Homoeo Hall</t>
  </si>
  <si>
    <t>Charmonai</t>
  </si>
  <si>
    <t>Shaheberhat</t>
  </si>
  <si>
    <t>Dr. Faruk Hossain</t>
  </si>
  <si>
    <t>Mitali  Homoeo Hall</t>
  </si>
  <si>
    <t>Banaripara</t>
  </si>
  <si>
    <t>Dr. Dinesh Mazumder</t>
  </si>
  <si>
    <t>Swarupkathi</t>
  </si>
  <si>
    <t>Miyar Hat</t>
  </si>
  <si>
    <t>Dr. Sulaiman</t>
  </si>
  <si>
    <t>Abdullah  Hom/Hall</t>
  </si>
  <si>
    <t>Janatarhat</t>
  </si>
  <si>
    <t>Dr. Sima Rani</t>
  </si>
  <si>
    <t>Joy  Hom/Hall</t>
  </si>
  <si>
    <t>Madhabpasha</t>
  </si>
  <si>
    <t>Dr. Joydeb Karmakar</t>
  </si>
  <si>
    <t>Joydeb Homoeo Hall</t>
  </si>
  <si>
    <t>Dr. Abdul Hai Bahadur</t>
  </si>
  <si>
    <t>Homoeo Darul Ebadat</t>
  </si>
  <si>
    <t>Mahbub Homoeo Hall</t>
  </si>
  <si>
    <t>Dr. Swapan Kumar Das</t>
  </si>
  <si>
    <t>The Hanimen Hom/Hal</t>
  </si>
  <si>
    <t>Rayerhat</t>
  </si>
  <si>
    <t>Nuha  Homoeo Hall</t>
  </si>
  <si>
    <t>Nalchiti</t>
  </si>
  <si>
    <t>Kongsar Dighi</t>
  </si>
  <si>
    <t>Mollicpur</t>
  </si>
  <si>
    <t>Arapool</t>
  </si>
  <si>
    <t>Dr. Swapan Kumar Mazumder</t>
  </si>
  <si>
    <t>Swapan Homoeo Hall</t>
  </si>
  <si>
    <t>Post office road</t>
  </si>
  <si>
    <t>Dr.Sultan (Titu)</t>
  </si>
  <si>
    <t>Barishal  Hom/Hall</t>
  </si>
  <si>
    <t>Haspatal road</t>
  </si>
  <si>
    <t>Dr. Amol Halder</t>
  </si>
  <si>
    <t>Dhaptarkhana</t>
  </si>
  <si>
    <t>Dr. Swapan Kumar Paik</t>
  </si>
  <si>
    <t>Dr.Hossen</t>
  </si>
  <si>
    <t>City market</t>
  </si>
  <si>
    <t>Monlight  Homoeo Hall</t>
  </si>
  <si>
    <t>Hatkhola Road</t>
  </si>
  <si>
    <t>Dr. Nasima</t>
  </si>
  <si>
    <t>Dr. Touhidul Islam</t>
  </si>
  <si>
    <t>Sohel Homio/Hall</t>
  </si>
  <si>
    <t>Bazar road</t>
  </si>
  <si>
    <t>Dr. Emrul Kayes</t>
  </si>
  <si>
    <t>Apex Hom/Hall</t>
  </si>
  <si>
    <t>Nur  Hom/Hal</t>
  </si>
  <si>
    <t>Agorpur Road</t>
  </si>
  <si>
    <t>Jahanara  Hom/hal</t>
  </si>
  <si>
    <t>Bagura Road</t>
  </si>
  <si>
    <t>A.R  Homoeo Hall</t>
  </si>
  <si>
    <t>Saw-road</t>
  </si>
  <si>
    <t>Adarsha  Hom/Hall</t>
  </si>
  <si>
    <t>Sadar road</t>
  </si>
  <si>
    <t>Dr.Abul Bashar</t>
  </si>
  <si>
    <t>Green  Hom/Hall</t>
  </si>
  <si>
    <t>Natunbazar</t>
  </si>
  <si>
    <t>Dr. Md. Jalil</t>
  </si>
  <si>
    <t>Satata  Hom/Hall</t>
  </si>
  <si>
    <t>Haspatal Raod</t>
  </si>
  <si>
    <t>Dr.Abdur Sattar Chowdury</t>
  </si>
  <si>
    <t>Rewaz Homoeo Hall</t>
  </si>
  <si>
    <t>Monpura</t>
  </si>
  <si>
    <t>Dr.Bhidan chanra Dhor</t>
  </si>
  <si>
    <t>Ahabi Homoeo Hall</t>
  </si>
  <si>
    <t>Malni Road</t>
  </si>
  <si>
    <t>Dr. Jhaba Rani Shaha</t>
  </si>
  <si>
    <t>Prionti Homoeo Hall</t>
  </si>
  <si>
    <t>Dr. H.A Aktar</t>
  </si>
  <si>
    <t>Shafa Homoeo Hall</t>
  </si>
  <si>
    <t>Borhan Uddin</t>
  </si>
  <si>
    <t>Bhola</t>
  </si>
  <si>
    <t>Doulatkhan  </t>
  </si>
  <si>
    <t>Doulatkhan</t>
  </si>
  <si>
    <t>Dr. Md:MahubAlom</t>
  </si>
  <si>
    <t>Khadmot Homoeo Hall</t>
  </si>
  <si>
    <t xml:space="preserve">  D.H.M.S</t>
  </si>
  <si>
    <t xml:space="preserve">  Doulatkhan</t>
  </si>
  <si>
    <t>Dr.   Md:Tutal Mrdha</t>
  </si>
  <si>
    <t xml:space="preserve">  Siam Homoeo Hall</t>
  </si>
  <si>
    <t>001680801294  </t>
  </si>
  <si>
    <t>D.H.M.S  </t>
  </si>
  <si>
    <t xml:space="preserve">  Meaha hat</t>
  </si>
  <si>
    <t>Dr. B.M.Mahim</t>
  </si>
  <si>
    <t>01716308030  </t>
  </si>
  <si>
    <t xml:space="preserve">  Banglabazar</t>
  </si>
  <si>
    <t>Dr.   Md:Solaman</t>
  </si>
  <si>
    <t>Azummuddin Homoeo Hall</t>
  </si>
  <si>
    <t>Dr.   Md:mahabub Alom</t>
  </si>
  <si>
    <t xml:space="preserve">  Sotota Homoeo Hall</t>
  </si>
  <si>
    <t>Dr.   Bkash chondro</t>
  </si>
  <si>
    <t xml:space="preserve">  Ma Himoeo Hall</t>
  </si>
  <si>
    <t>01716927746  </t>
  </si>
  <si>
    <t>Dr. Md. Fruk Hossain</t>
  </si>
  <si>
    <t>Seba Homoeo Hall-1</t>
  </si>
  <si>
    <t>Dr. Md. Bashir Ullah</t>
  </si>
  <si>
    <t>Safie Homoeo Hall</t>
  </si>
  <si>
    <t>Dr. M.K..Alom</t>
  </si>
  <si>
    <t>Dr. Md. Mostafa</t>
  </si>
  <si>
    <t>Dr. M.A.Mannana</t>
  </si>
  <si>
    <t>Sodesh Homoeo Hall</t>
  </si>
  <si>
    <t>Dr. M.A.Malek</t>
  </si>
  <si>
    <t>Dr. Md. Giyasa Uddin</t>
  </si>
  <si>
    <t>Giasuddin Homoeo Hall</t>
  </si>
  <si>
    <t>Dr. Katrka Kanti</t>
  </si>
  <si>
    <t>Ronoda Homoeo Hall</t>
  </si>
  <si>
    <t>Dr. Nilima Rani Debnath</t>
  </si>
  <si>
    <t>Mahendi</t>
  </si>
  <si>
    <t>Dr. Dilip Vaktho</t>
  </si>
  <si>
    <t>Shosti Homoeo Hall</t>
  </si>
  <si>
    <t>Dr. Shoudra Devnath</t>
  </si>
  <si>
    <t>Athai Homoeo Hall</t>
  </si>
  <si>
    <t>Dr. Md. Nazrul</t>
  </si>
  <si>
    <t>Dr. S.M Kamal</t>
  </si>
  <si>
    <t>Dr. Shipra Karmakar</t>
  </si>
  <si>
    <t>Safnel Homoeo Hall</t>
  </si>
  <si>
    <t>Dr. Aran Kumar pal</t>
  </si>
  <si>
    <t>Shaymali Homoeo Hall</t>
  </si>
  <si>
    <t>Dr. Biuti Rani</t>
  </si>
  <si>
    <t>Jaiyasri Homoeo Hall</t>
  </si>
  <si>
    <t>Ulaniya</t>
  </si>
  <si>
    <t>Dr. MD. Jamal</t>
  </si>
  <si>
    <t>Shawdagar Homoeo Hall</t>
  </si>
  <si>
    <t>Dr. Md. Babul</t>
  </si>
  <si>
    <t>Adorsho Homoeo Hall-2</t>
  </si>
  <si>
    <t>Dr. Hasanul Haque</t>
  </si>
  <si>
    <t>Noor Homoeo Pharmacy</t>
  </si>
  <si>
    <t>Rajbari Sadar</t>
  </si>
  <si>
    <t>MPO-Vacant-Hathazari</t>
  </si>
  <si>
    <t>Dr.Jakania Melon</t>
  </si>
  <si>
    <t>Sat</t>
  </si>
  <si>
    <t>Vovanipur Bazar</t>
  </si>
  <si>
    <t>Shamol Homoeo Hall</t>
  </si>
  <si>
    <t>Trantic Homoeo Hall</t>
  </si>
  <si>
    <t>Kanarampur</t>
  </si>
  <si>
    <t>Mym Sadar</t>
  </si>
  <si>
    <t>Bindabon Homoeo Hall</t>
  </si>
  <si>
    <t>Dr. Azizul</t>
  </si>
  <si>
    <t>Dhanikhola Homoeo Hall</t>
  </si>
  <si>
    <t>Sudha Homoeo Hall</t>
  </si>
  <si>
    <t>Dr. Rokonuzzaman</t>
  </si>
  <si>
    <t>Maherpur</t>
  </si>
  <si>
    <t xml:space="preserve">Dr. Shaharul </t>
  </si>
  <si>
    <t>Dr. Raseduzzaman</t>
  </si>
  <si>
    <t>Rased Homoeo Hall</t>
  </si>
  <si>
    <t>Dr. Sukdav Kumar</t>
  </si>
  <si>
    <t>Guru dav Homoeo Hall</t>
  </si>
  <si>
    <t>Gangni Sadar</t>
  </si>
  <si>
    <t>Dr. Tanzinur Rahman</t>
  </si>
  <si>
    <t>Khandoker Homoeo Hall</t>
  </si>
  <si>
    <t>Komander Homoeo Hall</t>
  </si>
  <si>
    <t>Dr. Mobaser Ahosan</t>
  </si>
  <si>
    <t>The Disease Trement Center</t>
  </si>
  <si>
    <t>Dr. Bodrujzzaman</t>
  </si>
  <si>
    <t>Diploma Homoeo Center</t>
  </si>
  <si>
    <t>Dr. Sownd Kumar</t>
  </si>
  <si>
    <t>Dr. Bilkis Vanu</t>
  </si>
  <si>
    <t>Homoeo Cornar</t>
  </si>
  <si>
    <t>Dr. Isahak</t>
  </si>
  <si>
    <t xml:space="preserve">Dr. Shajahan </t>
  </si>
  <si>
    <t>Dr. Atawol</t>
  </si>
  <si>
    <t>Bari Homoeo Hall</t>
  </si>
  <si>
    <t>Poradah</t>
  </si>
  <si>
    <t>Dr. Razib Ahmad</t>
  </si>
  <si>
    <t>Labib Homoeo Phamacy</t>
  </si>
  <si>
    <t xml:space="preserve">Dr. Sariful </t>
  </si>
  <si>
    <t>Bamondi Bazar</t>
  </si>
  <si>
    <t>Dr. Nura Alam</t>
  </si>
  <si>
    <t>Toku Homoeo Hall</t>
  </si>
  <si>
    <t>Soni Homoeo Hall</t>
  </si>
  <si>
    <t>Jonaat Homoeo Hall</t>
  </si>
  <si>
    <t>Nowdah Para</t>
  </si>
  <si>
    <t>Dr. Noman Islam</t>
  </si>
  <si>
    <t xml:space="preserve">Mojibnagar Sadar </t>
  </si>
  <si>
    <t>Mojibnagar Sadar</t>
  </si>
  <si>
    <t xml:space="preserve">Maherpur </t>
  </si>
  <si>
    <t>Dr. Adom Ali</t>
  </si>
  <si>
    <t>Monakali Homoeo Hall</t>
  </si>
  <si>
    <t>Monakali Bazar</t>
  </si>
  <si>
    <t>Baradi Bazar</t>
  </si>
  <si>
    <t>Dr. Ruhul Biswas</t>
  </si>
  <si>
    <t>Sosibuson</t>
  </si>
  <si>
    <t>Dr.Maw. Abutaher</t>
  </si>
  <si>
    <t>Jubayer Homoeo Hall</t>
  </si>
  <si>
    <t>Sosibuson Bazar</t>
  </si>
  <si>
    <t>Dr.Md:Monir Hossain</t>
  </si>
  <si>
    <t>Paik Homoeo Hall</t>
  </si>
  <si>
    <t>Dr.Md:Humayon Kobir</t>
  </si>
  <si>
    <t>Bayzid Homoeo Hall</t>
  </si>
  <si>
    <t>Dr.Md:Nurun Nobi</t>
  </si>
  <si>
    <t>Rifat Homoeo Hall</t>
  </si>
  <si>
    <t>Chorfashion</t>
  </si>
  <si>
    <t>Buiyerhat Bazar</t>
  </si>
  <si>
    <t>Dr.Md:Modiuddin</t>
  </si>
  <si>
    <t>Mohiuddin Hom Hall</t>
  </si>
  <si>
    <t>Dr.Zamaluddin</t>
  </si>
  <si>
    <t>Dr.Dines Chandra</t>
  </si>
  <si>
    <t>Ramthakur Homoeo Hall</t>
  </si>
  <si>
    <t>Sonali Road</t>
  </si>
  <si>
    <t>Dr.Mahbubur Rahman</t>
  </si>
  <si>
    <t>Medico Hom Pharmecy</t>
  </si>
  <si>
    <t>Dr.Mohasin Alom Shaji</t>
  </si>
  <si>
    <t xml:space="preserve">  Seba Unani Ousodaloy</t>
  </si>
  <si>
    <t>Zilaporisod Road</t>
  </si>
  <si>
    <t>Rowson Homoeo Hall</t>
  </si>
  <si>
    <t>Dularhat Bazar</t>
  </si>
  <si>
    <t>Dr.A.K.M. Sofiuddin</t>
  </si>
  <si>
    <t>Masud Hom Pharmecy</t>
  </si>
  <si>
    <t>Chairman Bazar</t>
  </si>
  <si>
    <t>Dr.Md:Riazul Islam</t>
  </si>
  <si>
    <t>Shefat Homoeo Hall</t>
  </si>
  <si>
    <t>hairman Bazar</t>
  </si>
  <si>
    <t>Dr.Vibas Kormoker</t>
  </si>
  <si>
    <t>Tojumuddin</t>
  </si>
  <si>
    <t>Dr.Birom Chandra</t>
  </si>
  <si>
    <t>Tonnima Homoeo Hall</t>
  </si>
  <si>
    <t>Sosidong Bazar</t>
  </si>
  <si>
    <t>Dr.Himansu</t>
  </si>
  <si>
    <t>Dr.Md:Abbas Uddin</t>
  </si>
  <si>
    <t>Jonoseba Hom Hall</t>
  </si>
  <si>
    <t>Hoque Road</t>
  </si>
  <si>
    <t>Dr.Juran Nondi</t>
  </si>
  <si>
    <t>Uttar Bazar</t>
  </si>
  <si>
    <t>Dr.Jontu Lal</t>
  </si>
  <si>
    <t>Tonnituli Homoeo Hall</t>
  </si>
  <si>
    <t>Dawri Bazar</t>
  </si>
  <si>
    <t>Dr.Bholaram</t>
  </si>
  <si>
    <t>Opurbo Homoeo Hall</t>
  </si>
  <si>
    <t>Dr.Md:Forid Uddin</t>
  </si>
  <si>
    <t>Uttar Khaserhat</t>
  </si>
  <si>
    <t>Dr.Uttom Dey</t>
  </si>
  <si>
    <t>Charu Homoeo Hall</t>
  </si>
  <si>
    <t>Kunjerhat Bazar</t>
  </si>
  <si>
    <t>Dr.Noman Al-Mamun</t>
  </si>
  <si>
    <t>Nuha Hom Pharmecy</t>
  </si>
  <si>
    <t>Dr.Md:Zakir Hossain</t>
  </si>
  <si>
    <t>Rahmania Hom Pharmecy</t>
  </si>
  <si>
    <t>Dr.Dilip Dottto</t>
  </si>
  <si>
    <t>Dotto Homoeo Hall</t>
  </si>
  <si>
    <t>Kortarhat Bazar</t>
  </si>
  <si>
    <t>Dr.Hiralal</t>
  </si>
  <si>
    <t>Bongosree Hom Hall</t>
  </si>
  <si>
    <t>Lalmohon</t>
  </si>
  <si>
    <t>Mosjid Road</t>
  </si>
  <si>
    <t>Dr.Abdur Rahim</t>
  </si>
  <si>
    <t>Sathe Homoeo Hall</t>
  </si>
  <si>
    <t>Dr.Mawlana Abutaleb</t>
  </si>
  <si>
    <t>Gogoria Bazar</t>
  </si>
  <si>
    <t>Dr.Nirmol Nondi</t>
  </si>
  <si>
    <t>Dr.Md:Ismail</t>
  </si>
  <si>
    <t>Shabazpur Hom Hall</t>
  </si>
  <si>
    <t>Dr.Md:Asrafulla</t>
  </si>
  <si>
    <t>HighSchool SuperMarket</t>
  </si>
  <si>
    <t>Dr.Md:Alauddin</t>
  </si>
  <si>
    <t>Uttarpara Road</t>
  </si>
  <si>
    <t>Dr.Sree Rup</t>
  </si>
  <si>
    <t>Koruna Homoeo Hall</t>
  </si>
  <si>
    <t>Dr.Md:Abdul Jolil</t>
  </si>
  <si>
    <t>Sodrisso Bidan Clinic</t>
  </si>
  <si>
    <t>Dr.Omor Kisno Dash</t>
  </si>
  <si>
    <t>Omit Homoeo Hall</t>
  </si>
  <si>
    <t>Raychad Bazar</t>
  </si>
  <si>
    <t>Dr.Md:Mamun</t>
  </si>
  <si>
    <t>Al Mamun Hom Pharm</t>
  </si>
  <si>
    <t>Dr.Fokruddin</t>
  </si>
  <si>
    <t>Tasnim Homoeo Hall</t>
  </si>
  <si>
    <t>Lodhardig Bazar</t>
  </si>
  <si>
    <t>Dr.Salauddin</t>
  </si>
  <si>
    <t>Dr.Md:Amir Hossen</t>
  </si>
  <si>
    <t>Zilaporisod Market</t>
  </si>
  <si>
    <t>Dr.Md:Maynul Islam</t>
  </si>
  <si>
    <t>Kashmohol Road</t>
  </si>
  <si>
    <t>Dr.Md:Abdul Hai</t>
  </si>
  <si>
    <t>Amanotsha Homoeo Hall</t>
  </si>
  <si>
    <t>Dr.Md:Yusuf</t>
  </si>
  <si>
    <t>Sorifpara Road</t>
  </si>
  <si>
    <t>Dr.Md:Josim Udddin</t>
  </si>
  <si>
    <t>S.M.Sirajul Islam</t>
  </si>
  <si>
    <t>Dr.Maksudur Rahman</t>
  </si>
  <si>
    <t>Dr.Abdul Malek</t>
  </si>
  <si>
    <t>Dr.Harun-Ar-Roshid</t>
  </si>
  <si>
    <t>Mahabub Hom Hall</t>
  </si>
  <si>
    <t>Liton Homoeo Hall</t>
  </si>
  <si>
    <t>Dr.Md:Faruk Rana</t>
  </si>
  <si>
    <t xml:space="preserve">  Mahamuda Hom Hall</t>
  </si>
  <si>
    <t>Dr. Moniruzzaman</t>
  </si>
  <si>
    <t>Mohipur</t>
  </si>
  <si>
    <t>Alipur Bazar</t>
  </si>
  <si>
    <t>Dr.Ibrahim Khalil</t>
  </si>
  <si>
    <t>German Homomeo Hall</t>
  </si>
  <si>
    <t>Dr. Altab Hossain</t>
  </si>
  <si>
    <t>Bangladesh Hom Hall</t>
  </si>
  <si>
    <t>Kalapara</t>
  </si>
  <si>
    <t>Ferighat Road</t>
  </si>
  <si>
    <t>Dr. Sibu Roy</t>
  </si>
  <si>
    <t>Dr. Suja Uddin</t>
  </si>
  <si>
    <t>Bonolota Ousodhaloy</t>
  </si>
  <si>
    <t>Kumar Potti</t>
  </si>
  <si>
    <t>Dr. Jahirul Islam</t>
  </si>
  <si>
    <t>Bonazi Ousodhaloy</t>
  </si>
  <si>
    <t>Dr. Abbas Uddin</t>
  </si>
  <si>
    <t>kalapara</t>
  </si>
  <si>
    <t>Notun Bazare</t>
  </si>
  <si>
    <t>Dr.Sangkor Kumar Roy</t>
  </si>
  <si>
    <t>Notun Bazar</t>
  </si>
  <si>
    <t xml:space="preserve">  Dr. Md:Sohidul Islam</t>
  </si>
  <si>
    <t xml:space="preserve">  Bismillah Hom Hall</t>
  </si>
  <si>
    <t>Ferigat Road</t>
  </si>
  <si>
    <t>Dr.Foni Vuson Roy</t>
  </si>
  <si>
    <t xml:space="preserve">  Manoshi Hom Hall</t>
  </si>
  <si>
    <t>Dr.Liton Chandra</t>
  </si>
  <si>
    <t xml:space="preserve">  Maa Homoeo Hall</t>
  </si>
  <si>
    <t>Baliyatoli</t>
  </si>
  <si>
    <t>Kobiraz Abdur Jabbar</t>
  </si>
  <si>
    <t xml:space="preserve">  Kobiraz Ghor</t>
  </si>
  <si>
    <t>Kobiraz</t>
  </si>
  <si>
    <t>Pakhimara Bazar</t>
  </si>
  <si>
    <t xml:space="preserve">  Jonoseba Hom Hall</t>
  </si>
  <si>
    <t>Wapeda Road</t>
  </si>
  <si>
    <t>Dr. Md:Selim</t>
  </si>
  <si>
    <t xml:space="preserve">  Modina Hom Hall</t>
  </si>
  <si>
    <t>Dr. Md:Kashem</t>
  </si>
  <si>
    <t>Al Modina Hom Hall</t>
  </si>
  <si>
    <t>Dr. Aminul ISlam</t>
  </si>
  <si>
    <t xml:space="preserve">  Shorder Homoeo Hall</t>
  </si>
  <si>
    <t>Dr.Nazmul Hasan</t>
  </si>
  <si>
    <t>Taltoli</t>
  </si>
  <si>
    <t>Dr. Md: Rafiqul Islam</t>
  </si>
  <si>
    <t>Dr. Md:Jasim Uddin</t>
  </si>
  <si>
    <t>Tonni Homoeo Hall</t>
  </si>
  <si>
    <t>Dr.Md:Abdul Alim</t>
  </si>
  <si>
    <t>KumarPotti</t>
  </si>
  <si>
    <t>Dr. Md:Yusuf</t>
  </si>
  <si>
    <t>Dr. Atal Kumar Roy</t>
  </si>
  <si>
    <t>Gazipur Bandar</t>
  </si>
  <si>
    <t>Dr.Maw:Abu Bokkor</t>
  </si>
  <si>
    <t>Dr.Golam Kibria</t>
  </si>
  <si>
    <t>Sobbosachi Hom Hall</t>
  </si>
  <si>
    <t>Dr.Abdus Sattar</t>
  </si>
  <si>
    <t>Amin Hom Pharmecy</t>
  </si>
  <si>
    <t>Mohiskata Bazar</t>
  </si>
  <si>
    <t>Dr.Saidul Alensani</t>
  </si>
  <si>
    <t>Alensani Homoeo Hall</t>
  </si>
  <si>
    <t>Dr.Bazlur Rahman</t>
  </si>
  <si>
    <t>Al Karim Homoeo Hall</t>
  </si>
  <si>
    <t>Dr. Nur Bahadur</t>
  </si>
  <si>
    <t>Dr.Khalek Siddiki</t>
  </si>
  <si>
    <t>Girls School Road</t>
  </si>
  <si>
    <t>Dr.A.Aziz Khan</t>
  </si>
  <si>
    <t>Shohel Homoeo Clinic</t>
  </si>
  <si>
    <t>Dr.Edris Ali</t>
  </si>
  <si>
    <t>Dr. Md:Nurulla</t>
  </si>
  <si>
    <t>A.K.School Road</t>
  </si>
  <si>
    <t>Dr.M.A.Jalil</t>
  </si>
  <si>
    <t>Dr.Kalachan Kormokar</t>
  </si>
  <si>
    <t xml:space="preserve">  Dowpodi Hom Hall</t>
  </si>
  <si>
    <t>Nurjahan Club Road</t>
  </si>
  <si>
    <t>Dr. Monika Saha</t>
  </si>
  <si>
    <t xml:space="preserve">  Sonkor Hom Niketon</t>
  </si>
  <si>
    <t>Dr.Md:Nasir Uddin</t>
  </si>
  <si>
    <t xml:space="preserve">  Morden Hom Clinic</t>
  </si>
  <si>
    <t>Dr.Anukul Kumar</t>
  </si>
  <si>
    <t>Solonga</t>
  </si>
  <si>
    <t>Ghurka</t>
  </si>
  <si>
    <t>Dr.Raton Kumar</t>
  </si>
  <si>
    <t>Dr.Probir Kumar</t>
  </si>
  <si>
    <t>Probir Homoeo Hall</t>
  </si>
  <si>
    <t>Dr.Golam Ajom</t>
  </si>
  <si>
    <t>Dr.Sanjoy Kumar</t>
  </si>
  <si>
    <t>Sree Durga Vandar</t>
  </si>
  <si>
    <t>Dr.Jamil Mahmud</t>
  </si>
  <si>
    <t>Joba Homoeo  Hall</t>
  </si>
  <si>
    <t>Dr.Haydar Ali</t>
  </si>
  <si>
    <t>Jom Jom Ousadhaloy</t>
  </si>
  <si>
    <t>Jahangir Ho Hall</t>
  </si>
  <si>
    <t>D.H.</t>
  </si>
  <si>
    <t>Dr.Juel Rana</t>
  </si>
  <si>
    <t>Jhaul Homoeo Hall</t>
  </si>
  <si>
    <t>Jhaul</t>
  </si>
  <si>
    <t>Alo Homoeo Hall</t>
  </si>
  <si>
    <t>Pachila</t>
  </si>
  <si>
    <t>Dr.Biplob Kumar</t>
  </si>
  <si>
    <t>S-Road</t>
  </si>
  <si>
    <t>Dr.Hafizur Rahman</t>
  </si>
  <si>
    <t>Adnan Homoeo Hall</t>
  </si>
  <si>
    <t>Dr.Ram Prosad</t>
  </si>
  <si>
    <t>Sree Krishna Ho Hall</t>
  </si>
  <si>
    <t>Anamul Homoeo Hall</t>
  </si>
  <si>
    <t>Dr:Sapon Kumar</t>
  </si>
  <si>
    <t>Sapon Homoeo Hall</t>
  </si>
  <si>
    <t>Ghora</t>
  </si>
  <si>
    <t>Dr:Nurul Haque</t>
  </si>
  <si>
    <t>Sibgonj</t>
  </si>
  <si>
    <t>Pirob</t>
  </si>
  <si>
    <t>Dr:Kaji Saroar</t>
  </si>
  <si>
    <t>Kaji Homoeo Hall</t>
  </si>
  <si>
    <t>Vayer</t>
  </si>
  <si>
    <t>Dr:Mokarrom Hussain</t>
  </si>
  <si>
    <t>Ayesa Homoeo Hall</t>
  </si>
  <si>
    <t>Gujia</t>
  </si>
  <si>
    <t>dr:Amirul Islam</t>
  </si>
  <si>
    <t>Ma Amena homoeo Hall</t>
  </si>
  <si>
    <t>Pakur</t>
  </si>
  <si>
    <t>Dr:Md.Obaydullah</t>
  </si>
  <si>
    <t>Sefa Homoeoo Hall</t>
  </si>
  <si>
    <t>Dr:Fojle Rabbi</t>
  </si>
  <si>
    <t>Robbani Homoeo Hall</t>
  </si>
  <si>
    <t>Mohasthan</t>
  </si>
  <si>
    <t>Dr.B.N Sarkar</t>
  </si>
  <si>
    <t>Rajdhani Homoeo Pharmacy</t>
  </si>
  <si>
    <t>FRI</t>
  </si>
  <si>
    <t>Vacant-AS-Tangail</t>
  </si>
  <si>
    <t>Dr. Abu Taher</t>
  </si>
  <si>
    <t>Chabia Medical</t>
  </si>
  <si>
    <t>Hatiya</t>
  </si>
  <si>
    <t>Center Bazar</t>
  </si>
  <si>
    <t>Sohel Islam-Am-Ctg.</t>
  </si>
  <si>
    <t>Dr.Bidoy Chakraborty</t>
  </si>
  <si>
    <t>Oshkhali</t>
  </si>
  <si>
    <t>Ismail Hossen</t>
  </si>
  <si>
    <t>Dr. Md. Soheb</t>
  </si>
  <si>
    <t>S.k Pharmacy</t>
  </si>
  <si>
    <t>Azizia Bazar</t>
  </si>
  <si>
    <t>Md.Anowar Hossen-Bhola-3</t>
  </si>
  <si>
    <t>Dr. Abdur Motaleb</t>
  </si>
  <si>
    <t>Ferdus Medical</t>
  </si>
  <si>
    <t>Monpur</t>
  </si>
  <si>
    <t>Dr.Md.Saiful</t>
  </si>
  <si>
    <t>Dr. khurshed Alom</t>
  </si>
  <si>
    <t>Alom Harbal And Homoeo</t>
  </si>
  <si>
    <t>Purbpbodola</t>
  </si>
  <si>
    <t>Kamrul Homoeo Hall</t>
  </si>
  <si>
    <t>Satpai</t>
  </si>
  <si>
    <t>Dr. Abdur Roshed</t>
  </si>
  <si>
    <t>Sabbir Homoeo Hall</t>
  </si>
  <si>
    <t>Kandua</t>
  </si>
  <si>
    <t>Dr. Biswanath Sarker</t>
  </si>
  <si>
    <t>Sree Maa Homoeo hall</t>
  </si>
  <si>
    <t>Taribazar</t>
  </si>
  <si>
    <t>Dr. Siful Islam</t>
  </si>
  <si>
    <t>Shamgonj</t>
  </si>
  <si>
    <t>Dr. Abdul Jabbar</t>
  </si>
  <si>
    <t>Heneman Homoeo Hall</t>
  </si>
  <si>
    <t>Dr. Suman Ahammed</t>
  </si>
  <si>
    <t>Saffi Homoeo Cutir</t>
  </si>
  <si>
    <t>Purbodola</t>
  </si>
  <si>
    <t>Terabanga</t>
  </si>
  <si>
    <t>Dr. Gautam Ray</t>
  </si>
  <si>
    <t>Gautam Homoeo Hall</t>
  </si>
  <si>
    <t>Dr. Gourango kar</t>
  </si>
  <si>
    <t>jusna Homoeo Hall</t>
  </si>
  <si>
    <t>Dr. Hasam Uddin</t>
  </si>
  <si>
    <t>Hasna homoeo Hall</t>
  </si>
  <si>
    <t>Gaterbazar</t>
  </si>
  <si>
    <t>Dr. Anis Khan</t>
  </si>
  <si>
    <t>Anis Homoeo Hall</t>
  </si>
  <si>
    <t>Dr. Golam Robbani</t>
  </si>
  <si>
    <t>Dr. songib Ain</t>
  </si>
  <si>
    <t>Homoeo Somadan</t>
  </si>
  <si>
    <t>Dr. Gibon Lal Sarker</t>
  </si>
  <si>
    <t>onanno Homoeo Hall</t>
  </si>
  <si>
    <t>Modon</t>
  </si>
  <si>
    <t xml:space="preserve">Dr. Tuhin Kanti </t>
  </si>
  <si>
    <t>Dr. Donesh Day</t>
  </si>
  <si>
    <t>Sunity Farmaecy</t>
  </si>
  <si>
    <t>Dr. oruna Vottacharjo</t>
  </si>
  <si>
    <t>Dr. Polas Biswas</t>
  </si>
  <si>
    <t>Morden Homoeo Hall</t>
  </si>
  <si>
    <t>Dr. Fajlur Rahman</t>
  </si>
  <si>
    <t>Malni road</t>
  </si>
  <si>
    <t>Dr. kamrul Hpssain</t>
  </si>
  <si>
    <t>Dr. Amolesh sarker</t>
  </si>
  <si>
    <t>Sornomoyee Homoeo Hall</t>
  </si>
  <si>
    <t>Dr. Khogen podder</t>
  </si>
  <si>
    <t>1718812 710</t>
  </si>
  <si>
    <t>Dr. Prodip Sarkar</t>
  </si>
  <si>
    <t>Torubala Homoeo hall</t>
  </si>
  <si>
    <t>Hemal Homoeo hall</t>
  </si>
  <si>
    <t>017 68624269</t>
  </si>
  <si>
    <t>Barhata</t>
  </si>
  <si>
    <t>Dr. Didarul Islam</t>
  </si>
  <si>
    <t>Noyhati</t>
  </si>
  <si>
    <t>Dr. Ujjal sarkar</t>
  </si>
  <si>
    <t>Nobin Pharmacy</t>
  </si>
  <si>
    <t>Dr. Himangsu Kumar Datta</t>
  </si>
  <si>
    <t>Mohongonj</t>
  </si>
  <si>
    <t>Dr.Bakul Sarkar</t>
  </si>
  <si>
    <t>Tulapotti</t>
  </si>
  <si>
    <t>Dr. Masud Sarkar</t>
  </si>
  <si>
    <t xml:space="preserve">Sokty Oushedaloy </t>
  </si>
  <si>
    <t>komlakanda</t>
  </si>
  <si>
    <t>Dr. Sapon Sarkar</t>
  </si>
  <si>
    <t>Dr. Gibon Saha</t>
  </si>
  <si>
    <t>Tannim Homoeo Hall</t>
  </si>
  <si>
    <t>Dr. Sonjal Sarkar</t>
  </si>
  <si>
    <t>Dr. Golam Rony</t>
  </si>
  <si>
    <t>teligati</t>
  </si>
  <si>
    <t>Dr. Forid Ahamed</t>
  </si>
  <si>
    <t>Dr. sonjoy sarkar</t>
  </si>
  <si>
    <t>Suniti Pharmacy</t>
  </si>
  <si>
    <t>Md. Ismail Hossain</t>
  </si>
  <si>
    <t>Adorsho Nagar</t>
  </si>
  <si>
    <t>Dr.Milon Chandra Shill</t>
  </si>
  <si>
    <t>Doctors Care Center</t>
  </si>
  <si>
    <t xml:space="preserve">  01732152141</t>
  </si>
  <si>
    <t>BHMS  </t>
  </si>
  <si>
    <t xml:space="preserve">  Dumki</t>
  </si>
  <si>
    <t xml:space="preserve">  Hospital Road</t>
  </si>
  <si>
    <t>Dr.Md:Khalilur Rahman</t>
  </si>
  <si>
    <t>Matri Momota Homoeo Hall</t>
  </si>
  <si>
    <t xml:space="preserve">  01724539677</t>
  </si>
  <si>
    <t>Patuakhali  </t>
  </si>
  <si>
    <t xml:space="preserve">  Choto Bighai</t>
  </si>
  <si>
    <t>Dr.Fatema Begum</t>
  </si>
  <si>
    <t>Sofol Homoeo Hall</t>
  </si>
  <si>
    <t xml:space="preserve">  01711069206</t>
  </si>
  <si>
    <t xml:space="preserve">  Bauphal</t>
  </si>
  <si>
    <t>Golabari  </t>
  </si>
  <si>
    <t>Ahsaniya Homoeo Hall</t>
  </si>
  <si>
    <t>Nalta</t>
  </si>
  <si>
    <t>Dr. Md. Abdul Wajed</t>
  </si>
  <si>
    <t>Dr. Mohibor Rahman</t>
  </si>
  <si>
    <t>Parulia</t>
  </si>
  <si>
    <t>Dr. Munsur Rahman</t>
  </si>
  <si>
    <t>Dr. Nogendro Nath Baido</t>
  </si>
  <si>
    <t>Ideal Homoeo Center</t>
  </si>
  <si>
    <t>Vetkhali</t>
  </si>
  <si>
    <t>Mayer Doya Homoeo Hall</t>
  </si>
  <si>
    <t>Dr. Joydev Ghosh</t>
  </si>
  <si>
    <t>Eshorer Dan Homoeo Hall</t>
  </si>
  <si>
    <t>Shadpar</t>
  </si>
  <si>
    <t>Dr. Arabindo</t>
  </si>
  <si>
    <t>Dr. S. M. Alam</t>
  </si>
  <si>
    <t>Dr. Md. Imran Hosen</t>
  </si>
  <si>
    <t>Al Imran Homoeo Hall</t>
  </si>
  <si>
    <t>Dr. Emadrul Haque</t>
  </si>
  <si>
    <t>Darul Shefa Homoeo Hall</t>
  </si>
  <si>
    <t>Faysal Homoeo Hall</t>
  </si>
  <si>
    <t>Dr. Harun Ur Rashid</t>
  </si>
  <si>
    <t>Jilani Homoeo Supply</t>
  </si>
  <si>
    <t>Dr. P. K. Ghosh</t>
  </si>
  <si>
    <t>Homoeo Chikitsa Kendro</t>
  </si>
  <si>
    <t>Dr. Monoranjon Kumar</t>
  </si>
  <si>
    <t>Muktijodda Road</t>
  </si>
  <si>
    <t>Sumaiya Homeo Hall</t>
  </si>
  <si>
    <t>Dr. Robindronath Mondal</t>
  </si>
  <si>
    <t>Ashalata Homoeo Hall</t>
  </si>
  <si>
    <t>Dr. Komoles chandro</t>
  </si>
  <si>
    <t>Dr. Dinesh Bidhan</t>
  </si>
  <si>
    <t xml:space="preserve">Bishwas Homoeo Hall </t>
  </si>
  <si>
    <t>Dr. Shudhanno Kumar</t>
  </si>
  <si>
    <t>Dr. M. M. Nur-E-Elahi</t>
  </si>
  <si>
    <t>Dr. U. K. Mondal</t>
  </si>
  <si>
    <t>Pita Mata Homoeo Hall</t>
  </si>
  <si>
    <t>Dr. T. K. R.</t>
  </si>
  <si>
    <t>Homoeo Qur Home</t>
  </si>
  <si>
    <t>Dr. Kohinur Yasmin</t>
  </si>
  <si>
    <t>Dr. Konika Mondal</t>
  </si>
  <si>
    <t>Shushila Homoeo Hall</t>
  </si>
  <si>
    <t>Dr. Heron Mondal</t>
  </si>
  <si>
    <t>Dr. Shorup Raptan</t>
  </si>
  <si>
    <t>Binod Homoeo Pharmacy</t>
  </si>
  <si>
    <t>Dr. Prova Sarkar</t>
  </si>
  <si>
    <t>Dr. Komoles Chandro</t>
  </si>
  <si>
    <t>Hawolvangi</t>
  </si>
  <si>
    <t>Dr. Md. Afsar Uddin</t>
  </si>
  <si>
    <t>Grameen Homoeo Hall</t>
  </si>
  <si>
    <t xml:space="preserve">Dr. Saifullah </t>
  </si>
  <si>
    <t>Shohan</t>
  </si>
  <si>
    <t>Tazul Medical</t>
  </si>
  <si>
    <t>Korunamoy Homoeo Hall</t>
  </si>
  <si>
    <t>Dr. T. K. Sana</t>
  </si>
  <si>
    <t>Tonmoy Homeo Hall</t>
  </si>
  <si>
    <t>Madrasa Road</t>
  </si>
  <si>
    <t>Dr. Shuvendu Biswas</t>
  </si>
  <si>
    <t>Tanu Homoeo Hall</t>
  </si>
  <si>
    <t>Batiaghata</t>
  </si>
  <si>
    <t>Kayer Bazar</t>
  </si>
  <si>
    <t>Dr. Shudha Rani Halder</t>
  </si>
  <si>
    <t>Dr. Sheikh Selim Akther Shopon</t>
  </si>
  <si>
    <t>Sheikh Homoeo Pharmacy</t>
  </si>
  <si>
    <t>MALHMP</t>
  </si>
  <si>
    <t>Dr. Debanondo Mondol</t>
  </si>
  <si>
    <t>Zotindro Homoeo Ferm</t>
  </si>
  <si>
    <t>Ziaur Rahman</t>
  </si>
  <si>
    <t>Dumuria Harbal</t>
  </si>
  <si>
    <t>Dr. Tapon Kobiraj</t>
  </si>
  <si>
    <t>Afrin Homoeo Hall</t>
  </si>
  <si>
    <t>Dr. Pejus</t>
  </si>
  <si>
    <t>Haniman Aroggo</t>
  </si>
  <si>
    <t>Paikgasa</t>
  </si>
  <si>
    <t>Kashemnagor</t>
  </si>
  <si>
    <t>Dr. Mr. Siddique</t>
  </si>
  <si>
    <t>Apon Pharmecy</t>
  </si>
  <si>
    <t>Tala</t>
  </si>
  <si>
    <t>Dr. Md. Foysal Hossain</t>
  </si>
  <si>
    <t>Desh Unani Ayurbed</t>
  </si>
  <si>
    <t>Tala Bazar</t>
  </si>
  <si>
    <t>Dr. Asutose</t>
  </si>
  <si>
    <t>Ramkrishno Homoeo Hall</t>
  </si>
  <si>
    <t>Kopilmoni Bazar</t>
  </si>
  <si>
    <t>Dr. Ranojit Adhikari</t>
  </si>
  <si>
    <t>Azmir Drug House</t>
  </si>
  <si>
    <t>Dr. Sukumar Debnath</t>
  </si>
  <si>
    <t>Tama Unani</t>
  </si>
  <si>
    <t>Star Homoeo Hall</t>
  </si>
  <si>
    <t>Dr. Ekhtiar Hossen</t>
  </si>
  <si>
    <t>Emu Homoeo Hall</t>
  </si>
  <si>
    <t>Dr. Shadat Hossain</t>
  </si>
  <si>
    <t>Paikgasa Unani Dawakhana</t>
  </si>
  <si>
    <t>Dr. Rabindronath</t>
  </si>
  <si>
    <t>Sonkori Homoeo Hall</t>
  </si>
  <si>
    <t>Masiara</t>
  </si>
  <si>
    <t>Dr. Nihar Ranjon</t>
  </si>
  <si>
    <t>Joty Homoeo Hall</t>
  </si>
  <si>
    <t>Dr. Shajan</t>
  </si>
  <si>
    <t>Dr. Najmul Sakib</t>
  </si>
  <si>
    <t>Chuknagar Bazar</t>
  </si>
  <si>
    <t>Maa Vanumoti Homoeo Hall</t>
  </si>
  <si>
    <t>Rahman Homoeo Pharmacy</t>
  </si>
  <si>
    <t>Dr. Anup Kumar Das</t>
  </si>
  <si>
    <t>Dr. Delwer</t>
  </si>
  <si>
    <t>Bengol Homoeo Hall</t>
  </si>
  <si>
    <t>Moilapota</t>
  </si>
  <si>
    <t>Dr. Suhan</t>
  </si>
  <si>
    <t>New Haniman Homoeo</t>
  </si>
  <si>
    <t>Dr. Khairul</t>
  </si>
  <si>
    <t>Meherun Homoeo Hall</t>
  </si>
  <si>
    <t>Tawakkul Homoeo Hall</t>
  </si>
  <si>
    <t>Alir Club</t>
  </si>
  <si>
    <t>Dr. Vobotosh Halder</t>
  </si>
  <si>
    <t>J. N. Homoeo Hall</t>
  </si>
  <si>
    <t>Soto Boira</t>
  </si>
  <si>
    <t>Dr. K.C. Roy</t>
  </si>
  <si>
    <t>Diea Homoeo Hall</t>
  </si>
  <si>
    <t>Dr. Iqbal Hossen</t>
  </si>
  <si>
    <t>A. Hossen Homoeo Hall</t>
  </si>
  <si>
    <t>Baira Main Road</t>
  </si>
  <si>
    <t>Dr. Md. Taifur Rahman</t>
  </si>
  <si>
    <t>Taifur Homoeo Hall</t>
  </si>
  <si>
    <t>Mohammadnagor</t>
  </si>
  <si>
    <t>Dr. Polash Kanti MOndal</t>
  </si>
  <si>
    <t>Narendro Homoeo Hall</t>
  </si>
  <si>
    <t>Sachibunia Bazar</t>
  </si>
  <si>
    <t>Dr. Md. Abul Hasan</t>
  </si>
  <si>
    <t>Dr. Bishnu Pado</t>
  </si>
  <si>
    <t>Batiaghata Bazar</t>
  </si>
  <si>
    <t>Dr. Monoronjon Kumer</t>
  </si>
  <si>
    <t>Maa Moni Homoeo</t>
  </si>
  <si>
    <t>Dr. Aporna Mollik</t>
  </si>
  <si>
    <t>Argho Care Homoeo</t>
  </si>
  <si>
    <t>Dr. Animesh Roy</t>
  </si>
  <si>
    <t>Lakhi Homoeo Hall</t>
  </si>
  <si>
    <t>Dr. Sumitra Roy</t>
  </si>
  <si>
    <t>Shosty Homoeo Hall</t>
  </si>
  <si>
    <t>Bus stand</t>
  </si>
  <si>
    <t>Dr. Provas Mondol</t>
  </si>
  <si>
    <t>Dr. Ashim Kumar</t>
  </si>
  <si>
    <t>Unani Aiurbedik</t>
  </si>
  <si>
    <t>Utsho Homoeo</t>
  </si>
  <si>
    <t xml:space="preserve">Dr. Manik </t>
  </si>
  <si>
    <t>Dream Homeo Hall</t>
  </si>
  <si>
    <t>Thukra Bazar</t>
  </si>
  <si>
    <t xml:space="preserve">Dr. Jamal </t>
  </si>
  <si>
    <t>Shahapur Bazar</t>
  </si>
  <si>
    <t>Modhukhali</t>
  </si>
  <si>
    <t>Dr. Tapon Sarker</t>
  </si>
  <si>
    <t>Lata Homoeo Hall</t>
  </si>
  <si>
    <t>Mikshimil Road</t>
  </si>
  <si>
    <t>Osman Homoeo Hall</t>
  </si>
  <si>
    <t>Solatia Bazar</t>
  </si>
  <si>
    <t>Dr. Amol Kanty Mondol</t>
  </si>
  <si>
    <t>Chuknagor Bazar</t>
  </si>
  <si>
    <t>Dr. M. M. Abu zar</t>
  </si>
  <si>
    <t>Dr. Rabeya Khatun</t>
  </si>
  <si>
    <t>Homoeo Keyer</t>
  </si>
  <si>
    <t>Dr. S. M. Sohel Ahmed</t>
  </si>
  <si>
    <t>Zarman Homeo Hall</t>
  </si>
  <si>
    <t>Kathaltala Bazar</t>
  </si>
  <si>
    <t>Dr. Provat Ranjon</t>
  </si>
  <si>
    <t>Tomal Homoeo Hall</t>
  </si>
  <si>
    <t>Khornia Bazar</t>
  </si>
  <si>
    <t>Dr. Enamul Kabir</t>
  </si>
  <si>
    <t>Golder Homoeo Hall</t>
  </si>
  <si>
    <t>Mallik Homoeo Hall</t>
  </si>
  <si>
    <t>Saler</t>
  </si>
  <si>
    <t>Dr.Jesmin Akter</t>
  </si>
  <si>
    <t>Sandhani Homoeo Hall</t>
  </si>
  <si>
    <t>Dr.Homayer</t>
  </si>
  <si>
    <t>Sarjha</t>
  </si>
  <si>
    <t>Dr.Sree Porimol Chandra Ray</t>
  </si>
  <si>
    <t>Thursday</t>
  </si>
  <si>
    <t>Bodorgonj</t>
  </si>
  <si>
    <t>Dr.Rubel</t>
  </si>
  <si>
    <t>wednesday</t>
  </si>
  <si>
    <t>Sundorgonj</t>
  </si>
  <si>
    <t>Mirgonj</t>
  </si>
  <si>
    <t>Dr.Subroto Chandra</t>
  </si>
  <si>
    <t>Bamonnagar</t>
  </si>
  <si>
    <t>Dr.Asraful Islam</t>
  </si>
  <si>
    <t>Maxon Homoeo Hall</t>
  </si>
  <si>
    <t>Mymensingh</t>
  </si>
  <si>
    <t>Dr.Modon Mohon</t>
  </si>
  <si>
    <t>Milon Medical</t>
  </si>
  <si>
    <t>Dr.sotendro Dotto</t>
  </si>
  <si>
    <t>Sot Songo Homoeo Hall</t>
  </si>
  <si>
    <t>Dr.Dilip</t>
  </si>
  <si>
    <t>Somvugonj</t>
  </si>
  <si>
    <t>Dr.Sotendro Dotto</t>
  </si>
  <si>
    <t>Dr.Md Monir Hossain</t>
  </si>
  <si>
    <t>M Hossain Homoeo Hall</t>
  </si>
  <si>
    <t>Middile Azompur</t>
  </si>
  <si>
    <t>Dr.Mahabubur Rahman</t>
  </si>
  <si>
    <t>M. M. Homoeo Hall</t>
  </si>
  <si>
    <t>Babugonj</t>
  </si>
  <si>
    <t>Dr.Binoy Kumar Biswas</t>
  </si>
  <si>
    <t>Govt College Road</t>
  </si>
  <si>
    <t>Dr.Md:Saiful Islam</t>
  </si>
  <si>
    <t>Muladi</t>
  </si>
  <si>
    <t>Godaun Road</t>
  </si>
  <si>
    <t>Dr.Mahfuzur Rahman</t>
  </si>
  <si>
    <t>Meherban Hom: Hall</t>
  </si>
  <si>
    <t>Dr.Asok Kumar Chetarze</t>
  </si>
  <si>
    <t>Kawria Homoeo Hall</t>
  </si>
  <si>
    <t>Hizla</t>
  </si>
  <si>
    <t>Kawria Bazar</t>
  </si>
  <si>
    <t>Dr.Madob Kumar</t>
  </si>
  <si>
    <t>Choite Homoeo Hall</t>
  </si>
  <si>
    <t>Khunna Bazar</t>
  </si>
  <si>
    <t>Dr.Md:Solayman</t>
  </si>
  <si>
    <t>Muladi Bazar</t>
  </si>
  <si>
    <t>Dr.Md:Samsuddin</t>
  </si>
  <si>
    <t>Dr.Akramul Haque</t>
  </si>
  <si>
    <t>Abrar Homoeopathy Bangladesh</t>
  </si>
  <si>
    <t>UttorKhan</t>
  </si>
  <si>
    <t>Chalabon Dhaka</t>
  </si>
  <si>
    <t>Dr. Somir Mitra</t>
  </si>
  <si>
    <t>Matri Homoeo Niketon</t>
  </si>
  <si>
    <t>01717-589342</t>
  </si>
  <si>
    <t>Monohorgonj</t>
  </si>
  <si>
    <t>Natharpatoya</t>
  </si>
  <si>
    <t>Laksham</t>
  </si>
  <si>
    <t>Jongshon</t>
  </si>
  <si>
    <t>Nobojog Homoeo Hall</t>
  </si>
  <si>
    <t>01716-198701</t>
  </si>
  <si>
    <t>Modaffargonj</t>
  </si>
  <si>
    <t>Mojomdar Homoeo Hall</t>
  </si>
  <si>
    <t>01838-962222</t>
  </si>
  <si>
    <t>Dr. AGM Faruq</t>
  </si>
  <si>
    <t>Homoeo care</t>
  </si>
  <si>
    <t>01712-316078</t>
  </si>
  <si>
    <t>Barura</t>
  </si>
  <si>
    <t>Bijra bazar</t>
  </si>
  <si>
    <t>Habiba Pharmacy</t>
  </si>
  <si>
    <t>01828-133791</t>
  </si>
  <si>
    <t>Bahuksar Bazar</t>
  </si>
  <si>
    <t xml:space="preserve">Dr. Jahangir Alam </t>
  </si>
  <si>
    <t>01817-621849</t>
  </si>
  <si>
    <t>Chauddagram</t>
  </si>
  <si>
    <t>Chauddagram Bazar</t>
  </si>
  <si>
    <t>01818-110208</t>
  </si>
  <si>
    <t>Dr. Shafiqul Islam</t>
  </si>
  <si>
    <t>Somota Homoeo Hall</t>
  </si>
  <si>
    <t xml:space="preserve">Monshirhat  Bazar </t>
  </si>
  <si>
    <t xml:space="preserve">Dr. Yasin Mojomdar </t>
  </si>
  <si>
    <t>Faruq Homoeo Hall</t>
  </si>
  <si>
    <t>01815-702049</t>
  </si>
  <si>
    <t>01861-551695</t>
  </si>
  <si>
    <t>Himaloy Homoeo Hall</t>
  </si>
  <si>
    <t>01794-148444</t>
  </si>
  <si>
    <t>Mia Bazar</t>
  </si>
  <si>
    <t>Dr. Badal Chandra Shil</t>
  </si>
  <si>
    <t>Ashirbad Homoeo Hall</t>
  </si>
  <si>
    <t>Lalmai</t>
  </si>
  <si>
    <t>Bagmara Bazar</t>
  </si>
  <si>
    <t>01640-704036</t>
  </si>
  <si>
    <t>01710-947147</t>
  </si>
  <si>
    <t>Dr. S Alam</t>
  </si>
  <si>
    <t xml:space="preserve">Dr.Nironjon </t>
  </si>
  <si>
    <t>Kolpana Homoeo Hall</t>
  </si>
  <si>
    <t>Dr. Korshed Alam</t>
  </si>
  <si>
    <t>01718-459913</t>
  </si>
  <si>
    <t xml:space="preserve">Bijoypur Bazar </t>
  </si>
  <si>
    <t>Paddur Bazar</t>
  </si>
  <si>
    <t>Dr. Mahbubul Huq</t>
  </si>
  <si>
    <t>Tomchom Bridge</t>
  </si>
  <si>
    <t>Selina Homoeo Hall</t>
  </si>
  <si>
    <t>Dr. Sanjoy Das</t>
  </si>
  <si>
    <t>Usha Homoeo Hall</t>
  </si>
  <si>
    <t>Dr. Shirin Sultana</t>
  </si>
  <si>
    <t>Lobna Homoeo Hall</t>
  </si>
  <si>
    <t>Dr. Obaidullah (Riyad)</t>
  </si>
  <si>
    <t>Homoeo Bhoban</t>
  </si>
  <si>
    <t>Dr. Mofizul Islam</t>
  </si>
  <si>
    <t>Green Homoeo Hall</t>
  </si>
  <si>
    <t>Dr.Ralial Majumder</t>
  </si>
  <si>
    <t>Sadhon Oushadhaloy</t>
  </si>
  <si>
    <t>Olipur</t>
  </si>
  <si>
    <t>Mondol Pharmacy</t>
  </si>
  <si>
    <t>Kathalbari</t>
  </si>
  <si>
    <t>Dr.Abdullah Masud</t>
  </si>
  <si>
    <t>Maa Homoeo Chikitsaloy</t>
  </si>
  <si>
    <t>Degoleya</t>
  </si>
  <si>
    <t>Upozilla Road-Degoleya</t>
  </si>
  <si>
    <t>Dr.Jeebon Bormon</t>
  </si>
  <si>
    <t>Jugan Homoeo Hall</t>
  </si>
  <si>
    <t>Mithapukur</t>
  </si>
  <si>
    <t>Boiratirhat</t>
  </si>
  <si>
    <t>Dr.Binoy Kumar</t>
  </si>
  <si>
    <t>Apurbo Ovru Homoeo Hall</t>
  </si>
  <si>
    <t>Shib Bazar</t>
  </si>
  <si>
    <t>Dr.Sskhawat Hossain</t>
  </si>
  <si>
    <t>Sulti Gopalpur</t>
  </si>
  <si>
    <t>Dr.Jahidul Islam</t>
  </si>
  <si>
    <t>Siraj Homoeo Pharmacy</t>
  </si>
  <si>
    <t>Gorpotti</t>
  </si>
  <si>
    <t>Dr.Fayzul Islam</t>
  </si>
  <si>
    <t>Syam Homoeo Hall</t>
  </si>
  <si>
    <t>Mirpur 11</t>
  </si>
  <si>
    <t>Dr. Ripon Kumar Pondit</t>
  </si>
  <si>
    <t>Shamgong</t>
  </si>
  <si>
    <t>Dr Hafizur rahman</t>
  </si>
  <si>
    <t>HR Homoeo pharmacy</t>
  </si>
  <si>
    <t>01915202841  </t>
  </si>
  <si>
    <t>Soylokupa  </t>
  </si>
  <si>
    <t>Bazar  </t>
  </si>
  <si>
    <t xml:space="preserve">  Dr. Biddut Kumar </t>
  </si>
  <si>
    <t xml:space="preserve">  Boric Homoeo  Hall</t>
  </si>
  <si>
    <t>01714778936  </t>
  </si>
  <si>
    <t>Soylokupa   </t>
  </si>
  <si>
    <t xml:space="preserve">  Kabirpur </t>
  </si>
  <si>
    <t xml:space="preserve">  Dr. Hasmot  ali</t>
  </si>
  <si>
    <t>Amin  Homoeo  Hall</t>
  </si>
  <si>
    <t>01916110960  </t>
  </si>
  <si>
    <t xml:space="preserve">  Soylokupa</t>
  </si>
  <si>
    <t xml:space="preserve">  Dr. Abul  kalam</t>
  </si>
  <si>
    <t>Samshu medical Store</t>
  </si>
  <si>
    <t>01754846434  </t>
  </si>
  <si>
    <t xml:space="preserve">  Asmatulla medical  Store</t>
  </si>
  <si>
    <t xml:space="preserve">  Dr. Shamim  miah</t>
  </si>
  <si>
    <t xml:space="preserve">  Rasul  Homoeo International</t>
  </si>
  <si>
    <t xml:space="preserve">  Jhenaidah</t>
  </si>
  <si>
    <t>Dr Hafez rohul amin</t>
  </si>
  <si>
    <t>burichong</t>
  </si>
  <si>
    <t>comilla</t>
  </si>
  <si>
    <t>Nimshar</t>
  </si>
  <si>
    <t>Dr.Sudangsu Sakur Nath</t>
  </si>
  <si>
    <t>Dakkin Surma</t>
  </si>
  <si>
    <t>Rakhalgonj Bazar</t>
  </si>
  <si>
    <t>Dr.md.Bundhun Kanti Datto</t>
  </si>
  <si>
    <t>Tisah Homoeo Hall</t>
  </si>
  <si>
    <t>Dr.Md.kari Amdhadul Haque</t>
  </si>
  <si>
    <t>Dr.Abdur Rof</t>
  </si>
  <si>
    <t>Dr.Tushar Goon</t>
  </si>
  <si>
    <t>Ranjon Homoeo Hall</t>
  </si>
  <si>
    <t>Dr.Hena Akter</t>
  </si>
  <si>
    <t>Berhatta Bazar</t>
  </si>
  <si>
    <t>Md. Akbor</t>
  </si>
  <si>
    <t>Borhan</t>
  </si>
  <si>
    <t>Md. Jahangir Alom</t>
  </si>
  <si>
    <t>Md. Rahat Alom</t>
  </si>
  <si>
    <t>Amir Hamza Homoeo Hall</t>
  </si>
  <si>
    <t>Samir Debnath</t>
  </si>
  <si>
    <t>Md. Shamsuddin</t>
  </si>
  <si>
    <t>MA Homoeo Hall</t>
  </si>
  <si>
    <t xml:space="preserve">Uttomkumar </t>
  </si>
  <si>
    <t>Kungerhet</t>
  </si>
  <si>
    <t>Gazi taher alom</t>
  </si>
  <si>
    <t>German  Homoeo Hall-1</t>
  </si>
  <si>
    <t>Kungerhabjt</t>
  </si>
  <si>
    <t>Rajib</t>
  </si>
  <si>
    <t>M.A.Barek</t>
  </si>
  <si>
    <t>Dr.Md.muffajul Hossain</t>
  </si>
  <si>
    <t>Seba Homoeo Hall-3</t>
  </si>
  <si>
    <t>Moinpur</t>
  </si>
  <si>
    <t>Vacant-MPO-Chapai Nawabgonj</t>
  </si>
  <si>
    <t>Dr. Joynal</t>
  </si>
  <si>
    <t>Joynal Homoeo Hall</t>
  </si>
  <si>
    <t>Dr. Sohel Rana</t>
  </si>
  <si>
    <t>Dr. Munnujan Priya</t>
  </si>
  <si>
    <t>Priya Homoeo Hall</t>
  </si>
  <si>
    <t xml:space="preserve"> Rohonpur</t>
  </si>
  <si>
    <t>Mousumi Homoeo Clinic</t>
  </si>
  <si>
    <t>Vacant-MPO-Birgonj</t>
  </si>
  <si>
    <t>Dr. Tohurul Islam</t>
  </si>
  <si>
    <t>Sadrisso Homoeo Hall</t>
  </si>
  <si>
    <t>Gudar More</t>
  </si>
  <si>
    <t>DR MD GIYAS UDIN</t>
  </si>
  <si>
    <t>Chand Homoeo Hall</t>
  </si>
  <si>
    <t>kishoregonj</t>
  </si>
  <si>
    <t>Vacant-MPO-Mirershorai</t>
  </si>
  <si>
    <t>Vacant-MPO-Chandpur</t>
  </si>
  <si>
    <t>Vacant-MPO-Golapgonj</t>
  </si>
  <si>
    <t>MPO-Vacant-Sayastagonj</t>
  </si>
  <si>
    <t>Vacant-MPO-Kachpur</t>
  </si>
  <si>
    <t>Vacant-MPO-Potuakhali-2</t>
  </si>
  <si>
    <t>Md. Yeasin-Khulna-3</t>
  </si>
  <si>
    <t>Vacant-MPO-Kochua</t>
  </si>
  <si>
    <t>Vacant-MPO-  Lalmonirhat</t>
  </si>
  <si>
    <t>Dr.Jakaria</t>
  </si>
  <si>
    <t>Borat Homoeo Hall</t>
  </si>
  <si>
    <t>Aditmari</t>
  </si>
  <si>
    <t>Namuri Bazar</t>
  </si>
  <si>
    <t>Md.Mirazul Islam</t>
  </si>
  <si>
    <t>Dr.Babul chandra Burmon</t>
  </si>
  <si>
    <t>Burmon Homoeo Hall</t>
  </si>
  <si>
    <t xml:space="preserve"> Netrokona</t>
  </si>
  <si>
    <t>Md.Mehedi Hasan-Potuakhali</t>
  </si>
  <si>
    <t>Tuesday</t>
  </si>
  <si>
    <t>mehendigong</t>
  </si>
  <si>
    <t>Dr. A K Shen</t>
  </si>
  <si>
    <t>Profullo Homoeo Clinic</t>
  </si>
  <si>
    <t>Raozan Powrosova</t>
  </si>
  <si>
    <t xml:space="preserve"> Raozan</t>
  </si>
  <si>
    <t>Md.  Sajeeb Khan-Lohagara</t>
  </si>
  <si>
    <t>Dr.Chondon Kanti Nath</t>
  </si>
  <si>
    <t>Chondonais</t>
  </si>
  <si>
    <t>Dr.Moin Uddin</t>
  </si>
  <si>
    <t>Machum Homoeo Hall</t>
  </si>
  <si>
    <t xml:space="preserve"> Netrokona.</t>
  </si>
  <si>
    <t>Jaria Bazar</t>
  </si>
  <si>
    <t xml:space="preserve">  station   road</t>
  </si>
  <si>
    <t>Dr.Abdul Karim</t>
  </si>
  <si>
    <t>Karim Homoeopathy</t>
  </si>
  <si>
    <t>Agargaon</t>
  </si>
  <si>
    <t>Dr. Md. Rezul Karim</t>
  </si>
  <si>
    <t>Biswas Homeo Chikithsaloy</t>
  </si>
  <si>
    <t>HMSTC</t>
  </si>
  <si>
    <t>Chapai</t>
  </si>
  <si>
    <t>Amnura</t>
  </si>
  <si>
    <t>Dr.mostafijur Rahman</t>
  </si>
  <si>
    <t>wijirpur</t>
  </si>
  <si>
    <t>daberkul bazar wijirpur</t>
  </si>
  <si>
    <t>dr Khagendra nath goswami</t>
  </si>
  <si>
    <t>Lokkhi Homoeo Hall</t>
  </si>
  <si>
    <t>Mithapukur bazar mithapukur Rangpur</t>
  </si>
  <si>
    <t>Dr. Suraiya</t>
  </si>
  <si>
    <t>Sadiya Homoeo Hall</t>
  </si>
  <si>
    <t>Panchagarh</t>
  </si>
  <si>
    <t>Fulltola Bazar Panchagarh</t>
  </si>
  <si>
    <t>German Homoeo Hall-3</t>
  </si>
  <si>
    <t>Chakoria</t>
  </si>
  <si>
    <t>Notun office</t>
  </si>
  <si>
    <t>Dr. Mustafizur Rahman</t>
  </si>
  <si>
    <t>Hamida Homeo Hall</t>
  </si>
  <si>
    <t>Tanor</t>
  </si>
  <si>
    <t>Mundomala</t>
  </si>
  <si>
    <t>Dr. Md. Abdul Hannan</t>
  </si>
  <si>
    <t>Maa Baba Homeo Hall</t>
  </si>
  <si>
    <t>Dr. Azizul Islam</t>
  </si>
  <si>
    <t>Dr. Seraj Uddin</t>
  </si>
  <si>
    <t>Dr. Subash Chandra Biswas</t>
  </si>
  <si>
    <t>MPo-Vacant-Taraganj</t>
  </si>
  <si>
    <t>Chowgacha</t>
  </si>
  <si>
    <t>Dr.Md:Munir Uddin</t>
  </si>
  <si>
    <t xml:space="preserve">Roshidia Pharmacy </t>
  </si>
  <si>
    <t xml:space="preserve">Satkania </t>
  </si>
  <si>
    <t>MPO-Vacant-Golapganj</t>
  </si>
  <si>
    <t>MPO-Vacant-Madhupur</t>
  </si>
  <si>
    <t>MPO-Vacant-Moksudpur</t>
  </si>
  <si>
    <t>Dr. Dalim</t>
  </si>
  <si>
    <t>Dalim Homoeo Hall</t>
  </si>
  <si>
    <t>Debi Nagar</t>
  </si>
  <si>
    <t>Md.  Mahin Molla-Sherpur(Bogura)</t>
  </si>
  <si>
    <t>MPO-Vacant-Companigonj</t>
  </si>
  <si>
    <t>Dr. Firoz Ali</t>
  </si>
  <si>
    <t>MPO-Vacant-Ashulia</t>
  </si>
  <si>
    <t xml:space="preserve">Dr. Esharul </t>
  </si>
  <si>
    <t>Eshar Homoeo Hall</t>
  </si>
  <si>
    <t>dr jakir hossain</t>
  </si>
  <si>
    <t>Life Homoeo Hall</t>
  </si>
  <si>
    <t xml:space="preserve">mithapukur </t>
  </si>
  <si>
    <t>boiragi gonj bazar</t>
  </si>
  <si>
    <t>Dr. Bairul Islam</t>
  </si>
  <si>
    <t>Dr. Omor Faruk</t>
  </si>
  <si>
    <t>Moddo Bazar</t>
  </si>
  <si>
    <t>Aysha Homoeo Chikitsaloy</t>
  </si>
  <si>
    <t>Modern Market</t>
  </si>
  <si>
    <t>M/S Jannat Homeo Hall</t>
  </si>
  <si>
    <t>Dr. Imamul Islam</t>
  </si>
  <si>
    <t>Quantam Homeo Hall</t>
  </si>
  <si>
    <t>Dr. Auib Ali</t>
  </si>
  <si>
    <t>Roksana Homeo Hall</t>
  </si>
  <si>
    <t>Dr. Ahsan Ali</t>
  </si>
  <si>
    <t>Dr. Md. Anowar Hossain</t>
  </si>
  <si>
    <t>Ria Pharmacy</t>
  </si>
  <si>
    <t>M/S Hamid Pharmacy</t>
  </si>
  <si>
    <t>Dr. Ferdous Ali</t>
  </si>
  <si>
    <t>Dr. ABul Hasan Tanvir</t>
  </si>
  <si>
    <t>Islami Homeo Chikithsaloy</t>
  </si>
  <si>
    <t>Jabin Homeo Hall</t>
  </si>
  <si>
    <t>Jonoseba Homio Hall</t>
  </si>
  <si>
    <t>Poshu Homoeo Chikitsaloy</t>
  </si>
  <si>
    <t>Moon Homeo Ghor</t>
  </si>
  <si>
    <t>Atghuria</t>
  </si>
  <si>
    <t>Dr.Halima</t>
  </si>
  <si>
    <t>pirgonj</t>
  </si>
  <si>
    <t>Khademul Homoeo monzil</t>
  </si>
  <si>
    <t>Dr.Kurban Ali</t>
  </si>
  <si>
    <t>Kurban Homoeo Hall</t>
  </si>
  <si>
    <t>Borchara Bazar</t>
  </si>
  <si>
    <t>Dr.Azizul Islam</t>
  </si>
  <si>
    <t>Radagonj</t>
  </si>
  <si>
    <t>Dr.Mohiuddin</t>
  </si>
  <si>
    <t>Hapaj &amp; Brothers</t>
  </si>
  <si>
    <t>Gagor</t>
  </si>
  <si>
    <t>Dr.Joly Bagem</t>
  </si>
  <si>
    <t>Jatikgram</t>
  </si>
  <si>
    <t>Loskor Homoeo Hall</t>
  </si>
  <si>
    <t>Patuakhali</t>
  </si>
  <si>
    <t>Dr.Basudeb Biswas</t>
  </si>
  <si>
    <t>Surdhoni Homoeo Hall</t>
  </si>
  <si>
    <t>Nurainpur Bazar</t>
  </si>
  <si>
    <t>Dr.Md:Musa</t>
  </si>
  <si>
    <t>Mohona Homoeo Hall</t>
  </si>
  <si>
    <t>Dr.Kulsum Begum</t>
  </si>
  <si>
    <t>Dr.Md:Abul Kalam</t>
  </si>
  <si>
    <t>Mohua Homoeo Hall</t>
  </si>
  <si>
    <t>Gazimazi Bazar</t>
  </si>
  <si>
    <t>Dr.Golapi Begum</t>
  </si>
  <si>
    <t>Mordarn Homoeo Hall</t>
  </si>
  <si>
    <t>Kalersuri Bazar</t>
  </si>
  <si>
    <t>Dr.Nepal Chandra Ray</t>
  </si>
  <si>
    <t>Arjun Homoeo Hall</t>
  </si>
  <si>
    <t>Mohangonj</t>
  </si>
  <si>
    <t>Tolaputti</t>
  </si>
  <si>
    <t>Dr.Shagor Sarkar</t>
  </si>
  <si>
    <t>Dr.Himangsho Kumar Dutta</t>
  </si>
  <si>
    <t>Dutta Homoeo Hall-4</t>
  </si>
  <si>
    <t>Dr.Rajib Ray</t>
  </si>
  <si>
    <t>Bhashndhura Mor</t>
  </si>
  <si>
    <t>Dr.Vhoban Bala Debi</t>
  </si>
  <si>
    <t>Susti Brotu Homoeo Hall</t>
  </si>
  <si>
    <t>Dr.Runjit</t>
  </si>
  <si>
    <t>Gandha Homoeo Hall</t>
  </si>
  <si>
    <t>Dr.Saddam Hossen voiya</t>
  </si>
  <si>
    <t>Court Road</t>
  </si>
  <si>
    <t xml:space="preserve"> kenduya</t>
  </si>
  <si>
    <t>Dr. Pijus kanti Sarkar</t>
  </si>
  <si>
    <t>Drubo Homoeo Hall</t>
  </si>
  <si>
    <t>kumlakanda porbu Bazar</t>
  </si>
  <si>
    <t xml:space="preserve">  kumlakanda</t>
  </si>
  <si>
    <t>Dr.kopil Kumar kor</t>
  </si>
  <si>
    <t>Netrokona sadar</t>
  </si>
  <si>
    <t xml:space="preserve"> Netrokona sadar.</t>
  </si>
  <si>
    <t>Dr.Ponkoj Kumar</t>
  </si>
  <si>
    <t>Suborno Homoeo Hall</t>
  </si>
  <si>
    <t>Sahapur Bazar</t>
  </si>
  <si>
    <t>Dr.Ashok Kobiraj</t>
  </si>
  <si>
    <t>Maa Monosha Ayurbed</t>
  </si>
  <si>
    <t>Ghona Ramkirnopur</t>
  </si>
  <si>
    <t>Dr. N.C Goljar</t>
  </si>
  <si>
    <t>General Homoeo Hall</t>
  </si>
  <si>
    <t>Sirajdi</t>
  </si>
  <si>
    <t>Dr. Mahmudul Munir</t>
  </si>
  <si>
    <t>Bus</t>
  </si>
  <si>
    <t>Dr. Sumitra Debi</t>
  </si>
  <si>
    <t>Kolma</t>
  </si>
  <si>
    <t>Dr. Md. Bayzeed</t>
  </si>
  <si>
    <t>Bayzeed Homoeo Hall</t>
  </si>
  <si>
    <t>Fojusha</t>
  </si>
  <si>
    <t>Sopon Homoeo Hall</t>
  </si>
  <si>
    <t>Ariol</t>
  </si>
  <si>
    <t>Mahabub Unani Pharmacy</t>
  </si>
  <si>
    <t>Mukter</t>
  </si>
  <si>
    <t>Dr. Newaj Ali</t>
  </si>
  <si>
    <t>Newaj Homoeo Hall</t>
  </si>
  <si>
    <t>Dr.habibur Rahman</t>
  </si>
  <si>
    <t>Homoeo Corner</t>
  </si>
  <si>
    <t>Sokhipur</t>
  </si>
  <si>
    <t>Nolua Bazar</t>
  </si>
  <si>
    <t>Dr.mohiuddin</t>
  </si>
  <si>
    <t>B/w seller</t>
  </si>
  <si>
    <t>Dr. Md:Jamal</t>
  </si>
  <si>
    <t>Jahaz Mara</t>
  </si>
  <si>
    <t>Dr. Md:Yunus</t>
  </si>
  <si>
    <t>Dr. Md:Sharif</t>
  </si>
  <si>
    <t>W.Sales</t>
  </si>
  <si>
    <t>Dr. Meherun Necha</t>
  </si>
  <si>
    <t>Dheep Homoeo Hall</t>
  </si>
  <si>
    <t>Dr. Md:Sultan Bahar</t>
  </si>
  <si>
    <t>Dr. Md:Suruj</t>
  </si>
  <si>
    <t>Rupokar Homoeo Hall</t>
  </si>
  <si>
    <t>Dr. Srirup Bonik</t>
  </si>
  <si>
    <t>Bonik Homoeo Hall</t>
  </si>
  <si>
    <t>Afajiya</t>
  </si>
  <si>
    <t>Dr. Jibon Dash</t>
  </si>
  <si>
    <t>Dr. Bhobotas</t>
  </si>
  <si>
    <t>Suvo Homoeo Hall</t>
  </si>
  <si>
    <t>Bander gora</t>
  </si>
  <si>
    <t>Dr. Pilton</t>
  </si>
  <si>
    <t>Hatiya Homoeo Hall</t>
  </si>
  <si>
    <t>Bander Gor</t>
  </si>
  <si>
    <t>Dr. Md:Afshar</t>
  </si>
  <si>
    <t>Eidgah Market</t>
  </si>
  <si>
    <t>Dr. Md:Helal</t>
  </si>
  <si>
    <t>Brikfild</t>
  </si>
  <si>
    <t>Dr. Samsuddin</t>
  </si>
  <si>
    <t>Samsuddin HomoeoHall</t>
  </si>
  <si>
    <t>Dr. Md:Rahman</t>
  </si>
  <si>
    <t>Songbidhan Homoeo Hall</t>
  </si>
  <si>
    <t xml:space="preserve">  Hatiya</t>
  </si>
  <si>
    <t>Choumuhuni</t>
  </si>
  <si>
    <t xml:space="preserve">  Dr. Md:Motin</t>
  </si>
  <si>
    <t>Motin Homoeo Hall</t>
  </si>
  <si>
    <t xml:space="preserve">  Dr. Md:Arif</t>
  </si>
  <si>
    <t>Hatiya  </t>
  </si>
  <si>
    <t xml:space="preserve">  Dr. Md:Belal</t>
  </si>
  <si>
    <t>Nusrat Homoeo Hall</t>
  </si>
  <si>
    <t xml:space="preserve">  Dr. Hasnat Ullah</t>
  </si>
  <si>
    <t>Foyejiya Homoeo Hall</t>
  </si>
  <si>
    <t>Ajijiya</t>
  </si>
  <si>
    <t>Dr. Md: Rahman</t>
  </si>
  <si>
    <t>Shamiya Homoeo Hall</t>
  </si>
  <si>
    <t>Sagoria  </t>
  </si>
  <si>
    <t xml:space="preserve">  Dr. Md:Shelim</t>
  </si>
  <si>
    <t>Aysha Homoeo Hall-2</t>
  </si>
  <si>
    <t xml:space="preserve">  Dr. Md:Ismail</t>
  </si>
  <si>
    <t xml:space="preserve">  Dr. Md:Mokbul</t>
  </si>
  <si>
    <t>Yuboraj Homoeo Hall</t>
  </si>
  <si>
    <t xml:space="preserve">  Dr. Md:Juyel</t>
  </si>
  <si>
    <t>Juwel Homoeo Hall</t>
  </si>
  <si>
    <t>Sagoria</t>
  </si>
  <si>
    <t xml:space="preserve">  Dr. Md:Najim</t>
  </si>
  <si>
    <t>Dr.Sirajuddullah Homoeo Hall</t>
  </si>
  <si>
    <t xml:space="preserve">  Sagoria</t>
  </si>
  <si>
    <t xml:space="preserve">  Dr. Md:Riyad</t>
  </si>
  <si>
    <t>Dr. Md:Rubel</t>
  </si>
  <si>
    <t>Aysha Homoeo Hall-3</t>
  </si>
  <si>
    <t>Guskhali</t>
  </si>
  <si>
    <t>Dr. Md:Minhaz</t>
  </si>
  <si>
    <t>Rokea Homoeo Hall</t>
  </si>
  <si>
    <t>Dr. Md:Samim</t>
  </si>
  <si>
    <t>Sasthoseba Homoeo Hall</t>
  </si>
  <si>
    <t>Dr. Md:Alomgir</t>
  </si>
  <si>
    <t>Dr. Md:Mostofa</t>
  </si>
  <si>
    <t>Dr. Jebun Nesa</t>
  </si>
  <si>
    <t>Prottasa Homoeo Hall</t>
  </si>
  <si>
    <t>Dr.Md.Momtaj ali</t>
  </si>
  <si>
    <t>Birgonj Homoeo Hall</t>
  </si>
  <si>
    <t>Hatkhola</t>
  </si>
  <si>
    <t>Hakim md.jalal Uddin</t>
  </si>
  <si>
    <t>Jalalain Unani Medical Hall</t>
  </si>
  <si>
    <t>Kalihati Charan bajar</t>
  </si>
  <si>
    <t>Dr.md.sharif Hossen</t>
  </si>
  <si>
    <t>Maa Medical Hall</t>
  </si>
  <si>
    <t>Dr. Motin</t>
  </si>
  <si>
    <t>Joldhaka</t>
  </si>
  <si>
    <t>N.R. Health Care</t>
  </si>
  <si>
    <t>Dr. DinoBondhu</t>
  </si>
  <si>
    <t>Anowar Homoeo Hall</t>
  </si>
  <si>
    <t>Dr. Upen</t>
  </si>
  <si>
    <t>Upen Homoeo Hall</t>
  </si>
  <si>
    <t xml:space="preserve">Nekbokto </t>
  </si>
  <si>
    <t>Dr. M Hasan</t>
  </si>
  <si>
    <t>Nekbokto Homoeo Hall</t>
  </si>
  <si>
    <t>Dr. Nobab Chawdhuri</t>
  </si>
  <si>
    <t>Nobab Homoeo Hall</t>
  </si>
  <si>
    <t>Kakrar Hat</t>
  </si>
  <si>
    <t>Ideal Medical Corner</t>
  </si>
  <si>
    <t>Dr. Vobeshor</t>
  </si>
  <si>
    <t>Minoti Homoeo Hall</t>
  </si>
  <si>
    <t>Rajar Hat</t>
  </si>
  <si>
    <t>Dr. Golam Mostofa</t>
  </si>
  <si>
    <t>Hossain Market</t>
  </si>
  <si>
    <t>Dr. K.M.Monowar Hossain</t>
  </si>
  <si>
    <t>Maa Babar Dowa Homoeopathy Chikitsaloy</t>
  </si>
  <si>
    <t>Abbaser Mor</t>
  </si>
  <si>
    <t>Dr.Sankor</t>
  </si>
  <si>
    <t>Sibpur</t>
  </si>
  <si>
    <t>Narshingdi</t>
  </si>
  <si>
    <t>Dr.Premangshu Bhowmik</t>
  </si>
  <si>
    <t>Mithamoin</t>
  </si>
  <si>
    <t>Dr. Misti Rani</t>
  </si>
  <si>
    <t>Fitar Road</t>
  </si>
  <si>
    <t>Dr.Md.Hosen Khan</t>
  </si>
  <si>
    <t>Shalgram Road-Rokhipur</t>
  </si>
  <si>
    <t>Dr.Md.Nazrul Islam</t>
  </si>
  <si>
    <t>Maa Homoeo Health Care</t>
  </si>
  <si>
    <t>West Paickpara</t>
  </si>
  <si>
    <t>Dr.Md.Rukun Uddin</t>
  </si>
  <si>
    <t>Homoeo Healing Point</t>
  </si>
  <si>
    <t>Dr.Tanmoy</t>
  </si>
  <si>
    <t>Moradnagor</t>
  </si>
  <si>
    <t>Dr.Khalilur Rahman</t>
  </si>
  <si>
    <t>Azizia Homoeo Hall</t>
  </si>
  <si>
    <t>Paikgacha</t>
  </si>
  <si>
    <t>Dr.Md.Ratul</t>
  </si>
  <si>
    <t>Ratul Homoeo Hall</t>
  </si>
  <si>
    <t>Shapar Bazar</t>
  </si>
  <si>
    <t>Dr.Milon Kanti Ray</t>
  </si>
  <si>
    <t>Manis Homoeo Hall</t>
  </si>
  <si>
    <t>Patgati Bazar</t>
  </si>
  <si>
    <t>Dr.Mithu Kumar Bonik</t>
  </si>
  <si>
    <t>Lalmonirhat</t>
  </si>
  <si>
    <t>Borobari Bazar</t>
  </si>
  <si>
    <t>Dr.Mofijul Islam</t>
  </si>
  <si>
    <t>Mostofi Bazar</t>
  </si>
  <si>
    <t>Dr.Jogodis Chondro</t>
  </si>
  <si>
    <t>Jogonnath Homoeo Hall</t>
  </si>
  <si>
    <t>Aloopura Moor</t>
  </si>
  <si>
    <t>Dr.Amir Hamza Rabbi</t>
  </si>
  <si>
    <t>M.Homoeo Hall</t>
  </si>
  <si>
    <t>Dr.Sahidur Rahman Samim</t>
  </si>
  <si>
    <t>Aziz Homoeo Store</t>
  </si>
  <si>
    <t>Gosala Bazar</t>
  </si>
  <si>
    <t>Dr.Sree Sukumar Ray</t>
  </si>
  <si>
    <t>Mongol Homoeo Hall</t>
  </si>
  <si>
    <t>Dohori Bazar</t>
  </si>
  <si>
    <t>Dr.K K Boramman</t>
  </si>
  <si>
    <t>Mison Moor</t>
  </si>
  <si>
    <t>Dr.Shak Kamal</t>
  </si>
  <si>
    <t>Saptibari Bazar</t>
  </si>
  <si>
    <t>Dr.Ekramul Haque</t>
  </si>
  <si>
    <t>Dr. Md. Nurujjaman</t>
  </si>
  <si>
    <t>Jaman Homoeo  Hall</t>
  </si>
  <si>
    <t>H.M.P</t>
  </si>
  <si>
    <t>Birgonj  bolaka moor</t>
  </si>
  <si>
    <t>Dr. Md. Mojammel hoque.</t>
  </si>
  <si>
    <t>Afija Homoeo  Hall</t>
  </si>
  <si>
    <t>Prorettran Homoeo Hall</t>
  </si>
  <si>
    <t>New market</t>
  </si>
  <si>
    <t>new Market-Dhaka</t>
  </si>
  <si>
    <t>MPO-Vacant-Narayangonj</t>
  </si>
  <si>
    <t>Monmon Homoeo Hall</t>
  </si>
  <si>
    <t>Narayangonj</t>
  </si>
  <si>
    <t>Dr.dulal</t>
  </si>
  <si>
    <t>Al Hara Homoeo Hall</t>
  </si>
  <si>
    <t>Thusday</t>
  </si>
  <si>
    <t>Bagor bazar trishal</t>
  </si>
  <si>
    <t>Dr.piklo Chandra dar</t>
  </si>
  <si>
    <t>Monday.</t>
  </si>
  <si>
    <t>Muktagaca</t>
  </si>
  <si>
    <t>Sibgong rod.kalibari.Muktagaca</t>
  </si>
  <si>
    <t>Dr.saluk</t>
  </si>
  <si>
    <t>Kaikobad Homoeo Hall</t>
  </si>
  <si>
    <t>maroler Bazar trishal</t>
  </si>
  <si>
    <t>MPO-Vacant-Dimla</t>
  </si>
  <si>
    <t>Md. Moniruzzaman</t>
  </si>
  <si>
    <t>M/S Moniruzzaman Traders</t>
  </si>
  <si>
    <t>Dilar</t>
  </si>
  <si>
    <t>Dr.Debashis Saha</t>
  </si>
  <si>
    <t>Kasa Bazar</t>
  </si>
  <si>
    <t>Dr.Sahjahan</t>
  </si>
  <si>
    <t>Juboraj Homoeo Hall</t>
  </si>
  <si>
    <t>Katir Bazar</t>
  </si>
  <si>
    <t>Dr.Fotik Mondol</t>
  </si>
  <si>
    <t>Bishow Suk Homoeo Hall</t>
  </si>
  <si>
    <t>Dr.Motalab</t>
  </si>
  <si>
    <t>Homoeo Gor</t>
  </si>
  <si>
    <t>Dr.abdul lotif</t>
  </si>
  <si>
    <t>Square Homoeo Hall</t>
  </si>
  <si>
    <t>maona churasta</t>
  </si>
  <si>
    <t>(Dr.arifur rahman mojumder</t>
  </si>
  <si>
    <t>kashinagor bazar</t>
  </si>
  <si>
    <t>Dr.A hossen badol</t>
  </si>
  <si>
    <t>Homoeo &amp; Unani Chembar</t>
  </si>
  <si>
    <t>botiaghata</t>
  </si>
  <si>
    <t>Dr.biswajit biswas</t>
  </si>
  <si>
    <t>Babla Homoeo Pharmacy</t>
  </si>
  <si>
    <t>sacibunia bazar.khulna</t>
  </si>
  <si>
    <t>khulna</t>
  </si>
  <si>
    <t>Dr.A.k.m.altaf hossen</t>
  </si>
  <si>
    <t>Dr. Amir Hamza Rabbi</t>
  </si>
  <si>
    <t>M. Homoeo Hall</t>
  </si>
  <si>
    <t>Aloo Rupa Moor</t>
  </si>
  <si>
    <t>Dr. Jogodis Chondra Bormon</t>
  </si>
  <si>
    <t>Jogonnat Homoeo Hall</t>
  </si>
  <si>
    <t>Dr. K.N Bormmon</t>
  </si>
  <si>
    <t>Dr. Jomsad Ali Raju</t>
  </si>
  <si>
    <t>Friends Homoeo Hall</t>
  </si>
  <si>
    <t>Dr. Asraful Alom</t>
  </si>
  <si>
    <t>Dr. Bhoben Chondro</t>
  </si>
  <si>
    <t>Zaman Homoeo Clinic</t>
  </si>
  <si>
    <t>Misson Moor</t>
  </si>
  <si>
    <t>Dr. Aktari Begum</t>
  </si>
  <si>
    <t>Nur Homoeo Company</t>
  </si>
  <si>
    <t>Uttora Road</t>
  </si>
  <si>
    <t>Dr. Repon Ray</t>
  </si>
  <si>
    <t>Reya Homoeo Hall</t>
  </si>
  <si>
    <t>Dr. Sujon Sarkar</t>
  </si>
  <si>
    <t>Sum Homoeo Hall</t>
  </si>
  <si>
    <t>Nayarhat</t>
  </si>
  <si>
    <t>Dr. Mithu Kumar Bonic</t>
  </si>
  <si>
    <t xml:space="preserve">Dr. Sree Subas Chondro </t>
  </si>
  <si>
    <t>Jogandro Homoeo Hall</t>
  </si>
  <si>
    <t xml:space="preserve">Dr. Monurzzaman </t>
  </si>
  <si>
    <t>Nosiyat Homoeo Hall</t>
  </si>
  <si>
    <t>Simultola Borobari</t>
  </si>
  <si>
    <t>Dr. Monnaf Ali</t>
  </si>
  <si>
    <t>Kulahat wapda Bazar</t>
  </si>
  <si>
    <t>Dr. Akramul Haque</t>
  </si>
  <si>
    <t>Dr. Zakaria Sarkar</t>
  </si>
  <si>
    <t>Gofur Store</t>
  </si>
  <si>
    <t>Dr. Shak Kamal</t>
  </si>
  <si>
    <t>Dr. Samsul Islam</t>
  </si>
  <si>
    <t>Dr. AB Jalil Sakar</t>
  </si>
  <si>
    <t>Mohiskhosa Bazar</t>
  </si>
  <si>
    <t xml:space="preserve">Dr. Vobas Chondro </t>
  </si>
  <si>
    <t>Vobas Homoeo Hall</t>
  </si>
  <si>
    <t>Dr. Didonto Ray</t>
  </si>
  <si>
    <t>Didonto Homoeo Hall</t>
  </si>
  <si>
    <t>Dr. Joynal Abadin</t>
  </si>
  <si>
    <t>Jobada Homoeo Hall</t>
  </si>
  <si>
    <t>Takoya Homoeo Hall</t>
  </si>
  <si>
    <t>Dr. Sosivuson Ray</t>
  </si>
  <si>
    <t>Sudorson Homoeo Hall</t>
  </si>
  <si>
    <t xml:space="preserve">Dr. Lutfor Rahman </t>
  </si>
  <si>
    <t>Burir Bazar</t>
  </si>
  <si>
    <t>Dr. Jogodis Chondro Ray</t>
  </si>
  <si>
    <t>Dr. Bisnu Kumar Ray</t>
  </si>
  <si>
    <t>Dr. Socindro Nath Ray</t>
  </si>
  <si>
    <t>Dr. Mozibor Rahman</t>
  </si>
  <si>
    <t>Suity Homoeo Hall</t>
  </si>
  <si>
    <t>Polasi Bazar</t>
  </si>
  <si>
    <t>Dr. M.A Khalak</t>
  </si>
  <si>
    <t>Tusvander Bazar</t>
  </si>
  <si>
    <t>Dr. Nur Islam Dulal</t>
  </si>
  <si>
    <t>Dr. Sudon Kumar Ray</t>
  </si>
  <si>
    <t>Nirgom Homoeo Hall</t>
  </si>
  <si>
    <t>Gonga Homoeo Hall</t>
  </si>
  <si>
    <t>Dr. Milon Day</t>
  </si>
  <si>
    <t>Bandop Homoeo Hall</t>
  </si>
  <si>
    <t>Dr. Sree Anu Kumar Sen</t>
  </si>
  <si>
    <t>Maloti Homoeo Hall</t>
  </si>
  <si>
    <t>Kakina Bazar</t>
  </si>
  <si>
    <t>Dr. Lal Miah</t>
  </si>
  <si>
    <t>Dr. AB Goni</t>
  </si>
  <si>
    <t>Dr. Kasob Ray</t>
  </si>
  <si>
    <t>Puspomoye Homoeo Hall</t>
  </si>
  <si>
    <t>Seyal Khanwa Bazar</t>
  </si>
  <si>
    <t>Dr. Jogendro Nath Ray</t>
  </si>
  <si>
    <t>Uddipto Homoeo Hall</t>
  </si>
  <si>
    <t>Dr. Ree Bijoy Krisno Ray</t>
  </si>
  <si>
    <t>Bizli Homoeo Hall</t>
  </si>
  <si>
    <t>Dr. Nil Kumar Bormon</t>
  </si>
  <si>
    <t>Nilima Homoeo Hall</t>
  </si>
  <si>
    <t>Dr. Sukumar Ray Labu</t>
  </si>
  <si>
    <t>Dr. Sulatan</t>
  </si>
  <si>
    <t>Dr. Badsha Miah</t>
  </si>
  <si>
    <t>L.C.P.P Popular Golden</t>
  </si>
  <si>
    <t>MFPC</t>
  </si>
  <si>
    <t>Jahid Homieo Hall</t>
  </si>
  <si>
    <t>Fulbari Sadar</t>
  </si>
  <si>
    <t>Asad Homeo Hall</t>
  </si>
  <si>
    <t>Dr. Mominul Islam</t>
  </si>
  <si>
    <t>M-G Homoeo Hall</t>
  </si>
  <si>
    <t>Dr. Abad Alo</t>
  </si>
  <si>
    <t>Abad Homoeo Hall</t>
  </si>
  <si>
    <t>Dr. Sree Subol Ray</t>
  </si>
  <si>
    <t>Rotna Homoeo Hall</t>
  </si>
  <si>
    <t>Balarhat</t>
  </si>
  <si>
    <t>Dr. Sree Hirmol Ray</t>
  </si>
  <si>
    <t>Dr. Mithun</t>
  </si>
  <si>
    <t>Dasiarsora</t>
  </si>
  <si>
    <t>Dr. Sree Obinas Chondro</t>
  </si>
  <si>
    <t>Matree Srejon Homoeo Hall</t>
  </si>
  <si>
    <t>Gongarhat</t>
  </si>
  <si>
    <t>Dr. Songkor Kumar Sen</t>
  </si>
  <si>
    <t>Dr. Nur Hossain</t>
  </si>
  <si>
    <t>Mydul Homoeo Hall</t>
  </si>
  <si>
    <t xml:space="preserve">Dr. Rofiqul Islam Milon </t>
  </si>
  <si>
    <t>Majba Homoeo Hall</t>
  </si>
  <si>
    <t>Dr. Jotis Chondro Sen</t>
  </si>
  <si>
    <t>Joy Kali Homoeo Hall</t>
  </si>
  <si>
    <t>Dr. Gonas Chondro Sar</t>
  </si>
  <si>
    <t>Taprir Bazar</t>
  </si>
  <si>
    <t>MPO-Vacant- Kenanigonj</t>
  </si>
  <si>
    <t>Bikrampur Homoeo Hall</t>
  </si>
  <si>
    <t>Keranigonj</t>
  </si>
  <si>
    <t>keranigonj</t>
  </si>
  <si>
    <t>Putia</t>
  </si>
  <si>
    <t>PALI BAZAR</t>
  </si>
  <si>
    <t>Dr. M A Hasan</t>
  </si>
  <si>
    <t>Zeba Homoeo Hall</t>
  </si>
  <si>
    <t>DHOPARA</t>
  </si>
  <si>
    <t>Dr. Md. Golam Rasul</t>
  </si>
  <si>
    <t>Sarda</t>
  </si>
  <si>
    <t>Dr. Al-Amin Munna</t>
  </si>
  <si>
    <t>Haldar para</t>
  </si>
  <si>
    <t>Dr. Hafej Asraful</t>
  </si>
  <si>
    <t>Abida Homoeo Hall</t>
  </si>
  <si>
    <t>Arani Bazar</t>
  </si>
  <si>
    <t>Dr. Imtiaj Adnan</t>
  </si>
  <si>
    <t>Somadhan Homoeo Hall</t>
  </si>
  <si>
    <t>Dr. Heej Taridul</t>
  </si>
  <si>
    <t>Dr. Md. Osman Goni</t>
  </si>
  <si>
    <t>Rustompur Bazar</t>
  </si>
  <si>
    <t>Moti Homoeo Hall</t>
  </si>
  <si>
    <t>Dr. Md. Sazzad Hossain</t>
  </si>
  <si>
    <t>Homoeo Aroggo Nireton</t>
  </si>
  <si>
    <t>Dr. Roksana Pervin</t>
  </si>
  <si>
    <t>Mow Homoeo Hall</t>
  </si>
  <si>
    <t>Monigram Bazar</t>
  </si>
  <si>
    <t>Dr. Md. Jamal Hossain</t>
  </si>
  <si>
    <t>Dr.Milon</t>
  </si>
  <si>
    <t>Dr.D Chowdhury</t>
  </si>
  <si>
    <t>Chowdhuripara</t>
  </si>
  <si>
    <t>Dr.Ferdusur Rohoma</t>
  </si>
  <si>
    <t>Tosiya Homoeo Hall</t>
  </si>
  <si>
    <t>joypurhat</t>
  </si>
  <si>
    <t>palli bidut mor</t>
  </si>
  <si>
    <t>Dr.Mir Motin</t>
  </si>
  <si>
    <t>Dr.Bibekanandro Biswas</t>
  </si>
  <si>
    <t>Dr.md Easir Arafat</t>
  </si>
  <si>
    <t>Al Arafat Homoeo Medical</t>
  </si>
  <si>
    <t>Alfadanga</t>
  </si>
  <si>
    <t>Dr.nur e alam siddiki</t>
  </si>
  <si>
    <t>Jalil Homoeo Pharmacy</t>
  </si>
  <si>
    <t>Basail</t>
  </si>
  <si>
    <t xml:space="preserve"> basail</t>
  </si>
  <si>
    <t>Tangail.</t>
  </si>
  <si>
    <t>Hakim md saiful islam</t>
  </si>
  <si>
    <t>Bangladesh Unani</t>
  </si>
  <si>
    <t>modhupur</t>
  </si>
  <si>
    <t xml:space="preserve"> tangail</t>
  </si>
  <si>
    <t>Dr.aminur islam</t>
  </si>
  <si>
    <t>Bondhon Homoeo Hall-2</t>
  </si>
  <si>
    <t>dr.Uziar ahammad</t>
  </si>
  <si>
    <t>Adi kobiraj Gor</t>
  </si>
  <si>
    <t>Rayel road Bagerhat</t>
  </si>
  <si>
    <t>Dr.kamal hossin</t>
  </si>
  <si>
    <t>b.l.s.road Mongla</t>
  </si>
  <si>
    <t>Sattapod pal</t>
  </si>
  <si>
    <t>Kurdur bazar</t>
  </si>
  <si>
    <t>Dr.Sharif</t>
  </si>
  <si>
    <t>Royal Homoeo Pharmacy</t>
  </si>
  <si>
    <t>Mideal Badda</t>
  </si>
  <si>
    <t>Ali Ahmed Homoeopathic Center</t>
  </si>
  <si>
    <t>Khilgaon</t>
  </si>
  <si>
    <t>Dr.Osman Goni</t>
  </si>
  <si>
    <t>Dokkin Khan</t>
  </si>
  <si>
    <t>Askona prem bagan road</t>
  </si>
  <si>
    <t>Homoeo Care Center</t>
  </si>
  <si>
    <t>Borura</t>
  </si>
  <si>
    <t>Dr.Shukumol Deb</t>
  </si>
  <si>
    <t>Guro Nitai Homoeo Hall</t>
  </si>
  <si>
    <t>Mohammadia Homoeo Hall</t>
  </si>
  <si>
    <t>Dr.Abdul Awal</t>
  </si>
  <si>
    <t xml:space="preserve"> Pirojpur</t>
  </si>
  <si>
    <t>Dr. Md. Sawkot Ali</t>
  </si>
  <si>
    <t>Grameen Homoeo Complex</t>
  </si>
  <si>
    <t>pirojpur</t>
  </si>
  <si>
    <t>Dr. Tapan Debnath</t>
  </si>
  <si>
    <t>Swami Bibekananda Homoeo Hall</t>
  </si>
  <si>
    <t>Rani Homoeo Hall</t>
  </si>
  <si>
    <t>Dr sochin biswas</t>
  </si>
  <si>
    <t>Sochin Homoeo Hall</t>
  </si>
  <si>
    <t>kotalipara Gopalgonj</t>
  </si>
  <si>
    <t>bongolokk bazar kotalipara Gopalgonj</t>
  </si>
  <si>
    <t>Dr.Motiar Rahaman</t>
  </si>
  <si>
    <t>muladi</t>
  </si>
  <si>
    <t>Godown road muladi</t>
  </si>
  <si>
    <t>Dr.Nikungobihari debonath</t>
  </si>
  <si>
    <t>Hospital road barishal</t>
  </si>
  <si>
    <t>Dr.onupom somajpoti</t>
  </si>
  <si>
    <t>Nilima Homoeo Chikitsaloy</t>
  </si>
  <si>
    <t>Dr susil chondro</t>
  </si>
  <si>
    <t>Lota Homoeo Hall</t>
  </si>
  <si>
    <t>borodorga pirgonj rangpur</t>
  </si>
  <si>
    <t>dr mukul</t>
  </si>
  <si>
    <t>Foysal Homoeo Hall</t>
  </si>
  <si>
    <t>muradnagor</t>
  </si>
  <si>
    <t>bakrabad. murad nagor cumilla</t>
  </si>
  <si>
    <t>Dr. Birvodro roy</t>
  </si>
  <si>
    <t>Anup Homoeo Pharmacy</t>
  </si>
  <si>
    <t xml:space="preserve"> parbotipur</t>
  </si>
  <si>
    <t xml:space="preserve"> dinajpur</t>
  </si>
  <si>
    <t>Dr.Maruf hossin</t>
  </si>
  <si>
    <t>Bagerhat Drug</t>
  </si>
  <si>
    <t>BAGERHAT SADAR</t>
  </si>
  <si>
    <t>Dr. Mainuddin Ahmed</t>
  </si>
  <si>
    <t>Moyeen Homoeo Hall</t>
  </si>
  <si>
    <t>Uttora</t>
  </si>
  <si>
    <t>Dolphin khan</t>
  </si>
  <si>
    <t>Dr: Aouwal</t>
  </si>
  <si>
    <t>Hazi Homoeo Hall</t>
  </si>
  <si>
    <t>rosulpur muradnagor cumulla</t>
  </si>
  <si>
    <t>Dr hosen ali</t>
  </si>
  <si>
    <t>Lamia Medical Hall</t>
  </si>
  <si>
    <t>borhanuddin</t>
  </si>
  <si>
    <t>.Dr.robin</t>
  </si>
  <si>
    <t>Kalo Kobiraj Homoeo Hall</t>
  </si>
  <si>
    <t>Dr.Hafijur  Rahaman</t>
  </si>
  <si>
    <t>Nokib Homoeo Hall</t>
  </si>
  <si>
    <t>SATURDAY</t>
  </si>
  <si>
    <t>BAGERHAT</t>
  </si>
  <si>
    <t>HODERHAT BAZAR. BAGERHAT</t>
  </si>
  <si>
    <t>Dr. Oliur Rahman</t>
  </si>
  <si>
    <t>Dr.Mukta Parvin</t>
  </si>
  <si>
    <t>Dadavai Homoeo Hall</t>
  </si>
  <si>
    <t>Twesday</t>
  </si>
  <si>
    <t>Boithakata</t>
  </si>
  <si>
    <t xml:space="preserve"> Najirpur</t>
  </si>
  <si>
    <t>Dr. Pobitro Haldar</t>
  </si>
  <si>
    <t xml:space="preserve"> Endurkani</t>
  </si>
  <si>
    <t>Dr. Abdur Jabbar</t>
  </si>
  <si>
    <t>Dr. Sankar Prosad Mistry</t>
  </si>
  <si>
    <t>Supta Homoeo Hall</t>
  </si>
  <si>
    <t>01712 929524</t>
  </si>
  <si>
    <t>Daudpur</t>
  </si>
  <si>
    <t>Dr.piyashu pal bappy</t>
  </si>
  <si>
    <t>N G Owsodhaloy</t>
  </si>
  <si>
    <t>kaligang</t>
  </si>
  <si>
    <t>.Talukder Medical Hall</t>
  </si>
  <si>
    <t>Khasherhat bazar upozila muladi</t>
  </si>
  <si>
    <t>dr. K m Mubarok hossain</t>
  </si>
  <si>
    <t>Gouronodi</t>
  </si>
  <si>
    <t>mahilara bazar</t>
  </si>
  <si>
    <t>Dr.Shariful Islam</t>
  </si>
  <si>
    <t>Ahalia</t>
  </si>
  <si>
    <t>Dr.Shek Didar</t>
  </si>
  <si>
    <t>Al-Mahadi Medical Hall</t>
  </si>
  <si>
    <t>Norda Sarkar Bari</t>
  </si>
  <si>
    <t>Dr. Mepta uddin  kawser</t>
  </si>
  <si>
    <t>Hatia</t>
  </si>
  <si>
    <t>Cdsp bazer</t>
  </si>
  <si>
    <t>dr.joton chandro nath</t>
  </si>
  <si>
    <t>Monoranjon Homoeo Hall</t>
  </si>
  <si>
    <t>.jahazmara bazer</t>
  </si>
  <si>
    <t>Dr.Sakhawat Hossain Bhuiyan</t>
  </si>
  <si>
    <t>Jugantar Homoeo Clinic</t>
  </si>
  <si>
    <t>DR.RIPON BALA</t>
  </si>
  <si>
    <t>Wednesday</t>
  </si>
  <si>
    <t>Kaserhat chetolmari bagerhat.</t>
  </si>
  <si>
    <t>Dr.Abul kalam</t>
  </si>
  <si>
    <t>Sadar road.Chitolmari  Bagerhat</t>
  </si>
  <si>
    <t>md bosirullha</t>
  </si>
  <si>
    <t>dr.sobol dash</t>
  </si>
  <si>
    <t>Benu Homoeo Hall</t>
  </si>
  <si>
    <t>hayladar market</t>
  </si>
  <si>
    <t>Dr.mojakker hossen</t>
  </si>
  <si>
    <t>Dr.sujid kumar ray</t>
  </si>
  <si>
    <t>Kiron Onjuli Homoeo Hall</t>
  </si>
  <si>
    <t>Tomoroddi</t>
  </si>
  <si>
    <t>Tomoroddi bazar</t>
  </si>
  <si>
    <t>Dr.Ebrahim Khan</t>
  </si>
  <si>
    <t>Al-Machrur Homoeo Hall</t>
  </si>
  <si>
    <t>Pirojpu</t>
  </si>
  <si>
    <t xml:space="preserve"> Pirojpu</t>
  </si>
  <si>
    <t>Dr.MilonHaldar</t>
  </si>
  <si>
    <t>Dr.dilruba</t>
  </si>
  <si>
    <t>Dolon Homoeo Hall</t>
  </si>
  <si>
    <t>asulia</t>
  </si>
  <si>
    <t>jamgara asulia</t>
  </si>
  <si>
    <t>dr.ohadugaman</t>
  </si>
  <si>
    <t>asulia bazar</t>
  </si>
  <si>
    <t>Dr.apple</t>
  </si>
  <si>
    <t>Apple Homoeo Hall</t>
  </si>
  <si>
    <t>girabo bazar</t>
  </si>
  <si>
    <t>Dr.sorif md.nur</t>
  </si>
  <si>
    <t>Salvation Homoeo Chamber</t>
  </si>
  <si>
    <t>Dr.monirul islam</t>
  </si>
  <si>
    <t>Save Homoeo Hall</t>
  </si>
  <si>
    <t>Dr.chanu shaha</t>
  </si>
  <si>
    <t>Dr.mehedi hasa</t>
  </si>
  <si>
    <t>Nashima Homoeo Hall</t>
  </si>
  <si>
    <t>Dr. Lipi sorkar</t>
  </si>
  <si>
    <t>Daudkandi</t>
  </si>
  <si>
    <t>Dr.Nazrul islam</t>
  </si>
  <si>
    <t>Sheikh  Homoeo Pharmacy</t>
  </si>
  <si>
    <t>Notun bazar</t>
  </si>
  <si>
    <t>dhanikhola</t>
  </si>
  <si>
    <t>trishal</t>
  </si>
  <si>
    <t>Dr.Ashraf ali khan</t>
  </si>
  <si>
    <t>Mohammad Homoeo Clinic</t>
  </si>
  <si>
    <t>Dr Julfikar ali</t>
  </si>
  <si>
    <t>Parkhajura Bazar</t>
  </si>
  <si>
    <t>Dr Bebakanondo</t>
  </si>
  <si>
    <t>Boikali Bazar</t>
  </si>
  <si>
    <t>Dr Asaduzzaman</t>
  </si>
  <si>
    <t>Asad Homoeo Hall</t>
  </si>
  <si>
    <t>Chinatola Bazar</t>
  </si>
  <si>
    <t>Nowapara</t>
  </si>
  <si>
    <t>Dr Lutton Rahman</t>
  </si>
  <si>
    <t>Mothkholla Bazar   Pakundia Kishorgonj</t>
  </si>
  <si>
    <t>Dr Rofikul Islam</t>
  </si>
  <si>
    <t>Mothkholla Bazar  Pakundia Kishorgonj</t>
  </si>
  <si>
    <t>abdur rahaman</t>
  </si>
  <si>
    <t>Humayra Homoeo Hall</t>
  </si>
  <si>
    <t>anondo bazar</t>
  </si>
  <si>
    <t>md manik</t>
  </si>
  <si>
    <t>M Rahaman Medical Hall</t>
  </si>
  <si>
    <t>mastar hat bazar</t>
  </si>
  <si>
    <t>md solayman</t>
  </si>
  <si>
    <t>mastarhat bazar</t>
  </si>
  <si>
    <t>dr.Rakib</t>
  </si>
  <si>
    <t>A Rov Medical Hall</t>
  </si>
  <si>
    <t>hagirhat</t>
  </si>
  <si>
    <t>Dr Md Kamrul Islam</t>
  </si>
  <si>
    <t>Jamia market Kishorgonj</t>
  </si>
  <si>
    <t>Dr Md Salaudin</t>
  </si>
  <si>
    <t>Dr Sujon Chokrobotti</t>
  </si>
  <si>
    <t>Sree Guru Homoeo Hall</t>
  </si>
  <si>
    <t>Nilgonj  more Kishorgonj</t>
  </si>
  <si>
    <t>Jisan Homio Hall</t>
  </si>
  <si>
    <t>Binnati Bazar  Kishorgonj</t>
  </si>
  <si>
    <t>Dr Sohil Uddin</t>
  </si>
  <si>
    <t>Saraskati</t>
  </si>
  <si>
    <t>Dr.mao.Anowar Hosain</t>
  </si>
  <si>
    <t>Al khair Homoeo Health Care</t>
  </si>
  <si>
    <t>mymensing</t>
  </si>
  <si>
    <t>Dr.monuz komar de</t>
  </si>
  <si>
    <t>Suma Homoeo Hall</t>
  </si>
  <si>
    <t>Dr Moslem ali</t>
  </si>
  <si>
    <t>Akib Homoeo Hall</t>
  </si>
  <si>
    <t>Galda Bazar</t>
  </si>
  <si>
    <t>Dr Bidan pal</t>
  </si>
  <si>
    <t>:Monirampur</t>
  </si>
  <si>
    <t>Japa bazar</t>
  </si>
  <si>
    <t>Dr.Abdul mannan</t>
  </si>
  <si>
    <t>barishal</t>
  </si>
  <si>
    <t>kazibari road nothullabud</t>
  </si>
  <si>
    <t>Dr.md.salauddin</t>
  </si>
  <si>
    <t>godown road muladi</t>
  </si>
  <si>
    <t>Dr.moslem uddin</t>
  </si>
  <si>
    <t>college road muladi</t>
  </si>
  <si>
    <t>.Dr.sultan Ahmed</t>
  </si>
  <si>
    <t>Sultan Homeo Hall</t>
  </si>
  <si>
    <t>Hijla</t>
  </si>
  <si>
    <t>khurna bazar Hijla</t>
  </si>
  <si>
    <t>Dr Mir Md Ataul Hok</t>
  </si>
  <si>
    <t>Borak Homoeo Hall</t>
  </si>
  <si>
    <t>Poiro Market Kishorgonj</t>
  </si>
  <si>
    <t>Dr Sunil Chondra Sorkar</t>
  </si>
  <si>
    <t>U.S.Homoeo Hall</t>
  </si>
  <si>
    <t>Idial School 32 Kishorgonj</t>
  </si>
  <si>
    <t>Dr Salina Islam</t>
  </si>
  <si>
    <t>Omens Homoeo Hall</t>
  </si>
  <si>
    <t>Kotiadi</t>
  </si>
  <si>
    <t>Awal Kintar garden  Kotiadi Kishorgonj</t>
  </si>
  <si>
    <t>Kudos Homoeo Hall</t>
  </si>
  <si>
    <t>Mirza pur Bazar  Pakundia Kishorgonj</t>
  </si>
  <si>
    <t>dr..abcher Hossen</t>
  </si>
  <si>
    <t>Allahu Safi Homoeo Hall</t>
  </si>
  <si>
    <t>.chriwomuni bazer</t>
  </si>
  <si>
    <t>.md.nurnobi</t>
  </si>
  <si>
    <t>Monoara Homoeo Hall</t>
  </si>
  <si>
    <t>chriwomuni bazer</t>
  </si>
  <si>
    <t>dr..showrab Hossen</t>
  </si>
  <si>
    <t>dr..horidash</t>
  </si>
  <si>
    <t>Shanti Pharmacy</t>
  </si>
  <si>
    <t>dr..abul hasem</t>
  </si>
  <si>
    <t>Abu Hasem Homoeo Hall</t>
  </si>
  <si>
    <t>Dr..marup.hossen</t>
  </si>
  <si>
    <t>Tahamina Homoeo Hall</t>
  </si>
  <si>
    <t>Dr..Alauddin</t>
  </si>
  <si>
    <t>Aman Homoeo Hall</t>
  </si>
  <si>
    <t>Dr..afcher master</t>
  </si>
  <si>
    <t>Dr..hridoy.saha</t>
  </si>
  <si>
    <t>dr.mokbul hosen</t>
  </si>
  <si>
    <t>dr.hosen ali</t>
  </si>
  <si>
    <t>dr.almgir</t>
  </si>
  <si>
    <t>Classical Homoeo Hall</t>
  </si>
  <si>
    <t>dr.hyder ali</t>
  </si>
  <si>
    <t>Hyder Homoeo Hall</t>
  </si>
  <si>
    <t>Dr..abdur rob.</t>
  </si>
  <si>
    <t>Hatia Medical</t>
  </si>
  <si>
    <t>Dr..abutaher</t>
  </si>
  <si>
    <t>Sabiya Medical</t>
  </si>
  <si>
    <t>Mohammed jabedur Rahaman</t>
  </si>
  <si>
    <t>Tincture Homoeo Hall</t>
  </si>
  <si>
    <t>Mojibnagor</t>
  </si>
  <si>
    <t>Mojibnagar</t>
  </si>
  <si>
    <t>Dr.Mizanur rahaman</t>
  </si>
  <si>
    <t>morelgonj</t>
  </si>
  <si>
    <t>Sonnasi bazar morelgonj bagerhat.</t>
  </si>
  <si>
    <t>Dr Asok Devnath.</t>
  </si>
  <si>
    <t>Kamar porti rod.Bagerhat.</t>
  </si>
  <si>
    <t>Dr.abdul mannan molla</t>
  </si>
  <si>
    <t>Safoan Homoeo Research</t>
  </si>
  <si>
    <t>Fazir batan</t>
  </si>
  <si>
    <t>Dr Debprosad mondol</t>
  </si>
  <si>
    <t>B.C Memorial Clinic</t>
  </si>
  <si>
    <t>Debhata</t>
  </si>
  <si>
    <t>DR MD MOSTOFA</t>
  </si>
  <si>
    <t>Jaharani Homoeo hall</t>
  </si>
  <si>
    <t>DR MD KHOKON MIA</t>
  </si>
  <si>
    <t>Ababil Homoeo Hall</t>
  </si>
  <si>
    <t>Dr:Morsheda binte Alomgir</t>
  </si>
  <si>
    <t>Ammajan Homoeo Niketon</t>
  </si>
  <si>
    <t>gouronodi</t>
  </si>
  <si>
    <t xml:space="preserve"> gouronodi</t>
  </si>
  <si>
    <t>Dr:Karttik chondrohar</t>
  </si>
  <si>
    <t>Karttik Homoeo Hall</t>
  </si>
  <si>
    <t>Dr:Rifa sangida</t>
  </si>
  <si>
    <t>Mayeda Homoeo Hall</t>
  </si>
  <si>
    <t>Dr.Md.seddikor Rahman</t>
  </si>
  <si>
    <t>valoka</t>
  </si>
  <si>
    <t>DR MD NANNU MIA</t>
  </si>
  <si>
    <t>DR MD OBAYDULLA</t>
  </si>
  <si>
    <t>Maniman Homoeo Research</t>
  </si>
  <si>
    <t>DR MD AOUL AHMED</t>
  </si>
  <si>
    <t>DR MD RANA AHMED</t>
  </si>
  <si>
    <t>Soniya Homoeo Hall</t>
  </si>
  <si>
    <t>NARANDI PAKUNDIA KISHORGONJ</t>
  </si>
  <si>
    <t>dr:Sultan miya</t>
  </si>
  <si>
    <t>Insaallah Homoeo Hall</t>
  </si>
  <si>
    <t>Kustia</t>
  </si>
  <si>
    <t>Dr.Md.Mosarof Hossen</t>
  </si>
  <si>
    <t>Dr.Nironjon Sorkar</t>
  </si>
  <si>
    <t>Valoka</t>
  </si>
  <si>
    <t>dr.asadullha</t>
  </si>
  <si>
    <t>Hawladar Medical Hall</t>
  </si>
  <si>
    <t>dr.harun ar roshaid</t>
  </si>
  <si>
    <t>Inshaf Homoeo Hall</t>
  </si>
  <si>
    <t>md.bosirullha</t>
  </si>
  <si>
    <t>Dr.md mohiuddin</t>
  </si>
  <si>
    <t>MPO-Vacant-Palashbari</t>
  </si>
  <si>
    <t>Dr.Tarek Prodhan</t>
  </si>
  <si>
    <t>Gobindhagonj</t>
  </si>
  <si>
    <t>DR MD ASHRAF</t>
  </si>
  <si>
    <t>01711 20 94 69</t>
  </si>
  <si>
    <t>Dr.M.M. nasir</t>
  </si>
  <si>
    <t>Alo path Dumuria Drug</t>
  </si>
  <si>
    <t>Satarday</t>
  </si>
  <si>
    <t>Heraj Market  Khulna Sadar</t>
  </si>
  <si>
    <t>Dr.Shahin Akter</t>
  </si>
  <si>
    <t>Sah Amanat Homoeo Hall</t>
  </si>
  <si>
    <t>sunday</t>
  </si>
  <si>
    <t>Dr.Ram pad Das</t>
  </si>
  <si>
    <t>Ram Homoeo Pharmacy</t>
  </si>
  <si>
    <t>Bandarban</t>
  </si>
  <si>
    <t>High School Road</t>
  </si>
  <si>
    <t>Dr.Porimol</t>
  </si>
  <si>
    <t>Potia</t>
  </si>
  <si>
    <t>Khorna Bazar</t>
  </si>
  <si>
    <t>Trirotno Homoeo Hall</t>
  </si>
  <si>
    <t>Nasir Plaza</t>
  </si>
  <si>
    <t>Purba Homoeo Hall</t>
  </si>
  <si>
    <t>Pajar Bazar</t>
  </si>
  <si>
    <t>Keranir Hat</t>
  </si>
  <si>
    <t>Dr.Bolai Chan</t>
  </si>
  <si>
    <t>Chad Homoeo Hall</t>
  </si>
  <si>
    <t>Hatazari</t>
  </si>
  <si>
    <t>Univercity Gate</t>
  </si>
  <si>
    <t>Sah Shufi Homoeo Hall</t>
  </si>
  <si>
    <t>Bajalia Bazar</t>
  </si>
  <si>
    <t>Sah Oliullah Homoeo Hall</t>
  </si>
  <si>
    <t>Dr.Md:Nurul Islam</t>
  </si>
  <si>
    <t>Teknaf</t>
  </si>
  <si>
    <t>Dr.abdur hai heru</t>
  </si>
  <si>
    <t>Upozila Health Complex</t>
  </si>
  <si>
    <t>Ullapara.</t>
  </si>
  <si>
    <t>Purnimagati. Ullapara. Sirajgong</t>
  </si>
  <si>
    <t>DR. SAHIN REZA</t>
  </si>
  <si>
    <t>Pabna</t>
  </si>
  <si>
    <t>PABNA</t>
  </si>
  <si>
    <t>DR.ISMAIL HOSSAIN</t>
  </si>
  <si>
    <t>RAJSHAHI</t>
  </si>
  <si>
    <t>Condonais</t>
  </si>
  <si>
    <t>Dr. Chondon Chowdhury</t>
  </si>
  <si>
    <t>Aram Homoeo Hall</t>
  </si>
  <si>
    <t>Fotikchori</t>
  </si>
  <si>
    <t>Azadi Bazar</t>
  </si>
  <si>
    <t>Dr.Shohidul</t>
  </si>
  <si>
    <t>Shahidul Homoeo Hall</t>
  </si>
  <si>
    <t>Palashbari</t>
  </si>
  <si>
    <t>Dhaperhat</t>
  </si>
  <si>
    <t>Dr.joydeb kumar</t>
  </si>
  <si>
    <t>Baba Ma Homoeo Pharmacy</t>
  </si>
  <si>
    <t>boytagata khulna</t>
  </si>
  <si>
    <t>Boytagata bazar boytagata khulna</t>
  </si>
  <si>
    <t>Dr. Shemol Kanti Chakma</t>
  </si>
  <si>
    <t>Niramoy Homoeo Pharmacy-1</t>
  </si>
  <si>
    <t>Rangamati.</t>
  </si>
  <si>
    <t xml:space="preserve"> Rangamati.</t>
  </si>
  <si>
    <t>Dr. Nirmal Kanti Chakma</t>
  </si>
  <si>
    <t>Niramoy Homoeo Pharmacy-2</t>
  </si>
  <si>
    <t>Bonorupa Bazar</t>
  </si>
  <si>
    <t>Dr. Omar faruk</t>
  </si>
  <si>
    <t>Shanta Homoeo Hall-2</t>
  </si>
  <si>
    <t>meghna rode</t>
  </si>
  <si>
    <t>Masuma Homoeo Hall</t>
  </si>
  <si>
    <t>Shibgong</t>
  </si>
  <si>
    <t>Dr. Rahom Ali</t>
  </si>
  <si>
    <t xml:space="preserve"> Pabna</t>
  </si>
  <si>
    <t xml:space="preserve"> Carghat</t>
  </si>
  <si>
    <t>Dr. Md. Julfikar Ahmeed</t>
  </si>
  <si>
    <t>Sadh Homoeo Hall</t>
  </si>
  <si>
    <t>Mohangunj. Netrokona</t>
  </si>
  <si>
    <t>Dr. Md. Al-Amin</t>
  </si>
  <si>
    <t>Shahjalal Homoeo Hall (2)</t>
  </si>
  <si>
    <t>Dr. Golam Mustafa</t>
  </si>
  <si>
    <t>Bismillah Homoeo Hall ( 2)</t>
  </si>
  <si>
    <t xml:space="preserve"> netrokona</t>
  </si>
  <si>
    <t>Dr. Bahdal Ray</t>
  </si>
  <si>
    <t>Shotudal Homoeo Hall</t>
  </si>
  <si>
    <t>Dr. Ayon Islam</t>
  </si>
  <si>
    <t>khalishpur</t>
  </si>
  <si>
    <t>Hazi mohsin college</t>
  </si>
  <si>
    <t>Modhusudon Homio Pharmacy</t>
  </si>
  <si>
    <t>jorpukuria bazar Gangni</t>
  </si>
  <si>
    <t>Dr. Md. Kamrul Islam</t>
  </si>
  <si>
    <t>Bismillah Homoeo Center - 3</t>
  </si>
  <si>
    <t>Okilpara</t>
  </si>
  <si>
    <t xml:space="preserve"> Durgapur</t>
  </si>
  <si>
    <t>Dr.Sahpun Sarkar</t>
  </si>
  <si>
    <t>Tere Bazar</t>
  </si>
  <si>
    <t>Dr. Chandan Kumar Shil</t>
  </si>
  <si>
    <t>Locknath homoeo Hall - 3</t>
  </si>
  <si>
    <t>Station road</t>
  </si>
  <si>
    <t xml:space="preserve"> Jaria Bazar</t>
  </si>
  <si>
    <t>Dr. Rasedujaman Akondhu</t>
  </si>
  <si>
    <t>Akondhu Homoeo Hall</t>
  </si>
  <si>
    <t>Harigathi ( Anondhupur)  Bazar</t>
  </si>
  <si>
    <t xml:space="preserve"> kulmakanda</t>
  </si>
  <si>
    <t>Dr. Dhilip Kumar Sarkar ( Tito)</t>
  </si>
  <si>
    <t>Anjoli Homoeo Hall</t>
  </si>
  <si>
    <t>Najirgunj Bazar</t>
  </si>
  <si>
    <t xml:space="preserve"> Modon</t>
  </si>
  <si>
    <t>Dr.Md. Sahaboddin Ahmed.</t>
  </si>
  <si>
    <t>Sahaboddin Homoeo Hall</t>
  </si>
  <si>
    <t>Najirpur Bazar</t>
  </si>
  <si>
    <t>Dr.Md. Shaidul Islam</t>
  </si>
  <si>
    <t>Seba Homoeo Hall -5</t>
  </si>
  <si>
    <t>Tula putti</t>
  </si>
  <si>
    <t xml:space="preserve"> Mohangunj</t>
  </si>
  <si>
    <t>Dr.Omar Faruk</t>
  </si>
  <si>
    <t>Hana Homoeo Medical Hall</t>
  </si>
  <si>
    <t>D.r.Rahim</t>
  </si>
  <si>
    <t>Sourab Homeo Hall</t>
  </si>
  <si>
    <t>college gate tongi</t>
  </si>
  <si>
    <t>Dr. M Mushahid</t>
  </si>
  <si>
    <t>Shefa Homoeo Health Care</t>
  </si>
  <si>
    <t>Shakipur</t>
  </si>
  <si>
    <t>Tangail</t>
  </si>
  <si>
    <t>Dr. g.m mehedi Hasan</t>
  </si>
  <si>
    <t>Ayan Classic Homoeo Care</t>
  </si>
  <si>
    <t>dumuria.khulna</t>
  </si>
  <si>
    <t>Miksimil road.dumuria.khulna</t>
  </si>
  <si>
    <t>Joynul Homoeo Hall</t>
  </si>
  <si>
    <t>Madrasa More Natore</t>
  </si>
  <si>
    <t>Dr.Amjad Hosshain</t>
  </si>
  <si>
    <t>Maa Homoeo Hal</t>
  </si>
  <si>
    <t>Yasin Arafat-Ukhiya</t>
  </si>
  <si>
    <t>Dr. Md:Nurul Islam</t>
  </si>
  <si>
    <t>Dr. sumon</t>
  </si>
  <si>
    <t>Geeta Homoeo Hall</t>
  </si>
  <si>
    <t>motlab</t>
  </si>
  <si>
    <t>Dr: Unus ali shordar</t>
  </si>
  <si>
    <t>Kalkini sodhor</t>
  </si>
  <si>
    <t>Dr: Shoraf ali</t>
  </si>
  <si>
    <t>Shilarchor . shibchor</t>
  </si>
  <si>
    <t>Dr: najmul hasan</t>
  </si>
  <si>
    <t>Shibchor.chander chor</t>
  </si>
  <si>
    <t>Dr: Songkor bakcy</t>
  </si>
  <si>
    <t>Gopal pur..kalkini.</t>
  </si>
  <si>
    <t>Dr: monoj ray</t>
  </si>
  <si>
    <t>Moloy Homoeo Hall</t>
  </si>
  <si>
    <t>Tekerhat</t>
  </si>
  <si>
    <t>Imran Homoeo Pharmacy</t>
  </si>
  <si>
    <t>Jhikorgacha</t>
  </si>
  <si>
    <t>Dr.abu ahmod</t>
  </si>
  <si>
    <t>kashempur</t>
  </si>
  <si>
    <t>moktagasa</t>
  </si>
  <si>
    <t>Dr.Jahangir  Hossen</t>
  </si>
  <si>
    <t>Saharaja pharmacy</t>
  </si>
  <si>
    <t>Chriwomuni  bazer</t>
  </si>
  <si>
    <t>Dr. Betika rani dash</t>
  </si>
  <si>
    <t>Fujon Homoeo Hall</t>
  </si>
  <si>
    <t>Oskhali bazer hatia</t>
  </si>
  <si>
    <t>Dr. Rezawul Korim Sarkar</t>
  </si>
  <si>
    <t>Nilu Homoeo Hall</t>
  </si>
  <si>
    <t>Tetulia Bazar</t>
  </si>
  <si>
    <t>Dr Sha Jahan Ali</t>
  </si>
  <si>
    <t>Shipai para</t>
  </si>
  <si>
    <t>Shipai para Bazar</t>
  </si>
  <si>
    <t>Kodomtola Bazar Panchagarh</t>
  </si>
  <si>
    <t>Dr. Ismail Bukhari</t>
  </si>
  <si>
    <t>Fozle Omore Homoeo Hall</t>
  </si>
  <si>
    <t>Dr. Md. Yusuf Ali</t>
  </si>
  <si>
    <t>Dr.Azizur Rahaman</t>
  </si>
  <si>
    <t>Shajalal Homoeopathic Chikitsaloy</t>
  </si>
  <si>
    <t>Dr.Nikhil debnath.</t>
  </si>
  <si>
    <t>Santi Homoeo Clinic</t>
  </si>
  <si>
    <t>kashipur chowmatha</t>
  </si>
  <si>
    <t>Dr.Md:Mostakim Ahmed</t>
  </si>
  <si>
    <t>Baytus Sorof Homoeo Hall</t>
  </si>
  <si>
    <t>Shorbo Mongol Homeo Chikitshaloy</t>
  </si>
  <si>
    <t>Saratola bazar dumuria khulna</t>
  </si>
  <si>
    <t>Dr.md.Nurul islam</t>
  </si>
  <si>
    <t>wijirpu</t>
  </si>
  <si>
    <t>Dr.Md.Moshiur</t>
  </si>
  <si>
    <t>Eidgah market wijirpur</t>
  </si>
  <si>
    <t>Dr.Md.Rahaman</t>
  </si>
  <si>
    <t>Eidgah market wijirpu</t>
  </si>
  <si>
    <t>Dr. S.Boshu</t>
  </si>
  <si>
    <t>Moheshkhali</t>
  </si>
  <si>
    <t>Moheshkhali.</t>
  </si>
  <si>
    <t>dr ruhul amin</t>
  </si>
  <si>
    <t>Sohira Homoeo Chamber</t>
  </si>
  <si>
    <t>rangpur</t>
  </si>
  <si>
    <t>Dr.sahin Uddin</t>
  </si>
  <si>
    <t>hatiya</t>
  </si>
  <si>
    <t>Chriwomuni  bazer hatiya</t>
  </si>
  <si>
    <t>Dr.Lotfur Rahman</t>
  </si>
  <si>
    <t xml:space="preserve">Ahadorshu Nagar </t>
  </si>
  <si>
    <t>Dr. Mohatacim Billa ( Mafi )</t>
  </si>
  <si>
    <t>01712-259314</t>
  </si>
  <si>
    <t xml:space="preserve">Durgapur </t>
  </si>
  <si>
    <t>Hospital Rood</t>
  </si>
  <si>
    <t xml:space="preserve"> Durgapur </t>
  </si>
  <si>
    <t>Dr. Nd Rahmot ullah</t>
  </si>
  <si>
    <t>Allah Homoeo Safi Health  Care</t>
  </si>
  <si>
    <t>Bader goda</t>
  </si>
  <si>
    <t>Dr. Md. Nazrul Islam</t>
  </si>
  <si>
    <t>Ghoraghat</t>
  </si>
  <si>
    <t>Ghoraghat Bagherhat Bazar</t>
  </si>
  <si>
    <t>Dr. Md. Ashraful</t>
  </si>
  <si>
    <t>Birampur</t>
  </si>
  <si>
    <t>Birampur  Ghatpar Bazar</t>
  </si>
  <si>
    <t>Dr. Md. Shariful Islam</t>
  </si>
  <si>
    <t>Birampur  Pollobi More</t>
  </si>
  <si>
    <t>Dr.Kartik Chandra Roy</t>
  </si>
  <si>
    <t>Birampur  Notun Bazar</t>
  </si>
  <si>
    <t>Dr. Md. Shamim</t>
  </si>
  <si>
    <t>Birampur Ghatpar</t>
  </si>
  <si>
    <t>Dr. Md. Shahadul Islam</t>
  </si>
  <si>
    <t>Nobabgonj</t>
  </si>
  <si>
    <t>Nobabgonj Bajitpur Bazar</t>
  </si>
  <si>
    <t>Dr.md. Azhar</t>
  </si>
  <si>
    <t>Azad Homoeo Medical Hall</t>
  </si>
  <si>
    <t>patherhat</t>
  </si>
  <si>
    <t>mondir road wilania bazar patherhat</t>
  </si>
  <si>
    <t>Dr. Bijon kishor Ray</t>
  </si>
  <si>
    <t>Oprna Homoeo Hall</t>
  </si>
  <si>
    <t>Dr. A .F.M. Shafiulla</t>
  </si>
  <si>
    <t>Ma Homoeo Hall -2</t>
  </si>
  <si>
    <t>Dr.Asotus sarkar</t>
  </si>
  <si>
    <t>Heronpur</t>
  </si>
  <si>
    <t>Dr Joyasree pal(Joya)</t>
  </si>
  <si>
    <t>Kamola Homoeo Hall</t>
  </si>
  <si>
    <t>Aditmari Lalmonirhat</t>
  </si>
  <si>
    <t>Kacharipara Aditmari Lalmonirhat</t>
  </si>
  <si>
    <t>dr kakuli sarker</t>
  </si>
  <si>
    <t>Kotha Homoeo Hall</t>
  </si>
  <si>
    <t>mithapukur</t>
  </si>
  <si>
    <t>shalmara mithapukur rangpur.</t>
  </si>
  <si>
    <t>Dr.md.shah Alom</t>
  </si>
  <si>
    <t>Bishuddo Homoeo Hall</t>
  </si>
  <si>
    <t>dewkhola</t>
  </si>
  <si>
    <t>Fulbariya</t>
  </si>
  <si>
    <t>Dr.Sourab</t>
  </si>
  <si>
    <t>fulbariya</t>
  </si>
  <si>
    <t>Dr.Sulaiman</t>
  </si>
  <si>
    <t>Modina  Homoeo Hall</t>
  </si>
  <si>
    <t>dr.Hakim Hafaz Nur Udden</t>
  </si>
  <si>
    <t>Daponiya Bazar sodor mymensingh</t>
  </si>
  <si>
    <t>Dr. Md. Abdul Motin</t>
  </si>
  <si>
    <t>Jamal Homoeo Hall</t>
  </si>
  <si>
    <t>Nababgonj Aftabgonj Bazar</t>
  </si>
  <si>
    <t>Dr. Foyez Uddin Ahmed</t>
  </si>
  <si>
    <t>Jaman Homoeo stores</t>
  </si>
  <si>
    <t>Dr. Chanchol chandra Sarkar</t>
  </si>
  <si>
    <t>Nobabgonj Nababgonj Bazar</t>
  </si>
  <si>
    <t>Dr. Imam Hossen</t>
  </si>
  <si>
    <t>German Hom Hall</t>
  </si>
  <si>
    <t>Matiranga</t>
  </si>
  <si>
    <t>Matiranga Bazar</t>
  </si>
  <si>
    <t>Khaghrachori</t>
  </si>
  <si>
    <t>Dr. Jogonnath Dhe</t>
  </si>
  <si>
    <t xml:space="preserve"> Moheshkhali</t>
  </si>
  <si>
    <t>Dr. Bhola Babu</t>
  </si>
  <si>
    <t>Sotsongo Homoeo Hall</t>
  </si>
  <si>
    <t>Gorok kata</t>
  </si>
  <si>
    <t>Nelufa Easmin</t>
  </si>
  <si>
    <t>Hafiz Uddin Homoeo Hall</t>
  </si>
  <si>
    <t>Gangni Meherpur</t>
  </si>
  <si>
    <t>Dr. A.H.M Ziaul Huque</t>
  </si>
  <si>
    <t>Sahin Homoeo Clinic</t>
  </si>
  <si>
    <t>Bibirhat</t>
  </si>
  <si>
    <t>Dr. Shakib Alam</t>
  </si>
  <si>
    <t>HAKIMPUR</t>
  </si>
  <si>
    <t>HAKIMPUR BANGLA HILI BAZAR</t>
  </si>
  <si>
    <t>Dr. Nironjon Kumar Roy</t>
  </si>
  <si>
    <t>Fulbari Upazila Road</t>
  </si>
  <si>
    <t>Dr. Shonjit Roy</t>
  </si>
  <si>
    <t>Bangladesh Homoeo Pharmacy</t>
  </si>
  <si>
    <t>Dr. Rostam</t>
  </si>
  <si>
    <t>Rostam Homoeo Hall</t>
  </si>
  <si>
    <t>Nobabgonj Tikhur Bazar</t>
  </si>
  <si>
    <t>Dr. Md. Anamul Haque</t>
  </si>
  <si>
    <t>Birampur Dhangora Bazar</t>
  </si>
  <si>
    <t>Dr.nitto nondo haldar</t>
  </si>
  <si>
    <t>Sree Gru Homoeo Hall</t>
  </si>
  <si>
    <t>Agoiljara</t>
  </si>
  <si>
    <t>Mojumder road agoiljara</t>
  </si>
  <si>
    <t>Dr.sadon kumar mojumder</t>
  </si>
  <si>
    <t>Dr. Md: Munir Uddin</t>
  </si>
  <si>
    <t>Roshidia Homoeo Hall</t>
  </si>
  <si>
    <t>DR.ALL AMIM TOROBDAR</t>
  </si>
  <si>
    <t>Shakib Homoeo Hall</t>
  </si>
  <si>
    <t>D H M S</t>
  </si>
  <si>
    <t>TONGI</t>
  </si>
  <si>
    <t>BIPAS</t>
  </si>
  <si>
    <t>DR.MASUM MIA</t>
  </si>
  <si>
    <t>BYPAS</t>
  </si>
  <si>
    <t>DR.JULFIKAR HAYDAR</t>
  </si>
  <si>
    <t>Gibon Homoeo Hall</t>
  </si>
  <si>
    <t xml:space="preserve">Bypass </t>
  </si>
  <si>
    <t>DR.KAMRUL HASHAN</t>
  </si>
  <si>
    <t>MALEKAR BARI</t>
  </si>
  <si>
    <t>DR.MD.RAJAUL KAREM</t>
  </si>
  <si>
    <t>Refa Homoeo Hall</t>
  </si>
  <si>
    <t>D</t>
  </si>
  <si>
    <t>HARIKEN</t>
  </si>
  <si>
    <t>DR.S M MAHBUB RAHMAN</t>
  </si>
  <si>
    <t>BOROD BAJAR</t>
  </si>
  <si>
    <t>Dr.Mizan</t>
  </si>
  <si>
    <t>Sun</t>
  </si>
  <si>
    <t>Borobare</t>
  </si>
  <si>
    <t>DR.MD.Ab.salam</t>
  </si>
  <si>
    <t>Mon</t>
  </si>
  <si>
    <t>DR.MD.Abul Kalam</t>
  </si>
  <si>
    <t>Kaya Homoeo Hall</t>
  </si>
  <si>
    <t>mon</t>
  </si>
  <si>
    <t xml:space="preserve">DR.MD.Faruk Ahmmed </t>
  </si>
  <si>
    <t>Bou bajar</t>
  </si>
  <si>
    <t>DR.MD.kamrul Hassan</t>
  </si>
  <si>
    <t>Bay Bon Homoeo Hall</t>
  </si>
  <si>
    <t>wed</t>
  </si>
  <si>
    <t>DR.MD.shahin</t>
  </si>
  <si>
    <t>Shohan Homoeo Hall</t>
  </si>
  <si>
    <t>Wed</t>
  </si>
  <si>
    <t>DR.M.lina khatun</t>
  </si>
  <si>
    <t>Lamim Homoeo Hall</t>
  </si>
  <si>
    <t>Morqun</t>
  </si>
  <si>
    <t>DR.Nurul islam</t>
  </si>
  <si>
    <t>Tongi Bajar</t>
  </si>
  <si>
    <t>DR.MD.Shirajul islam</t>
  </si>
  <si>
    <t>DR.MD.Jahid Chaudhary</t>
  </si>
  <si>
    <t>Chaudhary Homoeo Hall</t>
  </si>
  <si>
    <t>sat</t>
  </si>
  <si>
    <t>Chandhara</t>
  </si>
  <si>
    <t>DR.MD.Ajizul.Rahman</t>
  </si>
  <si>
    <t>Paradais Homoeo Hall</t>
  </si>
  <si>
    <t>DR.Md.Abdul Roub</t>
  </si>
  <si>
    <t xml:space="preserve">G.S Heath </t>
  </si>
  <si>
    <t>tongi</t>
  </si>
  <si>
    <t>DR.Md.jafrul islam</t>
  </si>
  <si>
    <t>Kapashiy Homoeo Hall</t>
  </si>
  <si>
    <t>Chandha</t>
  </si>
  <si>
    <t>DR.MD.Masud mia</t>
  </si>
  <si>
    <t>Nafej Homoeo Hall</t>
  </si>
  <si>
    <t>sun</t>
  </si>
  <si>
    <t>Barobari</t>
  </si>
  <si>
    <t>DR.MD.Saiful islam</t>
  </si>
  <si>
    <t>DR.MD.Ariful islam</t>
  </si>
  <si>
    <t>Janokollan Homoeo Hall</t>
  </si>
  <si>
    <t>Dr.Md.Samsujjaman</t>
  </si>
  <si>
    <t>shainbord</t>
  </si>
  <si>
    <t>Dr.Md.Alauddin</t>
  </si>
  <si>
    <t>Arju Medical Hall</t>
  </si>
  <si>
    <t>post office road Gouronodi</t>
  </si>
  <si>
    <t>Dr.R.k bala</t>
  </si>
  <si>
    <t>Adunik Alo Homoeo Hall</t>
  </si>
  <si>
    <t>mahilara bazar Gouronodi</t>
  </si>
  <si>
    <t>Dr.Alomgir hossain molla</t>
  </si>
  <si>
    <t>Shilpi Homoeo Clinic</t>
  </si>
  <si>
    <t>post office road Damura</t>
  </si>
  <si>
    <t>Widayon Homoeo Chikitsaloy</t>
  </si>
  <si>
    <t>Wijirpur</t>
  </si>
  <si>
    <t>Eidgah market Damura bondor Wijirpur</t>
  </si>
  <si>
    <t>Dr. Md.Nurul ialam</t>
  </si>
  <si>
    <t>Eidgah market Damura bondor wijirpur</t>
  </si>
  <si>
    <t>Dr.sapon Kumar das</t>
  </si>
  <si>
    <t>B.sapon Medical Hall</t>
  </si>
  <si>
    <t>L.M.F</t>
  </si>
  <si>
    <t>Agorpur bazar Gouronodi</t>
  </si>
  <si>
    <t>Dr.Ruma akter</t>
  </si>
  <si>
    <t>Rumana Homoeo Clinic</t>
  </si>
  <si>
    <t>Gouronod</t>
  </si>
  <si>
    <t>Baterjore bondor Gouronod</t>
  </si>
  <si>
    <t>Dr.Monis chondro biswas</t>
  </si>
  <si>
    <t>Oparajita Homoeo Hall</t>
  </si>
  <si>
    <t>Super market Gouronodi</t>
  </si>
  <si>
    <t>Dr.jonardon chatarge</t>
  </si>
  <si>
    <t>The Best Homoeo  Care</t>
  </si>
  <si>
    <t>goila bazar Agoiljara</t>
  </si>
  <si>
    <t>Dr. Md Razaul karim</t>
  </si>
  <si>
    <t>Azmin Homoeo Hall</t>
  </si>
  <si>
    <t>chorfashion</t>
  </si>
  <si>
    <t>Mohila College road..chorfashion</t>
  </si>
  <si>
    <t>Dr. Mahatab Alam</t>
  </si>
  <si>
    <t>Sokal Sondha Homeo Hall</t>
  </si>
  <si>
    <t>Azimpur</t>
  </si>
  <si>
    <t xml:space="preserve"> Azimpur</t>
  </si>
  <si>
    <t>Dr. M.A.Sobahan</t>
  </si>
  <si>
    <t>Foyzia Homoeo Hall</t>
  </si>
  <si>
    <t>Hathazari</t>
  </si>
  <si>
    <t>Dr.Md.Babul</t>
  </si>
  <si>
    <t>kayerhat bazar Dokkin matha bhola</t>
  </si>
  <si>
    <t>Dr. Mr Ariful Islam</t>
  </si>
  <si>
    <t>Sefa Homoeo Pharmacy</t>
  </si>
  <si>
    <t>Kaligonj. Ullapara</t>
  </si>
  <si>
    <t>DR.Zillur Rahman Hadi</t>
  </si>
  <si>
    <t>Jubayada Homoeo Hall</t>
  </si>
  <si>
    <t>Shamsher Nagar Moulvibazar</t>
  </si>
  <si>
    <t>Dr.Dolon kumar piul</t>
  </si>
  <si>
    <t>Sriguru Homoeo Hall</t>
  </si>
  <si>
    <t>Dr.orun kumar</t>
  </si>
  <si>
    <t>Goila Homoeo Hall</t>
  </si>
  <si>
    <t>Goila bazar agoil jara</t>
  </si>
  <si>
    <t>Dr. A Baruk Hosen Jahid</t>
  </si>
  <si>
    <t>Shahara Homoeo Hall</t>
  </si>
  <si>
    <t>Abdullahpur</t>
  </si>
  <si>
    <t xml:space="preserve"> chorfashion</t>
  </si>
  <si>
    <t>meherpur</t>
  </si>
  <si>
    <t>Dr.Sumon Acharze</t>
  </si>
  <si>
    <t xml:space="preserve">  01971652128</t>
  </si>
  <si>
    <t xml:space="preserve">  Eidgah</t>
  </si>
  <si>
    <t>Fokir Bazar  </t>
  </si>
  <si>
    <t xml:space="preserve">  Dr.Samidul Hauqe</t>
  </si>
  <si>
    <t xml:space="preserve">Sotabdi Homoeo Pharmacy </t>
  </si>
  <si>
    <t xml:space="preserve">  01815650935</t>
  </si>
  <si>
    <t>Cokoriha</t>
  </si>
  <si>
    <t>Dulahazra bazar</t>
  </si>
  <si>
    <t xml:space="preserve">  Dr.</t>
  </si>
  <si>
    <t>Jotindo Homoeo Hall</t>
  </si>
  <si>
    <t>01818593509  </t>
  </si>
  <si>
    <t>Eidgah  </t>
  </si>
  <si>
    <t>Bomkin bazar  </t>
  </si>
  <si>
    <t>Dr.Md:Kobir</t>
  </si>
  <si>
    <t>01821578756  </t>
  </si>
  <si>
    <t>Pekua  </t>
  </si>
  <si>
    <t>Barbakia bazar  </t>
  </si>
  <si>
    <t>Dr.Md:Maksud</t>
  </si>
  <si>
    <t>German Homoeo Clinic-1</t>
  </si>
  <si>
    <t>Pekua   </t>
  </si>
  <si>
    <t>Pan bazar  </t>
  </si>
  <si>
    <t xml:space="preserve">  Dr.Mithu Das</t>
  </si>
  <si>
    <t>German Homoeo Hall-2</t>
  </si>
  <si>
    <t>01876729875  </t>
  </si>
  <si>
    <t>Boroitola  </t>
  </si>
  <si>
    <t>Dr.Nitai Das  </t>
  </si>
  <si>
    <t>German Homoeo Hall-1</t>
  </si>
  <si>
    <t>01813166665  </t>
  </si>
  <si>
    <t>Chakoria  </t>
  </si>
  <si>
    <t>Wapda road  </t>
  </si>
  <si>
    <t xml:space="preserve">  Dr.Md:Ansar</t>
  </si>
  <si>
    <t>German Homoeo clinic-2</t>
  </si>
  <si>
    <t>01817250905  </t>
  </si>
  <si>
    <t>Bodorkali  </t>
  </si>
  <si>
    <t>Dr.Rofik Uddin  </t>
  </si>
  <si>
    <t>01831173133  </t>
  </si>
  <si>
    <t xml:space="preserve">  Dr.Md:Alomgir</t>
  </si>
  <si>
    <t>01883517439  </t>
  </si>
  <si>
    <t>Dorbeskata  </t>
  </si>
  <si>
    <t>Majeda Homoeo Hall  </t>
  </si>
  <si>
    <t>01812608533  </t>
  </si>
  <si>
    <t>Elisia bazar  </t>
  </si>
  <si>
    <t xml:space="preserve">  Dr.Momtaz Uddin </t>
  </si>
  <si>
    <t>Popular Homoeo Hall-1</t>
  </si>
  <si>
    <t xml:space="preserve">  01824643813</t>
  </si>
  <si>
    <t>Chakoria   </t>
  </si>
  <si>
    <t>Dumusia bazar  </t>
  </si>
  <si>
    <t>Dr.Ahmed Hosain</t>
  </si>
  <si>
    <t>Ahmedia Homoeo Hall</t>
  </si>
  <si>
    <t>01815954796  </t>
  </si>
  <si>
    <t>Rampur bazar  </t>
  </si>
  <si>
    <t>01822838717  </t>
  </si>
  <si>
    <t>Palagata bazar  </t>
  </si>
  <si>
    <t>Dr.Abdul Mabud</t>
  </si>
  <si>
    <t>Eko Homoeo Hall</t>
  </si>
  <si>
    <t>01812165411  </t>
  </si>
  <si>
    <t>Baytus sorof road  </t>
  </si>
  <si>
    <t xml:space="preserve">  Dr.Md.Ashek ullah</t>
  </si>
  <si>
    <t>Pekua Homoeo Hall</t>
  </si>
  <si>
    <t>01819892275  </t>
  </si>
  <si>
    <t>Dr.Monjur Alom</t>
  </si>
  <si>
    <t>M. Hossain Homoeo Hall</t>
  </si>
  <si>
    <t>Pekua</t>
  </si>
  <si>
    <t xml:space="preserve">Barbakia Bazar </t>
  </si>
  <si>
    <t>Dr.Hosneara Begum</t>
  </si>
  <si>
    <t xml:space="preserve">DHMS </t>
  </si>
  <si>
    <t>Bodorkali bazar</t>
  </si>
  <si>
    <t>Dr.M.Rasid Ahmed</t>
  </si>
  <si>
    <t xml:space="preserve">Eidgah </t>
  </si>
  <si>
    <t xml:space="preserve">Eidgah bazar </t>
  </si>
  <si>
    <t xml:space="preserve">Dr.Abul Kalam  </t>
  </si>
  <si>
    <t xml:space="preserve">Chakoria </t>
  </si>
  <si>
    <t xml:space="preserve">Moszid market  </t>
  </si>
  <si>
    <t>Dr.mirajul Islam</t>
  </si>
  <si>
    <t xml:space="preserve">Eidgah Research  Homoeo Hall </t>
  </si>
  <si>
    <t xml:space="preserve">D.c road  </t>
  </si>
  <si>
    <t>Dr.Md:Jomir Uddin</t>
  </si>
  <si>
    <t>Popular Homoeo Hall-2</t>
  </si>
  <si>
    <t xml:space="preserve"> </t>
  </si>
  <si>
    <t xml:space="preserve">  Chakoria</t>
  </si>
  <si>
    <t xml:space="preserve">Bytus Sorof road </t>
  </si>
  <si>
    <t>Dr.Minal chowdure</t>
  </si>
  <si>
    <t>Jonokollan Homoeo Hall</t>
  </si>
  <si>
    <t>Barbakia Bazar  </t>
  </si>
  <si>
    <t>Dr.Monir Ahamod</t>
  </si>
  <si>
    <t xml:space="preserve"> Homoeopathic  Clinic</t>
  </si>
  <si>
    <t xml:space="preserve">  018 78 522 383</t>
  </si>
  <si>
    <t>Cox Bazar</t>
  </si>
  <si>
    <t>Chal Bazar</t>
  </si>
  <si>
    <t xml:space="preserve">Dr.Sohal </t>
  </si>
  <si>
    <t>Monosa Homeo Pharmacy</t>
  </si>
  <si>
    <t>Bazar ghata</t>
  </si>
  <si>
    <t>Dr. khair aamad</t>
  </si>
  <si>
    <t>Al-modina Homeo Hall</t>
  </si>
  <si>
    <t>Eid gah  </t>
  </si>
  <si>
    <t>Eidgah Bazar</t>
  </si>
  <si>
    <t>Dr.surat Alam</t>
  </si>
  <si>
    <t>Bihari Homoeo Chikitsaloy</t>
  </si>
  <si>
    <t>Lal deghe per</t>
  </si>
  <si>
    <t>Dr.Roton Kumar chowdure  </t>
  </si>
  <si>
    <t>Muktakeshi Homeo Pharmacy</t>
  </si>
  <si>
    <t>01716370192  </t>
  </si>
  <si>
    <t>Chakoria    </t>
  </si>
  <si>
    <t>Baytus Sorof  road  </t>
  </si>
  <si>
    <t>Dr.M. Hussain Muhammad</t>
  </si>
  <si>
    <t>Niramoy Homeo Hall 2</t>
  </si>
  <si>
    <t>01818417208  </t>
  </si>
  <si>
    <t>Basghat road  </t>
  </si>
  <si>
    <t xml:space="preserve">Dr. Md:Anamul Haque </t>
  </si>
  <si>
    <t xml:space="preserve">Shakti Homoeo Hall </t>
  </si>
  <si>
    <t>01819545240  </t>
  </si>
  <si>
    <t>Pilot high School road  </t>
  </si>
  <si>
    <t xml:space="preserve">  Dr h m mizanur Rahman</t>
  </si>
  <si>
    <t>Bangladesh Homeo Pharmacy</t>
  </si>
  <si>
    <t>01812340089  </t>
  </si>
  <si>
    <t>DHM</t>
  </si>
  <si>
    <t>Bitussorf</t>
  </si>
  <si>
    <t xml:space="preserve">  Dr. Mohammed Abdul Aziz</t>
  </si>
  <si>
    <t>Sefa homeo Hall-2</t>
  </si>
  <si>
    <t>01820993116  </t>
  </si>
  <si>
    <t xml:space="preserve">  Betuha Bazar  </t>
  </si>
  <si>
    <t>Dr.Tohidul Rahman  </t>
  </si>
  <si>
    <t>RahmaniaHomoeo Pharmacy  </t>
  </si>
  <si>
    <t>01820097959  </t>
  </si>
  <si>
    <t>Wohapda road  </t>
  </si>
  <si>
    <t>Dr. Gyasuddin  </t>
  </si>
  <si>
    <t>01858576543  </t>
  </si>
  <si>
    <t>Bahattar Ghata  </t>
  </si>
  <si>
    <t>Meherpur</t>
  </si>
  <si>
    <t>Dr.Ahsan ullah</t>
  </si>
  <si>
    <t>Alhabib Homoeo Hall</t>
  </si>
  <si>
    <t>Eidgah</t>
  </si>
  <si>
    <t>Dc road</t>
  </si>
  <si>
    <t>Dr.Anisur Rahman</t>
  </si>
  <si>
    <t>Afjal Homoeo Hall</t>
  </si>
  <si>
    <t>Kutakhali bazar</t>
  </si>
  <si>
    <t>Dr.kazi Sowkot Rahman</t>
  </si>
  <si>
    <t>Kutakhali bazar  </t>
  </si>
  <si>
    <t>Dr.mowlana Abul Fojol</t>
  </si>
  <si>
    <t xml:space="preserve">  Kutakhali Homoeo Hall </t>
  </si>
  <si>
    <t>M.m.v.a.M.a  </t>
  </si>
  <si>
    <t>Kutakhali</t>
  </si>
  <si>
    <t>Dr.Ariful Islam</t>
  </si>
  <si>
    <t>Soceton Ricsahc Homoeo Hall  </t>
  </si>
  <si>
    <t>Fokira bazar</t>
  </si>
  <si>
    <t>Dr.cinu proba das</t>
  </si>
  <si>
    <t>Niramoy Homoeo Hall-3</t>
  </si>
  <si>
    <t>01831647052  </t>
  </si>
  <si>
    <t>Lama   </t>
  </si>
  <si>
    <t>High school</t>
  </si>
  <si>
    <t xml:space="preserve">  Dr.shafiqur Rahman Azad</t>
  </si>
  <si>
    <t>Mawlana Homoeo Hall</t>
  </si>
  <si>
    <t>01537337573  </t>
  </si>
  <si>
    <t>Lama  </t>
  </si>
  <si>
    <t>High school road  </t>
  </si>
  <si>
    <t>Dr.Uddob kanti das  </t>
  </si>
  <si>
    <t>Haniman Homoeo hall</t>
  </si>
  <si>
    <t>01553244907  </t>
  </si>
  <si>
    <t>Firoz Ahmed</t>
  </si>
  <si>
    <t xml:space="preserve"> Meherpur</t>
  </si>
  <si>
    <t>Chowdhury Homoeo Pharmacy</t>
  </si>
  <si>
    <t>Ukhiya</t>
  </si>
  <si>
    <t>Dr.Sujon Kanti Sushil</t>
  </si>
  <si>
    <t>Heniman Homoeo Hall-2</t>
  </si>
  <si>
    <t xml:space="preserve"> Satkania</t>
  </si>
  <si>
    <t>Dr.Sona Ram Dey</t>
  </si>
  <si>
    <t>Heniman Homoeo Hall-1</t>
  </si>
  <si>
    <t>Sahin Homoeo Hall-2</t>
  </si>
  <si>
    <t xml:space="preserve"> Fotikchori</t>
  </si>
  <si>
    <t>Al-Mokka Homoeo Hall</t>
  </si>
  <si>
    <t>Chowmuhuni Bazar  </t>
  </si>
  <si>
    <t>Dr.Sahin mohammed Ahesan</t>
  </si>
  <si>
    <t>National Homoeo Pharmacy -2</t>
  </si>
  <si>
    <t>Pan bazar</t>
  </si>
  <si>
    <t>Dr.M.R.korim</t>
  </si>
  <si>
    <t>Dhms</t>
  </si>
  <si>
    <t>Dr.m.Monirurjaman  </t>
  </si>
  <si>
    <t>Cokoriha  </t>
  </si>
  <si>
    <t>Bodorkhali Bazar</t>
  </si>
  <si>
    <t>Dr.Akter Hosaain</t>
  </si>
  <si>
    <t>Amina Homoeo clinic</t>
  </si>
  <si>
    <t>Bodorkhali</t>
  </si>
  <si>
    <t>Dr.Fazlul Haque</t>
  </si>
  <si>
    <t>Tasfia Medical Hall</t>
  </si>
  <si>
    <t>Hobigonj</t>
  </si>
  <si>
    <t xml:space="preserve"> Hobigonj</t>
  </si>
  <si>
    <t>Dr.Nafiya Sarmin</t>
  </si>
  <si>
    <t>Tahira Homoeo Hall</t>
  </si>
  <si>
    <t>Fulltola road  Panchagarh</t>
  </si>
  <si>
    <t>Dr. Md. Ataur Rahman</t>
  </si>
  <si>
    <t>Millget Bazar Panchagarh</t>
  </si>
  <si>
    <t>Dr.Md.Arafat Adris</t>
  </si>
  <si>
    <t>Imam Homoeo Hall</t>
  </si>
  <si>
    <t>Dhakkamara Bazar Panchagarh</t>
  </si>
  <si>
    <t>Dr.Ashis kumar</t>
  </si>
  <si>
    <t>Dhakka mara Bazar Panchagarh</t>
  </si>
  <si>
    <t>Dr.Md.Mizanur Rahman</t>
  </si>
  <si>
    <t>Dr.Md.Mosaroff Hosen</t>
  </si>
  <si>
    <t>Doctor Homoeo Hall</t>
  </si>
  <si>
    <t>Dr.Nazmus Sakeba</t>
  </si>
  <si>
    <t>Oyashit Homoeo Hall</t>
  </si>
  <si>
    <t>Thana road  Panchagarh</t>
  </si>
  <si>
    <t>Dr.Md.Hashibul Rahman</t>
  </si>
  <si>
    <t>Baniyapara road Panchagarh</t>
  </si>
  <si>
    <t>Dr.Md.Abul kalam Azad</t>
  </si>
  <si>
    <t>Bisty Homoeo Hall</t>
  </si>
  <si>
    <t>Kodomtola Bazar  Panchagarh</t>
  </si>
  <si>
    <t>Dr.M.Helal Uddin</t>
  </si>
  <si>
    <t>Al-Helal Homoeo Hall</t>
  </si>
  <si>
    <t>Bohodder kata Bazar  </t>
  </si>
  <si>
    <t>Dr.Rakib Hossain</t>
  </si>
  <si>
    <t>Abdussalam Homoeo Hall</t>
  </si>
  <si>
    <t>Bituha bazar</t>
  </si>
  <si>
    <t>Dr.Najmun nahar</t>
  </si>
  <si>
    <t>Kabir Homoeo Hall</t>
  </si>
  <si>
    <t>Eidgah bazar  </t>
  </si>
  <si>
    <t>Dr.Mohammod Ibrahim</t>
  </si>
  <si>
    <t xml:space="preserve">Abul Hossain Homoeo Hall </t>
  </si>
  <si>
    <t>Dr.H.M.Rofiq</t>
  </si>
  <si>
    <t>As-sefa Homoeo Hall</t>
  </si>
  <si>
    <t>Baniyacori bazar   </t>
  </si>
  <si>
    <t>Dr.Sri Akhil Chandra Sarkar</t>
  </si>
  <si>
    <t>Sopnopuri Road</t>
  </si>
  <si>
    <t>Nobabgonj Bajar</t>
  </si>
  <si>
    <t>Dr.Hafeez Md Firoj Kobir</t>
  </si>
  <si>
    <t>Firoj Homoeo Hall</t>
  </si>
  <si>
    <t>Beparitola Bajar</t>
  </si>
  <si>
    <t>Dr.Arifur Rahman</t>
  </si>
  <si>
    <t xml:space="preserve"> Collage Bajar</t>
  </si>
  <si>
    <t>Dr.Jaberul Islam</t>
  </si>
  <si>
    <t>Dr.Siben Chandra Sarkar</t>
  </si>
  <si>
    <t>Surovi Homoeo chikitsaloy</t>
  </si>
  <si>
    <t>Kalibari road</t>
  </si>
  <si>
    <t>Dr.Salim</t>
  </si>
  <si>
    <t>Al-madina pharmacy-2</t>
  </si>
  <si>
    <t xml:space="preserve">Eidgah. </t>
  </si>
  <si>
    <t>Eidgah bazar</t>
  </si>
  <si>
    <t>Dr.pokas conddo dee</t>
  </si>
  <si>
    <t>Arroggo Homoeo Hall</t>
  </si>
  <si>
    <t>Cox's bazar</t>
  </si>
  <si>
    <t>Mondir shorok</t>
  </si>
  <si>
    <t>Dr.Morssed Alom</t>
  </si>
  <si>
    <t xml:space="preserve">  M.Alom Homoeo Hall</t>
  </si>
  <si>
    <t>Dr.M.Hamid Ullah</t>
  </si>
  <si>
    <t>Natoinal Homoeo cilinic-1</t>
  </si>
  <si>
    <t>Ramu.cox's bazar</t>
  </si>
  <si>
    <t>Panir sora bazar  </t>
  </si>
  <si>
    <t>Dr.M.Allauddin</t>
  </si>
  <si>
    <t xml:space="preserve">Chakriya </t>
  </si>
  <si>
    <t>Ahajignogor</t>
  </si>
  <si>
    <t>Dr.m.Nurscofa Kamal</t>
  </si>
  <si>
    <t>Foyjiha Homoeo Hall</t>
  </si>
  <si>
    <t>Panir z</t>
  </si>
  <si>
    <t>Dr.Dilif sarma</t>
  </si>
  <si>
    <t>Mohes khali</t>
  </si>
  <si>
    <t>Gowrok gata</t>
  </si>
  <si>
    <t>Dr.S.Bosu</t>
  </si>
  <si>
    <t>Rajsahi Homoeo Hall</t>
  </si>
  <si>
    <t xml:space="preserve">  01872024184</t>
  </si>
  <si>
    <t>Dr.Sona ram de</t>
  </si>
  <si>
    <t>Haniman Homoeo Hall-2</t>
  </si>
  <si>
    <t>Notun bazar  </t>
  </si>
  <si>
    <t>Dr.Johiroll Islam</t>
  </si>
  <si>
    <t>Dr.Joggonat de</t>
  </si>
  <si>
    <t>Proba Homoeo Hall</t>
  </si>
  <si>
    <t>Time bazar   </t>
  </si>
  <si>
    <t>Dr.Majharul Islam</t>
  </si>
  <si>
    <t>Buripara;Ashulia</t>
  </si>
  <si>
    <t>Dr.abusaid</t>
  </si>
  <si>
    <t>Shabuj Homoeo Hall</t>
  </si>
  <si>
    <t>Manikgonj</t>
  </si>
  <si>
    <t>manikgong bustand</t>
  </si>
  <si>
    <t>Dr.rofiql islam</t>
  </si>
  <si>
    <t>Afsarudin Homeo Hall</t>
  </si>
  <si>
    <t>bauta manikgong</t>
  </si>
  <si>
    <t>Dr.habibur rhaman</t>
  </si>
  <si>
    <t>Sumaya Homeo Hall</t>
  </si>
  <si>
    <t>.jannabazar saturia</t>
  </si>
  <si>
    <t>jannabazar saturia</t>
  </si>
  <si>
    <t>Dr.Ripon Kanti Debnath</t>
  </si>
  <si>
    <t>Charu Homoeo Pharmacy</t>
  </si>
  <si>
    <t>Bandartila</t>
  </si>
  <si>
    <t>Dr.Asim Das</t>
  </si>
  <si>
    <t>Monju Homoeo Hall</t>
  </si>
  <si>
    <t>Dr.Md:Tomij</t>
  </si>
  <si>
    <t>Mordran Homoeo Hall</t>
  </si>
  <si>
    <t>Bayzid</t>
  </si>
  <si>
    <t>2no. Gate</t>
  </si>
  <si>
    <t xml:space="preserve">Dr.Gopal Bhattacharjee </t>
  </si>
  <si>
    <t>Promila Homoeo Hall</t>
  </si>
  <si>
    <t>Sadar Ghat</t>
  </si>
  <si>
    <t>Dr.sapan debanath</t>
  </si>
  <si>
    <t>Santi Homoeo</t>
  </si>
  <si>
    <t>halisahar</t>
  </si>
  <si>
    <t>sotapol</t>
  </si>
  <si>
    <t>Self Stock</t>
  </si>
  <si>
    <t>MPO-Mainul Islam-Gulistan</t>
  </si>
  <si>
    <t>Gulistan</t>
  </si>
  <si>
    <t>Dr. Porimol kanti de</t>
  </si>
  <si>
    <t>Homoeo Health Center</t>
  </si>
  <si>
    <t>Dr.Md. Sowkot Osman</t>
  </si>
  <si>
    <t>Gawsiha Homoeo Hall</t>
  </si>
  <si>
    <t>Boroitoli bazar</t>
  </si>
  <si>
    <t>wilania bazar</t>
  </si>
  <si>
    <t>Dr.Nila mojumder</t>
  </si>
  <si>
    <t>Badon Homoeo Hall</t>
  </si>
  <si>
    <t>Dr.Aminul</t>
  </si>
  <si>
    <t>Dr.Babul</t>
  </si>
  <si>
    <t>Dr.md.Based</t>
  </si>
  <si>
    <t>Dr.Nila</t>
  </si>
  <si>
    <t>Dr.jamal</t>
  </si>
  <si>
    <t>Dr.jahangir alom</t>
  </si>
  <si>
    <t>Dr.shudra debnath</t>
  </si>
  <si>
    <t>Athoi Homoeo Hall</t>
  </si>
  <si>
    <t>Dr.Mamun</t>
  </si>
  <si>
    <t>Sawdagor Homoeo Hall</t>
  </si>
  <si>
    <t>Dr.Md.Liakat Hossin</t>
  </si>
  <si>
    <t>monpura</t>
  </si>
  <si>
    <t>ramneyaz bazar</t>
  </si>
  <si>
    <t>Dr.Md.Nurnobi</t>
  </si>
  <si>
    <t>Fuzlul Huq Homoeo Hall</t>
  </si>
  <si>
    <t>hagirhat bazar</t>
  </si>
  <si>
    <t>Dr.Utpolmondol</t>
  </si>
  <si>
    <t>Ma Moni Homoeo Hall</t>
  </si>
  <si>
    <t>Dr.Md.Masum</t>
  </si>
  <si>
    <t>A Rob Madical Hall</t>
  </si>
  <si>
    <t>Dr.Gopal</t>
  </si>
  <si>
    <t>Dr.Md.Mamun</t>
  </si>
  <si>
    <t>Dawlot Khan Medicall Hall</t>
  </si>
  <si>
    <t>Dr.Md.Manik</t>
  </si>
  <si>
    <t>M Rahaman Madical Hall</t>
  </si>
  <si>
    <t>Dr.Md.Soylaman</t>
  </si>
  <si>
    <t>Salman Medical Hall</t>
  </si>
  <si>
    <t>Dr.Md.Akbor Ali</t>
  </si>
  <si>
    <t>Dr.Md.Sowkot</t>
  </si>
  <si>
    <t>Rokeya Madical Hall</t>
  </si>
  <si>
    <t>Dr.Abdul Halim</t>
  </si>
  <si>
    <t>Mohamodiya Homoeo Hall</t>
  </si>
  <si>
    <t>bangla bazar</t>
  </si>
  <si>
    <t>Dr.Abdul Mottaleb</t>
  </si>
  <si>
    <t>Fardaus Madical Hall</t>
  </si>
  <si>
    <t>Dr.Md.Saddam</t>
  </si>
  <si>
    <t>Shona Madical Hall</t>
  </si>
  <si>
    <t>Dr.Md.Musfiq Sar</t>
  </si>
  <si>
    <t>Sayd Madical Hall</t>
  </si>
  <si>
    <t>siraj gonjo bazar</t>
  </si>
  <si>
    <t>Dr.Md.Alomgir</t>
  </si>
  <si>
    <t>Sumaya Madical Hall</t>
  </si>
  <si>
    <t>janata bazar</t>
  </si>
  <si>
    <t>Dr.Konok Mastar</t>
  </si>
  <si>
    <t>Konok Homoeo Hall</t>
  </si>
  <si>
    <t>dali market</t>
  </si>
  <si>
    <t>Onu Madical Hall</t>
  </si>
  <si>
    <t>Dr.Md.Tuhin</t>
  </si>
  <si>
    <t>Rina Madical Hall</t>
  </si>
  <si>
    <t>Dr.Adir kanti dotto</t>
  </si>
  <si>
    <t>harbang</t>
  </si>
  <si>
    <t>Dr.Mowlana Sofiqul Islam</t>
  </si>
  <si>
    <t>Sefa Mawlana Homoeo Hall</t>
  </si>
  <si>
    <t>Dr.Motahar Hossain</t>
  </si>
  <si>
    <t>Kanthaltala</t>
  </si>
  <si>
    <t>Dr.Rejayul korim</t>
  </si>
  <si>
    <t>Korim Homoeo Hall</t>
  </si>
  <si>
    <t>Thu</t>
  </si>
  <si>
    <t>Aliyahat</t>
  </si>
  <si>
    <t>Dr.Raihanul islam semul</t>
  </si>
  <si>
    <t>Rahi Homoeo Hall</t>
  </si>
  <si>
    <t>Shonatola</t>
  </si>
  <si>
    <t>chorpara</t>
  </si>
  <si>
    <t>Dr.Arsadul bari</t>
  </si>
  <si>
    <t>Antaj Homoeo Hall</t>
  </si>
  <si>
    <t>Tue</t>
  </si>
  <si>
    <t>mokamtola</t>
  </si>
  <si>
    <t>Dr.Rejayanul islam</t>
  </si>
  <si>
    <t>Ma-Baba Homoeo Hall</t>
  </si>
  <si>
    <t>Md Jakir hossin</t>
  </si>
  <si>
    <t>Jalal Homoeo Pharmacy</t>
  </si>
  <si>
    <t>Moslemer mor Rajshahi</t>
  </si>
  <si>
    <t>Md Amin</t>
  </si>
  <si>
    <t>Homoeo Unoshelon Kendro</t>
  </si>
  <si>
    <t>kamarpara mohonpur Rajshahi</t>
  </si>
  <si>
    <t>Nojipur</t>
  </si>
  <si>
    <t>MPO-Rayhan Kobir-Naogaon</t>
  </si>
  <si>
    <t>MPO-Nurunnobi Mostafa-Sirajgonj</t>
  </si>
  <si>
    <t>MPO-Anamul Haque-Chapai</t>
  </si>
  <si>
    <t>Kansat</t>
  </si>
  <si>
    <t>MPO-Sumon Ali-Natore-2</t>
  </si>
  <si>
    <t>MPO-Abdur Razzak-Rajshahi-1</t>
  </si>
  <si>
    <t>MPO-Abu Sayed- Gaibandha</t>
  </si>
  <si>
    <t>Gaibandha</t>
  </si>
  <si>
    <t>MPO-Prodip Kumar Ray-Patgram</t>
  </si>
  <si>
    <t>Patgram</t>
  </si>
  <si>
    <t>MPO-Nazrul Islam-Rangpur-1</t>
  </si>
  <si>
    <t>MPO-Manik Hossain-Mithapukur</t>
  </si>
  <si>
    <t>MPO-Md.Jabed-Coxsbazar</t>
  </si>
  <si>
    <t>MPO-Suman Chandra Das-Chittagong-1</t>
  </si>
  <si>
    <t>MPO-Basudeb Chandro Ray-Dinajpur</t>
  </si>
  <si>
    <t>MPO-Alamgir Islam-Birampur</t>
  </si>
  <si>
    <t>MPO-Jibon Kumar Roy-Nilphamary</t>
  </si>
  <si>
    <t>Nilphamary</t>
  </si>
  <si>
    <t>Ponchogar</t>
  </si>
  <si>
    <t>MPO-Abu Jafor-Comilla1</t>
  </si>
  <si>
    <t>Cumilla</t>
  </si>
  <si>
    <t>MPO-Jonaeid Mullah-B.Baria</t>
  </si>
  <si>
    <t>B-Baria</t>
  </si>
  <si>
    <t>MPO-Kamruzzaman-Comilla-3</t>
  </si>
  <si>
    <t>Dawatkhandi</t>
  </si>
  <si>
    <t>MPO-Mahedi Hasan-Comilla-2</t>
  </si>
  <si>
    <t>MPO-Anowar Hossen-Bhola-3</t>
  </si>
  <si>
    <t>MPO-Rabiul Islam-Gouronodi</t>
  </si>
  <si>
    <t>Dr.Dinesh mojumder</t>
  </si>
  <si>
    <t>Martree Homoeo Hall</t>
  </si>
  <si>
    <t>Sorupkathi</t>
  </si>
  <si>
    <t>Mearhat</t>
  </si>
  <si>
    <t>Dr.Tapos chandro Hazra</t>
  </si>
  <si>
    <t>Dr.Somir</t>
  </si>
  <si>
    <t>Dr.Atiqul islam</t>
  </si>
  <si>
    <t>Nesarabad</t>
  </si>
  <si>
    <t>Dr.Shafiqul islam</t>
  </si>
  <si>
    <t>Shalehia Homoeo Hall</t>
  </si>
  <si>
    <t>Dr.Aminul islam</t>
  </si>
  <si>
    <t>Abdulla Homoeo Hall</t>
  </si>
  <si>
    <t>Dr: Azad kamal</t>
  </si>
  <si>
    <t>Elahi Bad Bazar debidor cumilla</t>
  </si>
  <si>
    <t>Dr.Harun</t>
  </si>
  <si>
    <t>Jannatul Misu Medical Hall</t>
  </si>
  <si>
    <t>lmfp</t>
  </si>
  <si>
    <t>bader hat</t>
  </si>
  <si>
    <t>Dr.Cerashno</t>
  </si>
  <si>
    <t>Tisha Madical Hall</t>
  </si>
  <si>
    <t>coraliya bazar</t>
  </si>
  <si>
    <t>Dr.Ruhulamin</t>
  </si>
  <si>
    <t>Fatema Madical Hall</t>
  </si>
  <si>
    <t>Dr.Sorif Hosen</t>
  </si>
  <si>
    <t>Sorif Madical Hall</t>
  </si>
  <si>
    <t>Islamiya Madical Hall</t>
  </si>
  <si>
    <t>Dr.Tuhin</t>
  </si>
  <si>
    <t>Dr.Jamal</t>
  </si>
  <si>
    <t>Jobayar Madical Hall</t>
  </si>
  <si>
    <t>jonota bazar</t>
  </si>
  <si>
    <t>Dr.Ab.Mannan</t>
  </si>
  <si>
    <t>Mijan Madical Hall</t>
  </si>
  <si>
    <t>Bhokto</t>
  </si>
  <si>
    <t>Dhotto Homoeo Hall</t>
  </si>
  <si>
    <t>Proshondo pal</t>
  </si>
  <si>
    <t>Mirinl brotharc</t>
  </si>
  <si>
    <t xml:space="preserve">Jaye Homoeo Hall </t>
  </si>
  <si>
    <t xml:space="preserve">s.Sunamganj </t>
  </si>
  <si>
    <t>B.K.Mohon</t>
  </si>
  <si>
    <t>Molendo Homoeo Hall</t>
  </si>
  <si>
    <t>Dr.Afil miah</t>
  </si>
  <si>
    <t xml:space="preserve">Maysha Pharmacy </t>
  </si>
  <si>
    <t>Millon Bazar</t>
  </si>
  <si>
    <t>Fajjlul korim</t>
  </si>
  <si>
    <t xml:space="preserve">All Rafi Homoeo Hall </t>
  </si>
  <si>
    <t xml:space="preserve">Azizul Huq </t>
  </si>
  <si>
    <t xml:space="preserve">Mubin Pharmacy </t>
  </si>
  <si>
    <t xml:space="preserve">Sunamganj </t>
  </si>
  <si>
    <t>Tukargat</t>
  </si>
  <si>
    <t>MD Hannan</t>
  </si>
  <si>
    <t>Jomural Huq</t>
  </si>
  <si>
    <t>Thakiha Homoeo Hall</t>
  </si>
  <si>
    <t>Lilpur bazar</t>
  </si>
  <si>
    <t>Sajun Rangon dhas</t>
  </si>
  <si>
    <t>Nipa Homoeo Hall-2</t>
  </si>
  <si>
    <t>Shandip Ray</t>
  </si>
  <si>
    <t xml:space="preserve">Hanemsn Homoeo Hall </t>
  </si>
  <si>
    <t xml:space="preserve">N.Sunamganj </t>
  </si>
  <si>
    <t>Badol Chondro</t>
  </si>
  <si>
    <t>Subrato  Biniek</t>
  </si>
  <si>
    <t>Biniek Homoeo Hall</t>
  </si>
  <si>
    <t>Sonjon Bissehs</t>
  </si>
  <si>
    <t>Thite Homoeo Hall</t>
  </si>
  <si>
    <t>Patira bazar</t>
  </si>
  <si>
    <t>Ronedir Das</t>
  </si>
  <si>
    <t xml:space="preserve">Razib Homoeo Hall </t>
  </si>
  <si>
    <t>Horonpur bazar</t>
  </si>
  <si>
    <t xml:space="preserve">Sri kepandro </t>
  </si>
  <si>
    <t>Shubro Homoeo Hall</t>
  </si>
  <si>
    <t xml:space="preserve">Riyad Hossain </t>
  </si>
  <si>
    <t xml:space="preserve">Muktugdda pharmacy </t>
  </si>
  <si>
    <t>Hoboutpur bazar</t>
  </si>
  <si>
    <t>Nobi Hossen</t>
  </si>
  <si>
    <t>Shadi unani Medical santer</t>
  </si>
  <si>
    <t>Kali das</t>
  </si>
  <si>
    <t>Gringo Homoeo Hall</t>
  </si>
  <si>
    <t>Babak anndo</t>
  </si>
  <si>
    <t xml:space="preserve">Onita Homoeo Hall </t>
  </si>
  <si>
    <t>Darai</t>
  </si>
  <si>
    <t>Kajun Ray</t>
  </si>
  <si>
    <t>Dhalur Hossen</t>
  </si>
  <si>
    <t>TUS</t>
  </si>
  <si>
    <t>bagmarabazar</t>
  </si>
  <si>
    <t xml:space="preserve">Shoyal buyaea </t>
  </si>
  <si>
    <t xml:space="preserve">ALL Madina Homoeo Hall </t>
  </si>
  <si>
    <t xml:space="preserve">Malion bazar </t>
  </si>
  <si>
    <t xml:space="preserve">SANKAR RAY </t>
  </si>
  <si>
    <t>Joy Medical  Hall</t>
  </si>
  <si>
    <t xml:space="preserve"> Pagla bazar</t>
  </si>
  <si>
    <t>Rongon Kanti das</t>
  </si>
  <si>
    <t xml:space="preserve">Swhan Homoeo Hall </t>
  </si>
  <si>
    <t xml:space="preserve">Somir boron dhas </t>
  </si>
  <si>
    <t xml:space="preserve">Diptto Homoeo Hall </t>
  </si>
  <si>
    <t>WER</t>
  </si>
  <si>
    <t>Dr.Nurel Islam</t>
  </si>
  <si>
    <t>Shakil Homoeo Clinic</t>
  </si>
  <si>
    <t>Bashabu</t>
  </si>
  <si>
    <t>East Bashabu</t>
  </si>
  <si>
    <t>MPO-Hasibur Rahman Kanim-Badda</t>
  </si>
  <si>
    <t>Dr.shebani shah</t>
  </si>
  <si>
    <t>Jonokinath homoeo hall</t>
  </si>
  <si>
    <t>Nasarabad</t>
  </si>
  <si>
    <t>Dr.Mahidul islam</t>
  </si>
  <si>
    <t>Dr.Md.Monirujjaman</t>
  </si>
  <si>
    <t xml:space="preserve">Abdullah homoeo and health care   </t>
  </si>
  <si>
    <t xml:space="preserve">wijirpur </t>
  </si>
  <si>
    <t xml:space="preserve"> Mearhat</t>
  </si>
  <si>
    <t>Dr.Md.Rofiqul islam</t>
  </si>
  <si>
    <t xml:space="preserve">Newlife islamia Homoeo hall </t>
  </si>
  <si>
    <t xml:space="preserve">Barishal </t>
  </si>
  <si>
    <t xml:space="preserve">Batikhana bazar Barishal </t>
  </si>
  <si>
    <t>Dr.Sayed</t>
  </si>
  <si>
    <t>Al-mokka pharmacy-2</t>
  </si>
  <si>
    <t>pekua</t>
  </si>
  <si>
    <t>chowmone</t>
  </si>
  <si>
    <t>Dr.Nurul Hoq</t>
  </si>
  <si>
    <t>Seba medical Hall-1</t>
  </si>
  <si>
    <t>Elisiha bazar</t>
  </si>
  <si>
    <t>Dr.Anamul Haq</t>
  </si>
  <si>
    <t>Sefa Homoeo Hall-3</t>
  </si>
  <si>
    <t>Jame mosjid Eidgah</t>
  </si>
  <si>
    <t>Dr.Bojlur Rahman</t>
  </si>
  <si>
    <t>Sadinota Homoeo Medical Center</t>
  </si>
  <si>
    <t>Basgat road.Eidgah</t>
  </si>
  <si>
    <t>Dr.Salim Ullah</t>
  </si>
  <si>
    <t>Ardogan Homoeo Hall</t>
  </si>
  <si>
    <t>Station jame mosjid</t>
  </si>
  <si>
    <t>Dr.Atiquer Rahman</t>
  </si>
  <si>
    <t>Mukta homoeo holl</t>
  </si>
  <si>
    <t>fulbari</t>
  </si>
  <si>
    <t>sariyakandi</t>
  </si>
  <si>
    <t>Dr.Shamim  Hossain</t>
  </si>
  <si>
    <t>Durgahata</t>
  </si>
  <si>
    <t>Gabtoli</t>
  </si>
  <si>
    <t>Dr.Golam Saruyar alom</t>
  </si>
  <si>
    <t>Nasir homoeo holl 2</t>
  </si>
  <si>
    <t>gabtoli</t>
  </si>
  <si>
    <t xml:space="preserve">md.faruk </t>
  </si>
  <si>
    <t>Sujon Madical Hall</t>
  </si>
  <si>
    <t>dhms</t>
  </si>
  <si>
    <t xml:space="preserve"> c</t>
  </si>
  <si>
    <t>tulatuli bazar</t>
  </si>
  <si>
    <t>dr.firoj</t>
  </si>
  <si>
    <t>Firoj Madicall Hall</t>
  </si>
  <si>
    <t>dr.monorom cokroborti</t>
  </si>
  <si>
    <t>Monorom Homoeo Hall</t>
  </si>
  <si>
    <t>dr.md.maynodin</t>
  </si>
  <si>
    <t>Hoq Madical Hall</t>
  </si>
  <si>
    <t>jonglar khal</t>
  </si>
  <si>
    <t>dr.sayful</t>
  </si>
  <si>
    <t>hajir hat bazar</t>
  </si>
  <si>
    <t>dr.abul hosen</t>
  </si>
  <si>
    <t>Ma Madical Hall</t>
  </si>
  <si>
    <t>dr.mohosin</t>
  </si>
  <si>
    <t>dr.sohel</t>
  </si>
  <si>
    <t>Sohel Madical Hall</t>
  </si>
  <si>
    <t>dr.md.mijan</t>
  </si>
  <si>
    <t>Mariya Madical Hall</t>
  </si>
  <si>
    <t>MONPURA</t>
  </si>
  <si>
    <t>Dali market</t>
  </si>
  <si>
    <t>dr.susanto</t>
  </si>
  <si>
    <t>Megi Madical Hall</t>
  </si>
  <si>
    <t>dr.md.motin</t>
  </si>
  <si>
    <t>Mahamuda Madical Hall</t>
  </si>
  <si>
    <t>notun bazar</t>
  </si>
  <si>
    <t>md.ibrahim</t>
  </si>
  <si>
    <t>Tasrif  Madical Hall</t>
  </si>
  <si>
    <t>Dr.Md.Bakibilla</t>
  </si>
  <si>
    <t>Mamun Dowakhana</t>
  </si>
  <si>
    <t xml:space="preserve">Mehendigong </t>
  </si>
  <si>
    <t>uttor bazar patherhat</t>
  </si>
  <si>
    <t xml:space="preserve">Dr.Sathi Mojumder </t>
  </si>
  <si>
    <t>Newlife homoeo hall</t>
  </si>
  <si>
    <t>Tasnia Homoeo Hall</t>
  </si>
  <si>
    <t>comilla sador</t>
  </si>
  <si>
    <t>slekharchar</t>
  </si>
  <si>
    <t>sorail</t>
  </si>
  <si>
    <t>kali kosso</t>
  </si>
  <si>
    <t>Mahmud Homoeo</t>
  </si>
  <si>
    <t>Ashugonj</t>
  </si>
  <si>
    <t>Bogair</t>
  </si>
  <si>
    <t>kosba</t>
  </si>
  <si>
    <t>Araisida</t>
  </si>
  <si>
    <t>dr.Rofik chudari</t>
  </si>
  <si>
    <t>suraka homeo hall</t>
  </si>
  <si>
    <t xml:space="preserve">mwona bus </t>
  </si>
  <si>
    <t>mwona</t>
  </si>
  <si>
    <t>Dr.Mogamel hosen</t>
  </si>
  <si>
    <t>college homeo hall</t>
  </si>
  <si>
    <t>D.h.m.s</t>
  </si>
  <si>
    <t>dr.fardaus</t>
  </si>
  <si>
    <t>Tahasin Homeo Hall</t>
  </si>
  <si>
    <t>mowna</t>
  </si>
  <si>
    <t>joynabari</t>
  </si>
  <si>
    <t>Dr.jumur rani</t>
  </si>
  <si>
    <t>Dr.A.S.M Saiful Islam</t>
  </si>
  <si>
    <t>Health and Rissas Homoeo</t>
  </si>
  <si>
    <t>Lama</t>
  </si>
  <si>
    <t>Aziz nogor</t>
  </si>
  <si>
    <t>Sathi Homoeo Hall</t>
  </si>
  <si>
    <t xml:space="preserve"> SUN</t>
  </si>
  <si>
    <t>Vangura</t>
  </si>
  <si>
    <t>Mahim Homoeo Hall</t>
  </si>
  <si>
    <t>Dr. Md. Abul Hossain</t>
  </si>
  <si>
    <t>New Life Homoeo clinic</t>
  </si>
  <si>
    <t>Sorothnogor Bazer</t>
  </si>
  <si>
    <t>Dr: Amit kumar mondol</t>
  </si>
  <si>
    <t>Magura shador</t>
  </si>
  <si>
    <t>MPO-Shahabuddin Hossain-Laxmipur</t>
  </si>
  <si>
    <t>MPO-Imran Hossain-Hobigonj</t>
  </si>
  <si>
    <t>MPO-Khalilur Rahman-Mawna</t>
  </si>
  <si>
    <t>MPO-A.S.M Sohel Bhuyan-Kaliakair</t>
  </si>
  <si>
    <t>Kaliakoir</t>
  </si>
  <si>
    <t>MPO-Lutfor Rahman-Manikgonj</t>
  </si>
  <si>
    <t>MPO-Md. Ismail- Savar</t>
  </si>
  <si>
    <t>MPO-Khalid Saifullah-Tongi</t>
  </si>
  <si>
    <t>MPO-Nipendra Nath Roy-Kishoreganj</t>
  </si>
  <si>
    <t>MPO-Anarul Islam-Mymensingh</t>
  </si>
  <si>
    <t>MPO-Mohammad Azizul Huq-Fulpur</t>
  </si>
  <si>
    <t>MPO-Khurshed Alam-Jamalpur</t>
  </si>
  <si>
    <t>Jamalpur</t>
  </si>
  <si>
    <t>MPO-Hasan Hawlader-Sorupkhati</t>
  </si>
  <si>
    <t>sorupkathi</t>
  </si>
  <si>
    <t>MPO-Md.Ibrahim-Monpura</t>
  </si>
  <si>
    <t>MPO-Md.Rana-Amtoli</t>
  </si>
  <si>
    <t>MPO-Shawon Howlader-Barguna</t>
  </si>
  <si>
    <t>Barguna</t>
  </si>
  <si>
    <t>MPO-Mehedi Hasan-Jhalokathi</t>
  </si>
  <si>
    <t>Jhalokhati</t>
  </si>
  <si>
    <t>Mpo-Arif Howlader-Potuakhali</t>
  </si>
  <si>
    <t>MPO- Amitav Bepary-Pirojpur</t>
  </si>
  <si>
    <t>MPO-Jahidul Islam -Faridpur 2</t>
  </si>
  <si>
    <t>Boalmari</t>
  </si>
  <si>
    <t>MPO-Saifull Islam-Madaripur</t>
  </si>
  <si>
    <t>Shariatpur</t>
  </si>
  <si>
    <t>MPO-Moshin Ali-Meherpur</t>
  </si>
  <si>
    <t>MPO-Jahidul Islam-Chuadanga</t>
  </si>
  <si>
    <t>MPO-Md.Salauddin-Jhinaidhah</t>
  </si>
  <si>
    <t>Jhenaidha</t>
  </si>
  <si>
    <t>MPO-Bikash Kumar Mondol-Magura</t>
  </si>
  <si>
    <t>MPO-Farhad Ali-Kustia</t>
  </si>
  <si>
    <t>Dr.Chand Mohammad</t>
  </si>
  <si>
    <t>Chand Homoeo Chikitshaloy</t>
  </si>
  <si>
    <t xml:space="preserve"> Natore</t>
  </si>
  <si>
    <t>Dr.Anil Chandra Nathl</t>
  </si>
  <si>
    <t>Sneho Homoeo Hall</t>
  </si>
  <si>
    <t>Notun Hat</t>
  </si>
  <si>
    <t>Dr.Md:Foyez</t>
  </si>
  <si>
    <t>Foyzia Homoeo Hall-2</t>
  </si>
  <si>
    <t>Kachari Road</t>
  </si>
  <si>
    <t>Dr.Md.Sorif</t>
  </si>
  <si>
    <t>New German Homoeo Hall</t>
  </si>
  <si>
    <t>Chokoria</t>
  </si>
  <si>
    <t>chowar fari bazar</t>
  </si>
  <si>
    <t>Dr.Thajmul Hoque (ruko)</t>
  </si>
  <si>
    <t>The Rokeya  Homoeo holl</t>
  </si>
  <si>
    <t>mokamtola bajar</t>
  </si>
  <si>
    <t>Dr.Foridul Alom</t>
  </si>
  <si>
    <t>Germani Homoeo Center-4</t>
  </si>
  <si>
    <t>Aziznogor</t>
  </si>
  <si>
    <t>Dr.Borhan Uddin</t>
  </si>
  <si>
    <t>Nicintapur</t>
  </si>
  <si>
    <t>Dr.Abdul Razzak</t>
  </si>
  <si>
    <t>Dr.lipi Begum</t>
  </si>
  <si>
    <t>Dr.Pijush Chandra Sarkar</t>
  </si>
  <si>
    <t>Nasinpur</t>
  </si>
  <si>
    <t>Dr.Mazharul Islum</t>
  </si>
  <si>
    <t>Buripara</t>
  </si>
  <si>
    <t>godadhor sarker</t>
  </si>
  <si>
    <t>tarash</t>
  </si>
  <si>
    <t>Dr.Saiwedul alom</t>
  </si>
  <si>
    <t>Abdul Malek Medical</t>
  </si>
  <si>
    <t>Toitong bazar</t>
  </si>
  <si>
    <t>Dr.Samsul alom</t>
  </si>
  <si>
    <t>Samsul Alom Homoeo Hall</t>
  </si>
  <si>
    <t>Nesarabad sorupkathi C</t>
  </si>
  <si>
    <t>Dr.Debobroto bissash</t>
  </si>
  <si>
    <t>Bissah Homoeo Hall</t>
  </si>
  <si>
    <t>Dr.Mohammed Ali</t>
  </si>
  <si>
    <t>Aroggo Niketon</t>
  </si>
  <si>
    <t>Dr.Bashudeb mistiri</t>
  </si>
  <si>
    <t>Loknath Chikitsaloy</t>
  </si>
  <si>
    <t>Dr.Md.Atikur rahaman</t>
  </si>
  <si>
    <t>dr. aklak mia</t>
  </si>
  <si>
    <t>shitolgari stand</t>
  </si>
  <si>
    <t>Dr. Sah Alom</t>
  </si>
  <si>
    <t>BusStand</t>
  </si>
  <si>
    <t>Dr.Saieda</t>
  </si>
  <si>
    <t>Ma O Sisu Homoeo Hall</t>
  </si>
  <si>
    <t>Dr.Nurul Islam</t>
  </si>
  <si>
    <t>Dr. Halima Khatun</t>
  </si>
  <si>
    <t>HularHat</t>
  </si>
  <si>
    <t>Dr.Arun Bhottacharzo</t>
  </si>
  <si>
    <t>Songkor Homoeo Hall</t>
  </si>
  <si>
    <t>Krisi bank Road</t>
  </si>
  <si>
    <t>Dr.Eti Kona Boruya</t>
  </si>
  <si>
    <t xml:space="preserve">Germani Homoeo Center </t>
  </si>
  <si>
    <t>Ramu</t>
  </si>
  <si>
    <t>Boddo Mondir Road</t>
  </si>
  <si>
    <t>Dr Sawkat ali</t>
  </si>
  <si>
    <t>PurPara</t>
  </si>
  <si>
    <t>Dr Golam Sarowar</t>
  </si>
  <si>
    <t>Jhikorgachha road</t>
  </si>
  <si>
    <t>Emran Homoeo Hall</t>
  </si>
  <si>
    <t>oposite of Upzila</t>
  </si>
  <si>
    <t>Jessore Sador</t>
  </si>
  <si>
    <t>Puler hat</t>
  </si>
  <si>
    <t>Dr Salim khan</t>
  </si>
  <si>
    <t xml:space="preserve">New Homoeo Pharmacy </t>
  </si>
  <si>
    <t>Dr Madab kumar pal</t>
  </si>
  <si>
    <t>Srabonti Homoeo Hall</t>
  </si>
  <si>
    <t>Dr Rakhal Biswas</t>
  </si>
  <si>
    <t xml:space="preserve">Dr Obidur Rahman </t>
  </si>
  <si>
    <t>Dr.Nazrul Islam</t>
  </si>
  <si>
    <t>Matree Mongol Homeo Hall</t>
  </si>
  <si>
    <t>Talora</t>
  </si>
  <si>
    <t>Dhuchachia</t>
  </si>
  <si>
    <t>Dr.Abdur Rashid</t>
  </si>
  <si>
    <t>Chapapur Homeo Hall</t>
  </si>
  <si>
    <t>Chapapur</t>
  </si>
  <si>
    <t>Adomdigi</t>
  </si>
  <si>
    <t>Dr.NURUJJAN</t>
  </si>
  <si>
    <t>Jaman Homeo Hall</t>
  </si>
  <si>
    <t>Jamgram</t>
  </si>
  <si>
    <t>Dr.Altaf</t>
  </si>
  <si>
    <t>Sohortoli Homoeo Hall</t>
  </si>
  <si>
    <t>Dhupchachia</t>
  </si>
  <si>
    <t>Dr Hiron Islam</t>
  </si>
  <si>
    <t>Rupdia bazar</t>
  </si>
  <si>
    <t xml:space="preserve">Dr Hafizur Rahman </t>
  </si>
  <si>
    <t>Vaskarjer more</t>
  </si>
  <si>
    <t xml:space="preserve">Dr Ebrahim </t>
  </si>
  <si>
    <t>Dr.Md.Hedait ullah</t>
  </si>
  <si>
    <t>Golden Life Homoeo Hall</t>
  </si>
  <si>
    <t>Dr.Md. Mojibur Rahman</t>
  </si>
  <si>
    <t>A K L Homoeo Hall</t>
  </si>
  <si>
    <t>Dr.Mohammad Ali</t>
  </si>
  <si>
    <t>Shariatpur (AID) Homoeo Hall</t>
  </si>
  <si>
    <t>Kamrangirchor</t>
  </si>
  <si>
    <t>Dr.Ashadul Islam</t>
  </si>
  <si>
    <t>Natural Homoeo Hall</t>
  </si>
  <si>
    <t>Dr. Md.Delower Hossain</t>
  </si>
  <si>
    <t>Delower and Company Homoeo</t>
  </si>
  <si>
    <t>Dr. Rokib Ud-Dowla</t>
  </si>
  <si>
    <t>Zhakkas Homoeo Hall</t>
  </si>
  <si>
    <t>Dr. Md. Solaiman Siddik</t>
  </si>
  <si>
    <t>Islamia Homoeo Health Care</t>
  </si>
  <si>
    <t>Adabor</t>
  </si>
  <si>
    <t>Dr.A.I.Mollik</t>
  </si>
  <si>
    <t>Arrogo Homoeo Link</t>
  </si>
  <si>
    <t>DHMS.PSD</t>
  </si>
  <si>
    <t>khilket</t>
  </si>
  <si>
    <t>Dr.Kofer Uddin bul bul</t>
  </si>
  <si>
    <t>Sofol Homoeo Chikithsaloy</t>
  </si>
  <si>
    <t>Madrasha more</t>
  </si>
  <si>
    <t>Dr.Salma Begum</t>
  </si>
  <si>
    <t>Dr.Mahmudul Hassan.bachhu</t>
  </si>
  <si>
    <t>Dr.Narayon Chandra sarker</t>
  </si>
  <si>
    <t>Homoeo Aroggo niketon</t>
  </si>
  <si>
    <t>Doyarampur can</t>
  </si>
  <si>
    <t>Dr.lmran</t>
  </si>
  <si>
    <t>Kear Point Pharmacy</t>
  </si>
  <si>
    <t xml:space="preserve"> TUE</t>
  </si>
  <si>
    <t>barbakia bazar</t>
  </si>
  <si>
    <t>Dr Nirmol kanti sucil</t>
  </si>
  <si>
    <t>Mitun Homoeo Hall</t>
  </si>
  <si>
    <t>Haji bazar</t>
  </si>
  <si>
    <t>Dr sujit</t>
  </si>
  <si>
    <t>Dr Sorwer Uddin</t>
  </si>
  <si>
    <t>Nigar Homoeo Hall</t>
  </si>
  <si>
    <t>DhMS</t>
  </si>
  <si>
    <t>Dr Anokul kanti sucil</t>
  </si>
  <si>
    <t>Ankon Homoeo Hall</t>
  </si>
  <si>
    <t>tue</t>
  </si>
  <si>
    <t>Tooting bazar</t>
  </si>
  <si>
    <t>Dr Nur Ahmmed</t>
  </si>
  <si>
    <t>DhMs</t>
  </si>
  <si>
    <t>Arobsha Bazar</t>
  </si>
  <si>
    <t>Dr Rofiq</t>
  </si>
  <si>
    <t>Rofiq Homoeo Hall</t>
  </si>
  <si>
    <t>dr.Rina rani mujumdar</t>
  </si>
  <si>
    <t>Toma Medical Hall</t>
  </si>
  <si>
    <t>tojumodin</t>
  </si>
  <si>
    <t>tujumodin bazar</t>
  </si>
  <si>
    <t>Dr.Israil Bhuyan</t>
  </si>
  <si>
    <t>khilket.Dhaka</t>
  </si>
  <si>
    <t>Dr Sohidul Islam</t>
  </si>
  <si>
    <t>Bihari Homoeo Hall</t>
  </si>
  <si>
    <t xml:space="preserve"> THU</t>
  </si>
  <si>
    <t>Dr Selim</t>
  </si>
  <si>
    <t>Siddicia Homoeo Hall</t>
  </si>
  <si>
    <t>Ralbari sador</t>
  </si>
  <si>
    <t>Dr Milon Mia</t>
  </si>
  <si>
    <t>Baliakandi</t>
  </si>
  <si>
    <t>baliakandi</t>
  </si>
  <si>
    <t>Dr Suranjon</t>
  </si>
  <si>
    <t>The Haniman Ho Hall</t>
  </si>
  <si>
    <t>pangsa</t>
  </si>
  <si>
    <t>Baher more</t>
  </si>
  <si>
    <t>Dr.Afif Hossion</t>
  </si>
  <si>
    <t>Dr.Noresh</t>
  </si>
  <si>
    <t>Newton Homoeo Hall</t>
  </si>
  <si>
    <t>Zona patta</t>
  </si>
  <si>
    <t>Dr Fakhuruddin</t>
  </si>
  <si>
    <t>Niribili Homoeo Hall</t>
  </si>
  <si>
    <t>Moisala</t>
  </si>
  <si>
    <t>Dr Billal</t>
  </si>
  <si>
    <t>Eakub Ali</t>
  </si>
  <si>
    <t>Tues</t>
  </si>
  <si>
    <t>BasontopurGoalando</t>
  </si>
  <si>
    <t>Sifat Homoeo Hall</t>
  </si>
  <si>
    <t>Dr Anondo</t>
  </si>
  <si>
    <t>Binoth Bihari Ho Hall</t>
  </si>
  <si>
    <t>Borat bazar</t>
  </si>
  <si>
    <t>Dr Siddique</t>
  </si>
  <si>
    <t>Toufiq Homoeo Hall</t>
  </si>
  <si>
    <t>Dr Nazrul Islam</t>
  </si>
  <si>
    <t>Fatima Homoeo Hall</t>
  </si>
  <si>
    <t>kalukhali</t>
  </si>
  <si>
    <t>Mrigi bazar</t>
  </si>
  <si>
    <t>Chandoni</t>
  </si>
  <si>
    <t>Fajlur Rahman</t>
  </si>
  <si>
    <t>Faruk Hossion</t>
  </si>
  <si>
    <t>Gopal Carmoker</t>
  </si>
  <si>
    <t>R B Carmoker&amp; Sons</t>
  </si>
  <si>
    <t>Rajbri sador</t>
  </si>
  <si>
    <t>Dr.Morjin Akther</t>
  </si>
  <si>
    <t>Mahin Homeo Hall</t>
  </si>
  <si>
    <t>Namapara.Boatghat.Khilket.Dhaka.</t>
  </si>
  <si>
    <t>Dr.S.M.Sujon</t>
  </si>
  <si>
    <t>Noor Homeo Hall</t>
  </si>
  <si>
    <t>Sokkor Ali Market.Khilkhet.</t>
  </si>
  <si>
    <t>Dr.Homaon Kabir</t>
  </si>
  <si>
    <t>Niramoy Homoeo</t>
  </si>
  <si>
    <t xml:space="preserve">chaumohoni </t>
  </si>
  <si>
    <t>napiter pol</t>
  </si>
  <si>
    <t>Rahmania Homoeo</t>
  </si>
  <si>
    <t xml:space="preserve">station road </t>
  </si>
  <si>
    <t xml:space="preserve">Dr.Rafiq  Chaudhury </t>
  </si>
  <si>
    <t>Jonokollan Homoeo</t>
  </si>
  <si>
    <t>senbag</t>
  </si>
  <si>
    <t>sebarhat</t>
  </si>
  <si>
    <t>Dr.Razib</t>
  </si>
  <si>
    <t>Othoi Homoeo</t>
  </si>
  <si>
    <t xml:space="preserve">Dr.Hanif Patwary </t>
  </si>
  <si>
    <t>Sefa Homoeo</t>
  </si>
  <si>
    <t>maizdee</t>
  </si>
  <si>
    <t>dotterhat</t>
  </si>
  <si>
    <t>Dr.Binoy Krihno</t>
  </si>
  <si>
    <t xml:space="preserve"> Vishwanath Homoeo</t>
  </si>
  <si>
    <t xml:space="preserve">maizdee </t>
  </si>
  <si>
    <t>Ibne Cina Homoeo Hall</t>
  </si>
  <si>
    <t xml:space="preserve">Maa Homoeo </t>
  </si>
  <si>
    <t>Dr.Md Ribel</t>
  </si>
  <si>
    <t>Nobi Hmoro</t>
  </si>
  <si>
    <t xml:space="preserve">Dr.Partho Majumdar </t>
  </si>
  <si>
    <t>National Homoeo</t>
  </si>
  <si>
    <t>satar paiya</t>
  </si>
  <si>
    <t xml:space="preserve">Dr.Jointra Majumdar </t>
  </si>
  <si>
    <t>Usha Homoeo</t>
  </si>
  <si>
    <t>gola baria</t>
  </si>
  <si>
    <t>Dr.Gones</t>
  </si>
  <si>
    <t xml:space="preserve"> maizdee bazar</t>
  </si>
  <si>
    <t xml:space="preserve">Dr.Kamrunnahar </t>
  </si>
  <si>
    <t>Mahfuz Homoeo</t>
  </si>
  <si>
    <t>maizdee bazar</t>
  </si>
  <si>
    <t>Dr.Alauddin</t>
  </si>
  <si>
    <t>Tamanna Homoeo</t>
  </si>
  <si>
    <t>Dr.Jashim Uddin</t>
  </si>
  <si>
    <t>Dr.Anil Chandra Majumdar</t>
  </si>
  <si>
    <t>Sree Devi Homoeo</t>
  </si>
  <si>
    <t xml:space="preserve">hokars market </t>
  </si>
  <si>
    <t>Dr.Kingkor Acharjo</t>
  </si>
  <si>
    <t>R K Homoeo</t>
  </si>
  <si>
    <t xml:space="preserve">moktizodda market </t>
  </si>
  <si>
    <t>Dr.Sobita Rani Das</t>
  </si>
  <si>
    <t>Sumita Homoeo</t>
  </si>
  <si>
    <t>Dr.Sokomol Sen</t>
  </si>
  <si>
    <t>Homoeo Bhobon</t>
  </si>
  <si>
    <t xml:space="preserve">Haq market </t>
  </si>
  <si>
    <t>Dr.Krishno Komol Sen</t>
  </si>
  <si>
    <t>Amol Homoeo</t>
  </si>
  <si>
    <t>Dr.Abul Hasem</t>
  </si>
  <si>
    <t>Kaiyum Homoeo</t>
  </si>
  <si>
    <t xml:space="preserve">Dr.Vishwanath </t>
  </si>
  <si>
    <t>Homoeo Niketon</t>
  </si>
  <si>
    <t xml:space="preserve">Dr.Sahabuddin </t>
  </si>
  <si>
    <t>Dr.Mitu</t>
  </si>
  <si>
    <t>parents Homoeo Hall</t>
  </si>
  <si>
    <t>dr.kholil ullah</t>
  </si>
  <si>
    <t>Homoeopath Gobesona O Chikissha Kendo</t>
  </si>
  <si>
    <t>keranigong</t>
  </si>
  <si>
    <t>labonistand bocila bridge</t>
  </si>
  <si>
    <t>dr.shoidur rahman</t>
  </si>
  <si>
    <t>Chreti Homoeo Hall</t>
  </si>
  <si>
    <t>bhms</t>
  </si>
  <si>
    <t>company ghat</t>
  </si>
  <si>
    <t>dr.mahabubur rahman</t>
  </si>
  <si>
    <t>Homoeo Recherch And Treatment Centre</t>
  </si>
  <si>
    <t>adabor</t>
  </si>
  <si>
    <t xml:space="preserve">sunibir Housing </t>
  </si>
  <si>
    <t>Dr.krishnopodo saha</t>
  </si>
  <si>
    <t>Adorsho Matry Homeo Hall</t>
  </si>
  <si>
    <t>solgatia bazar</t>
  </si>
  <si>
    <t xml:space="preserve">Dr.sushen kumar </t>
  </si>
  <si>
    <t>Bonna Homeo Hall</t>
  </si>
  <si>
    <t>mikshimil road dumuria</t>
  </si>
  <si>
    <t>Dr.bikash kumar</t>
  </si>
  <si>
    <t>Himadry Vuson Homeo Hall</t>
  </si>
  <si>
    <t>Kopilmuni Bazar</t>
  </si>
  <si>
    <t>Dr.Md Israfil hossain</t>
  </si>
  <si>
    <t>Health Keyar</t>
  </si>
  <si>
    <t>Jessore road  chuknagor</t>
  </si>
  <si>
    <t>Dr.Md:Yunus</t>
  </si>
  <si>
    <t>Mordern Homoeo Recharge Center</t>
  </si>
  <si>
    <t>Somotolpara</t>
  </si>
  <si>
    <t>Dr.Uzzal Kanti</t>
  </si>
  <si>
    <t xml:space="preserve">Seba Homoeo Hall </t>
  </si>
  <si>
    <t>Thakurdighi Bazar</t>
  </si>
  <si>
    <t>Dr.Jannatul Aysha</t>
  </si>
  <si>
    <t xml:space="preserve">Ma Moni Pharmacy </t>
  </si>
  <si>
    <t>Noyakhaler mur</t>
  </si>
  <si>
    <t>Dr.Ashok Chandra</t>
  </si>
  <si>
    <t xml:space="preserve">Ashok Pharmacy </t>
  </si>
  <si>
    <t>Chandanish</t>
  </si>
  <si>
    <t xml:space="preserve">Doctors Homoeo Hall </t>
  </si>
  <si>
    <t>Dr.A.S.M. Sofiullah</t>
  </si>
  <si>
    <t xml:space="preserve">Wabaydia Homoeo Hall </t>
  </si>
  <si>
    <t>Dr.Md:Jahangir Alam</t>
  </si>
  <si>
    <t xml:space="preserve">Al Mokka Homoeo Hall </t>
  </si>
  <si>
    <t>Amirabad</t>
  </si>
  <si>
    <t xml:space="preserve">Dr.Md:Kamal Hossain </t>
  </si>
  <si>
    <t xml:space="preserve">Mothers Homoeo Hall </t>
  </si>
  <si>
    <t xml:space="preserve">Dr.Md:Imam Hossain </t>
  </si>
  <si>
    <t xml:space="preserve">As Sefa Homoeo Hall </t>
  </si>
  <si>
    <t>Dr.Daodul islam</t>
  </si>
  <si>
    <t>bostro hokars market</t>
  </si>
  <si>
    <t xml:space="preserve">zaman road </t>
  </si>
  <si>
    <t xml:space="preserve">Lion Dr.Shahidul Islam </t>
  </si>
  <si>
    <t xml:space="preserve">Damham Homoeo Pharmacy </t>
  </si>
  <si>
    <t>Pathan bari road</t>
  </si>
  <si>
    <t>Dr.mostofa hossain</t>
  </si>
  <si>
    <t>Ibne Sina Homoeo Hall</t>
  </si>
  <si>
    <t>a</t>
  </si>
  <si>
    <t xml:space="preserve">Dr.Robiul Haq </t>
  </si>
  <si>
    <t>islam plaza</t>
  </si>
  <si>
    <t xml:space="preserve">Dr.musa Miah </t>
  </si>
  <si>
    <t>zahan plaza</t>
  </si>
  <si>
    <t xml:space="preserve">ssk road </t>
  </si>
  <si>
    <t xml:space="preserve">Dr.sazed Ullah </t>
  </si>
  <si>
    <t>Mahbub Homoei</t>
  </si>
  <si>
    <t>rmp</t>
  </si>
  <si>
    <t>soyed market</t>
  </si>
  <si>
    <t>Dr.mithun chandra dey</t>
  </si>
  <si>
    <t>Dotto Homoeo</t>
  </si>
  <si>
    <t>Dr.zafor ahmed</t>
  </si>
  <si>
    <t>Robi Homoeo</t>
  </si>
  <si>
    <t>shisho Niketan</t>
  </si>
  <si>
    <t xml:space="preserve"> tank road </t>
  </si>
  <si>
    <t xml:space="preserve">Dr.abdul mannan Bhuyan </t>
  </si>
  <si>
    <t>Al Amin Homoeo</t>
  </si>
  <si>
    <t>sonali bhobon</t>
  </si>
  <si>
    <t xml:space="preserve">tank road </t>
  </si>
  <si>
    <t>Dr.sahadat hossen</t>
  </si>
  <si>
    <t>Vital Homoeo Care</t>
  </si>
  <si>
    <t>Bhms</t>
  </si>
  <si>
    <t>boro mosjid market</t>
  </si>
  <si>
    <t>Dr.Shahidul haq</t>
  </si>
  <si>
    <t>Tuhin Homoeo</t>
  </si>
  <si>
    <t>mahbub plaza</t>
  </si>
  <si>
    <t>Dr.Ataur rahman</t>
  </si>
  <si>
    <t>Arrogo Homoeo</t>
  </si>
  <si>
    <t>mohipal</t>
  </si>
  <si>
    <t>hazera monjil</t>
  </si>
  <si>
    <t>Dr.utpal das</t>
  </si>
  <si>
    <t>Sonjoy Homoeo</t>
  </si>
  <si>
    <t>Dr.shib prosonno</t>
  </si>
  <si>
    <t>Henimen Homoeo</t>
  </si>
  <si>
    <t>Dagon buyan</t>
  </si>
  <si>
    <t>oli menson</t>
  </si>
  <si>
    <t>Dr.m a hasan</t>
  </si>
  <si>
    <t>Hasan Homoeo</t>
  </si>
  <si>
    <t>brac bank</t>
  </si>
  <si>
    <t>Dr.Shomir chandra</t>
  </si>
  <si>
    <t>Niloy Homoeo</t>
  </si>
  <si>
    <t>hazi plaza</t>
  </si>
  <si>
    <t>Dr.abdul koddus</t>
  </si>
  <si>
    <t>Ahmadia Homoeo</t>
  </si>
  <si>
    <t xml:space="preserve">Faziler ghat road </t>
  </si>
  <si>
    <t>Dr.Norul alam</t>
  </si>
  <si>
    <t>Fabiha Homoeo</t>
  </si>
  <si>
    <t>Dr.nirmul chandra</t>
  </si>
  <si>
    <t>Opurbo Homoeo</t>
  </si>
  <si>
    <t xml:space="preserve">chaumohoni road </t>
  </si>
  <si>
    <t>Dr.abul kalam azad</t>
  </si>
  <si>
    <t>Azad Homoeo</t>
  </si>
  <si>
    <t xml:space="preserve">Dr.jasim Uddin </t>
  </si>
  <si>
    <t xml:space="preserve">haq supar market </t>
  </si>
  <si>
    <t>Dr.motaher homoeo</t>
  </si>
  <si>
    <t>Takia Homoeo</t>
  </si>
  <si>
    <t xml:space="preserve">school market </t>
  </si>
  <si>
    <t xml:space="preserve">Dr.mamun Ahmed </t>
  </si>
  <si>
    <t>Amin Homoeo</t>
  </si>
  <si>
    <t xml:space="preserve">College road </t>
  </si>
  <si>
    <t>Dr.arjun chandra das</t>
  </si>
  <si>
    <t>Sree Krishno Homoeo</t>
  </si>
  <si>
    <t xml:space="preserve">duck bangla road </t>
  </si>
  <si>
    <t>Dr.A b siddik</t>
  </si>
  <si>
    <t>Dhaka Homoeo Complex</t>
  </si>
  <si>
    <t>porshuram</t>
  </si>
  <si>
    <t xml:space="preserve">posho hospital road </t>
  </si>
  <si>
    <t>Dr.Abu taher</t>
  </si>
  <si>
    <t>American Homoeo</t>
  </si>
  <si>
    <t xml:space="preserve">post office road </t>
  </si>
  <si>
    <t>Dr.shuklal debnath</t>
  </si>
  <si>
    <t>Jononi Homoeo</t>
  </si>
  <si>
    <t>sona gazi</t>
  </si>
  <si>
    <t xml:space="preserve">thana road </t>
  </si>
  <si>
    <t>Dr.Mossarraf hossen</t>
  </si>
  <si>
    <t xml:space="preserve">high school market </t>
  </si>
  <si>
    <t>Dr.prodif chandra</t>
  </si>
  <si>
    <t>Mridol Homoeo</t>
  </si>
  <si>
    <t>choni gazi len</t>
  </si>
  <si>
    <t xml:space="preserve">Dr.mohsin Chaudhury </t>
  </si>
  <si>
    <t>Dr.Mohsin Homoeo</t>
  </si>
  <si>
    <t xml:space="preserve">main road </t>
  </si>
  <si>
    <t>Dr.oman goni(sahed)</t>
  </si>
  <si>
    <t>Dr.Golam Maola Homoeo</t>
  </si>
  <si>
    <t>Dr.Md.Masuddur Rahman</t>
  </si>
  <si>
    <t>Ahmad Homoeo Medicure</t>
  </si>
  <si>
    <t>badda</t>
  </si>
  <si>
    <t>Dr: Liyakot Hossain</t>
  </si>
  <si>
    <t>Rownok Homeo Hall</t>
  </si>
  <si>
    <t>Ashkona</t>
  </si>
  <si>
    <t>Faydabad.Dhokkinkhan.dhaka</t>
  </si>
  <si>
    <t>Dr.Sekor gain</t>
  </si>
  <si>
    <t>Barotio Homoeo Hall</t>
  </si>
  <si>
    <t>uttor chiltola bazar</t>
  </si>
  <si>
    <t>Dr.Sunil kisno Dewri</t>
  </si>
  <si>
    <t>Sumotio Homoeo Hall</t>
  </si>
  <si>
    <t>chiltola bazar</t>
  </si>
  <si>
    <t>Dr.Otul prosad</t>
  </si>
  <si>
    <t>Onkita Homoeo Hall</t>
  </si>
  <si>
    <t>Conokpara bazar</t>
  </si>
  <si>
    <t>Dr.Sonkor</t>
  </si>
  <si>
    <t>Sonkor Homoeo Hall</t>
  </si>
  <si>
    <t>kuriana bazar</t>
  </si>
  <si>
    <t>Dr.Orobindu shikder</t>
  </si>
  <si>
    <t>Heneman Homoeo  Hall</t>
  </si>
  <si>
    <t xml:space="preserve">Corpahat bazar </t>
  </si>
  <si>
    <t>Dr.Sunil Mojumder</t>
  </si>
  <si>
    <t>S.R Homoeo Hall</t>
  </si>
  <si>
    <t>Gonokpara bazar</t>
  </si>
  <si>
    <t>Dr.Omitab mondol</t>
  </si>
  <si>
    <t>Dr.Bojlur Rahaman</t>
  </si>
  <si>
    <t>Bojlur Homoeo Hall</t>
  </si>
  <si>
    <t>Mahamudkathi bazar</t>
  </si>
  <si>
    <t>Dr.Jilani</t>
  </si>
  <si>
    <t>Dr.Kamrujaman</t>
  </si>
  <si>
    <t>Alkirhat bazar</t>
  </si>
  <si>
    <t>Dr.Sunil kumar suta</t>
  </si>
  <si>
    <t xml:space="preserve">korpa bazar </t>
  </si>
  <si>
    <t>Dr.Bimol</t>
  </si>
  <si>
    <t>Bimol Homoeo Hall</t>
  </si>
  <si>
    <t>Dr.mijanur rhaman</t>
  </si>
  <si>
    <t xml:space="preserve">satkhira </t>
  </si>
  <si>
    <t>assasuni</t>
  </si>
  <si>
    <t>Dr Abdul Khalek</t>
  </si>
  <si>
    <t>Hasina Homoeo Hall</t>
  </si>
  <si>
    <t>Afzal ar more</t>
  </si>
  <si>
    <t>Dr Asaduzzaman Likhon</t>
  </si>
  <si>
    <t xml:space="preserve">Dr Emdadul Haque </t>
  </si>
  <si>
    <t>Cutipur stand</t>
  </si>
  <si>
    <t>Dr Nazim Uddin</t>
  </si>
  <si>
    <t>P.S.T Homoeo Clicnic</t>
  </si>
  <si>
    <t>Krishi bank</t>
  </si>
  <si>
    <t>Dr Sohidul islam</t>
  </si>
  <si>
    <t>Sohidul Homoeo Hall</t>
  </si>
  <si>
    <t>Choramonkati</t>
  </si>
  <si>
    <t>Lisa Homoeo Hall</t>
  </si>
  <si>
    <t>Avynagor</t>
  </si>
  <si>
    <t>Rail station</t>
  </si>
  <si>
    <t>Pirbari</t>
  </si>
  <si>
    <t>bazar</t>
  </si>
  <si>
    <t>Dr Nasirulla bari</t>
  </si>
  <si>
    <t xml:space="preserve">Huda Homoeo Pharmacy </t>
  </si>
  <si>
    <t>Md.Safi uddin Safi</t>
  </si>
  <si>
    <t>Singa bypass</t>
  </si>
  <si>
    <t>Dr.Aynul Haque</t>
  </si>
  <si>
    <t>Dr.Motiur Rahaman</t>
  </si>
  <si>
    <t>Rahamania Homoeo Center</t>
  </si>
  <si>
    <t>Dr.Sayem Ali</t>
  </si>
  <si>
    <t>Mredha Homoeo Hall</t>
  </si>
  <si>
    <t xml:space="preserve"> iswardi</t>
  </si>
  <si>
    <t>Dr.Golam mostofa</t>
  </si>
  <si>
    <t>Niramoy Homoeo Chember</t>
  </si>
  <si>
    <t>Chapa mosque.pabna</t>
  </si>
  <si>
    <t>Dr.Golam maowla</t>
  </si>
  <si>
    <t>Basar Homoeo Chikithsaloy</t>
  </si>
  <si>
    <t>Govt.girls school.pabna</t>
  </si>
  <si>
    <t>Dr.Mhafujur rahaman</t>
  </si>
  <si>
    <t>M/S Heniman Homoeo Pharmacy</t>
  </si>
  <si>
    <t>Haji mohammad mohsin road.</t>
  </si>
  <si>
    <t>Dr.Fajlur rahaman</t>
  </si>
  <si>
    <t>Pachmatha more.pabna</t>
  </si>
  <si>
    <t>Dr.Rahamot ali</t>
  </si>
  <si>
    <t>Zehad Homoeo Hall</t>
  </si>
  <si>
    <t>IRoad.Radhanagor.pabna</t>
  </si>
  <si>
    <t>Dr.Nadira Akther Ranu</t>
  </si>
  <si>
    <t>Nati Babu Homoeo Hall</t>
  </si>
  <si>
    <t>pabna.</t>
  </si>
  <si>
    <t>Dr.A R Khan</t>
  </si>
  <si>
    <t>Munsur ali college Road pabna</t>
  </si>
  <si>
    <t>Dr.Jaman</t>
  </si>
  <si>
    <t>Jaman Homoeo Medical</t>
  </si>
  <si>
    <t>Lipu sipahe road.pabna</t>
  </si>
  <si>
    <t>Dr.Najmul Haque sarker</t>
  </si>
  <si>
    <t>Sadia Helthe Ceare.</t>
  </si>
  <si>
    <t xml:space="preserve"> pabna</t>
  </si>
  <si>
    <t>Dr.Safiqul Islam</t>
  </si>
  <si>
    <t>Rn Homoeo Clinie</t>
  </si>
  <si>
    <t>Alia madrasha road.pabna.</t>
  </si>
  <si>
    <t>Dr.Jakaria manik</t>
  </si>
  <si>
    <t>Homoeo Ceare</t>
  </si>
  <si>
    <t>TV hospital Road.pabna</t>
  </si>
  <si>
    <t>Dr.Najrul Islam</t>
  </si>
  <si>
    <t>Homoeo Aroggo</t>
  </si>
  <si>
    <t>dilalpur.pabna</t>
  </si>
  <si>
    <t>Masum Islam</t>
  </si>
  <si>
    <t>Dr sekhor</t>
  </si>
  <si>
    <t>Boiragi bazar</t>
  </si>
  <si>
    <t xml:space="preserve">Jakir hossain </t>
  </si>
  <si>
    <t>Dr.Ruhidas baroi</t>
  </si>
  <si>
    <t>Apon Ho Hall</t>
  </si>
  <si>
    <t>Dr Suraj Datto</t>
  </si>
  <si>
    <t>Rajendro Ho Hall</t>
  </si>
  <si>
    <t>Dr. zalok barori</t>
  </si>
  <si>
    <t>Maa Kali Ho</t>
  </si>
  <si>
    <t>Ullah Bari</t>
  </si>
  <si>
    <t xml:space="preserve">Dr Alamgir hossain </t>
  </si>
  <si>
    <t>Dr.Humayon kobir</t>
  </si>
  <si>
    <t>Sadia Homoeo clinic</t>
  </si>
  <si>
    <t>Dr.Hafijur rahaman</t>
  </si>
  <si>
    <t>Dr.Amin Molla</t>
  </si>
  <si>
    <t>Dr.Moriom rahaman</t>
  </si>
  <si>
    <t>Dr.Abulkalam Azad</t>
  </si>
  <si>
    <t>ponkobigai bazar</t>
  </si>
  <si>
    <t xml:space="preserve">Dr.Alomgir Hossain </t>
  </si>
  <si>
    <t>Dubi bazar</t>
  </si>
  <si>
    <t>Dr s.k pall.</t>
  </si>
  <si>
    <t>Maa Homoeo Hall.</t>
  </si>
  <si>
    <t>madaripur</t>
  </si>
  <si>
    <t>Dr.Md.Giasuddin.</t>
  </si>
  <si>
    <t>Kulpoddi</t>
  </si>
  <si>
    <t>Dr.Mohsin uddin khan</t>
  </si>
  <si>
    <t>Khadija Akter</t>
  </si>
  <si>
    <t>Sastho Seba Homoeo Hall</t>
  </si>
  <si>
    <t>Eterpull</t>
  </si>
  <si>
    <t>Dr.Md. Ronju mia</t>
  </si>
  <si>
    <t xml:space="preserve">Haji Mizanur rahman </t>
  </si>
  <si>
    <t>Haji Mizan Homoeo Hall</t>
  </si>
  <si>
    <t>Dr. Moslauddin Faruk.</t>
  </si>
  <si>
    <t>Aroggo Vobhon</t>
  </si>
  <si>
    <t>Dr Luthfor rahman</t>
  </si>
  <si>
    <t>Messsr Mohsinia Homoeo Hall</t>
  </si>
  <si>
    <t>Khoajpur</t>
  </si>
  <si>
    <t>Dr.M.Mostofa kamal.</t>
  </si>
  <si>
    <t>Sefa Habiba Homoeo Hall</t>
  </si>
  <si>
    <t>Thurs</t>
  </si>
  <si>
    <t>Dr Md. Selim sekh</t>
  </si>
  <si>
    <t>Al Sefa Homoeo Hall</t>
  </si>
  <si>
    <t>Dr.Shree Mohon Kumar</t>
  </si>
  <si>
    <t>Sosti Homoeo Hall</t>
  </si>
  <si>
    <t>Dr.Iqbal Hossain Sovon</t>
  </si>
  <si>
    <t xml:space="preserve">Khan Homoeo Hall </t>
  </si>
  <si>
    <t>Panchbibi</t>
  </si>
  <si>
    <t>Hili Road Panchbibi</t>
  </si>
  <si>
    <t>Dr.Md Robiul Islam</t>
  </si>
  <si>
    <t xml:space="preserve">Seba HomoeoHall  </t>
  </si>
  <si>
    <t>Akkelpur</t>
  </si>
  <si>
    <t>Gopinath pur bazat</t>
  </si>
  <si>
    <t xml:space="preserve">Dr.Abdul Kuddus Chowdhury </t>
  </si>
  <si>
    <t xml:space="preserve">Meher HomoeoHall  </t>
  </si>
  <si>
    <t>Kalai</t>
  </si>
  <si>
    <t xml:space="preserve">Dr. Md Ferdousur Rahaman </t>
  </si>
  <si>
    <t xml:space="preserve">Towsia Homoeo Hall  </t>
  </si>
  <si>
    <t>Pollibiddut mor</t>
  </si>
  <si>
    <t xml:space="preserve">Dr. Md Anisur Rahaman </t>
  </si>
  <si>
    <t xml:space="preserve">Anisur Homoeo Hall  </t>
  </si>
  <si>
    <t xml:space="preserve">Bus-stand </t>
  </si>
  <si>
    <t>Dr. Md Mubin Sardar Samim</t>
  </si>
  <si>
    <t xml:space="preserve">Abul Latif Homoeo Hall  </t>
  </si>
  <si>
    <t>Habib Manson</t>
  </si>
  <si>
    <t>Dr.Abu Taher</t>
  </si>
  <si>
    <t xml:space="preserve">Taher  Homoeo Hall  </t>
  </si>
  <si>
    <t>Khetlal</t>
  </si>
  <si>
    <t>Bot toli bazar</t>
  </si>
  <si>
    <t>Dr. Abu Taher Mondol</t>
  </si>
  <si>
    <t>Dr.Rafiqul Islam</t>
  </si>
  <si>
    <t xml:space="preserve">Rifa Homoeo Hall  </t>
  </si>
  <si>
    <t>Uchai</t>
  </si>
  <si>
    <t>Dr. Golam Azam</t>
  </si>
  <si>
    <t>Azam Homoeo International</t>
  </si>
  <si>
    <t>Dr.Ekram Ali</t>
  </si>
  <si>
    <t>Bagerhat Sador</t>
  </si>
  <si>
    <t>Rahater Mor</t>
  </si>
  <si>
    <t>Dr.Nazmul Huda</t>
  </si>
  <si>
    <t>Chitalmari</t>
  </si>
  <si>
    <t>Kathipara</t>
  </si>
  <si>
    <t>Dr.Bithi Mozumder</t>
  </si>
  <si>
    <t>Mozumder Homoeo Holl</t>
  </si>
  <si>
    <t>Post office Road</t>
  </si>
  <si>
    <t>Dr.Shukmoy Gorami</t>
  </si>
  <si>
    <t>Suchiraj Homoeo Hall</t>
  </si>
  <si>
    <t>Mathi banga road</t>
  </si>
  <si>
    <t xml:space="preserve">Dr.Roton Mondol </t>
  </si>
  <si>
    <t xml:space="preserve">Tora Homoeo Hall </t>
  </si>
  <si>
    <t xml:space="preserve">binapani </t>
  </si>
  <si>
    <t>khathalia</t>
  </si>
  <si>
    <t xml:space="preserve"> Dr.'sudep pal </t>
  </si>
  <si>
    <t xml:space="preserve">Bhandaria </t>
  </si>
  <si>
    <t>Bhandaria</t>
  </si>
  <si>
    <t xml:space="preserve"> Dr.Ajad Howlader </t>
  </si>
  <si>
    <t xml:space="preserve">Ajad Homoeo Hall </t>
  </si>
  <si>
    <t xml:space="preserve">Daoya Bazar </t>
  </si>
  <si>
    <t xml:space="preserve"> Dr.Sumon </t>
  </si>
  <si>
    <t xml:space="preserve">Probati Medical </t>
  </si>
  <si>
    <t xml:space="preserve">Dr.Mujammel Hosen </t>
  </si>
  <si>
    <t xml:space="preserve">banai </t>
  </si>
  <si>
    <t xml:space="preserve">Dr.mujammel Howlader </t>
  </si>
  <si>
    <t>Amaria Homoeo Hall</t>
  </si>
  <si>
    <t xml:space="preserve">Dr.Babul Ray </t>
  </si>
  <si>
    <t xml:space="preserve">c </t>
  </si>
  <si>
    <t xml:space="preserve">Motbariya </t>
  </si>
  <si>
    <t xml:space="preserve">Mirukali </t>
  </si>
  <si>
    <t xml:space="preserve"> Dr.Abdul Hok </t>
  </si>
  <si>
    <t xml:space="preserve">Bismillaha Homoeo Hall </t>
  </si>
  <si>
    <t xml:space="preserve"> Dr.Bidan Haldar </t>
  </si>
  <si>
    <t>Hanemam Homoeo Hall</t>
  </si>
  <si>
    <t>Chorkali</t>
  </si>
  <si>
    <t xml:space="preserve">Dr.Dipok Kumar </t>
  </si>
  <si>
    <t xml:space="preserve">Mollik Homoeo Hall </t>
  </si>
  <si>
    <t xml:space="preserve">Dr.Mohiuddin Ahommod </t>
  </si>
  <si>
    <t>Necariya Homoeo Hall</t>
  </si>
  <si>
    <t xml:space="preserve">Madarsi </t>
  </si>
  <si>
    <t xml:space="preserve">Dr. Manjur </t>
  </si>
  <si>
    <t xml:space="preserve">Homoeo Pathik Farmeci </t>
  </si>
  <si>
    <t xml:space="preserve">Ikri bazar </t>
  </si>
  <si>
    <t>Dr.Mahabur Rohoman</t>
  </si>
  <si>
    <t xml:space="preserve">Almujahid Chamber </t>
  </si>
  <si>
    <t xml:space="preserve">Chorkali </t>
  </si>
  <si>
    <t xml:space="preserve">Dr.Sulita Rani </t>
  </si>
  <si>
    <t xml:space="preserve">Jautola </t>
  </si>
  <si>
    <t xml:space="preserve">Dr.Rofiqul Islam </t>
  </si>
  <si>
    <t xml:space="preserve">Safa </t>
  </si>
  <si>
    <t xml:space="preserve">Dr. kamal </t>
  </si>
  <si>
    <t xml:space="preserve">Rajpasa </t>
  </si>
  <si>
    <t xml:space="preserve">Dr. A.N.M. Shale </t>
  </si>
  <si>
    <t>vaipas</t>
  </si>
  <si>
    <t xml:space="preserve">Dr.Mizan </t>
  </si>
  <si>
    <t xml:space="preserve">monju market </t>
  </si>
  <si>
    <t xml:space="preserve">Dr.Soroyar Mastar </t>
  </si>
  <si>
    <t xml:space="preserve">Necarabat Homoeo Hall </t>
  </si>
  <si>
    <t xml:space="preserve">gazir hat </t>
  </si>
  <si>
    <t xml:space="preserve">Dr. Samsul Alom </t>
  </si>
  <si>
    <t xml:space="preserve">Ratul Homoeo Hall </t>
  </si>
  <si>
    <t xml:space="preserve">Haldar khali </t>
  </si>
  <si>
    <t xml:space="preserve">Dr.Omor faruk </t>
  </si>
  <si>
    <t xml:space="preserve">Howlader Anter Prize </t>
  </si>
  <si>
    <t>kataliya</t>
  </si>
  <si>
    <t xml:space="preserve">Bandagata </t>
  </si>
  <si>
    <t xml:space="preserve">Dr.Jakir Hosen </t>
  </si>
  <si>
    <t xml:space="preserve">Fahad Medical </t>
  </si>
  <si>
    <t xml:space="preserve">Binapani </t>
  </si>
  <si>
    <t xml:space="preserve">Dr.Romes </t>
  </si>
  <si>
    <t xml:space="preserve">Matrri Homoeo Hall </t>
  </si>
  <si>
    <t xml:space="preserve">Dr.jalaluddin </t>
  </si>
  <si>
    <t xml:space="preserve">Islamiya Medical </t>
  </si>
  <si>
    <t xml:space="preserve">Amuya </t>
  </si>
  <si>
    <t xml:space="preserve">Dr. Konika rani </t>
  </si>
  <si>
    <t xml:space="preserve">Addso Homoeo Hall </t>
  </si>
  <si>
    <t xml:space="preserve">bus stand </t>
  </si>
  <si>
    <t xml:space="preserve">Dr Alongir Hosen </t>
  </si>
  <si>
    <t>Bison Homoeo Hall</t>
  </si>
  <si>
    <t>Dr.Alauddin Homoro Hall</t>
  </si>
  <si>
    <t>Life Char Homeo Hall</t>
  </si>
  <si>
    <t>Dr.AZHARUL ISLAM</t>
  </si>
  <si>
    <t>Shodrish Homoeo Hall</t>
  </si>
  <si>
    <t>vendabari</t>
  </si>
  <si>
    <t>Dr.Md.Zahangir Alom</t>
  </si>
  <si>
    <t>Taniya Homeo Hall</t>
  </si>
  <si>
    <t>dhuskinkhan</t>
  </si>
  <si>
    <t>Dhuskinkhan.Madrasa.dhaka</t>
  </si>
  <si>
    <t>Dr.Meaherun Nahar.Loskor</t>
  </si>
  <si>
    <t>Meahuren Homeo Hall</t>
  </si>
  <si>
    <t>duskinkhan.Atipara.dhaka</t>
  </si>
  <si>
    <t>Dr.Najikul Malaika</t>
  </si>
  <si>
    <t>Mohammadiya Homeo Hall.</t>
  </si>
  <si>
    <t>Ashkona.dhaka</t>
  </si>
  <si>
    <t>Dr.Raju</t>
  </si>
  <si>
    <t>Hossain Homeo Hall</t>
  </si>
  <si>
    <t xml:space="preserve">Narsingdi </t>
  </si>
  <si>
    <t>library potty</t>
  </si>
  <si>
    <t xml:space="preserve">Dr.Salauddin </t>
  </si>
  <si>
    <t xml:space="preserve">Hatir Diya Bazaar post office Road </t>
  </si>
  <si>
    <t>Dr.Hadeulla</t>
  </si>
  <si>
    <t>Jonosaba Homeo Hall</t>
  </si>
  <si>
    <t xml:space="preserve">Dr.Gofran Ullah </t>
  </si>
  <si>
    <t xml:space="preserve">Kollin Homeo Hall </t>
  </si>
  <si>
    <t xml:space="preserve">Hatir Diya Bazaar  library potty </t>
  </si>
  <si>
    <t xml:space="preserve">Dr.Salem Ahmed </t>
  </si>
  <si>
    <t>Kalak Homeo Hall</t>
  </si>
  <si>
    <t xml:space="preserve">Dr.Mohiuddin Ahmed </t>
  </si>
  <si>
    <t>Alamin Homeo Hall</t>
  </si>
  <si>
    <t>Hatir Diya Bazaar dut potty</t>
  </si>
  <si>
    <t>Dr.Noni Gopal dabonat</t>
  </si>
  <si>
    <t>Bidda Moy Homeo Hall</t>
  </si>
  <si>
    <t>hatir Diya Bazaar misty  potty</t>
  </si>
  <si>
    <t>Dr.Alomger Kobir</t>
  </si>
  <si>
    <t>Aadarsh Homeo Hall</t>
  </si>
  <si>
    <t xml:space="preserve">Hatir Diya Bazaar Magso potty  </t>
  </si>
  <si>
    <t>Dr.kajol sak</t>
  </si>
  <si>
    <t>Kohenur Homeo Hall</t>
  </si>
  <si>
    <t>Hatir Diya bas stan</t>
  </si>
  <si>
    <t>Dr. Mejanur Rohoman ( Khoka)</t>
  </si>
  <si>
    <t>Prabha Homeo Hall</t>
  </si>
  <si>
    <t>Chalak chor puran bajar dem potty</t>
  </si>
  <si>
    <t xml:space="preserve">Dr.kaje Joherul Hawk </t>
  </si>
  <si>
    <t>Kaje Homeo Hall</t>
  </si>
  <si>
    <t xml:space="preserve">chalak chor sodor Road mistery putty </t>
  </si>
  <si>
    <t>Dr.Lahaj Uddin (Tipu)</t>
  </si>
  <si>
    <t>Alif Homeo Hall</t>
  </si>
  <si>
    <t>chalak chor misty potty</t>
  </si>
  <si>
    <t>Dr.Rofekul islam</t>
  </si>
  <si>
    <t>Rakib Homeo Hall</t>
  </si>
  <si>
    <t xml:space="preserve">chalak chor Kola Bazar road </t>
  </si>
  <si>
    <t xml:space="preserve">Dr.Alamin </t>
  </si>
  <si>
    <t xml:space="preserve">chalak chor bas Stan </t>
  </si>
  <si>
    <t>Nasonal Homeo Hall</t>
  </si>
  <si>
    <t>Dr iskandar Mahamud</t>
  </si>
  <si>
    <t>Mastae Homeo Hall</t>
  </si>
  <si>
    <t>satirpara bas astan rojoni gonda chottor</t>
  </si>
  <si>
    <t>Dr.Abdullah al sebli</t>
  </si>
  <si>
    <t>Mofej Uddin Homeo Farmase</t>
  </si>
  <si>
    <t>Dr.Fojlur rohoman khan</t>
  </si>
  <si>
    <t>Fojlur Rohoman Homeo Hall</t>
  </si>
  <si>
    <t>Dr. Ohadujaman</t>
  </si>
  <si>
    <t>Jaman Homeo Farmase</t>
  </si>
  <si>
    <t xml:space="preserve">bewakur super market Dak Bangla Road  </t>
  </si>
  <si>
    <t>Dr.Leton kumar bormon</t>
  </si>
  <si>
    <t>Gopal Homeo Hall</t>
  </si>
  <si>
    <t xml:space="preserve">puchim bokondi chalpara </t>
  </si>
  <si>
    <t>Dr. kaje asraf ali</t>
  </si>
  <si>
    <t xml:space="preserve">Monohardi Poru Sabha </t>
  </si>
  <si>
    <t>Dr.Mostofa kamal</t>
  </si>
  <si>
    <t>Sanraij Homeo Hall</t>
  </si>
  <si>
    <t>Dr.Zahangir Alom</t>
  </si>
  <si>
    <t>As -Sefa Unani Chikitsaloy</t>
  </si>
  <si>
    <t>Dr. Shah Md. Saifujzzaman Labib</t>
  </si>
  <si>
    <t>Khandokar Homoeo Care</t>
  </si>
  <si>
    <t>Dr.Mozaffar Hossain</t>
  </si>
  <si>
    <t>Dr:Khadija Akter Mukti.</t>
  </si>
  <si>
    <t>XL Homoeo Hall</t>
  </si>
  <si>
    <t>Dhuskinkhan</t>
  </si>
  <si>
    <t>Ashkona.Dhaka</t>
  </si>
  <si>
    <t>Dr:A.K.M.Fozlul Hok.</t>
  </si>
  <si>
    <t>Maanshura Homoeo Farmachy</t>
  </si>
  <si>
    <t>Dr:Mustakur Rahaman</t>
  </si>
  <si>
    <t>Rahaman Homoeo Hall</t>
  </si>
  <si>
    <t>Dhuskinkhan Collageroad.</t>
  </si>
  <si>
    <t>Dr:Md.Shoriful Islam.</t>
  </si>
  <si>
    <t>Al-Amin Homoeo Hall-2</t>
  </si>
  <si>
    <t>01712-882052</t>
  </si>
  <si>
    <t>Dr:Md.Abdul Mutaleb.</t>
  </si>
  <si>
    <t>Salam Homeo Clinic</t>
  </si>
  <si>
    <t>01814-853891</t>
  </si>
  <si>
    <t>Rosulbug.Dhuskinkha.</t>
  </si>
  <si>
    <t>Dr Rasel</t>
  </si>
  <si>
    <t>poba</t>
  </si>
  <si>
    <t>poba Rajshahi</t>
  </si>
  <si>
    <t xml:space="preserve">Dr.Md. Rizwan Hussain Sardar </t>
  </si>
  <si>
    <t>Sharda Homoeo Hall</t>
  </si>
  <si>
    <t>Punchnibi</t>
  </si>
  <si>
    <t>station road</t>
  </si>
  <si>
    <t>Dr. Gulzar Rahman</t>
  </si>
  <si>
    <t>Gulzar Homoeo Pharmacy</t>
  </si>
  <si>
    <t>m.m.d.h.s.s</t>
  </si>
  <si>
    <t>Puncbibi</t>
  </si>
  <si>
    <t>muktijoddha market</t>
  </si>
  <si>
    <t>Dr.Md. Nobinur Rahman Deewan</t>
  </si>
  <si>
    <t>Deewon Homoeo Pharmacy</t>
  </si>
  <si>
    <t>San</t>
  </si>
  <si>
    <t>big Bazaar</t>
  </si>
  <si>
    <t>Dr rafiqul islm</t>
  </si>
  <si>
    <t>Palerchar Homoeo Hall</t>
  </si>
  <si>
    <t>jajera</t>
  </si>
  <si>
    <t>palachair</t>
  </si>
  <si>
    <t>Alamgir hosain</t>
  </si>
  <si>
    <t>kajerhat</t>
  </si>
  <si>
    <t>Nour Mohammad</t>
  </si>
  <si>
    <t>b k nogor</t>
  </si>
  <si>
    <t>Dr. M A Samad</t>
  </si>
  <si>
    <t>Kazi Homoeo Medicine Center</t>
  </si>
  <si>
    <t>borehat</t>
  </si>
  <si>
    <t>Dr Faruk Alam</t>
  </si>
  <si>
    <t>Faruk Homoeo Hall.</t>
  </si>
  <si>
    <t>Shokhipur</t>
  </si>
  <si>
    <t>sokepur</t>
  </si>
  <si>
    <t>Dr liton</t>
  </si>
  <si>
    <t>Liton Drughouse</t>
  </si>
  <si>
    <t xml:space="preserve">jajera </t>
  </si>
  <si>
    <t xml:space="preserve">Dr S.M monsur  Rahman </t>
  </si>
  <si>
    <t>Total Homoeo Center</t>
  </si>
  <si>
    <t>Vedorgong</t>
  </si>
  <si>
    <t xml:space="preserve">vedorgong </t>
  </si>
  <si>
    <t>Dr. kamal</t>
  </si>
  <si>
    <t>Sahnaj Homoeo Hall.</t>
  </si>
  <si>
    <t>Dr. helana  ali</t>
  </si>
  <si>
    <t>shariatpur</t>
  </si>
  <si>
    <t>Dr samim</t>
  </si>
  <si>
    <t>Jarman Homoeo Hall.</t>
  </si>
  <si>
    <t>Dr Tahmina jaman</t>
  </si>
  <si>
    <t>Tauhid Homoeo Hall.</t>
  </si>
  <si>
    <t>Dr.Md.Alamin</t>
  </si>
  <si>
    <t>Dr.komol kanti das</t>
  </si>
  <si>
    <t>Niramay Homoeo Hall</t>
  </si>
  <si>
    <t>kowria bondor</t>
  </si>
  <si>
    <t>Dr.Md.Ruhul amin khan</t>
  </si>
  <si>
    <t>kawria bondor</t>
  </si>
  <si>
    <t>dr.md. sohidul Islam (sweet)</t>
  </si>
  <si>
    <t>Teesta Homeo Chikitsalaya</t>
  </si>
  <si>
    <t>L.H.M.P</t>
  </si>
  <si>
    <t>bangabandhu road</t>
  </si>
  <si>
    <t>dr. kazi ijaz Ahmed</t>
  </si>
  <si>
    <t>Akbar Homeo Chikitsalaya</t>
  </si>
  <si>
    <t>P.H.M.D</t>
  </si>
  <si>
    <t>batar mor</t>
  </si>
  <si>
    <t>dr.prio gopal Mohanto (master)</t>
  </si>
  <si>
    <t>Modern Homeo Hall</t>
  </si>
  <si>
    <t>D.H.M.L</t>
  </si>
  <si>
    <t>khanjanpur high School</t>
  </si>
  <si>
    <t>dr.hakim md. mahfuzur Rahman</t>
  </si>
  <si>
    <t>Masnos Homeo Pharmacy</t>
  </si>
  <si>
    <t>akkelpur</t>
  </si>
  <si>
    <t>old  Bazaar</t>
  </si>
  <si>
    <t>dr.md. ahasan habib</t>
  </si>
  <si>
    <t>Dr.Bijon Chakravorty</t>
  </si>
  <si>
    <t>Raju &amp; Rajes Homoeo Hall</t>
  </si>
  <si>
    <t>Bazalia Bazar</t>
  </si>
  <si>
    <t>Dr:Manzur-Al-Mahim</t>
  </si>
  <si>
    <t>R.K.Homeo Complex</t>
  </si>
  <si>
    <t>Middel badda.dhaka</t>
  </si>
  <si>
    <t>Dr:S.S.Howlader</t>
  </si>
  <si>
    <t>Utpol homeo hall</t>
  </si>
  <si>
    <t>Uttarkhan</t>
  </si>
  <si>
    <t>Atipara.Dhaka</t>
  </si>
  <si>
    <t>Dr:Md:Mujibur Rahaman</t>
  </si>
  <si>
    <t>Ash-Shefa Homeo Hall</t>
  </si>
  <si>
    <t>Moynabug.Badda dhaka</t>
  </si>
  <si>
    <t>Dr:K.Ali</t>
  </si>
  <si>
    <t>MohiUddin Homeo Hall</t>
  </si>
  <si>
    <t>Khilket</t>
  </si>
  <si>
    <t>Kha-Para.Khilket</t>
  </si>
  <si>
    <t>Dr:Aysha Akter Mele</t>
  </si>
  <si>
    <t>Jannani Homeo hall</t>
  </si>
  <si>
    <t>test</t>
  </si>
  <si>
    <t>Satterkul road.uttarbadda</t>
  </si>
  <si>
    <t>Dr.Dilip Das</t>
  </si>
  <si>
    <t>Loknath Pharmacy</t>
  </si>
  <si>
    <t xml:space="preserve"> Jartni chawni</t>
  </si>
  <si>
    <t>Dr.Md.Bodrujjaman</t>
  </si>
  <si>
    <t>Kazi Homoeo Chikitsaloy</t>
  </si>
  <si>
    <t>choromoddi bazar</t>
  </si>
  <si>
    <t>Dr.Md.Jahedul islam</t>
  </si>
  <si>
    <t>Jenuin Homoeo Hall</t>
  </si>
  <si>
    <t>Barishal sador</t>
  </si>
  <si>
    <t>Chandsir Homoeo Hall</t>
  </si>
  <si>
    <t>barura</t>
  </si>
  <si>
    <t>Maa Homoeo Helty Care</t>
  </si>
  <si>
    <t>Naraon Homoeo Hall</t>
  </si>
  <si>
    <t>Somaia Homoeo Hall</t>
  </si>
  <si>
    <t>n</t>
  </si>
  <si>
    <t xml:space="preserve">laksam </t>
  </si>
  <si>
    <t>Zakir Homoeo Hall</t>
  </si>
  <si>
    <t xml:space="preserve">Chauddagram </t>
  </si>
  <si>
    <t>Dinbondo Homoeo Hall</t>
  </si>
  <si>
    <t xml:space="preserve">monshirhat </t>
  </si>
  <si>
    <t>Zarman Homoeo</t>
  </si>
  <si>
    <t>lalmai</t>
  </si>
  <si>
    <t>Mazid Madical Homoeo</t>
  </si>
  <si>
    <t>Patoari Homoeo Hall</t>
  </si>
  <si>
    <t>Srija Homoeo Hall</t>
  </si>
  <si>
    <t>gocornoghat</t>
  </si>
  <si>
    <t>Mastar Homoeo Hall</t>
  </si>
  <si>
    <t>Bijojnagor</t>
  </si>
  <si>
    <t>bulla bazar</t>
  </si>
  <si>
    <t>Dr Main uddin</t>
  </si>
  <si>
    <t>Barkot Homoeo Hall</t>
  </si>
  <si>
    <t>Sdor</t>
  </si>
  <si>
    <t>Dr  Nirmol pal</t>
  </si>
  <si>
    <t>Damodda</t>
  </si>
  <si>
    <t>Moder hat</t>
  </si>
  <si>
    <t>Dr Habib khan</t>
  </si>
  <si>
    <t>Angaria</t>
  </si>
  <si>
    <t>Dr Juel khan</t>
  </si>
  <si>
    <t>Islamia Homoeo  Hall</t>
  </si>
  <si>
    <t>Vojessor</t>
  </si>
  <si>
    <t>DrJuel</t>
  </si>
  <si>
    <t>Dr Point Homoeo Center</t>
  </si>
  <si>
    <t>Ghorisa</t>
  </si>
  <si>
    <t>Dr Monu</t>
  </si>
  <si>
    <t>Kadria Homoeo Hall</t>
  </si>
  <si>
    <t xml:space="preserve">Gossirhat </t>
  </si>
  <si>
    <t>Dr Liton Bacaol</t>
  </si>
  <si>
    <t>Ahnab Homoeo Hall</t>
  </si>
  <si>
    <t>Dr Badol das</t>
  </si>
  <si>
    <t>Badol Farmacy</t>
  </si>
  <si>
    <t xml:space="preserve">DMP </t>
  </si>
  <si>
    <t>Dr sajol</t>
  </si>
  <si>
    <t>Jogonnath Farmacy</t>
  </si>
  <si>
    <t>Dogri bazar</t>
  </si>
  <si>
    <t>Biddutcanty ray</t>
  </si>
  <si>
    <t>Tilottama Homoeo Hall</t>
  </si>
  <si>
    <t>H.M Ali siddici</t>
  </si>
  <si>
    <t>Pondith shar bazar</t>
  </si>
  <si>
    <t>Doctor shema Ahamed</t>
  </si>
  <si>
    <t>Tarin Homoeo Hall</t>
  </si>
  <si>
    <t>Baliaghat Gangni</t>
  </si>
  <si>
    <t>Riadul Islam Mukul</t>
  </si>
  <si>
    <t>Dr.Togor</t>
  </si>
  <si>
    <t>jessore</t>
  </si>
  <si>
    <t>Dr.jahid hossain</t>
  </si>
  <si>
    <t>414/A govt new market</t>
  </si>
  <si>
    <t>Dr.md.mozammel haque khondokar</t>
  </si>
  <si>
    <t>bdr gate 3</t>
  </si>
  <si>
    <t xml:space="preserve">Dr. Mostafizur Rahman </t>
  </si>
  <si>
    <t xml:space="preserve">Mayer Dowa Homoeo Hall </t>
  </si>
  <si>
    <t>Boro Ghat Bazar</t>
  </si>
  <si>
    <t>Dr. Sottro Mohon</t>
  </si>
  <si>
    <t xml:space="preserve">Mollika Homoeo Hall </t>
  </si>
  <si>
    <t>Chowrangi Bazar</t>
  </si>
  <si>
    <t>Dr. Rehena Akter Ranu</t>
  </si>
  <si>
    <t>Al-Shefa Homoeo Hall</t>
  </si>
  <si>
    <t>Salhati Bazar</t>
  </si>
  <si>
    <t>Dr. Protiram Roy</t>
  </si>
  <si>
    <t>Noni Gopal Homoeo Hall</t>
  </si>
  <si>
    <t>Tengonmari Bazar</t>
  </si>
  <si>
    <t>Dr. Soyed Abdul Khalek</t>
  </si>
  <si>
    <t xml:space="preserve">Nur Homoeo Hall </t>
  </si>
  <si>
    <t>Kazir Hat Bazar</t>
  </si>
  <si>
    <t>Dr. Mohoshin Ali</t>
  </si>
  <si>
    <t>Homoeo Jibon</t>
  </si>
  <si>
    <t>Kalitola Bazar</t>
  </si>
  <si>
    <t>Dr. Abtabuzzaman</t>
  </si>
  <si>
    <t xml:space="preserve">Health Plus Homoeo Hall </t>
  </si>
  <si>
    <t>Chapani Bazar</t>
  </si>
  <si>
    <t>Dr. Amol Chandra Roy</t>
  </si>
  <si>
    <t>Homoeo Recharge Santer</t>
  </si>
  <si>
    <t xml:space="preserve">Sonahar Bazar </t>
  </si>
  <si>
    <t xml:space="preserve">Dr. Bipul Chandra Roy </t>
  </si>
  <si>
    <t xml:space="preserve">Maa Babar Ashirbad Homoeo Hall </t>
  </si>
  <si>
    <t>Koimari Moynar Bazar</t>
  </si>
  <si>
    <t>Dr. Ashaduzzaman</t>
  </si>
  <si>
    <t>Jisha Homoeo Hall</t>
  </si>
  <si>
    <t xml:space="preserve">Dr. Bishwojit Chakroborthy </t>
  </si>
  <si>
    <t xml:space="preserve">Mona Pharmacy </t>
  </si>
  <si>
    <t>Dhoronigonj Bazar</t>
  </si>
  <si>
    <t>Dr.. Ajijul Haqe</t>
  </si>
  <si>
    <t xml:space="preserve">Aziz Homoeo Hall </t>
  </si>
  <si>
    <t>Pulerhat Bazar</t>
  </si>
  <si>
    <t>MD Shahin Alam</t>
  </si>
  <si>
    <t>Shahin Homoeo Clinic</t>
  </si>
  <si>
    <t>madhopur</t>
  </si>
  <si>
    <t>shiji bazar</t>
  </si>
  <si>
    <t>manmohan sarkar</t>
  </si>
  <si>
    <t>Amrita Banerjee Aushadhalaya</t>
  </si>
  <si>
    <t>lmp</t>
  </si>
  <si>
    <t>madhapur</t>
  </si>
  <si>
    <t>Nasir nagar road</t>
  </si>
  <si>
    <t>SK das</t>
  </si>
  <si>
    <t>nasir nagar road</t>
  </si>
  <si>
    <t>nibandhro Chandra Dev</t>
  </si>
  <si>
    <t>Adhunik Homeo Clinic</t>
  </si>
  <si>
    <t>shivaji Bazar</t>
  </si>
  <si>
    <t xml:space="preserve">mohiuddin mojumdar </t>
  </si>
  <si>
    <t>Jonoprio Homeo Hall</t>
  </si>
  <si>
    <t>Maulana ishaq miyan</t>
  </si>
  <si>
    <t>The National Homeo Hall</t>
  </si>
  <si>
    <t>madhavpur</t>
  </si>
  <si>
    <t>noapara</t>
  </si>
  <si>
    <t>M A Motien</t>
  </si>
  <si>
    <t>Motien Foundation</t>
  </si>
  <si>
    <t>Asma akhtar</t>
  </si>
  <si>
    <t>chunar ghat</t>
  </si>
  <si>
    <t xml:space="preserve">Bala road kailash </t>
  </si>
  <si>
    <t>vishwajeet</t>
  </si>
  <si>
    <t>Sm Medical Hall</t>
  </si>
  <si>
    <t>sadar road</t>
  </si>
  <si>
    <t>noman talukdar</t>
  </si>
  <si>
    <t>Noman Homeo Complex</t>
  </si>
  <si>
    <t>Hamid nagar point</t>
  </si>
  <si>
    <t>Abdullah Khan</t>
  </si>
  <si>
    <t>Almodina Chikitsalay</t>
  </si>
  <si>
    <t>baniyacong Alia madrasa road</t>
  </si>
  <si>
    <t>H M khokan</t>
  </si>
  <si>
    <t>Abhi Homeo Hall</t>
  </si>
  <si>
    <t>baniya song</t>
  </si>
  <si>
    <t>adarsh Bazar</t>
  </si>
  <si>
    <t>MA A Tahir</t>
  </si>
  <si>
    <t>Fotic Homeo Hall</t>
  </si>
  <si>
    <t>Lakhay</t>
  </si>
  <si>
    <t>Lakuk Jel Rod</t>
  </si>
  <si>
    <t>Dr. Sm. Shohan</t>
  </si>
  <si>
    <t>Jonoshastho Homeo Hall</t>
  </si>
  <si>
    <t>R.K meshon rod</t>
  </si>
  <si>
    <t>Dr. kamrul Islam</t>
  </si>
  <si>
    <t>Kamrul Homeo Hall</t>
  </si>
  <si>
    <t>Baneyasong</t>
  </si>
  <si>
    <t>Notun Bazar Baneyasong</t>
  </si>
  <si>
    <t>Dr pal</t>
  </si>
  <si>
    <t>Ma Woushadaloy</t>
  </si>
  <si>
    <t>Baneyasong rod</t>
  </si>
  <si>
    <t>Dr. Abdul Olim</t>
  </si>
  <si>
    <t>Olim Homeo Hall</t>
  </si>
  <si>
    <t>Fri</t>
  </si>
  <si>
    <t>Nobigonj</t>
  </si>
  <si>
    <t>Nobigonj Bazar</t>
  </si>
  <si>
    <t>Dr. Onail Sutro Dhor</t>
  </si>
  <si>
    <t>Dugdho Maya Homeo Hall</t>
  </si>
  <si>
    <t>Lakhy</t>
  </si>
  <si>
    <t>Lakhay Murakure</t>
  </si>
  <si>
    <t>DR. MD. MASUM</t>
  </si>
  <si>
    <t>khalashpir bazar</t>
  </si>
  <si>
    <t>Dr.Shoriful Islam</t>
  </si>
  <si>
    <t>Ranishangkail</t>
  </si>
  <si>
    <t>Rator Bazar</t>
  </si>
  <si>
    <t>Dr. Wahed Ali</t>
  </si>
  <si>
    <t>Wahed Homoeo Hall</t>
  </si>
  <si>
    <t>Jagot Nath pur</t>
  </si>
  <si>
    <t>Dr. Mst. Hasna Hena</t>
  </si>
  <si>
    <t>Hena Homoeo Hall</t>
  </si>
  <si>
    <t>Varola</t>
  </si>
  <si>
    <t>Dr.Sumon Islam</t>
  </si>
  <si>
    <t>Phutani Taun</t>
  </si>
  <si>
    <t>Dr. Abdul Mazid</t>
  </si>
  <si>
    <t>Mazid Homoeo Hall</t>
  </si>
  <si>
    <t>Borchuna Bazzar</t>
  </si>
  <si>
    <t>nasir uddin</t>
  </si>
  <si>
    <t>Kazareza Homoeo Hall</t>
  </si>
  <si>
    <t>mc bazar</t>
  </si>
  <si>
    <t>sor mondol</t>
  </si>
  <si>
    <t>monipur</t>
  </si>
  <si>
    <t>dr.homayon</t>
  </si>
  <si>
    <t>Ma Babar Doa Homoeo Hall</t>
  </si>
  <si>
    <t>shoel rana</t>
  </si>
  <si>
    <t>rajenropur</t>
  </si>
  <si>
    <t>Moni rani sarker</t>
  </si>
  <si>
    <t>Sree Radhe Homoeo Hall</t>
  </si>
  <si>
    <t>Gitendro nat kormokar</t>
  </si>
  <si>
    <t>Sree Krishna Homoeo Hall</t>
  </si>
  <si>
    <t>DR:Ms.Halima Khatun</t>
  </si>
  <si>
    <t>Rosni Homeo Hall</t>
  </si>
  <si>
    <t>Gacha</t>
  </si>
  <si>
    <t>Bason</t>
  </si>
  <si>
    <t>DR:Md.Nurul Amin</t>
  </si>
  <si>
    <t>Tongi National Homeo Hall</t>
  </si>
  <si>
    <t>kamarpara Rd</t>
  </si>
  <si>
    <t>DR:Md.Aslam Uddin</t>
  </si>
  <si>
    <t xml:space="preserve">Ma Baba Homeo Medical Center </t>
  </si>
  <si>
    <t>Sorifpur Rd</t>
  </si>
  <si>
    <t>DR:MD.Rejaul Karim</t>
  </si>
  <si>
    <t>Bushir mil Rd</t>
  </si>
  <si>
    <t>DR:Md. Anisur Hahman</t>
  </si>
  <si>
    <t>Tongi Homeo Hall</t>
  </si>
  <si>
    <t>Anarkoli Rd</t>
  </si>
  <si>
    <t>DR:Ramendra Nath Sen</t>
  </si>
  <si>
    <t>Sen Homeo Hall</t>
  </si>
  <si>
    <t>muktarbari Rd</t>
  </si>
  <si>
    <t>DR:Md.Mohamaddullah</t>
  </si>
  <si>
    <t>joy bangla Rd</t>
  </si>
  <si>
    <t>DR:Sobeta Rani pal</t>
  </si>
  <si>
    <t>A S Arogga Homeo Hall</t>
  </si>
  <si>
    <t>DR:Md.Abdur Rahim</t>
  </si>
  <si>
    <t>Prime Homeo Hall</t>
  </si>
  <si>
    <t>Tistar gate</t>
  </si>
  <si>
    <t>D4:Md.Humaun Karim</t>
  </si>
  <si>
    <t xml:space="preserve">Bismillah Homeo Recharge Center </t>
  </si>
  <si>
    <t>DR:Ab.Samat chaudhary</t>
  </si>
  <si>
    <t>Baro Deura</t>
  </si>
  <si>
    <t>DR:Md.Dulal Hosen</t>
  </si>
  <si>
    <t>Sadeya Homeo Hall</t>
  </si>
  <si>
    <t>Sanbord</t>
  </si>
  <si>
    <t>DR:Md.Tajul Islam</t>
  </si>
  <si>
    <t>Deger chala Rd</t>
  </si>
  <si>
    <t>DR:Md.Babul Aktar</t>
  </si>
  <si>
    <t>B A Homeo Farmese</t>
  </si>
  <si>
    <t>DR:Md.Sayful Haq k.</t>
  </si>
  <si>
    <t>DR:Ms.Tahmina Aktar</t>
  </si>
  <si>
    <t>Chadpur Homeo Hall</t>
  </si>
  <si>
    <t>DR:Md.Amir Hosen</t>
  </si>
  <si>
    <t>skaib Rd</t>
  </si>
  <si>
    <t>DR:Md.Badsa Khan</t>
  </si>
  <si>
    <t>Dr.md.kamruzzaman</t>
  </si>
  <si>
    <t xml:space="preserve">kalaroya </t>
  </si>
  <si>
    <t>Dr.hasan nasseri</t>
  </si>
  <si>
    <t>Arfin Homoeo Hall</t>
  </si>
  <si>
    <t>Dr.haron rashid</t>
  </si>
  <si>
    <t>Dr.sirajul haq</t>
  </si>
  <si>
    <t>Homoeo Reseanch Center</t>
  </si>
  <si>
    <t>Dr.omar farooq</t>
  </si>
  <si>
    <t xml:space="preserve">Dr.ab.kadhar </t>
  </si>
  <si>
    <t xml:space="preserve">Kalaroya Unani Center </t>
  </si>
  <si>
    <t>Dr.hafizur rahman</t>
  </si>
  <si>
    <t>Nafis Homoeo Hall</t>
  </si>
  <si>
    <t>Bandaha</t>
  </si>
  <si>
    <t>Dr.m.a momin</t>
  </si>
  <si>
    <t xml:space="preserve">Digital Homoeo Hall </t>
  </si>
  <si>
    <t>Fingri</t>
  </si>
  <si>
    <t>Dr.p k sarkar</t>
  </si>
  <si>
    <t>Dr.Apel Mahmud</t>
  </si>
  <si>
    <t>Dr.Leyakat Ali</t>
  </si>
  <si>
    <t>M L S Homoeo Chikithsaloy</t>
  </si>
  <si>
    <t>Dr.Nurul haque</t>
  </si>
  <si>
    <t>dr.md.eliays hossain shimul</t>
  </si>
  <si>
    <t>Medi Fair Homeo Center</t>
  </si>
  <si>
    <t>new market</t>
  </si>
  <si>
    <t>dr.ms. Fatima khatun</t>
  </si>
  <si>
    <t>Ma Homeo Chikitsalaya</t>
  </si>
  <si>
    <t>jamalgong road</t>
  </si>
  <si>
    <t>dr.s.m. Nurul islam</t>
  </si>
  <si>
    <t>Jannati Homeo Chikisalaya</t>
  </si>
  <si>
    <t>Parker Mata</t>
  </si>
  <si>
    <t>Dr.Md.Faruk</t>
  </si>
  <si>
    <t>Faruk Homoeo hall</t>
  </si>
  <si>
    <t xml:space="preserve">Dinajpur </t>
  </si>
  <si>
    <t>Dr.Jogot Chandra Roy</t>
  </si>
  <si>
    <t>Jogot Homoeo Hall</t>
  </si>
  <si>
    <t xml:space="preserve">satabgonj </t>
  </si>
  <si>
    <t>chintamui</t>
  </si>
  <si>
    <t xml:space="preserve">Dr.  Radha Kanto debsarma </t>
  </si>
  <si>
    <t>Pappu Homoeo Hall</t>
  </si>
  <si>
    <t>Dr.Romes Roy</t>
  </si>
  <si>
    <t xml:space="preserve">Mirmoy Homoeo Hall </t>
  </si>
  <si>
    <t>Dr.Mahmudur Rahman</t>
  </si>
  <si>
    <t>Sotkur Mor</t>
  </si>
  <si>
    <t>Dr. Dilip Kumar Roy</t>
  </si>
  <si>
    <t>Dr. samsuddin</t>
  </si>
  <si>
    <t xml:space="preserve">Dr. Sabid Hossian </t>
  </si>
  <si>
    <t>Sabid Homoeo Hall</t>
  </si>
  <si>
    <t>Dr.Adhir Barori</t>
  </si>
  <si>
    <t>Anupom Homoeo Hall</t>
  </si>
  <si>
    <t>Bennabari</t>
  </si>
  <si>
    <t>Babul Bodho.</t>
  </si>
  <si>
    <t>Tati bazar</t>
  </si>
  <si>
    <t xml:space="preserve">K.M.Delowar hossian </t>
  </si>
  <si>
    <t>Kazy Ahsania Homoeo Hall</t>
  </si>
  <si>
    <t>Charmuguria</t>
  </si>
  <si>
    <t>K.m Lutfor rahman</t>
  </si>
  <si>
    <t>National Medical Hall</t>
  </si>
  <si>
    <t>Apurbo kumar Bor</t>
  </si>
  <si>
    <t>Dr.Lutfor rahman.</t>
  </si>
  <si>
    <t>Al Mansur Homoeo Hall</t>
  </si>
  <si>
    <t>Kalir bazar</t>
  </si>
  <si>
    <t>Dr.Zahidul Islam.</t>
  </si>
  <si>
    <t xml:space="preserve">Mim Homoeo Hall </t>
  </si>
  <si>
    <t xml:space="preserve">Dr.Sashankho </t>
  </si>
  <si>
    <t>Sadordi kanipur</t>
  </si>
  <si>
    <t>Dr.Arifuzzaman</t>
  </si>
  <si>
    <t>Barirhat bazar</t>
  </si>
  <si>
    <t>Dr.Prosad ray</t>
  </si>
  <si>
    <t>Dr Bimol kumar</t>
  </si>
  <si>
    <t>Shilpi Homoeo Hall</t>
  </si>
  <si>
    <t>kanipur</t>
  </si>
  <si>
    <t xml:space="preserve">Dr.Mahmud hossion </t>
  </si>
  <si>
    <t>Thur</t>
  </si>
  <si>
    <t>Dr. Saheb Ali</t>
  </si>
  <si>
    <t>kamarkhali</t>
  </si>
  <si>
    <t>Dr. Dastogir</t>
  </si>
  <si>
    <t>Dr. Dulal chandro</t>
  </si>
  <si>
    <t>Bijon Homoro Hall</t>
  </si>
  <si>
    <t>Mizan Pharmacy</t>
  </si>
  <si>
    <t xml:space="preserve">Dr.Arif hossain </t>
  </si>
  <si>
    <t>Ibnecina Harbal Center</t>
  </si>
  <si>
    <t>Dr Nurul hossaen</t>
  </si>
  <si>
    <t>Max Homoeo pharmacy</t>
  </si>
  <si>
    <t>Cox's bazar-</t>
  </si>
  <si>
    <t>Tag para</t>
  </si>
  <si>
    <t>Tahsin Homoeo Hall</t>
  </si>
  <si>
    <t>SANIAJAN BAZAR</t>
  </si>
  <si>
    <t>Dr Abul Kasam</t>
  </si>
  <si>
    <t>Jannatun Homoeo Hall</t>
  </si>
  <si>
    <t>BALTOLA BAZAR</t>
  </si>
  <si>
    <t>Dr Israfil Miah</t>
  </si>
  <si>
    <t>Amana Homoeo Hall</t>
  </si>
  <si>
    <t>PASPIR BAZAR</t>
  </si>
  <si>
    <t>Dr Kamrul Hassan</t>
  </si>
  <si>
    <t>JUMMAHAT</t>
  </si>
  <si>
    <t>Dr Fardous Alam</t>
  </si>
  <si>
    <t>Ahosan Homoeo Hall</t>
  </si>
  <si>
    <t>Dr.Md.Babul Alom</t>
  </si>
  <si>
    <t>Babul Homeo Holl</t>
  </si>
  <si>
    <t>d.h.m.s</t>
  </si>
  <si>
    <t>bigbazar</t>
  </si>
  <si>
    <t>Dr.Md. Murtaza Alom  (Babu)</t>
  </si>
  <si>
    <t>Mozid Homeo Pharmacy</t>
  </si>
  <si>
    <t>Dr.Kanu Condro Sakhari</t>
  </si>
  <si>
    <t>Pronendo Narayon Homeo Holl</t>
  </si>
  <si>
    <t>Akkel pur</t>
  </si>
  <si>
    <t>jamalgong</t>
  </si>
  <si>
    <t>Dr.Md.Delower Hosen</t>
  </si>
  <si>
    <t>Delower Homeo Holl</t>
  </si>
  <si>
    <t>Dr.Md.Imran Ali</t>
  </si>
  <si>
    <t>Ma  Baba Homeo Chikitsalaya</t>
  </si>
  <si>
    <t>l.h.m.p</t>
  </si>
  <si>
    <t>khet Lal</t>
  </si>
  <si>
    <t>bottoli</t>
  </si>
  <si>
    <t>Shri Shishir Sundro Das</t>
  </si>
  <si>
    <t>Debendro Nath Homeo Holl</t>
  </si>
  <si>
    <t>kalai</t>
  </si>
  <si>
    <t>molamgarir hat</t>
  </si>
  <si>
    <t>Dr Jahangir Alam</t>
  </si>
  <si>
    <t>J M Homoe Hall</t>
  </si>
  <si>
    <t>Dr Monsur Hossain</t>
  </si>
  <si>
    <t>DHORLA BRIDGE</t>
  </si>
  <si>
    <t>Dr Md Ab Salam</t>
  </si>
  <si>
    <t>Sebok Homoeo Hall</t>
  </si>
  <si>
    <t>HATKHOLA BAZAR</t>
  </si>
  <si>
    <t>Dr Md Hasmot Ali</t>
  </si>
  <si>
    <t>Jhuma Homeo Hall</t>
  </si>
  <si>
    <t>Tayab Homoeo Hall</t>
  </si>
  <si>
    <t xml:space="preserve">Jhikorgachha </t>
  </si>
  <si>
    <t xml:space="preserve">Chutipur Bazar </t>
  </si>
  <si>
    <t xml:space="preserve">Dr Golam Mostafa </t>
  </si>
  <si>
    <t>Adunik Homoeopathic Stor</t>
  </si>
  <si>
    <t xml:space="preserve">Cutipur Bazar </t>
  </si>
  <si>
    <t>dr.alhaz nur alom</t>
  </si>
  <si>
    <t>L.h.m.a</t>
  </si>
  <si>
    <t>mattarai</t>
  </si>
  <si>
    <t>Dr. Shahedul Alam</t>
  </si>
  <si>
    <t>Soyad Homoeo Chikitshaloy</t>
  </si>
  <si>
    <t xml:space="preserve">Birampur </t>
  </si>
  <si>
    <t>College Bazar</t>
  </si>
  <si>
    <t xml:space="preserve">Dr. Md. Rabiul Islam </t>
  </si>
  <si>
    <t>Raisha Homoeo Center</t>
  </si>
  <si>
    <t>Dr. Md. Tojammel Haque</t>
  </si>
  <si>
    <t>Nawabgonj</t>
  </si>
  <si>
    <t>Dolar Dorga Bazar</t>
  </si>
  <si>
    <t xml:space="preserve">Mitu Homoeo Hall </t>
  </si>
  <si>
    <t>Amran Homoeo Hall</t>
  </si>
  <si>
    <t>Chorarhat Bajar</t>
  </si>
  <si>
    <t>Dr. Hafez Md. Mahfujur Rahman</t>
  </si>
  <si>
    <t>Daudpur Bazar</t>
  </si>
  <si>
    <t xml:space="preserve">Dr. Shamirul Islam </t>
  </si>
  <si>
    <t>Shohag Homoeo Hall</t>
  </si>
  <si>
    <t>Puraton Bazar</t>
  </si>
  <si>
    <t>Dr. Arafat Jahan</t>
  </si>
  <si>
    <t xml:space="preserve">Ameena Homeo Complex </t>
  </si>
  <si>
    <t>Dr. Md. Abdul Alim</t>
  </si>
  <si>
    <t>Beparitola Bazar</t>
  </si>
  <si>
    <t>Dr. Md. Abu Taher Mondol</t>
  </si>
  <si>
    <t>Begam Homoeo Hall</t>
  </si>
  <si>
    <t>Dr. Md. Abu Hena Mostofa Kamal</t>
  </si>
  <si>
    <t>Dr. Md. Rafiul Islam</t>
  </si>
  <si>
    <t>Dr. Md. Abul Kasem</t>
  </si>
  <si>
    <t>Shelina Homoeo Hall</t>
  </si>
  <si>
    <t>Dr. Md. Delowar Hossen</t>
  </si>
  <si>
    <t>Rina Homoeo Hall</t>
  </si>
  <si>
    <t>Dr. Md. Ashek Ullah</t>
  </si>
  <si>
    <t>Mostofa Homoeo Hall</t>
  </si>
  <si>
    <t>Dr. Md. Sultan Hossen</t>
  </si>
  <si>
    <t>Ideal Homoeo Chikitshaloy</t>
  </si>
  <si>
    <t>Katabari</t>
  </si>
  <si>
    <t>Dr. Md. Siben Chandra Sarkar</t>
  </si>
  <si>
    <t xml:space="preserve"> Upojella Road</t>
  </si>
  <si>
    <t>Dr. Md. Firoj Kabir</t>
  </si>
  <si>
    <t>Upojella Road</t>
  </si>
  <si>
    <t>Dr. Md. Jaberul Islam</t>
  </si>
  <si>
    <t xml:space="preserve">Railget </t>
  </si>
  <si>
    <t>Dr. Md. Solaiman Mondol</t>
  </si>
  <si>
    <t>Dr. Md. Abdul Aziz</t>
  </si>
  <si>
    <t xml:space="preserve">Maa Homoeo Pharmacy </t>
  </si>
  <si>
    <t>Ranigonj Bazar</t>
  </si>
  <si>
    <t>Dr. Md. Abdul Mabud Hossen</t>
  </si>
  <si>
    <t>Ambari Bazar</t>
  </si>
  <si>
    <t>Dr. Md. Abul Hossen</t>
  </si>
  <si>
    <t>Hai Homoeo Hall</t>
  </si>
  <si>
    <t>Dr. N. C. Sarkar ( Nironjon)</t>
  </si>
  <si>
    <t>Jarman( Maa) Homoeo Hall</t>
  </si>
  <si>
    <t>Dr. Md. Joni Babu</t>
  </si>
  <si>
    <t>Dugdugi Bazar</t>
  </si>
  <si>
    <t>Dr. Sri Akhil Chandra  Sarkar</t>
  </si>
  <si>
    <t>Dr. Md. M. A. Shah (Emran)</t>
  </si>
  <si>
    <t xml:space="preserve">Shah Homoeo Centre </t>
  </si>
  <si>
    <t>Dr. Md. Hobibur Rahman</t>
  </si>
  <si>
    <t xml:space="preserve">Jononi Homoeo pharmacy </t>
  </si>
  <si>
    <t>Dr. Sri Radheshem Shaha</t>
  </si>
  <si>
    <t xml:space="preserve">Rajib Homoeo pharmacy </t>
  </si>
  <si>
    <t>Dr. Jamrul Islam</t>
  </si>
  <si>
    <t xml:space="preserve">Habib Homoeo Hall </t>
  </si>
  <si>
    <t>Dr. Krisno Chandra Barman</t>
  </si>
  <si>
    <t xml:space="preserve">Kartik Homoeo Hall </t>
  </si>
  <si>
    <t xml:space="preserve">Dr. Uttom Kumar Mondol </t>
  </si>
  <si>
    <t>Uttom Homoeo Care</t>
  </si>
  <si>
    <t>Nawabgonj Bajar</t>
  </si>
  <si>
    <t>Dr. Md. Mostafizur Rahman</t>
  </si>
  <si>
    <t>Fizu Homoeo Hall</t>
  </si>
  <si>
    <t xml:space="preserve">Dr. Prodip Kumar Biswas </t>
  </si>
  <si>
    <t xml:space="preserve">Mather Homoeo Hall </t>
  </si>
  <si>
    <t>Mohila College road</t>
  </si>
  <si>
    <t>Dr. Susil Roy</t>
  </si>
  <si>
    <t>Dr. M. A. Malek</t>
  </si>
  <si>
    <t xml:space="preserve">Siyam Homoeo pharmacy </t>
  </si>
  <si>
    <t>Hakimpur</t>
  </si>
  <si>
    <t>Bangla Hili Bazar</t>
  </si>
  <si>
    <t>Dr. Md. Kamrujjam</t>
  </si>
  <si>
    <t xml:space="preserve">Adhunik Homoeo Hall </t>
  </si>
  <si>
    <t>Vadhuriya Bazar</t>
  </si>
  <si>
    <t>Dr. Md. Darastullah</t>
  </si>
  <si>
    <t>Woswatun Homoeo Hall</t>
  </si>
  <si>
    <t xml:space="preserve">Dr. Md. Atikur Rahman </t>
  </si>
  <si>
    <t xml:space="preserve">Maa Homoeo Hall </t>
  </si>
  <si>
    <t>Dr. Md. Rejaul Alam</t>
  </si>
  <si>
    <t xml:space="preserve">Sarkar Homoeo Hall </t>
  </si>
  <si>
    <t>Satni Bazar</t>
  </si>
  <si>
    <t>Dr. Md. Jahanggir Alam</t>
  </si>
  <si>
    <t xml:space="preserve">Jiniya Homoeo Hall </t>
  </si>
  <si>
    <t>Tikhur Bajar</t>
  </si>
  <si>
    <t>Dr.Sultana Rajiya (Ruma)</t>
  </si>
  <si>
    <t>Sara Bangla Homeo Kilinik</t>
  </si>
  <si>
    <t>Hasnbad Bajar Raypura</t>
  </si>
  <si>
    <t>Dr.Hora kasno dabonat</t>
  </si>
  <si>
    <t xml:space="preserve">Oboni Homeo Hall </t>
  </si>
  <si>
    <t xml:space="preserve">Hasnbad pocim Bajar Raypura Narsingdi </t>
  </si>
  <si>
    <t>Dr.Mujohedul Islam (Mugol)</t>
  </si>
  <si>
    <t xml:space="preserve">Mugol Homeo Hall </t>
  </si>
  <si>
    <t>Hasnbad pocim Bajar paj morej potty Raipura Raypura</t>
  </si>
  <si>
    <t xml:space="preserve">Dr.Sowkot ali </t>
  </si>
  <si>
    <t xml:space="preserve">Sowkot Homeo Hall </t>
  </si>
  <si>
    <t>Hasnbad Bajar Torkari potty Raypura</t>
  </si>
  <si>
    <t xml:space="preserve">Dr. Mofej uddin Mollah </t>
  </si>
  <si>
    <t xml:space="preserve">Mollah Home Hall </t>
  </si>
  <si>
    <t xml:space="preserve">Dr.Najimoddin Mollah </t>
  </si>
  <si>
    <t xml:space="preserve">Najim Home Hall </t>
  </si>
  <si>
    <t>Dr.Kamal Hosan</t>
  </si>
  <si>
    <t xml:space="preserve">Grameen Homeo Hall </t>
  </si>
  <si>
    <t>Monohhadi</t>
  </si>
  <si>
    <t xml:space="preserve">Chalakchar bus stand </t>
  </si>
  <si>
    <t>Dr.Din islam(Aref)</t>
  </si>
  <si>
    <t>Arean Homeo Farmasi</t>
  </si>
  <si>
    <t>Gopaldi bajar modan Hospital sonlogno Araihazar</t>
  </si>
  <si>
    <t xml:space="preserve">Sahin Homeo Hall </t>
  </si>
  <si>
    <t>Dr.Kaji Moniruj jaman (Jaman)</t>
  </si>
  <si>
    <t>Mayar Doya Homeo cikissaloy</t>
  </si>
  <si>
    <t xml:space="preserve">Gopaldi bajar 2 nambar goli Baji potty Araihazar Naryanganj </t>
  </si>
  <si>
    <t>Dr.Asraful hok (Rajib)</t>
  </si>
  <si>
    <t xml:space="preserve">Abbas Homeo Hall </t>
  </si>
  <si>
    <t xml:space="preserve">Gopaldi bajar modan Hospital sonlogno 2 nambar goli  Araihazar Naryanganj </t>
  </si>
  <si>
    <t xml:space="preserve">Dr.Arman Hosain </t>
  </si>
  <si>
    <t>Samima Homeo Hall  And consaltant santar</t>
  </si>
  <si>
    <t xml:space="preserve">Gopaldi bajar kodom tola road cinama holar samna  Araihazar Naryanganj </t>
  </si>
  <si>
    <t>Dr.Moklas</t>
  </si>
  <si>
    <t xml:space="preserve">Gausapak Nibaron Homeo Hall </t>
  </si>
  <si>
    <t>Dr. Jolil meya</t>
  </si>
  <si>
    <t xml:space="preserve">Sumaiya Homeo Hall </t>
  </si>
  <si>
    <t xml:space="preserve">Gopaldi bajar puran birij sonlogno Araihazar Naryanganj </t>
  </si>
  <si>
    <t xml:space="preserve">Dr.Aktar Hossain </t>
  </si>
  <si>
    <t xml:space="preserve">Ainul Homeo Hall </t>
  </si>
  <si>
    <t xml:space="preserve">Puran cor bajar Gopaldi kodomtola Road Araihazar Naryanganj </t>
  </si>
  <si>
    <t xml:space="preserve">Dr. Habibur Rahman </t>
  </si>
  <si>
    <t xml:space="preserve">Safa Homeo Hall </t>
  </si>
  <si>
    <t>Dr Tariful Islam</t>
  </si>
  <si>
    <t>Hakmoth Homoeo Hall</t>
  </si>
  <si>
    <t>PALICHORA BAZAR</t>
  </si>
  <si>
    <t>Dr Anamul Kobir Chad</t>
  </si>
  <si>
    <t>LALBAG BAZAR</t>
  </si>
  <si>
    <t>Dr Assad Mondol</t>
  </si>
  <si>
    <t>PARK MOOR</t>
  </si>
  <si>
    <t>Dr Asraf Miah</t>
  </si>
  <si>
    <t>MORDARN MOOR</t>
  </si>
  <si>
    <t>Dr Ferdous Hossain</t>
  </si>
  <si>
    <t>Altaf Homoeo Hall</t>
  </si>
  <si>
    <t>KOUNIA</t>
  </si>
  <si>
    <t>SINGHARKURA</t>
  </si>
  <si>
    <t>Dr Rostom Ali</t>
  </si>
  <si>
    <t>BAHARKASNA</t>
  </si>
  <si>
    <t>Dr Shohidu Islam</t>
  </si>
  <si>
    <t>GONGACHORA</t>
  </si>
  <si>
    <t>BATGARI BAZAR</t>
  </si>
  <si>
    <t>Dr Kholilur Rahman</t>
  </si>
  <si>
    <t>Hojaifa Homoeo Hall</t>
  </si>
  <si>
    <t>BARAMNIKUNDA</t>
  </si>
  <si>
    <t>Dr Jogodis Ray</t>
  </si>
  <si>
    <t>Joy Sree Homoeo Hall</t>
  </si>
  <si>
    <t>TAMBULPUR</t>
  </si>
  <si>
    <t>Dr Abdul Alim</t>
  </si>
  <si>
    <t>dr.S ar sahin</t>
  </si>
  <si>
    <t>Modina Homeo Holl</t>
  </si>
  <si>
    <t>khatlal</t>
  </si>
  <si>
    <t>itakhola bazer</t>
  </si>
  <si>
    <t>dr. Sanowar Hussain</t>
  </si>
  <si>
    <t>Naeem Homeo Holl</t>
  </si>
  <si>
    <t>L.h.m.p</t>
  </si>
  <si>
    <t>nosj Bazar</t>
  </si>
  <si>
    <t>dr. Golam ziaul hawk</t>
  </si>
  <si>
    <t>Sarkar Homeo Hall</t>
  </si>
  <si>
    <t>Moslem ganj Bazar</t>
  </si>
  <si>
    <t>dr.md.hifzul bari chaudhari</t>
  </si>
  <si>
    <t>Chistiya Homeo Holl</t>
  </si>
  <si>
    <t>dr.md. Haider ali</t>
  </si>
  <si>
    <t>Homeo Chikitsalaya</t>
  </si>
  <si>
    <t>Khalisagari mor</t>
  </si>
  <si>
    <t>dr.md.Sumon khondokar</t>
  </si>
  <si>
    <t>Khondokar Homeo Holl</t>
  </si>
  <si>
    <t>itakhola</t>
  </si>
  <si>
    <t>dr.md.Abdul Gopher</t>
  </si>
  <si>
    <t>Dr.Meser Ali.</t>
  </si>
  <si>
    <t>Helana Homoeo Hall</t>
  </si>
  <si>
    <t>CNB ghat</t>
  </si>
  <si>
    <t>Joyonoto kumer</t>
  </si>
  <si>
    <t>Joyita Homoeo Hall</t>
  </si>
  <si>
    <t>K.C Mondol</t>
  </si>
  <si>
    <t>Nux Homoeo Hall</t>
  </si>
  <si>
    <t>Dr.mirazul islam</t>
  </si>
  <si>
    <t>Sadica Homoeo Hall</t>
  </si>
  <si>
    <t>Bshirdia</t>
  </si>
  <si>
    <t>Dr.Abu nyem</t>
  </si>
  <si>
    <t>Medical road</t>
  </si>
  <si>
    <t>Dr. M.A Majid</t>
  </si>
  <si>
    <t>Gohor Homoeo Hall.</t>
  </si>
  <si>
    <t>Anmbica pur</t>
  </si>
  <si>
    <t>Dr.Rouf Mollah</t>
  </si>
  <si>
    <t>Homoeo Medicine T.Center</t>
  </si>
  <si>
    <t>Dr.Abul Hasem.</t>
  </si>
  <si>
    <t>Dr.Biplob kumar Dhali.</t>
  </si>
  <si>
    <t>Nagor kandaNagor kandaB</t>
  </si>
  <si>
    <t xml:space="preserve">Mostofa Homoeo </t>
  </si>
  <si>
    <t>Dr.H.M mehadi  hassan</t>
  </si>
  <si>
    <t>Hasan Jonoseba</t>
  </si>
  <si>
    <t>Dr.Nasima ferdaus</t>
  </si>
  <si>
    <t>Dr. Shovo</t>
  </si>
  <si>
    <t>Omol Homoeo Hall.</t>
  </si>
  <si>
    <t>Hat kristopur</t>
  </si>
  <si>
    <t>Dr.Yeasin</t>
  </si>
  <si>
    <t>Ayurbadic Medicine Center</t>
  </si>
  <si>
    <t>Vanga</t>
  </si>
  <si>
    <t>Dr.Topon Kanti Sen</t>
  </si>
  <si>
    <t xml:space="preserve">Bandarban Homoeo Pharmacy </t>
  </si>
  <si>
    <t xml:space="preserve">Bandarban </t>
  </si>
  <si>
    <t>Dr.Mahbubul Alam</t>
  </si>
  <si>
    <t>Mahbubul Homoeo Hall</t>
  </si>
  <si>
    <t>Bzalia bazar</t>
  </si>
  <si>
    <t xml:space="preserve">Dr.Awon Chowdhury </t>
  </si>
  <si>
    <t xml:space="preserve">Heniman Homoeo Pharmacy </t>
  </si>
  <si>
    <t>Rajar Matha</t>
  </si>
  <si>
    <t>Dr. Atiquar Rahman</t>
  </si>
  <si>
    <t>Mokamia Homoeo Hall</t>
  </si>
  <si>
    <t>Dr.Ebrahim Hossion</t>
  </si>
  <si>
    <t>Matridan Homoeo Hall</t>
  </si>
  <si>
    <t>nazirpur</t>
  </si>
  <si>
    <t>baburhat</t>
  </si>
  <si>
    <t>Dr. Lokman Sheak</t>
  </si>
  <si>
    <t>Alea Homoeo Hall</t>
  </si>
  <si>
    <t>khejurtola</t>
  </si>
  <si>
    <t>Rudro Homoeo Hall</t>
  </si>
  <si>
    <t>dirgha</t>
  </si>
  <si>
    <t>Dr. Sekhor Gain</t>
  </si>
  <si>
    <t>Varoti Homoeo Hall</t>
  </si>
  <si>
    <t>Dr. Asma Aktar</t>
  </si>
  <si>
    <t>Rowda Homoeo Hall</t>
  </si>
  <si>
    <t>mathbaria</t>
  </si>
  <si>
    <t>safa</t>
  </si>
  <si>
    <t>Dr. Alo Ranee Das</t>
  </si>
  <si>
    <t>Taz Homoeo Hall</t>
  </si>
  <si>
    <t>daudpur</t>
  </si>
  <si>
    <t>Dr. Sunil Mistri</t>
  </si>
  <si>
    <t>Mistri Homoeo Hall</t>
  </si>
  <si>
    <t>hoglapasa</t>
  </si>
  <si>
    <t>dr.taslima jahan</t>
  </si>
  <si>
    <t>Jarman Homoeo Chamber</t>
  </si>
  <si>
    <t>kolapara</t>
  </si>
  <si>
    <t>dr.anamul haq</t>
  </si>
  <si>
    <t>Adorso Homoeo Pharmacy</t>
  </si>
  <si>
    <t>taltoli</t>
  </si>
  <si>
    <t>kochupatra</t>
  </si>
  <si>
    <t>dr.kazi rafiul</t>
  </si>
  <si>
    <t>Sefa Homoeo Clenic</t>
  </si>
  <si>
    <t>thus</t>
  </si>
  <si>
    <t>amtoli</t>
  </si>
  <si>
    <t>dr.</t>
  </si>
  <si>
    <t>Sastoseba Homoeo Chamber</t>
  </si>
  <si>
    <t>sahabbari</t>
  </si>
  <si>
    <t>dr.hasan</t>
  </si>
  <si>
    <t>Sarif Helth Care</t>
  </si>
  <si>
    <t>gazipur</t>
  </si>
  <si>
    <t>dr.helal mirdha</t>
  </si>
  <si>
    <t>kukua bazar</t>
  </si>
  <si>
    <t>dr.abul kase</t>
  </si>
  <si>
    <t>pakhemara</t>
  </si>
  <si>
    <t>dr.jahangir</t>
  </si>
  <si>
    <t>lhmp</t>
  </si>
  <si>
    <t>mohipur</t>
  </si>
  <si>
    <t>dr.jabber</t>
  </si>
  <si>
    <t>Kobiraj Ghore</t>
  </si>
  <si>
    <t>dums</t>
  </si>
  <si>
    <t>br.shahin mia</t>
  </si>
  <si>
    <t>Junayed Homoeo Hall</t>
  </si>
  <si>
    <t>Tamim Hossen</t>
  </si>
  <si>
    <t>Dulal Homeo Farmechy</t>
  </si>
  <si>
    <t>Mrs. Dilara Khatun</t>
  </si>
  <si>
    <t>Iran Homeo Hall</t>
  </si>
  <si>
    <t>Kazi Abdul Ahad</t>
  </si>
  <si>
    <t>Habib Owsodaloy</t>
  </si>
  <si>
    <t>Somsergonj</t>
  </si>
  <si>
    <t>Dr. Babul Kor</t>
  </si>
  <si>
    <t>Khushi Homeo Hall</t>
  </si>
  <si>
    <t>Abdul Ahad</t>
  </si>
  <si>
    <t>Moriom Homeo Hall</t>
  </si>
  <si>
    <t>Komolgonj</t>
  </si>
  <si>
    <t xml:space="preserve">Vanugach </t>
  </si>
  <si>
    <t>Dr. Bimol Vuson Dottho</t>
  </si>
  <si>
    <t>Bipin Birja Homeo Hall</t>
  </si>
  <si>
    <t>Dr. Kisor Kanthi Dash</t>
  </si>
  <si>
    <t xml:space="preserve">Dr. Samsul Houq </t>
  </si>
  <si>
    <t>Sahan Unani Osud Ghor</t>
  </si>
  <si>
    <t>Dr.Mubin Mohiuddin</t>
  </si>
  <si>
    <t>Sheva Homeo Hall</t>
  </si>
  <si>
    <t>Vanugach</t>
  </si>
  <si>
    <t>Dr.Abdul Kadir</t>
  </si>
  <si>
    <t>The Homeo Cikissaloy</t>
  </si>
  <si>
    <t>Dr.Abdul Ajij</t>
  </si>
  <si>
    <t>Shefa Homeo Hall</t>
  </si>
  <si>
    <t>DR.ABDUL HAI</t>
  </si>
  <si>
    <t>Abdul Hai Homoeo</t>
  </si>
  <si>
    <t>SONAGAZI</t>
  </si>
  <si>
    <t>DR.RAJMOHAN DEBONATH</t>
  </si>
  <si>
    <t>Sotsongo Homoeo</t>
  </si>
  <si>
    <t>FENI</t>
  </si>
  <si>
    <t>GONOBOTI BAZAR</t>
  </si>
  <si>
    <t>DR.SHAH ALAM</t>
  </si>
  <si>
    <t>Alam Homoeo</t>
  </si>
  <si>
    <t>HMAF</t>
  </si>
  <si>
    <t>DR.NOAN CHANDRA DAS</t>
  </si>
  <si>
    <t>Adunik Homoeo</t>
  </si>
  <si>
    <t xml:space="preserve">DR.MILON CHANDRA </t>
  </si>
  <si>
    <t>Dr.Milon Chandra Biswas Homoeo</t>
  </si>
  <si>
    <t>Ali abbas plaza</t>
  </si>
  <si>
    <t>Rell gait</t>
  </si>
  <si>
    <t>DR.DIDARUL ISLAM</t>
  </si>
  <si>
    <t xml:space="preserve">DAGON BHUIYAN </t>
  </si>
  <si>
    <t>RAZAPUR BAZAR</t>
  </si>
  <si>
    <t>DR.ALAMGIR  HOSSEN</t>
  </si>
  <si>
    <t>DR.AFSAR KHAN</t>
  </si>
  <si>
    <t>Razapur Homoeo Complex</t>
  </si>
  <si>
    <t>DR.MAOLANA ABDUL MOTIN</t>
  </si>
  <si>
    <t>Madini Homoeo</t>
  </si>
  <si>
    <t>CILONIA BAZAR</t>
  </si>
  <si>
    <t>DR..OMAR FARUK</t>
  </si>
  <si>
    <t>Omar Faruk Homoeo</t>
  </si>
  <si>
    <t>BEKER BAZAR</t>
  </si>
  <si>
    <t xml:space="preserve">DR.MOMINUL HAQUE </t>
  </si>
  <si>
    <t>Mohammadia Homoeo</t>
  </si>
  <si>
    <t>DR.MAOLANA SAHAB UDDIN</t>
  </si>
  <si>
    <t>SAGOLNAIYA</t>
  </si>
  <si>
    <t>HOSSEN PLAZA</t>
  </si>
  <si>
    <t>DR.UZZAL CHANDRA</t>
  </si>
  <si>
    <t>Uzzal Homoeo</t>
  </si>
  <si>
    <t>ZIRO POINT</t>
  </si>
  <si>
    <t>HAKIM OMAR FARUK</t>
  </si>
  <si>
    <t>Netural Drug House</t>
  </si>
  <si>
    <t>BANGLA BAZAR</t>
  </si>
  <si>
    <t>Bismillah Homoeo</t>
  </si>
  <si>
    <t>FATHANGOR BAZAR</t>
  </si>
  <si>
    <t>DR.REDAYNUL BARI</t>
  </si>
  <si>
    <t>Shafa Homoeo</t>
  </si>
  <si>
    <t>NOTON RANIRHAT</t>
  </si>
  <si>
    <t>Dr.JOYNAL ABEDIN</t>
  </si>
  <si>
    <t>FORSHURAM</t>
  </si>
  <si>
    <t>FORSHORAM</t>
  </si>
  <si>
    <t xml:space="preserve">KAOTILI ROAD </t>
  </si>
  <si>
    <t>DR.SHOMIR KANTI</t>
  </si>
  <si>
    <t>Chaya Homoeo</t>
  </si>
  <si>
    <t>FULGAZI</t>
  </si>
  <si>
    <t xml:space="preserve">MAIN ROAD </t>
  </si>
  <si>
    <t>DR.HARONUR RASHID</t>
  </si>
  <si>
    <t>Bilkis Homoeo</t>
  </si>
  <si>
    <t xml:space="preserve">KACHA BAZAR ROAD </t>
  </si>
  <si>
    <t>DR.NONDI BONIK</t>
  </si>
  <si>
    <t>Dotto Bonik Homoeo</t>
  </si>
  <si>
    <t>BONIK PLAZA</t>
  </si>
  <si>
    <t>DR.SALEH AHMED</t>
  </si>
  <si>
    <t xml:space="preserve">SREE PUR ROAD </t>
  </si>
  <si>
    <t>DR.TOFORA AKTAR</t>
  </si>
  <si>
    <t>Matri Seba Homoeo</t>
  </si>
  <si>
    <t xml:space="preserve">COLLEGE ROAD </t>
  </si>
  <si>
    <t xml:space="preserve">DR.MOTILAL CHAKROBORTHY </t>
  </si>
  <si>
    <t>DR.MAOLANA ABDUS SALAM</t>
  </si>
  <si>
    <t xml:space="preserve"> monshirhat </t>
  </si>
  <si>
    <t>Dr. Bikss Chandra Roy</t>
  </si>
  <si>
    <t>Satto Homoeo Hall</t>
  </si>
  <si>
    <t>Pirgong</t>
  </si>
  <si>
    <t>Teringi bazzar</t>
  </si>
  <si>
    <t>Dr. A.K.M Mazedul Haque</t>
  </si>
  <si>
    <t>Alhaz Nurul pire chikitsaloy</t>
  </si>
  <si>
    <t>Rabiul Pharmecy</t>
  </si>
  <si>
    <t>Dr. Mannan Islam</t>
  </si>
  <si>
    <t>Mannan Homoeo Hall</t>
  </si>
  <si>
    <t>Janoseba Homoeo Chikitsaloy</t>
  </si>
  <si>
    <t>Vagot gazi</t>
  </si>
  <si>
    <t>Dr. Muni Kanto</t>
  </si>
  <si>
    <t>Muni Homoeo Hall</t>
  </si>
  <si>
    <t>Vabonagonj</t>
  </si>
  <si>
    <t>Dr. Ranzit Roy</t>
  </si>
  <si>
    <t>Mallika Homoeo Hall</t>
  </si>
  <si>
    <t>Dr. Abdul Hannan Chowdhuri</t>
  </si>
  <si>
    <t>Ale Imran Homoeo Hall</t>
  </si>
  <si>
    <t>Godagari bazzar</t>
  </si>
  <si>
    <t>Dr. Vupendranath Roy</t>
  </si>
  <si>
    <t>Mukti Homoeo Medical Stor</t>
  </si>
  <si>
    <t>Sukdebpur</t>
  </si>
  <si>
    <t>Dr. Akramul Islam</t>
  </si>
  <si>
    <t>Akramul Homoeo Hall</t>
  </si>
  <si>
    <t xml:space="preserve"> Mon</t>
  </si>
  <si>
    <t>Karnai Bazzar</t>
  </si>
  <si>
    <t>Dr. Abdur Kafi</t>
  </si>
  <si>
    <t>S. K. Shefa Homoeo Hall</t>
  </si>
  <si>
    <t>DR.A.KARIM</t>
  </si>
  <si>
    <t>Karim Homoeo Hall</t>
  </si>
  <si>
    <t>MIRPUR</t>
  </si>
  <si>
    <t>TALTOLA</t>
  </si>
  <si>
    <t>dr.md. Abdur Rahman</t>
  </si>
  <si>
    <t>New Life Homeo Pharmacy</t>
  </si>
  <si>
    <t>2 no station road</t>
  </si>
  <si>
    <t>Abdul Hamid</t>
  </si>
  <si>
    <t>RDRS BAZAR</t>
  </si>
  <si>
    <t>Tayfur Rahman</t>
  </si>
  <si>
    <t>BHURUNGAMARI</t>
  </si>
  <si>
    <t>THANAGHAT</t>
  </si>
  <si>
    <t>Babul Hossain</t>
  </si>
  <si>
    <t xml:space="preserve">Basundia Bazar </t>
  </si>
  <si>
    <t xml:space="preserve">AmBottola Bazar </t>
  </si>
  <si>
    <t xml:space="preserve">Dr Sohel Ahmed </t>
  </si>
  <si>
    <t xml:space="preserve">Dr Ruhul Amin </t>
  </si>
  <si>
    <t xml:space="preserve">Mehede Homoeo Pharmacy </t>
  </si>
  <si>
    <t>Churamonkati</t>
  </si>
  <si>
    <t xml:space="preserve">Dr Abu Sayed </t>
  </si>
  <si>
    <t xml:space="preserve">Rezaul Homoeo Clinic </t>
  </si>
  <si>
    <t>Dr Asikuzzaman</t>
  </si>
  <si>
    <t xml:space="preserve">Sustota Homoeo Hall </t>
  </si>
  <si>
    <t xml:space="preserve">Salua Bazar </t>
  </si>
  <si>
    <t>Dr Mohasin Ali</t>
  </si>
  <si>
    <t>Dr Gobindo Sarkar</t>
  </si>
  <si>
    <t xml:space="preserve">Rupdia Bazar </t>
  </si>
  <si>
    <t xml:space="preserve">Dr Rabiul Islam </t>
  </si>
  <si>
    <t>dr.md. muktadar Rahman (mukta)</t>
  </si>
  <si>
    <t>M.R. Homeo Hall</t>
  </si>
  <si>
    <t>College bazar</t>
  </si>
  <si>
    <t>dr.md.Nur Muhammad (babu)</t>
  </si>
  <si>
    <t>Pramanik Homeo Holl</t>
  </si>
  <si>
    <t>upojila rod.amtoli</t>
  </si>
  <si>
    <t>dr.md.Nuruzzaman promanik</t>
  </si>
  <si>
    <t>punch bibi</t>
  </si>
  <si>
    <t>ratanpur Bazaar</t>
  </si>
  <si>
    <t>dr.md.Golam rabbani</t>
  </si>
  <si>
    <t>Golam Homeo Holl</t>
  </si>
  <si>
    <t>dr.md.Abdul Siddiki</t>
  </si>
  <si>
    <t>Akhiri Homeo Chikitsalaya</t>
  </si>
  <si>
    <t>paschim courier</t>
  </si>
  <si>
    <t>dr.Dulal Chandra</t>
  </si>
  <si>
    <t>Dulal Homeo Hall</t>
  </si>
  <si>
    <t>Dr.Nurul Hadi</t>
  </si>
  <si>
    <t>Cowkhali</t>
  </si>
  <si>
    <t>sador road cowkhali</t>
  </si>
  <si>
    <t xml:space="preserve">Dr.Atikiur Rahman </t>
  </si>
  <si>
    <t>Tus</t>
  </si>
  <si>
    <t>Sador road Mearhat</t>
  </si>
  <si>
    <t xml:space="preserve">Dr.Anisur Rahman </t>
  </si>
  <si>
    <t>Shilpi Homoeo  Hall</t>
  </si>
  <si>
    <t>Dr.Subash Chandra  Halder</t>
  </si>
  <si>
    <t xml:space="preserve">Indurhat sorupkathi </t>
  </si>
  <si>
    <t>Dr.Rina rani malo</t>
  </si>
  <si>
    <t xml:space="preserve">Balika biddaloy road </t>
  </si>
  <si>
    <t>Dr.Obaydul Haque</t>
  </si>
  <si>
    <t>Obaydul Haque Hall</t>
  </si>
  <si>
    <t xml:space="preserve">Morjid road Sorupkathi </t>
  </si>
  <si>
    <t xml:space="preserve">Dr.Abul Hossain </t>
  </si>
  <si>
    <t>Tawakqul Homoeo Hall</t>
  </si>
  <si>
    <t>Uttor bazar Cowkhali</t>
  </si>
  <si>
    <t>Dr Abu Musa</t>
  </si>
  <si>
    <t>Sarsa</t>
  </si>
  <si>
    <t xml:space="preserve">Sarsa Bazar </t>
  </si>
  <si>
    <t>Dr Abdus Samad</t>
  </si>
  <si>
    <t xml:space="preserve">Ideal Homoeo Hall </t>
  </si>
  <si>
    <t>Dr Tuhin Kabir</t>
  </si>
  <si>
    <t>Nabo Jibon Homoeo Arraggolay</t>
  </si>
  <si>
    <t xml:space="preserve">Bakra Bazar </t>
  </si>
  <si>
    <t>Dr.Binoth kumar Biswas</t>
  </si>
  <si>
    <t>Dr.Narayon chandro ray</t>
  </si>
  <si>
    <t>salta</t>
  </si>
  <si>
    <t>Dr. Ali hassan</t>
  </si>
  <si>
    <t>Rafi Homoeo Hall</t>
  </si>
  <si>
    <t>Barir hat</t>
  </si>
  <si>
    <t>Dr. samsul kabir</t>
  </si>
  <si>
    <t>kaderdi bazar</t>
  </si>
  <si>
    <t>Dr.Liton Biswas</t>
  </si>
  <si>
    <t>Dr.Mahbub Alam</t>
  </si>
  <si>
    <t>Prodatto  kumar</t>
  </si>
  <si>
    <t>vadri</t>
  </si>
  <si>
    <t>Dr.Raton das</t>
  </si>
  <si>
    <t>Mala Homoeo Hall.</t>
  </si>
  <si>
    <t>Chanpur</t>
  </si>
  <si>
    <t>Dr.Borun krishna das</t>
  </si>
  <si>
    <t>Ramkrishna Homoeo Hall.</t>
  </si>
  <si>
    <t>Jadonandi</t>
  </si>
  <si>
    <t xml:space="preserve">Dr.Liakoth hossian </t>
  </si>
  <si>
    <t>Rupapth</t>
  </si>
  <si>
    <t>Dr.M.A Halim</t>
  </si>
  <si>
    <t>Halim Homoeo Hall.</t>
  </si>
  <si>
    <t>Bellassor</t>
  </si>
  <si>
    <t>Dr:Manik Chowdhury</t>
  </si>
  <si>
    <t>Uttarkhan thanarmoor.dhaka</t>
  </si>
  <si>
    <t>Dr:Ma:Md:Enayet Hossain</t>
  </si>
  <si>
    <t>Islameya Homeo Hall</t>
  </si>
  <si>
    <t>NoyaNogor Turag.dhaka</t>
  </si>
  <si>
    <t>Dr:Md:Nur-Ul Islam</t>
  </si>
  <si>
    <t>Jonnota Homeo Hall</t>
  </si>
  <si>
    <t>MajarRoad.Uttarkhan.dhaka</t>
  </si>
  <si>
    <t>Dr: Kazi Shofikul Alom</t>
  </si>
  <si>
    <t>Alom Homeo Hall</t>
  </si>
  <si>
    <t>Dhuskinkhan Road Dhaka</t>
  </si>
  <si>
    <t>Dr.md.Golam gulam sattar</t>
  </si>
  <si>
    <t>Pouro market</t>
  </si>
  <si>
    <t>dr.md. Balaeat Hussain</t>
  </si>
  <si>
    <t>Assifa Homeo Hall</t>
  </si>
  <si>
    <t>dr.A.M.Rifat Abdullah</t>
  </si>
  <si>
    <t>Rifat Homeo Pharmacy</t>
  </si>
  <si>
    <t>B.h.m.s</t>
  </si>
  <si>
    <t>bongobondhu road</t>
  </si>
  <si>
    <t>dr.md. Rezaul hok</t>
  </si>
  <si>
    <t>Asif Homeo Hall</t>
  </si>
  <si>
    <t>punchbibi</t>
  </si>
  <si>
    <t>Ucai</t>
  </si>
  <si>
    <t>dr.md.Atikur Rahman (master)</t>
  </si>
  <si>
    <t>Dr.Abdul karim khan.</t>
  </si>
  <si>
    <t>Tareq Hassan Homoeo Hall-2</t>
  </si>
  <si>
    <t>Dr.Raton Biswas</t>
  </si>
  <si>
    <t>Biswas Homoeo Hall.</t>
  </si>
  <si>
    <t>Gosaria bazar</t>
  </si>
  <si>
    <t>Dr.Samol kumar.</t>
  </si>
  <si>
    <t>Homoeo Farmacy</t>
  </si>
  <si>
    <t>Dr.Jahangir Islam.</t>
  </si>
  <si>
    <t>Dr.Ikhlas Talukder</t>
  </si>
  <si>
    <t>Talukder Homoeo Hall.</t>
  </si>
  <si>
    <t>Munsi bazar</t>
  </si>
  <si>
    <t>Dr.Minoty Sarkar</t>
  </si>
  <si>
    <t>Ma Homoeo hall</t>
  </si>
  <si>
    <t>Ahtykula</t>
  </si>
  <si>
    <t xml:space="preserve"> ahtykula</t>
  </si>
  <si>
    <t>Dr.Md.Nojrul Islam Nozom</t>
  </si>
  <si>
    <t>Homoeo Ousadaloy</t>
  </si>
  <si>
    <t>Dr.Soficul Islam Sofic</t>
  </si>
  <si>
    <t>Anam Homoeo hall</t>
  </si>
  <si>
    <t>Dr.Md.Masud Rana</t>
  </si>
  <si>
    <t>Akbor Homoeo hall</t>
  </si>
  <si>
    <t>Dr.Shohedul Islam</t>
  </si>
  <si>
    <t>Rafe Homoeo hall</t>
  </si>
  <si>
    <t>Dr.Md.Muzahid Hussain</t>
  </si>
  <si>
    <t>Khan Homoeo hall</t>
  </si>
  <si>
    <t>Dr.Amirul Islam Shohed</t>
  </si>
  <si>
    <t>Shajalal Homoeo clinic</t>
  </si>
  <si>
    <t xml:space="preserve"> ahtykul</t>
  </si>
  <si>
    <t>Dr.Mostafizur rhaman</t>
  </si>
  <si>
    <t>Oyse Homoeo hall</t>
  </si>
  <si>
    <t>Zahed Homoeo hall</t>
  </si>
  <si>
    <t>Dr.Dalower Hossein</t>
  </si>
  <si>
    <t>Dalower Homoeo hall</t>
  </si>
  <si>
    <t>Dr.Rajaul Islam</t>
  </si>
  <si>
    <t>Rajaul Homoeo hall</t>
  </si>
  <si>
    <t>Dr.yasin</t>
  </si>
  <si>
    <t>Safha homoeo pharmacy</t>
  </si>
  <si>
    <t>Dr:Akhi Ahammed</t>
  </si>
  <si>
    <t>Prothama Homeo Health Care</t>
  </si>
  <si>
    <t>01716-370906</t>
  </si>
  <si>
    <t>joybanglarmoor.Dhaka</t>
  </si>
  <si>
    <t>Dr:Ruhul dev Bormon</t>
  </si>
  <si>
    <t>Shondhani Homeo Hall</t>
  </si>
  <si>
    <t>01723-513833</t>
  </si>
  <si>
    <t>Mearul Badda.Dhaka</t>
  </si>
  <si>
    <t>Dr:Aminul Islam Polash</t>
  </si>
  <si>
    <t>Jannat Computerized Homeo</t>
  </si>
  <si>
    <t>01921-857437</t>
  </si>
  <si>
    <t>Moynarbag.Uttarbadda.Dhaka</t>
  </si>
  <si>
    <t>Dr.'Md.Farhad hossain</t>
  </si>
  <si>
    <t>Farhad Homoeopathic</t>
  </si>
  <si>
    <t>Isordi</t>
  </si>
  <si>
    <t>Station road Isordi</t>
  </si>
  <si>
    <t>Dr.M.A.Sorif Raja</t>
  </si>
  <si>
    <t>Similimam Homoeo Medical Center</t>
  </si>
  <si>
    <t>Isordi mohila collage road</t>
  </si>
  <si>
    <t>Dr.Yakub Ali</t>
  </si>
  <si>
    <t>Uttora Homoeo Hall</t>
  </si>
  <si>
    <t>Dasurya Bazar</t>
  </si>
  <si>
    <t>Dr.Borjo gopal sarkar</t>
  </si>
  <si>
    <t>Monoth Homoeo Hall</t>
  </si>
  <si>
    <t>Dr.Ahsutos Kumar Paul</t>
  </si>
  <si>
    <t>Onik Homoeo Hall</t>
  </si>
  <si>
    <t>Dr.Sopna Rani Paul</t>
  </si>
  <si>
    <t>Dr.Mohosin</t>
  </si>
  <si>
    <t>Mukti Homoeo Center</t>
  </si>
  <si>
    <t>Safikul Islam</t>
  </si>
  <si>
    <t>Md.Ferdous Alom</t>
  </si>
  <si>
    <t>Bakiabusra Homoeo Hall</t>
  </si>
  <si>
    <t>Soangacha</t>
  </si>
  <si>
    <t>Asraful Alom</t>
  </si>
  <si>
    <t>Shad Homoeo Hall</t>
  </si>
  <si>
    <t xml:space="preserve">Sirajgojn </t>
  </si>
  <si>
    <t>Gordaho</t>
  </si>
  <si>
    <t>Md.Rafikul Islam</t>
  </si>
  <si>
    <t>Ekra Homoeo Hall</t>
  </si>
  <si>
    <t>Laxmikola</t>
  </si>
  <si>
    <t>Pulok Kumar Das</t>
  </si>
  <si>
    <t>Shikha Homoeo Hall</t>
  </si>
  <si>
    <t>Coddar Mor</t>
  </si>
  <si>
    <t>Dr Samol</t>
  </si>
  <si>
    <t xml:space="preserve">Dr. Md. Altaf  Hossain </t>
  </si>
  <si>
    <t>Chirirbandar</t>
  </si>
  <si>
    <t xml:space="preserve">Beltoli Bazar </t>
  </si>
  <si>
    <t xml:space="preserve">Anisur  pharmacy </t>
  </si>
  <si>
    <t xml:space="preserve">Ranirbandar Bazar </t>
  </si>
  <si>
    <t>Dr. Md. Momtaj Alli</t>
  </si>
  <si>
    <t>Maa Homoeo  Hall</t>
  </si>
  <si>
    <t>SuN</t>
  </si>
  <si>
    <t xml:space="preserve">Ghugratuli Bazar </t>
  </si>
  <si>
    <t>Dr. Apon Chandra Roy</t>
  </si>
  <si>
    <t>Champatoli Bazar</t>
  </si>
  <si>
    <t>Dr. A.M.A. Ansari Maari</t>
  </si>
  <si>
    <t>Ansari Homoeo International</t>
  </si>
  <si>
    <t xml:space="preserve">Kaharol </t>
  </si>
  <si>
    <t xml:space="preserve">Taramail Ghara Bazar </t>
  </si>
  <si>
    <t>DR.ABDUR RAUF</t>
  </si>
  <si>
    <t>Probin Homoeo</t>
  </si>
  <si>
    <t>DR.BINOY KORI</t>
  </si>
  <si>
    <t>DAGONBHUYAN</t>
  </si>
  <si>
    <t>DR.NITAI CHANDRA</t>
  </si>
  <si>
    <t>Momota Homoeo</t>
  </si>
  <si>
    <t>DR.NIRMOL CHANDRA</t>
  </si>
  <si>
    <t>Modern Homoeo</t>
  </si>
  <si>
    <t>FENI SADOR</t>
  </si>
  <si>
    <t>DR.JAHIDUL ISLAM</t>
  </si>
  <si>
    <t>DR.TAFON CHANDRA DEBNATH</t>
  </si>
  <si>
    <t>Debnath Homoeo</t>
  </si>
  <si>
    <t xml:space="preserve">DR.OAHIDUN NOBI BHUIYAN </t>
  </si>
  <si>
    <t>Feni Homoeo</t>
  </si>
  <si>
    <t>Dr.Birendro narayon</t>
  </si>
  <si>
    <t>Monjumata Homoeo Hall</t>
  </si>
  <si>
    <t xml:space="preserve">Gouronodi </t>
  </si>
  <si>
    <t>Sador road agoiljara</t>
  </si>
  <si>
    <t>Dr.Md.Ismail</t>
  </si>
  <si>
    <t>Pinglakathi bazar</t>
  </si>
  <si>
    <t>Dr.Azizul Haque</t>
  </si>
  <si>
    <t>Masuk Homoeo Hall</t>
  </si>
  <si>
    <t>Ashukathi bazar</t>
  </si>
  <si>
    <t>dr.md. mosharaf hossain</t>
  </si>
  <si>
    <t>Homeo Medicine Center</t>
  </si>
  <si>
    <t>nischinta bazar</t>
  </si>
  <si>
    <t>dr.md. washim</t>
  </si>
  <si>
    <t>D.h.m.p</t>
  </si>
  <si>
    <t>itakhola Bazar</t>
  </si>
  <si>
    <t>dr.md. Mansoor Rahman</t>
  </si>
  <si>
    <t>Mondol Homeo Hall</t>
  </si>
  <si>
    <t>Dr.Abu Akter</t>
  </si>
  <si>
    <t>Rihan Homoeo Care</t>
  </si>
  <si>
    <t>Hajaribagh</t>
  </si>
  <si>
    <t>Dr.Siddikur Rahman</t>
  </si>
  <si>
    <t>Dr.P.K. Sarker</t>
  </si>
  <si>
    <t>Sarkar homoeo farmesi</t>
  </si>
  <si>
    <t xml:space="preserve">mokamtola </t>
  </si>
  <si>
    <t>Dr.Biplob sutrodor</t>
  </si>
  <si>
    <t>Bindu homoeo holl</t>
  </si>
  <si>
    <t>mohasthan</t>
  </si>
  <si>
    <t>Dr.mahabul islam</t>
  </si>
  <si>
    <t>Maya osudhaloi</t>
  </si>
  <si>
    <t xml:space="preserve"> mokamtola </t>
  </si>
  <si>
    <t>Dr.Abdul Rosid</t>
  </si>
  <si>
    <t>Rosni homoeo holl</t>
  </si>
  <si>
    <t>baluyahat</t>
  </si>
  <si>
    <t xml:space="preserve">sonatola </t>
  </si>
  <si>
    <t xml:space="preserve">Dr.sakhayat Hossain </t>
  </si>
  <si>
    <t>kaywam farmesi</t>
  </si>
  <si>
    <t>Dr.md.Jolil</t>
  </si>
  <si>
    <t>gopinathpur Bazar</t>
  </si>
  <si>
    <t>Dr Sonjuri Begum</t>
  </si>
  <si>
    <t>PADAGONG</t>
  </si>
  <si>
    <t>Dr Netta Nondon Ray</t>
  </si>
  <si>
    <t>Joyonti Homoeo Hall</t>
  </si>
  <si>
    <t>JORINDA BAZAR</t>
  </si>
  <si>
    <t>Dr Modabber Hossain</t>
  </si>
  <si>
    <t>SIMULTOLA</t>
  </si>
  <si>
    <t>Dr Imrul Kayes</t>
  </si>
  <si>
    <t>Jonopreo Homoeo Hall</t>
  </si>
  <si>
    <t>RAZA RAM MOHON</t>
  </si>
  <si>
    <t>Dr.Md.Shamsul Haque</t>
  </si>
  <si>
    <t>Dr.Sudham Kanti Pal</t>
  </si>
  <si>
    <t xml:space="preserve">Sotsonggo Homoeo Hall </t>
  </si>
  <si>
    <t xml:space="preserve">Dohazari </t>
  </si>
  <si>
    <t>Dr.A.D.M.Mohiuddin</t>
  </si>
  <si>
    <t xml:space="preserve">Podua Homoeo Pharmacy </t>
  </si>
  <si>
    <t xml:space="preserve">Lohagara </t>
  </si>
  <si>
    <t>Podua Bazar</t>
  </si>
  <si>
    <t>Dr.Orobindo Boiragi</t>
  </si>
  <si>
    <t xml:space="preserve">Omor Homoeo Hall </t>
  </si>
  <si>
    <t>Dr. Amirul islam razu</t>
  </si>
  <si>
    <t>Polly Doctor Chember</t>
  </si>
  <si>
    <t>Dhpm/Dhms</t>
  </si>
  <si>
    <t>Dr. Shangkor Roy</t>
  </si>
  <si>
    <t>Priyanka Homoeo Hall</t>
  </si>
  <si>
    <t>Dr.Kutub Uddin</t>
  </si>
  <si>
    <t>Arogo Homoeo Oshadhaloy</t>
  </si>
  <si>
    <t>Haripur</t>
  </si>
  <si>
    <t>Jadurani bazzar</t>
  </si>
  <si>
    <t>Dr.Rajendra</t>
  </si>
  <si>
    <t>Prurnima Homoeo Hall</t>
  </si>
  <si>
    <t>Kathal dangi</t>
  </si>
  <si>
    <t xml:space="preserve">Dr. Gones Marmo </t>
  </si>
  <si>
    <t xml:space="preserve">Gones Homoeo Hall </t>
  </si>
  <si>
    <t>Dr:Md:Monirul islam</t>
  </si>
  <si>
    <t>Mishu Moni Homeo International</t>
  </si>
  <si>
    <t>V.J High school Road.Boro bazar Chuadanga</t>
  </si>
  <si>
    <t>Dr:Md.F.Al-Mezan</t>
  </si>
  <si>
    <t>Famous Homoeo Hall</t>
  </si>
  <si>
    <t>Kuriipara Uttarkhan.Dhaka</t>
  </si>
  <si>
    <t>Hakim:Ma:Md.Aminul Islam</t>
  </si>
  <si>
    <t>Hekimi And Homoeo Chikisaloy</t>
  </si>
  <si>
    <t>KU.H.C.B.DHAKA</t>
  </si>
  <si>
    <t>boktar munsi bazar sonagaji</t>
  </si>
  <si>
    <t>Dr.Mohon Lal Ray</t>
  </si>
  <si>
    <t>Dr.Manik Sonkor Boddo</t>
  </si>
  <si>
    <t>Sima Homoeo And Ayrbidik Sentar</t>
  </si>
  <si>
    <t>motigonjo sonagaji</t>
  </si>
  <si>
    <t>Dr.Abu Ahammod(Hasan)</t>
  </si>
  <si>
    <t>B.U.A.H.S</t>
  </si>
  <si>
    <t>Dr.Gaji Md.Ibrahim</t>
  </si>
  <si>
    <t>Netinonal Dantal Cear And Homoeo Hall</t>
  </si>
  <si>
    <t>Dr.Mihir Chondo Sarma</t>
  </si>
  <si>
    <t>DHMS.PDT</t>
  </si>
  <si>
    <t>motigong bas stan rod sonagaji</t>
  </si>
  <si>
    <t>Dr.Bikash Condro Sil</t>
  </si>
  <si>
    <t>Nihar Homoeo Hall</t>
  </si>
  <si>
    <t>motigong bazar sonagaji</t>
  </si>
  <si>
    <t>Dr.Ala Uddin Buya</t>
  </si>
  <si>
    <t>poschim bazar sonagaji</t>
  </si>
  <si>
    <t>Narayon Asarjo</t>
  </si>
  <si>
    <t>Motogonjo Bazar Sonagaji</t>
  </si>
  <si>
    <t>motigonjo Sonagaji</t>
  </si>
  <si>
    <t>Dr.Nirmul Candro Sutrokor</t>
  </si>
  <si>
    <t>gonoboti bazar</t>
  </si>
  <si>
    <t>Dr.Jibon Kumar Dash</t>
  </si>
  <si>
    <t>Seba Bomoeo Farmeci</t>
  </si>
  <si>
    <t>Dr.Dllip Dash</t>
  </si>
  <si>
    <t>cagolnayya</t>
  </si>
  <si>
    <t>Dr.Manik Condro Sil</t>
  </si>
  <si>
    <t>Manik Condo Homoeo Hall</t>
  </si>
  <si>
    <t>Dr.Saha Cotoub Sohag</t>
  </si>
  <si>
    <t>Naym Homoeo Hall</t>
  </si>
  <si>
    <t>dagon buya</t>
  </si>
  <si>
    <t>Dr.Sayful Islam</t>
  </si>
  <si>
    <t>codol gaji rod</t>
  </si>
  <si>
    <t>Dr.Mohammod Sohid Ullha</t>
  </si>
  <si>
    <t>Sohid Homoeo Medical Hall</t>
  </si>
  <si>
    <t>Dr.Md.Shidullha</t>
  </si>
  <si>
    <t>Cenip Homoeo Hall</t>
  </si>
  <si>
    <t>Dr.Abdul Rahaman</t>
  </si>
  <si>
    <t>Rahmaniya Homoeo Hall</t>
  </si>
  <si>
    <t>hajir bazar sonagaji</t>
  </si>
  <si>
    <t>Dr.Milon Crondo Bissas(B.A)</t>
  </si>
  <si>
    <t>Bissas Homoeo Hall</t>
  </si>
  <si>
    <t>Dr.Ab.Kayum</t>
  </si>
  <si>
    <t>fulgaji birij</t>
  </si>
  <si>
    <t>Dr.Rofiqul Islam</t>
  </si>
  <si>
    <t>Mohona Medisen Sentar</t>
  </si>
  <si>
    <t>ful gaji brij</t>
  </si>
  <si>
    <t>Dr.Sopon Nath</t>
  </si>
  <si>
    <t>Kiron Homoeo Hall</t>
  </si>
  <si>
    <t>Dr.Md.Sahidulla</t>
  </si>
  <si>
    <t>Pinu Medisen Sentar</t>
  </si>
  <si>
    <t>doliya bazar</t>
  </si>
  <si>
    <t>Dr.Mahabub Alahi Mujumdar</t>
  </si>
  <si>
    <t>Mujumdar Homoeo Hall</t>
  </si>
  <si>
    <t>Dr.Eiddris</t>
  </si>
  <si>
    <t>Mohammodiha Homoeo Hall</t>
  </si>
  <si>
    <t>Sil khali bazar</t>
  </si>
  <si>
    <t>Dr.H M Goffar</t>
  </si>
  <si>
    <t>Sarder Homoeo</t>
  </si>
  <si>
    <t>Hai Cot More Jessore</t>
  </si>
  <si>
    <t>Dr.Sekh Samsur Rahman</t>
  </si>
  <si>
    <t>Rahoman Clinic</t>
  </si>
  <si>
    <t>Puler Hat jessore</t>
  </si>
  <si>
    <t>Dr.P K Ray</t>
  </si>
  <si>
    <t>Pal Homoeo Farmecy</t>
  </si>
  <si>
    <t>Dr. Torikul Islam</t>
  </si>
  <si>
    <t>Torikul Homoeo</t>
  </si>
  <si>
    <t xml:space="preserve">Daulatpur </t>
  </si>
  <si>
    <t>rail gate</t>
  </si>
  <si>
    <t>Dr monirujjaman</t>
  </si>
  <si>
    <t>Sukhi Homoeo</t>
  </si>
  <si>
    <t xml:space="preserve">khalishpur </t>
  </si>
  <si>
    <t>Dr Bishnu</t>
  </si>
  <si>
    <t>Priyanka Homoe</t>
  </si>
  <si>
    <t>Terokhada</t>
  </si>
  <si>
    <t>paler bazar</t>
  </si>
  <si>
    <t>SM Hayder Ali</t>
  </si>
  <si>
    <t>Hayder Homoeo</t>
  </si>
  <si>
    <t>w.saler</t>
  </si>
  <si>
    <t>Dr Mehedi Hasan</t>
  </si>
  <si>
    <t>Islami Homoeo</t>
  </si>
  <si>
    <t>Dr. Anupom Roy</t>
  </si>
  <si>
    <t>Anupom Homoeo</t>
  </si>
  <si>
    <t>chalna</t>
  </si>
  <si>
    <t>Dr.M.A.Kuddus</t>
  </si>
  <si>
    <t>Shorna Homoeo</t>
  </si>
  <si>
    <t>Dr.Mehdi Hasan</t>
  </si>
  <si>
    <t>Mehdi Homoeo Holl</t>
  </si>
  <si>
    <t>Dr.Shamim Hossain</t>
  </si>
  <si>
    <t>Barakpur</t>
  </si>
  <si>
    <t>Dr. Mow.Asadur Rahman</t>
  </si>
  <si>
    <t>NewGerman Homoeo Hall</t>
  </si>
  <si>
    <t>Dr. Rina Rani pal</t>
  </si>
  <si>
    <t>Sadona Homoeo Hall</t>
  </si>
  <si>
    <t>Sodar</t>
  </si>
  <si>
    <t>Kamar potty</t>
  </si>
  <si>
    <t>Dr.Aktaruzzaman</t>
  </si>
  <si>
    <t>Lonch Gat</t>
  </si>
  <si>
    <t>Dr.Rasheduzzaman</t>
  </si>
  <si>
    <t>Dr.Forid Uddin</t>
  </si>
  <si>
    <t>Kara para Bazar</t>
  </si>
  <si>
    <t>Dr.Shadat Hossen</t>
  </si>
  <si>
    <t>Baipail</t>
  </si>
  <si>
    <t>Dr.Jamal Uddin</t>
  </si>
  <si>
    <t>Raha Homoeo Hall</t>
  </si>
  <si>
    <t>Dr.Afrin</t>
  </si>
  <si>
    <t>Dr.Alomgir</t>
  </si>
  <si>
    <t>Bogabari</t>
  </si>
  <si>
    <t>Taslima Begum</t>
  </si>
  <si>
    <t>Dr.Mosaraf Karim</t>
  </si>
  <si>
    <t>Dr.Barek</t>
  </si>
  <si>
    <t>Priyo Ma pharmacy</t>
  </si>
  <si>
    <t>dr.harunrosid</t>
  </si>
  <si>
    <t>Morol Homeo Hall</t>
  </si>
  <si>
    <t>mafujur rhaman</t>
  </si>
  <si>
    <t>Eastan Homeo Hal</t>
  </si>
  <si>
    <t>mirzapur</t>
  </si>
  <si>
    <t>H.kobir hossen</t>
  </si>
  <si>
    <t>H.Kobir Homeo Hall</t>
  </si>
  <si>
    <t>joynabazar</t>
  </si>
  <si>
    <t>dr. nagim udin</t>
  </si>
  <si>
    <t>Adoso Homeo Health Care</t>
  </si>
  <si>
    <t>tues</t>
  </si>
  <si>
    <t>srepur</t>
  </si>
  <si>
    <t>rajnropur</t>
  </si>
  <si>
    <t xml:space="preserve">Dr.siraj khan </t>
  </si>
  <si>
    <t>Khan Homoeo Hall 2</t>
  </si>
  <si>
    <t xml:space="preserve">new market </t>
  </si>
  <si>
    <t>East Bangol Homoeo Hall</t>
  </si>
  <si>
    <t xml:space="preserve">satkhira  </t>
  </si>
  <si>
    <t xml:space="preserve">post office mor </t>
  </si>
  <si>
    <t>Dr.Ashgar hassin</t>
  </si>
  <si>
    <t>Fhaida Homoeo Hall</t>
  </si>
  <si>
    <t xml:space="preserve">school rod </t>
  </si>
  <si>
    <t>Dr.md.hamidur Rashid (babul)</t>
  </si>
  <si>
    <t>Tagore Homeo Pharmacy</t>
  </si>
  <si>
    <t>akilpur</t>
  </si>
  <si>
    <t>puran Bazar</t>
  </si>
  <si>
    <t>Dr.md. sanawar Hussain</t>
  </si>
  <si>
    <t>The Siyam Homeo Hall</t>
  </si>
  <si>
    <t>Punchbibi</t>
  </si>
  <si>
    <t>neem toli Bazar</t>
  </si>
  <si>
    <t>Dr.md. mozhar ali</t>
  </si>
  <si>
    <t>New Siddiqui Homeo Hall</t>
  </si>
  <si>
    <t>H.m.s.s</t>
  </si>
  <si>
    <t>station route</t>
  </si>
  <si>
    <t>Dr.md.Musa harun</t>
  </si>
  <si>
    <t>Ganim Homeo Centre</t>
  </si>
  <si>
    <t>Baggana Bazar</t>
  </si>
  <si>
    <t xml:space="preserve">Dr.md. Dalim </t>
  </si>
  <si>
    <t>Dalim Homeo Pharmacy</t>
  </si>
  <si>
    <t>dr.md. Ismail Hussain</t>
  </si>
  <si>
    <t>Dr.md.Masum rabbani (balal)</t>
  </si>
  <si>
    <t>Ma Homeo Centre</t>
  </si>
  <si>
    <t>.h.m.s</t>
  </si>
  <si>
    <t xml:space="preserve"> atapara bazar</t>
  </si>
  <si>
    <t>Dr.J.H.Forhat</t>
  </si>
  <si>
    <t>Sarkar Homeo Centre</t>
  </si>
  <si>
    <t>atapara bazar</t>
  </si>
  <si>
    <t>Dr.Md:Humaun Kabir</t>
  </si>
  <si>
    <t xml:space="preserve">Chomidia Homoeo Hall </t>
  </si>
  <si>
    <t>Dr.Torun Kanti Pal</t>
  </si>
  <si>
    <t xml:space="preserve">Dr.Sahab Uddin </t>
  </si>
  <si>
    <t xml:space="preserve">Amirabad Pure Homoeo Pharmacy </t>
  </si>
  <si>
    <t>Dr.Songkorson Rudro</t>
  </si>
  <si>
    <t xml:space="preserve">Ponchanan Homoeo Hall </t>
  </si>
  <si>
    <t>Moulovir Dokan</t>
  </si>
  <si>
    <t xml:space="preserve">Al Modina Homoeo Pharmacy </t>
  </si>
  <si>
    <t>Dr. Mullana Md.Abu Jafor</t>
  </si>
  <si>
    <t>Jubayer Homoeo Pharmacy</t>
  </si>
  <si>
    <t>Dr.Proshanjit Bhowmik</t>
  </si>
  <si>
    <t>Juti Homoeopathic Center</t>
  </si>
  <si>
    <t>Dr.Md.Ismail Hossain</t>
  </si>
  <si>
    <t>Dr.Md.Iftekhar Al Mahamud</t>
  </si>
  <si>
    <t>Bhola Pharmacy</t>
  </si>
  <si>
    <t>Dr.P K Mondol</t>
  </si>
  <si>
    <t>Priota Homoeo Hall</t>
  </si>
  <si>
    <t>Dr.Abdul malek</t>
  </si>
  <si>
    <t>Bakergonj</t>
  </si>
  <si>
    <t>Payerpur bazar</t>
  </si>
  <si>
    <t>Dr.Subash malaker</t>
  </si>
  <si>
    <t>Subash Homoeo Hall</t>
  </si>
  <si>
    <t>Garuria bazar</t>
  </si>
  <si>
    <t>Dr.Nahida aBegum</t>
  </si>
  <si>
    <t>Dorber Homoeo Hall</t>
  </si>
  <si>
    <t>Kakorda bazar</t>
  </si>
  <si>
    <t>Dr.Nijamuddin</t>
  </si>
  <si>
    <t>Islamia German Homoeo Hall</t>
  </si>
  <si>
    <t>Dr.Joggesor Dotto</t>
  </si>
  <si>
    <t>Niramoy Homoeob Hall</t>
  </si>
  <si>
    <t>Dr.Alamin</t>
  </si>
  <si>
    <t xml:space="preserve">Dr.Balayet Hossain </t>
  </si>
  <si>
    <t>Jonone Homoeo Hall</t>
  </si>
  <si>
    <t>Jonson bazar</t>
  </si>
  <si>
    <t>Prodip Chandro Sorkar</t>
  </si>
  <si>
    <t>shotibari</t>
  </si>
  <si>
    <t>Dr Wajedul Islam</t>
  </si>
  <si>
    <t>Wajed Homoeo Hall</t>
  </si>
  <si>
    <t>Dr.Chinta Horon Nath</t>
  </si>
  <si>
    <t>Arganan Homoeo Hall</t>
  </si>
  <si>
    <t>Fotikchari</t>
  </si>
  <si>
    <t>Narayan Hat</t>
  </si>
  <si>
    <t>Dr.Md.Aminul Islam</t>
  </si>
  <si>
    <t>Amina Homoeo Ahall</t>
  </si>
  <si>
    <t>Sujanagor</t>
  </si>
  <si>
    <t>Wowsod Jagod</t>
  </si>
  <si>
    <t>Kazi Homoeo Pharmacy</t>
  </si>
  <si>
    <t>THA</t>
  </si>
  <si>
    <t>Foridpur</t>
  </si>
  <si>
    <t>Dr.md.humaion kabir</t>
  </si>
  <si>
    <t>matrai</t>
  </si>
  <si>
    <t>dr.md.Harun-ar-Rashid</t>
  </si>
  <si>
    <t>Ma Babar Dowa Pharmacy</t>
  </si>
  <si>
    <t>A.m.p</t>
  </si>
  <si>
    <t>Muslim gowns Bazaar</t>
  </si>
  <si>
    <t>dr.md. zahidul Islam</t>
  </si>
  <si>
    <t>boiragir mor</t>
  </si>
  <si>
    <t>Dr.Bissijit mojumder</t>
  </si>
  <si>
    <t>Kuriana bazar</t>
  </si>
  <si>
    <t>Dr.Md.Sohidul islam</t>
  </si>
  <si>
    <t>Sador road Sorupkhati</t>
  </si>
  <si>
    <t>Dr.Abdur rahim</t>
  </si>
  <si>
    <t>Dr.Monir Hossen</t>
  </si>
  <si>
    <t>Bakergong</t>
  </si>
  <si>
    <t>Koloshkhati bazar</t>
  </si>
  <si>
    <t xml:space="preserve">Dr.Ruhul amin </t>
  </si>
  <si>
    <t>Nolchity</t>
  </si>
  <si>
    <t>Mollarhat bazar</t>
  </si>
  <si>
    <t>Dr.Mahamudul Hasan</t>
  </si>
  <si>
    <t>Taltola bazar</t>
  </si>
  <si>
    <t>Dr.M.Lal Montu</t>
  </si>
  <si>
    <t>Organ Homoeo Hall</t>
  </si>
  <si>
    <t>Dr.Nurujjaman</t>
  </si>
  <si>
    <t>High school road bakergong</t>
  </si>
  <si>
    <t>Dr.Md.Jamal Hossen</t>
  </si>
  <si>
    <t>Moheshpur bazar</t>
  </si>
  <si>
    <t>Dr.kamrul islam</t>
  </si>
  <si>
    <t>Shikder Homoeo Hall</t>
  </si>
  <si>
    <t>Manpasa bazar Nolchity</t>
  </si>
  <si>
    <t>Dr.Minal kumar mondol</t>
  </si>
  <si>
    <t>Sarda Homoeo Hall</t>
  </si>
  <si>
    <t>Dr.Delower Hossen</t>
  </si>
  <si>
    <t>Taltola bazar Nolchity</t>
  </si>
  <si>
    <t>Dr.Noyon Talukder</t>
  </si>
  <si>
    <t>Nason Mohol bazar</t>
  </si>
  <si>
    <t>Dr.Nittonondon Kormokar</t>
  </si>
  <si>
    <t>kolosh kathi bazar</t>
  </si>
  <si>
    <t>Dr.Mijanur rahaman</t>
  </si>
  <si>
    <t>Ayesha Nur Homoeo Hall</t>
  </si>
  <si>
    <t>Dr.Supriya debnath</t>
  </si>
  <si>
    <t>Pronita Homoeo Hall</t>
  </si>
  <si>
    <t>Dr.Md.Aminul islam</t>
  </si>
  <si>
    <t>Shofiz Homoeo Hall</t>
  </si>
  <si>
    <t>Dr.Gobindo boiddo</t>
  </si>
  <si>
    <t>Uttom Homoeo Hall</t>
  </si>
  <si>
    <t>dr.md. ahsanul Hassan</t>
  </si>
  <si>
    <t>Ahsan Homeo Health Care</t>
  </si>
  <si>
    <t>Jamal ganj road</t>
  </si>
  <si>
    <t>dr. himanshu chaudhari himu</t>
  </si>
  <si>
    <t>Onjolee Homeo Pharmacy</t>
  </si>
  <si>
    <t>rocker market gulshan</t>
  </si>
  <si>
    <t>dr.md. siddikur Rahman</t>
  </si>
  <si>
    <t>Shahid Homeo Chikitsalaya</t>
  </si>
  <si>
    <t>hismi bazar</t>
  </si>
  <si>
    <t>Bismillah Homeo Clinic</t>
  </si>
  <si>
    <t>Dr.Md.Rejaul islam</t>
  </si>
  <si>
    <t>Homoeo Research Health House</t>
  </si>
  <si>
    <t>Lalbgh</t>
  </si>
  <si>
    <t>Dr.Muklesur Rahman</t>
  </si>
  <si>
    <t>Life Homoeo Health Care</t>
  </si>
  <si>
    <t>Mitford</t>
  </si>
  <si>
    <t>Dr.Abdul Mabud Sawide</t>
  </si>
  <si>
    <t>Darus Sefa Homoeo Pharmacy</t>
  </si>
  <si>
    <t>kutakhali</t>
  </si>
  <si>
    <t>Poresh Chandra Shil</t>
  </si>
  <si>
    <t>Safolo Homoeo Chikitsaloy</t>
  </si>
  <si>
    <t xml:space="preserve">Ranishankoil </t>
  </si>
  <si>
    <t>Dogachhi</t>
  </si>
  <si>
    <t>Dr. Dhirendranath Roy</t>
  </si>
  <si>
    <t>Tithy Homoeo Hall</t>
  </si>
  <si>
    <t xml:space="preserve">Chapor bazzar </t>
  </si>
  <si>
    <t xml:space="preserve">Dr.Amthadul Haque </t>
  </si>
  <si>
    <t>S.P.H.P.Homoeo Chikitsaloy</t>
  </si>
  <si>
    <t>Powrosova mor</t>
  </si>
  <si>
    <t>Katla bajar</t>
  </si>
  <si>
    <t xml:space="preserve">Dr.Md.Abul Khayer </t>
  </si>
  <si>
    <t xml:space="preserve">Research Homoeo Pharmacy </t>
  </si>
  <si>
    <t>Palpara</t>
  </si>
  <si>
    <t xml:space="preserve">Dr.Md Motaher Hossen </t>
  </si>
  <si>
    <t>Sorkar Homoeo Hall</t>
  </si>
  <si>
    <t>Katla Bazar</t>
  </si>
  <si>
    <t>Dr. Md Tosmuddin</t>
  </si>
  <si>
    <t>Tosmuddin Homoeo Hall</t>
  </si>
  <si>
    <t>Dr.Prodip Kumar Sarkar</t>
  </si>
  <si>
    <t xml:space="preserve">Niramoy Homoeo Pharmacy </t>
  </si>
  <si>
    <t xml:space="preserve">Nawabgonj </t>
  </si>
  <si>
    <t>Nawabgonj Bazar</t>
  </si>
  <si>
    <t xml:space="preserve">Rogmukti Homoeo Clinic </t>
  </si>
  <si>
    <t>Vaduria Bazar</t>
  </si>
  <si>
    <t>Dr.Md Najmul Huda</t>
  </si>
  <si>
    <t xml:space="preserve">Homoeo Chamber </t>
  </si>
  <si>
    <t>narayan acharjo</t>
  </si>
  <si>
    <t>Acharjo Homoeo Hall</t>
  </si>
  <si>
    <t>motigonjo</t>
  </si>
  <si>
    <t>dr.jhangir alom</t>
  </si>
  <si>
    <t>Cenpi Homoeo Hall</t>
  </si>
  <si>
    <t>feni sadar</t>
  </si>
  <si>
    <t>dr.pomot cokroboti</t>
  </si>
  <si>
    <t>Rada Bipin Bimala Homoeo Hall</t>
  </si>
  <si>
    <t>fulgaji</t>
  </si>
  <si>
    <t>dr.rajrndro posad cokroboti</t>
  </si>
  <si>
    <t>Uma Tara Homoeo Hall</t>
  </si>
  <si>
    <t>dr.narayan  chokroboti</t>
  </si>
  <si>
    <t>Jogot Bondu Homoeo Hall</t>
  </si>
  <si>
    <t>sonagaji</t>
  </si>
  <si>
    <t>md.monjul</t>
  </si>
  <si>
    <t>cadu miyar bazar</t>
  </si>
  <si>
    <t>dr.mayolana ab.momin</t>
  </si>
  <si>
    <t>gonoboti</t>
  </si>
  <si>
    <t>dr.maylana jafor ahmed</t>
  </si>
  <si>
    <t>Asrafiya Harbal Sentar</t>
  </si>
  <si>
    <t>dr.hrisi kes kor</t>
  </si>
  <si>
    <t>Jogunnat Homoeo Hall</t>
  </si>
  <si>
    <t>dr.brisnu podo de</t>
  </si>
  <si>
    <t xml:space="preserve">Pofesar Homoeo Ricaras </t>
  </si>
  <si>
    <t>chagul naya</t>
  </si>
  <si>
    <t>Dr.S N Pall (Satto)</t>
  </si>
  <si>
    <t>Sabittri Homoeo Hall</t>
  </si>
  <si>
    <t>Jhikergaca Road Jessore</t>
  </si>
  <si>
    <t>Dr.Abdullah Al Masum</t>
  </si>
  <si>
    <t>Health Care Homoeo Hall</t>
  </si>
  <si>
    <t>Payra Bazaar</t>
  </si>
  <si>
    <t>Dr.Modhusudan Sarker</t>
  </si>
  <si>
    <t>Modhusudan Farmacy</t>
  </si>
  <si>
    <t>Kather poll</t>
  </si>
  <si>
    <t>Assrom More</t>
  </si>
  <si>
    <t>Dr.Mojnu</t>
  </si>
  <si>
    <t>Dr.Gazi Raficul Islam</t>
  </si>
  <si>
    <t xml:space="preserve">Vanga gett </t>
  </si>
  <si>
    <t xml:space="preserve">Dr Kamruzzaman </t>
  </si>
  <si>
    <t>Sankarpur Tarminal</t>
  </si>
  <si>
    <t>Jessore Homoeobhall</t>
  </si>
  <si>
    <t>Bablatola</t>
  </si>
  <si>
    <t>Nasu Homoeo Hall</t>
  </si>
  <si>
    <t>Mollapara</t>
  </si>
  <si>
    <t xml:space="preserve">Dr Mofizur Rahman </t>
  </si>
  <si>
    <t xml:space="preserve">Mahin Homoeo Hall </t>
  </si>
  <si>
    <t xml:space="preserve">Dr Sariful Islam </t>
  </si>
  <si>
    <t>Dr.Subashini Biswas</t>
  </si>
  <si>
    <t>Janoni Homoeo Pharmacy</t>
  </si>
  <si>
    <t>Rayer Bazar</t>
  </si>
  <si>
    <t>dr.md.Abdul hamid</t>
  </si>
  <si>
    <t>Nur Homeo Hall</t>
  </si>
  <si>
    <t>main rood akkelpur</t>
  </si>
  <si>
    <t>Dr.Nur A Alahe</t>
  </si>
  <si>
    <t>Alamin Homoeo Pharmacy</t>
  </si>
  <si>
    <t>IK road club more Isordi</t>
  </si>
  <si>
    <t>Dr.Sonjoy Kumar kundu milon</t>
  </si>
  <si>
    <t>Jogot Bondu Homoeo Pharmacy</t>
  </si>
  <si>
    <t>BBC bazar Ruppur paksi</t>
  </si>
  <si>
    <t>Dr.Sujoy kumar kundu tapos</t>
  </si>
  <si>
    <t>Ruppur Homoeo Clinic</t>
  </si>
  <si>
    <t>Dr.S.M.Yusuf</t>
  </si>
  <si>
    <t>Awotapara bazar Isordi</t>
  </si>
  <si>
    <t>Dr.Afroza khatun</t>
  </si>
  <si>
    <t>Pabna sadar</t>
  </si>
  <si>
    <t>Madpur bazar dapuniya</t>
  </si>
  <si>
    <t>Dr.Bozlur rhaman</t>
  </si>
  <si>
    <t>Haniman Homoeo Chamber</t>
  </si>
  <si>
    <t>Dapuniya bazar</t>
  </si>
  <si>
    <t>Dr Roksana Akter</t>
  </si>
  <si>
    <t>Forid Khan Ma O Sesu Homoeo Hall</t>
  </si>
  <si>
    <t>Dr.MD.Saydur rhaman dulal</t>
  </si>
  <si>
    <t>Ahdorsho Homoeo Clinic</t>
  </si>
  <si>
    <t>Char Ruppur bbc bazar</t>
  </si>
  <si>
    <t>dr.md.Anamul hak</t>
  </si>
  <si>
    <t>Rowshan Homeo Hall</t>
  </si>
  <si>
    <t>dhanmondi</t>
  </si>
  <si>
    <t>MPO-Alamgir Hossain-Feni</t>
  </si>
  <si>
    <t>Feni</t>
  </si>
  <si>
    <t>MPO-Jarjes Alam-Naokhali</t>
  </si>
  <si>
    <t>Noakhali</t>
  </si>
  <si>
    <t xml:space="preserve">DR.MD.GIAS UDDIN </t>
  </si>
  <si>
    <t>MARUF HOMOEO HALL</t>
  </si>
  <si>
    <t>KALLANPUR</t>
  </si>
  <si>
    <t>kallanpur</t>
  </si>
  <si>
    <t>Dr.sagor cokroboti</t>
  </si>
  <si>
    <t>saraswati Homoeo hall</t>
  </si>
  <si>
    <t>bus stand</t>
  </si>
  <si>
    <t>Dr.abdullah al-Mohsin</t>
  </si>
  <si>
    <t>Health care Homoeo hall</t>
  </si>
  <si>
    <t>Dr.Sonjoy kumar Das(ronjoy)</t>
  </si>
  <si>
    <t>S.T.Homoeo Chikissalay</t>
  </si>
  <si>
    <t>Rawzan</t>
  </si>
  <si>
    <t>Pahartali Bazar</t>
  </si>
  <si>
    <t>Dr.Soili Rani Da</t>
  </si>
  <si>
    <t xml:space="preserve">wed </t>
  </si>
  <si>
    <t>Dr. Shipon</t>
  </si>
  <si>
    <t>Dr.Dilip Kumar Nath</t>
  </si>
  <si>
    <t>Desh Sebok homoeo Chikissa cendro</t>
  </si>
  <si>
    <t>Ramjan Ali Hat</t>
  </si>
  <si>
    <t>Dr.S.K.Boruya</t>
  </si>
  <si>
    <t>Uposom Homoeopathik chikissa cendro</t>
  </si>
  <si>
    <t>Dr.J.P.Das</t>
  </si>
  <si>
    <t>Priyo Dorson Homoeo Hall</t>
  </si>
  <si>
    <t>Fokirhat</t>
  </si>
  <si>
    <t>Dr.Silpi Nath Tuli</t>
  </si>
  <si>
    <t>Surjo homoeo kilinic</t>
  </si>
  <si>
    <t xml:space="preserve">Dr Tapos Vottacarjo </t>
  </si>
  <si>
    <t>Seba homoeo Mison</t>
  </si>
  <si>
    <t>DHMSBHB</t>
  </si>
  <si>
    <t>Dr.Riton Dev</t>
  </si>
  <si>
    <t xml:space="preserve">Boton Homoeo Hall </t>
  </si>
  <si>
    <t>Foticchari</t>
  </si>
  <si>
    <t>Nazir Hat</t>
  </si>
  <si>
    <t>Dr.M.S Hossen</t>
  </si>
  <si>
    <t>Hossen Homoeo Hall</t>
  </si>
  <si>
    <t>Talukder hat bazar</t>
  </si>
  <si>
    <t>Dr.M.A Salam pahalan</t>
  </si>
  <si>
    <t>Muna Homeo Hall</t>
  </si>
  <si>
    <t>Holta bazar</t>
  </si>
  <si>
    <t>Dr.Md.Faruk Hossen</t>
  </si>
  <si>
    <t>Saimun Homoeo Hall</t>
  </si>
  <si>
    <t xml:space="preserve">Nolchity </t>
  </si>
  <si>
    <t>Puraton bazar Nolchity</t>
  </si>
  <si>
    <t>Dr.Bodrujjaman</t>
  </si>
  <si>
    <t xml:space="preserve">Choramoddi Mia bari </t>
  </si>
  <si>
    <t>Dr.Md.Omor ali sekh</t>
  </si>
  <si>
    <t>Girls school road NolcityC</t>
  </si>
  <si>
    <t>Dr.Md.Solim Hossen Talukder</t>
  </si>
  <si>
    <t xml:space="preserve">China sorok Nolchity </t>
  </si>
  <si>
    <t>Dr.Monoj kumar Mondol</t>
  </si>
  <si>
    <t>Mayer asibbad Ousadaloy</t>
  </si>
  <si>
    <t>Charamoddi Mia bari bazar</t>
  </si>
  <si>
    <t>Dr.G.M Sorower khan Babul</t>
  </si>
  <si>
    <t>Dopdopia Feright Nolchity</t>
  </si>
  <si>
    <t>Mujahedia Homoeo pharmecy</t>
  </si>
  <si>
    <t>Dr.obidur rohoman</t>
  </si>
  <si>
    <t>Jononi Homoe Hall</t>
  </si>
  <si>
    <t>jikorgasa</t>
  </si>
  <si>
    <t>Bakra bazar</t>
  </si>
  <si>
    <t>Dr.bikash .</t>
  </si>
  <si>
    <t>Dr.obidur hoke</t>
  </si>
  <si>
    <t>Nur Homoeo Clinic</t>
  </si>
  <si>
    <t>sutipur bazar</t>
  </si>
  <si>
    <t>uttam kumar</t>
  </si>
  <si>
    <t>mothbaria</t>
  </si>
  <si>
    <t>tushkhali</t>
  </si>
  <si>
    <t>Dr.Delowar Hossain Ansari</t>
  </si>
  <si>
    <t>Dr.Abdul Kuddus Sikder</t>
  </si>
  <si>
    <t xml:space="preserve">Jalal Memorial Homoeo Hall </t>
  </si>
  <si>
    <t>Dr Reajul Islam</t>
  </si>
  <si>
    <t>JANATAR BAZAR</t>
  </si>
  <si>
    <t>Dr Sree Toroni Kanto</t>
  </si>
  <si>
    <t>FORKERHAT</t>
  </si>
  <si>
    <t>Dr Hafej Ruhu Amin</t>
  </si>
  <si>
    <t>Rafea Homoeo Hall</t>
  </si>
  <si>
    <t>Md Saju Islam</t>
  </si>
  <si>
    <t>POLASBARI</t>
  </si>
  <si>
    <t>Dr Md Tauhidul Islam</t>
  </si>
  <si>
    <t>S B Homoeo Hall</t>
  </si>
  <si>
    <t>GAHARPARC</t>
  </si>
  <si>
    <t>Dr Md Moslem Uddin</t>
  </si>
  <si>
    <t>S S Chikitshaloy</t>
  </si>
  <si>
    <t>HAKIM</t>
  </si>
  <si>
    <t>NAGESWARI</t>
  </si>
  <si>
    <t>MICRO STAND</t>
  </si>
  <si>
    <t>Dr Md Shahidul Islam</t>
  </si>
  <si>
    <t>Adarshaw Homoeo Hall</t>
  </si>
  <si>
    <t>DADAMORE</t>
  </si>
  <si>
    <t>Dr Most Nasima Begum</t>
  </si>
  <si>
    <t>MUNSIPARA</t>
  </si>
  <si>
    <t>Dr A K Faruque</t>
  </si>
  <si>
    <t>Faruque Homoeo Hall</t>
  </si>
  <si>
    <t>JATTRAPUR BAZAR</t>
  </si>
  <si>
    <t>Dr Ab Jalil</t>
  </si>
  <si>
    <t>Jalil Homoeo Hall</t>
  </si>
  <si>
    <t>Dr.Firoj ahamad</t>
  </si>
  <si>
    <t>Kamkhola bazar</t>
  </si>
  <si>
    <t>Dr.Basudav ghose</t>
  </si>
  <si>
    <t>Ghose Homoeo Hall</t>
  </si>
  <si>
    <t xml:space="preserve">Dr.Muktar </t>
  </si>
  <si>
    <t>Sahen Homoeo Hall</t>
  </si>
  <si>
    <t>Dr.Robindronath mondol</t>
  </si>
  <si>
    <t>Laky Homeo Hall</t>
  </si>
  <si>
    <t>Botiaghata</t>
  </si>
  <si>
    <t>thana more</t>
  </si>
  <si>
    <t>Dr:Md: Abu-hanif</t>
  </si>
  <si>
    <t>Damrudha.</t>
  </si>
  <si>
    <t>joyrampur kataltola bazar</t>
  </si>
  <si>
    <t>DR AMZED HOSSAIN</t>
  </si>
  <si>
    <t>SEBA HOMOEO HALL</t>
  </si>
  <si>
    <t>Dr. Robiul Islam ( bablu)</t>
  </si>
  <si>
    <t>Dr. Habibulla sumon</t>
  </si>
  <si>
    <t>Bania para</t>
  </si>
  <si>
    <t>Dr. sothandra Nath Roy</t>
  </si>
  <si>
    <t>jokdol Bazar</t>
  </si>
  <si>
    <t>Dr. Hashanuzzaman Hasan</t>
  </si>
  <si>
    <t>Ma Babar Dowa Homoeo hall</t>
  </si>
  <si>
    <t>Vojonpur Bazar</t>
  </si>
  <si>
    <t>Dr. Mohamod Ali</t>
  </si>
  <si>
    <t>Naymnnacha Homoeo Hall</t>
  </si>
  <si>
    <t>Dr. Kholilur Rohoman</t>
  </si>
  <si>
    <t>Jakdol Bazar</t>
  </si>
  <si>
    <t>Dr. Norash Chandra Roy</t>
  </si>
  <si>
    <t>Ovijit Homoeo Hall</t>
  </si>
  <si>
    <t>Boda</t>
  </si>
  <si>
    <t>sornohar Cinema  Hall</t>
  </si>
  <si>
    <t>Dr. Abdus Shamad</t>
  </si>
  <si>
    <t>Tunir Hat</t>
  </si>
  <si>
    <t>Rupdia Bazaar</t>
  </si>
  <si>
    <t>Dr.Md Jahangir Alom</t>
  </si>
  <si>
    <t>Dr.Abdul Bari</t>
  </si>
  <si>
    <t>Dr.Babor Alli</t>
  </si>
  <si>
    <t>Dr.P N Cokkroborty</t>
  </si>
  <si>
    <t>Cokkroborty Homoeo Hall</t>
  </si>
  <si>
    <t>Godaun More</t>
  </si>
  <si>
    <t>Dr.S K Akas</t>
  </si>
  <si>
    <t>Mahbuba Homoeo Hall</t>
  </si>
  <si>
    <t>Ishak Road</t>
  </si>
  <si>
    <t>MA-MONI HOMOEO PHARMACY</t>
  </si>
  <si>
    <t>BABU BAZAR</t>
  </si>
  <si>
    <t>babu bazar</t>
  </si>
  <si>
    <t>DR.MONJUR ALAM</t>
  </si>
  <si>
    <t>JAKIR HOMOEO HALL</t>
  </si>
  <si>
    <t>DR BIVUTI BORMMON BABU</t>
  </si>
  <si>
    <t>DR PRODIP CHONDRO SARKAR</t>
  </si>
  <si>
    <t>SANTI HOMOEO HALL</t>
  </si>
  <si>
    <t>DR AZMIRA AKTAR</t>
  </si>
  <si>
    <t>KHONDOKAR HOMOEO HALL</t>
  </si>
  <si>
    <t>SADULLAPUR</t>
  </si>
  <si>
    <t>DR ANUKUL CHONDRO SARKAR</t>
  </si>
  <si>
    <t>KALPONA HOMOEO HALL</t>
  </si>
  <si>
    <t>DR SAHAJAHAN SARKAR MANNAN</t>
  </si>
  <si>
    <t>SEAM HOMOEO HALL</t>
  </si>
  <si>
    <t>FULSERI</t>
  </si>
  <si>
    <t>DR NASRIN AKTAR</t>
  </si>
  <si>
    <t>NICE HOMOEO HALL</t>
  </si>
  <si>
    <t>DR SOFIQUL ISLAM</t>
  </si>
  <si>
    <t>Dr.H.M.Hanif</t>
  </si>
  <si>
    <t>Al-falaho Homoeo Pharmace</t>
  </si>
  <si>
    <t xml:space="preserve">Rangamati </t>
  </si>
  <si>
    <t>Rejarb Bazar</t>
  </si>
  <si>
    <t xml:space="preserve"> Dr.Tun Tun Cakma</t>
  </si>
  <si>
    <t>Bidan Homoeo Hall-2</t>
  </si>
  <si>
    <t>Dr.Bibkanondo Ray</t>
  </si>
  <si>
    <t>Bidan Homoeo Hall-1</t>
  </si>
  <si>
    <t>Dr.Sunento Bikas Cakma</t>
  </si>
  <si>
    <t>kiyor Homoeo pharmace</t>
  </si>
  <si>
    <t>Dr.Animes Cakma</t>
  </si>
  <si>
    <t>Bonorupa Homoeo pharmace</t>
  </si>
  <si>
    <t>Dr.Podmolocon Deoyan(polo)</t>
  </si>
  <si>
    <t>Prova Homoeo pharmace</t>
  </si>
  <si>
    <t>Dr.Gonga Manik Cakma</t>
  </si>
  <si>
    <t>Mordan Homoeo pharmace</t>
  </si>
  <si>
    <t>Dr.Mohammad Karim</t>
  </si>
  <si>
    <t>Al-Faysal Homoeo Hall</t>
  </si>
  <si>
    <t>Dr.Debasis Chowduri</t>
  </si>
  <si>
    <t>Chowduri Homoeo Hall</t>
  </si>
  <si>
    <t>Rangunia</t>
  </si>
  <si>
    <t>Ranir Hat</t>
  </si>
  <si>
    <t>Dr.Ajit Kumar Das</t>
  </si>
  <si>
    <t>Homoeo Mison</t>
  </si>
  <si>
    <t>Dr.Suvhas Cokroborti</t>
  </si>
  <si>
    <t>Bibir Hat</t>
  </si>
  <si>
    <t>Dr.Rupom Dewan</t>
  </si>
  <si>
    <t>Mordan Homoeo clinic</t>
  </si>
  <si>
    <t>Dr.Asim Vottacarjo</t>
  </si>
  <si>
    <t>kuki Homoeo Hall</t>
  </si>
  <si>
    <t>college Get</t>
  </si>
  <si>
    <t>Dr.Sahibo cakma</t>
  </si>
  <si>
    <t>Param Homoeo Clinic</t>
  </si>
  <si>
    <t>Dr.MD:Sofiul Alom</t>
  </si>
  <si>
    <t>Sofi Homoeo Hall</t>
  </si>
  <si>
    <t>Hathazari Bazar</t>
  </si>
  <si>
    <t>Dr.M.A.Goni</t>
  </si>
  <si>
    <t>Nury Modina</t>
  </si>
  <si>
    <t>Dr.Dulal Kanti Boisob</t>
  </si>
  <si>
    <t>Binoda Honoeo Hall</t>
  </si>
  <si>
    <t>Mirar Hat</t>
  </si>
  <si>
    <t>A.B.Doctors Honoeo</t>
  </si>
  <si>
    <t xml:space="preserve">Clg Road Hathazari </t>
  </si>
  <si>
    <t>Dr.MD:Fojlur Kader</t>
  </si>
  <si>
    <t>Al-Amin Honoeo kilinic</t>
  </si>
  <si>
    <t>Shahin Alom</t>
  </si>
  <si>
    <t>Mahin Homoeo Hall</t>
  </si>
  <si>
    <t>M.M Obaydullah</t>
  </si>
  <si>
    <t>Sirajgoj</t>
  </si>
  <si>
    <t>Dr.prodip acharjo</t>
  </si>
  <si>
    <t>moradnagor</t>
  </si>
  <si>
    <t>bakhornagor</t>
  </si>
  <si>
    <t>Dr.maolana norul islam</t>
  </si>
  <si>
    <t>Doctors Homoeo</t>
  </si>
  <si>
    <t>Debpur bazar</t>
  </si>
  <si>
    <t>Dr.Mohiuddin Ahamed</t>
  </si>
  <si>
    <t>Dowlotkhan</t>
  </si>
  <si>
    <t>Dr.Mahabub</t>
  </si>
  <si>
    <t>Seba Homoeo  Hall</t>
  </si>
  <si>
    <t>Dowlotkhan road</t>
  </si>
  <si>
    <t>Dr.Md.Hossen</t>
  </si>
  <si>
    <t>kayerhat raster matha</t>
  </si>
  <si>
    <t>Dr.Kamrunnahar</t>
  </si>
  <si>
    <t xml:space="preserve">Sah Chand Homoeo Hall </t>
  </si>
  <si>
    <t>Potiya</t>
  </si>
  <si>
    <t>Boiltoli Road</t>
  </si>
  <si>
    <t>Md Mahabub Alom</t>
  </si>
  <si>
    <t>Khaja Farmesy</t>
  </si>
  <si>
    <t>Chondonaish</t>
  </si>
  <si>
    <t>Gasbaria</t>
  </si>
  <si>
    <t>Dr Tapon kanti Nath</t>
  </si>
  <si>
    <t>German Homoeo Hal 2</t>
  </si>
  <si>
    <t>Dohajari</t>
  </si>
  <si>
    <t>Stiton Road</t>
  </si>
  <si>
    <t>Dr md lmtiaz Ahmed Asif</t>
  </si>
  <si>
    <t xml:space="preserve">Almansur Homoeo Hal </t>
  </si>
  <si>
    <t xml:space="preserve">Dr Md Faruk Ahmad </t>
  </si>
  <si>
    <t>Faruk Homoeo Farmasy</t>
  </si>
  <si>
    <t>Dr Mishon Dev Nath</t>
  </si>
  <si>
    <t>B K Homoeo Hal</t>
  </si>
  <si>
    <t>Dr Md Geyas Uddin</t>
  </si>
  <si>
    <t xml:space="preserve">Al Mokka Homoeo </t>
  </si>
  <si>
    <t>Supon kanti Borua</t>
  </si>
  <si>
    <t>National Homoeopathyic Stor</t>
  </si>
  <si>
    <t>H.M Nazrul Islam</t>
  </si>
  <si>
    <t>Nazrul Homoeo Pharmacy</t>
  </si>
  <si>
    <t>Dr md Umar Faruk</t>
  </si>
  <si>
    <t xml:space="preserve">Sathi Homoeo Hal </t>
  </si>
  <si>
    <t xml:space="preserve">Dr Akhter Ahmed </t>
  </si>
  <si>
    <t xml:space="preserve">Alaksa Homoeo Hal </t>
  </si>
  <si>
    <t xml:space="preserve">Dr Md Abedur Rahman </t>
  </si>
  <si>
    <t xml:space="preserve">Mordern Homoeo Clinic </t>
  </si>
  <si>
    <t xml:space="preserve">Dr Md Ferdus </t>
  </si>
  <si>
    <t>Dr Md mir kasem</t>
  </si>
  <si>
    <t xml:space="preserve">Hosaini Homoeo Hal </t>
  </si>
  <si>
    <t>Dr.Tawhidul Islam</t>
  </si>
  <si>
    <t>S.M Homoeo Hal</t>
  </si>
  <si>
    <t>Dr.H.M. Nojrul Islam</t>
  </si>
  <si>
    <t>Abdullha Homoeo Hall</t>
  </si>
  <si>
    <t xml:space="preserve"> Matiranga Bazar</t>
  </si>
  <si>
    <t>Dr.MD:Fayeg Hosen</t>
  </si>
  <si>
    <t>Ma Homoeo pharmacy</t>
  </si>
  <si>
    <t>Dr.S.K.Talukder</t>
  </si>
  <si>
    <t>Sikarpur Homoeo Hall</t>
  </si>
  <si>
    <t>Thus</t>
  </si>
  <si>
    <t>Aman Bazar</t>
  </si>
  <si>
    <t>Dr.Priyo Ronjon Nath</t>
  </si>
  <si>
    <t>Choduri Hat</t>
  </si>
  <si>
    <t>Dr.S.M Nurul Afsar</t>
  </si>
  <si>
    <t>Ahsan Homoeo Hall</t>
  </si>
  <si>
    <t>Dr.MD:Nurul Abchar Chowduri</t>
  </si>
  <si>
    <t>Matre-Pitri Homoeo Seba</t>
  </si>
  <si>
    <t>Sarkar hat</t>
  </si>
  <si>
    <t>Dr.Ali Ahad chowduri</t>
  </si>
  <si>
    <t>Dr.Sobbo Sachi Bissas</t>
  </si>
  <si>
    <t>Dr.M.Joshim  uddin</t>
  </si>
  <si>
    <t>Hosna Homoeo Kilinic</t>
  </si>
  <si>
    <t>Dr.Bipul Condro Da</t>
  </si>
  <si>
    <t>Dr.Riton Condro Da</t>
  </si>
  <si>
    <t>Ma-Moni Homoeo Cikissaloy</t>
  </si>
  <si>
    <t>Dr.Sri Badol Chndro Cokroborti</t>
  </si>
  <si>
    <t>Tarkessor Homoeo Hall</t>
  </si>
  <si>
    <t>Dr.Ujjol Cokroborti</t>
  </si>
  <si>
    <t xml:space="preserve">Rajessor Homoeo cikissaloy </t>
  </si>
  <si>
    <t>Dr.Amol Kumar Nath</t>
  </si>
  <si>
    <t>Amol kumar Homoeo Hall</t>
  </si>
  <si>
    <t>Katirhat</t>
  </si>
  <si>
    <t>Dr.Birbol Kumar arjo</t>
  </si>
  <si>
    <t>Bipasha Homoeo Nikyton</t>
  </si>
  <si>
    <t xml:space="preserve">Matiranga </t>
  </si>
  <si>
    <t>Dr.MD:Belal Sikder</t>
  </si>
  <si>
    <t>Belal Sikder Homoeo Hall</t>
  </si>
  <si>
    <t>Fateya Bad</t>
  </si>
  <si>
    <t>Dr.MD:Osman Goni</t>
  </si>
  <si>
    <t>Guimara Bazar</t>
  </si>
  <si>
    <t>Dr.Sunil Das</t>
  </si>
  <si>
    <t>Dr.Sitol Kumar</t>
  </si>
  <si>
    <t>Md.shafik ahmed</t>
  </si>
  <si>
    <t>ashugonj</t>
  </si>
  <si>
    <t>Rahamotpur bazar</t>
  </si>
  <si>
    <t>Dr.FazlulHaque</t>
  </si>
  <si>
    <t>Tabassum Homoeo Hall</t>
  </si>
  <si>
    <t>Dokkin alekanda</t>
  </si>
  <si>
    <t>Dr.Debendro chokroboti</t>
  </si>
  <si>
    <t>Bater jore bazar</t>
  </si>
  <si>
    <t>Dr.Rofiqul islam ponir</t>
  </si>
  <si>
    <t>N.S Homoeo Hall</t>
  </si>
  <si>
    <t xml:space="preserve">Wijirpur </t>
  </si>
  <si>
    <t>Daberkul bazar</t>
  </si>
  <si>
    <t>Rotonpur bazar</t>
  </si>
  <si>
    <t>Dr.Md.Dalower hossain molla</t>
  </si>
  <si>
    <t>Suzon homoeo clinic</t>
  </si>
  <si>
    <t>Alhaz more Isordi</t>
  </si>
  <si>
    <t>Dr. S. M. Mazharul Islam</t>
  </si>
  <si>
    <t xml:space="preserve">Doctor's Pharmacy </t>
  </si>
  <si>
    <t xml:space="preserve"> Sodor</t>
  </si>
  <si>
    <t>Dr. Md. Mozammel Haqe</t>
  </si>
  <si>
    <t>Puraton Bus Stand</t>
  </si>
  <si>
    <t>Dr. Md. Zakir Hossain</t>
  </si>
  <si>
    <t>Thakurgon homeo holl</t>
  </si>
  <si>
    <t xml:space="preserve">Dr. Md. Ashraful Islam </t>
  </si>
  <si>
    <t>Brother's Homeo Hall</t>
  </si>
  <si>
    <t>Dr. Ram Baby Roy</t>
  </si>
  <si>
    <t>Krishna Homeo Hall</t>
  </si>
  <si>
    <t>Salandar Bazer</t>
  </si>
  <si>
    <t>Dr. A. K. M. Mazdul Haqe</t>
  </si>
  <si>
    <t>Alhaz Nurul Pireala Homoeo Chikitshaloy</t>
  </si>
  <si>
    <t>salndar bazer</t>
  </si>
  <si>
    <t>Dr. Md. Belal Hossain</t>
  </si>
  <si>
    <t>Dr. Md. Eshaq Ali</t>
  </si>
  <si>
    <t xml:space="preserve">Popular Homoeo Pharmacy </t>
  </si>
  <si>
    <t>Dr. Bikash Roy</t>
  </si>
  <si>
    <t>Bikash Homoeo Hall</t>
  </si>
  <si>
    <t>Badger Hat</t>
  </si>
  <si>
    <t>Dr. Krishna Kumar Roy</t>
  </si>
  <si>
    <t xml:space="preserve">Attadhunik Homoeo Chamber </t>
  </si>
  <si>
    <t>Dr. Md. Samshur Rahman Babu</t>
  </si>
  <si>
    <t>New Aroggaloy Homoeo Hall</t>
  </si>
  <si>
    <t xml:space="preserve"> Goreya</t>
  </si>
  <si>
    <t>Dr.Rajibchondro bokto</t>
  </si>
  <si>
    <t xml:space="preserve">Sotsongo Homoeo Chikitsaloy </t>
  </si>
  <si>
    <t>Kasipur Chowmatha</t>
  </si>
  <si>
    <t>Dr.Md.Masumbilla</t>
  </si>
  <si>
    <t xml:space="preserve">Tanvir Homoeo Pharmacy </t>
  </si>
  <si>
    <t xml:space="preserve">Notunbazar barishal </t>
  </si>
  <si>
    <t>Dr.Md.Shahin ahamed</t>
  </si>
  <si>
    <t>Dr.Md.Johirulislam</t>
  </si>
  <si>
    <t xml:space="preserve">Jonosastho Homoeo Complex </t>
  </si>
  <si>
    <t>B.M College road barisal</t>
  </si>
  <si>
    <t>Dr.Md.Abulkalam khan</t>
  </si>
  <si>
    <t>Banoripara</t>
  </si>
  <si>
    <t>Rayerhat Banoripara</t>
  </si>
  <si>
    <t>Dr.Mirtunjoy kormokar</t>
  </si>
  <si>
    <t>Aroggo Niketon Homoeo</t>
  </si>
  <si>
    <t>Banoripara Sador</t>
  </si>
  <si>
    <t>Dr.Md.Siddikur rahama</t>
  </si>
  <si>
    <t>Polashpur bazar</t>
  </si>
  <si>
    <t>Dr.Basudeb Mojumder</t>
  </si>
  <si>
    <t>Basudeb Homoeo Hall</t>
  </si>
  <si>
    <t>Modumiar Golli</t>
  </si>
  <si>
    <t>Dr.Rubaiatul jannat</t>
  </si>
  <si>
    <t>Bismilla Homoeo Clinic</t>
  </si>
  <si>
    <t>Bazar road babugonj</t>
  </si>
  <si>
    <t>Dr.J.C Bissas</t>
  </si>
  <si>
    <t>Bissas Homoeo Sodon</t>
  </si>
  <si>
    <t>Nothullabad stand</t>
  </si>
  <si>
    <t>Dr.Habiburrahman</t>
  </si>
  <si>
    <t xml:space="preserve">Habib Homoeo Chikitsaloy </t>
  </si>
  <si>
    <t>Kasipur bazar</t>
  </si>
  <si>
    <t>Dr.Abdurrahaman</t>
  </si>
  <si>
    <t>Saj Homoeo Hall</t>
  </si>
  <si>
    <t>Sow road barishal</t>
  </si>
  <si>
    <t>Dr.Md.Kobir</t>
  </si>
  <si>
    <t>Mohona Medical Hall</t>
  </si>
  <si>
    <t>Pharma.</t>
  </si>
  <si>
    <t>Hajirhat bazar Monpura</t>
  </si>
  <si>
    <t>Dr.Mainuddin</t>
  </si>
  <si>
    <t>Maisa Medical Hall</t>
  </si>
  <si>
    <t>Burirhat bazar Monpura C</t>
  </si>
  <si>
    <t>Dr.Md.Firoj</t>
  </si>
  <si>
    <t>Lia Medical Hall</t>
  </si>
  <si>
    <t>Koralia bazar Monpura B</t>
  </si>
  <si>
    <t>Dr.Md.Shamim</t>
  </si>
  <si>
    <t>Jonone Medical Hall</t>
  </si>
  <si>
    <t xml:space="preserve"> B</t>
  </si>
  <si>
    <t xml:space="preserve">Chowdhury bazar Monpura </t>
  </si>
  <si>
    <t>Dr.Md.Kahium</t>
  </si>
  <si>
    <t>Foraji Medical  Hall</t>
  </si>
  <si>
    <t>Fokirhat bazar Monpura  C</t>
  </si>
  <si>
    <t>Dr.Md.Jahangir</t>
  </si>
  <si>
    <t>Santa Medical Hall</t>
  </si>
  <si>
    <t xml:space="preserve">Dr.Md.Mofiz </t>
  </si>
  <si>
    <t>Juina Medical Hall</t>
  </si>
  <si>
    <t xml:space="preserve">Dr.Md.Ibrahim </t>
  </si>
  <si>
    <t>Tamnna Medical Hall</t>
  </si>
  <si>
    <t>Dr.Amir</t>
  </si>
  <si>
    <t>Rejirkhal bazar  B</t>
  </si>
  <si>
    <t>Sordar Medical Hall</t>
  </si>
  <si>
    <t>Jomessa bazar C</t>
  </si>
  <si>
    <t>Dr.MahamudHasan</t>
  </si>
  <si>
    <t xml:space="preserve">Kolbariroad Nolchity </t>
  </si>
  <si>
    <t>Dr.kolilurrahaman</t>
  </si>
  <si>
    <t>Kamarkhalibazar</t>
  </si>
  <si>
    <t xml:space="preserve">Dr.Nizamuddin </t>
  </si>
  <si>
    <t>Dr.Nila Halder</t>
  </si>
  <si>
    <t>Mollarhat bazar Nolcity</t>
  </si>
  <si>
    <t>Dr.Bimol mojumder</t>
  </si>
  <si>
    <t>Jointi Homoeo Hall</t>
  </si>
  <si>
    <t>Dr.Aminul Islam</t>
  </si>
  <si>
    <t>Sonalibank road Nolcity</t>
  </si>
  <si>
    <t>Dr.Md.Ruhulamin</t>
  </si>
  <si>
    <t>Argon Pharmaceuticals (Au)</t>
  </si>
  <si>
    <t>Pramedi</t>
  </si>
  <si>
    <t>Dr.Md.Solim</t>
  </si>
  <si>
    <t>China Sorok Nolchity</t>
  </si>
  <si>
    <t>Dr.Abdul Barek</t>
  </si>
  <si>
    <t>Sourop Medical Hall</t>
  </si>
  <si>
    <t xml:space="preserve">Dr.Md.Faruk Hossain </t>
  </si>
  <si>
    <t xml:space="preserve">Butobazar Nolchity </t>
  </si>
  <si>
    <t>Dr.Vupes Chokroborti</t>
  </si>
  <si>
    <t>Focikchari</t>
  </si>
  <si>
    <t>Santir Hat</t>
  </si>
  <si>
    <t>Dr.Biddut Kumar Nondi</t>
  </si>
  <si>
    <t>S.N.Homoeo helth care</t>
  </si>
  <si>
    <t>Dr.Haradhon Chokroborti</t>
  </si>
  <si>
    <t>Dr.MD:Ismail Hosen</t>
  </si>
  <si>
    <t>Rohomot  Homoeo cilinic</t>
  </si>
  <si>
    <t>Dathmara Bazar</t>
  </si>
  <si>
    <t>Dr.Arun Debnath</t>
  </si>
  <si>
    <t>Rainir Hat Bazar</t>
  </si>
  <si>
    <t>Dr.Arun Kanti Pal</t>
  </si>
  <si>
    <t xml:space="preserve">Dhaka Homoeo Hall </t>
  </si>
  <si>
    <t xml:space="preserve">Dr.Soyed Mohiuddin </t>
  </si>
  <si>
    <t>Mother Homoeo Clinic</t>
  </si>
  <si>
    <t>Padua Bazar</t>
  </si>
  <si>
    <t>Dr.Pintu Kumar Sarma</t>
  </si>
  <si>
    <t xml:space="preserve">Mukti Homoeo Hall </t>
  </si>
  <si>
    <t>DR SREE NARAYON CHONDRO</t>
  </si>
  <si>
    <t>LIPI HOMOEO HALL</t>
  </si>
  <si>
    <t>ADITMARI</t>
  </si>
  <si>
    <t>SAPTIBARI</t>
  </si>
  <si>
    <t>SUKUMAR RAY</t>
  </si>
  <si>
    <t>MONGOL HOMOEO HAL</t>
  </si>
  <si>
    <t>KALIGONJ</t>
  </si>
  <si>
    <t>DUHULI BAZAR</t>
  </si>
  <si>
    <t>HAF  MIJANUR RAHMAN</t>
  </si>
  <si>
    <t>AL JAMIL HOMOEO HALL</t>
  </si>
  <si>
    <t>BURIR BAZAR</t>
  </si>
  <si>
    <t>Dr.Md Mozaharul  Islam</t>
  </si>
  <si>
    <t>Vulli  Bazar</t>
  </si>
  <si>
    <t>Dr.Md Fazlul Haqe</t>
  </si>
  <si>
    <t>Dr. Md. Saiful Islam</t>
  </si>
  <si>
    <t>Reyel Homoeo Hall</t>
  </si>
  <si>
    <t xml:space="preserve">Puraton Bus Stand </t>
  </si>
  <si>
    <t>Dr. Shofiqul Islam</t>
  </si>
  <si>
    <t xml:space="preserve">Rambabur Godawn </t>
  </si>
  <si>
    <t>Dr. Ram Krishno Roy</t>
  </si>
  <si>
    <t>Goreya Road</t>
  </si>
  <si>
    <t xml:space="preserve">Sodor Hospital </t>
  </si>
  <si>
    <t>Dr. Shukdev Chandra Das</t>
  </si>
  <si>
    <t xml:space="preserve">Uttara Homeo Pharmacy </t>
  </si>
  <si>
    <t xml:space="preserve">Shaheed Mohammed Ali  Pharmacy </t>
  </si>
  <si>
    <t xml:space="preserve">Dr.Md Jalil </t>
  </si>
  <si>
    <t>Seba Homeo  Hall</t>
  </si>
  <si>
    <t>Gareya Bazzar Bus stand</t>
  </si>
  <si>
    <t>Dr.Md Yunus Ali</t>
  </si>
  <si>
    <t xml:space="preserve">Nur Pharmacy </t>
  </si>
  <si>
    <t>Baro Khochabari</t>
  </si>
  <si>
    <t>Dr. Md  Yasin Ali</t>
  </si>
  <si>
    <t xml:space="preserve">Messrs Mahabub Pharmacy </t>
  </si>
  <si>
    <t>Dr. Md Oli</t>
  </si>
  <si>
    <t>Shefa Homoeo  Hall</t>
  </si>
  <si>
    <t>Dr.Md Abdul Kader</t>
  </si>
  <si>
    <t>Mahir Busher Homoeo  Hall</t>
  </si>
  <si>
    <t>Dr.Md Dabiul Islam</t>
  </si>
  <si>
    <t>Dabiul  Homoeo  Hall</t>
  </si>
  <si>
    <t>Dr.Md Mazedul Haqe</t>
  </si>
  <si>
    <t xml:space="preserve">Haqe Homoeo  Pharmacy </t>
  </si>
  <si>
    <t>Dr.Kshitish Chandro</t>
  </si>
  <si>
    <t>Khitish Homoeo  Hall</t>
  </si>
  <si>
    <t>Dr.Jagadis Chandra Roy</t>
  </si>
  <si>
    <t>Janaseba Homoeo  Holl</t>
  </si>
  <si>
    <t>Dr. Md Belal Hossen</t>
  </si>
  <si>
    <t>Morden Homoeo  Holl</t>
  </si>
  <si>
    <t>Dr. M. A. Said</t>
  </si>
  <si>
    <t>Homoeopathy Helth Care</t>
  </si>
  <si>
    <t>Dr. Md Jihadi</t>
  </si>
  <si>
    <t xml:space="preserve">Gareya Bazzar </t>
  </si>
  <si>
    <t>Dr. Md Abul Kalam</t>
  </si>
  <si>
    <t>Mafi Homoeo  Hall</t>
  </si>
  <si>
    <t xml:space="preserve">New Gareya Bazzar </t>
  </si>
  <si>
    <t>German Homoeo  Hall</t>
  </si>
  <si>
    <t>Gareya Road</t>
  </si>
  <si>
    <t>Dr. Md Nazim Uddin</t>
  </si>
  <si>
    <t>Naresh Chauna</t>
  </si>
  <si>
    <t>Dr. Md Sopan</t>
  </si>
  <si>
    <t>Dr.Topon Kumar Susil</t>
  </si>
  <si>
    <t>Din-Rat Homoeo Hall</t>
  </si>
  <si>
    <t xml:space="preserve"> Padua</t>
  </si>
  <si>
    <t xml:space="preserve">Dr Md Habibur Rahaman </t>
  </si>
  <si>
    <t>Habibea Homoeo  Hall</t>
  </si>
  <si>
    <t xml:space="preserve"> Satkania </t>
  </si>
  <si>
    <t>Dr Md Musa</t>
  </si>
  <si>
    <t>Seba 2 Homoeo Hall</t>
  </si>
  <si>
    <t xml:space="preserve"> Hazirpara</t>
  </si>
  <si>
    <t>Dr: Md Jannatul Nayim</t>
  </si>
  <si>
    <t>Damrhuda.Chuadanga.</t>
  </si>
  <si>
    <t>Dorshona.Damrhuda.Chuadanga.</t>
  </si>
  <si>
    <t>Dr.Md.Rokibul Islam</t>
  </si>
  <si>
    <t>Lalbagh</t>
  </si>
  <si>
    <t>Dr.M.A Basad</t>
  </si>
  <si>
    <t>Adhunik Unani Pharmacy</t>
  </si>
  <si>
    <t>Dr.shamim hossain</t>
  </si>
  <si>
    <t>Homoeo Helth Care</t>
  </si>
  <si>
    <t>kawtoli</t>
  </si>
  <si>
    <t>Dr.nasir uddin</t>
  </si>
  <si>
    <t xml:space="preserve">Daudkandi </t>
  </si>
  <si>
    <t>Dr.Monirujaman(Monir)</t>
  </si>
  <si>
    <t>Jaman Homeo Compalax</t>
  </si>
  <si>
    <t xml:space="preserve">Madhabdi </t>
  </si>
  <si>
    <t xml:space="preserve">Madrasa Markat CNB Rod Pachdona bajar </t>
  </si>
  <si>
    <t>Dr.Abul kalam ajat</t>
  </si>
  <si>
    <t xml:space="preserve">Porfasar Homeo Hall </t>
  </si>
  <si>
    <t xml:space="preserve">Mosjet  Markat CNB Rod kola potty Pachdona bajar </t>
  </si>
  <si>
    <t>Dr.Monir Hosan</t>
  </si>
  <si>
    <t>Hobi Dr.Homeo</t>
  </si>
  <si>
    <t xml:space="preserve">Lakri potty pachdona bajar </t>
  </si>
  <si>
    <t>Dr.Gourago Condo  jose</t>
  </si>
  <si>
    <t xml:space="preserve">Tere Nat Homeo Hall </t>
  </si>
  <si>
    <t>Dr.Almas Ali sak</t>
  </si>
  <si>
    <t xml:space="preserve">Daleya Homeo Hall </t>
  </si>
  <si>
    <t>Dr.said ahmad</t>
  </si>
  <si>
    <t xml:space="preserve">Adarso Homeo Hall </t>
  </si>
  <si>
    <t>Hater dya Gorur bajar</t>
  </si>
  <si>
    <t>Dr. MANIK</t>
  </si>
  <si>
    <t xml:space="preserve">Manik Homeo Hall </t>
  </si>
  <si>
    <t xml:space="preserve">narsingdi </t>
  </si>
  <si>
    <t>valanagor moulobi bazar</t>
  </si>
  <si>
    <t>dr.miyaz uddin</t>
  </si>
  <si>
    <t>dr.torit kenti</t>
  </si>
  <si>
    <t>Amor Kenti Homoeo Hall</t>
  </si>
  <si>
    <t>aktar miyar hat</t>
  </si>
  <si>
    <t>dr.jahidul islam</t>
  </si>
  <si>
    <t>busur hat</t>
  </si>
  <si>
    <t>dr.soriyat ullha</t>
  </si>
  <si>
    <t>dr.jahidullaha</t>
  </si>
  <si>
    <t>dr.habibullha</t>
  </si>
  <si>
    <t xml:space="preserve">dr.sorif </t>
  </si>
  <si>
    <t>dr.jogodis</t>
  </si>
  <si>
    <t>Siridurga Homoeo Hall</t>
  </si>
  <si>
    <t>dr.riyad</t>
  </si>
  <si>
    <t>Chodroi Homoeo Hall</t>
  </si>
  <si>
    <t>dr.abdul kamal</t>
  </si>
  <si>
    <t>Mohammodiya Homoeo Hall</t>
  </si>
  <si>
    <t>dr.bikroy sarkar</t>
  </si>
  <si>
    <t>khaser hat</t>
  </si>
  <si>
    <t>dr.abul kasem</t>
  </si>
  <si>
    <t>Vuya Homoeo Hall</t>
  </si>
  <si>
    <t>mayj di bazar</t>
  </si>
  <si>
    <t>dr.kamal uddin</t>
  </si>
  <si>
    <t>dr.mizanur rahaman</t>
  </si>
  <si>
    <t>dr.abul khayer</t>
  </si>
  <si>
    <t>Fariha Homoeo Hall</t>
  </si>
  <si>
    <t>digirjan</t>
  </si>
  <si>
    <t>dr.ridoy khondokar</t>
  </si>
  <si>
    <t>Kobiraj Gor</t>
  </si>
  <si>
    <t>chomohoni</t>
  </si>
  <si>
    <t>dr.akhon lal</t>
  </si>
  <si>
    <t>Dr.Sudir Mujumdar</t>
  </si>
  <si>
    <t>sonaymuri</t>
  </si>
  <si>
    <t>dr.m.a.harun</t>
  </si>
  <si>
    <t>Homoeo Kilicinic</t>
  </si>
  <si>
    <t>dr.m.a.khalek</t>
  </si>
  <si>
    <t>Homoeo Cikissaloy</t>
  </si>
  <si>
    <t>dr.bikash ronjon saha</t>
  </si>
  <si>
    <t>dr.md.anowar</t>
  </si>
  <si>
    <t>Ibnesina Homoeo Hall</t>
  </si>
  <si>
    <t>dr.nijam uddin</t>
  </si>
  <si>
    <t>dr.md.milon</t>
  </si>
  <si>
    <t>Homoeo Medicial</t>
  </si>
  <si>
    <t>dr.julfikor ali</t>
  </si>
  <si>
    <t>Monnan Homoeo Hall</t>
  </si>
  <si>
    <t>dr.abdul lotif</t>
  </si>
  <si>
    <t xml:space="preserve">dr.nirmol condro </t>
  </si>
  <si>
    <t>Homoeo Ciissaloy</t>
  </si>
  <si>
    <t>dr.abdul noman</t>
  </si>
  <si>
    <t>Setaru Homoeo Hall</t>
  </si>
  <si>
    <t>dr.masum hosen</t>
  </si>
  <si>
    <t>Hosen Farmisi</t>
  </si>
  <si>
    <t>dr.riaz</t>
  </si>
  <si>
    <t>dr.didar</t>
  </si>
  <si>
    <t>thanar hat</t>
  </si>
  <si>
    <t>dr.maylana noman</t>
  </si>
  <si>
    <t>Mohammodiya Daya Khana</t>
  </si>
  <si>
    <t>dr.amir hosen</t>
  </si>
  <si>
    <t>Alom Homoeo Hl</t>
  </si>
  <si>
    <t>md.sohel</t>
  </si>
  <si>
    <t>laxmipur sadar</t>
  </si>
  <si>
    <t>dr.md.abdul motein</t>
  </si>
  <si>
    <t xml:space="preserve">Motein Homeo Hall </t>
  </si>
  <si>
    <t>Muslim ganj Bazar</t>
  </si>
  <si>
    <t>dr.md.Yusuf ali</t>
  </si>
  <si>
    <t>Saiead Homeo Hall</t>
  </si>
  <si>
    <t>Durgadoho Bazar</t>
  </si>
  <si>
    <t xml:space="preserve">Dr.Rahat Hossain </t>
  </si>
  <si>
    <t>Dowip Homoeo Hall</t>
  </si>
  <si>
    <t>Mayejdi bazar Hatia</t>
  </si>
  <si>
    <t>Dr.Abdur rof</t>
  </si>
  <si>
    <t xml:space="preserve">Tahia pharmacy </t>
  </si>
  <si>
    <t>Dr.Bipul gain</t>
  </si>
  <si>
    <t xml:space="preserve">Homoeo Herbal Pharmacy </t>
  </si>
  <si>
    <t>Bysari bazar Banaripara</t>
  </si>
  <si>
    <t>Dr.Nikhil Mollik</t>
  </si>
  <si>
    <t>Heneman Homoeo Haa</t>
  </si>
  <si>
    <t>Dr.Suresh chondro Mohori</t>
  </si>
  <si>
    <t>Serebangla bazar</t>
  </si>
  <si>
    <t>Dr.Probat Ray</t>
  </si>
  <si>
    <t>Dr.Taslima Haque</t>
  </si>
  <si>
    <t xml:space="preserve">Dr.manik miah Bhuiyan </t>
  </si>
  <si>
    <t xml:space="preserve">Manik Homoeo Pharmacy </t>
  </si>
  <si>
    <t>Hmb</t>
  </si>
  <si>
    <t>kaongshonagor bazar</t>
  </si>
  <si>
    <t xml:space="preserve">Dr.Rahul Chakravorty </t>
  </si>
  <si>
    <t>Dr.porimol chandra pal</t>
  </si>
  <si>
    <t>Sree Goro Homoeo Hall</t>
  </si>
  <si>
    <t>Dr md johirul islam</t>
  </si>
  <si>
    <t>Jabir Homoeo Clinic</t>
  </si>
  <si>
    <t>Godagari Rajshahi</t>
  </si>
  <si>
    <t>jahanabad Godagari Rajshahi</t>
  </si>
  <si>
    <t>Dr.Abdul  Oyadud</t>
  </si>
  <si>
    <t>sonatola bajar</t>
  </si>
  <si>
    <t>Dr.Md.Mubarok Hossain</t>
  </si>
  <si>
    <t>S.A Homoeopathy</t>
  </si>
  <si>
    <t>Dr.Farhana</t>
  </si>
  <si>
    <t>Farhanas Homoeo Points</t>
  </si>
  <si>
    <t>Dr.Mitra Chakma</t>
  </si>
  <si>
    <t>Ginghani Homoeo Hall</t>
  </si>
  <si>
    <t>tus</t>
  </si>
  <si>
    <t>Rangamati</t>
  </si>
  <si>
    <t>Vedbedi Bazar</t>
  </si>
  <si>
    <t>Dr.Liton Kanti nath</t>
  </si>
  <si>
    <t>Usha Homoeo cilinic</t>
  </si>
  <si>
    <t>Nayton Bagica</t>
  </si>
  <si>
    <t>Dr.Binoy Vuson Das</t>
  </si>
  <si>
    <t>Aynondomoi Homoeo cilinic</t>
  </si>
  <si>
    <t>Dr.Sabina Yeasmin</t>
  </si>
  <si>
    <t>Homoeo Helth Home</t>
  </si>
  <si>
    <t>Dr.Soiyod Shalyho Gongi</t>
  </si>
  <si>
    <t>Hamidiya Homoeo Hall</t>
  </si>
  <si>
    <t>Kodol Pur</t>
  </si>
  <si>
    <t>Dr.MD:Nurul Islam</t>
  </si>
  <si>
    <t>Ahammodiya Homoeo Hall</t>
  </si>
  <si>
    <t>Gohira Bazar</t>
  </si>
  <si>
    <t>Dr.M.M.Moklysur Rahman</t>
  </si>
  <si>
    <t>Foygiya Garmani Homoeo</t>
  </si>
  <si>
    <t>Torik Hat</t>
  </si>
  <si>
    <t>Dr.Anor hosen</t>
  </si>
  <si>
    <t xml:space="preserve">Anoar Life Homoeo </t>
  </si>
  <si>
    <t>Dr. Sobuj Chokroborti</t>
  </si>
  <si>
    <t>Cant Homoeo Cikisshalay</t>
  </si>
  <si>
    <t>Dr.Tipu sultan</t>
  </si>
  <si>
    <t>Garmar Homoeo Hall ( Hiyako Bajar)</t>
  </si>
  <si>
    <t>Hiyako Bazar</t>
  </si>
  <si>
    <t>Dr.Buddo Condro Cakma</t>
  </si>
  <si>
    <t>cant Homoeo Hall</t>
  </si>
  <si>
    <t>Tobachori Bazar</t>
  </si>
  <si>
    <t>Dr.Md.Didarul Alam</t>
  </si>
  <si>
    <t xml:space="preserve">Messrs Hasan Homoeo Pharmacy </t>
  </si>
  <si>
    <t>Tobalchori Bazar</t>
  </si>
  <si>
    <t>Dr.Ponju Dasgupto(pongkog)</t>
  </si>
  <si>
    <t>Joyosri Homoeo cilinic</t>
  </si>
  <si>
    <t>Rijarbv Bazar</t>
  </si>
  <si>
    <t>Dr.Roton Debnath</t>
  </si>
  <si>
    <t>Nilgoya Homoeo Hall</t>
  </si>
  <si>
    <t>Dr.Jafor Ahmmad Siddiki</t>
  </si>
  <si>
    <t>Homoeo cikissaloy</t>
  </si>
  <si>
    <t>Khedacora Bazar</t>
  </si>
  <si>
    <t>Dr.H.M.Harunr Rosid</t>
  </si>
  <si>
    <t>Seba Homoeo Hall(Khedacora)</t>
  </si>
  <si>
    <t>Kobirag Agijur Rahman</t>
  </si>
  <si>
    <t>Bonogi o sacroi Daokhana</t>
  </si>
  <si>
    <t>Kobirag</t>
  </si>
  <si>
    <t xml:space="preserve">Guimara </t>
  </si>
  <si>
    <t>Dr.Ringku Chakma</t>
  </si>
  <si>
    <t xml:space="preserve">Khoka Homoeo Hall </t>
  </si>
  <si>
    <t>Dr.md.aiub ali</t>
  </si>
  <si>
    <t>mohammadpur</t>
  </si>
  <si>
    <t>h_157.r_05.mohammadia housing</t>
  </si>
  <si>
    <t>md.abdur.rajjak</t>
  </si>
  <si>
    <t>jomidar hat</t>
  </si>
  <si>
    <t>dr.khorsed alo.</t>
  </si>
  <si>
    <t>Hosen Homoeo Farmesi</t>
  </si>
  <si>
    <t>ramgong</t>
  </si>
  <si>
    <t>dr.deloyar hosen</t>
  </si>
  <si>
    <t>condrogonjo</t>
  </si>
  <si>
    <t>dr.morsed alom</t>
  </si>
  <si>
    <t>Islamiya Homoeo Hall</t>
  </si>
  <si>
    <t>dr.nitto gopal vomik</t>
  </si>
  <si>
    <t>Nikhil Homoeo Hall</t>
  </si>
  <si>
    <t>dalal bazar</t>
  </si>
  <si>
    <t>dr.abdur rob</t>
  </si>
  <si>
    <t>raypur  bazar</t>
  </si>
  <si>
    <t>abul kasem</t>
  </si>
  <si>
    <t>raypur</t>
  </si>
  <si>
    <t>dr.jakir hosen</t>
  </si>
  <si>
    <t>Heni Man Homoeo Hall</t>
  </si>
  <si>
    <t>raypur bazar</t>
  </si>
  <si>
    <t>Dr.Md.Rofiqul Islam</t>
  </si>
  <si>
    <t>Homoeo Bobon</t>
  </si>
  <si>
    <t>Mohispur banglabazar</t>
  </si>
  <si>
    <t>Dr.Md.Robiul islam</t>
  </si>
  <si>
    <t>Nolcity sador</t>
  </si>
  <si>
    <t>Dr.Md.Ali bahadur</t>
  </si>
  <si>
    <t>Bahadur Homoeo Hall</t>
  </si>
  <si>
    <t xml:space="preserve">Dubi bazar sorupkathi </t>
  </si>
  <si>
    <t>Dr.Md.Ali Hossen</t>
  </si>
  <si>
    <t>Dr.Md.Monir Hossen</t>
  </si>
  <si>
    <t>Sadnam Homoeo Hall</t>
  </si>
  <si>
    <t xml:space="preserve">Mearhat bazar Sorupkathi </t>
  </si>
  <si>
    <t>DR.HAMDE ALAHI</t>
  </si>
  <si>
    <t>KALGORA HOMOEO HALL</t>
  </si>
  <si>
    <t xml:space="preserve">NOBINAGOR </t>
  </si>
  <si>
    <t xml:space="preserve">DR.JASIM </t>
  </si>
  <si>
    <t>JOSIM HOMOEO HALL</t>
  </si>
  <si>
    <t>SHORAIL</t>
  </si>
  <si>
    <t>SORAIL</t>
  </si>
  <si>
    <t>Dr Emdadul haqe</t>
  </si>
  <si>
    <t>Mugdo Homoeo Hall</t>
  </si>
  <si>
    <t xml:space="preserve">Tarminal </t>
  </si>
  <si>
    <t>Dr Ramjan</t>
  </si>
  <si>
    <t>Gaidghat bazar</t>
  </si>
  <si>
    <t>Dr M.S Haque</t>
  </si>
  <si>
    <t>Gorib Sha Homoeo Hall</t>
  </si>
  <si>
    <t>Dr: Polli Rani</t>
  </si>
  <si>
    <t>Sodrisho Bidan Homoeo Hall</t>
  </si>
  <si>
    <t>Moydandige</t>
  </si>
  <si>
    <t>Dr: Habibur Rahman</t>
  </si>
  <si>
    <t xml:space="preserve">Dr: Joyram Chandra Roy </t>
  </si>
  <si>
    <t>Joyram Homoeo Hall</t>
  </si>
  <si>
    <t>Dr: Arafath Hasan</t>
  </si>
  <si>
    <t>Nozrul Homoeo Hall</t>
  </si>
  <si>
    <t>Dr: Abdul Motin</t>
  </si>
  <si>
    <t>J.R. Homoeo</t>
  </si>
  <si>
    <t>Dr: Danessor Barman</t>
  </si>
  <si>
    <t>Danessor Homoeo Hall</t>
  </si>
  <si>
    <t>Dr: Habibulla</t>
  </si>
  <si>
    <t>Harivasa Phanchogarh</t>
  </si>
  <si>
    <t>Dr: Abul Hasan</t>
  </si>
  <si>
    <t>Dr: Samiul Bosir</t>
  </si>
  <si>
    <t>Juwal Homoeo Hall</t>
  </si>
  <si>
    <t>Tatolia</t>
  </si>
  <si>
    <t>Vojonpur Bajar</t>
  </si>
  <si>
    <t>Dr: Rasidul Islam</t>
  </si>
  <si>
    <t>Dr: Mojibul Islam</t>
  </si>
  <si>
    <t>Sufi Homoeo Hall</t>
  </si>
  <si>
    <t>Dabnogor Bajar</t>
  </si>
  <si>
    <t>Dr: Salim Rana</t>
  </si>
  <si>
    <t>Himachol Homoeo Hall</t>
  </si>
  <si>
    <t>Jogdol Bajar</t>
  </si>
  <si>
    <t>Dr: Mijanur Rahman</t>
  </si>
  <si>
    <t>Mijan Homoeo Hall</t>
  </si>
  <si>
    <t xml:space="preserve">Boda </t>
  </si>
  <si>
    <t>Sakoa Bajar</t>
  </si>
  <si>
    <t>Dr: Obaidul Haqe</t>
  </si>
  <si>
    <t>Fansi Homoeo Hall</t>
  </si>
  <si>
    <t>Dr: Shaymol Chandra Roy</t>
  </si>
  <si>
    <t xml:space="preserve">Dabigonj  </t>
  </si>
  <si>
    <t>Dabigonj</t>
  </si>
  <si>
    <t>Dr.Salma aktar (Mele)</t>
  </si>
  <si>
    <t xml:space="preserve">Salma Homoeo  Hall </t>
  </si>
  <si>
    <t>Hasnabud Bazar jonota Bank sonlogno</t>
  </si>
  <si>
    <t xml:space="preserve">Dr Samim Hossain </t>
  </si>
  <si>
    <t>Seanthaia Homoeo Hall</t>
  </si>
  <si>
    <t xml:space="preserve">Monirampur </t>
  </si>
  <si>
    <t xml:space="preserve">Bamunkhali Bazar </t>
  </si>
  <si>
    <t xml:space="preserve">Dr Sadek Hossain </t>
  </si>
  <si>
    <t>Parkhajura</t>
  </si>
  <si>
    <t>Dr Abdul Salam</t>
  </si>
  <si>
    <t>Hawoa Homoeo Hall</t>
  </si>
  <si>
    <t>Khardo Bazar</t>
  </si>
  <si>
    <t xml:space="preserve">Dr Sahid Hossain </t>
  </si>
  <si>
    <t>Rajgong</t>
  </si>
  <si>
    <t>Dr Tushar ahmed</t>
  </si>
  <si>
    <t>Monirampur Sador</t>
  </si>
  <si>
    <t>Dr Ranjit Gosh</t>
  </si>
  <si>
    <t>Dr Kashem</t>
  </si>
  <si>
    <t>Nehalpur</t>
  </si>
  <si>
    <t>Dr Golam Mostofa</t>
  </si>
  <si>
    <t>Dr Madob Chokroborte</t>
  </si>
  <si>
    <t>Chokroborti Homoeo Hall</t>
  </si>
  <si>
    <t xml:space="preserve">Keshabpur </t>
  </si>
  <si>
    <t xml:space="preserve">Dr Mizanur Rahman </t>
  </si>
  <si>
    <t>Dr Jibon Mollik</t>
  </si>
  <si>
    <t>Hakuadanga</t>
  </si>
  <si>
    <t>Dr Obaidullah</t>
  </si>
  <si>
    <t>Harbal Madical Centec</t>
  </si>
  <si>
    <t xml:space="preserve">Dr Shaniur Rahman </t>
  </si>
  <si>
    <t>Ramna Homeo Hall</t>
  </si>
  <si>
    <t xml:space="preserve"> MON</t>
  </si>
  <si>
    <t>Patharghata</t>
  </si>
  <si>
    <t xml:space="preserve"> bazar</t>
  </si>
  <si>
    <t>Bamana Homeo Hall</t>
  </si>
  <si>
    <t>college Road</t>
  </si>
  <si>
    <t>Dr.M N Jamal</t>
  </si>
  <si>
    <t>New Life Homeo Hall</t>
  </si>
  <si>
    <t>Bamna Sodor</t>
  </si>
  <si>
    <t>Dr.MD.Ziyual islam</t>
  </si>
  <si>
    <t>Ziy Homeo Hall</t>
  </si>
  <si>
    <t>Patharghata sodar</t>
  </si>
  <si>
    <t xml:space="preserve">Dr.Torikul islam </t>
  </si>
  <si>
    <t>Rahman Homeo Hall</t>
  </si>
  <si>
    <t>DHRM</t>
  </si>
  <si>
    <t>Mathbariya</t>
  </si>
  <si>
    <t>Sodr Road</t>
  </si>
  <si>
    <t>Dr.Tania Ahamde</t>
  </si>
  <si>
    <t>Arpa Home Hall</t>
  </si>
  <si>
    <t>Dr.Asma akhter</t>
  </si>
  <si>
    <t>Rodha Homeo Hall</t>
  </si>
  <si>
    <t>Dr.Miron</t>
  </si>
  <si>
    <t>Ma Fatima Homeo Hall</t>
  </si>
  <si>
    <t>Safa bazar</t>
  </si>
  <si>
    <t>Dr. Alo Rani Das</t>
  </si>
  <si>
    <t>Dr.Didhan Chondro Haowlader</t>
  </si>
  <si>
    <t>Bhandria</t>
  </si>
  <si>
    <t>Chorkhali</t>
  </si>
  <si>
    <t>Mizanur Rahman</t>
  </si>
  <si>
    <t>Mizan Phamracy</t>
  </si>
  <si>
    <t>Sutirkhalpar</t>
  </si>
  <si>
    <t>Dr.Johirul Islam</t>
  </si>
  <si>
    <t>Manob seba Homoeo Hall</t>
  </si>
  <si>
    <t>Bohodder kata</t>
  </si>
  <si>
    <t xml:space="preserve"> WED</t>
  </si>
  <si>
    <t>Dr.Mokamel haque</t>
  </si>
  <si>
    <t>N Alom Homoeo Hall</t>
  </si>
  <si>
    <t>sakor par</t>
  </si>
  <si>
    <t>DR.MD MASUD RANA</t>
  </si>
  <si>
    <t>Master Homoeo Hall-2</t>
  </si>
  <si>
    <t>MUKTAGACHA</t>
  </si>
  <si>
    <t>KALIBARI BAZAR</t>
  </si>
  <si>
    <t>Dr:Asadujjaman Manik</t>
  </si>
  <si>
    <t>Kola Hati Boda</t>
  </si>
  <si>
    <t xml:space="preserve">Dr:Niresh Chandra  Roy </t>
  </si>
  <si>
    <t>Niresh Homoeo Hall</t>
  </si>
  <si>
    <t xml:space="preserve">boda Bazar </t>
  </si>
  <si>
    <t>Dr:Shiful Islam Sabbir</t>
  </si>
  <si>
    <t>Nabil Homoeo Hall</t>
  </si>
  <si>
    <t>Sonali bank soglogno boda</t>
  </si>
  <si>
    <t>Dr:Mohanonda Roy</t>
  </si>
  <si>
    <t xml:space="preserve">Nonda Homoeo Pharmacy </t>
  </si>
  <si>
    <t>Dr: Arifujjaman</t>
  </si>
  <si>
    <t>Mosjid ar pasha</t>
  </si>
  <si>
    <t>Dr:Joynul Abedin</t>
  </si>
  <si>
    <t>Rajia Homoeo Hall</t>
  </si>
  <si>
    <t>mosjid rod</t>
  </si>
  <si>
    <t>Dr: Talebur Rhoman</t>
  </si>
  <si>
    <t>Tajmina Homoeo Hall</t>
  </si>
  <si>
    <t>Dr: Mukta Begom</t>
  </si>
  <si>
    <t>Munna Homoeo Hall</t>
  </si>
  <si>
    <t>Debigonj</t>
  </si>
  <si>
    <t>Dr:Omor Shorif</t>
  </si>
  <si>
    <t>Save Life Homoeo Hall</t>
  </si>
  <si>
    <t>Dr:Shorif Ahamad</t>
  </si>
  <si>
    <t>Elan Homoe Hall</t>
  </si>
  <si>
    <t>Dr: Rezawul Korim</t>
  </si>
  <si>
    <t>Arafa Homoeo Hall</t>
  </si>
  <si>
    <t>Bonik Somite Rod</t>
  </si>
  <si>
    <t>Dr: Nur Islam</t>
  </si>
  <si>
    <t>Raysha Homoeo Hall</t>
  </si>
  <si>
    <t>komtola</t>
  </si>
  <si>
    <t>Dr: A.B. Siddik</t>
  </si>
  <si>
    <t>Dr: Alaluddin</t>
  </si>
  <si>
    <t>Dr: Abdul Shobur Kahan</t>
  </si>
  <si>
    <t>Atoary</t>
  </si>
  <si>
    <t>Dr:Saiful Islam</t>
  </si>
  <si>
    <t>Dr:Nur Islam</t>
  </si>
  <si>
    <t>Autoary</t>
  </si>
  <si>
    <t>Dr: Mayinuddin</t>
  </si>
  <si>
    <t>Dr:Gautom  Roy</t>
  </si>
  <si>
    <t>Goutom Homoeo Hall</t>
  </si>
  <si>
    <t>Dr:Ashadul Islam</t>
  </si>
  <si>
    <t>DR MD AB MANNAN</t>
  </si>
  <si>
    <t>DR ALAMGIR HOSSAIN KHAN</t>
  </si>
  <si>
    <t>ANDHARIJHAR</t>
  </si>
  <si>
    <t>DR MD AB RAZZAK</t>
  </si>
  <si>
    <t>Reyad Homoeo Hall</t>
  </si>
  <si>
    <t>DR MD JUBAIR AN NAYEEM</t>
  </si>
  <si>
    <t>The Azad Homoeo Hall</t>
  </si>
  <si>
    <t xml:space="preserve"> DR  MOST NASIMA BEGUM</t>
  </si>
  <si>
    <t>MUNSI PARA</t>
  </si>
  <si>
    <t>Dr.Nipendra Chandra Bormon</t>
  </si>
  <si>
    <t>Hossenpur</t>
  </si>
  <si>
    <t>Dr.Helal</t>
  </si>
  <si>
    <t>Dr.Narayan Bissas</t>
  </si>
  <si>
    <t>Dr.Dilip Bormon</t>
  </si>
  <si>
    <t>Omio Homoeo Hall</t>
  </si>
  <si>
    <t>Karimgonj</t>
  </si>
  <si>
    <t>Dr.Nikhil Bormon</t>
  </si>
  <si>
    <t>Dr.Shilpi</t>
  </si>
  <si>
    <t>Orpa Homoeo Hall</t>
  </si>
  <si>
    <t>Dr.Nirulal Debnath</t>
  </si>
  <si>
    <t>Kumodini Homoeo Hall</t>
  </si>
  <si>
    <t>Dr.Pronob Kumar Saha</t>
  </si>
  <si>
    <t>Dr.Rakibul Islam</t>
  </si>
  <si>
    <t>Baby Homoeo Hall</t>
  </si>
  <si>
    <t xml:space="preserve">SADAR </t>
  </si>
  <si>
    <t>Bushra Homoeo Hall</t>
  </si>
  <si>
    <t>Sakib Homoeo Hall</t>
  </si>
  <si>
    <t>Dr.Hasan Mia</t>
  </si>
  <si>
    <t>Dr.Ashraf Ahmed</t>
  </si>
  <si>
    <t>Muniat Homoeo Hall</t>
  </si>
  <si>
    <t>Dr.S.A Golap</t>
  </si>
  <si>
    <t>Shefa Daowakhana</t>
  </si>
  <si>
    <t>Dr.Polash Sutradhar</t>
  </si>
  <si>
    <t>Jonopriyo Homoeo Hall</t>
  </si>
  <si>
    <t>Dr.Shah Md. Ersadullah</t>
  </si>
  <si>
    <t>Shahi Homoeo Hall</t>
  </si>
  <si>
    <t>Dr.Anjan Bissas</t>
  </si>
  <si>
    <t>Mou Homoeo Hall</t>
  </si>
  <si>
    <t>Dr.Dipa Sarker</t>
  </si>
  <si>
    <t>Sarker Homoeo Pharma</t>
  </si>
  <si>
    <t>Dr.Salauddin Ahmed</t>
  </si>
  <si>
    <t>Ahad Homoeo Hall</t>
  </si>
  <si>
    <t>DR.MD HELAL UDDIN</t>
  </si>
  <si>
    <t xml:space="preserve">Sahera Homoeo clinic </t>
  </si>
  <si>
    <t>Acim Bazar Fulbaria</t>
  </si>
  <si>
    <t>Dr.AbdurChoter</t>
  </si>
  <si>
    <t>Al-Amin Homeo Hall</t>
  </si>
  <si>
    <t>mathbariya</t>
  </si>
  <si>
    <t>Mathbariya Shoder</t>
  </si>
  <si>
    <t>Dr.laboni hasan</t>
  </si>
  <si>
    <t>Mim Medical Hall</t>
  </si>
  <si>
    <t>chordoni bazar</t>
  </si>
  <si>
    <t>Pathorghata</t>
  </si>
  <si>
    <t>Dr.Chagir Hossain</t>
  </si>
  <si>
    <t>01714-900366</t>
  </si>
  <si>
    <t>pathorghata shodor</t>
  </si>
  <si>
    <t>Dr.kudush</t>
  </si>
  <si>
    <t xml:space="preserve"> pathorghata Shodor</t>
  </si>
  <si>
    <t>Dr.Md.Shirajul Islam</t>
  </si>
  <si>
    <t>Kakchira Bazar</t>
  </si>
  <si>
    <t>Dr.Mostafijur Rahman</t>
  </si>
  <si>
    <t>Ma Moni Homeo Hall</t>
  </si>
  <si>
    <t>Dr.Monika</t>
  </si>
  <si>
    <t>Orpita Homeo Hall</t>
  </si>
  <si>
    <t>01710-030838</t>
  </si>
  <si>
    <t>Duoatala Bazar</t>
  </si>
  <si>
    <t>Dr.Md.Abdul Hai</t>
  </si>
  <si>
    <t xml:space="preserve">Homeo &amp; Dental Cher </t>
  </si>
  <si>
    <t>Douatala Bazar</t>
  </si>
  <si>
    <t>Dr.Md.FazlulHaque</t>
  </si>
  <si>
    <t>Morjid Road inderhat</t>
  </si>
  <si>
    <t>Dr.Md.Soikot</t>
  </si>
  <si>
    <t>Gramen Homoeopatic complex</t>
  </si>
  <si>
    <t>Dokkin bazar Cowkhali</t>
  </si>
  <si>
    <t>Dr.Bimolkrisno poddar</t>
  </si>
  <si>
    <t>Homoeo onessa</t>
  </si>
  <si>
    <t>Uttotbazar Cowkhali</t>
  </si>
  <si>
    <t>Dr.A.B.M Mohiuddin</t>
  </si>
  <si>
    <t xml:space="preserve">Homoeo seba </t>
  </si>
  <si>
    <t>Mahamudkhati bazar</t>
  </si>
  <si>
    <t>Dr.pobitro kumar</t>
  </si>
  <si>
    <t>Pobitro Homoeo Hall</t>
  </si>
  <si>
    <t>kushtia i/b</t>
  </si>
  <si>
    <t>zhaudiya bazer</t>
  </si>
  <si>
    <t>Dr. anarul islam</t>
  </si>
  <si>
    <t>Alfurkan Homoeo Hall</t>
  </si>
  <si>
    <t xml:space="preserve">kushtia </t>
  </si>
  <si>
    <t>magura  bazer</t>
  </si>
  <si>
    <t>Dr.habibur rohman</t>
  </si>
  <si>
    <t>Homoeo Arrogo Niketon</t>
  </si>
  <si>
    <t>kushtia</t>
  </si>
  <si>
    <t>Dr. abdus  salam</t>
  </si>
  <si>
    <t>Nurul Amin  Homoeo Hall</t>
  </si>
  <si>
    <t>w</t>
  </si>
  <si>
    <t>kumarkhali</t>
  </si>
  <si>
    <t>panti bazer</t>
  </si>
  <si>
    <t>Dr.miganur  rohman</t>
  </si>
  <si>
    <t>Dr.papiya sultana</t>
  </si>
  <si>
    <t>Bokul Homoeo Hall</t>
  </si>
  <si>
    <t>tu</t>
  </si>
  <si>
    <t xml:space="preserve">Bheramara </t>
  </si>
  <si>
    <t>golapnogor</t>
  </si>
  <si>
    <t>Dr.Nargis nahar</t>
  </si>
  <si>
    <t xml:space="preserve">N J S Homoeo Hall </t>
  </si>
  <si>
    <t>Dr.Aminul Islam Nazmul</t>
  </si>
  <si>
    <t>Dada Nati Homeo Hall</t>
  </si>
  <si>
    <t>Bottoli bazar</t>
  </si>
  <si>
    <t>Dr.Golam Masud Rana</t>
  </si>
  <si>
    <t>Rokea Homeo Hall</t>
  </si>
  <si>
    <t>Jamal ganj college rood</t>
  </si>
  <si>
    <t>DR SHOBUJ SARKAR</t>
  </si>
  <si>
    <t>Shobu Homoeo Hall</t>
  </si>
  <si>
    <t>KALI BAZAR</t>
  </si>
  <si>
    <t>DR OBAIDUL ISLAM</t>
  </si>
  <si>
    <t>Nosim Homoeo Chikitsaloy</t>
  </si>
  <si>
    <t>ACADEMY BAZAR</t>
  </si>
  <si>
    <t>DR ANWAR HOSSAIN</t>
  </si>
  <si>
    <t>Hazrat Khanjahan Ali Rh Chikitsalay</t>
  </si>
  <si>
    <t>SHAGHATA</t>
  </si>
  <si>
    <t>VANGAMOOR</t>
  </si>
  <si>
    <t>DR MD SOHAL RANA</t>
  </si>
  <si>
    <t>Supia Homoeo Hall</t>
  </si>
  <si>
    <t>INDRARPAR</t>
  </si>
  <si>
    <t>Dr.Amol Kumar Rou</t>
  </si>
  <si>
    <t>Rusmita Homoeo Hall</t>
  </si>
  <si>
    <t>DSMS</t>
  </si>
  <si>
    <t>Bolai Hat</t>
  </si>
  <si>
    <t>Sabaina Homoeo Cair</t>
  </si>
  <si>
    <t>Ranishangkail Rod</t>
  </si>
  <si>
    <t>Dr.Jakir Hosen</t>
  </si>
  <si>
    <t>Amir Mincha Ayurbedik Owshadhaloy</t>
  </si>
  <si>
    <t>Konpara</t>
  </si>
  <si>
    <t xml:space="preserve">Dr.Jahir Alam </t>
  </si>
  <si>
    <t>Desh Bandhu Dawakhana</t>
  </si>
  <si>
    <t>DR MOHENDRO NATH RAY</t>
  </si>
  <si>
    <t>DR SHRIS CHONDRO RAY</t>
  </si>
  <si>
    <t>Uddoy Homoeo Hall</t>
  </si>
  <si>
    <t>DR GOBINDO CHONDRO RAY</t>
  </si>
  <si>
    <t>Nirnoy Homoeo Hall</t>
  </si>
  <si>
    <t>DR ROFIQUL ISLAM</t>
  </si>
  <si>
    <t>Mayar Dowya Homoeo Hall</t>
  </si>
  <si>
    <t>SANIAJAN</t>
  </si>
  <si>
    <t>DR EKRAMUL HAQUE</t>
  </si>
  <si>
    <t>DR SAMOL CHONDRO RAY</t>
  </si>
  <si>
    <t>Jotirmoy Homoeo Hall</t>
  </si>
  <si>
    <t>ANNONDO BAZAR</t>
  </si>
  <si>
    <t>DR SREE VOBES CHONDRO</t>
  </si>
  <si>
    <t>Vobes Homoeo Hall</t>
  </si>
  <si>
    <t>MOHIS KHOSA</t>
  </si>
  <si>
    <t>DR SREE SHEMUL CHONDRO SEN</t>
  </si>
  <si>
    <t>KAKINA</t>
  </si>
  <si>
    <t>Dr.Md.Ali Tallukder</t>
  </si>
  <si>
    <t>Gosherhat bazar</t>
  </si>
  <si>
    <t>potia</t>
  </si>
  <si>
    <t>Dhopa para bazar</t>
  </si>
  <si>
    <t>Dr. Md. Kamal uddin</t>
  </si>
  <si>
    <t>Kamal Homoeo hall</t>
  </si>
  <si>
    <t>Dr.Md:Nasir Uddin Chowdhury</t>
  </si>
  <si>
    <t>Dr.kazi kibria</t>
  </si>
  <si>
    <t>Sohani Homoeo Hall</t>
  </si>
  <si>
    <t>Kisba</t>
  </si>
  <si>
    <t>Dr.Sopon debonth</t>
  </si>
  <si>
    <t>Samsun Homoeo Hall</t>
  </si>
  <si>
    <t>bijoynagor</t>
  </si>
  <si>
    <t>amtoli bazar</t>
  </si>
  <si>
    <t>Dr.samim ahmed</t>
  </si>
  <si>
    <t>Samim Homoeo Hall</t>
  </si>
  <si>
    <t>vulla bazar</t>
  </si>
  <si>
    <t>Dr.Debojit debu</t>
  </si>
  <si>
    <t>thu</t>
  </si>
  <si>
    <t>Dr.Roman</t>
  </si>
  <si>
    <t>Shahidul Homoeo</t>
  </si>
  <si>
    <t xml:space="preserve">mosjid road </t>
  </si>
  <si>
    <t>Dr.mohsin</t>
  </si>
  <si>
    <t>Greenlab Homoeo</t>
  </si>
  <si>
    <t>Dr.jowel</t>
  </si>
  <si>
    <t>kaliapara</t>
  </si>
  <si>
    <t>Dr.shib sonkor</t>
  </si>
  <si>
    <t>Joy Homoeo</t>
  </si>
  <si>
    <t>Dr.Asadullah</t>
  </si>
  <si>
    <t>Asugonj</t>
  </si>
  <si>
    <t>The Islamia Hall</t>
  </si>
  <si>
    <t>Abdullah Homoeo</t>
  </si>
  <si>
    <t>Dr.Oli ullah</t>
  </si>
  <si>
    <t>Runa Homoeo Hall</t>
  </si>
  <si>
    <t>Lhmp</t>
  </si>
  <si>
    <t>chandina</t>
  </si>
  <si>
    <t>Ziro aish bazar</t>
  </si>
  <si>
    <t>Dr.Ripon das</t>
  </si>
  <si>
    <t>Sree Trenoan Homoeo</t>
  </si>
  <si>
    <t>Akhaura</t>
  </si>
  <si>
    <t>lal bazar</t>
  </si>
  <si>
    <t>Dr.Romesh sen</t>
  </si>
  <si>
    <t>Romesh Homoeo Hall</t>
  </si>
  <si>
    <t>Dr.Mamunur rashid</t>
  </si>
  <si>
    <t>Rubaba Homoeo Hall</t>
  </si>
  <si>
    <t>cng stand</t>
  </si>
  <si>
    <t>Dr.Arif mia</t>
  </si>
  <si>
    <t>Homoeo Centar</t>
  </si>
  <si>
    <t xml:space="preserve">Dr.Delip barman </t>
  </si>
  <si>
    <t>Barman Homoeo</t>
  </si>
  <si>
    <t>koti bazar</t>
  </si>
  <si>
    <t>Dr.Ranutus sen</t>
  </si>
  <si>
    <t>Shisho Mongol Homoeo</t>
  </si>
  <si>
    <t>Dr.Dalim mia</t>
  </si>
  <si>
    <t>Montola Homoeo</t>
  </si>
  <si>
    <t>Dr.abdul kaiyum</t>
  </si>
  <si>
    <t>Jonodorodi Homoeo</t>
  </si>
  <si>
    <t>nobinagor</t>
  </si>
  <si>
    <t>nobinagor bazar</t>
  </si>
  <si>
    <t>Dr.azad</t>
  </si>
  <si>
    <t>Dr.samim hossen</t>
  </si>
  <si>
    <t xml:space="preserve">Sobar Jonno Homoeopath </t>
  </si>
  <si>
    <t>Dr.al amin</t>
  </si>
  <si>
    <t>Dawal Homoeo Hall</t>
  </si>
  <si>
    <t>Rasulabad bazar</t>
  </si>
  <si>
    <t>Dr.forid uddin</t>
  </si>
  <si>
    <t>Forid Uddin Homoeo</t>
  </si>
  <si>
    <t>Bola chong bazar</t>
  </si>
  <si>
    <t>Dr.mamun</t>
  </si>
  <si>
    <t>Abul Ulaiya Homoeo</t>
  </si>
  <si>
    <t>Dr.abdul hai</t>
  </si>
  <si>
    <t>Aniks Homoeo Hall</t>
  </si>
  <si>
    <t>bangora bazar</t>
  </si>
  <si>
    <t>Dr.Yunus mia</t>
  </si>
  <si>
    <t>Dianamic Homoeo</t>
  </si>
  <si>
    <t>Dr.Sheuli aktar</t>
  </si>
  <si>
    <t>Medicare Homoeo</t>
  </si>
  <si>
    <t>Dr.Hamde alhi</t>
  </si>
  <si>
    <t>Kalgora Homoeo</t>
  </si>
  <si>
    <t>Dr.Nazmul</t>
  </si>
  <si>
    <t>Nazmul Homoeo Hall</t>
  </si>
  <si>
    <t>krisna nagor bazar</t>
  </si>
  <si>
    <t>Dr.Shitol das</t>
  </si>
  <si>
    <t>Dr.Hamid mia</t>
  </si>
  <si>
    <t>Doyal Homoeo Hall</t>
  </si>
  <si>
    <t>Goshaipur bazar</t>
  </si>
  <si>
    <t>Dr.monika rani</t>
  </si>
  <si>
    <t>Sree Jogonnath Homoeo</t>
  </si>
  <si>
    <t>Dr.Billal ahmed</t>
  </si>
  <si>
    <t xml:space="preserve">Gaosia Homoeo Hall </t>
  </si>
  <si>
    <t>Dr.Ronotus</t>
  </si>
  <si>
    <t>Maa O Moni Homoeo</t>
  </si>
  <si>
    <t>nasir nagor</t>
  </si>
  <si>
    <t>nasinagor</t>
  </si>
  <si>
    <t>Dr.Tarek</t>
  </si>
  <si>
    <t>Naon Homoeo</t>
  </si>
  <si>
    <t>sorail bazar</t>
  </si>
  <si>
    <t>Dr.Jasim</t>
  </si>
  <si>
    <t>Jasim Homoeo Hall</t>
  </si>
  <si>
    <t>Dr.lotif</t>
  </si>
  <si>
    <t>Abrar Homoeo Hall</t>
  </si>
  <si>
    <t>Dr.Ferdus</t>
  </si>
  <si>
    <t>Bijoynagor</t>
  </si>
  <si>
    <t>chompok nagor bazar</t>
  </si>
  <si>
    <t>Dr.sumon</t>
  </si>
  <si>
    <t>Somon Homoeo Hall</t>
  </si>
  <si>
    <t>Dr.Cittro ronjan</t>
  </si>
  <si>
    <t>Aroggo Homoeo</t>
  </si>
  <si>
    <t>Dr.utpol</t>
  </si>
  <si>
    <t>Chaudhury  Homoeo</t>
  </si>
  <si>
    <t>Amtoli bazar</t>
  </si>
  <si>
    <t xml:space="preserve">Dr.Tapon Chaudhury </t>
  </si>
  <si>
    <t xml:space="preserve">Dr.Amdadul Haque </t>
  </si>
  <si>
    <t>Amdadia Homoeo</t>
  </si>
  <si>
    <t>Dr. Fahima khatun</t>
  </si>
  <si>
    <t>Fahima  Homoeo  Hall</t>
  </si>
  <si>
    <t>Munsir hat Thakurgon</t>
  </si>
  <si>
    <t>Dr.Md Abdul Quddus</t>
  </si>
  <si>
    <t>Adil Homoeo  Keyar</t>
  </si>
  <si>
    <t>Dr. Md Ripon</t>
  </si>
  <si>
    <t xml:space="preserve">Sadris Homoeo  Center </t>
  </si>
  <si>
    <t xml:space="preserve">Thakurgon Homoeo College Goria rod   </t>
  </si>
  <si>
    <t>Dr. Md Rafiqul Islam</t>
  </si>
  <si>
    <t>Islam Homoeo Holl</t>
  </si>
  <si>
    <t>Dr. Md Rezjul karim</t>
  </si>
  <si>
    <t>Abidy Homoeo  Holl</t>
  </si>
  <si>
    <t xml:space="preserve"> Dr. Md Nur Alam</t>
  </si>
  <si>
    <t>Nur Medical Hall</t>
  </si>
  <si>
    <t xml:space="preserve">Thakurgon  Road </t>
  </si>
  <si>
    <t>Dr. Al-haj Menhaj Ali</t>
  </si>
  <si>
    <t>Adhunik Homoeo Holl</t>
  </si>
  <si>
    <t>Bus Stand Thakurgon</t>
  </si>
  <si>
    <t>Dr.Gautam Adhikari</t>
  </si>
  <si>
    <t xml:space="preserve">Uttara Homoeo  Pharmacy </t>
  </si>
  <si>
    <t>Ruhiya Uttara</t>
  </si>
  <si>
    <t xml:space="preserve">Dr. Amina Khatun </t>
  </si>
  <si>
    <t>Arogyalay Homoeo Hall</t>
  </si>
  <si>
    <t>New Gareya Hat</t>
  </si>
  <si>
    <t>Aleya Homoeo  Chember</t>
  </si>
  <si>
    <t>Dr. Md Najim Uddin</t>
  </si>
  <si>
    <t>Messrs Shefa Homoeo  Hall</t>
  </si>
  <si>
    <t xml:space="preserve">Mahesh Chauhan Road </t>
  </si>
  <si>
    <t>Dr. Md Kamal Hossen</t>
  </si>
  <si>
    <t xml:space="preserve">Homoeopathe Research </t>
  </si>
  <si>
    <t xml:space="preserve"> Dr. Md Saiful Islam </t>
  </si>
  <si>
    <t xml:space="preserve">Cena Homoeopathe </t>
  </si>
  <si>
    <t>Dr.Md Fayez Ahmed</t>
  </si>
  <si>
    <t>Nabajibon Homoeo Holl</t>
  </si>
  <si>
    <t>THE</t>
  </si>
  <si>
    <t xml:space="preserve">Vulli Bazzar </t>
  </si>
  <si>
    <t>Dr.Md Enamul Haque</t>
  </si>
  <si>
    <t xml:space="preserve"> Dr. Md Mazaharul Islam</t>
  </si>
  <si>
    <t xml:space="preserve">Classic Homoeo Chamber </t>
  </si>
  <si>
    <t xml:space="preserve">Kalitala Gareya  Road </t>
  </si>
  <si>
    <t xml:space="preserve">Dr.Md Kamal Uddin </t>
  </si>
  <si>
    <t>Adarso Homoeo  Holl</t>
  </si>
  <si>
    <t xml:space="preserve">Sun </t>
  </si>
  <si>
    <t>Dr. Md Alamin</t>
  </si>
  <si>
    <t xml:space="preserve">Dr. Punendaro Nath Dev </t>
  </si>
  <si>
    <t>Messrs Dev Aroggo</t>
  </si>
  <si>
    <t>Dr. Osiwor Rahman</t>
  </si>
  <si>
    <t>Ocimum Homoeo Hall</t>
  </si>
  <si>
    <t>Ruhiya Bazar</t>
  </si>
  <si>
    <t>Dr. Kollan Chandra Roy</t>
  </si>
  <si>
    <t>Kollan Homoeo Cikitshaloy</t>
  </si>
  <si>
    <t xml:space="preserve"> Ruhiya Road</t>
  </si>
  <si>
    <t>Ummi Habiba Homoeo Chiktsha Loy</t>
  </si>
  <si>
    <t>M</t>
  </si>
  <si>
    <t>S</t>
  </si>
  <si>
    <t>alokdeya bot tola</t>
  </si>
  <si>
    <t>dr bimol sarkar</t>
  </si>
  <si>
    <t>Vim Homoeo Hall</t>
  </si>
  <si>
    <t>kazipur</t>
  </si>
  <si>
    <t>Ideal Ho Hall</t>
  </si>
  <si>
    <t>Nima Ho Hall</t>
  </si>
  <si>
    <t>forhad hossain</t>
  </si>
  <si>
    <t>Dr. Md. Ahsan Habib</t>
  </si>
  <si>
    <t>Habib Homoeo Fharmesi</t>
  </si>
  <si>
    <t>Kakramari bazar</t>
  </si>
  <si>
    <t>Dr.Mohiuddin chisti</t>
  </si>
  <si>
    <t>Sior Success Homoeo</t>
  </si>
  <si>
    <t>charghat</t>
  </si>
  <si>
    <t>charghat bazar</t>
  </si>
  <si>
    <t>Dr. Najma khatun</t>
  </si>
  <si>
    <t xml:space="preserve">Naj Homoeo Hall </t>
  </si>
  <si>
    <t>bagha</t>
  </si>
  <si>
    <t>arani bazar</t>
  </si>
  <si>
    <t>Dr. M A Hakim</t>
  </si>
  <si>
    <t>banesshor Bazar</t>
  </si>
  <si>
    <t>Dr. Md. Ashbor Ali</t>
  </si>
  <si>
    <t>Afsana Homoeo Hall</t>
  </si>
  <si>
    <t>DR SAHEN REJA</t>
  </si>
  <si>
    <t>Sr Homoeo Holl</t>
  </si>
  <si>
    <t>JALALLPUR</t>
  </si>
  <si>
    <t>Dr.Md:Sayed Nur Helali</t>
  </si>
  <si>
    <t>Bihari Homoeo Center</t>
  </si>
  <si>
    <t>Ukhiya Bazar</t>
  </si>
  <si>
    <t>Dr.Md:Abdus Shobur</t>
  </si>
  <si>
    <t>Bihari Homoeo Pharmacy</t>
  </si>
  <si>
    <t>Code Bazar</t>
  </si>
  <si>
    <t>Dr.Md:Sarwar Morshed</t>
  </si>
  <si>
    <t>Dr.Md:Mahbubur Rahman</t>
  </si>
  <si>
    <t>Gorjonia Bazar</t>
  </si>
  <si>
    <t>Dr.Sankar Babu</t>
  </si>
  <si>
    <t xml:space="preserve">Sankar Homoeo Hall </t>
  </si>
  <si>
    <t>Krisi Bank Road</t>
  </si>
  <si>
    <t>Dr.Didarul Alam</t>
  </si>
  <si>
    <t>DR JOGODISH CHONDRO DASH</t>
  </si>
  <si>
    <t>STATION ROAD</t>
  </si>
  <si>
    <t>DR MOSTAFIJAR RAHMAN</t>
  </si>
  <si>
    <t>Dr. Md.hamidul islam</t>
  </si>
  <si>
    <t>Sheikh Homeo Farmecy</t>
  </si>
  <si>
    <t>mein road.tala.</t>
  </si>
  <si>
    <t>Dr. mawlana.anisur rahman</t>
  </si>
  <si>
    <t>Unick Homeo Health Center</t>
  </si>
  <si>
    <t>hospital road.tala</t>
  </si>
  <si>
    <t>Dr. g.m rasheduzzaman</t>
  </si>
  <si>
    <t>Shaira Homeo Hall</t>
  </si>
  <si>
    <t>BADHMS</t>
  </si>
  <si>
    <t>vira sahapur bazar.tala</t>
  </si>
  <si>
    <t>Dr. S.M Moyez uddin.</t>
  </si>
  <si>
    <t>Sathi Homeo Hall</t>
  </si>
  <si>
    <t>18 mail.dumuria.khulna</t>
  </si>
  <si>
    <t>Dr.oshim kumer mollik</t>
  </si>
  <si>
    <t>Matry Homeo Hall &amp; Fermecy</t>
  </si>
  <si>
    <t>kathaltola bazar.dumuria.khulna</t>
  </si>
  <si>
    <t>Dr. Ram proshad mondol</t>
  </si>
  <si>
    <t>New Mother Homeo Chikitshaloy</t>
  </si>
  <si>
    <t>DHMS/DHPM</t>
  </si>
  <si>
    <t>PBL er nistola.dumuria.khulna</t>
  </si>
  <si>
    <t>Dr Akkas ali</t>
  </si>
  <si>
    <t>Afsar Ali Homoeo Hall</t>
  </si>
  <si>
    <t>Gugirkhali bazar</t>
  </si>
  <si>
    <t xml:space="preserve">Dr Nazrul Islam </t>
  </si>
  <si>
    <t xml:space="preserve">Dr Alauddin </t>
  </si>
  <si>
    <t xml:space="preserve">Pasakori Bazar </t>
  </si>
  <si>
    <t xml:space="preserve">Bamonkhali Bazar </t>
  </si>
  <si>
    <t>Safayet Homoeo Hall</t>
  </si>
  <si>
    <t xml:space="preserve"> sador</t>
  </si>
  <si>
    <t>Dr Produtt Kumar Raha</t>
  </si>
  <si>
    <t>Nehalpur Bazar</t>
  </si>
  <si>
    <t>Dr.Atik</t>
  </si>
  <si>
    <t>Dr.Mustafizur rahman</t>
  </si>
  <si>
    <t>Dr.abdus salam</t>
  </si>
  <si>
    <t>Dr.suilas naha</t>
  </si>
  <si>
    <t>Naha Homoeo Hall</t>
  </si>
  <si>
    <t>MPO- Parvez Shekh-Pathargata</t>
  </si>
  <si>
    <t>Pathargata</t>
  </si>
  <si>
    <t>Dr. K M Yusub</t>
  </si>
  <si>
    <t>Al-Amin Homoeo  Hall</t>
  </si>
  <si>
    <t>Alia Madrasha Road</t>
  </si>
  <si>
    <t>Dr.Delwar Hossen</t>
  </si>
  <si>
    <t>Harbangga &amp; Homoeo Hall</t>
  </si>
  <si>
    <t xml:space="preserve">Dhasani </t>
  </si>
  <si>
    <t>Dr .Enamul Haq Mani</t>
  </si>
  <si>
    <t>Morelgonj</t>
  </si>
  <si>
    <t>Sannashi Bazar</t>
  </si>
  <si>
    <t>Dr Asadul Kobir</t>
  </si>
  <si>
    <t>Dhaspara</t>
  </si>
  <si>
    <t>Dr.Abdul Kader</t>
  </si>
  <si>
    <t>Poli Homoeo Hall</t>
  </si>
  <si>
    <t>Takermatha Hizla</t>
  </si>
  <si>
    <t>kunna bazar Hizla</t>
  </si>
  <si>
    <t>Dr.Jadob master</t>
  </si>
  <si>
    <t>Dr.Md.Sultan Ahamed</t>
  </si>
  <si>
    <t>Dr.Md.Morsed Alom</t>
  </si>
  <si>
    <t>Dr.Samol chondro debnath</t>
  </si>
  <si>
    <t>Sujoy Medical Hall</t>
  </si>
  <si>
    <t>Rmp</t>
  </si>
  <si>
    <t>Mehendigong Patherhat</t>
  </si>
  <si>
    <t>Dr.Somir debnath</t>
  </si>
  <si>
    <t>Dadpur bazar</t>
  </si>
  <si>
    <t>Jahangir Medical Hall</t>
  </si>
  <si>
    <t>pharmacyst</t>
  </si>
  <si>
    <t>Dr.Mafuj</t>
  </si>
  <si>
    <t>Momina Homoeo Hall</t>
  </si>
  <si>
    <t>sarsa</t>
  </si>
  <si>
    <t>bagasra bazar</t>
  </si>
  <si>
    <t>Dr.Abu tohid</t>
  </si>
  <si>
    <t>As-Shefa Homeo Hall</t>
  </si>
  <si>
    <t>Dr.Khorsad alom.</t>
  </si>
  <si>
    <t>Jonosasto Homeo Hall</t>
  </si>
  <si>
    <t>Sarif Homoeo Hall</t>
  </si>
  <si>
    <t>Bakra</t>
  </si>
  <si>
    <t>Dr Biswanath Pal</t>
  </si>
  <si>
    <t>Pal Homoeo Sebalay</t>
  </si>
  <si>
    <t>Dr.Ariful Mowla</t>
  </si>
  <si>
    <t>Dhawni Homoeo Hall</t>
  </si>
  <si>
    <t>Bitus sorof road</t>
  </si>
  <si>
    <t>C. S. Medical Hall</t>
  </si>
  <si>
    <t>Ali Kadom</t>
  </si>
  <si>
    <t>Abasik Bazar</t>
  </si>
  <si>
    <t>Dr.Anupom De</t>
  </si>
  <si>
    <t>Dr.Boton Kumar Dawanji</t>
  </si>
  <si>
    <t>German Homoeo Pharmacy-5</t>
  </si>
  <si>
    <t>Ali Kadom bazar</t>
  </si>
  <si>
    <t>Dr.Saywad Nur</t>
  </si>
  <si>
    <t>N. Islam Pharmacy</t>
  </si>
  <si>
    <t>R.m.p</t>
  </si>
  <si>
    <t>Siddiq Medico</t>
  </si>
  <si>
    <t>Dr. Thakurdas Tarapdar</t>
  </si>
  <si>
    <t>Himesh Homoeo Aroggo Niloy</t>
  </si>
  <si>
    <t xml:space="preserve"> Kopilmoni</t>
  </si>
  <si>
    <t>Dr. Ruhul</t>
  </si>
  <si>
    <t xml:space="preserve">Ruhul Medical </t>
  </si>
  <si>
    <t>LMFP</t>
  </si>
  <si>
    <t>Koyra</t>
  </si>
  <si>
    <t xml:space="preserve">koyra Bazar </t>
  </si>
  <si>
    <t>Dr. Lolit Mohon Modal</t>
  </si>
  <si>
    <t xml:space="preserve">Nobo Krishna Homoeo </t>
  </si>
  <si>
    <t>WEd</t>
  </si>
  <si>
    <t>Dr. Numan</t>
  </si>
  <si>
    <t xml:space="preserve">Hujaifa Homoeo Pharmacy </t>
  </si>
  <si>
    <t>Protap Nagar</t>
  </si>
  <si>
    <t xml:space="preserve">Dr. D M Jahidul Islam </t>
  </si>
  <si>
    <t>Asad Medical Hall</t>
  </si>
  <si>
    <t xml:space="preserve">Dr. GM Mohimenul Islam </t>
  </si>
  <si>
    <t>Rakib Homoeo &amp; Unani Care</t>
  </si>
  <si>
    <t>Dr. Al-Haj SM Abu Daud</t>
  </si>
  <si>
    <t xml:space="preserve">Bismillah Homoeo Pharmacy </t>
  </si>
  <si>
    <t>Dr:(MD:Hellal Uddin)</t>
  </si>
  <si>
    <t>Ma Homeo Clinic</t>
  </si>
  <si>
    <t>Sarkar Market Moynartek Bazar Uttarkhan Uttara Dhaka.</t>
  </si>
  <si>
    <t>Dr:(Md:Hanif Kha?)</t>
  </si>
  <si>
    <t>Dr: Raybeka Sultana..</t>
  </si>
  <si>
    <t>Ma-Babar Dowaa Homeo Hall</t>
  </si>
  <si>
    <t>Hellal Market Uttara Dhaka</t>
  </si>
  <si>
    <t>Dr.kamal hossain</t>
  </si>
  <si>
    <t>Tushar Homoeo Hall</t>
  </si>
  <si>
    <t xml:space="preserve">Moradnagor </t>
  </si>
  <si>
    <t>pranti bazar</t>
  </si>
  <si>
    <t>Dr.krisna podo baisho</t>
  </si>
  <si>
    <t>medda</t>
  </si>
  <si>
    <t>Dr.Tripor mahmud</t>
  </si>
  <si>
    <t>Samsuddin Homoeo Hall</t>
  </si>
  <si>
    <t>chompoknagor</t>
  </si>
  <si>
    <t>singarbil bazar</t>
  </si>
  <si>
    <t>Dr.Saedur Rahman</t>
  </si>
  <si>
    <t>Dr.citto ranjan sarkar</t>
  </si>
  <si>
    <t>Arroggo Homoeo</t>
  </si>
  <si>
    <t xml:space="preserve">Dr.jasim Khandker </t>
  </si>
  <si>
    <t>Khandaker Homoeo Hall</t>
  </si>
  <si>
    <t>Dr Provat Mallik</t>
  </si>
  <si>
    <t>Maizpara Bazar</t>
  </si>
  <si>
    <t xml:space="preserve">Dr Manzurul Hasan </t>
  </si>
  <si>
    <t>Golden Homoeo Hall</t>
  </si>
  <si>
    <t>Debdartola</t>
  </si>
  <si>
    <t>Asha Homoeo Hall-2</t>
  </si>
  <si>
    <t xml:space="preserve">Dr.Maolana Mohiuddin </t>
  </si>
  <si>
    <t>Dr.Papri sorkar</t>
  </si>
  <si>
    <t>Pronoy Homoeo Hall</t>
  </si>
  <si>
    <t>Mokiamabad bazar</t>
  </si>
  <si>
    <t>Dr.Md.Alomgir Hossain Khan</t>
  </si>
  <si>
    <t>Bypase road Nolchity</t>
  </si>
  <si>
    <t>Dr.Md.Sirajul Haque</t>
  </si>
  <si>
    <t>High school road bakergong.C</t>
  </si>
  <si>
    <t>Dr.Md.Fazlulhaque</t>
  </si>
  <si>
    <t xml:space="preserve">Homoeo Chikitsaloy </t>
  </si>
  <si>
    <t>Morjid road inderhat</t>
  </si>
  <si>
    <t>Dr.Md.Abujafor</t>
  </si>
  <si>
    <t>Ahabban Homoeo Hall</t>
  </si>
  <si>
    <t>Ponchobeki bazar</t>
  </si>
  <si>
    <t xml:space="preserve">Gita pharmacy </t>
  </si>
  <si>
    <t>Pharma</t>
  </si>
  <si>
    <t xml:space="preserve">Chiltola bazar </t>
  </si>
  <si>
    <t>Dr.Asadul Islam</t>
  </si>
  <si>
    <t>Rohima Homoeo Hall</t>
  </si>
  <si>
    <t>Mansha Bazar</t>
  </si>
  <si>
    <t>Rayenda</t>
  </si>
  <si>
    <t>Rayenda alia Madrasha Road</t>
  </si>
  <si>
    <t>Dr.NurlHuda</t>
  </si>
  <si>
    <t>Deapara</t>
  </si>
  <si>
    <t>Sadia Homoeo Cikitsaloy</t>
  </si>
  <si>
    <t>Rupsa</t>
  </si>
  <si>
    <t>Purbo Rupsa</t>
  </si>
  <si>
    <t>Dr. Md. Asraf Ali Khandakar</t>
  </si>
  <si>
    <t>Al Mahmud Homoeo Hall</t>
  </si>
  <si>
    <t xml:space="preserve">Dr. Abu Bokkar </t>
  </si>
  <si>
    <t>Dr. S M Mohar Ali</t>
  </si>
  <si>
    <t xml:space="preserve">Dr. JonoProkhor Mondal </t>
  </si>
  <si>
    <t>Dr. Ahasan Ali</t>
  </si>
  <si>
    <t xml:space="preserve">Refresh Homoeo Senter </t>
  </si>
  <si>
    <t>Notunbazar</t>
  </si>
  <si>
    <t>Dr. Asim Mondal</t>
  </si>
  <si>
    <t>Bibekananda Homoeo Sadan</t>
  </si>
  <si>
    <t>Dr. Abdul Momen</t>
  </si>
  <si>
    <t>Mousumi Homoeo Cikitsaloy</t>
  </si>
  <si>
    <t>Dighalia</t>
  </si>
  <si>
    <t>Siromoni Bazar</t>
  </si>
  <si>
    <t>Dr. Gazi Abdur Razzak</t>
  </si>
  <si>
    <t>Kent Homoeo Complex</t>
  </si>
  <si>
    <t>Dr. Md. Rafiuzzaman</t>
  </si>
  <si>
    <t>Ocila Homoeo Hall</t>
  </si>
  <si>
    <t xml:space="preserve">Dr. Dipangkar Talukdar </t>
  </si>
  <si>
    <t>Cadsi Homoeo Cikitsaloy</t>
  </si>
  <si>
    <t>Fulbariget</t>
  </si>
  <si>
    <t>Dr. Aditto Mandal</t>
  </si>
  <si>
    <t xml:space="preserve">Emon Homoeo Pharmacy </t>
  </si>
  <si>
    <t>Rongpur</t>
  </si>
  <si>
    <t>Dr. Susil Kumar Joaddar</t>
  </si>
  <si>
    <t xml:space="preserve">Kent Homoeo Pharmacy </t>
  </si>
  <si>
    <t>Dr. Modacher Molla</t>
  </si>
  <si>
    <t>Ma Homoeo Cikitsaloy</t>
  </si>
  <si>
    <t>Siddipasa</t>
  </si>
  <si>
    <t>Dr. Kamona Ranee Roy</t>
  </si>
  <si>
    <t>Dr. R K Das</t>
  </si>
  <si>
    <t>Jhinku Homoeo Hall</t>
  </si>
  <si>
    <t>Prova Homoeo Seba Sadan</t>
  </si>
  <si>
    <t>Dr. Md Sohidul Islam</t>
  </si>
  <si>
    <t xml:space="preserve">Sk Homoeo Centre </t>
  </si>
  <si>
    <t>Dr. Israfil Hossion</t>
  </si>
  <si>
    <t xml:space="preserve">Tamanna Homoeo Pharmacy </t>
  </si>
  <si>
    <t>Dr. Gm Azmal Hossion</t>
  </si>
  <si>
    <t>Dr. Dherondra Nath Goldar</t>
  </si>
  <si>
    <t>Ps Homoeo Hall</t>
  </si>
  <si>
    <t>Islampur Road</t>
  </si>
  <si>
    <t>Dr. Samaprosad Roy</t>
  </si>
  <si>
    <t>Dr. Manik Lal Chanda</t>
  </si>
  <si>
    <t>Dr.Horisankar Sikdar</t>
  </si>
  <si>
    <t xml:space="preserve"> Tewarihat</t>
  </si>
  <si>
    <t xml:space="preserve">Dr Towhidul Islam </t>
  </si>
  <si>
    <t xml:space="preserve">S M Homoeo Hal </t>
  </si>
  <si>
    <t>Podua.Tewarihat</t>
  </si>
  <si>
    <t>Dr.Md Nasir Uddin</t>
  </si>
  <si>
    <t xml:space="preserve">Nasir Homoeo Hal </t>
  </si>
  <si>
    <t xml:space="preserve">Dr Md Sumon </t>
  </si>
  <si>
    <t xml:space="preserve">Sifat Homoeo Hal </t>
  </si>
  <si>
    <t>Fokirhat.</t>
  </si>
  <si>
    <t xml:space="preserve">Dr. Roton Kumat Talukder </t>
  </si>
  <si>
    <t>Roton Homoeo Hal</t>
  </si>
  <si>
    <t xml:space="preserve">Thana Road. Satkania </t>
  </si>
  <si>
    <t>Dr Aboy Choron Ray</t>
  </si>
  <si>
    <t xml:space="preserve">Bidan Homoeo Hal </t>
  </si>
  <si>
    <t xml:space="preserve">Rastar Matha. Satkania </t>
  </si>
  <si>
    <t xml:space="preserve">Dr Abdul Mannan </t>
  </si>
  <si>
    <t xml:space="preserve">Adilah Homoeo Hal </t>
  </si>
  <si>
    <t>keranihat. kacha bazar</t>
  </si>
  <si>
    <t xml:space="preserve">Dr Sayma Arefin </t>
  </si>
  <si>
    <t xml:space="preserve">Salam Homoeo Hal </t>
  </si>
  <si>
    <t>MPO-Sajeeb Khan-Lohagara</t>
  </si>
  <si>
    <t>MPO-Rayhan Akon-Hathazari</t>
  </si>
  <si>
    <t>MPO-Farman Islam-Joypurhat</t>
  </si>
  <si>
    <t>Joypurhat</t>
  </si>
  <si>
    <t>Dr sukhendro voumik</t>
  </si>
  <si>
    <t>murad nogor</t>
  </si>
  <si>
    <t>pir kasimpur</t>
  </si>
  <si>
    <t>Dr sabikunnahar (shirin)</t>
  </si>
  <si>
    <t>kisno pur bazar</t>
  </si>
  <si>
    <t>Dr forid uddin</t>
  </si>
  <si>
    <t>Alif Pharmacy</t>
  </si>
  <si>
    <t>farmacist</t>
  </si>
  <si>
    <t xml:space="preserve">burichong </t>
  </si>
  <si>
    <t xml:space="preserve">burichong bazar </t>
  </si>
  <si>
    <t xml:space="preserve">Dr kazi yousof </t>
  </si>
  <si>
    <t>Chistaya Homoeo Hall</t>
  </si>
  <si>
    <t>mbbh</t>
  </si>
  <si>
    <t>raza safitola</t>
  </si>
  <si>
    <t>Dr Golam mostofa</t>
  </si>
  <si>
    <t>The Ahamed.Homoeo Hall</t>
  </si>
  <si>
    <t xml:space="preserve">thanageit </t>
  </si>
  <si>
    <t>Dr.Jahidul Rahman</t>
  </si>
  <si>
    <t>Farid Homoeo Hall</t>
  </si>
  <si>
    <t xml:space="preserve">DR.MAO.MD.MOTALEB HOSSAIN </t>
  </si>
  <si>
    <t>BAHADUR HOMOEO HALL</t>
  </si>
  <si>
    <t>HAZARIBAG</t>
  </si>
  <si>
    <t xml:space="preserve"> sonatongor</t>
  </si>
  <si>
    <t>bou bazar</t>
  </si>
  <si>
    <t>Dr.tagul islam</t>
  </si>
  <si>
    <t>Tanha Sasto Kanro</t>
  </si>
  <si>
    <t>joyna bazr</t>
  </si>
  <si>
    <t>Dr. kamal hossen</t>
  </si>
  <si>
    <t>Babul Homeo Hall</t>
  </si>
  <si>
    <t>Dr Nikhil chandro debnath</t>
  </si>
  <si>
    <t>Anondo Pharmacy</t>
  </si>
  <si>
    <t>Ramchandrapur briz songlogno</t>
  </si>
  <si>
    <t>Dr md alomgir hossin</t>
  </si>
  <si>
    <t>Romij Homoeo Hall</t>
  </si>
  <si>
    <t>debidor</t>
  </si>
  <si>
    <t>debodor thana mosgid  pase</t>
  </si>
  <si>
    <t>Dr abul bosar</t>
  </si>
  <si>
    <t>Dr bhulu</t>
  </si>
  <si>
    <t>dhmd</t>
  </si>
  <si>
    <t xml:space="preserve">darera bazar kerisi bank </t>
  </si>
  <si>
    <t>Dr Ajit chandra das</t>
  </si>
  <si>
    <t>Janakallan Homoe Hall</t>
  </si>
  <si>
    <t xml:space="preserve">debodor </t>
  </si>
  <si>
    <t>Dr.Ratan Kumar Roy</t>
  </si>
  <si>
    <t xml:space="preserve">Chowdhury Homoeo Hall </t>
  </si>
  <si>
    <t>Sobur Road</t>
  </si>
  <si>
    <t>Dr.Amzad Hossain Khan</t>
  </si>
  <si>
    <t xml:space="preserve">Esha Homoeo Hall </t>
  </si>
  <si>
    <t>Robiul islam</t>
  </si>
  <si>
    <t>Hazera Homoeo Madicin Canter</t>
  </si>
  <si>
    <t>Buri bari</t>
  </si>
  <si>
    <t>Dr. Siddhartha Sankar</t>
  </si>
  <si>
    <t xml:space="preserve">Dn Homoeo Pharmacy </t>
  </si>
  <si>
    <t>Muhasin Mor</t>
  </si>
  <si>
    <t>Dr. N C Gain</t>
  </si>
  <si>
    <t>Haniman Homoeo Cikitsaloy</t>
  </si>
  <si>
    <t xml:space="preserve">Arongghata </t>
  </si>
  <si>
    <t>Dr. Ginnat Ali Mia</t>
  </si>
  <si>
    <t>G M Homoeo Cikitsaloy</t>
  </si>
  <si>
    <t>Pother Bazar</t>
  </si>
  <si>
    <t xml:space="preserve">Mayer Doa Homoeo Chamber </t>
  </si>
  <si>
    <t>Dr.ashish khumar dhar</t>
  </si>
  <si>
    <t>Dr.Ashish khumar dhor</t>
  </si>
  <si>
    <t>debodhor</t>
  </si>
  <si>
    <t>mohonpur bazar</t>
  </si>
  <si>
    <t>dr.bibakanando sarkar</t>
  </si>
  <si>
    <t>Sachinro Homoeo Kiur Home</t>
  </si>
  <si>
    <t>pikgasa</t>
  </si>
  <si>
    <t>dr.Sanjit</t>
  </si>
  <si>
    <t>Sriti Homoeo Holl</t>
  </si>
  <si>
    <t>dr.Ronjit Odikari</t>
  </si>
  <si>
    <t>Ajmir Derug  Hause</t>
  </si>
  <si>
    <t>Dr.md abdur rahim</t>
  </si>
  <si>
    <t>Dr.Md Abdur Rahim Homeo Hall</t>
  </si>
  <si>
    <t>badamtola sahapur dumuria</t>
  </si>
  <si>
    <t>Dr.ponkoz kumar mondol</t>
  </si>
  <si>
    <t>Sagor Homeo Chikitshaloy</t>
  </si>
  <si>
    <t>Dr.kanai lal saha</t>
  </si>
  <si>
    <t>Adorsho Homeo Clinic</t>
  </si>
  <si>
    <t>sahapur bazar</t>
  </si>
  <si>
    <t>Dr. s.m hujjatullah</t>
  </si>
  <si>
    <t>mikshimil bazar dumuria</t>
  </si>
  <si>
    <t>Dr.Md.Rezaul Korim</t>
  </si>
  <si>
    <t>Professor Homoeo Pharmacy</t>
  </si>
  <si>
    <t>Towsif Homoeo Hall</t>
  </si>
  <si>
    <t>Dr.Ahidur  Rahman</t>
  </si>
  <si>
    <t>London Homoeo Pharmecy</t>
  </si>
  <si>
    <t>lalbagh</t>
  </si>
  <si>
    <t>Dr.md.shakh farid</t>
  </si>
  <si>
    <t>Farid Homoeo Health Care</t>
  </si>
  <si>
    <t>B.d.r.1 no.gate hajaribag</t>
  </si>
  <si>
    <t>Dr.ismail hossain riaj</t>
  </si>
  <si>
    <t>Dishari Homoeo Pharmacy</t>
  </si>
  <si>
    <t>road-4</t>
  </si>
  <si>
    <t>near usep school</t>
  </si>
  <si>
    <t>Dr.Mithu Dawanji</t>
  </si>
  <si>
    <t>Pabel Medico</t>
  </si>
  <si>
    <t>Bus terminal</t>
  </si>
  <si>
    <t>dr.gosi khan</t>
  </si>
  <si>
    <t>Safa Homeo Hall</t>
  </si>
  <si>
    <t>kalampur</t>
  </si>
  <si>
    <t>kalampur bazar</t>
  </si>
  <si>
    <t>dr. parvin</t>
  </si>
  <si>
    <t>Matrysaya Homeo Hall</t>
  </si>
  <si>
    <t>dr.nagrul hak</t>
  </si>
  <si>
    <t>Hak Homeo Hall</t>
  </si>
  <si>
    <t>golora</t>
  </si>
  <si>
    <t>dr.mamun</t>
  </si>
  <si>
    <t>Bradars Homeo Hall</t>
  </si>
  <si>
    <t>dr.kalam</t>
  </si>
  <si>
    <t>Bismilla Homeo Hall</t>
  </si>
  <si>
    <t>saturia</t>
  </si>
  <si>
    <t>kandipara</t>
  </si>
  <si>
    <t>dr.mannan</t>
  </si>
  <si>
    <t>Adunik Homeo Hall</t>
  </si>
  <si>
    <t>kundora bazar</t>
  </si>
  <si>
    <t>dr.mobarok</t>
  </si>
  <si>
    <t>Buya Homeo Hall</t>
  </si>
  <si>
    <t>zitka</t>
  </si>
  <si>
    <t>zitkabazar</t>
  </si>
  <si>
    <t>dr.rofikul</t>
  </si>
  <si>
    <t>Romig Pharmacy</t>
  </si>
  <si>
    <t>zitka bazar</t>
  </si>
  <si>
    <t>navaron</t>
  </si>
  <si>
    <t>Dr.shofiudin</t>
  </si>
  <si>
    <t>Addin Homoeo Hall</t>
  </si>
  <si>
    <t>Dr T.K Pal</t>
  </si>
  <si>
    <t>Mati Homoeo Hall</t>
  </si>
  <si>
    <t>Chinatola bazar</t>
  </si>
  <si>
    <t>Dr Abdus Salam</t>
  </si>
  <si>
    <t>Helanchi Bazar</t>
  </si>
  <si>
    <t>Dr Sahin alom</t>
  </si>
  <si>
    <t xml:space="preserve">Jaman Homoeo Centre </t>
  </si>
  <si>
    <t>Bamunkhali</t>
  </si>
  <si>
    <t xml:space="preserve">Dr Arup </t>
  </si>
  <si>
    <t>Mitro Homoeo Hall</t>
  </si>
  <si>
    <t>Dr. Md masum moholder</t>
  </si>
  <si>
    <t>Moholder Homeo Hall</t>
  </si>
  <si>
    <t>Fultola</t>
  </si>
  <si>
    <t>Garakhola school road.fultola.khulna</t>
  </si>
  <si>
    <t>Dr.Golam sorwar</t>
  </si>
  <si>
    <t>Layly Homeo Chembar</t>
  </si>
  <si>
    <t>Claber more.khulna</t>
  </si>
  <si>
    <t>Dr.mowlana aminur rahman</t>
  </si>
  <si>
    <t>Fatema Homeo Chembar</t>
  </si>
  <si>
    <t>Bihari koloni more.khulna</t>
  </si>
  <si>
    <t>Dr.B k mondol</t>
  </si>
  <si>
    <t>Haniman Homeo Farmecy</t>
  </si>
  <si>
    <t>fultola bazar.fultola.khulna</t>
  </si>
  <si>
    <t>Dr.Md bablu khan</t>
  </si>
  <si>
    <t>Aysha Homeo Hall</t>
  </si>
  <si>
    <t>Khornia Bazar.dumuria.khulna</t>
  </si>
  <si>
    <t>Dr.Mazeda sultana</t>
  </si>
  <si>
    <t>Hapsa Homeo Chikitshaloy</t>
  </si>
  <si>
    <t>chokrakhali bazar.botiaghata.khulna</t>
  </si>
  <si>
    <t>Dr.md faruk hossen</t>
  </si>
  <si>
    <t>Asherafi Dawakhana</t>
  </si>
  <si>
    <t>Alka.fultola.khulna</t>
  </si>
  <si>
    <t>Dr.Gowtom kumar saha</t>
  </si>
  <si>
    <t>Anirban Homeo Hall</t>
  </si>
  <si>
    <t>Sacibunia.botiaghata.khulna</t>
  </si>
  <si>
    <t>Dr.Md robiul islam</t>
  </si>
  <si>
    <t>Fozor Ali Dawakhana</t>
  </si>
  <si>
    <t>DHMS/DUMS</t>
  </si>
  <si>
    <t>north khal. bank cross road.khulna</t>
  </si>
  <si>
    <t>dr.asikur rhaman</t>
  </si>
  <si>
    <t>Sango Homeo Hall</t>
  </si>
  <si>
    <t>dr.rofikul islam</t>
  </si>
  <si>
    <t>Banagi Ousadaloy</t>
  </si>
  <si>
    <t>damri</t>
  </si>
  <si>
    <t>dr.mosarof hossen</t>
  </si>
  <si>
    <t>Modona Health Care</t>
  </si>
  <si>
    <t>manikgong</t>
  </si>
  <si>
    <t>dr.foridanafi</t>
  </si>
  <si>
    <t>singair</t>
  </si>
  <si>
    <t>singar</t>
  </si>
  <si>
    <t>dr.md hasan</t>
  </si>
  <si>
    <t>Taslima Homeo Hall</t>
  </si>
  <si>
    <t xml:space="preserve">dr.liga </t>
  </si>
  <si>
    <t>Liga Homeo Hall</t>
  </si>
  <si>
    <t>wet</t>
  </si>
  <si>
    <t>sibaloy</t>
  </si>
  <si>
    <t>dr.abdul hak</t>
  </si>
  <si>
    <t>Jakaria Homeo Hall</t>
  </si>
  <si>
    <t>kanda para</t>
  </si>
  <si>
    <t>dr.Nur hossen</t>
  </si>
  <si>
    <t>Rohima Pharmacy</t>
  </si>
  <si>
    <t>D.h.h.s</t>
  </si>
  <si>
    <t>attapara</t>
  </si>
  <si>
    <t>Dr.Toriqul Islam</t>
  </si>
  <si>
    <t>Dr. hedatul islum</t>
  </si>
  <si>
    <t>Dr.komol</t>
  </si>
  <si>
    <t>Himadri Vusan Homoeo  Care</t>
  </si>
  <si>
    <t>paikgasa</t>
  </si>
  <si>
    <t>kasimnagor bazar</t>
  </si>
  <si>
    <t>bibakanando Sarkar</t>
  </si>
  <si>
    <t>Dr.Schinronath Homoeo Kiur Home</t>
  </si>
  <si>
    <t>paikgasa  bus stand</t>
  </si>
  <si>
    <t>Dr.muminul islam</t>
  </si>
  <si>
    <t>Digital Unani  Santer</t>
  </si>
  <si>
    <t>paikgasa bazar thana rod</t>
  </si>
  <si>
    <t>Dr.Malek</t>
  </si>
  <si>
    <t>koyra</t>
  </si>
  <si>
    <t>Gurgra kati bazar</t>
  </si>
  <si>
    <t>Dr.Bidhan chondro mondol</t>
  </si>
  <si>
    <t>Nirob Homoeo Hal</t>
  </si>
  <si>
    <t>SAt</t>
  </si>
  <si>
    <t>Baka bazar</t>
  </si>
  <si>
    <t>MOS KHADIZA AKTAR</t>
  </si>
  <si>
    <t>Computer Homoeo Center</t>
  </si>
  <si>
    <t>Dr.MD.Shadat hossean Emam</t>
  </si>
  <si>
    <t>Moon Homeo Hall</t>
  </si>
  <si>
    <t>Dr.Hamayat Uddin</t>
  </si>
  <si>
    <t>R Rahman Homeo Hall</t>
  </si>
  <si>
    <t>hospital rode</t>
  </si>
  <si>
    <t>Dr.Topon Odikari</t>
  </si>
  <si>
    <t>Loknath Homeo Hall</t>
  </si>
  <si>
    <t>mathbariya Shoder</t>
  </si>
  <si>
    <t>Dr.Aysha Shiddika</t>
  </si>
  <si>
    <t>Nicha Homeo Hall</t>
  </si>
  <si>
    <t>patharghata</t>
  </si>
  <si>
    <t>Bortola bus stand</t>
  </si>
  <si>
    <t>Dr.Am.A Rahman</t>
  </si>
  <si>
    <t xml:space="preserve">Homeo Conchaltarit </t>
  </si>
  <si>
    <t>mathbariya bazar</t>
  </si>
  <si>
    <t>Dr.Abul kashm khan</t>
  </si>
  <si>
    <t>Hospital rode</t>
  </si>
  <si>
    <t xml:space="preserve">Dr.Alauddim </t>
  </si>
  <si>
    <t>Shafa Homeo Hall</t>
  </si>
  <si>
    <t>patharghata sodar</t>
  </si>
  <si>
    <t>Dr.Shantanu Bala</t>
  </si>
  <si>
    <t>Bisass Homeo Hall</t>
  </si>
  <si>
    <t>Douyatala bazar</t>
  </si>
  <si>
    <t>Dr.Permanshu</t>
  </si>
  <si>
    <t>Hanimael Homeo Hall</t>
  </si>
  <si>
    <t xml:space="preserve">mst ria Khatun </t>
  </si>
  <si>
    <t xml:space="preserve">Sara Homoeo Hall </t>
  </si>
  <si>
    <t>atgoria</t>
  </si>
  <si>
    <t xml:space="preserve">Akdondo Bazar </t>
  </si>
  <si>
    <t>DR.NACIR AHMED</t>
  </si>
  <si>
    <t>LAXMIPUR SADAR</t>
  </si>
  <si>
    <t>Dr.alomgir</t>
  </si>
  <si>
    <t>Ahacan Homoeo Hall</t>
  </si>
  <si>
    <t>DR.BINOY</t>
  </si>
  <si>
    <t>Bina Homoeo Hall</t>
  </si>
  <si>
    <t>Raypur</t>
  </si>
  <si>
    <t>Dr.fokir ali ahmed</t>
  </si>
  <si>
    <t>koruna nagor</t>
  </si>
  <si>
    <t>DR.GOLAM MOSTOFA</t>
  </si>
  <si>
    <t>Lamiya Medicall Hall</t>
  </si>
  <si>
    <t>dr.abdul majed khan</t>
  </si>
  <si>
    <t>Dalal bazar</t>
  </si>
  <si>
    <t>Dr.Abul Kasem</t>
  </si>
  <si>
    <t>dr.belal hosen</t>
  </si>
  <si>
    <t>Dr.osis kumar</t>
  </si>
  <si>
    <t>Ramcirsno Homoeo Hall</t>
  </si>
  <si>
    <t>Joksin bazar</t>
  </si>
  <si>
    <t xml:space="preserve">Dr.M rhaman </t>
  </si>
  <si>
    <t>Rohmaniya Homoeo Hall</t>
  </si>
  <si>
    <t>chondrogonjo</t>
  </si>
  <si>
    <t>Dr.abdulkhalek</t>
  </si>
  <si>
    <t>Polli Pran Homoeo Hall</t>
  </si>
  <si>
    <t>Dr.Sumayya Aktar</t>
  </si>
  <si>
    <t>Mandari bazar</t>
  </si>
  <si>
    <t>Dr.omor faruk</t>
  </si>
  <si>
    <t>Bismillha Homoeo Hall</t>
  </si>
  <si>
    <t>dr.Didar hosen</t>
  </si>
  <si>
    <t>dr.mostafijur rahoman</t>
  </si>
  <si>
    <t>Ma Homoeo Hall(2)</t>
  </si>
  <si>
    <t>Dr.abu taher</t>
  </si>
  <si>
    <t>Rhomutollha Homoeo Hall</t>
  </si>
  <si>
    <t>dr.md.amanotullha</t>
  </si>
  <si>
    <t>Mastas Homoeo Hall</t>
  </si>
  <si>
    <t xml:space="preserve">Hajir hat </t>
  </si>
  <si>
    <t>dr.kamrujaman</t>
  </si>
  <si>
    <t>Homoeo Medical Sentar</t>
  </si>
  <si>
    <t>dr.monir hosen</t>
  </si>
  <si>
    <t>dr.rajjak</t>
  </si>
  <si>
    <t>Rajjak Homoeo Farmesi</t>
  </si>
  <si>
    <t>dr.sonjit kumar</t>
  </si>
  <si>
    <t>Sri Sri Homoeo Hall</t>
  </si>
  <si>
    <t>dr.md.kamal hosen</t>
  </si>
  <si>
    <t>Piyor Homoeo Hall</t>
  </si>
  <si>
    <t>dr.rayhan</t>
  </si>
  <si>
    <t>Manob Collan Homoeo Hall</t>
  </si>
  <si>
    <t>dr.md.sohid</t>
  </si>
  <si>
    <t>Luxmipurhomoeo Hall</t>
  </si>
  <si>
    <t>md.norulla rakib</t>
  </si>
  <si>
    <t>dr.md.aktar hosen</t>
  </si>
  <si>
    <t>Modran Homoeo Hall</t>
  </si>
  <si>
    <t>dr.md.shakhat hosen</t>
  </si>
  <si>
    <t>Arman Homoeo Hall</t>
  </si>
  <si>
    <t>dr.m m habibullha</t>
  </si>
  <si>
    <t>The National Homoeo Hall</t>
  </si>
  <si>
    <t>Ramgonjo</t>
  </si>
  <si>
    <t>khorsed alom</t>
  </si>
  <si>
    <t xml:space="preserve">dr.eusuf </t>
  </si>
  <si>
    <t>Siti Homoeo Hall</t>
  </si>
  <si>
    <t>Dr.Anowar hosen</t>
  </si>
  <si>
    <t>Dr.sirajul Islam</t>
  </si>
  <si>
    <t>Lera Homoeo Hall</t>
  </si>
  <si>
    <t>Dr.Bollov chondro</t>
  </si>
  <si>
    <t>Opu Homoeo Hall</t>
  </si>
  <si>
    <t>Ma- Baba homoeo hall</t>
  </si>
  <si>
    <t>Dr.As.Am Mohibulla</t>
  </si>
  <si>
    <t>srity homoeo hall</t>
  </si>
  <si>
    <t xml:space="preserve">Dr.Sonjit </t>
  </si>
  <si>
    <t>paikgasa bazar</t>
  </si>
  <si>
    <t>Dr.kutub uddin</t>
  </si>
  <si>
    <t>AHHPC</t>
  </si>
  <si>
    <t xml:space="preserve">Amadi bazar </t>
  </si>
  <si>
    <t>Dr.A.H.S Nobokumar</t>
  </si>
  <si>
    <t>Nice Homoeo Farmacy</t>
  </si>
  <si>
    <t>gurgra kati</t>
  </si>
  <si>
    <t>Dr.Shohidul islam</t>
  </si>
  <si>
    <t>Maruf Homoeo Keyar</t>
  </si>
  <si>
    <t>Dr.Unis Ali</t>
  </si>
  <si>
    <t>Dr.shoriful islam</t>
  </si>
  <si>
    <t>Shoriful Homoeo Hall</t>
  </si>
  <si>
    <t xml:space="preserve">Doulatpur </t>
  </si>
  <si>
    <t>mothurapur</t>
  </si>
  <si>
    <t xml:space="preserve">Dr.ujjol </t>
  </si>
  <si>
    <t>Ujjol Homoeo Hall</t>
  </si>
  <si>
    <t>modhugari</t>
  </si>
  <si>
    <t>Dr.dipali rani sorma</t>
  </si>
  <si>
    <t>Pushpita Homoeo Hall</t>
  </si>
  <si>
    <t xml:space="preserve">kumarkhali </t>
  </si>
  <si>
    <t>bashgram</t>
  </si>
  <si>
    <t xml:space="preserve">Kushtia </t>
  </si>
  <si>
    <t>Dr.nur islam</t>
  </si>
  <si>
    <t>horipur</t>
  </si>
  <si>
    <t>Dr.deloyer</t>
  </si>
  <si>
    <t>zhaudiya</t>
  </si>
  <si>
    <t>DR HAZRAT ALI</t>
  </si>
  <si>
    <t>Dr.Hellal Ahmed</t>
  </si>
  <si>
    <t>Hellal Homoeo Hall</t>
  </si>
  <si>
    <t>Barguna Sador</t>
  </si>
  <si>
    <t>Dr.Nayima Islam</t>
  </si>
  <si>
    <t>7No Dhalu</t>
  </si>
  <si>
    <t>Noli Bazar</t>
  </si>
  <si>
    <t>Dr:jahangir Alom</t>
  </si>
  <si>
    <t>fuljuri</t>
  </si>
  <si>
    <t>Fuljuri</t>
  </si>
  <si>
    <t>Dr:Siraj Hosan</t>
  </si>
  <si>
    <t>Brtagi</t>
  </si>
  <si>
    <t>Niyamoti</t>
  </si>
  <si>
    <t>Dr:Shopon Kumar</t>
  </si>
  <si>
    <t>Dr:Babul Howlader</t>
  </si>
  <si>
    <t>Addso Homoeo Hall</t>
  </si>
  <si>
    <t>Dr: Gourro Jibon Nondi</t>
  </si>
  <si>
    <t>Dr: Komol Chondro Roy</t>
  </si>
  <si>
    <t>Arrogo Homoeo Hall</t>
  </si>
  <si>
    <t>betagi</t>
  </si>
  <si>
    <t>Dr:Alongir Kobir</t>
  </si>
  <si>
    <t>Upshom Homoeo Hall</t>
  </si>
  <si>
    <t>borguna</t>
  </si>
  <si>
    <t>shodor</t>
  </si>
  <si>
    <t>Dr:Necaruddin</t>
  </si>
  <si>
    <t>Rosidiya Homoeo Hall</t>
  </si>
  <si>
    <t>Dr: kolilur Rohoman</t>
  </si>
  <si>
    <t>Dr.Komol Hosan</t>
  </si>
  <si>
    <t>Soheb Homoeo Hall</t>
  </si>
  <si>
    <t>Dr:Iliyas Hosan</t>
  </si>
  <si>
    <t>Dr: Jakariya</t>
  </si>
  <si>
    <t>Fuljuri Bazar</t>
  </si>
  <si>
    <t>Dr: MD.Mijanur Rohoman</t>
  </si>
  <si>
    <t>Oyahed Homoeo Hall</t>
  </si>
  <si>
    <t>Dr:Kamal Homoeo Hall</t>
  </si>
  <si>
    <t>Nuruneca Ajad</t>
  </si>
  <si>
    <t>Dr: Jesmin Aktar</t>
  </si>
  <si>
    <t>Dr: Komol ashis Bissas</t>
  </si>
  <si>
    <t>shador</t>
  </si>
  <si>
    <t>Dr: jakir Hosan</t>
  </si>
  <si>
    <t>Betagi</t>
  </si>
  <si>
    <t>Dr: Saiful Islam</t>
  </si>
  <si>
    <t>Hasem Homoeo Hall</t>
  </si>
  <si>
    <t>chandu khali</t>
  </si>
  <si>
    <t>Dr:Parul Begom</t>
  </si>
  <si>
    <t>m</t>
  </si>
  <si>
    <t>s</t>
  </si>
  <si>
    <t xml:space="preserve">vader hat  Bazar </t>
  </si>
  <si>
    <t>Dr Sujon Shaha</t>
  </si>
  <si>
    <t>Lila Homoeo Hall</t>
  </si>
  <si>
    <t xml:space="preserve">Magura </t>
  </si>
  <si>
    <t>Satruzit pur</t>
  </si>
  <si>
    <t>babukhali</t>
  </si>
  <si>
    <t>Ma Lakshmi Homoeo Hall</t>
  </si>
  <si>
    <t>Ghos Homoeo Hall</t>
  </si>
  <si>
    <t>duyail</t>
  </si>
  <si>
    <t>Chaki Homoeo Hall</t>
  </si>
  <si>
    <t>Sripur</t>
  </si>
  <si>
    <t xml:space="preserve">Radhanagar </t>
  </si>
  <si>
    <t>Goribshaw Homoeo Hall</t>
  </si>
  <si>
    <t xml:space="preserve">Vaina </t>
  </si>
  <si>
    <t>polita Bazar</t>
  </si>
  <si>
    <t>Sorotchandro Homoeo Hall</t>
  </si>
  <si>
    <t>Shalikha</t>
  </si>
  <si>
    <t>Jagla bazar</t>
  </si>
  <si>
    <t>Sukantho Homoeo Hall</t>
  </si>
  <si>
    <t>Dr. Sahjahan</t>
  </si>
  <si>
    <t>Nondon gachi</t>
  </si>
  <si>
    <t>Dr Ekram</t>
  </si>
  <si>
    <t xml:space="preserve"> Sojol Homoeo Hall 2</t>
  </si>
  <si>
    <t>Arani Bazer</t>
  </si>
  <si>
    <t>Khan Homoeo Hall-2</t>
  </si>
  <si>
    <t>Nakalpara</t>
  </si>
  <si>
    <t>Dr.jamaluddin</t>
  </si>
  <si>
    <t>vanga</t>
  </si>
  <si>
    <t>Balihati</t>
  </si>
  <si>
    <t>Dr.Abdus sattar</t>
  </si>
  <si>
    <t>sadorpur</t>
  </si>
  <si>
    <t>Dr.Sah Alom</t>
  </si>
  <si>
    <t>Dr. jugol chandra sarker</t>
  </si>
  <si>
    <t>NagorkandaGosaria</t>
  </si>
  <si>
    <t>Dr.Md.Yosuf</t>
  </si>
  <si>
    <t>Fulka Kari Homoeo Hall</t>
  </si>
  <si>
    <t>D.H.S</t>
  </si>
  <si>
    <t>karirhat</t>
  </si>
  <si>
    <t xml:space="preserve">Dr.Md.Solayman </t>
  </si>
  <si>
    <t xml:space="preserve">Najat Homoeo Chikitsaloy </t>
  </si>
  <si>
    <t xml:space="preserve">Thanar pul Nolchity </t>
  </si>
  <si>
    <t>Janone Homoeo Clinic</t>
  </si>
  <si>
    <t xml:space="preserve">T.N.T road Nolchity </t>
  </si>
  <si>
    <t>Dr.Md.Saidul Alom</t>
  </si>
  <si>
    <t xml:space="preserve">Maa Homoeo Chikitsaloy </t>
  </si>
  <si>
    <t>Dr.Bikash Chandra</t>
  </si>
  <si>
    <t>Kiran Homoeo Hall</t>
  </si>
  <si>
    <t>Katla Hat</t>
  </si>
  <si>
    <t>Dr.Md.Nurul Islam</t>
  </si>
  <si>
    <t>Nowabgonj</t>
  </si>
  <si>
    <t>Dr.Md.Sorforaj Ali</t>
  </si>
  <si>
    <t>Dr.Ahmed Ullah</t>
  </si>
  <si>
    <t>Dr. Jaherul Islam</t>
  </si>
  <si>
    <t>Raihan Homoeo Dakterkhana</t>
  </si>
  <si>
    <t>Shalkhuriya Bazar</t>
  </si>
  <si>
    <t>Dr:Abul Hasan (Hablu)</t>
  </si>
  <si>
    <t>Dr: Hira</t>
  </si>
  <si>
    <t>Sannaha Homoeo Hall</t>
  </si>
  <si>
    <t>Dr:Shahin Islam</t>
  </si>
  <si>
    <t>Mafi Homoeo Hall</t>
  </si>
  <si>
    <t>Dr:Mamun Islam</t>
  </si>
  <si>
    <t>Dr:Joynto Chandra  Roy</t>
  </si>
  <si>
    <t xml:space="preserve">Tapukuria Bazar </t>
  </si>
  <si>
    <t>Zarif Homoeo Hall</t>
  </si>
  <si>
    <t>Dr:Hakikul Islam</t>
  </si>
  <si>
    <t xml:space="preserve">Dr:Fahim Uddin </t>
  </si>
  <si>
    <t>Dr:Lilima Rani Pal</t>
  </si>
  <si>
    <t>Ramandra Homoeo Hall</t>
  </si>
  <si>
    <t>Dr:Ruhul Amin</t>
  </si>
  <si>
    <t>Raysa Homoeo Hall</t>
  </si>
  <si>
    <t>kodomtola rod</t>
  </si>
  <si>
    <t>Dr:Sadia Islam</t>
  </si>
  <si>
    <t>Dr:Arafat Hasan</t>
  </si>
  <si>
    <t>Nojrul Homoeo Holl</t>
  </si>
  <si>
    <t xml:space="preserve">Maydandigi </t>
  </si>
  <si>
    <t>Dr:Talabur Rohoman</t>
  </si>
  <si>
    <t>Dr:Jahidur Rahoman</t>
  </si>
  <si>
    <t>Mahafuja Homoeo Hall</t>
  </si>
  <si>
    <t xml:space="preserve">Jamjut Bazar </t>
  </si>
  <si>
    <t>Dr.Tasnim Humaiya</t>
  </si>
  <si>
    <t>Dr.Md.Anam</t>
  </si>
  <si>
    <t>Khatune Gannat Momoeo Hall</t>
  </si>
  <si>
    <t>Hosen Market</t>
  </si>
  <si>
    <t>Md.Abul Khayar</t>
  </si>
  <si>
    <t>Khayar Banagi Homoeo Hall</t>
  </si>
  <si>
    <t>Deger Chala</t>
  </si>
  <si>
    <t>Dr.Md.Rabiul Haq</t>
  </si>
  <si>
    <t>Bahumukhe Halth Care</t>
  </si>
  <si>
    <t>Boubazar</t>
  </si>
  <si>
    <t>DR.MD.Samsujjaman</t>
  </si>
  <si>
    <t>Ma Babar Ashirbad Homeo Hall</t>
  </si>
  <si>
    <t>Busermil</t>
  </si>
  <si>
    <t>DR.MD.Chadekujjaman</t>
  </si>
  <si>
    <t>Hosen markat</t>
  </si>
  <si>
    <t>DR.MD.Ansarujjaman</t>
  </si>
  <si>
    <t>Tahir Homoeo Hall</t>
  </si>
  <si>
    <t>Deura</t>
  </si>
  <si>
    <t>DR.MD.Aminul Islam</t>
  </si>
  <si>
    <t>Mamotag Homoeo Hall</t>
  </si>
  <si>
    <t>Dr. Md. Nazmul Huda</t>
  </si>
  <si>
    <t>S.N.Emergency Homoeo Cornar</t>
  </si>
  <si>
    <t>Muktar Bari Rd</t>
  </si>
  <si>
    <t>DR.MD.Sah Alam</t>
  </si>
  <si>
    <t>Arogga Homoeo Nikaton</t>
  </si>
  <si>
    <t>Candona</t>
  </si>
  <si>
    <t>DR.MD.S.M.Torikul Islam</t>
  </si>
  <si>
    <t>Abdul Ajij Homoeo Hall</t>
  </si>
  <si>
    <t>Dottopara</t>
  </si>
  <si>
    <t>DR.MD.Ekbal Kabir</t>
  </si>
  <si>
    <t>Bogra</t>
  </si>
  <si>
    <t>DR.MD.Gulfikar Mollah</t>
  </si>
  <si>
    <t>Modena Homoeo Hall</t>
  </si>
  <si>
    <t>DR.MD.Mahedi Hasan</t>
  </si>
  <si>
    <t>Kanakata Rd</t>
  </si>
  <si>
    <t>DR.MD.kamal Hosen</t>
  </si>
  <si>
    <t>Nijam Homoeo Hall</t>
  </si>
  <si>
    <t>BordBazar</t>
  </si>
  <si>
    <t>DR.MD.M.A.Majed</t>
  </si>
  <si>
    <t>Dr.Md.Faruk Hosen</t>
  </si>
  <si>
    <t>Faruk Momeopethek Medical  Hall</t>
  </si>
  <si>
    <t xml:space="preserve">Dr.Nipun Bikhas </t>
  </si>
  <si>
    <t>Jenuen Homoeo Pharmace</t>
  </si>
  <si>
    <t xml:space="preserve">tus </t>
  </si>
  <si>
    <t>Asham Bosti Bazar</t>
  </si>
  <si>
    <t>Dr.Sushil Cakma</t>
  </si>
  <si>
    <t>Luci Homoeo Pharmace</t>
  </si>
  <si>
    <t>Kutubchari</t>
  </si>
  <si>
    <t>Kutubchari Bazar</t>
  </si>
  <si>
    <t xml:space="preserve">Dr.Boishaki Deb </t>
  </si>
  <si>
    <t>Puspo Homoeo Medicare</t>
  </si>
  <si>
    <t xml:space="preserve">Hathazari </t>
  </si>
  <si>
    <t>Chowduri Hat</t>
  </si>
  <si>
    <t xml:space="preserve">Dr.Debasis Chowduri </t>
  </si>
  <si>
    <t>Ranir Hat Bazar</t>
  </si>
  <si>
    <t>Jarman Homoeo (Tobolchari)</t>
  </si>
  <si>
    <t>Dr.Sarmin Akter</t>
  </si>
  <si>
    <t>Tobolchari</t>
  </si>
  <si>
    <t>Tobolchari Bazar</t>
  </si>
  <si>
    <t>Dr.Dd.Abdullha</t>
  </si>
  <si>
    <t>Mollha Homoeo Pharmace</t>
  </si>
  <si>
    <t>Kedachara Bazar</t>
  </si>
  <si>
    <t>Md.Abul Kashem</t>
  </si>
  <si>
    <t>Kobiraj Abul Kashem</t>
  </si>
  <si>
    <t>Dr.Md.Solimullha</t>
  </si>
  <si>
    <t>Redical Homoeo Pharmace</t>
  </si>
  <si>
    <t>01812856-21</t>
  </si>
  <si>
    <t>Manikchari</t>
  </si>
  <si>
    <t>Manikchari Bazar</t>
  </si>
  <si>
    <t>Dr.Abdul oyajed</t>
  </si>
  <si>
    <t xml:space="preserve">Jarman Homoeo Care </t>
  </si>
  <si>
    <t>Md Alal Hossen</t>
  </si>
  <si>
    <t>A.B. Homoeo Hall</t>
  </si>
  <si>
    <t>Nobigoj</t>
  </si>
  <si>
    <t>Dr. Abdul Alim Ieyasin</t>
  </si>
  <si>
    <t>Dr. Md Rashel</t>
  </si>
  <si>
    <t>Sahjalal Rah Farmese</t>
  </si>
  <si>
    <t xml:space="preserve">Dr. Md .kamal </t>
  </si>
  <si>
    <t>Jamy Homoeo Hall</t>
  </si>
  <si>
    <t>Dr. Md Aladdin</t>
  </si>
  <si>
    <t>Dr. Ahmad Ali</t>
  </si>
  <si>
    <t>Rafe Homoeo Hall</t>
  </si>
  <si>
    <t>Dr. Mezanur-rahman</t>
  </si>
  <si>
    <t>Habigonj Homoeo Hall</t>
  </si>
  <si>
    <t>Dr. Tazim Mohammad Zubair</t>
  </si>
  <si>
    <t>Shams Homoeo Hall</t>
  </si>
  <si>
    <t>Chunarughat</t>
  </si>
  <si>
    <t>Dr. Sheraiul islam</t>
  </si>
  <si>
    <t>New Sheraje Homoeo Hall</t>
  </si>
  <si>
    <t>Dr .Shancho Shechor Deb</t>
  </si>
  <si>
    <t>Purna Shoshe Homoeo Hall</t>
  </si>
  <si>
    <t>Dr Am A Kadir</t>
  </si>
  <si>
    <t>Sahjalal Rah: Homoeo Hall</t>
  </si>
  <si>
    <t>Dhuleya-khal</t>
  </si>
  <si>
    <t>Dr Abdul Haiy</t>
  </si>
  <si>
    <t>Puran Bazar Shayestha gonj</t>
  </si>
  <si>
    <t>S Am Medical Hall</t>
  </si>
  <si>
    <t>Dr Shewle Sutradhar</t>
  </si>
  <si>
    <t>Dayananda Homoeo Hall</t>
  </si>
  <si>
    <t>Shubitpur</t>
  </si>
  <si>
    <t>Dr Hakim Sherajul islam</t>
  </si>
  <si>
    <t xml:space="preserve">Shefa Chekitshaloy </t>
  </si>
  <si>
    <t>Dums</t>
  </si>
  <si>
    <t>Shobujbag</t>
  </si>
  <si>
    <t>Dr Mokhlesur rahman</t>
  </si>
  <si>
    <t>3nong pul</t>
  </si>
  <si>
    <t>Dr Masum vuyia</t>
  </si>
  <si>
    <t>Dr Hemangsu Rownodeb</t>
  </si>
  <si>
    <t>Joy Durgha Homoeo Vhall</t>
  </si>
  <si>
    <t>lakhay</t>
  </si>
  <si>
    <t xml:space="preserve"> Dr Shunil Chandra Deb</t>
  </si>
  <si>
    <t>Ajmery</t>
  </si>
  <si>
    <t>Dr Shameron Chandra Das</t>
  </si>
  <si>
    <t>New Chandra Chumar Homoeo Hall</t>
  </si>
  <si>
    <t>Dr Md Sahjahan Mia</t>
  </si>
  <si>
    <t>Homoeo Halth Chare</t>
  </si>
  <si>
    <t>Poil-Shaystha Nogor</t>
  </si>
  <si>
    <t>Dr M A Motin</t>
  </si>
  <si>
    <t>Dr Nependro Chandra deb</t>
  </si>
  <si>
    <t>Madob-pur</t>
  </si>
  <si>
    <t>DrMohin Uddin Mojumdar</t>
  </si>
  <si>
    <t>Dr  M A Rouf</t>
  </si>
  <si>
    <t>Gausiya Homoeo Hall</t>
  </si>
  <si>
    <t>Asam-para</t>
  </si>
  <si>
    <t>Dr Archona Rane das</t>
  </si>
  <si>
    <t xml:space="preserve"> Shosthy Homoeo Hall</t>
  </si>
  <si>
    <t>Dr M A Thahir</t>
  </si>
  <si>
    <t>Fotic Homoeo Hall</t>
  </si>
  <si>
    <t>Khalauk</t>
  </si>
  <si>
    <t>Dr Md Alomgir Alam</t>
  </si>
  <si>
    <t>Dr Md Asfac Hossen Shohel</t>
  </si>
  <si>
    <t>Beram Chore Road</t>
  </si>
  <si>
    <t>Dr M A Shohan</t>
  </si>
  <si>
    <t>Jonoshastho Homoeo Hall</t>
  </si>
  <si>
    <t>Dr.Md:Mozammel Haque</t>
  </si>
  <si>
    <t>Mozammel Homoeo Hall</t>
  </si>
  <si>
    <t>MPO-Kamrul Islam-Borhanuddin</t>
  </si>
  <si>
    <t>Dr.Md Habibur Rahman Azam</t>
  </si>
  <si>
    <t>Charfashion Homoeo Chikitsaloy</t>
  </si>
  <si>
    <t>charfashion</t>
  </si>
  <si>
    <t>Betuya road</t>
  </si>
  <si>
    <t>Dr. Motilal Das</t>
  </si>
  <si>
    <t>lalmohon</t>
  </si>
  <si>
    <t>High school road</t>
  </si>
  <si>
    <t>Dr. Md Jamal uddin</t>
  </si>
  <si>
    <t>Jawad Homoeo Farma</t>
  </si>
  <si>
    <t>Thana mor</t>
  </si>
  <si>
    <t>Dr.Diptirani</t>
  </si>
  <si>
    <t>Shippur Homoeo Hall</t>
  </si>
  <si>
    <t>padrishippur bazar</t>
  </si>
  <si>
    <t xml:space="preserve">Dr.Hemayet Hossain </t>
  </si>
  <si>
    <t>kakordi bazar bakergong</t>
  </si>
  <si>
    <t>Dr.Samsuddin</t>
  </si>
  <si>
    <t xml:space="preserve">Dr.Zakir Hossain </t>
  </si>
  <si>
    <t>kabai Bakergong</t>
  </si>
  <si>
    <t>Sorika Aroggo Homoeo Hall</t>
  </si>
  <si>
    <t>Boalia bazar Bakergong</t>
  </si>
  <si>
    <t>Dr.Samsuddoha</t>
  </si>
  <si>
    <t>Bakergong sador</t>
  </si>
  <si>
    <t xml:space="preserve">Dr.A.K.M Nizamuddin </t>
  </si>
  <si>
    <t xml:space="preserve">Aroggo Homoeo Chikitsaloy </t>
  </si>
  <si>
    <t>Pujakhali bazar</t>
  </si>
  <si>
    <t>DrMotiar Rahaman</t>
  </si>
  <si>
    <t>Rafia Homoeo Hall</t>
  </si>
  <si>
    <t>Kaligonj bazar bakergong.B</t>
  </si>
  <si>
    <t>Dr.Sonjoy Kobiraj</t>
  </si>
  <si>
    <t>Soptosi Medical Hall</t>
  </si>
  <si>
    <t>pujakhali Bazar bakergong.B</t>
  </si>
  <si>
    <t>Dr. suravi afrin</t>
  </si>
  <si>
    <t>Oisi Naisi Medicine Centre</t>
  </si>
  <si>
    <t>Dr. mustafizur Rahman</t>
  </si>
  <si>
    <t>Joshna Homeo Hall</t>
  </si>
  <si>
    <t>mulam gari</t>
  </si>
  <si>
    <t>Dr bikash ray</t>
  </si>
  <si>
    <t>khoksa</t>
  </si>
  <si>
    <t>Dr.A.Malek biswas</t>
  </si>
  <si>
    <t>kamlapur</t>
  </si>
  <si>
    <t>Dr. Rafiqul islam</t>
  </si>
  <si>
    <t>janipur</t>
  </si>
  <si>
    <t>Dr.Maruf hossain</t>
  </si>
  <si>
    <t>Dr.Md farzan ali</t>
  </si>
  <si>
    <t>Al Shefa Homeo Hall</t>
  </si>
  <si>
    <t>Moszid road.fultola.khulna</t>
  </si>
  <si>
    <t>Dr.Joydeb sorkar</t>
  </si>
  <si>
    <t>Chadshi Homeo Hall</t>
  </si>
  <si>
    <t>Jamira road.fultola.khulna</t>
  </si>
  <si>
    <t>Dr.Md shirajul islam</t>
  </si>
  <si>
    <t>Abu Sufian Medicel Centar</t>
  </si>
  <si>
    <t>Jamira bazar.fultola.khulna</t>
  </si>
  <si>
    <t>Dr.Dizendro mondol</t>
  </si>
  <si>
    <t>Poly Homeo Hall</t>
  </si>
  <si>
    <t>Banorgati bazar.khulna</t>
  </si>
  <si>
    <t>Dr.Konika rani Halder</t>
  </si>
  <si>
    <t>sador road Nesarabad</t>
  </si>
  <si>
    <t>Dr.Konibuson</t>
  </si>
  <si>
    <t>Raja Homoeo Hall</t>
  </si>
  <si>
    <t>Busstand road Nesarabad</t>
  </si>
  <si>
    <t>Dr.Mohammod Mizan</t>
  </si>
  <si>
    <t>Bangladesh Airubedic Medical</t>
  </si>
  <si>
    <t>chowmoni</t>
  </si>
  <si>
    <t>Dr.Mohammod Nasir Uddin</t>
  </si>
  <si>
    <t>Darus Sefa Homoeo Hall-2</t>
  </si>
  <si>
    <t>thes</t>
  </si>
  <si>
    <t>Dr.kisor</t>
  </si>
  <si>
    <t>Bogenossor Homoeo Hall</t>
  </si>
  <si>
    <t>Borhanuddin</t>
  </si>
  <si>
    <t>kajirhat bazar borhanuddin</t>
  </si>
  <si>
    <t>Dr.M.N Harun</t>
  </si>
  <si>
    <t>Miniram bazar</t>
  </si>
  <si>
    <t>Medication Homoeo jahan</t>
  </si>
  <si>
    <t>Borodowri bazar</t>
  </si>
  <si>
    <t>Dr.Sultan Ahamed</t>
  </si>
  <si>
    <t>Barishal  Homoeo Hall</t>
  </si>
  <si>
    <t>powrosoba road</t>
  </si>
  <si>
    <t>Dr.Kakuli rahaman</t>
  </si>
  <si>
    <t>Rahamania Homoeo Hall</t>
  </si>
  <si>
    <t>Manpasha bazar</t>
  </si>
  <si>
    <t>dr  kamrul</t>
  </si>
  <si>
    <t>Abir Homoeo Holl</t>
  </si>
  <si>
    <t>cuart</t>
  </si>
  <si>
    <t>hi school rod</t>
  </si>
  <si>
    <t>kaca bazer rod</t>
  </si>
  <si>
    <t>dr Amirul islam</t>
  </si>
  <si>
    <t>Sonli Homioeo  Holl</t>
  </si>
  <si>
    <t>dr jillur rohoman</t>
  </si>
  <si>
    <t>Madicare Homoeo Clininick</t>
  </si>
  <si>
    <t xml:space="preserve">boluhor stand </t>
  </si>
  <si>
    <t>dr siful islam</t>
  </si>
  <si>
    <t>Syful Homio Holl</t>
  </si>
  <si>
    <t xml:space="preserve">talsar bazar </t>
  </si>
  <si>
    <t>dr  majbaur</t>
  </si>
  <si>
    <t xml:space="preserve">Mearun Homieo </t>
  </si>
  <si>
    <t>hakimpur bazar</t>
  </si>
  <si>
    <t xml:space="preserve">dr Idries </t>
  </si>
  <si>
    <t>Haniman Homoeo Holl</t>
  </si>
  <si>
    <t>maseshpur</t>
  </si>
  <si>
    <t>badadarpur  bazar</t>
  </si>
  <si>
    <t>dr  md kamrujaman</t>
  </si>
  <si>
    <t>sabdarpur bazar</t>
  </si>
  <si>
    <t>dr md nashir</t>
  </si>
  <si>
    <t>Bismelah Homieo Holl</t>
  </si>
  <si>
    <t>dr  mrs Famia khatun</t>
  </si>
  <si>
    <t>Khan Homoeo Kornar</t>
  </si>
  <si>
    <t>klshispur bazaar</t>
  </si>
  <si>
    <t>dr md besarot hossson</t>
  </si>
  <si>
    <t>Touhid Homoe Holl</t>
  </si>
  <si>
    <t>natima bazar</t>
  </si>
  <si>
    <t>dr ahamed jalal</t>
  </si>
  <si>
    <t>Jalal Homoeo Holl</t>
  </si>
  <si>
    <t>mandartala bazar</t>
  </si>
  <si>
    <t>dr mohiuddin</t>
  </si>
  <si>
    <t>jadubpur bazaar</t>
  </si>
  <si>
    <t>dr monirul Islam</t>
  </si>
  <si>
    <t>Maerdoua Homoeo Holl</t>
  </si>
  <si>
    <t>jollilpur rod</t>
  </si>
  <si>
    <t>dr md Ajimul Islam</t>
  </si>
  <si>
    <t>Jaker Homoeo Holl</t>
  </si>
  <si>
    <t>masespur bazar</t>
  </si>
  <si>
    <t>dr balal hosan</t>
  </si>
  <si>
    <t>Binti Homoeo Holl</t>
  </si>
  <si>
    <t xml:space="preserve">brigegut mor </t>
  </si>
  <si>
    <t>dr md khokon</t>
  </si>
  <si>
    <t>Naramoy Homoeo Farmaci</t>
  </si>
  <si>
    <t>dotonogor bazar</t>
  </si>
  <si>
    <t>dr md oshman goni</t>
  </si>
  <si>
    <t>Bashas Homoeofarmaci</t>
  </si>
  <si>
    <t xml:space="preserve">dr mrs mahabuba acter </t>
  </si>
  <si>
    <t>Master Homoeo Holl</t>
  </si>
  <si>
    <t>dr fardin ahoson sony</t>
  </si>
  <si>
    <t>Ajajia Oushadolay</t>
  </si>
  <si>
    <t xml:space="preserve">holl rod </t>
  </si>
  <si>
    <t>anik homoeo holl</t>
  </si>
  <si>
    <t>Dr Somser Bashas</t>
  </si>
  <si>
    <t>purapura bazar</t>
  </si>
  <si>
    <t>dr smorojit biswas</t>
  </si>
  <si>
    <t>Neramoy Homoeo Clenic</t>
  </si>
  <si>
    <t xml:space="preserve">dr ekramul hok </t>
  </si>
  <si>
    <t>Hok Homoeo Farmaci</t>
  </si>
  <si>
    <t>gals hi scholl rod</t>
  </si>
  <si>
    <t>dr md  omore fruk</t>
  </si>
  <si>
    <t>Mordan Homoeo Holl</t>
  </si>
  <si>
    <t>palpara soleamanpur</t>
  </si>
  <si>
    <t>dr Abujar gafari</t>
  </si>
  <si>
    <t>Gafari Homoeo Holl</t>
  </si>
  <si>
    <t>dr morad ali</t>
  </si>
  <si>
    <t>Sefa Homoeo Holl</t>
  </si>
  <si>
    <t xml:space="preserve">dr md nesarula </t>
  </si>
  <si>
    <t>Bhadon Homeo Holl</t>
  </si>
  <si>
    <t>serajul islam rod</t>
  </si>
  <si>
    <t xml:space="preserve">dr subrina khatun </t>
  </si>
  <si>
    <t>Rustom Cokku Neramoy Homoeo Holl</t>
  </si>
  <si>
    <t>collage stand rod</t>
  </si>
  <si>
    <t>dr md soukot ali</t>
  </si>
  <si>
    <t>Idial Homoeo Holl</t>
  </si>
  <si>
    <t>dr Anisur rohoman</t>
  </si>
  <si>
    <t>gurdah bazar</t>
  </si>
  <si>
    <t>dr md Anisur rohoman</t>
  </si>
  <si>
    <t>Neramay Homoeo Holl</t>
  </si>
  <si>
    <t>callage rod masespur</t>
  </si>
  <si>
    <t>dr md makail isalm</t>
  </si>
  <si>
    <t>Allahar Dan Homoeo  Holl</t>
  </si>
  <si>
    <t>Jom Jom Homoeo Clinic</t>
  </si>
  <si>
    <t>Sador road Nolchity</t>
  </si>
  <si>
    <t>Dr.Md.Ziaur Rahaman</t>
  </si>
  <si>
    <t>Sajid Homoeo Hall</t>
  </si>
  <si>
    <t>Katerpul Nolchity</t>
  </si>
  <si>
    <t>Dr.Arifujjaman Munim</t>
  </si>
  <si>
    <t>Chikitsa Bitan</t>
  </si>
  <si>
    <t>Boalia bazar bakergonj</t>
  </si>
  <si>
    <t>Dr.all Muhammad</t>
  </si>
  <si>
    <t>Khidma Homeo Hall</t>
  </si>
  <si>
    <t>Noagaon sodor</t>
  </si>
  <si>
    <t>jhalar pratishodh  Park Samne</t>
  </si>
  <si>
    <t>Dr.mizanur Rahman</t>
  </si>
  <si>
    <t>DBMS</t>
  </si>
  <si>
    <t>Atari</t>
  </si>
  <si>
    <t>Brige proisiem  par Atari</t>
  </si>
  <si>
    <t>Dr.Farooq Hussain</t>
  </si>
  <si>
    <t>Mafaie Homoeo Hall</t>
  </si>
  <si>
    <t>SUT</t>
  </si>
  <si>
    <t>naogaon</t>
  </si>
  <si>
    <t>puraton hospatal road naogaon</t>
  </si>
  <si>
    <t>DR.ENAMUL HOUQE</t>
  </si>
  <si>
    <t>MOMIN HOMOEO HALL</t>
  </si>
  <si>
    <t>NANDAIL</t>
  </si>
  <si>
    <t>NANDAIL.MYMENSINGH</t>
  </si>
  <si>
    <t>dr mhabubur rohoman</t>
  </si>
  <si>
    <t>Mehorun Homoeo Holl</t>
  </si>
  <si>
    <t>jibonnogor</t>
  </si>
  <si>
    <t>jibonnogor bazar</t>
  </si>
  <si>
    <t>Alhaj dr A N M Mostofa kamal</t>
  </si>
  <si>
    <t>dr md Ibrahim kholil</t>
  </si>
  <si>
    <t>Ideal Homoeo Kear 2</t>
  </si>
  <si>
    <t>dr Abdul Auale sentu</t>
  </si>
  <si>
    <t>Adorsho Homoeo Holl</t>
  </si>
  <si>
    <t>dr md jamal uddin</t>
  </si>
  <si>
    <t>Tabassum Homoeo Holl</t>
  </si>
  <si>
    <t xml:space="preserve">hashadah bazar </t>
  </si>
  <si>
    <t>dr md ballal hosan</t>
  </si>
  <si>
    <t>Bismalah Homoeo Holl</t>
  </si>
  <si>
    <t>Dr.Md.Mojammel Haque</t>
  </si>
  <si>
    <t>Hamad Homoeo Hall</t>
  </si>
  <si>
    <t>Barthi bazar Gouronodi</t>
  </si>
  <si>
    <t>Dr.Robindronath Ray</t>
  </si>
  <si>
    <t>Trimuki bazar Agoiljara</t>
  </si>
  <si>
    <t>Dr.Ziaul islam</t>
  </si>
  <si>
    <t>Tunha Homoeo Hall</t>
  </si>
  <si>
    <t>Aduna bottla bazar Goronodi B</t>
  </si>
  <si>
    <t>Dr. Md. Nur Islam</t>
  </si>
  <si>
    <t>Fultola Bazar</t>
  </si>
  <si>
    <t>Dr. Romanath Mohonto</t>
  </si>
  <si>
    <t>Mohonto Homoeo Hall</t>
  </si>
  <si>
    <t>Dijendro Nath</t>
  </si>
  <si>
    <t>Bithika Homoeo Hall</t>
  </si>
  <si>
    <t>Janotermor</t>
  </si>
  <si>
    <t>Dr. Gobindo Chandro Roy</t>
  </si>
  <si>
    <t>Gobindo Homoeo Hall</t>
  </si>
  <si>
    <t>Bhahoboldige Birol</t>
  </si>
  <si>
    <t>Dr.Bipen Chandro Bishaw</t>
  </si>
  <si>
    <t xml:space="preserve">Arjo Homeo Pharmacy </t>
  </si>
  <si>
    <t>B.A.H.M.B</t>
  </si>
  <si>
    <t>Tana Road parbotipur Dinajpur</t>
  </si>
  <si>
    <t>Dr.Shohidul Islam Babu</t>
  </si>
  <si>
    <t>Ardorsho Homoeo Hall</t>
  </si>
  <si>
    <t>Janotermor Sador Dinajpur</t>
  </si>
  <si>
    <t>Dr. Alauddin Sarker</t>
  </si>
  <si>
    <t>Sarker  Homoeo Hall</t>
  </si>
  <si>
    <t>Buneyatpur Birol</t>
  </si>
  <si>
    <t xml:space="preserve">Dr.all Muhammad </t>
  </si>
  <si>
    <t xml:space="preserve">Khidma Homeo Hall </t>
  </si>
  <si>
    <t xml:space="preserve">jhalar pratishodh  Park Samne </t>
  </si>
  <si>
    <t xml:space="preserve">Dr.mizanur Rahman </t>
  </si>
  <si>
    <t xml:space="preserve">Nahar Homeo Hall </t>
  </si>
  <si>
    <t xml:space="preserve">Dr.Farooq Hussain </t>
  </si>
  <si>
    <t xml:space="preserve">naogaon </t>
  </si>
  <si>
    <t xml:space="preserve">Dr.Poritosh kumar </t>
  </si>
  <si>
    <t>Srry Krishna Homeo Hall</t>
  </si>
  <si>
    <t>Tala Bazar.satkhira</t>
  </si>
  <si>
    <t>Dr.S israil kazmi</t>
  </si>
  <si>
    <t>Dr.Md kazi abdul hai</t>
  </si>
  <si>
    <t>Md Health Keyar</t>
  </si>
  <si>
    <t>Godawun road.fultola bazar</t>
  </si>
  <si>
    <t>Dr.Md kobir hosen</t>
  </si>
  <si>
    <t>Shiwly Medical Hall</t>
  </si>
  <si>
    <t>Dakbangla more.Chalna</t>
  </si>
  <si>
    <t>Dr.Salma khatun mitaly</t>
  </si>
  <si>
    <t>Songram Homeo Complex</t>
  </si>
  <si>
    <t xml:space="preserve">College road.tala bazar </t>
  </si>
  <si>
    <t>Dr.GM sorower zamman</t>
  </si>
  <si>
    <t>Dr.Dhir krishno roy</t>
  </si>
  <si>
    <t>Rasha Homeo Hall</t>
  </si>
  <si>
    <t xml:space="preserve">Khan market.chalna bazar </t>
  </si>
  <si>
    <t>Dr.Gurudash roy</t>
  </si>
  <si>
    <t>Himadry Homeo Hall</t>
  </si>
  <si>
    <t>Chalna bazar.dacope</t>
  </si>
  <si>
    <t>Dr.Ismail hossain</t>
  </si>
  <si>
    <t>Sacibunia bazar.botiaghata</t>
  </si>
  <si>
    <t>Hakim.Joydeb mondol</t>
  </si>
  <si>
    <t>Prakritik Unani Chikitshaloy</t>
  </si>
  <si>
    <t>Dakbangla more.chalna bazar</t>
  </si>
  <si>
    <t xml:space="preserve">DR Nasir Ahammad </t>
  </si>
  <si>
    <t xml:space="preserve">Bengal Homoeo Hall </t>
  </si>
  <si>
    <t>BIDC Road</t>
  </si>
  <si>
    <t>Dr Sahin Raza</t>
  </si>
  <si>
    <t>As-Safa Homeo Hall</t>
  </si>
  <si>
    <t xml:space="preserve">Chulkani Bazar </t>
  </si>
  <si>
    <t>dr Amores kumar</t>
  </si>
  <si>
    <t>Homoeo Palace</t>
  </si>
  <si>
    <t>kotchandpur</t>
  </si>
  <si>
    <t>fazilpur bazar</t>
  </si>
  <si>
    <t>dr previn  acter</t>
  </si>
  <si>
    <t>Maer Doua Homoeo Midicure</t>
  </si>
  <si>
    <t>saddam mor maheshpur</t>
  </si>
  <si>
    <t xml:space="preserve">dr sontos ray </t>
  </si>
  <si>
    <t>Usa Homoeo Holl</t>
  </si>
  <si>
    <t>paspatila bazar</t>
  </si>
  <si>
    <t>dr A sattar</t>
  </si>
  <si>
    <t>Tuli Homoeo Holl</t>
  </si>
  <si>
    <t xml:space="preserve">sabdarpur bazar </t>
  </si>
  <si>
    <t>dr md Ajijur rohoman</t>
  </si>
  <si>
    <t>jadobpur bazar</t>
  </si>
  <si>
    <t>dr prokas sorkar</t>
  </si>
  <si>
    <t>Ma Homoeo Ckisaloy</t>
  </si>
  <si>
    <t>collage bas stand maseshpur</t>
  </si>
  <si>
    <t xml:space="preserve">dr shak Alauddin </t>
  </si>
  <si>
    <t>Shak Homoeo Holl</t>
  </si>
  <si>
    <t xml:space="preserve">masesshpur Bazar </t>
  </si>
  <si>
    <t>dr md shaid</t>
  </si>
  <si>
    <t>D MF</t>
  </si>
  <si>
    <t>Alampur bazaar</t>
  </si>
  <si>
    <t>dr md motier</t>
  </si>
  <si>
    <t>Motier Farmaci</t>
  </si>
  <si>
    <t>gorinat pur bazaar</t>
  </si>
  <si>
    <t>dr mohabia hosson</t>
  </si>
  <si>
    <t>Nurea Shefa Homoeo Holl</t>
  </si>
  <si>
    <t>talsar rod kotchandpur</t>
  </si>
  <si>
    <t>Dr. GM Eunus</t>
  </si>
  <si>
    <t>ahmodnogor bazar.khulna</t>
  </si>
  <si>
    <t>Dr.krishnopodo mondol</t>
  </si>
  <si>
    <t>Computarised Homeo Hall</t>
  </si>
  <si>
    <t>Dacop</t>
  </si>
  <si>
    <t>Chalna bazar.dacop.khulna</t>
  </si>
  <si>
    <t>Dr.partho saroti biswas</t>
  </si>
  <si>
    <t>Sujata Homeo Hall</t>
  </si>
  <si>
    <t>Jamira bazar.fultola</t>
  </si>
  <si>
    <t>Dr.Kamal Hossain</t>
  </si>
  <si>
    <t>Disari Homoeo Hall</t>
  </si>
  <si>
    <t>Borhanuddin Dorun bazar</t>
  </si>
  <si>
    <t xml:space="preserve">Dr.Anower Hossain </t>
  </si>
  <si>
    <t>Borhanuddin Tobogi rastermatha</t>
  </si>
  <si>
    <t>Court Chandpur</t>
  </si>
  <si>
    <t xml:space="preserve">Dr Sorifull Islam </t>
  </si>
  <si>
    <t xml:space="preserve">Sorif Ho Pharmacy </t>
  </si>
  <si>
    <t xml:space="preserve">Dakbanglo Bazar </t>
  </si>
  <si>
    <t xml:space="preserve">Dr Tohidul Islam </t>
  </si>
  <si>
    <t xml:space="preserve">Mir Tuhin Home Clinic </t>
  </si>
  <si>
    <t>Muzib Chottor</t>
  </si>
  <si>
    <t>dr md sofiullah</t>
  </si>
  <si>
    <t>Sufi Homoeo Holl</t>
  </si>
  <si>
    <t>mohespur</t>
  </si>
  <si>
    <t>baligorto bazar</t>
  </si>
  <si>
    <t>Dr kobita khonom</t>
  </si>
  <si>
    <t>Nur Homoeo Holl</t>
  </si>
  <si>
    <t>mohespur bazaar</t>
  </si>
  <si>
    <t>dr Abdul hi l</t>
  </si>
  <si>
    <t>Islami Homoeo Holl</t>
  </si>
  <si>
    <t>Dr md saide</t>
  </si>
  <si>
    <t>Rubina Homoeo Holl</t>
  </si>
  <si>
    <t xml:space="preserve">samanta bazar </t>
  </si>
  <si>
    <t>dr mahafujur rohoman</t>
  </si>
  <si>
    <t>Meherun Homoeo Holl</t>
  </si>
  <si>
    <t xml:space="preserve">dr md lsmill </t>
  </si>
  <si>
    <t>Samania Madisin Kornar</t>
  </si>
  <si>
    <t>voyropah bazar</t>
  </si>
  <si>
    <t>dr Ejajul hok</t>
  </si>
  <si>
    <t>Adorso Homeo Holl</t>
  </si>
  <si>
    <t xml:space="preserve">Dr Md sidur rohoman </t>
  </si>
  <si>
    <t>Jobear Homoeo Holl</t>
  </si>
  <si>
    <t>dr Abdur Rohoman(MOTIER)</t>
  </si>
  <si>
    <t>M Sorkar Homoeo Holl</t>
  </si>
  <si>
    <t xml:space="preserve">hospital get </t>
  </si>
  <si>
    <t>Abdul Jobbar khan</t>
  </si>
  <si>
    <t>A Ali Homoeo Holl</t>
  </si>
  <si>
    <t>cangkhali rod</t>
  </si>
  <si>
    <t>dr sumontob kumar</t>
  </si>
  <si>
    <t>Dorsona Homoeo Holl</t>
  </si>
  <si>
    <t>Anusokti Homoeo Holl</t>
  </si>
  <si>
    <t>D.solayman</t>
  </si>
  <si>
    <t>Haque Aiorbadek And Homoeo Center</t>
  </si>
  <si>
    <t>dr mojibor rohoman</t>
  </si>
  <si>
    <t>Munthasir Homoeo Holl</t>
  </si>
  <si>
    <t>samanta bazar</t>
  </si>
  <si>
    <t xml:space="preserve">dr osman goni </t>
  </si>
  <si>
    <t>Vay Vay Homoeo Holl</t>
  </si>
  <si>
    <t>dr Abdul hosen</t>
  </si>
  <si>
    <t>Adorso Homoeo Holl</t>
  </si>
  <si>
    <t>dr boktrujaman concol</t>
  </si>
  <si>
    <t>jabon nogor</t>
  </si>
  <si>
    <t>Andolbriea bazar</t>
  </si>
  <si>
    <t>dr md mohashin Ali</t>
  </si>
  <si>
    <t>Hafij Homoeo Holl</t>
  </si>
  <si>
    <t>dr Nurjaman tonnu</t>
  </si>
  <si>
    <t>Hannan Homoeo Holl</t>
  </si>
  <si>
    <t xml:space="preserve">dr mir Anisur rohoman </t>
  </si>
  <si>
    <t>dr md Feroj ahamed</t>
  </si>
  <si>
    <t>Sheba Homoeo Holl</t>
  </si>
  <si>
    <t>shahapur bazar</t>
  </si>
  <si>
    <t>dr hera rohoman</t>
  </si>
  <si>
    <t>Talha Homoeo Holl</t>
  </si>
  <si>
    <t>madob pur bazar</t>
  </si>
  <si>
    <t>Cumilla Sadar</t>
  </si>
  <si>
    <t>( C-Cx-Comm) Hazrat Ali Parveg-Mirsharai</t>
  </si>
  <si>
    <t>MPO-Hazrat Ali Parveg-Mirsharai</t>
  </si>
  <si>
    <t>Mirsharai</t>
  </si>
  <si>
    <t>DR.Anowerul Houque</t>
  </si>
  <si>
    <t>Tangail sadar</t>
  </si>
  <si>
    <t xml:space="preserve"> college para</t>
  </si>
  <si>
    <t>Dr.Md.Rizaul korim (Roki)</t>
  </si>
  <si>
    <t>Ma Homoeo Hall-2</t>
  </si>
  <si>
    <t xml:space="preserve">Dr. Md:Imam Hossain </t>
  </si>
  <si>
    <t>Dr. H.M. Nazrul Islam</t>
  </si>
  <si>
    <t>Matiranga bazer</t>
  </si>
  <si>
    <t xml:space="preserve">Dr. Md:Foyez Hossain </t>
  </si>
  <si>
    <t xml:space="preserve">Matiranga Bazar </t>
  </si>
  <si>
    <t>Dr.Birbol Kumar Arzee</t>
  </si>
  <si>
    <t>Bipasa Homoeo Hall</t>
  </si>
  <si>
    <t>Dr.Md:Harun Ar Rashid</t>
  </si>
  <si>
    <t>Khedachara Bazar</t>
  </si>
  <si>
    <t>Dr. Md:Jafor</t>
  </si>
  <si>
    <t xml:space="preserve">Khedachara Bazar </t>
  </si>
  <si>
    <t>Dr. Md:Lotif</t>
  </si>
  <si>
    <t>Dr. Sunil Das</t>
  </si>
  <si>
    <t>Araddha Homoeo Hall</t>
  </si>
  <si>
    <t>Guimara</t>
  </si>
  <si>
    <t xml:space="preserve">Guimara Bazar </t>
  </si>
  <si>
    <t>Dr.Md:Osman Goni</t>
  </si>
  <si>
    <t>Dr.Sukumar Chandra Nath</t>
  </si>
  <si>
    <t>Manikchari Homoeo Hall</t>
  </si>
  <si>
    <t>Dr.Md:Helal Uddin</t>
  </si>
  <si>
    <t>Bismillah Drug House</t>
  </si>
  <si>
    <t>Alopath</t>
  </si>
  <si>
    <t xml:space="preserve">Manikchari </t>
  </si>
  <si>
    <t>Dr.Sawpon Kanti</t>
  </si>
  <si>
    <t xml:space="preserve">Niramoy Pharmacy </t>
  </si>
  <si>
    <t xml:space="preserve">Dr.Amir Hossain </t>
  </si>
  <si>
    <t>01820-822286</t>
  </si>
  <si>
    <t>Ramsira Bazar</t>
  </si>
  <si>
    <t xml:space="preserve">Dr.Saifuzzaman </t>
  </si>
  <si>
    <t>Tubalchari Bazar</t>
  </si>
  <si>
    <t xml:space="preserve">Dr.Md:Mohiuddin </t>
  </si>
  <si>
    <t>Homoeopathy Chikitsaloy</t>
  </si>
  <si>
    <t xml:space="preserve">Dr.Sabbir Hossain </t>
  </si>
  <si>
    <t>Zaman Medical Hall</t>
  </si>
  <si>
    <t>Dr.Md:Jinnat Ali</t>
  </si>
  <si>
    <t xml:space="preserve">Khagrachhari </t>
  </si>
  <si>
    <t>Baytus Sorof Road</t>
  </si>
  <si>
    <t>Dr.Md:Alomgir</t>
  </si>
  <si>
    <t>Dr.Md:Amir Hossain Rozel</t>
  </si>
  <si>
    <t>Good Morning Homoeo Hall</t>
  </si>
  <si>
    <t>Dr.Anupam Chakma</t>
  </si>
  <si>
    <t>Janasheba Homoeo Hall</t>
  </si>
  <si>
    <t>Pankhaiya Para Road</t>
  </si>
  <si>
    <t>Dr.Monoranjan Dev</t>
  </si>
  <si>
    <t>Panasia Homoe Hall</t>
  </si>
  <si>
    <t>Sahid Kader Road</t>
  </si>
  <si>
    <t>Dr.Pratul Chandra Khisa</t>
  </si>
  <si>
    <t xml:space="preserve">Mohalchhari </t>
  </si>
  <si>
    <t xml:space="preserve">Bus Tarminal Road </t>
  </si>
  <si>
    <t xml:space="preserve">Dr.Choton Chowdhury </t>
  </si>
  <si>
    <t>Dr.M.A.H Asik Talukder</t>
  </si>
  <si>
    <t>Mohalchhari Bazar</t>
  </si>
  <si>
    <t xml:space="preserve">Dr.Bimol Talukder </t>
  </si>
  <si>
    <t>Rogmukti Homoe Hall</t>
  </si>
  <si>
    <t>Dr.Nitish Chakma</t>
  </si>
  <si>
    <t xml:space="preserve">Arjito Homoeo Pharmacy </t>
  </si>
  <si>
    <t>Panchari</t>
  </si>
  <si>
    <t xml:space="preserve">Panchari Bazar </t>
  </si>
  <si>
    <t>Al-Amin Medical Hall</t>
  </si>
  <si>
    <t>Gomoti Bazar</t>
  </si>
  <si>
    <t>Azgor Medical Hall</t>
  </si>
  <si>
    <t xml:space="preserve">Gomoti Bazar </t>
  </si>
  <si>
    <t>Dr.Abul Kalam</t>
  </si>
  <si>
    <t>Alhaz DR.M.A. Gofur</t>
  </si>
  <si>
    <t>subol das road</t>
  </si>
  <si>
    <t xml:space="preserve"> lalbagh</t>
  </si>
  <si>
    <t>Dr. A K Mojumdar</t>
  </si>
  <si>
    <t xml:space="preserve">Mojumdar Homoeo Pharmacy </t>
  </si>
  <si>
    <t>Khalispur</t>
  </si>
  <si>
    <t>Dr. Harun ar Rosid</t>
  </si>
  <si>
    <t>Harintana</t>
  </si>
  <si>
    <t>Dr. Nuruddin Ahmed</t>
  </si>
  <si>
    <t>Nila Homoeo Chamber</t>
  </si>
  <si>
    <t xml:space="preserve">Achia Homoeo Pharmacy </t>
  </si>
  <si>
    <t>Dr. Asok Ganguli</t>
  </si>
  <si>
    <t xml:space="preserve">Ganguli Homoeo Pharmacy </t>
  </si>
  <si>
    <t xml:space="preserve">arongghata </t>
  </si>
  <si>
    <t>Dr.Madhuri Kundu</t>
  </si>
  <si>
    <t xml:space="preserve">Khulna </t>
  </si>
  <si>
    <t>Alkatra Mill</t>
  </si>
  <si>
    <t>Annondo bazar</t>
  </si>
  <si>
    <t>Dr.Md.Abdullah</t>
  </si>
  <si>
    <t>Apifa Homoeo Hall</t>
  </si>
  <si>
    <t>Buirhat bazar</t>
  </si>
  <si>
    <t>Modina Medical Hall</t>
  </si>
  <si>
    <t>Masterhat bazar</t>
  </si>
  <si>
    <t>Kunjerhat bazar</t>
  </si>
  <si>
    <t>Sumayea Homoeo Hall</t>
  </si>
  <si>
    <t>Borhangonj bazar</t>
  </si>
  <si>
    <t>Dr.Subol debnath</t>
  </si>
  <si>
    <t>Hawlader Market</t>
  </si>
  <si>
    <t>Dr.Asok chondro</t>
  </si>
  <si>
    <t>Uttor bazar Tojumuddin</t>
  </si>
  <si>
    <t>Gorjonia bazar</t>
  </si>
  <si>
    <t>Dr.Sajjad Hossan Saddam</t>
  </si>
  <si>
    <t>Elihas Homoeo Richas Center</t>
  </si>
  <si>
    <t>Dr.Md.Abu Bokor Siddiq</t>
  </si>
  <si>
    <t>Al-Hikmah Homoeo Richas Center</t>
  </si>
  <si>
    <t>Dr.Mawlana Foyejul Islam</t>
  </si>
  <si>
    <t>Foyzia Homoeo pharmacy-2</t>
  </si>
  <si>
    <t>Ramu bazar</t>
  </si>
  <si>
    <t>Dr.Rezaul Karim Roki</t>
  </si>
  <si>
    <t>Dr.Porikkhito Bhoumik</t>
  </si>
  <si>
    <t>Dr.Dipon Karmokar</t>
  </si>
  <si>
    <t>Dr.Kari M.A Kasem</t>
  </si>
  <si>
    <t xml:space="preserve">Osan Homoeo Pharmacy </t>
  </si>
  <si>
    <t>Tintohori Bazar</t>
  </si>
  <si>
    <t>Dr. M.M. Eddris</t>
  </si>
  <si>
    <t>Ramghar</t>
  </si>
  <si>
    <t>Ramghar Bazar</t>
  </si>
  <si>
    <t>Dr.Sudhir Sarma</t>
  </si>
  <si>
    <t>Dr.Santi Ranjan Das</t>
  </si>
  <si>
    <t xml:space="preserve">German Homoeo Pharmacy </t>
  </si>
  <si>
    <t xml:space="preserve">Ramghar </t>
  </si>
  <si>
    <t>Dr.Harun Ar Rashid</t>
  </si>
  <si>
    <t>Sifa Homoeo Hall</t>
  </si>
  <si>
    <t>Chikonchara Bazar</t>
  </si>
  <si>
    <t>Dr. K.M. Rezaul karim (Mukul)</t>
  </si>
  <si>
    <t xml:space="preserve">Dhaka Homoeo Pharmacy </t>
  </si>
  <si>
    <t xml:space="preserve">SAT </t>
  </si>
  <si>
    <t>Turag thana road</t>
  </si>
  <si>
    <t>Dr. Ashadullah</t>
  </si>
  <si>
    <t xml:space="preserve">National Homoeo Chamber </t>
  </si>
  <si>
    <t>Dr. Dhrubo Das</t>
  </si>
  <si>
    <t>Dr.Dulal chondro</t>
  </si>
  <si>
    <t>Akotarhat bazar</t>
  </si>
  <si>
    <t>Dr.Abdur rahaman</t>
  </si>
  <si>
    <t>Molla pharmacy</t>
  </si>
  <si>
    <t>pharma..</t>
  </si>
  <si>
    <t>Saranbazar</t>
  </si>
  <si>
    <t xml:space="preserve">Dr.Md.Hossain </t>
  </si>
  <si>
    <t>Nagifa Homoeo Hall</t>
  </si>
  <si>
    <t>Banderhat bazar</t>
  </si>
  <si>
    <t>dr.a.k.m.fazlul  haque</t>
  </si>
  <si>
    <t>Homoeo Foundation</t>
  </si>
  <si>
    <t>DR MOMOTAJ UDDIN</t>
  </si>
  <si>
    <t>CHITAGONG HOMOEO HALL</t>
  </si>
  <si>
    <t>KALIR HAT</t>
  </si>
  <si>
    <t>DR RUBAL KHONDOKAR</t>
  </si>
  <si>
    <t>BADSHA MADICIN CORNAR</t>
  </si>
  <si>
    <t>PATGRAM SADOR</t>
  </si>
  <si>
    <t>DR KHIROD CHANDRA RAY</t>
  </si>
  <si>
    <t>NIRAMOY HOMOEO HALL</t>
  </si>
  <si>
    <t>SAD SANGA MARKET</t>
  </si>
  <si>
    <t>LOLITAR HAT</t>
  </si>
  <si>
    <t>DR AHOSAN HABIB</t>
  </si>
  <si>
    <t>SAMIA HOMOEO HALL</t>
  </si>
  <si>
    <t>DR RUBAL HOSSAN</t>
  </si>
  <si>
    <t>MAA HOMOEO HALL</t>
  </si>
  <si>
    <t>NUTUN HAT</t>
  </si>
  <si>
    <t>dr md korshed alom</t>
  </si>
  <si>
    <t>Jarman Homoeo Holl</t>
  </si>
  <si>
    <t>sabdarpur bazaar</t>
  </si>
  <si>
    <t>dr s m Torikul Islam</t>
  </si>
  <si>
    <t>Prova Homoeo Holl</t>
  </si>
  <si>
    <t>dr Md mofijur rohoman</t>
  </si>
  <si>
    <t>Adunick Homoeo Holl</t>
  </si>
  <si>
    <t>Jadobpur bazaar</t>
  </si>
  <si>
    <t>dr abdul samad</t>
  </si>
  <si>
    <t>Niribli Homoeo Holl</t>
  </si>
  <si>
    <t xml:space="preserve">dr kartic </t>
  </si>
  <si>
    <t>Suvo Homoeo Holl</t>
  </si>
  <si>
    <t>shamkur bazar</t>
  </si>
  <si>
    <t xml:space="preserve">dr norojaman </t>
  </si>
  <si>
    <t>Jonaead Homoeo Holl</t>
  </si>
  <si>
    <t>gurdah bazaar</t>
  </si>
  <si>
    <t xml:space="preserve">dr mojjem hosan </t>
  </si>
  <si>
    <t>Bismillah Homoeo Cember</t>
  </si>
  <si>
    <t>sosta bazaar</t>
  </si>
  <si>
    <t>dr Ikbal hosan</t>
  </si>
  <si>
    <t>Ma Rohima Ckisaloy</t>
  </si>
  <si>
    <t xml:space="preserve">dr md habibur </t>
  </si>
  <si>
    <t>Jollil Homoeo Holl</t>
  </si>
  <si>
    <t>kalispur bazaar</t>
  </si>
  <si>
    <t>Neramoy Homoeo Holl</t>
  </si>
  <si>
    <t>dotonogor bazaar</t>
  </si>
  <si>
    <t>Dr. Onju Boiragi</t>
  </si>
  <si>
    <t>Chapala Homoeo Hall</t>
  </si>
  <si>
    <t xml:space="preserve">dr Abdur  Sobur </t>
  </si>
  <si>
    <t xml:space="preserve">Ismail  Ho Hall </t>
  </si>
  <si>
    <t xml:space="preserve">Mahadev pur </t>
  </si>
  <si>
    <t>sorosoty bazar</t>
  </si>
  <si>
    <t xml:space="preserve">dr EMtiazul Islam </t>
  </si>
  <si>
    <t xml:space="preserve">Joby Ara  Ho Hall </t>
  </si>
  <si>
    <t xml:space="preserve">Nita mot pur Satara Bazar </t>
  </si>
  <si>
    <t xml:space="preserve">Dr Abul Hossain </t>
  </si>
  <si>
    <t xml:space="preserve">Anaf Pharmacy </t>
  </si>
  <si>
    <t xml:space="preserve"> Buthpukur</t>
  </si>
  <si>
    <t xml:space="preserve">Dr Amir Hossain </t>
  </si>
  <si>
    <t>Amir Home Hall</t>
  </si>
  <si>
    <t>Nogorbathan</t>
  </si>
  <si>
    <t>Dr Motiur Rohoman</t>
  </si>
  <si>
    <t>Modarn Homeo Hall</t>
  </si>
  <si>
    <t>Notun Bari Jamamosjid</t>
  </si>
  <si>
    <t>Dr.Md.Rubel</t>
  </si>
  <si>
    <t>Ruba Homoeo Hall</t>
  </si>
  <si>
    <t>dr Amrita paul</t>
  </si>
  <si>
    <t xml:space="preserve">Shopon Homoeo Hall </t>
  </si>
  <si>
    <t>Jannati Homoeo Chiketsaloy</t>
  </si>
  <si>
    <t>batultoly mor</t>
  </si>
  <si>
    <t xml:space="preserve">Haji Homoeo Hall </t>
  </si>
  <si>
    <t>Potnitala</t>
  </si>
  <si>
    <t xml:space="preserve">modhail Bazar </t>
  </si>
  <si>
    <t xml:space="preserve">dr Amzad Hossain </t>
  </si>
  <si>
    <t xml:space="preserve">Khaleda Homoeo Hall </t>
  </si>
  <si>
    <t>b.h.m.s</t>
  </si>
  <si>
    <t xml:space="preserve">Shahpar </t>
  </si>
  <si>
    <t xml:space="preserve">Golchottor </t>
  </si>
  <si>
    <t xml:space="preserve">dr Bidhan Chandra </t>
  </si>
  <si>
    <t>Kabbo Adarsha Pharmacy</t>
  </si>
  <si>
    <t>Dr. Md.Rahimul lslam</t>
  </si>
  <si>
    <t>Rahimul Homoeo Hall</t>
  </si>
  <si>
    <t>VaularHat</t>
  </si>
  <si>
    <t>Md. Jahangir Rana</t>
  </si>
  <si>
    <t>A. R. Pharmacy</t>
  </si>
  <si>
    <t>Bokul tola bazzar</t>
  </si>
  <si>
    <t>Dadhiram Adhikari</t>
  </si>
  <si>
    <t>Dipto homoeo pharmacy</t>
  </si>
  <si>
    <t>Joynando bazzar</t>
  </si>
  <si>
    <t>Dr. Dilip Kumar Barmon</t>
  </si>
  <si>
    <t>Surjo Homoeo Chikitshaloy</t>
  </si>
  <si>
    <t>Sonapukur</t>
  </si>
  <si>
    <t>Dr. Md. Rejuyanul Haque</t>
  </si>
  <si>
    <t>Professor  Homoeo Pharmacy</t>
  </si>
  <si>
    <t>Bongaon bazzar</t>
  </si>
  <si>
    <t>Dr. Suresh Chandra Roy</t>
  </si>
  <si>
    <t>Suresh Ayubedik Owshudhaloy</t>
  </si>
  <si>
    <t>L.M.P.</t>
  </si>
  <si>
    <t>kanpara</t>
  </si>
  <si>
    <t>Dr. Kreshno Kumar Roy</t>
  </si>
  <si>
    <t>Balidara</t>
  </si>
  <si>
    <t>Dr. Md. Motinul Islam</t>
  </si>
  <si>
    <t>Sarwar Homoeo Monjil</t>
  </si>
  <si>
    <t>Dr md jearul hok</t>
  </si>
  <si>
    <t>Anuara Homoeo Holl</t>
  </si>
  <si>
    <t xml:space="preserve">samkur bazar </t>
  </si>
  <si>
    <t xml:space="preserve">dr Rouson ali </t>
  </si>
  <si>
    <t>New Homoeo Holl</t>
  </si>
  <si>
    <t>dr Ajijul hok</t>
  </si>
  <si>
    <t>Hok Homoeo Holl</t>
  </si>
  <si>
    <t>susta bazaar</t>
  </si>
  <si>
    <t>jabonnogr</t>
  </si>
  <si>
    <t>madoppur bazar</t>
  </si>
  <si>
    <t>Dr.Md.samsuddoha</t>
  </si>
  <si>
    <t xml:space="preserve">Sengol Homoeopathic </t>
  </si>
  <si>
    <t>Highschool road sengol</t>
  </si>
  <si>
    <t>Dr.Abdul Hai</t>
  </si>
  <si>
    <t>D.M Homoeo Hall</t>
  </si>
  <si>
    <t>Hakim:Md sohorab hossen</t>
  </si>
  <si>
    <t>Fatema unani dawakhana</t>
  </si>
  <si>
    <t>DAMS</t>
  </si>
  <si>
    <t>Dakbangla more.chalna bazar.</t>
  </si>
  <si>
    <t>Dr.Horidash mondol</t>
  </si>
  <si>
    <t>Adorsho homeo hall</t>
  </si>
  <si>
    <t>Dr.Jalal uddin biswas</t>
  </si>
  <si>
    <t>Dr.Sohidul islam</t>
  </si>
  <si>
    <t>Gazi homoeo pharmacy</t>
  </si>
  <si>
    <t>w saler</t>
  </si>
  <si>
    <t>jikorgasa.</t>
  </si>
  <si>
    <t>MPO-Shahin Alam-Paikgacha</t>
  </si>
  <si>
    <t>dr rezaul korim</t>
  </si>
  <si>
    <t>Neramoy Homoeo  Holl</t>
  </si>
  <si>
    <t>jabonnogor</t>
  </si>
  <si>
    <t>jibongor bazaar</t>
  </si>
  <si>
    <t xml:space="preserve">dr moriujaman </t>
  </si>
  <si>
    <t>Orin Homoeo Holl</t>
  </si>
  <si>
    <t>moshespur</t>
  </si>
  <si>
    <t>moshespur bazaar</t>
  </si>
  <si>
    <t>dr abdula khan</t>
  </si>
  <si>
    <t>Mahim Homoeo Holl</t>
  </si>
  <si>
    <t>sinbord bazaar</t>
  </si>
  <si>
    <t>dr md minhaz udden</t>
  </si>
  <si>
    <t>Homeo Doctor Khana</t>
  </si>
  <si>
    <t>mandertola bazaar</t>
  </si>
  <si>
    <t>dr hasannur jaman khan</t>
  </si>
  <si>
    <t>Khan Homoeo Holl</t>
  </si>
  <si>
    <t xml:space="preserve">dr mofijur rohoman </t>
  </si>
  <si>
    <t>jadabpur bazaar</t>
  </si>
  <si>
    <t xml:space="preserve">Doc. Abdul Halim </t>
  </si>
  <si>
    <t xml:space="preserve">Sordar Homio Hall </t>
  </si>
  <si>
    <t xml:space="preserve">Mirpur </t>
  </si>
  <si>
    <t xml:space="preserve">Moshan Bazar </t>
  </si>
  <si>
    <t>Doc.feroz Ahamed (Niloy)</t>
  </si>
  <si>
    <t xml:space="preserve">Niloy Homio Hall </t>
  </si>
  <si>
    <t xml:space="preserve">Mirpur Bazar </t>
  </si>
  <si>
    <t xml:space="preserve">dr Hafizur Rahman </t>
  </si>
  <si>
    <t xml:space="preserve">jonota ho Hall </t>
  </si>
  <si>
    <t xml:space="preserve">Sirajganj </t>
  </si>
  <si>
    <t xml:space="preserve">dr Rina Shikder </t>
  </si>
  <si>
    <t xml:space="preserve">Khatun A Jannat  ho Hall </t>
  </si>
  <si>
    <t xml:space="preserve">dr Jibon  Kumer  DAS </t>
  </si>
  <si>
    <t xml:space="preserve">Jibon ho Hall </t>
  </si>
  <si>
    <t>shiakcol Bazar  Sirajganj c</t>
  </si>
  <si>
    <t>dr Rizaul Karim  khan</t>
  </si>
  <si>
    <t xml:space="preserve">Tanvir  ho Hall </t>
  </si>
  <si>
    <t xml:space="preserve">Dr. md. Salauddin </t>
  </si>
  <si>
    <t xml:space="preserve">Popular Pharmacy </t>
  </si>
  <si>
    <t>Gomti Bazar</t>
  </si>
  <si>
    <t xml:space="preserve">Dr.Ismail Hossain </t>
  </si>
  <si>
    <t xml:space="preserve">Nisat Homoeo Pharmacy </t>
  </si>
  <si>
    <t>Tindong Bazar</t>
  </si>
  <si>
    <t xml:space="preserve">Dr.Md:Helal Hossain </t>
  </si>
  <si>
    <t xml:space="preserve">Jonoseba Homoeo Pharmacy </t>
  </si>
  <si>
    <t>Panchari Bazar</t>
  </si>
  <si>
    <t>Dr.Bhaskar Chakma</t>
  </si>
  <si>
    <t xml:space="preserve">Afuronto Homoeo Pharmacy </t>
  </si>
  <si>
    <t>Khagrachhari Sadar</t>
  </si>
  <si>
    <t>Dr.Ismail Hossain Sobuz</t>
  </si>
  <si>
    <t>Homoeopathy Chikitsa Kentro</t>
  </si>
  <si>
    <t>Dr.Debasish Saha</t>
  </si>
  <si>
    <t>Dr.Md:Oliur Rahman</t>
  </si>
  <si>
    <t>Khagrachhari Homoeo Hall</t>
  </si>
  <si>
    <t>College Gaite</t>
  </si>
  <si>
    <t>Dr.Lokkhon Chandra Nath</t>
  </si>
  <si>
    <t>Mira Medical Hall</t>
  </si>
  <si>
    <t>Dr.Amor Chandra Paul</t>
  </si>
  <si>
    <t>Dr.Foridullah</t>
  </si>
  <si>
    <t xml:space="preserve">Siam Homoeo Clinic </t>
  </si>
  <si>
    <t>Boropilak Bazar</t>
  </si>
  <si>
    <t xml:space="preserve">Sifa-Ul-Marid Homoeo </t>
  </si>
  <si>
    <t>Boropilk Bazar</t>
  </si>
  <si>
    <t>Dr.Masudul Alam</t>
  </si>
  <si>
    <t>Reza Homoeo Chikitsaloy</t>
  </si>
  <si>
    <t xml:space="preserve">Panchari </t>
  </si>
  <si>
    <t>Dr.Md.babul Hossen</t>
  </si>
  <si>
    <t>Maa mony Homoeo Hall</t>
  </si>
  <si>
    <t>Nolgora bondor</t>
  </si>
  <si>
    <t>Dr.H.K.M Torikul islam siam khan</t>
  </si>
  <si>
    <t>A.M Khan Homoeo Hall</t>
  </si>
  <si>
    <t>Torki bondor sador road</t>
  </si>
  <si>
    <t>A.S Sebaloy Pharmacy</t>
  </si>
  <si>
    <t>Dr. Md. kamrul jaman</t>
  </si>
  <si>
    <t>Mamun homoeo care</t>
  </si>
  <si>
    <t>prodhan sorok</t>
  </si>
  <si>
    <t xml:space="preserve"> kasem market</t>
  </si>
  <si>
    <t>Dr. jahidul islam</t>
  </si>
  <si>
    <t xml:space="preserve">Nari o sishu pharmacy </t>
  </si>
  <si>
    <t xml:space="preserve"> noyanogor</t>
  </si>
  <si>
    <t>turag</t>
  </si>
  <si>
    <t>Dr. ID</t>
  </si>
  <si>
    <t>MPO</t>
  </si>
  <si>
    <t>Jikorgacha</t>
  </si>
  <si>
    <t>Jonaeid Mullah-B.Baria</t>
  </si>
  <si>
    <t>Rezaul Islam-AM-Lalmonirhat</t>
  </si>
  <si>
    <t>Phone No.</t>
  </si>
  <si>
    <t>e</t>
  </si>
  <si>
    <t>Daily Call Report</t>
  </si>
  <si>
    <t>A.H Mollik</t>
  </si>
  <si>
    <t>U.P Get</t>
  </si>
  <si>
    <t>Bhowmik Pharmacy</t>
  </si>
  <si>
    <t xml:space="preserve"> Mardasha Road</t>
  </si>
  <si>
    <t>MPO-Biswazit Kumer-Jikorgacha</t>
  </si>
  <si>
    <t>dr rofikul</t>
  </si>
  <si>
    <t>Haniman Homoeo Pharmacy</t>
  </si>
  <si>
    <t>Shaid Pharmacy</t>
  </si>
  <si>
    <t>Dr. Sasadhar</t>
  </si>
  <si>
    <t>Janoseba Homoeo</t>
  </si>
  <si>
    <t>Sonatola Bazar</t>
  </si>
  <si>
    <t>Dr. Asgar Ali</t>
  </si>
  <si>
    <t xml:space="preserve">Fulbariget </t>
  </si>
  <si>
    <t>Dr. Sohidulla</t>
  </si>
  <si>
    <t xml:space="preserve">Morol Homoeo  Chamber </t>
  </si>
  <si>
    <t>Horin Tana</t>
  </si>
  <si>
    <t>Raj Bari</t>
  </si>
  <si>
    <t xml:space="preserve">dr md Imran Hossain </t>
  </si>
  <si>
    <t>Khalek Madicar</t>
  </si>
  <si>
    <t>dhamurhat</t>
  </si>
  <si>
    <t>oliullah</t>
  </si>
  <si>
    <t>kishor homoeo hall</t>
  </si>
  <si>
    <t>tuys</t>
  </si>
  <si>
    <t xml:space="preserve"> hous 33 road25 mirpur 11</t>
  </si>
  <si>
    <t>DR SOFIAR RAHMAN</t>
  </si>
  <si>
    <t>MAHAFUZ HOMOEO HALL</t>
  </si>
  <si>
    <t>DR SREE POBITTRO ODHIKARI</t>
  </si>
  <si>
    <t>NARAYON OUSADHALOY</t>
  </si>
  <si>
    <t>MUNSIR HAT</t>
  </si>
  <si>
    <t>DR ABDUL JALIL</t>
  </si>
  <si>
    <t>P S MADICIN PLAS</t>
  </si>
  <si>
    <t>SOHAGPUR</t>
  </si>
  <si>
    <t>DR ROBIUL ISLAM</t>
  </si>
  <si>
    <t>DR RAHAT PRODHAN</t>
  </si>
  <si>
    <t>SUMON PHARMACY</t>
  </si>
  <si>
    <t>DR MD SAGOR ALI</t>
  </si>
  <si>
    <t>MAYAR DOYA OUSADHALOY</t>
  </si>
  <si>
    <t>PURATON BUS STAND</t>
  </si>
  <si>
    <t>DR SOLAYMAN MIAH</t>
  </si>
  <si>
    <t xml:space="preserve"> RABIA HOMOEO HALL</t>
  </si>
  <si>
    <t>KAWAMARI BAZAR</t>
  </si>
  <si>
    <t>Dr.Rongolal koyel</t>
  </si>
  <si>
    <t>Riddi Homoeo Hall</t>
  </si>
  <si>
    <t>Taltoli bazar barishal</t>
  </si>
  <si>
    <t>Dr.Maolana Toriqul islam</t>
  </si>
  <si>
    <t>Dokkin Rupatoli barishal</t>
  </si>
  <si>
    <t>Dr.Mehedi Hasan bahadur</t>
  </si>
  <si>
    <t>Bando road Barishal</t>
  </si>
  <si>
    <t>Dr.Md.Toriqul islam</t>
  </si>
  <si>
    <t>Modern Homoeo Complex</t>
  </si>
  <si>
    <t>Nothullabad barishal</t>
  </si>
  <si>
    <t>Dr.Romendronath boral</t>
  </si>
  <si>
    <t>Maa Homoeo pharmacy</t>
  </si>
  <si>
    <t>Baisari bazar banaripara</t>
  </si>
  <si>
    <t>Dr.Soyod H.M Moajjem Hossain</t>
  </si>
  <si>
    <t>Shefa Homoeo chikitsaloy</t>
  </si>
  <si>
    <t>Kaunia bazar barisha</t>
  </si>
  <si>
    <t>Al Ekoan Homoeo Hall</t>
  </si>
  <si>
    <t>Abohawa office barishal</t>
  </si>
  <si>
    <t>Dr.Md.Monower Hossain</t>
  </si>
  <si>
    <t>Abbasia Homoeo pharmacy</t>
  </si>
  <si>
    <t>Bokainogor bazar</t>
  </si>
  <si>
    <t>Dr.Md.Jashim uddin</t>
  </si>
  <si>
    <t>Jashim Homoeo Hall</t>
  </si>
  <si>
    <t>kagasura bazar babugon</t>
  </si>
  <si>
    <t>Dr.Md.Zakaria</t>
  </si>
  <si>
    <t>MPO-Mostofa Ali-Sirajgonj</t>
  </si>
  <si>
    <t>Dr. S M Mobarak Alli</t>
  </si>
  <si>
    <t>Masud Homoeo  sentar</t>
  </si>
  <si>
    <t>Kahalu Bazar</t>
  </si>
  <si>
    <t>Dr Abu Bokkar</t>
  </si>
  <si>
    <t>Shefa Home Hall</t>
  </si>
  <si>
    <t>Bejoypur</t>
  </si>
  <si>
    <t>Dr Asma Sultana Munni</t>
  </si>
  <si>
    <t xml:space="preserve">Ma Homeo Hall </t>
  </si>
  <si>
    <t>Hat-gopalpur</t>
  </si>
  <si>
    <t>Dr Razaul Islam Mintu</t>
  </si>
  <si>
    <t xml:space="preserve">Rabia Homeo Hall </t>
  </si>
  <si>
    <t>Soylokupa</t>
  </si>
  <si>
    <t>kobirpur</t>
  </si>
  <si>
    <t>Dr.Shorub.Hossain</t>
  </si>
  <si>
    <t xml:space="preserve">Ma Babar doa phrmacy </t>
  </si>
  <si>
    <t>beka brij</t>
  </si>
  <si>
    <t>Dr. Shamim Ahmed Bashar</t>
  </si>
  <si>
    <t>Asia Homoeo hall</t>
  </si>
  <si>
    <t>Par karamja</t>
  </si>
  <si>
    <t>Dr.Md. Wajed Ali hujur</t>
  </si>
  <si>
    <t>M.S Nur Homoeo hall</t>
  </si>
  <si>
    <t>noya para bazer</t>
  </si>
  <si>
    <t>Dr.Riajul Korim</t>
  </si>
  <si>
    <t>Jonabia Homoeo Hall</t>
  </si>
  <si>
    <t>Dr.Rina khanom(rina)</t>
  </si>
  <si>
    <t>Dorodi Homoeo Hall</t>
  </si>
  <si>
    <t>nowabpur bazar</t>
  </si>
  <si>
    <t>Dr.nitai pal</t>
  </si>
  <si>
    <t>monatong bazar</t>
  </si>
  <si>
    <t>Dr.Gaurobokto das</t>
  </si>
  <si>
    <t>Narayan Homoeo Hall</t>
  </si>
  <si>
    <t>barera bazar</t>
  </si>
  <si>
    <t>Dr.khokan kumar nondi</t>
  </si>
  <si>
    <t>Aksay Homoeo Hall</t>
  </si>
  <si>
    <t>araiora</t>
  </si>
  <si>
    <t>Dr.m rahman</t>
  </si>
  <si>
    <t>Jarman Bangla Homoeo</t>
  </si>
  <si>
    <t>sasongacha</t>
  </si>
  <si>
    <t>Dr.Uttam datto</t>
  </si>
  <si>
    <t>Gayetri Homoeo Hall</t>
  </si>
  <si>
    <t>Dr.jalal uddin</t>
  </si>
  <si>
    <t>Gaosia Homoeo Hall</t>
  </si>
  <si>
    <t>Dr.minto datto</t>
  </si>
  <si>
    <t>Nepal Homoeo Hall</t>
  </si>
  <si>
    <t>Dr.somir datto</t>
  </si>
  <si>
    <t>Sokti Homoeo Hall</t>
  </si>
  <si>
    <t>Dr.boloram kar</t>
  </si>
  <si>
    <t>Tirtho Homoeo Hall</t>
  </si>
  <si>
    <t>police line</t>
  </si>
  <si>
    <t>Dr.sansul alam</t>
  </si>
  <si>
    <t>Dr.jannatul ferdus</t>
  </si>
  <si>
    <t>Saeem Homoeo Hall</t>
  </si>
  <si>
    <t>chandina bazar</t>
  </si>
  <si>
    <t>Dr.atindro bir</t>
  </si>
  <si>
    <t>Zitendro Homoeo Hall</t>
  </si>
  <si>
    <t xml:space="preserve">chawkbazar </t>
  </si>
  <si>
    <t>Dr.nakul datto</t>
  </si>
  <si>
    <t xml:space="preserve">Dr.Giash uddin Bhuyan </t>
  </si>
  <si>
    <t>kasari potti</t>
  </si>
  <si>
    <t>Dr.Golam Mohiuddin hiro</t>
  </si>
  <si>
    <t>Dr.parbin sultana</t>
  </si>
  <si>
    <t>Mohiuddin Homoeo Hall</t>
  </si>
  <si>
    <t>Dr.nazmul hasan belal</t>
  </si>
  <si>
    <t>Dr.s m atikul islam</t>
  </si>
  <si>
    <t>A Islam Homoeo Hall</t>
  </si>
  <si>
    <t>Dr.dinesh</t>
  </si>
  <si>
    <t>Noyan Moni Homoeo Hall</t>
  </si>
  <si>
    <t xml:space="preserve">Dr.Abu saeem Ansari </t>
  </si>
  <si>
    <t>Ansaria Homoeo Hall</t>
  </si>
  <si>
    <t>Dr.sahanara aktar</t>
  </si>
  <si>
    <t>telikona</t>
  </si>
  <si>
    <t>Dr.Hojorat ali prodan</t>
  </si>
  <si>
    <t xml:space="preserve">New Life Homoeo Hall </t>
  </si>
  <si>
    <t xml:space="preserve">Dr.Abu taher </t>
  </si>
  <si>
    <t>Dr.Abu jafor</t>
  </si>
  <si>
    <t xml:space="preserve">Zahin Homoeo Hall </t>
  </si>
  <si>
    <t>haojing</t>
  </si>
  <si>
    <t>Dr.Nasrin aktar</t>
  </si>
  <si>
    <t xml:space="preserve">Manira Homoeo Hall </t>
  </si>
  <si>
    <t>gowan bagisa</t>
  </si>
  <si>
    <t>Dr.abul kasem</t>
  </si>
  <si>
    <t>Dr.Rehena bagum</t>
  </si>
  <si>
    <t>Jabale Nur Homoeo Hall</t>
  </si>
  <si>
    <t>chanpur</t>
  </si>
  <si>
    <t>Dr.A b m foysal</t>
  </si>
  <si>
    <t>Dr.Rafik uddin</t>
  </si>
  <si>
    <t xml:space="preserve">Papular Homoeo Hall </t>
  </si>
  <si>
    <t>Dr.arif billah</t>
  </si>
  <si>
    <t>rajgonj</t>
  </si>
  <si>
    <t xml:space="preserve">Ibne Cina Homoeo Hall </t>
  </si>
  <si>
    <t>Dr.bimol datto(bidan)</t>
  </si>
  <si>
    <t xml:space="preserve">Taronggo Homoeo Hall </t>
  </si>
  <si>
    <t>Dr.sonkor chandro roy</t>
  </si>
  <si>
    <t xml:space="preserve">Annopurna Homoeo Hall </t>
  </si>
  <si>
    <t xml:space="preserve">Dr.Rafiqul Islam </t>
  </si>
  <si>
    <t xml:space="preserve">Standard Homoeo Hall </t>
  </si>
  <si>
    <t>Dr.M a kader khan</t>
  </si>
  <si>
    <t>Nagori Media Clinic</t>
  </si>
  <si>
    <t>mogaltoli</t>
  </si>
  <si>
    <t>Dr.omar faruk</t>
  </si>
  <si>
    <t xml:space="preserve">Fahim Homoeo Pharmacy </t>
  </si>
  <si>
    <t>kaliajori</t>
  </si>
  <si>
    <t>Dr.aminul huq</t>
  </si>
  <si>
    <t xml:space="preserve">Shanti Homoeo Hall </t>
  </si>
  <si>
    <t xml:space="preserve">Thu </t>
  </si>
  <si>
    <t>ashraffur</t>
  </si>
  <si>
    <t xml:space="preserve">Dr.aleya Begum </t>
  </si>
  <si>
    <t xml:space="preserve">Noaub Homoeo Hall </t>
  </si>
  <si>
    <t xml:space="preserve">yasin market </t>
  </si>
  <si>
    <t>Dr.parbin aktar</t>
  </si>
  <si>
    <t xml:space="preserve">Parbin Homoeo Hall </t>
  </si>
  <si>
    <t>Dr.anowar hossen</t>
  </si>
  <si>
    <t>Dr.masihur rahman</t>
  </si>
  <si>
    <t xml:space="preserve">Kazi Homoeo Hall </t>
  </si>
  <si>
    <t xml:space="preserve">kachua chaumohoni </t>
  </si>
  <si>
    <t>Dr.abbas uddin ahmed</t>
  </si>
  <si>
    <t xml:space="preserve">Janoni Homoeo Hall </t>
  </si>
  <si>
    <t xml:space="preserve">podoar Bazar </t>
  </si>
  <si>
    <t>Dr.mosleh uddin</t>
  </si>
  <si>
    <t xml:space="preserve">Sefa Homoeo Hall </t>
  </si>
  <si>
    <t>Dormapur</t>
  </si>
  <si>
    <t>Ranir bazar</t>
  </si>
  <si>
    <t>Dr.Gauri rani debi</t>
  </si>
  <si>
    <t xml:space="preserve">Sabitre Homoeo Hall </t>
  </si>
  <si>
    <t>Dr.Bagoboto naha(samor)</t>
  </si>
  <si>
    <t xml:space="preserve">Baishakhi Homoeo Hall </t>
  </si>
  <si>
    <t xml:space="preserve">Dr.sabbir </t>
  </si>
  <si>
    <t>Bheramara  hall bazer</t>
  </si>
  <si>
    <t>Dr.shoriful</t>
  </si>
  <si>
    <t>Dr.Abdus samad</t>
  </si>
  <si>
    <t>Bulbul Homoeo Hall</t>
  </si>
  <si>
    <t>juniyadha</t>
  </si>
  <si>
    <t>Shirin Homoeo Hall</t>
  </si>
  <si>
    <t xml:space="preserve">Dr.Monoyara Khatun </t>
  </si>
  <si>
    <t xml:space="preserve">vadaliya </t>
  </si>
  <si>
    <t>Dr.Abdul baki</t>
  </si>
  <si>
    <t xml:space="preserve">shidur Rahaman </t>
  </si>
  <si>
    <t xml:space="preserve">Sheser Homio Hall </t>
  </si>
  <si>
    <t>Satur</t>
  </si>
  <si>
    <t xml:space="preserve">meherpur </t>
  </si>
  <si>
    <t>Shampur Bazar</t>
  </si>
  <si>
    <t xml:space="preserve">Abdur Rashid </t>
  </si>
  <si>
    <t xml:space="preserve">Khaza Homiohall </t>
  </si>
  <si>
    <t>Doc johurul islam</t>
  </si>
  <si>
    <t xml:space="preserve">Ma Homio Hall </t>
  </si>
  <si>
    <t xml:space="preserve">gangni </t>
  </si>
  <si>
    <t xml:space="preserve">Dhankhula Bazar </t>
  </si>
  <si>
    <t xml:space="preserve">Hossein Reza </t>
  </si>
  <si>
    <t xml:space="preserve">Changara </t>
  </si>
  <si>
    <t xml:space="preserve">Docter Jahedul Islam </t>
  </si>
  <si>
    <t>Ma Homio Health K R</t>
  </si>
  <si>
    <t xml:space="preserve">Tue </t>
  </si>
  <si>
    <t xml:space="preserve">tarail Bazar </t>
  </si>
  <si>
    <t xml:space="preserve"> Abdul Fatah </t>
  </si>
  <si>
    <t xml:space="preserve">Ahmed Ali Hossein Homio Hall </t>
  </si>
  <si>
    <t xml:space="preserve">pirtolla Bazar </t>
  </si>
  <si>
    <t xml:space="preserve">Mofazjel Haque </t>
  </si>
  <si>
    <t xml:space="preserve">Afzal Homio Hall </t>
  </si>
  <si>
    <t>Dr.Md.Nurul islam</t>
  </si>
  <si>
    <t>Nur Homoeo pharmacy</t>
  </si>
  <si>
    <t>Kalizira bazar barishal</t>
  </si>
  <si>
    <t>Dr.Md.Joshim uddin</t>
  </si>
  <si>
    <t>Joshim Homoeo Hall</t>
  </si>
  <si>
    <t>Kagasura bazar babugonj</t>
  </si>
  <si>
    <t>Dr.Lokkon</t>
  </si>
  <si>
    <t>prosonno Homoeo Hall</t>
  </si>
  <si>
    <t>Chotodowri bazar</t>
  </si>
  <si>
    <t xml:space="preserve">Dr.Md. Alim(Shahed </t>
  </si>
  <si>
    <t>Ma Homoeo Holl</t>
  </si>
  <si>
    <t xml:space="preserve">Bogura </t>
  </si>
  <si>
    <t>Ranirhat</t>
  </si>
  <si>
    <t xml:space="preserve">Dr.S M Mamunur Rasid </t>
  </si>
  <si>
    <t>Mobarak Homoeo Hall</t>
  </si>
  <si>
    <t xml:space="preserve"> Dr. Nurul Islam</t>
  </si>
  <si>
    <t xml:space="preserve">kahalu </t>
  </si>
  <si>
    <t>jumgram</t>
  </si>
  <si>
    <t>Dr.Sonkor Babu</t>
  </si>
  <si>
    <t>Taknaf</t>
  </si>
  <si>
    <t>Uporar bazar</t>
  </si>
  <si>
    <t>Dr.Ferdushi Begam</t>
  </si>
  <si>
    <t>Ferdushi Homoeo Hall</t>
  </si>
  <si>
    <t>Dr. Md.Shafikul Islam</t>
  </si>
  <si>
    <t>Dr. Md. Salim Hossain</t>
  </si>
  <si>
    <t>Godagari bypass</t>
  </si>
  <si>
    <t>Dr. Md. Melon Hossain</t>
  </si>
  <si>
    <t>Mochmil</t>
  </si>
  <si>
    <t>Dr.Md.Faruk Hossain</t>
  </si>
  <si>
    <t>Keys Homoeo Hall</t>
  </si>
  <si>
    <t>Dr. Md. Raju Ahmed</t>
  </si>
  <si>
    <t>Khandkar Homoeo Hall</t>
  </si>
  <si>
    <t>Kasorhat</t>
  </si>
  <si>
    <t>DR ARIF HOSSAIN</t>
  </si>
  <si>
    <t>ANZU ARA HOMOEO HALL</t>
  </si>
  <si>
    <t>Dr.Abdul Mozid</t>
  </si>
  <si>
    <t>Shamia Homoeo Hall</t>
  </si>
  <si>
    <t>Aminabad chowmohoni</t>
  </si>
  <si>
    <t>Dr.Md.kajol</t>
  </si>
  <si>
    <t>kashemgonj bazar</t>
  </si>
  <si>
    <t>Password:</t>
  </si>
  <si>
    <t>Area:</t>
  </si>
  <si>
    <t>bogura</t>
  </si>
  <si>
    <t>Roky Islam</t>
  </si>
  <si>
    <t>Abdur Rouf-Rsm-Ctg.-Moulvibazar</t>
  </si>
  <si>
    <t>Md. Akash- Mirpur</t>
  </si>
  <si>
    <t>Md. Roky Islam-Bogra-01</t>
  </si>
  <si>
    <t xml:space="preserve">nathurhat Bazar  Sham pur </t>
  </si>
  <si>
    <t xml:space="preserve">Habibur rahman </t>
  </si>
  <si>
    <t xml:space="preserve">Geefaree Homoeo Hall </t>
  </si>
  <si>
    <t xml:space="preserve">Gangni </t>
  </si>
  <si>
    <t xml:space="preserve">hinda Bazar </t>
  </si>
  <si>
    <t xml:space="preserve">kamruzamman </t>
  </si>
  <si>
    <t xml:space="preserve">Ma Homoeo Hall </t>
  </si>
  <si>
    <t xml:space="preserve">Shaharbati </t>
  </si>
  <si>
    <t xml:space="preserve"> khadaymul Haque (Tuhin)</t>
  </si>
  <si>
    <t xml:space="preserve">Neramoy Homoeo Pharmacy </t>
  </si>
  <si>
    <t>Mohammud pur</t>
  </si>
  <si>
    <t xml:space="preserve"> Ezabul Islam </t>
  </si>
  <si>
    <t xml:space="preserve">Rosnee Homoeo Hall </t>
  </si>
  <si>
    <t>01764 780963</t>
  </si>
  <si>
    <t xml:space="preserve">Shampur Bazar </t>
  </si>
  <si>
    <t xml:space="preserve"> Nuruzzaman </t>
  </si>
  <si>
    <t xml:space="preserve">Shilpee Homoeo Hall </t>
  </si>
  <si>
    <t xml:space="preserve">Gangni Bazar </t>
  </si>
  <si>
    <t>Md.  Mohebbulla-Norshingdi</t>
  </si>
  <si>
    <t>Dr.Anisur Rahman Mijan</t>
  </si>
  <si>
    <t>Bolaka Homoeo Hall</t>
  </si>
  <si>
    <t>Kaptai</t>
  </si>
  <si>
    <t xml:space="preserve">Notun bazar </t>
  </si>
  <si>
    <t>Dr.Suvas Chondro Nath</t>
  </si>
  <si>
    <t>Brojdam Homoeo Cilinic</t>
  </si>
  <si>
    <t>Sorkar hat</t>
  </si>
  <si>
    <t>Dr.Dulal Das</t>
  </si>
  <si>
    <t>Carubala Homoeo Hall</t>
  </si>
  <si>
    <t>Vedbunia Bazar</t>
  </si>
  <si>
    <t>Dr.Rupes Cokroborti</t>
  </si>
  <si>
    <t>H.P. Homoeo Hall</t>
  </si>
  <si>
    <t>MITHAPUKUR</t>
  </si>
  <si>
    <t>Heyako Barzar</t>
  </si>
  <si>
    <t xml:space="preserve">Dr.Ujjol cokroborti </t>
  </si>
  <si>
    <t>Heyako bazar</t>
  </si>
  <si>
    <t>Dr.MD Abdul Hannan</t>
  </si>
  <si>
    <t>Safiya Homoeo Hall</t>
  </si>
  <si>
    <t>Dr.M N Didarul alom</t>
  </si>
  <si>
    <t>Samiya Homoeo Hall</t>
  </si>
  <si>
    <t>Dr.Biplop Das</t>
  </si>
  <si>
    <t>Santos Homoeo Hall</t>
  </si>
  <si>
    <t>Munsur Homoeo Hall</t>
  </si>
  <si>
    <t>Dr.Benu Madhob Chowdhury</t>
  </si>
  <si>
    <t>Dr. Nasrullah</t>
  </si>
  <si>
    <t>DR PRAN GOBINDO</t>
  </si>
  <si>
    <t>SATU HOMOEO HALL</t>
  </si>
  <si>
    <t>SEEB BAZAR</t>
  </si>
  <si>
    <t xml:space="preserve"> dhaka-1229</t>
  </si>
  <si>
    <t>dr. jakir hossain</t>
  </si>
  <si>
    <t>Akota Homoeo Hall</t>
  </si>
  <si>
    <t>mymensingh</t>
  </si>
  <si>
    <t xml:space="preserve">somvugonj </t>
  </si>
  <si>
    <t>dr.arif hossen</t>
  </si>
  <si>
    <t>dr.abdul fatta</t>
  </si>
  <si>
    <t>dr.iftekhar rahman</t>
  </si>
  <si>
    <t>SUM</t>
  </si>
  <si>
    <t>ghonti bazar</t>
  </si>
  <si>
    <t>Dr.Hares ali</t>
  </si>
  <si>
    <t>JAMTOLI BAZAR</t>
  </si>
  <si>
    <t>dr.akbor ali</t>
  </si>
  <si>
    <t>fulbaria</t>
  </si>
  <si>
    <t>dr.ataur rahman</t>
  </si>
  <si>
    <t>kanurampur</t>
  </si>
  <si>
    <t>dr.shamol dotto</t>
  </si>
  <si>
    <t xml:space="preserve">Safe Pharmacy </t>
  </si>
  <si>
    <t>somvu gonj bazar</t>
  </si>
  <si>
    <t xml:space="preserve">Dr.momina Begum </t>
  </si>
  <si>
    <t>Mahir Homoeo Hall</t>
  </si>
  <si>
    <t xml:space="preserve">chandina </t>
  </si>
  <si>
    <t>Dr.Rasheda begum</t>
  </si>
  <si>
    <t>Dr.Rekha aktar</t>
  </si>
  <si>
    <t>Sium Homoeo Hall</t>
  </si>
  <si>
    <t>sirajgonj sadar</t>
  </si>
  <si>
    <t>dekuria bazar</t>
  </si>
  <si>
    <t xml:space="preserve">Ansar camp </t>
  </si>
  <si>
    <t>boykonto put</t>
  </si>
  <si>
    <t>dhangora</t>
  </si>
  <si>
    <t>dr Rizaul karim</t>
  </si>
  <si>
    <t xml:space="preserve">tohamoni ho Hall </t>
  </si>
  <si>
    <t xml:space="preserve">Sirajgonj </t>
  </si>
  <si>
    <t xml:space="preserve">songasa bazar </t>
  </si>
  <si>
    <t>pangashi bazar</t>
  </si>
  <si>
    <t>dhaka-1209</t>
  </si>
  <si>
    <t xml:space="preserve"> Mohammad pur</t>
  </si>
  <si>
    <t xml:space="preserve">D.Anower Hossain </t>
  </si>
  <si>
    <t>Aivi Unani</t>
  </si>
  <si>
    <t>4matha</t>
  </si>
  <si>
    <t>D.Ajijur islam</t>
  </si>
  <si>
    <t>dhunat</t>
  </si>
  <si>
    <t>ghosaibari</t>
  </si>
  <si>
    <t>D.M A Lotif Miya</t>
  </si>
  <si>
    <t xml:space="preserve">Islamiya Homeo Hall </t>
  </si>
  <si>
    <t>kahalu</t>
  </si>
  <si>
    <t>D.Fojlul hok</t>
  </si>
  <si>
    <t>Jamal Homeo Hall</t>
  </si>
  <si>
    <t>D.Rokibul islam</t>
  </si>
  <si>
    <t>Jononi Homeo Hall</t>
  </si>
  <si>
    <t>D.Nurnobi islam</t>
  </si>
  <si>
    <t>Joononi Homeo Hall</t>
  </si>
  <si>
    <t>baghbari</t>
  </si>
  <si>
    <t>D.Tajul islam</t>
  </si>
  <si>
    <t>D. Amir uddin</t>
  </si>
  <si>
    <t xml:space="preserve">Nobin homeo hall </t>
  </si>
  <si>
    <t>Bogura sadar</t>
  </si>
  <si>
    <t>thonthoniya</t>
  </si>
  <si>
    <t>D.Keramot ali</t>
  </si>
  <si>
    <t>Dr.Nogendro Nath</t>
  </si>
  <si>
    <t>D.Soyful islam</t>
  </si>
  <si>
    <t>Sayful Homeo Hall</t>
  </si>
  <si>
    <t xml:space="preserve">majhira </t>
  </si>
  <si>
    <t>majhira</t>
  </si>
  <si>
    <t>D. Rejaul hak</t>
  </si>
  <si>
    <t>Shajo Homeo Hall</t>
  </si>
  <si>
    <t>adomdighi</t>
  </si>
  <si>
    <t xml:space="preserve">kundogram </t>
  </si>
  <si>
    <t>D.Mamunur rosid</t>
  </si>
  <si>
    <t xml:space="preserve">baghbari </t>
  </si>
  <si>
    <t>D.Abdul Alim</t>
  </si>
  <si>
    <t>Vai Bon Jomeo Hall</t>
  </si>
  <si>
    <t>norail</t>
  </si>
  <si>
    <t>Md.  Ashikur Rahman-Tongi</t>
  </si>
  <si>
    <t>srimongol</t>
  </si>
  <si>
    <t xml:space="preserve">south Sunamganj </t>
  </si>
  <si>
    <t>santigonj bazar</t>
  </si>
  <si>
    <t xml:space="preserve">   jonigaow</t>
  </si>
  <si>
    <t>Homoeo plus</t>
  </si>
  <si>
    <t>mirpur</t>
  </si>
  <si>
    <t>mili supermarket mirpur 10</t>
  </si>
  <si>
    <t>aminpur</t>
  </si>
  <si>
    <t>Sl.</t>
  </si>
  <si>
    <t xml:space="preserve">Party Name </t>
  </si>
  <si>
    <t>Visit Day</t>
  </si>
  <si>
    <t>Total</t>
  </si>
  <si>
    <t>Month:</t>
  </si>
  <si>
    <t>Party 
O. Dues</t>
  </si>
  <si>
    <t>Route</t>
  </si>
  <si>
    <t>Visit Party</t>
  </si>
  <si>
    <t>Off Route Visit</t>
  </si>
  <si>
    <t>Coll. Party</t>
  </si>
  <si>
    <t>Moni Pharmacy</t>
  </si>
  <si>
    <t>Futulla Rail Station</t>
  </si>
  <si>
    <t>MPO- Md. Akash-Mirpur</t>
  </si>
  <si>
    <t>Dr.Anowar Hossain</t>
  </si>
  <si>
    <t>Popular  Homoeo Pharmacy</t>
  </si>
  <si>
    <t>Haydar Ali</t>
  </si>
  <si>
    <t>Projas Biswas-Sunamgonj</t>
  </si>
  <si>
    <t>Abdur Rouf-Rsm-Sylhet</t>
  </si>
  <si>
    <t>Mirajul Islam-As-Kaliyakor</t>
  </si>
  <si>
    <t>Rezaul Islam-As-Gaibandha</t>
  </si>
  <si>
    <t>Party wise Dues</t>
  </si>
  <si>
    <t>Dr Md Sohel Rana</t>
  </si>
  <si>
    <t>Takwa Homoeo Hall</t>
  </si>
  <si>
    <t xml:space="preserve">Debipur </t>
  </si>
  <si>
    <t>Dr Md Ali Hossein</t>
  </si>
  <si>
    <t>Ayat Homoeo Hall</t>
  </si>
  <si>
    <t>Arani</t>
  </si>
  <si>
    <t>Dr Md Joynul Abedin</t>
  </si>
  <si>
    <t>Rifa Homoeo Hall</t>
  </si>
  <si>
    <t>Taherpur Bazer</t>
  </si>
  <si>
    <t>MPO- Mohebbulla-Norshingdi</t>
  </si>
  <si>
    <t>MPO-Abdur Rouf-RSM-Moulvibazar</t>
  </si>
  <si>
    <t xml:space="preserve"> moulvibazar road</t>
  </si>
  <si>
    <t>SANTHIA ROAD</t>
  </si>
  <si>
    <t>MPO-Projas Biswas- Sunamgonj</t>
  </si>
  <si>
    <t>MPO-Abdur Rouf-RSM-Sylhet</t>
  </si>
  <si>
    <t>Saleh Ahmed-As-Nojipur</t>
  </si>
  <si>
    <t>Anower Hossen-As-Noakhali</t>
  </si>
  <si>
    <t>Marin Homoeo Hall</t>
  </si>
  <si>
    <t>Sutrapur</t>
  </si>
  <si>
    <t>Sharif Homoeo Hall</t>
  </si>
  <si>
    <t>Jakir Goli Rampura</t>
  </si>
  <si>
    <t>Shereebangla Homoeo Hall</t>
  </si>
  <si>
    <t>MPO-Suman Chandra Das-Chattogram</t>
  </si>
  <si>
    <t>Chattogram</t>
  </si>
  <si>
    <t>Lokonath Homoeo</t>
  </si>
  <si>
    <t>S.S Homoeo Hall</t>
  </si>
  <si>
    <t>Saver</t>
  </si>
  <si>
    <t xml:space="preserve"> Bazar Hati</t>
  </si>
  <si>
    <t>Osman Gani-Patuakhali</t>
  </si>
  <si>
    <t>Abu Hasan-Norail</t>
  </si>
  <si>
    <t>Saeid Atikullah-Rsm-Netrokona-[CASH]</t>
  </si>
  <si>
    <t>Dr. Samiul</t>
  </si>
  <si>
    <t>Bissmilla Homoeo Hall</t>
  </si>
  <si>
    <t>Mirajul Islam-As-Gazipur- [CASH]</t>
  </si>
  <si>
    <t>Sujan Biswas-Gopalganj</t>
  </si>
  <si>
    <t>Linkon Hossain-Jessore</t>
  </si>
  <si>
    <t>Khalid Hasan Milu-Sathkhira</t>
  </si>
  <si>
    <t>Hasan Hawlader-Khulna-02</t>
  </si>
  <si>
    <t>Dr. Md Sahe Alam</t>
  </si>
  <si>
    <t>Sadi Homeo Hall</t>
  </si>
  <si>
    <t>Dr. Ujjol Kumer Mistri</t>
  </si>
  <si>
    <t>Kirti Pasha Bazar Jalokathi</t>
  </si>
  <si>
    <t>Dr. Md Harun Or Rashid</t>
  </si>
  <si>
    <t>Adorsho Homeo Hall</t>
  </si>
  <si>
    <t>Dr. Hasan Imam Sojol</t>
  </si>
  <si>
    <t>New Azad Homeo Hall</t>
  </si>
  <si>
    <t>Dr. Maksuda</t>
  </si>
  <si>
    <t>Rima Homeo Hall</t>
  </si>
  <si>
    <t>Dr. Masuma Akter</t>
  </si>
  <si>
    <t>Bus Stand Road Kathalia</t>
  </si>
  <si>
    <t>Dr. Kobiraj Moinuddin</t>
  </si>
  <si>
    <t>Moyna Medical Hall</t>
  </si>
  <si>
    <t>Puran Bazar Rajapur</t>
  </si>
  <si>
    <t>Dr. Bimol Chandra Das</t>
  </si>
  <si>
    <t>Lokki Homeo Hall</t>
  </si>
  <si>
    <t>Lebu Bunia Bazar Rajapur</t>
  </si>
  <si>
    <t>Dr. Sajahan Molla</t>
  </si>
  <si>
    <t>Zakir Homeo hall</t>
  </si>
  <si>
    <t>Serebangla  Sorak Bandaria</t>
  </si>
  <si>
    <t>Sonnokar Potti Road Bandaria</t>
  </si>
  <si>
    <t>Dr. Farzana Akter Tania</t>
  </si>
  <si>
    <t>W. Saller</t>
  </si>
  <si>
    <t>Bandraia</t>
  </si>
  <si>
    <t>Dr. Bibeka Nondo</t>
  </si>
  <si>
    <t>Santi Homeo Hall</t>
  </si>
  <si>
    <t>Md. Salam</t>
  </si>
  <si>
    <t>Sonali Homoeo Hall</t>
  </si>
  <si>
    <t>Bannara Bazar</t>
  </si>
  <si>
    <t>Md. Abul Basar</t>
  </si>
  <si>
    <t>Sumon Das-Chattogram-(Cash)</t>
  </si>
  <si>
    <t>Md. Solaiman Miah-Netrokona</t>
  </si>
  <si>
    <t>Kishoreganj Homoeo Hall</t>
  </si>
  <si>
    <t>Dogai</t>
  </si>
  <si>
    <t>Dogai Bazar</t>
  </si>
  <si>
    <t>Abu Hanif-Shariatpur</t>
  </si>
  <si>
    <t>Janani  Homoeo Hall</t>
  </si>
  <si>
    <t>Seba  Homoeo Hall</t>
  </si>
  <si>
    <t>Anowar Hossain-Bhola</t>
  </si>
  <si>
    <t>Dr. Koushik</t>
  </si>
  <si>
    <t>01820-291332</t>
  </si>
  <si>
    <t>Alam Homoeo Clinic</t>
  </si>
  <si>
    <t>Monshirhat  Bazar</t>
  </si>
  <si>
    <t>Dr. Mohsin Mojomdar</t>
  </si>
  <si>
    <t>01720-365070</t>
  </si>
  <si>
    <t>Ruhul Amin - AS- Jessore.</t>
  </si>
  <si>
    <t>Saeid Atikullah-Rsm-Kishorgonj</t>
  </si>
  <si>
    <t>Farhad Homoeo Hall</t>
  </si>
  <si>
    <t>Monuhargonj</t>
  </si>
  <si>
    <t>Naterpetoa</t>
  </si>
  <si>
    <t>MPO-Roky Islam- Bogra-1</t>
  </si>
  <si>
    <t>Nishat Homoeo hall</t>
  </si>
  <si>
    <t>Mehendigong</t>
  </si>
  <si>
    <t>Mojumder homoeo hall</t>
  </si>
  <si>
    <t>MPO-Saeid Atikullah-Netrokona</t>
  </si>
  <si>
    <t>MPO- Hasan Hawlader-Khulna 2</t>
  </si>
  <si>
    <t>DR.MD.GIAS UDDIN</t>
  </si>
  <si>
    <t>Shakhawat Hossain-Am-Sylhet[CASH]</t>
  </si>
  <si>
    <t>Dr.Md. Samsuddin</t>
  </si>
  <si>
    <t>Shahajalal Homoeo Hall</t>
  </si>
  <si>
    <t>Kusombugh</t>
  </si>
  <si>
    <t>Mowlovi Bazar</t>
  </si>
  <si>
    <t>tangail</t>
  </si>
  <si>
    <t>Shahinul Islam-As-Dhaka-[CASH]</t>
  </si>
  <si>
    <t>Ismail-Saver-(Cash)</t>
  </si>
  <si>
    <t>Fazar Ali-Narsingdi-[Cash]</t>
  </si>
  <si>
    <t>Dr. Hasina Akter</t>
  </si>
  <si>
    <t>MPO- Mainul Islam-Gulistan</t>
  </si>
  <si>
    <t>Ashikur Rahman-Tongi-(CASH)</t>
  </si>
  <si>
    <t>MPO-Ashiqur Rahman-Tongi</t>
  </si>
  <si>
    <t>Projas Biswas-Sunamgonj-(Cash)</t>
  </si>
  <si>
    <t>Sunamgonj</t>
  </si>
  <si>
    <t>MPO-Abu Jafor-Comilla-01</t>
  </si>
  <si>
    <t>Khalilur Rahman-Gazipur-(Cash)</t>
  </si>
  <si>
    <t>MPO-Khalilur Rahman-Gazipur</t>
  </si>
  <si>
    <t>Imran Hossain-MPO-Mirpur</t>
  </si>
  <si>
    <t>Dr:Abul Kasham</t>
  </si>
  <si>
    <t xml:space="preserve">Jhenaidah Sadar </t>
  </si>
  <si>
    <t xml:space="preserve">Dutch-Bangla Bank </t>
  </si>
  <si>
    <t>Dr:M A Hossan</t>
  </si>
  <si>
    <t>Hossan Homeo  Hall</t>
  </si>
  <si>
    <t xml:space="preserve">Puroton Hospital </t>
  </si>
  <si>
    <t>Dr.habibur Rhaman</t>
  </si>
  <si>
    <t>Dr.Baker</t>
  </si>
  <si>
    <t>Dr. Noman</t>
  </si>
  <si>
    <t>Al falah Homoeo Hall</t>
  </si>
  <si>
    <t>Bypass</t>
  </si>
  <si>
    <t>Ammajan Homoeo Hall</t>
  </si>
  <si>
    <t>debodor</t>
  </si>
  <si>
    <t>debodor thana mosgid pase</t>
  </si>
  <si>
    <t>darera bazar kerisi bank</t>
  </si>
  <si>
    <t>thanageit</t>
  </si>
  <si>
    <t>Dr kazi yousof</t>
  </si>
  <si>
    <t>burichong bazar</t>
  </si>
  <si>
    <t>Dr.Rahul Chakravorty</t>
  </si>
  <si>
    <t>Dr.manik miah Bhuiyan</t>
  </si>
  <si>
    <t>Manik Homoeo Pharmacy</t>
  </si>
  <si>
    <t xml:space="preserve"> B-Para</t>
  </si>
  <si>
    <t>Dr. Sharif</t>
  </si>
  <si>
    <t>Lipi Homeo Hall</t>
  </si>
  <si>
    <t>Lima Homeo Hall</t>
  </si>
  <si>
    <t>Dr. Monufa</t>
  </si>
  <si>
    <t>Dr. Bodiujjaman</t>
  </si>
  <si>
    <t>Tanajom Homoeo Hall</t>
  </si>
  <si>
    <t>Komfort Homoeo Hall</t>
  </si>
  <si>
    <t>Dr. Asshraf</t>
  </si>
  <si>
    <t>Uttarbongo Homoeo Hall</t>
  </si>
  <si>
    <t>Mim Harbal</t>
  </si>
  <si>
    <t>Dr. Jaman</t>
  </si>
  <si>
    <t>Nafiza Homoeo Hall</t>
  </si>
  <si>
    <t>Dr. Shahed</t>
  </si>
  <si>
    <t>Savar Bazar</t>
  </si>
  <si>
    <t>Shah Rokeya Homoeo Hall</t>
  </si>
  <si>
    <t>Dr. Awal</t>
  </si>
  <si>
    <t>Shefa Pharmecy</t>
  </si>
  <si>
    <t>Mayer Acol Homoeo Hall</t>
  </si>
  <si>
    <t>Dr. Sadek</t>
  </si>
  <si>
    <t>Dr. Moklesh</t>
  </si>
  <si>
    <t>G L Homoeo Hall</t>
  </si>
  <si>
    <t>Dr. Kaium</t>
  </si>
  <si>
    <t>Mayer Dua Homoeo Hall</t>
  </si>
  <si>
    <t>Md. Anis</t>
  </si>
  <si>
    <t>Dr. Humayon Kabir</t>
  </si>
  <si>
    <t>G M Homoeo Hall</t>
  </si>
  <si>
    <t>Manob Sheba Homoeo Hall</t>
  </si>
  <si>
    <t>Halim Miah Homoeo Hall</t>
  </si>
  <si>
    <t>Dr. yakub Ali</t>
  </si>
  <si>
    <t>Dr. Fojila</t>
  </si>
  <si>
    <t>Fojila Suny Homoeo hall</t>
  </si>
  <si>
    <t>Khondokar Homio Hall</t>
  </si>
  <si>
    <t>Dr. Lutfor rahman</t>
  </si>
  <si>
    <t>Latifa Homoeo Hall</t>
  </si>
  <si>
    <t>Abdur rashid</t>
  </si>
  <si>
    <t>M: Homieo Hall</t>
  </si>
  <si>
    <t>Mahbub Alam</t>
  </si>
  <si>
    <t>Mahabub Homoeo Hall</t>
  </si>
  <si>
    <t>Nahida Homio Hall</t>
  </si>
  <si>
    <t>Kallol Homoeo hall</t>
  </si>
  <si>
    <t>Dalia Homoeo Hall</t>
  </si>
  <si>
    <t>Dr. fatema</t>
  </si>
  <si>
    <t>Jirani</t>
  </si>
  <si>
    <t>fatema Medical Hall</t>
  </si>
  <si>
    <t>Dr. Nasrin</t>
  </si>
  <si>
    <t>shuvo Homoeo Hall</t>
  </si>
  <si>
    <t>Dr. Fazlul Haque</t>
  </si>
  <si>
    <t>Savar homoeo Hall</t>
  </si>
  <si>
    <t>Dr. Forid Uddin</t>
  </si>
  <si>
    <t>Shnewaj Homoeo Hall</t>
  </si>
  <si>
    <t>Md. Maruf</t>
  </si>
  <si>
    <t>Dr. Salma</t>
  </si>
  <si>
    <t>Dr. Sojib</t>
  </si>
  <si>
    <t>Baicoron Homoeo hall</t>
  </si>
  <si>
    <t>Dr. Deloar</t>
  </si>
  <si>
    <t>Sawdia Homoeo Hall</t>
  </si>
  <si>
    <t>Dr. Dosroha</t>
  </si>
  <si>
    <t>Alpona Homoeo Hall</t>
  </si>
  <si>
    <t>Dr. jaman</t>
  </si>
  <si>
    <t>Dr. Asha</t>
  </si>
  <si>
    <t>Fajlul Karim</t>
  </si>
  <si>
    <t>Dr. Sheikh Homoeo Hall</t>
  </si>
  <si>
    <t>G.S Heath</t>
  </si>
  <si>
    <t>Bismillah Homeo Recharge Center</t>
  </si>
  <si>
    <t>Ma Baba Homeo Medical Center</t>
  </si>
  <si>
    <t>Faruk Momeopethek Medical Hall</t>
  </si>
  <si>
    <t>DR.MD.Faruk Ahmmed</t>
  </si>
  <si>
    <t>Dr.Delip barman</t>
  </si>
  <si>
    <t>Sobar Jonno Homoeopath</t>
  </si>
  <si>
    <t>Dr.Tapon Chaudhury</t>
  </si>
  <si>
    <t>Dr.Amdadul Haque</t>
  </si>
  <si>
    <t>DR.JASIM</t>
  </si>
  <si>
    <t>Ibnasina Homoeo Pharmacy</t>
  </si>
  <si>
    <t>Rupnagar Mirpur</t>
  </si>
  <si>
    <t>Ashique Homoeo Hall</t>
  </si>
  <si>
    <t>Popular Homoeo Pharmacy</t>
  </si>
  <si>
    <t>hous 33 road25 mirpur 11</t>
  </si>
  <si>
    <t>Sewra Para</t>
  </si>
  <si>
    <t>Lalmatia Mirpur</t>
  </si>
  <si>
    <t xml:space="preserve"> jonigaow</t>
  </si>
  <si>
    <t>Jaye Homoeo Hall</t>
  </si>
  <si>
    <t>s.Sunamganj</t>
  </si>
  <si>
    <t>Maysha Pharmacy</t>
  </si>
  <si>
    <t>All Rafi Homoeo Hall</t>
  </si>
  <si>
    <t>Azizul Huq</t>
  </si>
  <si>
    <t>Mubin Pharmacy</t>
  </si>
  <si>
    <t>Dr. Sakil AL Murad</t>
  </si>
  <si>
    <t>Shoyal buyaea</t>
  </si>
  <si>
    <t>ALL Madina Homoeo Hall</t>
  </si>
  <si>
    <t>Malion bazar</t>
  </si>
  <si>
    <t>SANKAR RAY</t>
  </si>
  <si>
    <t>Joy Medical Hall</t>
  </si>
  <si>
    <t>N.Sunamganj</t>
  </si>
  <si>
    <t>Pagla bazar</t>
  </si>
  <si>
    <t>Swhan Homoeo Hall</t>
  </si>
  <si>
    <t>Somir boron dhas</t>
  </si>
  <si>
    <t>Diptto Homoeo Hall</t>
  </si>
  <si>
    <t>south Sunamganj</t>
  </si>
  <si>
    <t>Onita Homoeo Hall</t>
  </si>
  <si>
    <t>Hanemsn Homoeo Hall</t>
  </si>
  <si>
    <t>Subrato Biniek</t>
  </si>
  <si>
    <t>Sri kepandro</t>
  </si>
  <si>
    <t>Riyad Hossain</t>
  </si>
  <si>
    <t>Muktugdda pharmacy</t>
  </si>
  <si>
    <t>Dr. Sadik Ahmed</t>
  </si>
  <si>
    <t>Dr. Suranjan</t>
  </si>
  <si>
    <t>Abdur Rouf-Rsm-Hobigonj-[Cash]</t>
  </si>
  <si>
    <t>Dr. Nahid Hassan</t>
  </si>
  <si>
    <t>Dr Shunil Chandra Deb</t>
  </si>
  <si>
    <t>Shefa Chekitshaloy</t>
  </si>
  <si>
    <t>Dr. Md .kamal</t>
  </si>
  <si>
    <t>Dr. Tofael Ahammed</t>
  </si>
  <si>
    <t>Dr. Nazim Uddin</t>
  </si>
  <si>
    <t xml:space="preserve"> station road</t>
  </si>
  <si>
    <t>Harigathi ( Anondhupur) Bazar</t>
  </si>
  <si>
    <t xml:space="preserve"> kumlakanda</t>
  </si>
  <si>
    <t>Sokty Oushedaloy</t>
  </si>
  <si>
    <t>Dr. Tuhin Kanti</t>
  </si>
  <si>
    <t>Dr.Md.Din Islam</t>
  </si>
  <si>
    <t>Choto Bazar-Netrokona</t>
  </si>
  <si>
    <t>Dhaka Homoeo Pharmacy</t>
  </si>
  <si>
    <t>Nari o sishu pharmacy</t>
  </si>
  <si>
    <t>Anower Hossain-As-Luxmipur</t>
  </si>
  <si>
    <t>Khorshed Alom-Jamalpur-[CASH]</t>
  </si>
  <si>
    <t>Dr. Md. Raton Sarker</t>
  </si>
  <si>
    <t>Hazipur Bazer</t>
  </si>
  <si>
    <t>Dr.Tarek Ahammed</t>
  </si>
  <si>
    <t>Hazrabari Bazer</t>
  </si>
  <si>
    <t>Madur Bazer</t>
  </si>
  <si>
    <t>Dr. Md. Syful Islam Sobuz</t>
  </si>
  <si>
    <t>Maloncha Natun Bazer</t>
  </si>
  <si>
    <t>Dr. Mukti Ahammed</t>
  </si>
  <si>
    <t>Dr. Jaminul Islam</t>
  </si>
  <si>
    <t>Mas Hata</t>
  </si>
  <si>
    <t>Railway Geit</t>
  </si>
  <si>
    <t>Dr. Abdullahel Kafi</t>
  </si>
  <si>
    <t>School Market</t>
  </si>
  <si>
    <t>Digpaith</t>
  </si>
  <si>
    <t>D.H.M.S W/S</t>
  </si>
  <si>
    <t>Nandina Station Road</t>
  </si>
  <si>
    <t>B.H.M.S W/S</t>
  </si>
  <si>
    <t>Dr.Dulal</t>
  </si>
  <si>
    <t>Dr. Md. Choudhuri</t>
  </si>
  <si>
    <t>Yamin Homoeo hall</t>
  </si>
  <si>
    <t>Isshordi</t>
  </si>
  <si>
    <t>Amm bagan</t>
  </si>
  <si>
    <t>Dr. Md. khorsed Alom</t>
  </si>
  <si>
    <t>Sujon Homoeo hall</t>
  </si>
  <si>
    <t>Alhaj mor</t>
  </si>
  <si>
    <t xml:space="preserve">Dr habibur Rahman </t>
  </si>
  <si>
    <t>Homoeo chitshaloy</t>
  </si>
  <si>
    <t>natore</t>
  </si>
  <si>
    <t xml:space="preserve">Gorosstan bazar </t>
  </si>
  <si>
    <t>dr mst suma kathun</t>
  </si>
  <si>
    <t xml:space="preserve">Moriom ho Hall </t>
  </si>
  <si>
    <t>Jamnagar bazar</t>
  </si>
  <si>
    <t>Dr Ayub Ali</t>
  </si>
  <si>
    <t xml:space="preserve">Sonet ho Hall </t>
  </si>
  <si>
    <t>kafuria bazar</t>
  </si>
  <si>
    <t>Dr Abu siddik</t>
  </si>
  <si>
    <t xml:space="preserve">Ma homoeo chikshaloy </t>
  </si>
  <si>
    <t>Brige proisiem par Atari</t>
  </si>
  <si>
    <t>jhalar pratishodh Park Samne</t>
  </si>
  <si>
    <t>Barbakia Bazar</t>
  </si>
  <si>
    <t>Moszid market</t>
  </si>
  <si>
    <t>Eidgah Research Homoeo Hall</t>
  </si>
  <si>
    <t>D.c road</t>
  </si>
  <si>
    <t>Bytus Sorof road</t>
  </si>
  <si>
    <t>Dr.Sohal</t>
  </si>
  <si>
    <t xml:space="preserve">  Dr.Momtaz Uddin</t>
  </si>
  <si>
    <t>Sotabdi Homoeo Pharmacy</t>
  </si>
  <si>
    <t>Baytus Sorof road  </t>
  </si>
  <si>
    <t>Dr. Md:Anamul Haque</t>
  </si>
  <si>
    <t>Shakti Homoeo Hall</t>
  </si>
  <si>
    <t>Abul Hossain Homoeo Hall</t>
  </si>
  <si>
    <t>Eidgah.</t>
  </si>
  <si>
    <t>Chakriya</t>
  </si>
  <si>
    <t xml:space="preserve">  Kutakhali Homoeo Hall</t>
  </si>
  <si>
    <t>Al-Amin-As-Hathazari-[CASH]</t>
  </si>
  <si>
    <t>Rohomot Homoeo cilinic</t>
  </si>
  <si>
    <t>Dr.M.Joshim uddin</t>
  </si>
  <si>
    <t>Rajessor Homoeo cikissaloy</t>
  </si>
  <si>
    <t>Anoar Life Homoeo</t>
  </si>
  <si>
    <t>Jarman Homoeo Care</t>
  </si>
  <si>
    <t>Dr.Ujjol cokroborti</t>
  </si>
  <si>
    <t>Dr.Boishaki Deb</t>
  </si>
  <si>
    <t>Messrs Hasan Homoeo Pharmacy</t>
  </si>
  <si>
    <t>Al-Amin As-Hathazari (Cash)</t>
  </si>
  <si>
    <t>Dr.Nipun Bikhas</t>
  </si>
  <si>
    <t>Dr Tapos Vottacarjo</t>
  </si>
  <si>
    <t>Boton Homoeo Hall</t>
  </si>
  <si>
    <t>Dr.Tun Tun Cakma</t>
  </si>
  <si>
    <t>Dr.M.A.Mannan</t>
  </si>
  <si>
    <t>Dr.Suvash Chakravorty</t>
  </si>
  <si>
    <t>City Homoeo Clinic</t>
  </si>
  <si>
    <t>Dr.Porimol Sarkar</t>
  </si>
  <si>
    <t xml:space="preserve"> Potiya</t>
  </si>
  <si>
    <t>Dr.kamal uddin</t>
  </si>
  <si>
    <t>Dr.kaje Joherul Hawk</t>
  </si>
  <si>
    <t>chalak chor sodor Road mistery putty</t>
  </si>
  <si>
    <t>chalak chor Kola Bazar road</t>
  </si>
  <si>
    <t>chalak chor bas Stan</t>
  </si>
  <si>
    <t>bewakur super market Dak Bangla Road</t>
  </si>
  <si>
    <t>Hatir Diya Bazaar Magso potty</t>
  </si>
  <si>
    <t>hatir Diya Bazaar misty potty</t>
  </si>
  <si>
    <t>Hatir Diya Bazaar post office Road</t>
  </si>
  <si>
    <t>Dr.Gofran Ullah</t>
  </si>
  <si>
    <t>Kollin Homeo Hall</t>
  </si>
  <si>
    <t>Hatir Diya Bazaar library potty</t>
  </si>
  <si>
    <t>Dr.Salem Ahmed</t>
  </si>
  <si>
    <t>Dr.Mohiuddin Ahmed</t>
  </si>
  <si>
    <t>puchim bokondi chalpara</t>
  </si>
  <si>
    <t>Monohardi Poru Sabha</t>
  </si>
  <si>
    <t>Gausapak Nibaron Homeo Hall</t>
  </si>
  <si>
    <t>Gopaldi bajar kodom tola road cinama holar samna Araihazar Naryanganj</t>
  </si>
  <si>
    <t>Gopaldi bajar puran birij sonlogno Araihazar Naryanganj</t>
  </si>
  <si>
    <t>Dr.Aktar Hossain</t>
  </si>
  <si>
    <t>Ainul Homeo Hall</t>
  </si>
  <si>
    <t>Puran cor bajar Gopaldi kodomtola Road Araihazar Naryanganj</t>
  </si>
  <si>
    <t>Madrasa Markat CNB Rod Pachdona bajar</t>
  </si>
  <si>
    <t>Porfasar Homeo Hall</t>
  </si>
  <si>
    <t>Mosjet Markat CNB Rod kola potty Pachdona bajar</t>
  </si>
  <si>
    <t>Lakri potty pachdona bajar</t>
  </si>
  <si>
    <t>Dr.Gourago Condo jose</t>
  </si>
  <si>
    <t>Tere Nat Homeo Hall</t>
  </si>
  <si>
    <t>Daleya Homeo Hall</t>
  </si>
  <si>
    <t>Adarso Homeo Hall</t>
  </si>
  <si>
    <t>Manik Homeo Hall</t>
  </si>
  <si>
    <t>narsingdi</t>
  </si>
  <si>
    <t>Dr.Arman Hosain</t>
  </si>
  <si>
    <t>Samima Homeo Hall And consaltant santar</t>
  </si>
  <si>
    <t>Abbas Homeo Hall</t>
  </si>
  <si>
    <t>Gopaldi bajar modan Hospital sonlogno 2 nambar goli Araihazar Naryanganj</t>
  </si>
  <si>
    <t>Oboni Homeo Hall</t>
  </si>
  <si>
    <t>Hasnbad pocim Bajar Raypura Narsingdi</t>
  </si>
  <si>
    <t>Mugol Homeo Hall</t>
  </si>
  <si>
    <t>Dr.Sowkot ali</t>
  </si>
  <si>
    <t>Sowkot Homeo Hall</t>
  </si>
  <si>
    <t>Dr. Mofej uddin Mollah</t>
  </si>
  <si>
    <t>Mollah Home Hall</t>
  </si>
  <si>
    <t>Dr.Najimoddin Mollah</t>
  </si>
  <si>
    <t>Najim Home Hall</t>
  </si>
  <si>
    <t>Chalakchar bus stand</t>
  </si>
  <si>
    <t>Sahin Homeo Hall</t>
  </si>
  <si>
    <t>Gopaldi bajar 2 nambar goli Baji potty Araihazar Naryanganj</t>
  </si>
  <si>
    <t>D.md ibadul hok</t>
  </si>
  <si>
    <t>adorsho homeo hall</t>
  </si>
  <si>
    <t>dupcaciya</t>
  </si>
  <si>
    <t>D.rejaul korim</t>
  </si>
  <si>
    <t>F M homeo hall</t>
  </si>
  <si>
    <t xml:space="preserve">c- block </t>
  </si>
  <si>
    <t>Dr.Shantus Chandra Das</t>
  </si>
  <si>
    <t>Choto Bazar-Mymensingh</t>
  </si>
  <si>
    <t>Dr.gobindho chondro.</t>
  </si>
  <si>
    <t>Jonosaba Homoeo Hall</t>
  </si>
  <si>
    <t>sarsha</t>
  </si>
  <si>
    <t>satmail bazaar</t>
  </si>
  <si>
    <t>Dr.Abdulla</t>
  </si>
  <si>
    <t>Bellha Homoeo Pharmacy</t>
  </si>
  <si>
    <t>Gurpara bazaar</t>
  </si>
  <si>
    <t>Md Abdul Aziz</t>
  </si>
  <si>
    <t>Nure Modina Homoeo Hall</t>
  </si>
  <si>
    <t>Malopara Rajshahi</t>
  </si>
  <si>
    <t>Md Rafikul islam</t>
  </si>
  <si>
    <t>A P Aurbadiuo pharmacy</t>
  </si>
  <si>
    <t>Hat khugipur Bagmara</t>
  </si>
  <si>
    <t>Md Azim uddin</t>
  </si>
  <si>
    <t>Azim Homoeo chekesaloy</t>
  </si>
  <si>
    <t>Rehi bazzar</t>
  </si>
  <si>
    <t xml:space="preserve">Dr:md:mohsin </t>
  </si>
  <si>
    <t xml:space="preserve">Jonaki homio holl </t>
  </si>
  <si>
    <t xml:space="preserve">Gazipur chowrastha </t>
  </si>
  <si>
    <t xml:space="preserve">Dr:md:Mokbul Hossain </t>
  </si>
  <si>
    <t xml:space="preserve">Sotota Homoeo hall </t>
  </si>
  <si>
    <t xml:space="preserve">Md :motur Rahman </t>
  </si>
  <si>
    <t xml:space="preserve">Borishal Homoeo hall </t>
  </si>
  <si>
    <t>Dr. Ajijur Rahman)</t>
  </si>
  <si>
    <t>Shetabgonj</t>
  </si>
  <si>
    <t>Sultanpur Bazar</t>
  </si>
  <si>
    <t>Dr.Mobinul Islam</t>
  </si>
  <si>
    <t xml:space="preserve">Khademul Homoeo Monzil </t>
  </si>
  <si>
    <t>Bashgara Bazar</t>
  </si>
  <si>
    <t xml:space="preserve">Nurul Homoeo Hall </t>
  </si>
  <si>
    <t xml:space="preserve">Darush-Shefa Homoeo Hall </t>
  </si>
  <si>
    <t>Tonguya Bazar</t>
  </si>
  <si>
    <t xml:space="preserve">Maa Babar Dowa Homoeopathy Chikitsaloy </t>
  </si>
  <si>
    <t>Pulhat Bazar</t>
  </si>
  <si>
    <t xml:space="preserve">Nazat Homoeo Hall </t>
  </si>
  <si>
    <t>Bagerhat Bazar</t>
  </si>
  <si>
    <t>Dr. Md. Sirajul Islam</t>
  </si>
  <si>
    <t xml:space="preserve">The Mondol Homoeo Hall  </t>
  </si>
  <si>
    <t>Dr. Samim Ahmed</t>
  </si>
  <si>
    <t>Kandap Lal Roy</t>
  </si>
  <si>
    <t>Nazrul Homoeo Medicare</t>
  </si>
  <si>
    <t>road south surma.Sylhet</t>
  </si>
  <si>
    <t>Hakim Jahangir alom</t>
  </si>
  <si>
    <t>Ganggapuri Hakim Daowakhan</t>
  </si>
  <si>
    <t>Fensugonj</t>
  </si>
  <si>
    <t xml:space="preserve"> Sylhet</t>
  </si>
  <si>
    <t>Dr.Rampad Das</t>
  </si>
  <si>
    <t xml:space="preserve">Ram Homoeo Pharmacy </t>
  </si>
  <si>
    <t>Dr.Topon Kanti Shen</t>
  </si>
  <si>
    <t xml:space="preserve">Sah Sufi Homoeo Hall </t>
  </si>
  <si>
    <t>Dr.Dilip Kumar</t>
  </si>
  <si>
    <t xml:space="preserve">Purba Homoeo Hall </t>
  </si>
  <si>
    <t>Dr.Tapos Ranjan Borua</t>
  </si>
  <si>
    <t>Shibli Homoeo Chikitsaloy</t>
  </si>
  <si>
    <t xml:space="preserve"> Chandanish</t>
  </si>
  <si>
    <t>Dr. Samsul Houq</t>
  </si>
  <si>
    <t>Bala road kailash</t>
  </si>
  <si>
    <t>mohiuddin mojumdar</t>
  </si>
  <si>
    <t>Dr. A. Sattar</t>
  </si>
  <si>
    <t>Al- Madina Homoeo Hall</t>
  </si>
  <si>
    <t>Dr M A Rouf</t>
  </si>
  <si>
    <t>Shosthy Homoeo Hall</t>
  </si>
  <si>
    <t>Dr.Bevhas</t>
  </si>
  <si>
    <t>Josna Homoeo Hall</t>
  </si>
  <si>
    <t>moulvibazar</t>
  </si>
  <si>
    <t>rajnagor.moulvibazar</t>
  </si>
  <si>
    <t>Dr.asok lal de</t>
  </si>
  <si>
    <t>Amor Homoeo Hall</t>
  </si>
  <si>
    <t>rajnagor</t>
  </si>
  <si>
    <t>Dr.Nobel Boruya</t>
  </si>
  <si>
    <t xml:space="preserve">Trirotno Homoeo Hall </t>
  </si>
  <si>
    <t xml:space="preserve">Chandanish </t>
  </si>
  <si>
    <t xml:space="preserve">Mother Homoeo Clinic </t>
  </si>
  <si>
    <t>Dr sudir chandro</t>
  </si>
  <si>
    <t>Baliyadangy</t>
  </si>
  <si>
    <t>Dr.Mahabub Uddin Chowdhury  Raton</t>
  </si>
  <si>
    <t>Monoara Homoeo Chember</t>
  </si>
  <si>
    <t>Bamoi Bazar</t>
  </si>
  <si>
    <t xml:space="preserve"> Lakhai</t>
  </si>
  <si>
    <t>DR. Mohammod  Sahabuddin</t>
  </si>
  <si>
    <t>Nasha Homoeo Hall</t>
  </si>
  <si>
    <t>Purba bish teke</t>
  </si>
  <si>
    <t>Dr.Akm Fazlur Haque</t>
  </si>
  <si>
    <t>Fundation Homoeo Hall</t>
  </si>
  <si>
    <t>Hazaribagh</t>
  </si>
  <si>
    <t>Ganoktuli Hazaribagh</t>
  </si>
  <si>
    <t>Dr.Ashutos</t>
  </si>
  <si>
    <t>Ramkrishno Homeo Hall</t>
  </si>
  <si>
    <t>DHNS</t>
  </si>
  <si>
    <t>Paikgaca</t>
  </si>
  <si>
    <t>kopilmuni bazar</t>
  </si>
  <si>
    <t>Dr.Oheze khan</t>
  </si>
  <si>
    <t>Al hera Homeo Hall</t>
  </si>
  <si>
    <t xml:space="preserve">Modhugram </t>
  </si>
  <si>
    <t>Dr.Ekhtiar uddin nasim</t>
  </si>
  <si>
    <t>Emu Homeo Hall</t>
  </si>
  <si>
    <t>Dr.Md abdul malek</t>
  </si>
  <si>
    <t>ghugrakathi bazar</t>
  </si>
  <si>
    <t>Dr.Arun Kanti Paul</t>
  </si>
  <si>
    <t xml:space="preserve"> Amirabad</t>
  </si>
  <si>
    <t xml:space="preserve">As-Sefa Homoeo Hall </t>
  </si>
  <si>
    <t>Dr.Md:Foyez Ullah Faruk</t>
  </si>
  <si>
    <t xml:space="preserve">Foyzia Homoeo Pharmacy </t>
  </si>
  <si>
    <t>Dr.Md.Ali</t>
  </si>
  <si>
    <t xml:space="preserve">Shoriatpur Homoeo Hall </t>
  </si>
  <si>
    <t>borogram</t>
  </si>
  <si>
    <t xml:space="preserve">Dr. Shiyoly Akhter </t>
  </si>
  <si>
    <t xml:space="preserve">Shiyoly Homoeo Hall </t>
  </si>
  <si>
    <t>alinogor</t>
  </si>
  <si>
    <t xml:space="preserve">Dr.Smail Hossain </t>
  </si>
  <si>
    <t>Chadpur Homoeo Hall</t>
  </si>
  <si>
    <t>kholifaghat</t>
  </si>
  <si>
    <t xml:space="preserve">Dr.M.Sharkar </t>
  </si>
  <si>
    <t>Sharkar Homoeo Hall</t>
  </si>
  <si>
    <t>khodomtoli</t>
  </si>
  <si>
    <t>Dr.Sakila Parvin</t>
  </si>
  <si>
    <t xml:space="preserve">shikson </t>
  </si>
  <si>
    <t>md Aminul islam</t>
  </si>
  <si>
    <t>dublabari</t>
  </si>
  <si>
    <t>DUPCHACIA</t>
  </si>
  <si>
    <t>ALTAF NAGOR</t>
  </si>
  <si>
    <t>Dr.Md bulbul ahmed</t>
  </si>
  <si>
    <t>Hakim.Md sahadat hossain</t>
  </si>
  <si>
    <t>Paikgaca Unani Daw Akhana</t>
  </si>
  <si>
    <t>Thana road.paikgaca</t>
  </si>
  <si>
    <t>Dr.Md kholilur rahman</t>
  </si>
  <si>
    <t>Paikgaca bazar</t>
  </si>
  <si>
    <t>Bogura-01</t>
  </si>
  <si>
    <t>Bogura-2</t>
  </si>
  <si>
    <t>Gopalganj</t>
  </si>
  <si>
    <t>Akash-Keraniganj-(Cash)</t>
  </si>
  <si>
    <t>Keraniganj</t>
  </si>
  <si>
    <t>Khulna-1</t>
  </si>
  <si>
    <t>Kishoreganj</t>
  </si>
  <si>
    <t>Rangpur-1</t>
  </si>
  <si>
    <t>This Month Coll. Target</t>
  </si>
  <si>
    <t>Dr. Pronoy Biswas</t>
  </si>
  <si>
    <t>Gopalgonj Sadar</t>
  </si>
  <si>
    <t>Md. Ebrahim-Thakurgaon</t>
  </si>
  <si>
    <t>Ma Baba Homoeo Pharmacy</t>
  </si>
  <si>
    <t>Rezaul Islam-As-Mithapukur [Manik Hossain]</t>
  </si>
  <si>
    <t>Rezaul Islam-As-Patgram [ Prodip Ray]</t>
  </si>
  <si>
    <t>Omar Faruk-Luxmipur [ CASH ]</t>
  </si>
  <si>
    <t>Shakhawat Hossain-As-Chowmohoni [CASH]</t>
  </si>
  <si>
    <t>Al-Amin Hossen- Kotchandpur</t>
  </si>
  <si>
    <t>MPO-Easin Arafat-Hatia</t>
  </si>
  <si>
    <t>MPO-Sujan Biswas-Gopalgonj</t>
  </si>
  <si>
    <t>MPO-Abu Hanif-Soriatpur</t>
  </si>
  <si>
    <t>MPO-Linkon Hossain-Jessore</t>
  </si>
  <si>
    <t>The Mondol Homoeo Hall</t>
  </si>
  <si>
    <t>Mahmoud Homeo  Pharmacy</t>
  </si>
  <si>
    <t>Sotal</t>
  </si>
  <si>
    <t>Gareya Homoeo  Hall &amp;  Pharmacy</t>
  </si>
  <si>
    <t>Gareya  Road</t>
  </si>
  <si>
    <t>Polli Health  Care  Foundation</t>
  </si>
  <si>
    <t>Thakurgon Road</t>
  </si>
  <si>
    <t>raygonj</t>
  </si>
  <si>
    <t>Shakhawat Hossain-AM-Cumilla</t>
  </si>
  <si>
    <t>IRIN HOMOEO HALL</t>
  </si>
  <si>
    <t>Shakhawat Hossain-As-B.Baria [CASH]</t>
  </si>
  <si>
    <t>Shakhawat Hossain-AM-Hobigonj</t>
  </si>
  <si>
    <t>lahiry hat</t>
  </si>
  <si>
    <t>dr JALAL UDDIN</t>
  </si>
  <si>
    <t>Zobida  Homoeo Hall</t>
  </si>
  <si>
    <t>Dr.Mejba Uddin Sarker.</t>
  </si>
  <si>
    <t>Adarsho Homoeo pharmacy</t>
  </si>
  <si>
    <t>Shaheprotap</t>
  </si>
  <si>
    <t>Dr.Md.Amdadul Haque</t>
  </si>
  <si>
    <t>Homoeo Arogho Niketon</t>
  </si>
  <si>
    <t>chunkutiya</t>
  </si>
  <si>
    <t xml:space="preserve">Keraniganj </t>
  </si>
  <si>
    <t>Dr.Md.Obayedul Kader</t>
  </si>
  <si>
    <t xml:space="preserve">Bismillah Homoeo Far Macy </t>
  </si>
  <si>
    <t>zinzira</t>
  </si>
  <si>
    <t>Whole Seller</t>
  </si>
  <si>
    <t>mosid market</t>
  </si>
  <si>
    <t>Anup Biswas</t>
  </si>
  <si>
    <t>Nime Homoeo</t>
  </si>
  <si>
    <t>Rathur bazar</t>
  </si>
  <si>
    <t>Paimol Kanti Bala</t>
  </si>
  <si>
    <t>Monosa Homoeo</t>
  </si>
  <si>
    <t>rajpat bazar</t>
  </si>
  <si>
    <t>Sudarson Sarkar</t>
  </si>
  <si>
    <t>Debanro Homoeo</t>
  </si>
  <si>
    <t>Sikha Bala</t>
  </si>
  <si>
    <t>Sama Homoeo</t>
  </si>
  <si>
    <t>Monoj</t>
  </si>
  <si>
    <t>Moly Homoeo</t>
  </si>
  <si>
    <t>satpar bazar</t>
  </si>
  <si>
    <t>Bithika Kitto Nia</t>
  </si>
  <si>
    <t>Joti Homoeo</t>
  </si>
  <si>
    <t>rajpatbaza</t>
  </si>
  <si>
    <t>Songita Malakr</t>
  </si>
  <si>
    <t>Ma Lakhi Homoeo</t>
  </si>
  <si>
    <t>basbaria bajar</t>
  </si>
  <si>
    <t>Jobaer rohoman</t>
  </si>
  <si>
    <t>Rabea Homoeo Holl</t>
  </si>
  <si>
    <t>ulpur bazar</t>
  </si>
  <si>
    <t xml:space="preserve">Lucky Homeo Hall </t>
  </si>
  <si>
    <t>muktir mor Naogaon</t>
  </si>
  <si>
    <t xml:space="preserve">Dr. Pizush </t>
  </si>
  <si>
    <t xml:space="preserve">Haniman aroggoloy </t>
  </si>
  <si>
    <t>Kasimnagor bazar</t>
  </si>
  <si>
    <t>Dr.G M Kamrul islam</t>
  </si>
  <si>
    <t>Gazi homeo complex</t>
  </si>
  <si>
    <t>Dr.Hafijur.</t>
  </si>
  <si>
    <t>Mohamod Homoeo Holl</t>
  </si>
  <si>
    <t>Basabari bazaar</t>
  </si>
  <si>
    <t>Dr.Sofiar rohoman</t>
  </si>
  <si>
    <t>basudab pur</t>
  </si>
  <si>
    <t>Dr.Saiful</t>
  </si>
  <si>
    <t>Nobojibon Homoeo Holl</t>
  </si>
  <si>
    <t>siordha bazaar</t>
  </si>
  <si>
    <t>Dr.Sadhon das</t>
  </si>
  <si>
    <t>Usha Homoeo Holl</t>
  </si>
  <si>
    <t>Navaron bazaar</t>
  </si>
  <si>
    <t>Dr.Yasin nasim</t>
  </si>
  <si>
    <t>Popular Homoeo Chamber</t>
  </si>
  <si>
    <t>Dr.Ebad ali</t>
  </si>
  <si>
    <t>Ebad Homoeo Holl</t>
  </si>
  <si>
    <t>baisa bazaar</t>
  </si>
  <si>
    <t>Dr.M.A manan</t>
  </si>
  <si>
    <t>Oysi Homoeo Holl</t>
  </si>
  <si>
    <t>Dr.Sujan Somajpote</t>
  </si>
  <si>
    <t>Sati Homoeo Hall</t>
  </si>
  <si>
    <t>Shebair Bazar. Sylhet</t>
  </si>
  <si>
    <t>Dr.Bipol Das</t>
  </si>
  <si>
    <t>Oshine Homoeo Hall</t>
  </si>
  <si>
    <t>Shipur.nashindi</t>
  </si>
  <si>
    <t>Dr Jagadis Chandra Ray</t>
  </si>
  <si>
    <t xml:space="preserve">Janaseba Ho Hall </t>
  </si>
  <si>
    <t xml:space="preserve">takurgaon </t>
  </si>
  <si>
    <t>Dr Rejawl Korim</t>
  </si>
  <si>
    <t>Abid Homeo Hall</t>
  </si>
  <si>
    <t xml:space="preserve">Thakurgaon </t>
  </si>
  <si>
    <t>Dr Azizul Haque</t>
  </si>
  <si>
    <t>Azizul Haque Homeo Hall</t>
  </si>
  <si>
    <t xml:space="preserve">Ranisankail </t>
  </si>
  <si>
    <t xml:space="preserve">main road ranisankail </t>
  </si>
  <si>
    <t>Dr.polash Kumar</t>
  </si>
  <si>
    <t xml:space="preserve">Ashibat Homeo Hall </t>
  </si>
  <si>
    <t xml:space="preserve">Gangarampur </t>
  </si>
  <si>
    <t>Gangarampur</t>
  </si>
  <si>
    <t xml:space="preserve">Mustafizur Rahman </t>
  </si>
  <si>
    <t>Ruhama Homoeo Care</t>
  </si>
  <si>
    <t xml:space="preserve">Gollamari </t>
  </si>
  <si>
    <t>Matri Homeo Clinic</t>
  </si>
  <si>
    <t>Khajura</t>
  </si>
  <si>
    <t>Postokula</t>
  </si>
  <si>
    <t>Jurain</t>
  </si>
  <si>
    <t>Dr.Md Shofiqul islam</t>
  </si>
  <si>
    <t>Jamira bazar</t>
  </si>
  <si>
    <t>Maizpara</t>
  </si>
  <si>
    <t>Dr.socindronath mondol</t>
  </si>
  <si>
    <t>Ma Homeo Farmeci</t>
  </si>
  <si>
    <t>Baroaria bazar</t>
  </si>
  <si>
    <t>Dr.Indrojit daash</t>
  </si>
  <si>
    <t>Gokul Homeo Hall</t>
  </si>
  <si>
    <t>Baniakhali bazar</t>
  </si>
  <si>
    <t>Dr.Nornisha</t>
  </si>
  <si>
    <t>Fatima Homoeo Holl</t>
  </si>
  <si>
    <t>Tularampur</t>
  </si>
  <si>
    <t>Dr.Afroza</t>
  </si>
  <si>
    <t>Khondokar Homoeo Holl</t>
  </si>
  <si>
    <t xml:space="preserve">Dr.Prokash </t>
  </si>
  <si>
    <t xml:space="preserve">Mamoni Homeo  Pharmacy </t>
  </si>
  <si>
    <t>Dr.Sazeda Akram</t>
  </si>
  <si>
    <t>Rimon Homoeo Holl</t>
  </si>
  <si>
    <t>Dr Dulal Basok</t>
  </si>
  <si>
    <t>Anuvob Homeo Hall</t>
  </si>
  <si>
    <t>Lahiri Hat</t>
  </si>
  <si>
    <t>Dr Harodev Chandro Roy</t>
  </si>
  <si>
    <t>Dash Homeo Hall</t>
  </si>
  <si>
    <t>pirganj road mondirpara</t>
  </si>
  <si>
    <t>dr Rofiquil Islam</t>
  </si>
  <si>
    <t>Ma Classic Ho Chiktshaloy</t>
  </si>
  <si>
    <t>Dr Mahmud Shorkar</t>
  </si>
  <si>
    <t xml:space="preserve">Amili Homeo Pharmacy </t>
  </si>
  <si>
    <t xml:space="preserve">Boda bazar </t>
  </si>
  <si>
    <t xml:space="preserve">Dr Monu Roy </t>
  </si>
  <si>
    <t>H.C Homeo Chikitsalaya</t>
  </si>
  <si>
    <t>Station road shibganj</t>
  </si>
  <si>
    <t>Dr Polas chandro roy</t>
  </si>
  <si>
    <t>Nondo Homeo Chikitsalaya</t>
  </si>
  <si>
    <t>Dr Belal hosen</t>
  </si>
  <si>
    <t xml:space="preserve">Modan Homeo Pharmacy </t>
  </si>
  <si>
    <t xml:space="preserve">Boro khochabari bazar </t>
  </si>
  <si>
    <t>Dr Tozmul haque</t>
  </si>
  <si>
    <t>Dr Nurujjaman</t>
  </si>
  <si>
    <t xml:space="preserve">Dr.Bikash </t>
  </si>
  <si>
    <t xml:space="preserve">Niramay Homeo Hall </t>
  </si>
  <si>
    <t>Dr.Giyas uddin</t>
  </si>
  <si>
    <t>Mizan Homoeo Holl</t>
  </si>
  <si>
    <t>Manikgung</t>
  </si>
  <si>
    <t>Dr.Sujoy</t>
  </si>
  <si>
    <t xml:space="preserve">Dr.Nirmal Chakraborty </t>
  </si>
  <si>
    <t>Niloy Homoeo Holl</t>
  </si>
  <si>
    <t xml:space="preserve">Naldi </t>
  </si>
  <si>
    <t>Naldi</t>
  </si>
  <si>
    <t>Dr.Biplob</t>
  </si>
  <si>
    <t xml:space="preserve">Janani Homeo Hall </t>
  </si>
  <si>
    <t xml:space="preserve">Dr. Sanjoy </t>
  </si>
  <si>
    <t xml:space="preserve">Rubel Homoeo Hall </t>
  </si>
  <si>
    <t>Dr.Akram</t>
  </si>
  <si>
    <t>Akram Homoeo Holl</t>
  </si>
  <si>
    <t xml:space="preserve">Dr.Abu Zafar </t>
  </si>
  <si>
    <t>Rikta Homoeo Holl</t>
  </si>
  <si>
    <t>Dr Siddik</t>
  </si>
  <si>
    <t>Sosthi Homoeo Holl</t>
  </si>
  <si>
    <t xml:space="preserve">Dr. Habibur Rohman </t>
  </si>
  <si>
    <t xml:space="preserve">Nur Shifa Homeo Hall </t>
  </si>
  <si>
    <t>Dr.monirulzzan</t>
  </si>
  <si>
    <t>Sima Sumi Homoeo Holl</t>
  </si>
  <si>
    <t>Dr.Masud Alom</t>
  </si>
  <si>
    <t xml:space="preserve">Masud Homoeo Hall </t>
  </si>
  <si>
    <t xml:space="preserve">Bagharpara </t>
  </si>
  <si>
    <t xml:space="preserve">Dr.khitis Sandra De </t>
  </si>
  <si>
    <t xml:space="preserve">Suman Homeo Hall </t>
  </si>
  <si>
    <t xml:space="preserve">Dr.Shekhar </t>
  </si>
  <si>
    <t>Shekhar Homoeo Holl</t>
  </si>
  <si>
    <t>Dr.Mollah mohon</t>
  </si>
  <si>
    <t xml:space="preserve">Sadhana Homeo Complex </t>
  </si>
  <si>
    <t>Siggia</t>
  </si>
  <si>
    <t>siggia</t>
  </si>
  <si>
    <t>Dr.Rased</t>
  </si>
  <si>
    <t>Dr.Nihar</t>
  </si>
  <si>
    <t xml:space="preserve">Tirth  Homeo Hall </t>
  </si>
  <si>
    <t>Dr.Masbhaul islam</t>
  </si>
  <si>
    <t>Moriom Homoeo Hall</t>
  </si>
  <si>
    <t>palla bazaar</t>
  </si>
  <si>
    <t>Dr.Anarul islam</t>
  </si>
  <si>
    <t>Anoair Homoeo Hall</t>
  </si>
  <si>
    <t>Dr.Ahosan habib</t>
  </si>
  <si>
    <t>Rifat Homoeo</t>
  </si>
  <si>
    <t>Fothapur</t>
  </si>
  <si>
    <t>Dr.Golam robbani</t>
  </si>
  <si>
    <t>S.S Homoeo</t>
  </si>
  <si>
    <t>Dr Abdul Kuddus</t>
  </si>
  <si>
    <t>Kuddus Homeo Hall</t>
  </si>
  <si>
    <t>Nagarbathan</t>
  </si>
  <si>
    <t>Dr Asiyor Rehman</t>
  </si>
  <si>
    <t>Asimam homeo hall</t>
  </si>
  <si>
    <t xml:space="preserve">Ruhiya bazar </t>
  </si>
  <si>
    <t>Dr Salma Begum</t>
  </si>
  <si>
    <t>German manavseva homeo hall</t>
  </si>
  <si>
    <t xml:space="preserve">Ruhiya bangla bazar </t>
  </si>
  <si>
    <t>Dr Abul Qasim</t>
  </si>
  <si>
    <t>Azad homeo hall</t>
  </si>
  <si>
    <t>Dr.Tapas Acharjee</t>
  </si>
  <si>
    <t>Bidhay Bhusham Homoeo pharmacy</t>
  </si>
  <si>
    <t>nabiganj</t>
  </si>
  <si>
    <t xml:space="preserve"> nabiganj</t>
  </si>
  <si>
    <t>Dr.Vabotos Biswas</t>
  </si>
  <si>
    <t>Chandshi homoeo hall</t>
  </si>
  <si>
    <t>Balagonj</t>
  </si>
  <si>
    <t>Modon mohon market. Balagonj.</t>
  </si>
  <si>
    <t>Dr. M. Mahmudul Hasan</t>
  </si>
  <si>
    <t>Porshuram</t>
  </si>
  <si>
    <t>Dr. Md. Abdur Rahman Ripon</t>
  </si>
  <si>
    <t>Feni Sodor</t>
  </si>
  <si>
    <t>Trank Road</t>
  </si>
  <si>
    <t>Dr. Ashutash Nath</t>
  </si>
  <si>
    <t>N. K. Homoeo Hall</t>
  </si>
  <si>
    <t>Dr. Md. Kawsar Hossain</t>
  </si>
  <si>
    <t>Dr. Kingkar Acharjo</t>
  </si>
  <si>
    <t>Chowmohoni</t>
  </si>
  <si>
    <t>Muktijoddha Super Market</t>
  </si>
  <si>
    <t>Dr.Amal</t>
  </si>
  <si>
    <t>Amal Homoeo Pharmacy</t>
  </si>
  <si>
    <t>Bank Road</t>
  </si>
  <si>
    <t>Dr. Md. Abul Kashem</t>
  </si>
  <si>
    <t xml:space="preserve">FozleNur Homoeo Hall </t>
  </si>
  <si>
    <t>Kamalnagar</t>
  </si>
  <si>
    <t>Torabgonj Bazar</t>
  </si>
  <si>
    <t>Dr. Md. Shah Alam</t>
  </si>
  <si>
    <t xml:space="preserve">Alam Pharmacy </t>
  </si>
  <si>
    <t xml:space="preserve">Laxmipur </t>
  </si>
  <si>
    <t>Dr. M. M. Kamal Uddin</t>
  </si>
  <si>
    <t xml:space="preserve">Shefa Homoeo pharmacy </t>
  </si>
  <si>
    <t>Jomidar Hat</t>
  </si>
  <si>
    <t xml:space="preserve">Dr.Mijanur </t>
  </si>
  <si>
    <t>Notunhat</t>
  </si>
  <si>
    <t>Dr.Mohamod alli</t>
  </si>
  <si>
    <t>Vueaa Homoeo Hall</t>
  </si>
  <si>
    <t xml:space="preserve">Dr.MD. Momenul Hoq </t>
  </si>
  <si>
    <t>Mohammodia Homoeo Hall</t>
  </si>
  <si>
    <t>balurghat</t>
  </si>
  <si>
    <t>Mohammad pur</t>
  </si>
  <si>
    <t>Dr. Md. Amadul Islam</t>
  </si>
  <si>
    <t>Homoeopathic Aroggo Niketon</t>
  </si>
  <si>
    <t>Dr.Chanchal Sarkar.</t>
  </si>
  <si>
    <t>Chandshi Homoeo Pharmacy</t>
  </si>
  <si>
    <t>Shopping complex</t>
  </si>
  <si>
    <t>Dr. Sohag hossen</t>
  </si>
  <si>
    <t xml:space="preserve">Hossen Homoeo Pharmacy </t>
  </si>
  <si>
    <t xml:space="preserve"> norshingdi</t>
  </si>
  <si>
    <t xml:space="preserve">Dr Noresh chandro sarkar </t>
  </si>
  <si>
    <t xml:space="preserve">Kollani Ho Hall </t>
  </si>
  <si>
    <t xml:space="preserve">Thrash </t>
  </si>
  <si>
    <t>Binodpur bazar</t>
  </si>
  <si>
    <t xml:space="preserve">dr Topon Kumer </t>
  </si>
  <si>
    <t xml:space="preserve">Loxxmi Ho Hall </t>
  </si>
  <si>
    <t>Dr masud karim</t>
  </si>
  <si>
    <t xml:space="preserve">Mahim Ho Hall </t>
  </si>
  <si>
    <t xml:space="preserve">Pingury Bazar </t>
  </si>
  <si>
    <t>dr kolilur Rahaman</t>
  </si>
  <si>
    <t xml:space="preserve">Amirhamza Ho Hall </t>
  </si>
  <si>
    <t>Binshora</t>
  </si>
  <si>
    <t>Dr Enamul Haque</t>
  </si>
  <si>
    <t xml:space="preserve">Khan Ho Hall </t>
  </si>
  <si>
    <t>Solanga</t>
  </si>
  <si>
    <t>Sirajgonj Road</t>
  </si>
  <si>
    <t xml:space="preserve">dr Rabiul Islam </t>
  </si>
  <si>
    <t xml:space="preserve">Garman Ho Hall </t>
  </si>
  <si>
    <t>Burir bari</t>
  </si>
  <si>
    <t xml:space="preserve">Dr Ashok sarkar </t>
  </si>
  <si>
    <t xml:space="preserve">Ashok Ho Hall </t>
  </si>
  <si>
    <t xml:space="preserve">Dr Hamidur Rahman </t>
  </si>
  <si>
    <t xml:space="preserve">Nurzajan Ho Hall </t>
  </si>
  <si>
    <t xml:space="preserve">Dr Ataur Rahman </t>
  </si>
  <si>
    <t xml:space="preserve">Darus Sefa Ho Hall </t>
  </si>
  <si>
    <t>Horinchora bazar</t>
  </si>
  <si>
    <t>Dr Imran khan</t>
  </si>
  <si>
    <t>Solanga kodomtola</t>
  </si>
  <si>
    <t xml:space="preserve">Dr hayder ali </t>
  </si>
  <si>
    <t>Zom Zom Uniani</t>
  </si>
  <si>
    <t>Dr Autul chandro ray</t>
  </si>
  <si>
    <t>Seba homoeo hall</t>
  </si>
  <si>
    <t>Chirir Bandar</t>
  </si>
  <si>
    <t>T.N.T mor Chirirbandar</t>
  </si>
  <si>
    <t>dr dipu kundo</t>
  </si>
  <si>
    <t>kundo kobiraj stor</t>
  </si>
  <si>
    <t>solanga</t>
  </si>
  <si>
    <t>Gurka bazar</t>
  </si>
  <si>
    <t>Dr. Babul Chandra Debonath</t>
  </si>
  <si>
    <t xml:space="preserve">Shumita Homoeo Center </t>
  </si>
  <si>
    <t xml:space="preserve">Chowmohoni </t>
  </si>
  <si>
    <t xml:space="preserve">Dr. Mahmudul Hasan Manik </t>
  </si>
  <si>
    <t xml:space="preserve">Aroggaloy Homoeo Hall </t>
  </si>
  <si>
    <t>Cantonment Bazar</t>
  </si>
  <si>
    <t>dr.joynob khaton</t>
  </si>
  <si>
    <t>Rabya Ho Hall</t>
  </si>
  <si>
    <t>buyagati bazar</t>
  </si>
  <si>
    <t>dr Abdus ssmad</t>
  </si>
  <si>
    <t xml:space="preserve">Jorna Ho Hall </t>
  </si>
  <si>
    <t>dr subuj kumar modok</t>
  </si>
  <si>
    <t>Radha Gobindo Ho Hall</t>
  </si>
  <si>
    <t>dr subol chondro  bissas</t>
  </si>
  <si>
    <t>The Kasinat Ho Hall</t>
  </si>
  <si>
    <t>raygonj houspital</t>
  </si>
  <si>
    <t xml:space="preserve">Dr. Imtiaz Ahmed </t>
  </si>
  <si>
    <t xml:space="preserve">Al Madina Homoeo Hall </t>
  </si>
  <si>
    <t>01761-039088</t>
  </si>
  <si>
    <t>B.Baria</t>
  </si>
  <si>
    <t>Kazir Bazar</t>
  </si>
  <si>
    <t>sripur</t>
  </si>
  <si>
    <t>Birondro Homoeo Hall</t>
  </si>
  <si>
    <t>magura sador</t>
  </si>
  <si>
    <t>Avoiya Homoeo Hall</t>
  </si>
  <si>
    <t>Gossami Homoeo Hall</t>
  </si>
  <si>
    <t>Mahmudullah Homoeo Hall</t>
  </si>
  <si>
    <t>Allahurdan Homoeo Hall</t>
  </si>
  <si>
    <t>Matara Homoeo Hall</t>
  </si>
  <si>
    <t>Rokkhit Homoeo Hall</t>
  </si>
  <si>
    <t>Subtho Homoeo Hall</t>
  </si>
  <si>
    <t>Dr.Anondo kumar pul</t>
  </si>
  <si>
    <t>Dr.Newton mondol</t>
  </si>
  <si>
    <t>Kewor Homeo</t>
  </si>
  <si>
    <t>Amena super market.dumuria</t>
  </si>
  <si>
    <t>Dr.Md Ismail hosen</t>
  </si>
  <si>
    <t>Digital Unani</t>
  </si>
  <si>
    <t>Dr.Topon kumar mondal</t>
  </si>
  <si>
    <t>Joty Hom0eo Hall</t>
  </si>
  <si>
    <t>Dakope</t>
  </si>
  <si>
    <t>joynagor bazar.dakope.khulna</t>
  </si>
  <si>
    <t>DR EBRAHIM HOSSAIN</t>
  </si>
  <si>
    <t>REZA HOMOEO HALL</t>
  </si>
  <si>
    <t>STATION MARKET</t>
  </si>
  <si>
    <t>Dr.beuti</t>
  </si>
  <si>
    <t xml:space="preserve">Naim Homoeo Hall </t>
  </si>
  <si>
    <t>trimohoni</t>
  </si>
  <si>
    <t>Dr. sudeb pal</t>
  </si>
  <si>
    <t>Homoeo  Bitan</t>
  </si>
  <si>
    <t xml:space="preserve">koya  Bazar </t>
  </si>
  <si>
    <t>Dr.Abu Taleb</t>
  </si>
  <si>
    <t xml:space="preserve">Toha Homoeo Hall </t>
  </si>
  <si>
    <t>Dr.Mahfuza  khatun</t>
  </si>
  <si>
    <t xml:space="preserve">Nashir Homoeo Hall </t>
  </si>
  <si>
    <t>halsha bazar</t>
  </si>
  <si>
    <t xml:space="preserve">Dr. Ha mim Hossain </t>
  </si>
  <si>
    <t xml:space="preserve">Ha Mim Homoeo Hall </t>
  </si>
  <si>
    <t>SUn</t>
  </si>
  <si>
    <t>Allahar Dorga</t>
  </si>
  <si>
    <t xml:space="preserve">Dr.Rayhan </t>
  </si>
  <si>
    <t xml:space="preserve">Rayhan Homoeo Hall </t>
  </si>
  <si>
    <t>koburhat bazar</t>
  </si>
  <si>
    <t>Robioul islam</t>
  </si>
  <si>
    <t>VAGJOT BAZAR</t>
  </si>
  <si>
    <t xml:space="preserve"> dr.mintu lal bepary</t>
  </si>
  <si>
    <t>Monali Homoeo Care</t>
  </si>
  <si>
    <t xml:space="preserve">Pirojpur sador  </t>
  </si>
  <si>
    <t>dr.fared hossain</t>
  </si>
  <si>
    <t>sadjit homoeo hall</t>
  </si>
  <si>
    <t>chandepur</t>
  </si>
  <si>
    <t>dr.raduan karim</t>
  </si>
  <si>
    <t>shefa homoeo hall</t>
  </si>
  <si>
    <t>balipara</t>
  </si>
  <si>
    <t>dr.abu hosen</t>
  </si>
  <si>
    <t>anoar homoeo hall</t>
  </si>
  <si>
    <t xml:space="preserve">dr.anamul </t>
  </si>
  <si>
    <t>abdullah homoeo hall</t>
  </si>
  <si>
    <t>dr.dabasish daa</t>
  </si>
  <si>
    <t>ma homeo hall</t>
  </si>
  <si>
    <t>chalesha bazar</t>
  </si>
  <si>
    <t>BHabatosh kumar</t>
  </si>
  <si>
    <t>Nayan homoeo holl</t>
  </si>
  <si>
    <t>Chandipur</t>
  </si>
  <si>
    <t>Dr suvash chandra Halder</t>
  </si>
  <si>
    <t>Bakul Homoeo Chember</t>
  </si>
  <si>
    <t>Nazir pur</t>
  </si>
  <si>
    <t xml:space="preserve">dr Nazrul Islam </t>
  </si>
  <si>
    <t>dr Hamed mondol</t>
  </si>
  <si>
    <t>Mayer Doha Homeo Hall</t>
  </si>
  <si>
    <t>Potnitola</t>
  </si>
  <si>
    <t xml:space="preserve">Agradigun bazer </t>
  </si>
  <si>
    <t>Dr.sojol bormon</t>
  </si>
  <si>
    <t>sojol  Homoeo hall</t>
  </si>
  <si>
    <t>pulerghat</t>
  </si>
  <si>
    <t>kotiadi</t>
  </si>
  <si>
    <t>Mainul Islam-Mymensingh- (Cash)</t>
  </si>
  <si>
    <t>S.A  Homoeo</t>
  </si>
  <si>
    <t>Md.Alomgir Hossain</t>
  </si>
  <si>
    <t>Trirotno Enterprise</t>
  </si>
  <si>
    <t>DR. SAIFUNNESA KHANAM</t>
  </si>
  <si>
    <t>MADHARIPUR HOMOEO CHIKISSHALAYA</t>
  </si>
  <si>
    <t>SYLHET</t>
  </si>
  <si>
    <t>DR. SAIDUR RAHMAN</t>
  </si>
  <si>
    <t>SAGOR HOMOEO HALL</t>
  </si>
  <si>
    <t>BEANI BAZER SYLHET</t>
  </si>
  <si>
    <t>Dr.Maruf Ali Mehedi</t>
  </si>
  <si>
    <t>Mukta Manik Homoeo hall</t>
  </si>
  <si>
    <t>Jaflong Bazar</t>
  </si>
  <si>
    <t>r.Mukul Das</t>
  </si>
  <si>
    <t>Aditya homoeo hall</t>
  </si>
  <si>
    <t>Chotul Bazar</t>
  </si>
  <si>
    <t xml:space="preserve"> Kanaighat Sylhet</t>
  </si>
  <si>
    <t>Dr.Raton Moni chando</t>
  </si>
  <si>
    <t>Aroggo homoeo hall</t>
  </si>
  <si>
    <t>Golapganj Bazar</t>
  </si>
  <si>
    <t>dr.Porimol shib</t>
  </si>
  <si>
    <t>Porimol shib</t>
  </si>
  <si>
    <t xml:space="preserve">fensugonj </t>
  </si>
  <si>
    <t>dr.kondropo lal ray</t>
  </si>
  <si>
    <t xml:space="preserve">Lokkhe Narayan Homoeo hall </t>
  </si>
  <si>
    <t xml:space="preserve">dr.Abul Hossain </t>
  </si>
  <si>
    <t xml:space="preserve">maa homoeo hall </t>
  </si>
  <si>
    <t>Dr.mollika</t>
  </si>
  <si>
    <t>Badon Homoeo</t>
  </si>
  <si>
    <t>Aguri Amtola</t>
  </si>
  <si>
    <t>Dr.Humaun kabir</t>
  </si>
  <si>
    <t xml:space="preserve">Shajalal Madikel </t>
  </si>
  <si>
    <t xml:space="preserve">Rupsa Bridge </t>
  </si>
  <si>
    <t>Dr. s.m. kamal</t>
  </si>
  <si>
    <t>Adoso Homoeo Hool</t>
  </si>
  <si>
    <t>muktahar bazar</t>
  </si>
  <si>
    <t>Dr.Siddiqur Rahman</t>
  </si>
  <si>
    <t>Homna Homoeo Hall</t>
  </si>
  <si>
    <t>Dr.Sariful Islam (sumon)</t>
  </si>
  <si>
    <t>Niramoy Homoeo Center</t>
  </si>
  <si>
    <t>muradnagor.</t>
  </si>
  <si>
    <t>Dr.jharna akther</t>
  </si>
  <si>
    <t>Sakib homoeo hall</t>
  </si>
  <si>
    <t>Dr.Abdul kader</t>
  </si>
  <si>
    <t>Niramoy homeo holl</t>
  </si>
  <si>
    <t>Dr.Ratna Day</t>
  </si>
  <si>
    <t>Printy homeo chialoy</t>
  </si>
  <si>
    <t>MPO-Abu Hasan-Narail</t>
  </si>
  <si>
    <t>Dr.Laboni</t>
  </si>
  <si>
    <t>Arenda Bazar</t>
  </si>
  <si>
    <t>Dr.Dibashis</t>
  </si>
  <si>
    <t>Shantimata Homoeo Hall</t>
  </si>
  <si>
    <t>Dr.Horidas Mollik</t>
  </si>
  <si>
    <t>Dr.Likot Ali</t>
  </si>
  <si>
    <t xml:space="preserve">Hussain Homoeo Hall </t>
  </si>
  <si>
    <t>Ghora Khali</t>
  </si>
  <si>
    <t>Dr.Hirok</t>
  </si>
  <si>
    <t xml:space="preserve">Naldi Bazar </t>
  </si>
  <si>
    <t>Dr.Masud Rahman</t>
  </si>
  <si>
    <t xml:space="preserve">Abdur Rahman Homoeo Hall </t>
  </si>
  <si>
    <t xml:space="preserve">Fadi Bazar </t>
  </si>
  <si>
    <t>Dr.Rajib</t>
  </si>
  <si>
    <t xml:space="preserve">Nishat Homoeo Hall </t>
  </si>
  <si>
    <t>Dr.Jiyaul Hok</t>
  </si>
  <si>
    <t>Dr.Asin Ali</t>
  </si>
  <si>
    <t xml:space="preserve">Harbal Homoeo Hall </t>
  </si>
  <si>
    <t>Abdur Razzak</t>
  </si>
  <si>
    <t>Niramoy Homoeo   Farmecy 2</t>
  </si>
  <si>
    <t>Damudda</t>
  </si>
  <si>
    <t>Md Shorif Uddin Litu</t>
  </si>
  <si>
    <t>Mordarn Homoeo Pharmacy</t>
  </si>
  <si>
    <t>Jashore Sadar</t>
  </si>
  <si>
    <t>Chowrastha</t>
  </si>
  <si>
    <t>MPO-Ebrahim-Thakurgaon</t>
  </si>
  <si>
    <t>Dr Shanik Chandra</t>
  </si>
  <si>
    <t>Shanik Homeo Hall</t>
  </si>
  <si>
    <t>vaular hat</t>
  </si>
  <si>
    <t>Dr Omol chandra</t>
  </si>
  <si>
    <t>Messrs Sukumar Pharmacy</t>
  </si>
  <si>
    <t xml:space="preserve">Pirganj </t>
  </si>
  <si>
    <t xml:space="preserve">Katihar bazar </t>
  </si>
  <si>
    <t>Dr Masud Rana</t>
  </si>
  <si>
    <t>Hamid Homeo Hall</t>
  </si>
  <si>
    <t>Dr Zahangir Alom</t>
  </si>
  <si>
    <t xml:space="preserve">Ma Homeo Pharmacy </t>
  </si>
  <si>
    <t xml:space="preserve">Polli bazar </t>
  </si>
  <si>
    <t>Dr Jihadi</t>
  </si>
  <si>
    <t xml:space="preserve">Goreya Bazar </t>
  </si>
  <si>
    <t>Dr M A Ali</t>
  </si>
  <si>
    <t>Al-Bad Homeo Pathik Hall</t>
  </si>
  <si>
    <t>Condipur</t>
  </si>
  <si>
    <t xml:space="preserve">Dr Hasibur Rahman </t>
  </si>
  <si>
    <t xml:space="preserve">Moydandigi </t>
  </si>
  <si>
    <t xml:space="preserve">Dr Talebur Rahman </t>
  </si>
  <si>
    <t>Tajmima Homeo Hall</t>
  </si>
  <si>
    <t>Dr Joynal Abedin</t>
  </si>
  <si>
    <t xml:space="preserve">Rajiya Homeo Hall </t>
  </si>
  <si>
    <t>Dr Toren Chandro</t>
  </si>
  <si>
    <t xml:space="preserve">Tripti homeo pharmacy </t>
  </si>
  <si>
    <t xml:space="preserve">Baliadangi </t>
  </si>
  <si>
    <t xml:space="preserve">Lahiri hat </t>
  </si>
  <si>
    <t>Dr Abdul Karim</t>
  </si>
  <si>
    <t xml:space="preserve">Rabeya homeo pharmacy </t>
  </si>
  <si>
    <t xml:space="preserve">Ruhiya </t>
  </si>
  <si>
    <t>Dr Roton sharma</t>
  </si>
  <si>
    <t>Adarso homeo hall</t>
  </si>
  <si>
    <t xml:space="preserve">Dholar hat </t>
  </si>
  <si>
    <t>Dr Bimol sharma</t>
  </si>
  <si>
    <t>Janopreo homeo hall</t>
  </si>
  <si>
    <t>Dr. Sree Debi</t>
  </si>
  <si>
    <t>Sree Debi Homoeo Center</t>
  </si>
  <si>
    <t xml:space="preserve">Hokars Market </t>
  </si>
  <si>
    <t>Dr. Md. Noor Hossain</t>
  </si>
  <si>
    <t>Al Madina Homoeo Center</t>
  </si>
  <si>
    <t>Kapilatoli Bazar</t>
  </si>
  <si>
    <t>Dr. Md. Rubayet Hossain</t>
  </si>
  <si>
    <t>Annoor Homoeo Hall &amp; Medicine Care</t>
  </si>
  <si>
    <t>DR. MASUDUR RAHAMAN</t>
  </si>
  <si>
    <t>Near Upozela get Raiapur Laxmipur</t>
  </si>
  <si>
    <t>Dr.Jeko shaha</t>
  </si>
  <si>
    <t>Nittananda Homoeo hall</t>
  </si>
  <si>
    <t>Ramgang</t>
  </si>
  <si>
    <t xml:space="preserve">Dr. Md. Omar Faruk </t>
  </si>
  <si>
    <t>Shanta Homoeo Hall 3</t>
  </si>
  <si>
    <t>MPO-Al-amin Hossen-Kotchandpur</t>
  </si>
  <si>
    <t>Nur Stor</t>
  </si>
  <si>
    <t>Moheshpur</t>
  </si>
  <si>
    <t xml:space="preserve">Nepa bazar </t>
  </si>
  <si>
    <t xml:space="preserve">Shahed pharmacy </t>
  </si>
  <si>
    <t>kalitola bazer</t>
  </si>
  <si>
    <t>Dr.Nazim Uddin</t>
  </si>
  <si>
    <t xml:space="preserve">Naz Clinic </t>
  </si>
  <si>
    <t xml:space="preserve">Talsar bazer </t>
  </si>
  <si>
    <t>Dr.Enamul Hauqa</t>
  </si>
  <si>
    <t xml:space="preserve">Moriom pharmacy </t>
  </si>
  <si>
    <t>Boro khanpur</t>
  </si>
  <si>
    <t>Dr Shahanur</t>
  </si>
  <si>
    <t>Kagmari bazar</t>
  </si>
  <si>
    <t>Dr.Hakim</t>
  </si>
  <si>
    <t xml:space="preserve">Seba clinic </t>
  </si>
  <si>
    <t>Dr.Omidul</t>
  </si>
  <si>
    <t>Omidul osudoloy</t>
  </si>
  <si>
    <t xml:space="preserve">Lal Mohammed </t>
  </si>
  <si>
    <t xml:space="preserve">Lal Mohammed pharmacy </t>
  </si>
  <si>
    <t xml:space="preserve">kotchandpur </t>
  </si>
  <si>
    <t xml:space="preserve">kagmari </t>
  </si>
  <si>
    <t>Ashraf</t>
  </si>
  <si>
    <t xml:space="preserve">Ashraf pharmacy </t>
  </si>
  <si>
    <t>Kosim</t>
  </si>
  <si>
    <t xml:space="preserve">kosim Medical </t>
  </si>
  <si>
    <t xml:space="preserve">Moheshpur </t>
  </si>
  <si>
    <t xml:space="preserve">Selim pharmacy </t>
  </si>
  <si>
    <t>sainboard</t>
  </si>
  <si>
    <t>Dr Abdul Mannan</t>
  </si>
  <si>
    <t xml:space="preserve">Mariya Mabiya pharmacy </t>
  </si>
  <si>
    <t>Vatam tola</t>
  </si>
  <si>
    <t>Dr Ismail Hossen</t>
  </si>
  <si>
    <t>Hauqe Homeo Hall</t>
  </si>
  <si>
    <t>Baliyadanga</t>
  </si>
  <si>
    <t xml:space="preserve">Nur Homeo Hall </t>
  </si>
  <si>
    <t xml:space="preserve">AL-AMIN </t>
  </si>
  <si>
    <t xml:space="preserve">AL-AMIN self Stock </t>
  </si>
  <si>
    <t xml:space="preserve">Kagmari </t>
  </si>
  <si>
    <t xml:space="preserve">Dr Moshiur Rahman </t>
  </si>
  <si>
    <t>Germany  Homeo Hall</t>
  </si>
  <si>
    <t xml:space="preserve">Jibannagar </t>
  </si>
  <si>
    <t>Hashadah</t>
  </si>
  <si>
    <t>Dr Rangs Mpo</t>
  </si>
  <si>
    <t>Dr Shopon Kumar pal</t>
  </si>
  <si>
    <t xml:space="preserve">Mesarch Pal Pharmacy </t>
  </si>
  <si>
    <t>Fotepur</t>
  </si>
  <si>
    <t xml:space="preserve">Dr Jahangir </t>
  </si>
  <si>
    <t xml:space="preserve">Mama vagna pharmacy </t>
  </si>
  <si>
    <t>Alampur</t>
  </si>
  <si>
    <t>Dr Aynal Hauqe (Liton)</t>
  </si>
  <si>
    <t xml:space="preserve">Liton pharmacy </t>
  </si>
  <si>
    <t>pashpatila</t>
  </si>
  <si>
    <t>Dr.Shadhon sing</t>
  </si>
  <si>
    <t>Hanyman Homoeo Clinic</t>
  </si>
  <si>
    <t>Parkhajura bazar</t>
  </si>
  <si>
    <t>Dr.jubayer Hosen</t>
  </si>
  <si>
    <t>Bissash Homoeo Hall</t>
  </si>
  <si>
    <t>Keshobpur Bazar</t>
  </si>
  <si>
    <t>Dr.Robiul Islam</t>
  </si>
  <si>
    <t>Helancy Bazar</t>
  </si>
  <si>
    <t>Dr.Idris Ali</t>
  </si>
  <si>
    <t>rajgonj Bazar</t>
  </si>
  <si>
    <t>Nusrat Homoeo Pharmacy</t>
  </si>
  <si>
    <t>Polashi vandaria mor</t>
  </si>
  <si>
    <t>Dr.Joshim uddin</t>
  </si>
  <si>
    <t>Jonoseba Homoeo Chikitsalay</t>
  </si>
  <si>
    <t>Dr.Jakari Anowari</t>
  </si>
  <si>
    <t>Jonoseba Clinic &amp; Homoeo Hall</t>
  </si>
  <si>
    <t>Kodombaria sohrab mor</t>
  </si>
  <si>
    <t>Dr.Rofikul Islam</t>
  </si>
  <si>
    <t>Niranoy Homoeo Clinic</t>
  </si>
  <si>
    <t>Dolkhola mor</t>
  </si>
  <si>
    <t>Dr.Porimoll kanti biswas</t>
  </si>
  <si>
    <t>Dipa Homoeo Pharmacy</t>
  </si>
  <si>
    <t>Katakhali Bazar</t>
  </si>
  <si>
    <t>Dr.Anoar Hosen</t>
  </si>
  <si>
    <t>Taqwa Homoeo Pharmacy</t>
  </si>
  <si>
    <t>Dr.Azharul Islam</t>
  </si>
  <si>
    <t>Sayra Homoeo Chikitsalay</t>
  </si>
  <si>
    <t>Jahanpur Bazar</t>
  </si>
  <si>
    <t>Sorder Homoeo Hall</t>
  </si>
  <si>
    <t>01720 687 208</t>
  </si>
  <si>
    <t>Taltola Bazar</t>
  </si>
  <si>
    <t>Dr.omol kanti</t>
  </si>
  <si>
    <t>Mati Homoeo Aroggo Niketon</t>
  </si>
  <si>
    <t>01710 1834 27</t>
  </si>
  <si>
    <t xml:space="preserve">Dr. robiul Islam  </t>
  </si>
  <si>
    <t xml:space="preserve">Labib Homoeo Hall </t>
  </si>
  <si>
    <t xml:space="preserve">0171 7864 366 </t>
  </si>
  <si>
    <t>Blidha</t>
  </si>
  <si>
    <t>Dr.Rustom Ali</t>
  </si>
  <si>
    <t>Khan Homoeo Chikitsalay</t>
  </si>
  <si>
    <t>01913 216 155</t>
  </si>
  <si>
    <t>Dr.Anup mondol</t>
  </si>
  <si>
    <t>Poppy Homoeo Hall</t>
  </si>
  <si>
    <t>01720 94430</t>
  </si>
  <si>
    <t>ovoynagor</t>
  </si>
  <si>
    <t>sundoli Bazar</t>
  </si>
  <si>
    <t>Dr.Alibddin</t>
  </si>
  <si>
    <t>01747 529989</t>
  </si>
  <si>
    <t>soroshkati Bazar near</t>
  </si>
  <si>
    <t>Dr.Ataur rohoman</t>
  </si>
  <si>
    <t>01739 377 217</t>
  </si>
  <si>
    <t>royita bazar</t>
  </si>
  <si>
    <t>Dr.Lokman hakim</t>
  </si>
  <si>
    <t>Sabiha Homoeo Hall And</t>
  </si>
  <si>
    <t>01705 711 576</t>
  </si>
  <si>
    <t>kathaltola bazar</t>
  </si>
  <si>
    <t>Dr.abu taleb</t>
  </si>
  <si>
    <t>Dighirpar Bazar</t>
  </si>
  <si>
    <t>Dr.Ruhul amin</t>
  </si>
  <si>
    <t>01781 011 087</t>
  </si>
  <si>
    <t>Dr omol kanti</t>
  </si>
  <si>
    <t>Anondomoyi Homoeo Hall</t>
  </si>
  <si>
    <t>01739 966 244</t>
  </si>
  <si>
    <t>Dr.Sondip mollik</t>
  </si>
  <si>
    <t>01912 620084</t>
  </si>
  <si>
    <t>pacbaria bazar</t>
  </si>
  <si>
    <t>Dr.abdul mannan</t>
  </si>
  <si>
    <t>Mstak Homoeo Hall</t>
  </si>
  <si>
    <t>Dr.Kamruzzaman</t>
  </si>
  <si>
    <t>Anayetpur Bazar</t>
  </si>
  <si>
    <t>Dr.Sopon pal</t>
  </si>
  <si>
    <t>dr.Jakaria hosen</t>
  </si>
  <si>
    <t>Dr.Abu Talha</t>
  </si>
  <si>
    <t>Hasan Homoeo Pharmacy</t>
  </si>
  <si>
    <t>Kalibari Bazar</t>
  </si>
  <si>
    <t>Aminul Islam-Tangail (CASH)</t>
  </si>
  <si>
    <t>Shamim-Kishorgonj [ CASH]</t>
  </si>
  <si>
    <t>Fultola bajar Panchagarh</t>
  </si>
  <si>
    <t>Homoeo Made care</t>
  </si>
  <si>
    <t>Roy Homoeo Pharmacy</t>
  </si>
  <si>
    <t>chinama Hall Road</t>
  </si>
  <si>
    <t>jala porisod market</t>
  </si>
  <si>
    <t>Teatulia</t>
  </si>
  <si>
    <t>Homoeo Health  Care</t>
  </si>
  <si>
    <t>Dr. Khaybor Rahman</t>
  </si>
  <si>
    <t>Kollan Pharmacy</t>
  </si>
  <si>
    <t>Dabigonj Bazar</t>
  </si>
  <si>
    <t>Afsar Plaza Panchagarh</t>
  </si>
  <si>
    <t>Jala porisod market</t>
  </si>
  <si>
    <t>Dr:Najnin Akhtar</t>
  </si>
  <si>
    <t>Doctor Chamber</t>
  </si>
  <si>
    <t>Siddik Homoeo Pharmacy</t>
  </si>
  <si>
    <t>Maladam Bazar</t>
  </si>
  <si>
    <t>Harivasa Bazar</t>
  </si>
  <si>
    <t>Atoary Bazar</t>
  </si>
  <si>
    <t>Tahera Homoeo</t>
  </si>
  <si>
    <t>Autoary Bazaar</t>
  </si>
  <si>
    <t>Dabnogor Bazar</t>
  </si>
  <si>
    <t>Baristar Bazar</t>
  </si>
  <si>
    <t>jala porisod Market  Panchagarh</t>
  </si>
  <si>
    <t>Dr:Sohidul Islam</t>
  </si>
  <si>
    <t>Habibur Rahman-Ullhapara</t>
  </si>
  <si>
    <t>MPO- Habibur Rahman-Ullapara</t>
  </si>
  <si>
    <t>Asrafur Rahman Shojol-Lalbagh[CASh]</t>
  </si>
  <si>
    <t>Sowrav Sharma Shrabon-Faridpur</t>
  </si>
  <si>
    <t>Hanife Howlather - Bagerhat</t>
  </si>
  <si>
    <t xml:space="preserve">A. Oadud Sajan  </t>
  </si>
  <si>
    <t>Sweet Heart Homoeo &amp; Consultation Hall</t>
  </si>
  <si>
    <t>Goalmath</t>
  </si>
  <si>
    <t>Ismail Hossen-Cumilla (Cash)</t>
  </si>
  <si>
    <t>Dr. Sojon Mojomdar</t>
  </si>
  <si>
    <t>Dr.joydeb Chakravorty</t>
  </si>
  <si>
    <t>Hira Homoeo Hall</t>
  </si>
  <si>
    <t>Kamrul Islam-MPO-Chakoria[Cash]</t>
  </si>
  <si>
    <t>Abu Bakkar-Jhikorgacha</t>
  </si>
  <si>
    <t xml:space="preserve">Md Mizanur Rahman </t>
  </si>
  <si>
    <t>Sarsha</t>
  </si>
  <si>
    <t>Sakharipota</t>
  </si>
  <si>
    <t>Party Name</t>
  </si>
  <si>
    <t>Route Visit</t>
  </si>
  <si>
    <t>Non-Visited Party List</t>
  </si>
  <si>
    <t>Monthly Visit Status</t>
  </si>
  <si>
    <t>Thana</t>
  </si>
  <si>
    <t>Total Listed Party</t>
  </si>
  <si>
    <t>Total Visited Party</t>
  </si>
  <si>
    <t>Non- Visited Party</t>
  </si>
  <si>
    <t>Vacant-Manikgonj-(Cash)</t>
  </si>
  <si>
    <t>Business Party</t>
  </si>
  <si>
    <t>Column1</t>
  </si>
  <si>
    <t>Route wise Visit Summary</t>
  </si>
  <si>
    <t>Dr. F.Karim</t>
  </si>
  <si>
    <t>F.Karim  Homoeo Hall</t>
  </si>
  <si>
    <t>01813-074918</t>
  </si>
  <si>
    <t>Banglabazar</t>
  </si>
  <si>
    <t>Dr. Md. Faruq</t>
  </si>
  <si>
    <t>Faruq  Homoeo Hall</t>
  </si>
  <si>
    <t>01855-836642</t>
  </si>
  <si>
    <t>Dr. Didarul Alam</t>
  </si>
  <si>
    <t>Gawsia Homoeo Hall</t>
  </si>
  <si>
    <t>01824-092198</t>
  </si>
  <si>
    <t>Patiya</t>
  </si>
  <si>
    <t>Habibia  Homoeo Hall</t>
  </si>
  <si>
    <t>01814-369202</t>
  </si>
  <si>
    <t>Dr. Md. Abdullah</t>
  </si>
  <si>
    <t>Habibia  Homoeo Hall-2</t>
  </si>
  <si>
    <t>01814-369200</t>
  </si>
  <si>
    <t>Dr. M.A Mannan</t>
  </si>
  <si>
    <t>01875-980197</t>
  </si>
  <si>
    <t>Chandanais</t>
  </si>
  <si>
    <t>Dr. Kalim Ullah</t>
  </si>
  <si>
    <t>01817-756578</t>
  </si>
  <si>
    <t>Garangia</t>
  </si>
  <si>
    <t>Dr. Dilwara Hossain</t>
  </si>
  <si>
    <t>01828-446353</t>
  </si>
  <si>
    <t>Dr. Md.Jafor</t>
  </si>
  <si>
    <t>Jafor Homoeo Hall</t>
  </si>
  <si>
    <t>01814-315477</t>
  </si>
  <si>
    <t>Boiltoli</t>
  </si>
  <si>
    <t>Dr. Abdul Kuddus</t>
  </si>
  <si>
    <t>01824-848275</t>
  </si>
  <si>
    <t>Chakaria</t>
  </si>
  <si>
    <t>Dr. Md. Jannatul Ferdows</t>
  </si>
  <si>
    <t>Ma moni Pharmecy</t>
  </si>
  <si>
    <t>01855-473738</t>
  </si>
  <si>
    <t>Dr. Md. Younus</t>
  </si>
  <si>
    <t>Modern  Homoeo Hall</t>
  </si>
  <si>
    <t>01930-536199</t>
  </si>
  <si>
    <t>Dr. Abedin</t>
  </si>
  <si>
    <t>01843-352168</t>
  </si>
  <si>
    <t>Mohammadia  Homoeo Hall</t>
  </si>
  <si>
    <t>01834-196908</t>
  </si>
  <si>
    <t>Dr. Abdul Mabud</t>
  </si>
  <si>
    <t>01811-553224</t>
  </si>
  <si>
    <t>Dr. Abdul Faruq</t>
  </si>
  <si>
    <t>Mowlana Homoeo Hall- 2</t>
  </si>
  <si>
    <t>01860-858339</t>
  </si>
  <si>
    <t>Dr. Litan Das</t>
  </si>
  <si>
    <t>01827-492039</t>
  </si>
  <si>
    <t>Dr. Md. Nasir</t>
  </si>
  <si>
    <t>01814-896822</t>
  </si>
  <si>
    <t>Dastirhat</t>
  </si>
  <si>
    <t xml:space="preserve">Dr. Harisankar </t>
  </si>
  <si>
    <t>Newton  Homoeo Hall</t>
  </si>
  <si>
    <t>01836-831094</t>
  </si>
  <si>
    <t>Dr. Md. Forhad</t>
  </si>
  <si>
    <t>Niramoy  Homoeo Hall</t>
  </si>
  <si>
    <t>01673-975937</t>
  </si>
  <si>
    <t>Dr. A.S.M Samiullah</t>
  </si>
  <si>
    <t>Obaikia Homoeo Hall</t>
  </si>
  <si>
    <t>01878-560862</t>
  </si>
  <si>
    <t>Dr. Shankarso Das</t>
  </si>
  <si>
    <t>Panchalan  Homoeo Hall</t>
  </si>
  <si>
    <t>01812-205026</t>
  </si>
  <si>
    <t>Mowlovir Dokan</t>
  </si>
  <si>
    <t>Dr. Parimal Sarker</t>
  </si>
  <si>
    <t>Parimal Homoeo Hall</t>
  </si>
  <si>
    <t>01925-523191</t>
  </si>
  <si>
    <t>Kharna</t>
  </si>
  <si>
    <t>Dr. Dilip Dev</t>
  </si>
  <si>
    <t>Purba  Homoeo Hall</t>
  </si>
  <si>
    <t>01728-814596</t>
  </si>
  <si>
    <t>Dharmapur</t>
  </si>
  <si>
    <t>01814-727030</t>
  </si>
  <si>
    <t>Dr. Dijen Chandra</t>
  </si>
  <si>
    <t>Raju Rajesh Homoeo Hall</t>
  </si>
  <si>
    <t>01814-703192</t>
  </si>
  <si>
    <t>Bajalia</t>
  </si>
  <si>
    <t>Dr. Ram Pada Das</t>
  </si>
  <si>
    <t>Ram Homoeo Hall</t>
  </si>
  <si>
    <t>01556-537368</t>
  </si>
  <si>
    <t>Dr. Babul Kanti</t>
  </si>
  <si>
    <t>01852-035844</t>
  </si>
  <si>
    <t>Thakurdighi</t>
  </si>
  <si>
    <t>Dr. Subodh Chandra</t>
  </si>
  <si>
    <t>Sathsanga  Homoeo Hall</t>
  </si>
  <si>
    <t>01814-872803</t>
  </si>
  <si>
    <t>Dr. Amzad</t>
  </si>
  <si>
    <t>Sha Ali Ullah Homoeo Hall</t>
  </si>
  <si>
    <t>01820-059542</t>
  </si>
  <si>
    <t>Dr. Shahena Akter</t>
  </si>
  <si>
    <t>Sha Amanat  Homoeo Hall</t>
  </si>
  <si>
    <t>01823-959471</t>
  </si>
  <si>
    <t>Dr. Kamrun Nahar</t>
  </si>
  <si>
    <t>Sha Cahndgaon Homoeo Hall</t>
  </si>
  <si>
    <t>01819-827259</t>
  </si>
  <si>
    <t>Dr. Md. Musa</t>
  </si>
  <si>
    <t>Sha Sufi Homoeo Hall</t>
  </si>
  <si>
    <t>01632-816473</t>
  </si>
  <si>
    <t>Dr. Shadhan Mitra</t>
  </si>
  <si>
    <t>Shadhan Mitra  Homoeo Hall</t>
  </si>
  <si>
    <t>01818-707071</t>
  </si>
  <si>
    <t xml:space="preserve">Padua </t>
  </si>
  <si>
    <t>Dr. Uzzal Dev</t>
  </si>
  <si>
    <t>Sheba  Homoeo Hall</t>
  </si>
  <si>
    <t>01818-103254</t>
  </si>
  <si>
    <t>Sagordighi</t>
  </si>
  <si>
    <t>Dr. Mowlana Shafikul</t>
  </si>
  <si>
    <t>Shefa Mowlana  Homoeo Hall</t>
  </si>
  <si>
    <t>01863-767082</t>
  </si>
  <si>
    <t>Dr. Tapash Ranjan</t>
  </si>
  <si>
    <t>01813-204026</t>
  </si>
  <si>
    <t>Dr. Ali ullah</t>
  </si>
  <si>
    <t>01815-022064</t>
  </si>
  <si>
    <t>Koragori</t>
  </si>
  <si>
    <t>Dr. Md. Suman</t>
  </si>
  <si>
    <t>Suman Fharmecy</t>
  </si>
  <si>
    <t>01828-243263</t>
  </si>
  <si>
    <t>Dr. Nobel Barua</t>
  </si>
  <si>
    <t>Triratna  Homoeo Hall</t>
  </si>
  <si>
    <t>01819-948653</t>
  </si>
  <si>
    <t>Obdha bazar</t>
  </si>
  <si>
    <t>gannaliya</t>
  </si>
  <si>
    <t>sotrojitpur</t>
  </si>
  <si>
    <t>ramnogor</t>
  </si>
  <si>
    <t>langolbad</t>
  </si>
  <si>
    <t>alokdiya</t>
  </si>
  <si>
    <t>goyalbatan</t>
  </si>
  <si>
    <t>rajiberpara bazar</t>
  </si>
  <si>
    <t>mugi bazar</t>
  </si>
  <si>
    <t>amuriya bajar</t>
  </si>
  <si>
    <t>radhanogor</t>
  </si>
  <si>
    <t>kanutiya</t>
  </si>
  <si>
    <t>Reton Homoeo Hall</t>
  </si>
  <si>
    <t>Dr. Binon</t>
  </si>
  <si>
    <t xml:space="preserve"> Bus stop</t>
  </si>
  <si>
    <t>dr.md.Cherug ali</t>
  </si>
  <si>
    <t xml:space="preserve">Azad Homoeo hall </t>
  </si>
  <si>
    <t xml:space="preserve">Sylhet </t>
  </si>
  <si>
    <t xml:space="preserve"> Gowalabazar</t>
  </si>
  <si>
    <t xml:space="preserve"> fensugonj</t>
  </si>
  <si>
    <t xml:space="preserve"> Sylhet </t>
  </si>
  <si>
    <t xml:space="preserve">jamtola Point </t>
  </si>
  <si>
    <t xml:space="preserve"> SYLHET</t>
  </si>
  <si>
    <t>barura bazar</t>
  </si>
  <si>
    <t>amratoli bazar</t>
  </si>
  <si>
    <t>bizra bazar</t>
  </si>
  <si>
    <t>akbaria bazar</t>
  </si>
  <si>
    <t>modafforgonj bazar</t>
  </si>
  <si>
    <t>Chauddagram bazar</t>
  </si>
  <si>
    <t>miabazar</t>
  </si>
  <si>
    <t>bagmara bazar</t>
  </si>
  <si>
    <t>baukshar bazar</t>
  </si>
  <si>
    <t>bakrabad</t>
  </si>
  <si>
    <t>muradnagor.cumilla</t>
  </si>
  <si>
    <t>nanggolcort.Cumilla</t>
  </si>
  <si>
    <t>Dr.Nirmal bala</t>
  </si>
  <si>
    <t>Chinmoy Homeo Holl</t>
  </si>
  <si>
    <t>Dr. soriful Islum</t>
  </si>
  <si>
    <t>Jono Seba Homeo Holl</t>
  </si>
  <si>
    <t>gopalgonj</t>
  </si>
  <si>
    <t xml:space="preserve"> Ramgang</t>
  </si>
  <si>
    <t xml:space="preserve"> Laxmipur</t>
  </si>
  <si>
    <t>MPO-Aminul islam-Tangail</t>
  </si>
  <si>
    <t>MPO-Asrafur Rahman Shojol-Lalbagh</t>
  </si>
  <si>
    <t>Abulkalam azad</t>
  </si>
  <si>
    <t>Akash Homoeo Hall</t>
  </si>
  <si>
    <t>Porapra bazar</t>
  </si>
  <si>
    <t>Shadul islam</t>
  </si>
  <si>
    <t>maligram</t>
  </si>
  <si>
    <t>Ananda kumar</t>
  </si>
  <si>
    <t>Binapani Homoeo &amp; Auyrbadic</t>
  </si>
  <si>
    <t xml:space="preserve">Amzad hossain </t>
  </si>
  <si>
    <t>Dila Homoeo Hall</t>
  </si>
  <si>
    <t>khalil pur</t>
  </si>
  <si>
    <t>Nitto gopal</t>
  </si>
  <si>
    <t>Haniman Homoeo  Clinic</t>
  </si>
  <si>
    <t>Rashid Ahammed</t>
  </si>
  <si>
    <t>Karirhat Homoeo Seba Kendro</t>
  </si>
  <si>
    <t>kalibari</t>
  </si>
  <si>
    <t>MPO-Sworav Sharma Shrabon-Faridpur</t>
  </si>
  <si>
    <t>The Darson Of Homoeopathy</t>
  </si>
  <si>
    <t>Jahangir Alam mridha</t>
  </si>
  <si>
    <t xml:space="preserve">Zia Homoeo.Hall </t>
  </si>
  <si>
    <t>Vhanga</t>
  </si>
  <si>
    <t xml:space="preserve">Gharuya Bazar </t>
  </si>
  <si>
    <t>MPO-Hanife Howlather-Bagerhat</t>
  </si>
  <si>
    <t>Parvez Shekh-Barishal</t>
  </si>
  <si>
    <t>Abdul Kaiyum-MA-Kurigram</t>
  </si>
  <si>
    <t>Abdur Rashid-Pabna</t>
  </si>
  <si>
    <t>Reaj Hossain-M.A-Borguna</t>
  </si>
  <si>
    <t>Noyan Ali-M.A.-Putia</t>
  </si>
  <si>
    <t>Azizur Rahman-M.A-Nilphamari</t>
  </si>
  <si>
    <t>Nilphamari</t>
  </si>
  <si>
    <t>DCR  করার নিয়ম :</t>
  </si>
  <si>
    <t/>
  </si>
  <si>
    <t>Visited Non-Business  Party</t>
  </si>
  <si>
    <t>৭.  তারিখ এবং টেরিটোরির নাম দিয়ে ফাইল সেভ করুন (ম্যানেজারদের ক্ষেত্রে এরিয়া ও তারিখ দিবেন)।</t>
  </si>
  <si>
    <t xml:space="preserve"> ৯.  রাতের মধ্যে ডি.সি.আর পাঠান।</t>
  </si>
  <si>
    <t>৫.  তাদের ভিজিট ডেট সিলেক্ট করুন।</t>
  </si>
  <si>
    <t>৬.  এবং ঐ সকল পার্টির কালেকশন ও অর্ডার ভ্যালু পোস্টিং দিন।</t>
  </si>
  <si>
    <t>৮.  ফাইলটি হোয়াটসএপ এরিয়া গ্রুপে সেন্ড করুন। (ম্যানেজাররা, ম্যানেজার গ্রুপে)</t>
  </si>
  <si>
    <t xml:space="preserve">১১.  মাস শেষে সকলের পুরা মাসের ডি.সি.আর. এর ডাটা বিশ্লেষণ ও পৰ্যালোচনা করা হবে। </t>
  </si>
  <si>
    <t xml:space="preserve">*  ম্যানেজারগণ ডি.সি.আর করার ক্ষেত্রে পার্টি ডিউস ডি.সি.আর শীটে লিখে দিন। </t>
  </si>
  <si>
    <t xml:space="preserve">১২.  অসত্য ডি.সি.আর প্রদান করা দন্ডনীয় অপরাধ। </t>
  </si>
  <si>
    <r>
      <t>Party Name &amp; Chamber</t>
    </r>
    <r>
      <rPr>
        <b/>
        <sz val="9"/>
        <color theme="1"/>
        <rFont val="Calibri"/>
        <family val="2"/>
      </rPr>
      <t>↓</t>
    </r>
  </si>
  <si>
    <r>
      <t>Today's Total</t>
    </r>
    <r>
      <rPr>
        <b/>
        <sz val="9"/>
        <color theme="0"/>
        <rFont val="Calibri"/>
        <family val="2"/>
      </rPr>
      <t>→</t>
    </r>
  </si>
  <si>
    <r>
      <t>Month Total</t>
    </r>
    <r>
      <rPr>
        <b/>
        <sz val="9"/>
        <color theme="0"/>
        <rFont val="Calibri"/>
        <family val="2"/>
      </rPr>
      <t>→</t>
    </r>
  </si>
  <si>
    <t>Asulia</t>
  </si>
  <si>
    <t>Khulna-2</t>
  </si>
  <si>
    <t>Lakshmipur</t>
  </si>
  <si>
    <t>Ruhul Amin-AS-Jhikargacha[Biswazit]</t>
  </si>
  <si>
    <t>Jhikargacha</t>
  </si>
  <si>
    <t>৩.  তারপর টেরিটোরি নাম সিলেক্ট করুন।</t>
  </si>
  <si>
    <t>Visit Date</t>
  </si>
  <si>
    <t>DCR Person:</t>
  </si>
  <si>
    <t>Dr ismail hossen robel</t>
  </si>
  <si>
    <t>Dr Rejaul hossan</t>
  </si>
  <si>
    <t>dr tuhajjat hossan</t>
  </si>
  <si>
    <t>dr ronojit mollik</t>
  </si>
  <si>
    <t>Dr nironjon biswas</t>
  </si>
  <si>
    <t>dr asutos biswas</t>
  </si>
  <si>
    <t>Dr Piranto chaki</t>
  </si>
  <si>
    <t>Dr Kartik Ghos</t>
  </si>
  <si>
    <t>Dr Monira khanom</t>
  </si>
  <si>
    <t xml:space="preserve">dr sukdev gossami </t>
  </si>
  <si>
    <t>Dr Goutom</t>
  </si>
  <si>
    <t xml:space="preserve">Dr Ashok </t>
  </si>
  <si>
    <t>Dr shakir hossen</t>
  </si>
  <si>
    <t xml:space="preserve">dr deloyar hossan </t>
  </si>
  <si>
    <t>dr bisnopodho biswas</t>
  </si>
  <si>
    <t>Dr Anamul islam</t>
  </si>
  <si>
    <t>dr mahafuj ahomed</t>
  </si>
  <si>
    <t xml:space="preserve">dr goutom rokkhit </t>
  </si>
  <si>
    <t>dr sujit mollik</t>
  </si>
  <si>
    <t>Dr Samontho biswas</t>
  </si>
  <si>
    <t>Dr shomen kor</t>
  </si>
  <si>
    <t>dr Arup mondol</t>
  </si>
  <si>
    <t>Dr Bidhan mollik</t>
  </si>
  <si>
    <t>dr.monerujaman</t>
  </si>
  <si>
    <t>chandipur</t>
  </si>
  <si>
    <t>dr Imran murad</t>
  </si>
  <si>
    <t>Dr nozrul islam</t>
  </si>
  <si>
    <t>dr Golam muktadir</t>
  </si>
  <si>
    <t>dr sofiquil islam</t>
  </si>
  <si>
    <t>Dr Arup kanti</t>
  </si>
  <si>
    <t>Dr. S M hafizur Rahman</t>
  </si>
  <si>
    <t>Al-Amin-As-Chakoria-[CASH]</t>
  </si>
  <si>
    <t>Al-amin-AS-Chakoria</t>
  </si>
  <si>
    <t>dr.Hsfiz md.Abdul haque</t>
  </si>
  <si>
    <t xml:space="preserve">Haque homoeo health central </t>
  </si>
  <si>
    <t>Dr Khali podo ascharjo</t>
  </si>
  <si>
    <t>kalaroya</t>
  </si>
  <si>
    <t>Dr.subas biswas</t>
  </si>
  <si>
    <t>Bakul Homeo Holl</t>
  </si>
  <si>
    <t>Kashine</t>
  </si>
  <si>
    <t>Dr. Narottam roy</t>
  </si>
  <si>
    <t>Bijoya homeo nikaton</t>
  </si>
  <si>
    <t xml:space="preserve">Dr. Hushen </t>
  </si>
  <si>
    <t>Doride Homeo Holl</t>
  </si>
  <si>
    <t>Dr. Sarmin bajom</t>
  </si>
  <si>
    <t>Jasim Homeo Holl</t>
  </si>
  <si>
    <t xml:space="preserve">Kausher ali </t>
  </si>
  <si>
    <t>Kausher Ali Homeo Holl</t>
  </si>
  <si>
    <t>Dr. prosanto biswas</t>
  </si>
  <si>
    <t>Parants homeo holl</t>
  </si>
  <si>
    <t>Dr. subroto mistry</t>
  </si>
  <si>
    <t>Site Homeo Holl</t>
  </si>
  <si>
    <t>Salua Bazar</t>
  </si>
  <si>
    <t>Dr.Subhendu</t>
  </si>
  <si>
    <t>Payra Bazzar</t>
  </si>
  <si>
    <t>Dr.Abbas Khan</t>
  </si>
  <si>
    <t>All Karim Homoeo Hall</t>
  </si>
  <si>
    <t>Talltola</t>
  </si>
  <si>
    <t>Dr.Abdullah All Mamun</t>
  </si>
  <si>
    <t>Horispur</t>
  </si>
  <si>
    <t>Dr Emran Hossain</t>
  </si>
  <si>
    <t xml:space="preserve">Dr.Emran Hossain </t>
  </si>
  <si>
    <t>Doghacia</t>
  </si>
  <si>
    <t>Puropara.</t>
  </si>
  <si>
    <t>Jaman Homoeo Pharmacy</t>
  </si>
  <si>
    <t>Purapara Bazaar</t>
  </si>
  <si>
    <t>Dr Aminul Islam</t>
  </si>
  <si>
    <t>Dr Nasir Uddin</t>
  </si>
  <si>
    <t>Dr.shahbuddin Islam</t>
  </si>
  <si>
    <t>Kotwali</t>
  </si>
  <si>
    <t>Churamonkathi</t>
  </si>
  <si>
    <t xml:space="preserve">Dr.Grish Candra </t>
  </si>
  <si>
    <t>Dr.Muftiur All Nur</t>
  </si>
  <si>
    <t>WRD</t>
  </si>
  <si>
    <t>Fokirbagan</t>
  </si>
  <si>
    <t>Rabiul Homoeo Hall</t>
  </si>
  <si>
    <t>Porakhali</t>
  </si>
  <si>
    <t>Dr.Golam Rahoman</t>
  </si>
  <si>
    <t>Rahoman Homoeo Hall</t>
  </si>
  <si>
    <t>Rupdia</t>
  </si>
  <si>
    <t>Dr.Abdur Shamad</t>
  </si>
  <si>
    <t>Basundia Bazzar</t>
  </si>
  <si>
    <t>Dr.Tarikul Islam</t>
  </si>
  <si>
    <t xml:space="preserve">Rashida Real Homoeo </t>
  </si>
  <si>
    <t>Chakui Bazzar</t>
  </si>
  <si>
    <t>Dr.Raton</t>
  </si>
  <si>
    <t>Badiatola</t>
  </si>
  <si>
    <t>DR.MD IBRAHIM</t>
  </si>
  <si>
    <t>Dr ibrahim kholoi</t>
  </si>
  <si>
    <t>Dr samsuddin</t>
  </si>
  <si>
    <t>Dr Razu ahmed</t>
  </si>
  <si>
    <t>Dr sohel kormokar</t>
  </si>
  <si>
    <t>Dr Shoriful islam</t>
  </si>
  <si>
    <t xml:space="preserve">Mim Pharmacy </t>
  </si>
  <si>
    <t>Mailbariya</t>
  </si>
  <si>
    <t>Dr Rezail korim</t>
  </si>
  <si>
    <t xml:space="preserve">Niramoy Homeopathy </t>
  </si>
  <si>
    <t>Jibonnagar</t>
  </si>
  <si>
    <t>Jibonnagor Hospital road</t>
  </si>
  <si>
    <t>Dr Tanjina piash (Rekha)</t>
  </si>
  <si>
    <t>Nirob Homeo Holl</t>
  </si>
  <si>
    <t>Dr Josim Uddin</t>
  </si>
  <si>
    <t>Nizum Homeo Holl</t>
  </si>
  <si>
    <t>Panta para</t>
  </si>
  <si>
    <t>Dr Md Jamal uddin</t>
  </si>
  <si>
    <t>Tabassum Homeo Holl</t>
  </si>
  <si>
    <t>Hashadahqp</t>
  </si>
  <si>
    <t>Dr.Shahidul islam khokon</t>
  </si>
  <si>
    <t>Mili unani medical hall</t>
  </si>
  <si>
    <t>Dr.Soriful islam</t>
  </si>
  <si>
    <t>Abrab Homoeo Hall</t>
  </si>
  <si>
    <t>khalukhaly</t>
  </si>
  <si>
    <t>larebari</t>
  </si>
  <si>
    <t>Dr.sabbir rohoman</t>
  </si>
  <si>
    <t>Allahrdan Homoeo Hall</t>
  </si>
  <si>
    <t>mergebazzar</t>
  </si>
  <si>
    <t>Dr. depali voumik</t>
  </si>
  <si>
    <t>Jomuna Homoeo Hall</t>
  </si>
  <si>
    <t>rajbari</t>
  </si>
  <si>
    <t>banibaho</t>
  </si>
  <si>
    <t>Dr. Rashed shiek</t>
  </si>
  <si>
    <t>Morrjina Homeo Hall</t>
  </si>
  <si>
    <t xml:space="preserve">rajbari </t>
  </si>
  <si>
    <t>vogerotpur</t>
  </si>
  <si>
    <t>Dr.S.M Masud</t>
  </si>
  <si>
    <t>kutirhat bazar</t>
  </si>
  <si>
    <t>Dr.allauddin khan</t>
  </si>
  <si>
    <t>Sarmin Homoeo Hall</t>
  </si>
  <si>
    <t>baliakandy</t>
  </si>
  <si>
    <t>tatuliya</t>
  </si>
  <si>
    <t>Dr.AH Khalek</t>
  </si>
  <si>
    <t xml:space="preserve">Golondo </t>
  </si>
  <si>
    <t>golondo bazzar</t>
  </si>
  <si>
    <t>Dr.Golam kibria</t>
  </si>
  <si>
    <t>golondo more</t>
  </si>
  <si>
    <t>Dr.Shamsul alom</t>
  </si>
  <si>
    <t>Snaha Homoeo Hall</t>
  </si>
  <si>
    <t>Dr. Aktarurjaman</t>
  </si>
  <si>
    <t>Tahara Homoeo Hall</t>
  </si>
  <si>
    <t>Baliakandy</t>
  </si>
  <si>
    <t>Garakula</t>
  </si>
  <si>
    <t>Dr.Zohurul.haq molla</t>
  </si>
  <si>
    <t>Aladipur</t>
  </si>
  <si>
    <t>Dr m a hossain</t>
  </si>
  <si>
    <t>Dr ziban nesa</t>
  </si>
  <si>
    <t xml:space="preserve">Dr Tapon Bhowmik </t>
  </si>
  <si>
    <t>Dr imran dewan</t>
  </si>
  <si>
    <t>Dr Goropad debonath</t>
  </si>
  <si>
    <t>Dr anowar hosen</t>
  </si>
  <si>
    <t>Dr Bahar</t>
  </si>
  <si>
    <t>Dr aktar hossain</t>
  </si>
  <si>
    <t>Dr sobedali</t>
  </si>
  <si>
    <t>Dr Agm iqbal</t>
  </si>
  <si>
    <t>Dr abdur rashid</t>
  </si>
  <si>
    <t xml:space="preserve">Dr naraon </t>
  </si>
  <si>
    <t>Dr monir hossen</t>
  </si>
  <si>
    <t>Dr Usha ranjon sorkar</t>
  </si>
  <si>
    <t>Dr md.abdul bari</t>
  </si>
  <si>
    <t>Dr amol sotrador</t>
  </si>
  <si>
    <t>Dr selim mia</t>
  </si>
  <si>
    <t>Dr sakil iqbal</t>
  </si>
  <si>
    <t xml:space="preserve">Dr sanaullah </t>
  </si>
  <si>
    <t>MPO-Parvez Shekh - Barishal</t>
  </si>
  <si>
    <t>Dr G.M.Ansari</t>
  </si>
  <si>
    <t>BHITORBOND</t>
  </si>
  <si>
    <t>Dr Abdul Jalil</t>
  </si>
  <si>
    <t>FULBARI</t>
  </si>
  <si>
    <t>PAKHIRHAT</t>
  </si>
  <si>
    <t>Dr Rezaul Islam</t>
  </si>
  <si>
    <t>Mama Vagina Homoeo</t>
  </si>
  <si>
    <t>PATESWARI</t>
  </si>
  <si>
    <t>Dr Rasadul Haque</t>
  </si>
  <si>
    <t>RAYGONJ</t>
  </si>
  <si>
    <t>DHOLDANGA</t>
  </si>
  <si>
    <t>MPO-Abdul Kaiyum-Kurigram</t>
  </si>
  <si>
    <t>Dr Mao Asraf Ali</t>
  </si>
  <si>
    <t>Mukta Homoeo  Hall</t>
  </si>
  <si>
    <t>ASAD MOOR</t>
  </si>
  <si>
    <t>Dr Yousuf Ali</t>
  </si>
  <si>
    <t>Yousuf Homoe Hall</t>
  </si>
  <si>
    <t>Md.Jakir Hossin</t>
  </si>
  <si>
    <t>Jakir homoeo hall</t>
  </si>
  <si>
    <t>Kasinathpur</t>
  </si>
  <si>
    <t>MPO-Abdur Rashid-Pabna</t>
  </si>
  <si>
    <t>Nipendronath Sarkar</t>
  </si>
  <si>
    <t>Sarkar homoeo hall</t>
  </si>
  <si>
    <t>Dr Rejaul Karim</t>
  </si>
  <si>
    <t>MPO-Noyan Ali-Potia</t>
  </si>
  <si>
    <t xml:space="preserve">Dr Mustafizur Rahman  </t>
  </si>
  <si>
    <t>Brishospoti Homoeh Holl</t>
  </si>
  <si>
    <t>Chapai  Bazar</t>
  </si>
  <si>
    <t>Dr Sojib Anwor</t>
  </si>
  <si>
    <t>Kabotor Wala Basha</t>
  </si>
  <si>
    <t xml:space="preserve">Nilphamari </t>
  </si>
  <si>
    <t>sodor</t>
  </si>
  <si>
    <t>Dr Anwer hossain</t>
  </si>
  <si>
    <t xml:space="preserve">Master Homoeo Holl </t>
  </si>
  <si>
    <t>Dr Narayoun</t>
  </si>
  <si>
    <t xml:space="preserve">Narayoun Homoeo Holl </t>
  </si>
  <si>
    <t>joldhaka</t>
  </si>
  <si>
    <t>DrMokaddes Hosain</t>
  </si>
  <si>
    <t>Rahena Homoeo Holl</t>
  </si>
  <si>
    <t>Fire service  Road Bazar</t>
  </si>
  <si>
    <t xml:space="preserve">Dr Abdur Rashid </t>
  </si>
  <si>
    <t>Shantono Homoeo Holl</t>
  </si>
  <si>
    <t>Chowrongi  Bazar</t>
  </si>
  <si>
    <t>Masum Billah-M.A.-Monirampur</t>
  </si>
  <si>
    <t>Dr. Golam Rasol</t>
  </si>
  <si>
    <t>Alea Homoeo Shodon</t>
  </si>
  <si>
    <t>Abhay Nagar</t>
  </si>
  <si>
    <t>Palbari Bazar</t>
  </si>
  <si>
    <t>Allahr Dan Clinick</t>
  </si>
  <si>
    <t>Asharaful Homoeo Holl</t>
  </si>
  <si>
    <t>Kashobpur</t>
  </si>
  <si>
    <t>Khordo Bazar</t>
  </si>
  <si>
    <t>Azad Homoeo Holl</t>
  </si>
  <si>
    <t>Monohorpur Bazar</t>
  </si>
  <si>
    <t>Dr. Abdul Ajij</t>
  </si>
  <si>
    <t>Biswas Homoeo  Pharmacy</t>
  </si>
  <si>
    <t>Monohorpur bazar</t>
  </si>
  <si>
    <t>Dhakuria Bazar</t>
  </si>
  <si>
    <t>Dr. Ronjon</t>
  </si>
  <si>
    <t>Durga Homoeo Holl</t>
  </si>
  <si>
    <t>Dr. Imran Khan</t>
  </si>
  <si>
    <t xml:space="preserve">Fathan Homoeo Chamber </t>
  </si>
  <si>
    <t>Kesebpur Bazar</t>
  </si>
  <si>
    <t>Dr. Monirujjaman</t>
  </si>
  <si>
    <t>Habiba Homoeo Chamber</t>
  </si>
  <si>
    <t>Bamonkhali Bazar</t>
  </si>
  <si>
    <t>Jalalpur Bazar</t>
  </si>
  <si>
    <t>Jaman Homoeo Chanter</t>
  </si>
  <si>
    <t>Dr. Sipar Ahmmed</t>
  </si>
  <si>
    <t>Jarin Homoeo Pharmacy</t>
  </si>
  <si>
    <t>Dr. Mosiur Tahman</t>
  </si>
  <si>
    <t>Jinia Homoeo Holl</t>
  </si>
  <si>
    <t>Khedapara Bazar</t>
  </si>
  <si>
    <t>Masum Homoeo Holl</t>
  </si>
  <si>
    <t>Dr. Amol Kanti</t>
  </si>
  <si>
    <t>Mattiry Homoeo Aroggo Niketon</t>
  </si>
  <si>
    <t>Dr. Jibon Roton</t>
  </si>
  <si>
    <t>Mollik Medicel Holl</t>
  </si>
  <si>
    <t>Khatuadanga</t>
  </si>
  <si>
    <t>Dr. Rajia Sultana</t>
  </si>
  <si>
    <t>Nisan Homoeo Holl</t>
  </si>
  <si>
    <t>Dr. Mrinal Kanti</t>
  </si>
  <si>
    <t>Nobojibon homoeo Holl</t>
  </si>
  <si>
    <t>Dr.soriful islam</t>
  </si>
  <si>
    <t>Rahman homio holl</t>
  </si>
  <si>
    <t>Dr. Rasel Kobir</t>
  </si>
  <si>
    <t xml:space="preserve">Rasel Homoeo Chamber </t>
  </si>
  <si>
    <t>Kashobpur Bazar</t>
  </si>
  <si>
    <t>Dr. Ghirod Mondol</t>
  </si>
  <si>
    <t>Rupa Purnima Homoeo Holl</t>
  </si>
  <si>
    <t>Takerghat Bazar</t>
  </si>
  <si>
    <t>Rohita Bazar</t>
  </si>
  <si>
    <t>Dr. Dhononjoy Sorkar</t>
  </si>
  <si>
    <t>Srijon Homoeo Pharmacy</t>
  </si>
  <si>
    <t>Sundoli Bazar</t>
  </si>
  <si>
    <t>Sweety Homoeo Holl</t>
  </si>
  <si>
    <t>Dr. Nittanondo Pal</t>
  </si>
  <si>
    <t>Tithi Homoeo Holl</t>
  </si>
  <si>
    <t>Cinatola Bazar</t>
  </si>
  <si>
    <t>Mizanur Rahman-Panchagarh</t>
  </si>
  <si>
    <t>Dr Abdul Latuf</t>
  </si>
  <si>
    <t>Aroggo homoeo holl</t>
  </si>
  <si>
    <t>Teatulia Bazar</t>
  </si>
  <si>
    <t>Bismillah homoeo holl</t>
  </si>
  <si>
    <t>Vozonpur Bazar</t>
  </si>
  <si>
    <t>Dr. Basudeb Roy</t>
  </si>
  <si>
    <t>Borno homoeo pharmacy</t>
  </si>
  <si>
    <t>Sonahar bazar</t>
  </si>
  <si>
    <t>Dr. Amol chandro roy</t>
  </si>
  <si>
    <t>Homoeo research centre</t>
  </si>
  <si>
    <t xml:space="preserve">Homoeopathy chikitshaloy  </t>
  </si>
  <si>
    <t>Dr. Jahangir Alom</t>
  </si>
  <si>
    <t>Jahangir homoeo hall</t>
  </si>
  <si>
    <t>Tunirhat bazar</t>
  </si>
  <si>
    <t>Dr. Mokaddas Hossain</t>
  </si>
  <si>
    <t>M/s Homoe pharmacy</t>
  </si>
  <si>
    <t>Vojonpur bazar</t>
  </si>
  <si>
    <t>Dr.Jahidur Rahaman</t>
  </si>
  <si>
    <t>Mahfuja homoeo pharmacy</t>
  </si>
  <si>
    <t>Moydandighi bazar</t>
  </si>
  <si>
    <t xml:space="preserve">Master homoeo holl </t>
  </si>
  <si>
    <t xml:space="preserve">Tetulia Bazar  </t>
  </si>
  <si>
    <t>Dr shourob Hossain</t>
  </si>
  <si>
    <t>Mohammad Ali himoeo holl</t>
  </si>
  <si>
    <t>Dr Golam Azom</t>
  </si>
  <si>
    <t>Mohammad Ali homoeo holl</t>
  </si>
  <si>
    <t xml:space="preserve">Tetulia </t>
  </si>
  <si>
    <t>MPO-Mizanur Rahman-Panchogor</t>
  </si>
  <si>
    <t>Dr Sohodeb chondro</t>
  </si>
  <si>
    <t>Noyon homoeo holl</t>
  </si>
  <si>
    <t>Debigonj Bazar</t>
  </si>
  <si>
    <t>Dr.Ruhul Koddus</t>
  </si>
  <si>
    <t>Rasel homoeo hall</t>
  </si>
  <si>
    <t>Dr Shamol chondro Gowshami</t>
  </si>
  <si>
    <t>Shemol homoro holl</t>
  </si>
  <si>
    <t>Dr.Sirajul Islam Sejnu</t>
  </si>
  <si>
    <t>Simu homoeo Pharmacy</t>
  </si>
  <si>
    <t>Kaligonj bazar</t>
  </si>
  <si>
    <t>Dr.Pobitro kumar roy</t>
  </si>
  <si>
    <t>Sustho homoeo pharmacy</t>
  </si>
  <si>
    <t>Debigonj bazar</t>
  </si>
  <si>
    <t>Zaman homoeo pharmscy</t>
  </si>
  <si>
    <t>Boda bazar</t>
  </si>
  <si>
    <t>Soikot Jaman-M.A.-Bogura-02</t>
  </si>
  <si>
    <t>Manik Miah-MA-Dumuria</t>
  </si>
  <si>
    <t>Millat Hossain</t>
  </si>
  <si>
    <t>Md.Azmot Ali</t>
  </si>
  <si>
    <t>Rezarul Islam</t>
  </si>
  <si>
    <t>Md.Kawsar Hossain</t>
  </si>
  <si>
    <t>Md.Abdul Rahim</t>
  </si>
  <si>
    <t>Md.Ruhul Amin</t>
  </si>
  <si>
    <t xml:space="preserve">Md.Rasel </t>
  </si>
  <si>
    <t>Jahangir Alam</t>
  </si>
  <si>
    <t>Shakhawat Hossain (Slt)</t>
  </si>
  <si>
    <t>Shakhawat Hossain(Cm)</t>
  </si>
  <si>
    <t>Mirazul Islam</t>
  </si>
  <si>
    <t>Date wise Visit Summary</t>
  </si>
  <si>
    <t>Date</t>
  </si>
  <si>
    <t>No. of Visit</t>
  </si>
  <si>
    <t>Order</t>
  </si>
  <si>
    <t>Coll.</t>
  </si>
  <si>
    <t xml:space="preserve">মাসের শুরুতে ডিউস শীটে সকল পার্টির ডিউস বসান। </t>
  </si>
  <si>
    <t>Dues</t>
  </si>
  <si>
    <t>No of Order</t>
  </si>
  <si>
    <t>No of Coll.</t>
  </si>
  <si>
    <t>Posting</t>
  </si>
  <si>
    <t>Abdur Rahim-As-Faridpur [ Suronjit]</t>
  </si>
  <si>
    <t>Rasel Hossain-Jhikorgacha</t>
  </si>
  <si>
    <t>Vacant- AS-Dhaka</t>
  </si>
  <si>
    <t>Vacant-AS-Mymensingh</t>
  </si>
  <si>
    <t>Md.Azmot Ali-AM-Rajshahi</t>
  </si>
  <si>
    <t>Vacant-AM-Bogura</t>
  </si>
  <si>
    <t>Md.Rezaul Islam-AM-Rangpur</t>
  </si>
  <si>
    <t>Vacant-AM-Sylhet</t>
  </si>
  <si>
    <t>Md. Al-Amin -AM-Chittagong</t>
  </si>
  <si>
    <t>Md.Shakhawat Hossain-AS-Cumilla</t>
  </si>
  <si>
    <t>Md. Abdur Rahim-AS-Faridpur</t>
  </si>
  <si>
    <t>Md.Rasel-Jhenaidha</t>
  </si>
  <si>
    <t>Md.Jahangir Alam-AS-Khulna</t>
  </si>
  <si>
    <t>Md. Kawsar Hossain-AM-Barishal</t>
  </si>
  <si>
    <t>Chandina Road Debidwar</t>
  </si>
  <si>
    <t>burichong comilla</t>
  </si>
  <si>
    <t>Upzila Road       B-Para</t>
  </si>
  <si>
    <t>Jigatola  Madhupur Road</t>
  </si>
  <si>
    <t>Mohangunj  Netrokona</t>
  </si>
  <si>
    <t>Ahadorshu Nagar   Mohangunj  Netrokona</t>
  </si>
  <si>
    <t>kulmakanda  Netrokona</t>
  </si>
  <si>
    <t>Harigathi ( Anondhupur)  Bazar  kulmakanda  Netrokona</t>
  </si>
  <si>
    <t>Modon  Netrokona</t>
  </si>
  <si>
    <t>Najirgunj Bazar  Modon  Netrokona</t>
  </si>
  <si>
    <t>Durgapur  Netrokona</t>
  </si>
  <si>
    <t>Okilpara  Durgapur  Netrokona</t>
  </si>
  <si>
    <t>Mohangunj  netrokona</t>
  </si>
  <si>
    <t>Kulmakanda Porbu Bazar  Netrokona</t>
  </si>
  <si>
    <t>kumlakanda  Netrokona</t>
  </si>
  <si>
    <t>kumlakanda porbu Bazar   kumlakanda  Netrokona</t>
  </si>
  <si>
    <t>Hirunpur Bazar  Netrokona</t>
  </si>
  <si>
    <t>Court Road  kenduya</t>
  </si>
  <si>
    <t>Purbodhola  Netrokona</t>
  </si>
  <si>
    <t>Station road  Jaria Bazar  Purbodhola  Netrokona</t>
  </si>
  <si>
    <t>Durgapur   Netrokona</t>
  </si>
  <si>
    <t>Purbodhola  Netrokona.</t>
  </si>
  <si>
    <t>Jaria Bazar   station   road  Purbodhola  Netrokona.</t>
  </si>
  <si>
    <t>.Rajur Bazar  Netrokona sadar.</t>
  </si>
  <si>
    <t>Durgapur   Netrokona.</t>
  </si>
  <si>
    <t>Hospital Rood  Durgapur   Netrokona.</t>
  </si>
  <si>
    <t>Najirpur Bazar  kulmakanda  Netrokona</t>
  </si>
  <si>
    <t>Heronpur  Netrokona</t>
  </si>
  <si>
    <t>Tula putti  Mohangunj  netrokona</t>
  </si>
  <si>
    <t>Shidly Bazar  Netrokona</t>
  </si>
  <si>
    <t>Tere Bazar  Durgapur  Netrokona</t>
  </si>
  <si>
    <t>Tailgate Bazar  Atpara</t>
  </si>
  <si>
    <t>Mohonpur  Rajshahi</t>
  </si>
  <si>
    <t>MALOPARA RAJSHAHI</t>
  </si>
  <si>
    <t>Nawhata poba Rajshahi</t>
  </si>
  <si>
    <t xml:space="preserve">Ranihati Shibgong </t>
  </si>
  <si>
    <t>Kotubazar Shibgong</t>
  </si>
  <si>
    <t>Rohonpur bazar Rohonpur</t>
  </si>
  <si>
    <t>Nachol bazar Nachol</t>
  </si>
  <si>
    <t>Dr. Akkas Ali</t>
  </si>
  <si>
    <t>Anjuara Homoeo Cikitsaloy</t>
  </si>
  <si>
    <t>Madh Nagar</t>
  </si>
  <si>
    <t>Dr. Poddo Biswas</t>
  </si>
  <si>
    <t>MouKhora</t>
  </si>
  <si>
    <t>Dr. K.M. Shafikur Rahman</t>
  </si>
  <si>
    <t>Cant. Homoeo Hall</t>
  </si>
  <si>
    <t>Puthia Para</t>
  </si>
  <si>
    <t>Putimari bazar Singra  Natore</t>
  </si>
  <si>
    <t>Dr. Amol Das</t>
  </si>
  <si>
    <t>Das and Sons</t>
  </si>
  <si>
    <t>Dr. Md. Ashraf Ali</t>
  </si>
  <si>
    <t>Dr. Ishita Motiara</t>
  </si>
  <si>
    <t>Dorodia Homoeo Hall</t>
  </si>
  <si>
    <t>Dr. Gopal Chandra Ray</t>
  </si>
  <si>
    <t>Dr.Roksana Begum</t>
  </si>
  <si>
    <t>Hamedia Homoeo Hall</t>
  </si>
  <si>
    <t>Station Bazar Naldanga</t>
  </si>
  <si>
    <t>Dr. Md. Aziz Shekh</t>
  </si>
  <si>
    <t>Natun Bazar</t>
  </si>
  <si>
    <t>Dr. Md. Abdul Latif Shekh</t>
  </si>
  <si>
    <t>Lamiya Homoeo Chikitsaloy</t>
  </si>
  <si>
    <t>Dr. Sabina Yeasmin Mukti</t>
  </si>
  <si>
    <t>Milon Homoeo Pharmecy</t>
  </si>
  <si>
    <t>Dr. Md. Sadek Ali</t>
  </si>
  <si>
    <t>Dr. Rekha Sultana</t>
  </si>
  <si>
    <t>Dr. Shamol Ray</t>
  </si>
  <si>
    <t>Nag Homoeo Hall</t>
  </si>
  <si>
    <t>Dr. Golam Rakib</t>
  </si>
  <si>
    <t>Mach Bazar</t>
  </si>
  <si>
    <t>Mst. Momotaj Banu</t>
  </si>
  <si>
    <t>Priti Homoeo Hall</t>
  </si>
  <si>
    <t>Dr. Limon Ray</t>
  </si>
  <si>
    <t xml:space="preserve">Station road </t>
  </si>
  <si>
    <t>Station Bazar Natore</t>
  </si>
  <si>
    <t>Dr. Md. Mamunur Rashid</t>
  </si>
  <si>
    <t>Shsifa Homoeo Hall</t>
  </si>
  <si>
    <t>Godawn Road</t>
  </si>
  <si>
    <t>Dr. Abdul Kalam</t>
  </si>
  <si>
    <t>The Hanimansion</t>
  </si>
  <si>
    <t>Dr. Sattyajit Devnath</t>
  </si>
  <si>
    <t>Abdul Gaffar</t>
  </si>
  <si>
    <t>Gangni  Meherpur</t>
  </si>
  <si>
    <t>Mirpur kustia</t>
  </si>
  <si>
    <t>College More  Rohonpur</t>
  </si>
  <si>
    <t>Chowmuhuni Ramu</t>
  </si>
  <si>
    <t>Moriccha Bazar Ukhiya</t>
  </si>
  <si>
    <t xml:space="preserve">Sakor par </t>
  </si>
  <si>
    <t>Gorok kata Moheshkhali</t>
  </si>
  <si>
    <t>Notun Bazar  Moheshkhali</t>
  </si>
  <si>
    <t>Time Bazar  Moheshkhali</t>
  </si>
  <si>
    <t>Notun Bazar Moheshkhali.</t>
  </si>
  <si>
    <t>Dokshin Chandpur Dorshona.Damrhuda.Chuadanga.</t>
  </si>
  <si>
    <t>Sopnopuri Road Nobabgonj Bajar</t>
  </si>
  <si>
    <t>Dr Ferdus</t>
  </si>
  <si>
    <t>Rel gait kosba</t>
  </si>
  <si>
    <t>Timipur bazar Nobigonj  Hobigonj</t>
  </si>
  <si>
    <t>Bot toli Amirabad</t>
  </si>
  <si>
    <t>Bot Toli Amirabad</t>
  </si>
  <si>
    <t>School Road Amirabad</t>
  </si>
  <si>
    <t>City Center Dohazari</t>
  </si>
  <si>
    <t>Dewanhat Dohazari</t>
  </si>
  <si>
    <t xml:space="preserve">Main Road Bandarban </t>
  </si>
  <si>
    <t>Tewarihat  Padua</t>
  </si>
  <si>
    <t xml:space="preserve">Masjid road  Satkania </t>
  </si>
  <si>
    <t>Sadar Road Chondonais</t>
  </si>
  <si>
    <t>Keranihat  Satkania</t>
  </si>
  <si>
    <t>New Market Keranihat</t>
  </si>
  <si>
    <t>Kacha Bazar Keranihat</t>
  </si>
  <si>
    <t>Bodur para  Jartni chawni</t>
  </si>
  <si>
    <t xml:space="preserve">Dostidar hat </t>
  </si>
  <si>
    <t>Podua  Tewarihat</t>
  </si>
  <si>
    <t>Bangla Bazar Satkania</t>
  </si>
  <si>
    <t>kholifa Mosjid  Hazirpara</t>
  </si>
  <si>
    <t>Masterhat Satkania</t>
  </si>
  <si>
    <t>Hodpital Road Chondonais</t>
  </si>
  <si>
    <t xml:space="preserve">Station Road Dohazari </t>
  </si>
  <si>
    <t>Tuskhali bazar</t>
  </si>
  <si>
    <t>kakchida  bazar</t>
  </si>
  <si>
    <t>Safa  bazar</t>
  </si>
  <si>
    <t>Master Plaza  ahtykula</t>
  </si>
  <si>
    <t>Ahtykula road  ahtykula</t>
  </si>
  <si>
    <t>Puspopara Bazar  ahtykula</t>
  </si>
  <si>
    <t>Goni road dilalpur.pabna</t>
  </si>
  <si>
    <t>Mosque road  ahtykula</t>
  </si>
  <si>
    <t>Madpur Bazar  ahtykula</t>
  </si>
  <si>
    <t>Kadimpara  iswardi</t>
  </si>
  <si>
    <t>Nrayonpur pabna.</t>
  </si>
  <si>
    <t>Bonogarm Bazar  ahtykul</t>
  </si>
  <si>
    <t>College road Iswardi</t>
  </si>
  <si>
    <t>Jogipara road  pabna</t>
  </si>
  <si>
    <t>MERIL BYPUS PABNA</t>
  </si>
  <si>
    <t>P IRoad.Radhanagor.pabna</t>
  </si>
  <si>
    <t>Kasimnagar  Kopilmoni</t>
  </si>
  <si>
    <t>Azadi Bazar Fotikchori</t>
  </si>
  <si>
    <t>Kachri Road Hathazari</t>
  </si>
  <si>
    <t>3no. Goli Matiranga Bazar Khaghrachori</t>
  </si>
  <si>
    <t>Reserve Bazar  Rangamati.</t>
  </si>
  <si>
    <t>Bonorupa Bazar  Rangamati.</t>
  </si>
  <si>
    <t>Pubali Bank er Biporite  Raozan</t>
  </si>
  <si>
    <t>Bibirhat Fotikchori</t>
  </si>
  <si>
    <t>Nazirhat  Fotikchori</t>
  </si>
  <si>
    <t>Jaker Road Rampura</t>
  </si>
  <si>
    <t>Nakalpara Dhaka</t>
  </si>
  <si>
    <t>Kalkhan Bazar Narayangonj</t>
  </si>
  <si>
    <t>Hazir hat bazar Abdullahpur  chorfashion</t>
  </si>
  <si>
    <t>Balipara  Endurkani  Pirojpu</t>
  </si>
  <si>
    <t>Alok Homoeo Hall</t>
  </si>
  <si>
    <t>Boithakata  Najirpur  Pirojpur</t>
  </si>
  <si>
    <t>Ghoserhat  Endurkani  Pirojpur</t>
  </si>
  <si>
    <t>Pattasi  Endurkani  Pirojpur</t>
  </si>
  <si>
    <t>Kawkhali  Pirojpur</t>
  </si>
  <si>
    <t>Gawkhali  Pirojpur</t>
  </si>
  <si>
    <t>Potherhat  Endurkani  Pirojpur</t>
  </si>
  <si>
    <t>Daudpur  Pirojpur</t>
  </si>
  <si>
    <t>Ularhat  Pirojpur</t>
  </si>
  <si>
    <t xml:space="preserve">dr  Tofail Ahmed </t>
  </si>
  <si>
    <t>H m b</t>
  </si>
  <si>
    <t xml:space="preserve">dr s m Monirul Islam </t>
  </si>
  <si>
    <t>d h m s</t>
  </si>
  <si>
    <t xml:space="preserve">s m sp c </t>
  </si>
  <si>
    <t>B H M S</t>
  </si>
  <si>
    <t xml:space="preserve">matazi hat </t>
  </si>
  <si>
    <t>Sonapotti</t>
  </si>
  <si>
    <t>vober bazar  parbotipur  dinajpur</t>
  </si>
  <si>
    <t>Masjid market  Collage Bajar</t>
  </si>
  <si>
    <t>gulgular mor Turag thana road Turag  Dhaka</t>
  </si>
  <si>
    <t>Agargaon Dhaka</t>
  </si>
  <si>
    <t>Kaola prodhan sorok  kasem market dakhinkhan  dhaka-1229</t>
  </si>
  <si>
    <t>chairmanbari mor  noyanogor turag dhaka-1230</t>
  </si>
  <si>
    <t>Purbo Badda joybanglarmoor.Dhaka</t>
  </si>
  <si>
    <t>Majar Mor  Uttorkhan.</t>
  </si>
  <si>
    <t xml:space="preserve">  Dr. Rezaul Karim</t>
  </si>
  <si>
    <t>Dr:Mahabubur Rohaman</t>
  </si>
  <si>
    <t>Snigdha Homeo Hall</t>
  </si>
  <si>
    <t>chondi Dash Gati shialcol</t>
  </si>
  <si>
    <t>Sadar ray honj</t>
  </si>
  <si>
    <t>Soangacha Sirajgonj</t>
  </si>
  <si>
    <t>Paikosha Sirajgoj</t>
  </si>
  <si>
    <t>dr mst  Moriom bagem</t>
  </si>
  <si>
    <t>Kazipur road Sirajganj  sadar</t>
  </si>
  <si>
    <t>Harigathi ( Anondhupur) Bazar  kulmakanda  Netrokona</t>
  </si>
  <si>
    <t>Gopedighi  Bazar Hati</t>
  </si>
  <si>
    <t>kumlakanda porbu Bazar  kumlakanda  Netrokona</t>
  </si>
  <si>
    <t>Jaria Bazar  station road  Purbodhola  Netrokona.</t>
  </si>
  <si>
    <t>Sodeshi Homoeo Hall</t>
  </si>
  <si>
    <t>pulerghat kotiadi</t>
  </si>
  <si>
    <t>Uzzol Homoeo Hall</t>
  </si>
  <si>
    <t>Jamaibazar  Tongi</t>
  </si>
  <si>
    <t>College gate  Tongi</t>
  </si>
  <si>
    <t>Station Road  Tongi</t>
  </si>
  <si>
    <t>Anarkali Road  Tongi</t>
  </si>
  <si>
    <t>Sa Dat Homeo Farmrse</t>
  </si>
  <si>
    <t>srimongol  moulvibazar road</t>
  </si>
  <si>
    <t>Sahid Zia Coll: Mirpur</t>
  </si>
  <si>
    <t>coumohoni  atapara bazar</t>
  </si>
  <si>
    <t>Sunamganj    jonigaow</t>
  </si>
  <si>
    <t>madrasha road senbag</t>
  </si>
  <si>
    <t>uttar bazar senbag</t>
  </si>
  <si>
    <t>kashempur moktagasa</t>
  </si>
  <si>
    <t>dewkhola Fulbariya</t>
  </si>
  <si>
    <t>Mollik bari Bazar valoka</t>
  </si>
  <si>
    <t>Nighur kanda  maroler Bazar trishal</t>
  </si>
  <si>
    <t>Dhanikhola Bazar Trishal</t>
  </si>
  <si>
    <t>manir Bazar fulbariya</t>
  </si>
  <si>
    <t>Notun bazar dhanikhola trishal</t>
  </si>
  <si>
    <t>OLD BUSSTAND NANDAIL.MYMENSINGH</t>
  </si>
  <si>
    <t>Mollik Bari Bazar Valoka</t>
  </si>
  <si>
    <t>Ragamara Bazar trishal</t>
  </si>
  <si>
    <t>dewkhola fulbariya</t>
  </si>
  <si>
    <t>Gopedighi  Mardasha Road</t>
  </si>
  <si>
    <t>Adorsho Homoeo Health Care</t>
  </si>
  <si>
    <t>Rajendrapur bazar</t>
  </si>
  <si>
    <t>Dr.Hasanun Jaman</t>
  </si>
  <si>
    <t>Dr.Mozammel Hossain</t>
  </si>
  <si>
    <t>College Homoeo Hall</t>
  </si>
  <si>
    <t>Dr Mahfuzur Rahman</t>
  </si>
  <si>
    <t>Dr.Sriti Akter</t>
  </si>
  <si>
    <t>Ehan homoeo hall</t>
  </si>
  <si>
    <t>Dr Fazlul hoque</t>
  </si>
  <si>
    <t>Faisal Homoeo Hall</t>
  </si>
  <si>
    <t>Dr. shohel Rana</t>
  </si>
  <si>
    <t>masterbari</t>
  </si>
  <si>
    <t>jinnat plaz zinzira</t>
  </si>
  <si>
    <t>chunkutiya Keraniganj</t>
  </si>
  <si>
    <t xml:space="preserve">chunkutiya Keraniganj </t>
  </si>
  <si>
    <t>Dr. Md  Billal Hossen</t>
  </si>
  <si>
    <t>Mohammad pur  Bus stop</t>
  </si>
  <si>
    <t>mosid market Keraniganj</t>
  </si>
  <si>
    <t>Udbodon School Road  Jalokathi</t>
  </si>
  <si>
    <t>College Road  Jalokathi</t>
  </si>
  <si>
    <t>College Keyaghat Road  Jalokathi</t>
  </si>
  <si>
    <t>Thana Road  Jalokathi</t>
  </si>
  <si>
    <t>A.B.C Road Bibirhat Fotikchari</t>
  </si>
  <si>
    <t>Chotul Bazar  Kanaighat Sylhet</t>
  </si>
  <si>
    <t>Tengrabazar rajnagor moulvibazar</t>
  </si>
  <si>
    <t>Golapganj Bazar  golapganj  Sylhet</t>
  </si>
  <si>
    <t xml:space="preserve">biswnath puranbazar  Sylhet </t>
  </si>
  <si>
    <t>Asa merket first floor  nabiganj</t>
  </si>
  <si>
    <t>Kahirmenson Shopping complex  Gowalabazar osmaninagor Sylhet</t>
  </si>
  <si>
    <t>Fensugonj  Sylhet</t>
  </si>
  <si>
    <t xml:space="preserve">amnia Bazar   Golapganj </t>
  </si>
  <si>
    <t>Tengrabazar rajnagor.moulvibazar</t>
  </si>
  <si>
    <t xml:space="preserve">Post office Road  fensugonj  Sylhet </t>
  </si>
  <si>
    <t xml:space="preserve">jallapara road jamtola Point </t>
  </si>
  <si>
    <t>KODOMTOLI  SYLHET</t>
  </si>
  <si>
    <t>Lakhai Habiganj</t>
  </si>
  <si>
    <t>Bamoi Bazar  Lakhai Habiganj</t>
  </si>
  <si>
    <t>Jaflong Bazar  goyenghat Sylhet</t>
  </si>
  <si>
    <t>Virthokhola road south surma.Sylhet</t>
  </si>
  <si>
    <t>Kusumbage Moulvibazar</t>
  </si>
  <si>
    <t>Sunamganj  jonigaow</t>
  </si>
  <si>
    <t xml:space="preserve">Yousuf ali supar merket fensugonj </t>
  </si>
  <si>
    <t>Agriculture Bank road Shebair Bazar. Sylhet</t>
  </si>
  <si>
    <t>khalishpur khulna</t>
  </si>
  <si>
    <t>Hazi mohsin college khalishpur khulna</t>
  </si>
  <si>
    <t>Mondir road wilania  Mearhat</t>
  </si>
  <si>
    <t>Basherpool Demra</t>
  </si>
  <si>
    <t>67 subol das road  lalbagh</t>
  </si>
  <si>
    <t>177 bdr gate 3 Azimpur</t>
  </si>
  <si>
    <t>Near Chapra Mosque  Azimpur</t>
  </si>
  <si>
    <t>Dr Abul Hossain</t>
  </si>
  <si>
    <t>Saymnaogar</t>
  </si>
  <si>
    <t>Garej Bazaar</t>
  </si>
  <si>
    <t>library potty  norshingdi</t>
  </si>
  <si>
    <t>Gopalgonj sador</t>
  </si>
  <si>
    <t>noragati bazar gopalgonj</t>
  </si>
  <si>
    <t>Borne bazar gopalgonj</t>
  </si>
  <si>
    <t>kajulia bazar gopalgonj</t>
  </si>
  <si>
    <t>E</t>
  </si>
  <si>
    <t>Dr. Raju Ghoush</t>
  </si>
  <si>
    <t>Dr. Vogiyat</t>
  </si>
  <si>
    <t>sut</t>
  </si>
  <si>
    <t xml:space="preserve"> Dr.sadhn</t>
  </si>
  <si>
    <t>R K Homoeo Holl</t>
  </si>
  <si>
    <t>Dr. Sarkar</t>
  </si>
  <si>
    <t>Chowrasta jessore</t>
  </si>
  <si>
    <t>Baliadanga Bablatola</t>
  </si>
  <si>
    <t>Dr Lokkhan</t>
  </si>
  <si>
    <t>Kalibari  Sodor</t>
  </si>
  <si>
    <t>Dholar Hat  Ruhiya Road</t>
  </si>
  <si>
    <t>Dhan Hati  Goreya</t>
  </si>
  <si>
    <t xml:space="preserve">Hat khula bazzar  </t>
  </si>
  <si>
    <t>feni sador</t>
  </si>
  <si>
    <t xml:space="preserve">sonali bhobon tank road </t>
  </si>
  <si>
    <t xml:space="preserve">sagolnaiya </t>
  </si>
  <si>
    <t xml:space="preserve">station road  monshirhat </t>
  </si>
  <si>
    <t>mohipal hazera monjil</t>
  </si>
  <si>
    <t xml:space="preserve">Pathan bari road </t>
  </si>
  <si>
    <t>Ali abbas plaza Rell gait</t>
  </si>
  <si>
    <t xml:space="preserve">bostro hokars market zaman road </t>
  </si>
  <si>
    <t xml:space="preserve">zahan plaza ssk road </t>
  </si>
  <si>
    <t xml:space="preserve">Bakshamahmud Bazar </t>
  </si>
  <si>
    <t>B.S.S DHMS BHB</t>
  </si>
  <si>
    <t xml:space="preserve">soyed market ssk road </t>
  </si>
  <si>
    <t>DHMS BHMS</t>
  </si>
  <si>
    <t>DHMS DDT</t>
  </si>
  <si>
    <t xml:space="preserve">shisho Niketan  tank road </t>
  </si>
  <si>
    <t>Dr.M Safhayetulla</t>
  </si>
  <si>
    <t>Safhayet Homoeo Hall</t>
  </si>
  <si>
    <t>High school market  sunaimuri nowakhali.</t>
  </si>
  <si>
    <t>DHMS BHB</t>
  </si>
  <si>
    <t xml:space="preserve">mahbub plaza ssk road </t>
  </si>
  <si>
    <t xml:space="preserve">main road monshirhat </t>
  </si>
  <si>
    <t xml:space="preserve">boro mosjid market ssk road </t>
  </si>
  <si>
    <t>Abdur Rahim-AM-Faridpur</t>
  </si>
  <si>
    <t>Sonapur Bazar  Ramgang  Laxmipur</t>
  </si>
  <si>
    <t xml:space="preserve">laxmipur </t>
  </si>
  <si>
    <t xml:space="preserve">Bagbari meghna rode laxmipur </t>
  </si>
  <si>
    <t>dr munier ahamed  ( ajim)</t>
  </si>
  <si>
    <t>Abdul Alim</t>
  </si>
  <si>
    <t>Ash shafa Homeo Hall</t>
  </si>
  <si>
    <t>Joluli korim mor</t>
  </si>
  <si>
    <t>Dr Ashraf Ali</t>
  </si>
  <si>
    <t>Siam Homeo Hall</t>
  </si>
  <si>
    <t>Jamalpur road modhupur  tangail</t>
  </si>
  <si>
    <t>Amghat road  college para tangail</t>
  </si>
  <si>
    <t>Charan bajar Kalihati Charan bajar Kalihati</t>
  </si>
  <si>
    <t>Basail bus stand  basail Tangail.</t>
  </si>
  <si>
    <t>Charan bazar Kalihati</t>
  </si>
  <si>
    <t>College road  Dhonbari</t>
  </si>
  <si>
    <t>Shakipur Tangail</t>
  </si>
  <si>
    <t>jashodal sadar</t>
  </si>
  <si>
    <t>53/3  sonatongor bou bazar Hazaribag dhaka-1209</t>
  </si>
  <si>
    <t>H-05 road-4 near usep school chand uddan  Mohammad pur</t>
  </si>
  <si>
    <t>16/2 main road kallanpur</t>
  </si>
  <si>
    <t>Bacca Homoeo Hall</t>
  </si>
  <si>
    <t>Biloy Homoeo Hall</t>
  </si>
  <si>
    <t>Laknath Homoeo Hall</t>
  </si>
  <si>
    <t>Modani Homoeo Hall</t>
  </si>
  <si>
    <t>Mehidi Hasan</t>
  </si>
  <si>
    <t>Robia Homoeo Hall</t>
  </si>
  <si>
    <t>Shekdar Homoeo Hall</t>
  </si>
  <si>
    <t>Shadon Nar  Mor</t>
  </si>
  <si>
    <t>C N N Bazar</t>
  </si>
  <si>
    <t>Abeda Homoeo Hall</t>
  </si>
  <si>
    <t>Abu: sufin</t>
  </si>
  <si>
    <t>Ab. Mallk. Kobo</t>
  </si>
  <si>
    <t>Halima Homoeo Hall</t>
  </si>
  <si>
    <t>Mirazut istam</t>
  </si>
  <si>
    <t>Goatam do.B</t>
  </si>
  <si>
    <t>Jabair H Hull</t>
  </si>
  <si>
    <t>Jomidar Bari</t>
  </si>
  <si>
    <t>Jarman Ho. Hall</t>
  </si>
  <si>
    <t>Jhe Munsur Homoeo Hall</t>
  </si>
  <si>
    <t>Goarmor</t>
  </si>
  <si>
    <t>Lipi.H.Hull</t>
  </si>
  <si>
    <t>Lotif.H.Hull</t>
  </si>
  <si>
    <t>Mazrul. Islam</t>
  </si>
  <si>
    <t>khalkul</t>
  </si>
  <si>
    <t>Momaur</t>
  </si>
  <si>
    <t>Manu.H.Hull</t>
  </si>
  <si>
    <t>Bidul .kumar</t>
  </si>
  <si>
    <t>Lakkhipur</t>
  </si>
  <si>
    <t>Goa land</t>
  </si>
  <si>
    <t>Doulodia</t>
  </si>
  <si>
    <t>MPOMd.Sale Ahmmedl-Rajbari</t>
  </si>
  <si>
    <t>Setol Kumar D</t>
  </si>
  <si>
    <t>raribari</t>
  </si>
  <si>
    <t>Roy . Ho. Hall</t>
  </si>
  <si>
    <t>Samun Ho. Hall</t>
  </si>
  <si>
    <t>Ab.Mayed</t>
  </si>
  <si>
    <t>Goalan do b</t>
  </si>
  <si>
    <t>Shefo Ho Hall</t>
  </si>
  <si>
    <t>somiti bazar araiora</t>
  </si>
  <si>
    <t>Posho hospital road Gouripur</t>
  </si>
  <si>
    <t>narayanpur bazar motlab</t>
  </si>
  <si>
    <t>Posuram Feni</t>
  </si>
  <si>
    <t>Dr.MD.ABDUR RAUF</t>
  </si>
  <si>
    <t>JAHURA AFSAR HOMOHO HALL</t>
  </si>
  <si>
    <t>Mogoltuly chokbazar cumilla</t>
  </si>
  <si>
    <t>sreemintopur chandina</t>
  </si>
  <si>
    <t>Daudkandi comilla</t>
  </si>
  <si>
    <t>kashinagor bazar Chauddagram</t>
  </si>
  <si>
    <t xml:space="preserve">saikut </t>
  </si>
  <si>
    <t>Bollovdi bakrabad muradnagor.cumilla</t>
  </si>
  <si>
    <t>soyed market barura</t>
  </si>
  <si>
    <t>Near Nanggolcort bustand nanggolcort.Cumilla</t>
  </si>
  <si>
    <t>Upzila Road  B-Para</t>
  </si>
  <si>
    <t>Alurghat Road Amirabad</t>
  </si>
  <si>
    <t>School Road  Amirabad</t>
  </si>
  <si>
    <t xml:space="preserve">Matrimongoler Samne Bandarban </t>
  </si>
  <si>
    <t xml:space="preserve">Kachari Road Hathazari </t>
  </si>
  <si>
    <t>Chandanish Powrosova Chandanish</t>
  </si>
  <si>
    <t>Podua Bazar Lohagara</t>
  </si>
  <si>
    <t>MPO-Kamrul Islam-Chakoria</t>
  </si>
  <si>
    <t>Khorona Station  Potiya</t>
  </si>
  <si>
    <t xml:space="preserve">Dormopur Satkania </t>
  </si>
  <si>
    <t xml:space="preserve">High School Road Bandarban </t>
  </si>
  <si>
    <t xml:space="preserve">Bazalia Bazar Satkania </t>
  </si>
  <si>
    <t>Hospital Road  Chandanish</t>
  </si>
  <si>
    <t>Nasir Plaza Dohazari</t>
  </si>
  <si>
    <t>wijirpur bondor  Mearhat</t>
  </si>
  <si>
    <t>Agorpur bazr  gouronodi</t>
  </si>
  <si>
    <t>Chondrohar bazar  gouronodi</t>
  </si>
  <si>
    <t>Asukathi bazar  gouronodi</t>
  </si>
  <si>
    <t>DR G.M.ANSARI</t>
  </si>
  <si>
    <t>ANSARY HOMOEO HALL</t>
  </si>
  <si>
    <t>J.R HOMOEO HALL</t>
  </si>
  <si>
    <t>DR REZAUL ISLAM</t>
  </si>
  <si>
    <t>MAMA VAGINA HOMOEO</t>
  </si>
  <si>
    <t>DR RASADUL HAQUE</t>
  </si>
  <si>
    <t>DR ABDUS SALAM</t>
  </si>
  <si>
    <t>MASUM HOMOEO HALL</t>
  </si>
  <si>
    <t>DR MAO ASRAF ALI</t>
  </si>
  <si>
    <t>MUKTA HOMOEO  HALL</t>
  </si>
  <si>
    <t>DR YOUSUF ALI</t>
  </si>
  <si>
    <t>YOUSUF HOMOE HALL</t>
  </si>
  <si>
    <t>CMB Road Bera</t>
  </si>
  <si>
    <t>Md.Rezaul Karim</t>
  </si>
  <si>
    <t>Arafat Homoeoo Hall</t>
  </si>
  <si>
    <t>Dr. Ariful Islam</t>
  </si>
  <si>
    <t>Kodomtoli Bazar</t>
  </si>
  <si>
    <t>Dr. Bablu Nandi</t>
  </si>
  <si>
    <t>Bablu Homoeo Hall</t>
  </si>
  <si>
    <t>Nogor Bazar</t>
  </si>
  <si>
    <t>Dr.Ashit kumar</t>
  </si>
  <si>
    <t>NAC College Road Sujanagor</t>
  </si>
  <si>
    <t>Bithi Homoeo Hall</t>
  </si>
  <si>
    <t>Bahemali Bazar</t>
  </si>
  <si>
    <t>Dr. Chan Mia</t>
  </si>
  <si>
    <t>Chan Homoeo Hall</t>
  </si>
  <si>
    <t>Dolar Homoeo Hall</t>
  </si>
  <si>
    <t>Dr.Md.Forhad Hossain</t>
  </si>
  <si>
    <t>Farida Homoeoo Hall</t>
  </si>
  <si>
    <t>Ishordi</t>
  </si>
  <si>
    <t>Station bazar</t>
  </si>
  <si>
    <t xml:space="preserve">Dr Aminul Islam. </t>
  </si>
  <si>
    <t>German Homeo Hall</t>
  </si>
  <si>
    <t>pabna</t>
  </si>
  <si>
    <t>jalalpur Bazar</t>
  </si>
  <si>
    <t>Dr.Abu Bokkor Siddike</t>
  </si>
  <si>
    <t>Goni Homoeoo Hall</t>
  </si>
  <si>
    <t>Sarderpara</t>
  </si>
  <si>
    <t>Md.Helal Uddin</t>
  </si>
  <si>
    <t>Helal Homoeoo Hall</t>
  </si>
  <si>
    <t>Dr. Abdul Hannan</t>
  </si>
  <si>
    <t>Dr. Shimul Hossain</t>
  </si>
  <si>
    <t>Homoeo Chiktsaloy</t>
  </si>
  <si>
    <t>Md.Liton Mia</t>
  </si>
  <si>
    <t>J.N Homoeoo Hall</t>
  </si>
  <si>
    <t>Zonail</t>
  </si>
  <si>
    <t>Jahid Pharmecy</t>
  </si>
  <si>
    <t>Malipara</t>
  </si>
  <si>
    <t>Dr. Milon Das</t>
  </si>
  <si>
    <t>Gopal Nagar</t>
  </si>
  <si>
    <t>Dr. Nayeeb Ali</t>
  </si>
  <si>
    <t>Kant Homoeo Hall</t>
  </si>
  <si>
    <t>Dogachi</t>
  </si>
  <si>
    <t>Demra bazar Foridpur</t>
  </si>
  <si>
    <t>Dr.MD.Rejaul Karim</t>
  </si>
  <si>
    <t>Khalispur Homoeo Hall</t>
  </si>
  <si>
    <t>Khalispur Dubulia Pabna</t>
  </si>
  <si>
    <t>Dr.Md.Samsul Alom</t>
  </si>
  <si>
    <t>Khondokar Homoeoo Hall</t>
  </si>
  <si>
    <t>Dr.Zobaer Ahshan</t>
  </si>
  <si>
    <t>Kutub Homoeoo Hall</t>
  </si>
  <si>
    <t>Dr. Anna Ray</t>
  </si>
  <si>
    <t>Lorece Homoeo Hall</t>
  </si>
  <si>
    <t>Dr. Mintu Das</t>
  </si>
  <si>
    <t>Ataikula</t>
  </si>
  <si>
    <t>Dr. Amir Hosen</t>
  </si>
  <si>
    <t>Sahidnagor Sathia  Pabna</t>
  </si>
  <si>
    <t>Dr.Hadiul Hossain</t>
  </si>
  <si>
    <t>Masbazar Baderhat Aminpur</t>
  </si>
  <si>
    <t>Dr hadiul Hossain  mohid</t>
  </si>
  <si>
    <t xml:space="preserve">Mordaran Ho Chamber </t>
  </si>
  <si>
    <t xml:space="preserve">d h m s </t>
  </si>
  <si>
    <t>Dr.Md.Shamim choudhori</t>
  </si>
  <si>
    <t>Prova Homoeoo Hall</t>
  </si>
  <si>
    <t>Dr.Md.Osman Goni</t>
  </si>
  <si>
    <t>Rahima Homoeoo Hall</t>
  </si>
  <si>
    <t>Faridput</t>
  </si>
  <si>
    <t>Dholauri</t>
  </si>
  <si>
    <t>Dr Hossai ahmed</t>
  </si>
  <si>
    <t>Reserch Homoeo Hall</t>
  </si>
  <si>
    <t>shanthiya</t>
  </si>
  <si>
    <t>jorgasa Bazar</t>
  </si>
  <si>
    <t>Manikpur</t>
  </si>
  <si>
    <t>Dr. Sudev Kumar Sutrodhor</t>
  </si>
  <si>
    <t>Sayon Homoeo Reserch</t>
  </si>
  <si>
    <t>Dr. Mohon Hossain</t>
  </si>
  <si>
    <t>Deghulia</t>
  </si>
  <si>
    <t>Dr. Shree Biru Sennal</t>
  </si>
  <si>
    <t>Sennal Homoeo Hall</t>
  </si>
  <si>
    <t>Shakh Homoeo Hall</t>
  </si>
  <si>
    <t>Ahmedpur</t>
  </si>
  <si>
    <t>Dr. Nipendranath</t>
  </si>
  <si>
    <t>Simi Limam Homoeo Hall</t>
  </si>
  <si>
    <t>Dr.Rajib Biswash</t>
  </si>
  <si>
    <t>Sobhan Homoeoo Hall</t>
  </si>
  <si>
    <t>Dr. Atikur Zaman</t>
  </si>
  <si>
    <t>Dr. Md. Shah Alom Hossain</t>
  </si>
  <si>
    <t>Dr. Tabibur Rahman</t>
  </si>
  <si>
    <t>Dr.M/S Fatema Ferdosi</t>
  </si>
  <si>
    <t>Ujjal Ferdosi Homoeo Hall</t>
  </si>
  <si>
    <t>Taltolar More Dubulia Sujanagor</t>
  </si>
  <si>
    <t>Md.Masud Parvez</t>
  </si>
  <si>
    <t>United Homoeoo Hall</t>
  </si>
  <si>
    <t>Uttara Pharmecy</t>
  </si>
  <si>
    <t>Akbor More</t>
  </si>
  <si>
    <t>Uttora Homoeoo Hall</t>
  </si>
  <si>
    <t>Dasuria</t>
  </si>
  <si>
    <t>Woali Dayin Homoeo Hall</t>
  </si>
  <si>
    <t>Majhgram</t>
  </si>
  <si>
    <t>CHATUR HAT SANTHIA ROAD BERA.</t>
  </si>
  <si>
    <t>Madrasah Road  Borguna</t>
  </si>
  <si>
    <t>D.K.B Sorak  Borguna</t>
  </si>
  <si>
    <t>Madrasah  Road  Borguna</t>
  </si>
  <si>
    <t>Golam Srowar Raad  Borguna</t>
  </si>
  <si>
    <t>Chandokhali Bazar  Borguna</t>
  </si>
  <si>
    <t>Bazar Road  Borguna</t>
  </si>
  <si>
    <t>Pharmacy Potti Road  Borguna</t>
  </si>
  <si>
    <t>Moszid  Road  Borguna</t>
  </si>
  <si>
    <t>Dr.Md.Amirul Islam</t>
  </si>
  <si>
    <t xml:space="preserve">A  B  L  Jarman homoeo </t>
  </si>
  <si>
    <t>Nowpara Bazar</t>
  </si>
  <si>
    <t>Dr. Md. Abul Hannan</t>
  </si>
  <si>
    <t>Abrar Homoeo Clinic</t>
  </si>
  <si>
    <t>Dr. M.A Salam</t>
  </si>
  <si>
    <t>Dr. Sanowarul Islam</t>
  </si>
  <si>
    <t>M. Primary School</t>
  </si>
  <si>
    <t>Dr. Md. jahurul Islam</t>
  </si>
  <si>
    <t>Adorsho Homoeo Clinic</t>
  </si>
  <si>
    <t>Katakhali</t>
  </si>
  <si>
    <t>Dr. Md. Abdul khalek</t>
  </si>
  <si>
    <t>Veramara Bazer</t>
  </si>
  <si>
    <t>Dr. Md. Mojibor Rahman</t>
  </si>
  <si>
    <t>Adorsho Niramoy sikitshaloy</t>
  </si>
  <si>
    <t>Dr. Farhana Aktar</t>
  </si>
  <si>
    <t>DHOPAPARA</t>
  </si>
  <si>
    <t>Dr. Md. Jahid Hosen</t>
  </si>
  <si>
    <t>Dr. Lokman Hakim</t>
  </si>
  <si>
    <t>Al-Hera Homoeo Hall</t>
  </si>
  <si>
    <t>Belghoria</t>
  </si>
  <si>
    <t>Dr.Md.Ansar Ali</t>
  </si>
  <si>
    <t>Ansar Homoeo Hall</t>
  </si>
  <si>
    <t>Durgapir</t>
  </si>
  <si>
    <t>Pali bazar</t>
  </si>
  <si>
    <t>Stadium Road Putia</t>
  </si>
  <si>
    <t>Trafic Mor</t>
  </si>
  <si>
    <t>Dr. Md. Ashraful Islam</t>
  </si>
  <si>
    <t>Ashma Homoeo Hall</t>
  </si>
  <si>
    <t>Dr. Ashutos Sorker</t>
  </si>
  <si>
    <t>Chatmohor</t>
  </si>
  <si>
    <t>Sahi Mosque</t>
  </si>
  <si>
    <t>Dr. Md. Akkash Ali</t>
  </si>
  <si>
    <t>Ayurvedik Daoyakhana</t>
  </si>
  <si>
    <t>Dr. Md. Ahsanul Haq Azadi</t>
  </si>
  <si>
    <t>Azadi Homoeo Hall</t>
  </si>
  <si>
    <t>Rel Bazer</t>
  </si>
  <si>
    <t>Dr. Abdul Al-Masud</t>
  </si>
  <si>
    <t>Bagha Homoeo Hall</t>
  </si>
  <si>
    <t>Dr. Tanjila Yeasmin</t>
  </si>
  <si>
    <t>Dr.Md.Belal uddin</t>
  </si>
  <si>
    <t>Dr. Md. Mohidujjaman</t>
  </si>
  <si>
    <t>Dr.Md.Lokman Hakim</t>
  </si>
  <si>
    <t>Dr. Tanvir Hasan</t>
  </si>
  <si>
    <t>Bismillah Momoeo Hall</t>
  </si>
  <si>
    <t>Dr. Md. Shaber Rahman</t>
  </si>
  <si>
    <t>Borak Homoeo Drug House</t>
  </si>
  <si>
    <t>Chor Vangura</t>
  </si>
  <si>
    <t>Dr. Mhamud Al-Naim</t>
  </si>
  <si>
    <t>Concord Homoeo Hall</t>
  </si>
  <si>
    <t>Dr. Md. Abul Hasnat</t>
  </si>
  <si>
    <t>Arani Bazar Charghat</t>
  </si>
  <si>
    <t>Dr.Md.kaibor Hossen</t>
  </si>
  <si>
    <t>Hafijia Homoeo Hall</t>
  </si>
  <si>
    <t>Dr. Md. Sagor Islam</t>
  </si>
  <si>
    <t>Dr. Md. Mostofa Kamal</t>
  </si>
  <si>
    <t>Palpara Puthia</t>
  </si>
  <si>
    <t xml:space="preserve">Dr Md Jabbar </t>
  </si>
  <si>
    <t>Jholmolia</t>
  </si>
  <si>
    <t>Himu Homoeo Hall</t>
  </si>
  <si>
    <t>Dr. Emam abu hnifa</t>
  </si>
  <si>
    <t>Dr. Md. Nazim Uddin</t>
  </si>
  <si>
    <t>Nimtola bazar</t>
  </si>
  <si>
    <t>Dr. Sofiqul Islam</t>
  </si>
  <si>
    <t>Homoeo Doctar Khana</t>
  </si>
  <si>
    <t>Kathakali Bazar</t>
  </si>
  <si>
    <t>Dr. Md. Mokshed Ali</t>
  </si>
  <si>
    <t>Homoeo Medical Center</t>
  </si>
  <si>
    <t>Dr. Sushil Rumar Pall</t>
  </si>
  <si>
    <t>Homoeo Path</t>
  </si>
  <si>
    <t>Dr.Shahi mia.</t>
  </si>
  <si>
    <t xml:space="preserve">Homoeo pharmacy </t>
  </si>
  <si>
    <t>Sarda bazar.charghat</t>
  </si>
  <si>
    <t>Dr. Md. Emdadul Haq</t>
  </si>
  <si>
    <t>Homoeo sikitshaloy</t>
  </si>
  <si>
    <t>Dr. Md. ishaq Ali</t>
  </si>
  <si>
    <t>Ishak Homoeo Hall</t>
  </si>
  <si>
    <t>Dr.Md.Shahidul Islam</t>
  </si>
  <si>
    <t>Islam homoeo Hall</t>
  </si>
  <si>
    <t>Baga</t>
  </si>
  <si>
    <t>Baga bazar</t>
  </si>
  <si>
    <t>Dr. Mezanur Rahman</t>
  </si>
  <si>
    <t>Janocoilan Homoeo Hall</t>
  </si>
  <si>
    <t>Nandon Gasi</t>
  </si>
  <si>
    <t>Dr. Md. Mannan</t>
  </si>
  <si>
    <t>jeba Homoeo hall</t>
  </si>
  <si>
    <t>Jhorna Homoeo Fermesi</t>
  </si>
  <si>
    <t>Dr.Md.Abdur Rahman</t>
  </si>
  <si>
    <t>Tarapur bazar</t>
  </si>
  <si>
    <t>Dr.Md.Kamal Hosen</t>
  </si>
  <si>
    <t>Belgoria</t>
  </si>
  <si>
    <t>Kamal Homoeo Pharmecy</t>
  </si>
  <si>
    <t>Dr. Abdul Ahad</t>
  </si>
  <si>
    <t>Khandokar Homoeo</t>
  </si>
  <si>
    <t>Habaspur More</t>
  </si>
  <si>
    <t>Dr. Rupali Haldar</t>
  </si>
  <si>
    <t>Laxmi Homoeo Chikitsaloy</t>
  </si>
  <si>
    <t>Dr. Ab. Mojid Yahia Manik</t>
  </si>
  <si>
    <t>Life Homoeo clinic</t>
  </si>
  <si>
    <t>Kheya Ghat</t>
  </si>
  <si>
    <t>Dr. Md. Momin Sorker</t>
  </si>
  <si>
    <t>M.N Homoeo Hall</t>
  </si>
  <si>
    <t xml:space="preserve">Kheya Ghat </t>
  </si>
  <si>
    <t>Dr. Md. Sofikul Islam sobuj</t>
  </si>
  <si>
    <t>Thana Bazer</t>
  </si>
  <si>
    <t>Jagir para Puthia</t>
  </si>
  <si>
    <t>Maa o Shishu Homoeo Hall</t>
  </si>
  <si>
    <t>Ma-Baba Pharme</t>
  </si>
  <si>
    <t>Banessawar</t>
  </si>
  <si>
    <t>Dr. Md. Fojlur Rahman</t>
  </si>
  <si>
    <t>Kashi Pur</t>
  </si>
  <si>
    <t>Dr. Mst. Muktara Pervin</t>
  </si>
  <si>
    <t>Vangura Bazer</t>
  </si>
  <si>
    <t>Dr. Md. Abdul Malek</t>
  </si>
  <si>
    <t>Malek Pharmecy</t>
  </si>
  <si>
    <t>Khayerhat</t>
  </si>
  <si>
    <t>Mariya Homoeo Hall</t>
  </si>
  <si>
    <t>Dr. Md. Abu Noyem Raja</t>
  </si>
  <si>
    <t>Master Homoeo Fermesi</t>
  </si>
  <si>
    <t>Notun Bazer</t>
  </si>
  <si>
    <t>Dr. Md. Abu jayed Khaja</t>
  </si>
  <si>
    <t>W Saler</t>
  </si>
  <si>
    <t>Dr.  Upendronath Malaker</t>
  </si>
  <si>
    <t>Matri Sriti Homoeo Hall</t>
  </si>
  <si>
    <t>Jero Point</t>
  </si>
  <si>
    <t>Dr. Babu Mia</t>
  </si>
  <si>
    <t>Mayer Doa Homoeo Hall</t>
  </si>
  <si>
    <t>Dr Md Minhajul</t>
  </si>
  <si>
    <t>Minhaj Homoeo Hall</t>
  </si>
  <si>
    <t>Jagirpara</t>
  </si>
  <si>
    <t>Dr.Md.Minhazur Rahman</t>
  </si>
  <si>
    <t>Minhazur Homoeo Hall</t>
  </si>
  <si>
    <t>Jaigirpara</t>
  </si>
  <si>
    <t>Dr. Md. Jahangir mondol</t>
  </si>
  <si>
    <t>Modern Homoeo Fharmesi</t>
  </si>
  <si>
    <t xml:space="preserve"> Basu para bazar</t>
  </si>
  <si>
    <t>Dr. Moulana Md. Abul Momin</t>
  </si>
  <si>
    <t>Moha Shefa Homoeo Hall</t>
  </si>
  <si>
    <t>Dr. Md. Soriful Islam</t>
  </si>
  <si>
    <t>Mohammad Homoeo hall</t>
  </si>
  <si>
    <t>dhokra kul bazar</t>
  </si>
  <si>
    <t>Dr. Nijam uddin</t>
  </si>
  <si>
    <t>Molla Homoeo Fermesi</t>
  </si>
  <si>
    <t>Dr Md Solayman Ali</t>
  </si>
  <si>
    <t>shibpur</t>
  </si>
  <si>
    <t>Dr. Ahadul Haque</t>
  </si>
  <si>
    <t>Mukti Homoeo Pharmecy</t>
  </si>
  <si>
    <t>Kapasia</t>
  </si>
  <si>
    <t>Montri Road</t>
  </si>
  <si>
    <t>Dr. Abdul Hamid Nadim</t>
  </si>
  <si>
    <t>Nadim Homoeo Hall</t>
  </si>
  <si>
    <t>Dr.Nurjahan Begim</t>
  </si>
  <si>
    <t>Jhalmolia bazar</t>
  </si>
  <si>
    <t>Dr. Most. Sohana Sultana</t>
  </si>
  <si>
    <t>Nahida Homoeo Hall</t>
  </si>
  <si>
    <t>Dr. Hasan Ahmed Reza</t>
  </si>
  <si>
    <t>Nazpui Homoeo Hall</t>
  </si>
  <si>
    <t>Bakrabazar</t>
  </si>
  <si>
    <t>Dr. Mir Mosarrof Hossain</t>
  </si>
  <si>
    <t>Noor Homoeo Pharmecy</t>
  </si>
  <si>
    <t>Dr. Mst. Shapla Khatun</t>
  </si>
  <si>
    <t>Dr. Mst Sarmin</t>
  </si>
  <si>
    <t>Padoo Homoeo Hall</t>
  </si>
  <si>
    <t>Trafiemore</t>
  </si>
  <si>
    <t>Poshu Homeo Chikithsaloy</t>
  </si>
  <si>
    <t>Dr. Probir Sarkar</t>
  </si>
  <si>
    <t>Proggah Homoeo Ph.</t>
  </si>
  <si>
    <t>Dr. Bipul Odhikar</t>
  </si>
  <si>
    <t>Carghat Rajshahi.</t>
  </si>
  <si>
    <t>Arani Road  Carghat Rajshahi.</t>
  </si>
  <si>
    <t>Dr. Kausar Sorif Suvo</t>
  </si>
  <si>
    <t>Rohomgiri Homoeo Hall</t>
  </si>
  <si>
    <t>Dr. MA Sattar</t>
  </si>
  <si>
    <t>Dr. Md. Abdul Kalam Azad</t>
  </si>
  <si>
    <t>Dr. Shimul Biswas</t>
  </si>
  <si>
    <t>Shifat Homoeo Hall</t>
  </si>
  <si>
    <t>Monigram</t>
  </si>
  <si>
    <t>Shofikul Homoeo Hall</t>
  </si>
  <si>
    <t>Dr. Md. Jakaria Manik</t>
  </si>
  <si>
    <t>Similar Homoeopathic Center</t>
  </si>
  <si>
    <t>Dr. Sirajul Karim</t>
  </si>
  <si>
    <t>Dr. Nirmol Kumar Sorkar</t>
  </si>
  <si>
    <t>Sorkar Homoeo Pharmecy</t>
  </si>
  <si>
    <t>Dr. Md. Golam Rabbani</t>
  </si>
  <si>
    <t>Sotto Sundor Homoeo Hall</t>
  </si>
  <si>
    <t>Dr. Mst. Doulotun Nahar</t>
  </si>
  <si>
    <t xml:space="preserve">Sumon Homoeo Chikitsaloy </t>
  </si>
  <si>
    <t>Versity Gate</t>
  </si>
  <si>
    <t>Dr. Sofikul Islam</t>
  </si>
  <si>
    <t>Tareq Homoeo Hall</t>
  </si>
  <si>
    <t>The Moon Homoeo Hall</t>
  </si>
  <si>
    <t>Dr. Tara Songkor Nag</t>
  </si>
  <si>
    <t>Tondra Homoeo Hall</t>
  </si>
  <si>
    <t>Polli Biddut Mor</t>
  </si>
  <si>
    <t>Dr. Md. Towhidul Islam</t>
  </si>
  <si>
    <t>Towhid Homoeo Hall</t>
  </si>
  <si>
    <t>Dr. Himadri</t>
  </si>
  <si>
    <t>Trisha Oishi Homoeo Hall</t>
  </si>
  <si>
    <t>Dr. Alokkumar sorker</t>
  </si>
  <si>
    <t>MPO-Masum Billah-Monirampur</t>
  </si>
  <si>
    <t>MPO-Soikot Jaman-Bogura-02</t>
  </si>
  <si>
    <t>3 north khal. bank cross road.khulna</t>
  </si>
  <si>
    <t>MPO-Manik Miah-Dumuria</t>
  </si>
  <si>
    <t>UTD Coll(%)</t>
  </si>
  <si>
    <t>Order Value</t>
  </si>
  <si>
    <t>Coll. Value</t>
  </si>
  <si>
    <r>
      <t xml:space="preserve">১.  মাসের শুরুতে </t>
    </r>
    <r>
      <rPr>
        <u/>
        <sz val="14"/>
        <color rgb="FF0070C0"/>
        <rFont val="Calibri"/>
        <family val="2"/>
        <scheme val="minor"/>
      </rPr>
      <t>ডিউস শীটে</t>
    </r>
    <r>
      <rPr>
        <sz val="14"/>
        <rFont val="Calibri"/>
        <family val="2"/>
        <scheme val="minor"/>
      </rPr>
      <t xml:space="preserve"> সকল পার্টি ডিউস বসান। </t>
    </r>
  </si>
  <si>
    <r>
      <t xml:space="preserve">২.  </t>
    </r>
    <r>
      <rPr>
        <u/>
        <sz val="14"/>
        <color rgb="FF00B050"/>
        <rFont val="Calibri"/>
        <family val="2"/>
        <scheme val="minor"/>
      </rPr>
      <t>DCR শীটে</t>
    </r>
    <r>
      <rPr>
        <sz val="14"/>
        <rFont val="Calibri"/>
        <family val="2"/>
        <scheme val="minor"/>
      </rPr>
      <t xml:space="preserve"> মাসের নাম সিলেক্ট করুন।</t>
    </r>
  </si>
  <si>
    <t>৪.  যে সকল পার্টি ভিজিট  করেছেন সেই পার্টিগুলির নাম সিলেক্ট করুন।</t>
  </si>
  <si>
    <t xml:space="preserve">১০.  প্রতিটি রুটে নুন্যতম ১৬টি ব্যবসাযোগ্য পার্টির তালিকা করুন, যেনো প্রতিদিন নুন্যতম ১২টি পার্টি ভিজিট  নিশ্চিত করা যায় । </t>
  </si>
  <si>
    <t xml:space="preserve">*   উপরের হেডিংএ DCR person: এর জায়গায় AM ও ম্যানেজারের নাম সিলেক্ট করতে হবে। </t>
  </si>
  <si>
    <t>Manikgang</t>
  </si>
  <si>
    <t>Dr. Nantu Chakrabarty</t>
  </si>
  <si>
    <t>Shawan Homoeo Hall</t>
  </si>
  <si>
    <t>01737 054077</t>
  </si>
  <si>
    <t>Golapganj   Sylhet</t>
  </si>
  <si>
    <t>Mosjidh road Dhaka Daskhen Golapganj   Sylhet</t>
  </si>
  <si>
    <t>Dr.Nasir uddin</t>
  </si>
  <si>
    <t>Seba homoeo  farmacy</t>
  </si>
  <si>
    <t>Boykali bajar</t>
  </si>
  <si>
    <t>Dr.Abu Saleh</t>
  </si>
  <si>
    <t xml:space="preserve">(Dr.Abdullah) </t>
  </si>
  <si>
    <t xml:space="preserve">Haniman Homoeo pharmacy </t>
  </si>
  <si>
    <t xml:space="preserve">abhaynagar </t>
  </si>
  <si>
    <t>Kawsar Hossain-As-Borguna [ Shawon]</t>
  </si>
  <si>
    <t>Dr. A.K.M. Fazlur Rahaman</t>
  </si>
  <si>
    <t xml:space="preserve"> Rahamania Homoeo Hall</t>
  </si>
  <si>
    <t xml:space="preserve">Dr.Abdul Latif </t>
  </si>
  <si>
    <t>Dr.S. Mahmud Sorkar</t>
  </si>
  <si>
    <t>Amily Homoeo Pharmacy</t>
  </si>
  <si>
    <t>Dr.Vobendro Nath roy</t>
  </si>
  <si>
    <t>Ashis Homoeo Pharmacy</t>
  </si>
  <si>
    <t>Dr.Jannatul Ferdousi (Silu)</t>
  </si>
  <si>
    <t>Kodomtola  Panchagarh</t>
  </si>
  <si>
    <t>Dr.Daud Ahamed</t>
  </si>
  <si>
    <t>Fazle Amor Homoeo Hall</t>
  </si>
  <si>
    <t>Jogdol bazar</t>
  </si>
  <si>
    <t>Dr.Abdui Hai</t>
  </si>
  <si>
    <t>Dr. Sher Ali Bukhari</t>
  </si>
  <si>
    <t>Joba &amp; Sayla Homoeo Hall</t>
  </si>
  <si>
    <t xml:space="preserve">Gorerdanga bazar </t>
  </si>
  <si>
    <t>Dr.Krishno Chandro Borman</t>
  </si>
  <si>
    <t>Kriti Homoeo Hall</t>
  </si>
  <si>
    <t>Sakoa bazar</t>
  </si>
  <si>
    <t>Dr. Zannatul Ferdousi Borsha</t>
  </si>
  <si>
    <t>Barister bazar  Panchagar</t>
  </si>
  <si>
    <t>Dr.Asaduzzaman Manik</t>
  </si>
  <si>
    <t>Manik Homoeo Gall</t>
  </si>
  <si>
    <t>Dr. Saiful Islam Sabbir</t>
  </si>
  <si>
    <t>Nabil Homoeo Pharmacy</t>
  </si>
  <si>
    <t>Ariful Islam-MA- Jhalokhati</t>
  </si>
  <si>
    <t>Abdus Salam Mia -MA- Rajbari</t>
  </si>
  <si>
    <t>Ahsan Habib-MPO-Gaibandha</t>
  </si>
  <si>
    <t>Ab Homoeo Hall (Dr. Mawlana Ataulla)</t>
  </si>
  <si>
    <t>Ariful Islam _MA_Jhalokati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</si>
</sst>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_);_(* \(#,##0\);_(* &quot;-&quot;??_);_(@_)"/>
    <numFmt numFmtId="165" formatCode="[$-409]mmm\-yy;@"/>
    <numFmt numFmtId="166" formatCode="[$-409]d\-mmm;@"/>
    <numFmt numFmtId="167" formatCode="00000000000"/>
    <numFmt numFmtId="168" formatCode="0.0%"/>
    <numFmt numFmtId="169" formatCode="[$-5000445]0"/>
  </numFmts>
  <fonts count="8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sz val="11"/>
      <color theme="1"/>
      <name val="Arial Narrow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1"/>
      <name val="Arial Narrow"/>
      <family val="2"/>
    </font>
    <font>
      <sz val="9"/>
      <color theme="1"/>
      <name val="Arial Narrow"/>
      <family val="2"/>
    </font>
    <font>
      <sz val="9"/>
      <name val="Arial Narrow"/>
      <family val="2"/>
    </font>
    <font>
      <b/>
      <sz val="9"/>
      <color theme="0"/>
      <name val="Arial"/>
      <family val="2"/>
    </font>
    <font>
      <b/>
      <sz val="9"/>
      <name val="Arial"/>
      <family val="2"/>
    </font>
    <font>
      <sz val="11"/>
      <name val="Calibri"/>
      <family val="2"/>
      <scheme val="minor"/>
    </font>
    <font>
      <sz val="9"/>
      <name val="Arial"/>
      <family val="2"/>
    </font>
    <font>
      <b/>
      <sz val="9"/>
      <color theme="0" tint="-4.9989318521683403E-2"/>
      <name val="Arial"/>
      <family val="2"/>
    </font>
    <font>
      <sz val="11"/>
      <color theme="0" tint="-4.9989318521683403E-2"/>
      <name val="Calibri"/>
      <family val="2"/>
      <scheme val="minor"/>
    </font>
    <font>
      <sz val="9"/>
      <color theme="0" tint="-4.9989318521683403E-2"/>
      <name val="Arial"/>
      <family val="2"/>
    </font>
    <font>
      <sz val="8"/>
      <name val="Calibri"/>
      <family val="2"/>
      <scheme val="minor"/>
    </font>
    <font>
      <sz val="9"/>
      <color theme="0"/>
      <name val="Arial"/>
      <family val="2"/>
    </font>
    <font>
      <b/>
      <sz val="10"/>
      <color theme="1"/>
      <name val="Arial Narrow"/>
      <family val="2"/>
    </font>
    <font>
      <sz val="10"/>
      <color theme="0"/>
      <name val="Calibri"/>
      <family val="2"/>
      <scheme val="minor"/>
    </font>
    <font>
      <sz val="10"/>
      <color theme="0"/>
      <name val="Arial Black"/>
      <family val="2"/>
    </font>
    <font>
      <sz val="10"/>
      <color theme="1"/>
      <name val="Arial Black"/>
      <family val="2"/>
    </font>
    <font>
      <b/>
      <sz val="10"/>
      <color theme="1"/>
      <name val="Arial Black"/>
      <family val="2"/>
    </font>
    <font>
      <b/>
      <sz val="8"/>
      <color theme="1"/>
      <name val="Arial Narrow"/>
      <family val="2"/>
    </font>
    <font>
      <sz val="11"/>
      <color theme="1"/>
      <name val="Arial"/>
      <family val="2"/>
    </font>
    <font>
      <b/>
      <sz val="10"/>
      <color theme="1" tint="0.249977111117893"/>
      <name val="Arial Narrow"/>
      <family val="2"/>
    </font>
    <font>
      <sz val="10"/>
      <color theme="1" tint="0.249977111117893"/>
      <name val="Arial Narrow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Arial"/>
      <family val="2"/>
    </font>
    <font>
      <sz val="9"/>
      <color rgb="FFFF0000"/>
      <name val="Arial"/>
      <family val="2"/>
    </font>
    <font>
      <sz val="8"/>
      <color theme="1"/>
      <name val="Arial Narrow"/>
      <family val="2"/>
    </font>
    <font>
      <b/>
      <sz val="14"/>
      <color rgb="FFFF0000"/>
      <name val="Arial Black"/>
      <family val="2"/>
    </font>
    <font>
      <b/>
      <sz val="14"/>
      <color theme="4" tint="-0.249977111117893"/>
      <name val="Arial Black"/>
      <family val="2"/>
    </font>
    <font>
      <sz val="43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2"/>
      <color rgb="FF6CA62C"/>
      <name val="Arial"/>
      <family val="2"/>
    </font>
    <font>
      <sz val="11"/>
      <color theme="0"/>
      <name val="Arial"/>
      <family val="2"/>
    </font>
    <font>
      <b/>
      <sz val="11"/>
      <color theme="1"/>
      <name val="Arial"/>
      <family val="2"/>
    </font>
    <font>
      <b/>
      <u/>
      <sz val="11"/>
      <color theme="1" tint="0.34998626667073579"/>
      <name val="Arial Black"/>
      <family val="2"/>
    </font>
    <font>
      <b/>
      <sz val="11"/>
      <color theme="1" tint="0.34998626667073579"/>
      <name val="Arial Black"/>
      <family val="2"/>
    </font>
    <font>
      <sz val="11"/>
      <color theme="1" tint="0.34998626667073579"/>
      <name val="Arial Black"/>
      <family val="2"/>
    </font>
    <font>
      <sz val="10"/>
      <color theme="1"/>
      <name val="Arial"/>
      <family val="2"/>
    </font>
    <font>
      <b/>
      <sz val="9"/>
      <color theme="1" tint="0.14999847407452621"/>
      <name val="Arial Black"/>
      <family val="2"/>
    </font>
    <font>
      <b/>
      <u/>
      <sz val="14"/>
      <color theme="1"/>
      <name val="Calibri"/>
      <family val="2"/>
      <scheme val="minor"/>
    </font>
    <font>
      <u/>
      <sz val="14"/>
      <color rgb="FF00B050"/>
      <name val="Calibri"/>
      <family val="2"/>
      <scheme val="minor"/>
    </font>
    <font>
      <b/>
      <sz val="10"/>
      <color theme="1" tint="0.14999847407452621"/>
      <name val="Arial Narrow"/>
      <family val="2"/>
    </font>
    <font>
      <b/>
      <sz val="9"/>
      <color theme="0"/>
      <name val="Arial Narrow"/>
      <family val="2"/>
    </font>
    <font>
      <b/>
      <sz val="11"/>
      <color theme="0"/>
      <name val="Arial Black"/>
      <family val="2"/>
    </font>
    <font>
      <b/>
      <sz val="9"/>
      <color theme="0"/>
      <name val="Arial Black"/>
      <family val="2"/>
    </font>
    <font>
      <sz val="9"/>
      <color theme="1" tint="0.499984740745262"/>
      <name val="Arial"/>
      <family val="2"/>
    </font>
    <font>
      <b/>
      <sz val="9"/>
      <color theme="10"/>
      <name val="Arial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sz val="9"/>
      <color indexed="81"/>
      <name val="Tahoma"/>
      <family val="2"/>
    </font>
    <font>
      <b/>
      <sz val="11"/>
      <color theme="0"/>
      <name val="Arial "/>
    </font>
    <font>
      <b/>
      <u/>
      <sz val="14"/>
      <color rgb="FF7CBF33"/>
      <name val="Arial Black"/>
      <family val="2"/>
    </font>
    <font>
      <u/>
      <sz val="11"/>
      <color theme="0"/>
      <name val="Calibri"/>
      <family val="2"/>
      <scheme val="minor"/>
    </font>
    <font>
      <b/>
      <sz val="11"/>
      <color theme="0"/>
      <name val="Arial Narrow"/>
      <family val="2"/>
    </font>
    <font>
      <b/>
      <i/>
      <u/>
      <sz val="11"/>
      <color rgb="FF009644"/>
      <name val="Calibri"/>
      <family val="2"/>
      <scheme val="minor"/>
    </font>
    <font>
      <b/>
      <i/>
      <u/>
      <sz val="11"/>
      <color rgb="FFFF0000"/>
      <name val="Calibri"/>
      <family val="2"/>
      <scheme val="minor"/>
    </font>
    <font>
      <b/>
      <sz val="11"/>
      <color theme="0"/>
      <name val=" arial n"/>
    </font>
    <font>
      <sz val="14"/>
      <name val="Calibri"/>
      <family val="2"/>
      <scheme val="minor"/>
    </font>
    <font>
      <u/>
      <sz val="14"/>
      <color rgb="FF0070C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3737"/>
      <name val="Calibri"/>
      <family val="2"/>
      <scheme val="minor"/>
    </font>
    <font>
      <b/>
      <sz val="11"/>
      <color theme="4" tint="-0.249977111117893"/>
      <name val="Arial Black"/>
      <family val="2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CBF3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9EDF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D3FDD8"/>
        <bgColor indexed="64"/>
      </patternFill>
    </fill>
    <fill>
      <patternFill patternType="solid">
        <fgColor theme="1" tint="0.14999847407452621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theme="1" tint="0.2499465926084170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44" fillId="0" borderId="0" applyNumberFormat="0" applyFill="0" applyBorder="0" applyAlignment="0" applyProtection="0"/>
  </cellStyleXfs>
  <cellXfs count="246">
    <xf numFmtId="0" fontId="0" fillId="0" borderId="0" xfId="0"/>
    <xf numFmtId="164" fontId="18" fillId="0" borderId="10" xfId="1" applyNumberFormat="1" applyFont="1" applyBorder="1" applyAlignment="1">
      <alignment horizontal="left" vertical="center"/>
    </xf>
    <xf numFmtId="164" fontId="19" fillId="0" borderId="10" xfId="1" applyNumberFormat="1" applyFont="1" applyBorder="1" applyAlignment="1">
      <alignment horizontal="left" vertical="center"/>
    </xf>
    <xf numFmtId="0" fontId="20" fillId="0" borderId="0" xfId="0" applyFont="1"/>
    <xf numFmtId="165" fontId="20" fillId="0" borderId="0" xfId="0" applyNumberFormat="1" applyFont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164" fontId="25" fillId="0" borderId="11" xfId="1" applyNumberFormat="1" applyFont="1" applyFill="1" applyBorder="1" applyAlignment="1" applyProtection="1">
      <alignment horizontal="left" vertical="center"/>
      <protection locked="0"/>
    </xf>
    <xf numFmtId="167" fontId="24" fillId="0" borderId="11" xfId="1" applyNumberFormat="1" applyFont="1" applyBorder="1" applyAlignment="1" applyProtection="1">
      <alignment horizontal="left" vertical="center" shrinkToFit="1"/>
    </xf>
    <xf numFmtId="0" fontId="16" fillId="0" borderId="0" xfId="0" applyFont="1" applyAlignment="1">
      <alignment horizontal="center" vertical="center"/>
    </xf>
    <xf numFmtId="164" fontId="24" fillId="0" borderId="11" xfId="1" applyNumberFormat="1" applyFont="1" applyBorder="1" applyAlignment="1" applyProtection="1">
      <alignment horizontal="centerContinuous" vertical="top" wrapText="1" readingOrder="1"/>
    </xf>
    <xf numFmtId="0" fontId="35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vertical="center" wrapText="1"/>
    </xf>
    <xf numFmtId="0" fontId="18" fillId="35" borderId="10" xfId="0" applyFont="1" applyFill="1" applyBorder="1" applyAlignment="1">
      <alignment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left" vertical="center"/>
    </xf>
    <xf numFmtId="167" fontId="24" fillId="0" borderId="23" xfId="1" applyNumberFormat="1" applyFont="1" applyBorder="1" applyAlignment="1" applyProtection="1">
      <alignment horizontal="left" vertical="center" shrinkToFit="1"/>
    </xf>
    <xf numFmtId="164" fontId="24" fillId="0" borderId="23" xfId="1" applyNumberFormat="1" applyFont="1" applyBorder="1" applyAlignment="1" applyProtection="1">
      <alignment horizontal="centerContinuous" vertical="top" wrapText="1" readingOrder="1"/>
    </xf>
    <xf numFmtId="3" fontId="38" fillId="38" borderId="16" xfId="1" applyNumberFormat="1" applyFont="1" applyFill="1" applyBorder="1" applyAlignment="1" applyProtection="1">
      <alignment horizontal="center" vertical="center"/>
      <protection hidden="1"/>
    </xf>
    <xf numFmtId="164" fontId="41" fillId="0" borderId="0" xfId="1" applyNumberFormat="1" applyFont="1"/>
    <xf numFmtId="0" fontId="36" fillId="38" borderId="15" xfId="0" applyFont="1" applyFill="1" applyBorder="1" applyAlignment="1" applyProtection="1">
      <alignment horizontal="center" vertical="center"/>
      <protection hidden="1"/>
    </xf>
    <xf numFmtId="164" fontId="38" fillId="38" borderId="10" xfId="1" applyNumberFormat="1" applyFont="1" applyFill="1" applyBorder="1" applyAlignment="1" applyProtection="1">
      <alignment horizontal="center" vertical="center"/>
      <protection hidden="1"/>
    </xf>
    <xf numFmtId="0" fontId="24" fillId="0" borderId="10" xfId="0" applyFont="1" applyBorder="1" applyAlignment="1" applyProtection="1">
      <alignment horizontal="center" shrinkToFit="1"/>
      <protection hidden="1"/>
    </xf>
    <xf numFmtId="0" fontId="39" fillId="38" borderId="17" xfId="0" applyFont="1" applyFill="1" applyBorder="1" applyAlignment="1" applyProtection="1">
      <alignment horizontal="center" vertical="center"/>
      <protection hidden="1"/>
    </xf>
    <xf numFmtId="1" fontId="24" fillId="0" borderId="10" xfId="1" applyNumberFormat="1" applyFont="1" applyFill="1" applyBorder="1" applyAlignment="1" applyProtection="1">
      <alignment horizontal="center" vertical="center" shrinkToFit="1"/>
      <protection hidden="1"/>
    </xf>
    <xf numFmtId="0" fontId="0" fillId="0" borderId="0" xfId="0" applyAlignment="1">
      <alignment horizontal="left"/>
    </xf>
    <xf numFmtId="0" fontId="37" fillId="38" borderId="17" xfId="0" applyFont="1" applyFill="1" applyBorder="1" applyAlignment="1" applyProtection="1">
      <alignment horizontal="left" vertical="center"/>
      <protection hidden="1"/>
    </xf>
    <xf numFmtId="1" fontId="24" fillId="0" borderId="10" xfId="1" applyNumberFormat="1" applyFont="1" applyFill="1" applyBorder="1" applyAlignment="1" applyProtection="1">
      <alignment horizontal="left" vertical="center" shrinkToFit="1"/>
      <protection hidden="1"/>
    </xf>
    <xf numFmtId="164" fontId="21" fillId="0" borderId="10" xfId="1" applyNumberFormat="1" applyFont="1" applyFill="1" applyBorder="1" applyAlignment="1" applyProtection="1">
      <alignment horizontal="center" vertical="center"/>
      <protection locked="0" hidden="1"/>
    </xf>
    <xf numFmtId="0" fontId="0" fillId="0" borderId="0" xfId="0" applyAlignment="1">
      <alignment horizontal="center"/>
    </xf>
    <xf numFmtId="0" fontId="16" fillId="34" borderId="0" xfId="0" applyFont="1" applyFill="1" applyAlignment="1">
      <alignment horizontal="center" vertical="center"/>
    </xf>
    <xf numFmtId="0" fontId="0" fillId="34" borderId="0" xfId="0" applyFill="1"/>
    <xf numFmtId="164" fontId="47" fillId="0" borderId="11" xfId="1" applyNumberFormat="1" applyFont="1" applyBorder="1" applyAlignment="1" applyProtection="1">
      <alignment horizontal="left" vertical="top" readingOrder="1"/>
    </xf>
    <xf numFmtId="0" fontId="45" fillId="38" borderId="17" xfId="0" applyFont="1" applyFill="1" applyBorder="1" applyAlignment="1" applyProtection="1">
      <alignment horizontal="center" vertical="center"/>
      <protection hidden="1"/>
    </xf>
    <xf numFmtId="0" fontId="18" fillId="37" borderId="10" xfId="0" applyFont="1" applyFill="1" applyBorder="1" applyAlignment="1">
      <alignment horizontal="center" vertical="center" wrapText="1"/>
    </xf>
    <xf numFmtId="0" fontId="18" fillId="37" borderId="10" xfId="0" applyFont="1" applyFill="1" applyBorder="1" applyAlignment="1">
      <alignment horizontal="center" vertical="center"/>
    </xf>
    <xf numFmtId="15" fontId="0" fillId="0" borderId="0" xfId="0" applyNumberFormat="1"/>
    <xf numFmtId="0" fontId="20" fillId="0" borderId="0" xfId="0" applyFont="1" applyAlignment="1">
      <alignment horizontal="center" vertical="center"/>
    </xf>
    <xf numFmtId="0" fontId="48" fillId="0" borderId="0" xfId="0" applyFont="1" applyAlignment="1">
      <alignment horizontal="left" vertical="top"/>
    </xf>
    <xf numFmtId="0" fontId="0" fillId="0" borderId="0" xfId="0" applyAlignment="1">
      <alignment vertical="top"/>
    </xf>
    <xf numFmtId="0" fontId="49" fillId="0" borderId="0" xfId="0" applyFont="1" applyAlignment="1">
      <alignment horizontal="left" vertical="center"/>
    </xf>
    <xf numFmtId="0" fontId="50" fillId="0" borderId="0" xfId="0" applyFont="1"/>
    <xf numFmtId="164" fontId="25" fillId="34" borderId="18" xfId="1" applyNumberFormat="1" applyFont="1" applyFill="1" applyBorder="1" applyAlignment="1" applyProtection="1">
      <alignment horizontal="left" vertical="center"/>
      <protection locked="0" hidden="1"/>
    </xf>
    <xf numFmtId="164" fontId="25" fillId="34" borderId="10" xfId="1" applyNumberFormat="1" applyFont="1" applyFill="1" applyBorder="1" applyAlignment="1" applyProtection="1">
      <alignment horizontal="left" vertical="center"/>
      <protection locked="0" hidden="1"/>
    </xf>
    <xf numFmtId="164" fontId="21" fillId="34" borderId="10" xfId="1" applyNumberFormat="1" applyFont="1" applyFill="1" applyBorder="1" applyAlignment="1" applyProtection="1">
      <alignment horizontal="center" vertical="center"/>
      <protection locked="0" hidden="1"/>
    </xf>
    <xf numFmtId="0" fontId="52" fillId="0" borderId="0" xfId="0" applyFont="1" applyAlignment="1">
      <alignment horizontal="right" vertical="center"/>
    </xf>
    <xf numFmtId="164" fontId="41" fillId="0" borderId="10" xfId="1" applyNumberFormat="1" applyFont="1" applyBorder="1" applyAlignment="1">
      <alignment vertical="center"/>
    </xf>
    <xf numFmtId="164" fontId="41" fillId="0" borderId="15" xfId="1" applyNumberFormat="1" applyFont="1" applyBorder="1" applyAlignment="1">
      <alignment vertical="center"/>
    </xf>
    <xf numFmtId="164" fontId="41" fillId="0" borderId="18" xfId="1" applyNumberFormat="1" applyFont="1" applyBorder="1" applyAlignment="1">
      <alignment vertical="center"/>
    </xf>
    <xf numFmtId="164" fontId="41" fillId="0" borderId="31" xfId="1" applyNumberFormat="1" applyFont="1" applyBorder="1" applyAlignment="1">
      <alignment vertical="center"/>
    </xf>
    <xf numFmtId="1" fontId="25" fillId="34" borderId="21" xfId="1" applyNumberFormat="1" applyFont="1" applyFill="1" applyBorder="1" applyAlignment="1" applyProtection="1">
      <alignment horizontal="center" vertical="center" shrinkToFit="1"/>
    </xf>
    <xf numFmtId="0" fontId="55" fillId="0" borderId="0" xfId="44" applyFont="1" applyAlignment="1">
      <alignment horizontal="left" vertical="center"/>
    </xf>
    <xf numFmtId="0" fontId="56" fillId="0" borderId="0" xfId="44" applyFont="1" applyAlignment="1">
      <alignment horizontal="left" vertical="center"/>
    </xf>
    <xf numFmtId="0" fontId="57" fillId="0" borderId="0" xfId="0" applyFont="1"/>
    <xf numFmtId="0" fontId="58" fillId="0" borderId="0" xfId="0" applyFont="1" applyAlignment="1">
      <alignment horizontal="right" vertical="center"/>
    </xf>
    <xf numFmtId="165" fontId="58" fillId="0" borderId="0" xfId="1" applyNumberFormat="1" applyFont="1" applyAlignment="1">
      <alignment horizontal="left" vertical="center"/>
    </xf>
    <xf numFmtId="0" fontId="0" fillId="36" borderId="31" xfId="0" applyFill="1" applyBorder="1"/>
    <xf numFmtId="1" fontId="21" fillId="36" borderId="32" xfId="0" applyNumberFormat="1" applyFont="1" applyFill="1" applyBorder="1" applyAlignment="1">
      <alignment horizontal="center"/>
    </xf>
    <xf numFmtId="0" fontId="21" fillId="36" borderId="32" xfId="0" applyFont="1" applyFill="1" applyBorder="1"/>
    <xf numFmtId="0" fontId="21" fillId="36" borderId="33" xfId="0" applyFont="1" applyFill="1" applyBorder="1"/>
    <xf numFmtId="0" fontId="21" fillId="36" borderId="0" xfId="0" applyFont="1" applyFill="1" applyAlignment="1">
      <alignment horizontal="center"/>
    </xf>
    <xf numFmtId="0" fontId="21" fillId="0" borderId="0" xfId="0" applyFont="1"/>
    <xf numFmtId="0" fontId="0" fillId="36" borderId="34" xfId="0" applyFill="1" applyBorder="1"/>
    <xf numFmtId="0" fontId="21" fillId="36" borderId="35" xfId="0" applyFont="1" applyFill="1" applyBorder="1"/>
    <xf numFmtId="0" fontId="26" fillId="36" borderId="0" xfId="0" applyFont="1" applyFill="1"/>
    <xf numFmtId="1" fontId="26" fillId="36" borderId="0" xfId="0" applyNumberFormat="1" applyFont="1" applyFill="1" applyAlignment="1">
      <alignment horizontal="left"/>
    </xf>
    <xf numFmtId="0" fontId="26" fillId="36" borderId="0" xfId="0" applyFont="1" applyFill="1" applyAlignment="1">
      <alignment horizontal="right"/>
    </xf>
    <xf numFmtId="0" fontId="26" fillId="36" borderId="0" xfId="0" applyFont="1" applyFill="1" applyAlignment="1">
      <alignment horizontal="left" indent="1"/>
    </xf>
    <xf numFmtId="1" fontId="26" fillId="36" borderId="0" xfId="0" applyNumberFormat="1" applyFont="1" applyFill="1" applyAlignment="1">
      <alignment horizontal="right"/>
    </xf>
    <xf numFmtId="0" fontId="21" fillId="36" borderId="0" xfId="0" applyFont="1" applyFill="1"/>
    <xf numFmtId="1" fontId="26" fillId="36" borderId="0" xfId="0" applyNumberFormat="1" applyFont="1" applyFill="1" applyAlignment="1">
      <alignment horizontal="left" indent="1"/>
    </xf>
    <xf numFmtId="1" fontId="26" fillId="36" borderId="0" xfId="0" applyNumberFormat="1" applyFont="1" applyFill="1" applyAlignment="1">
      <alignment horizontal="center"/>
    </xf>
    <xf numFmtId="0" fontId="21" fillId="35" borderId="0" xfId="0" applyFont="1" applyFill="1"/>
    <xf numFmtId="0" fontId="0" fillId="35" borderId="0" xfId="0" applyFill="1"/>
    <xf numFmtId="0" fontId="22" fillId="36" borderId="35" xfId="0" applyFont="1" applyFill="1" applyBorder="1"/>
    <xf numFmtId="0" fontId="22" fillId="0" borderId="0" xfId="0" applyFont="1"/>
    <xf numFmtId="0" fontId="30" fillId="35" borderId="0" xfId="0" applyFont="1" applyFill="1"/>
    <xf numFmtId="0" fontId="31" fillId="35" borderId="0" xfId="0" applyFont="1" applyFill="1"/>
    <xf numFmtId="0" fontId="17" fillId="35" borderId="0" xfId="0" applyFont="1" applyFill="1"/>
    <xf numFmtId="0" fontId="27" fillId="36" borderId="35" xfId="0" applyFont="1" applyFill="1" applyBorder="1"/>
    <xf numFmtId="0" fontId="27" fillId="36" borderId="0" xfId="0" applyFont="1" applyFill="1" applyAlignment="1">
      <alignment horizontal="center"/>
    </xf>
    <xf numFmtId="0" fontId="27" fillId="35" borderId="0" xfId="0" applyFont="1" applyFill="1"/>
    <xf numFmtId="0" fontId="22" fillId="36" borderId="0" xfId="0" applyFont="1" applyFill="1" applyAlignment="1">
      <alignment horizontal="center"/>
    </xf>
    <xf numFmtId="0" fontId="24" fillId="0" borderId="20" xfId="0" applyFont="1" applyBorder="1" applyAlignment="1">
      <alignment horizontal="center" shrinkToFit="1"/>
    </xf>
    <xf numFmtId="1" fontId="24" fillId="0" borderId="11" xfId="1" applyNumberFormat="1" applyFont="1" applyBorder="1" applyAlignment="1" applyProtection="1">
      <alignment horizontal="center" vertical="center" shrinkToFit="1"/>
    </xf>
    <xf numFmtId="164" fontId="24" fillId="0" borderId="21" xfId="1" applyNumberFormat="1" applyFont="1" applyBorder="1" applyAlignment="1" applyProtection="1">
      <alignment horizontal="center" vertical="center"/>
    </xf>
    <xf numFmtId="164" fontId="24" fillId="0" borderId="19" xfId="1" applyNumberFormat="1" applyFont="1" applyBorder="1" applyAlignment="1" applyProtection="1">
      <alignment horizontal="left" vertical="center"/>
    </xf>
    <xf numFmtId="164" fontId="24" fillId="0" borderId="12" xfId="1" applyNumberFormat="1" applyFont="1" applyBorder="1" applyAlignment="1" applyProtection="1">
      <alignment horizontal="left" vertical="center"/>
    </xf>
    <xf numFmtId="1" fontId="21" fillId="36" borderId="0" xfId="0" applyNumberFormat="1" applyFont="1" applyFill="1" applyAlignment="1">
      <alignment horizontal="center"/>
    </xf>
    <xf numFmtId="0" fontId="29" fillId="35" borderId="0" xfId="0" applyFont="1" applyFill="1"/>
    <xf numFmtId="0" fontId="32" fillId="35" borderId="0" xfId="0" applyFont="1" applyFill="1"/>
    <xf numFmtId="15" fontId="14" fillId="35" borderId="0" xfId="0" applyNumberFormat="1" applyFont="1" applyFill="1"/>
    <xf numFmtId="0" fontId="34" fillId="35" borderId="0" xfId="0" applyFont="1" applyFill="1"/>
    <xf numFmtId="0" fontId="51" fillId="35" borderId="0" xfId="0" applyFont="1" applyFill="1"/>
    <xf numFmtId="0" fontId="46" fillId="35" borderId="0" xfId="0" applyFont="1" applyFill="1"/>
    <xf numFmtId="15" fontId="31" fillId="35" borderId="0" xfId="0" applyNumberFormat="1" applyFont="1" applyFill="1"/>
    <xf numFmtId="0" fontId="28" fillId="35" borderId="0" xfId="0" applyFont="1" applyFill="1"/>
    <xf numFmtId="0" fontId="29" fillId="0" borderId="0" xfId="0" applyFont="1"/>
    <xf numFmtId="0" fontId="28" fillId="0" borderId="0" xfId="0" applyFont="1"/>
    <xf numFmtId="15" fontId="21" fillId="0" borderId="0" xfId="0" applyNumberFormat="1" applyFont="1"/>
    <xf numFmtId="166" fontId="21" fillId="36" borderId="35" xfId="0" applyNumberFormat="1" applyFont="1" applyFill="1" applyBorder="1"/>
    <xf numFmtId="0" fontId="24" fillId="0" borderId="22" xfId="0" applyFont="1" applyBorder="1" applyAlignment="1">
      <alignment horizontal="center" shrinkToFit="1"/>
    </xf>
    <xf numFmtId="1" fontId="24" fillId="0" borderId="23" xfId="1" applyNumberFormat="1" applyFont="1" applyBorder="1" applyAlignment="1" applyProtection="1">
      <alignment horizontal="center" vertical="center" shrinkToFit="1"/>
    </xf>
    <xf numFmtId="164" fontId="24" fillId="0" borderId="23" xfId="1" applyNumberFormat="1" applyFont="1" applyFill="1" applyBorder="1" applyAlignment="1" applyProtection="1">
      <alignment horizontal="left" vertical="center"/>
    </xf>
    <xf numFmtId="164" fontId="24" fillId="0" borderId="24" xfId="1" applyNumberFormat="1" applyFont="1" applyBorder="1" applyAlignment="1" applyProtection="1">
      <alignment horizontal="center" vertical="center"/>
    </xf>
    <xf numFmtId="164" fontId="24" fillId="0" borderId="28" xfId="1" applyNumberFormat="1" applyFont="1" applyBorder="1" applyAlignment="1" applyProtection="1">
      <alignment horizontal="left" vertical="center"/>
    </xf>
    <xf numFmtId="0" fontId="0" fillId="36" borderId="36" xfId="0" applyFill="1" applyBorder="1"/>
    <xf numFmtId="0" fontId="0" fillId="36" borderId="37" xfId="0" applyFill="1" applyBorder="1"/>
    <xf numFmtId="0" fontId="21" fillId="36" borderId="38" xfId="0" applyFont="1" applyFill="1" applyBorder="1"/>
    <xf numFmtId="0" fontId="21" fillId="0" borderId="0" xfId="0" applyFont="1" applyAlignment="1">
      <alignment horizontal="center"/>
    </xf>
    <xf numFmtId="1" fontId="21" fillId="0" borderId="0" xfId="0" applyNumberFormat="1" applyFont="1" applyAlignment="1">
      <alignment horizontal="center"/>
    </xf>
    <xf numFmtId="164" fontId="21" fillId="0" borderId="0" xfId="1" applyNumberFormat="1" applyFont="1" applyProtection="1"/>
    <xf numFmtId="1" fontId="0" fillId="0" borderId="0" xfId="0" applyNumberFormat="1" applyAlignment="1">
      <alignment horizontal="center"/>
    </xf>
    <xf numFmtId="0" fontId="0" fillId="0" borderId="10" xfId="0" applyBorder="1"/>
    <xf numFmtId="0" fontId="60" fillId="0" borderId="0" xfId="0" applyFont="1"/>
    <xf numFmtId="0" fontId="64" fillId="36" borderId="32" xfId="0" applyFont="1" applyFill="1" applyBorder="1" applyAlignment="1">
      <alignment horizontal="left"/>
    </xf>
    <xf numFmtId="1" fontId="65" fillId="36" borderId="32" xfId="0" applyNumberFormat="1" applyFont="1" applyFill="1" applyBorder="1" applyAlignment="1">
      <alignment horizontal="right"/>
    </xf>
    <xf numFmtId="43" fontId="0" fillId="0" borderId="0" xfId="1" applyFont="1"/>
    <xf numFmtId="0" fontId="22" fillId="33" borderId="10" xfId="0" applyFont="1" applyFill="1" applyBorder="1" applyAlignment="1" applyProtection="1">
      <alignment horizontal="center" vertical="center" wrapText="1"/>
      <protection hidden="1"/>
    </xf>
    <xf numFmtId="0" fontId="67" fillId="33" borderId="10" xfId="44" applyFont="1" applyFill="1" applyBorder="1" applyAlignment="1" applyProtection="1">
      <alignment horizontal="center" vertical="center" wrapText="1"/>
      <protection hidden="1"/>
    </xf>
    <xf numFmtId="0" fontId="43" fillId="40" borderId="43" xfId="0" applyFont="1" applyFill="1" applyBorder="1" applyAlignment="1">
      <alignment vertical="center"/>
    </xf>
    <xf numFmtId="15" fontId="20" fillId="0" borderId="11" xfId="0" applyNumberFormat="1" applyFont="1" applyBorder="1" applyAlignment="1">
      <alignment horizontal="center" vertical="center"/>
    </xf>
    <xf numFmtId="164" fontId="0" fillId="0" borderId="12" xfId="1" applyNumberFormat="1" applyFont="1" applyBorder="1" applyAlignment="1">
      <alignment vertical="center"/>
    </xf>
    <xf numFmtId="15" fontId="20" fillId="0" borderId="51" xfId="0" applyNumberFormat="1" applyFont="1" applyBorder="1" applyAlignment="1">
      <alignment horizontal="center" vertical="center"/>
    </xf>
    <xf numFmtId="164" fontId="0" fillId="0" borderId="52" xfId="1" applyNumberFormat="1" applyFont="1" applyBorder="1" applyAlignment="1">
      <alignment vertical="center"/>
    </xf>
    <xf numFmtId="164" fontId="0" fillId="42" borderId="20" xfId="1" applyNumberFormat="1" applyFont="1" applyFill="1" applyBorder="1" applyAlignment="1">
      <alignment vertical="center"/>
    </xf>
    <xf numFmtId="164" fontId="0" fillId="42" borderId="21" xfId="1" applyNumberFormat="1" applyFont="1" applyFill="1" applyBorder="1" applyAlignment="1">
      <alignment vertical="center"/>
    </xf>
    <xf numFmtId="164" fontId="0" fillId="42" borderId="53" xfId="1" applyNumberFormat="1" applyFont="1" applyFill="1" applyBorder="1" applyAlignment="1">
      <alignment vertical="center"/>
    </xf>
    <xf numFmtId="164" fontId="0" fillId="42" borderId="54" xfId="1" applyNumberFormat="1" applyFont="1" applyFill="1" applyBorder="1" applyAlignment="1">
      <alignment vertical="center"/>
    </xf>
    <xf numFmtId="164" fontId="0" fillId="34" borderId="20" xfId="1" applyNumberFormat="1" applyFont="1" applyFill="1" applyBorder="1" applyAlignment="1">
      <alignment vertical="center"/>
    </xf>
    <xf numFmtId="164" fontId="0" fillId="34" borderId="21" xfId="1" applyNumberFormat="1" applyFont="1" applyFill="1" applyBorder="1" applyAlignment="1">
      <alignment vertical="center"/>
    </xf>
    <xf numFmtId="164" fontId="0" fillId="34" borderId="53" xfId="1" applyNumberFormat="1" applyFont="1" applyFill="1" applyBorder="1" applyAlignment="1">
      <alignment vertical="center"/>
    </xf>
    <xf numFmtId="164" fontId="0" fillId="34" borderId="54" xfId="1" applyNumberFormat="1" applyFont="1" applyFill="1" applyBorder="1" applyAlignment="1">
      <alignment vertical="center"/>
    </xf>
    <xf numFmtId="164" fontId="54" fillId="41" borderId="14" xfId="1" applyNumberFormat="1" applyFont="1" applyFill="1" applyBorder="1" applyAlignment="1">
      <alignment horizontal="center" vertical="center"/>
    </xf>
    <xf numFmtId="164" fontId="53" fillId="41" borderId="38" xfId="1" applyNumberFormat="1" applyFont="1" applyFill="1" applyBorder="1" applyAlignment="1">
      <alignment vertical="center"/>
    </xf>
    <xf numFmtId="164" fontId="54" fillId="41" borderId="36" xfId="1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1" fillId="41" borderId="10" xfId="0" applyFont="1" applyFill="1" applyBorder="1" applyAlignment="1">
      <alignment horizontal="center" vertical="center"/>
    </xf>
    <xf numFmtId="164" fontId="71" fillId="41" borderId="10" xfId="0" applyNumberFormat="1" applyFont="1" applyFill="1" applyBorder="1" applyAlignment="1">
      <alignment vertical="center"/>
    </xf>
    <xf numFmtId="164" fontId="20" fillId="0" borderId="16" xfId="1" applyNumberFormat="1" applyFont="1" applyBorder="1" applyAlignment="1">
      <alignment vertical="center"/>
    </xf>
    <xf numFmtId="164" fontId="20" fillId="0" borderId="33" xfId="1" applyNumberFormat="1" applyFont="1" applyBorder="1" applyAlignment="1">
      <alignment vertical="center"/>
    </xf>
    <xf numFmtId="1" fontId="42" fillId="44" borderId="40" xfId="0" applyNumberFormat="1" applyFont="1" applyFill="1" applyBorder="1" applyAlignment="1" applyProtection="1">
      <alignment horizontal="center" vertical="center"/>
      <protection locked="0"/>
    </xf>
    <xf numFmtId="164" fontId="25" fillId="34" borderId="19" xfId="1" applyNumberFormat="1" applyFont="1" applyFill="1" applyBorder="1" applyAlignment="1" applyProtection="1">
      <alignment horizontal="center" vertical="center" shrinkToFit="1"/>
      <protection locked="0"/>
    </xf>
    <xf numFmtId="164" fontId="25" fillId="45" borderId="11" xfId="1" applyNumberFormat="1" applyFont="1" applyFill="1" applyBorder="1" applyAlignment="1" applyProtection="1">
      <alignment horizontal="center" vertical="center" shrinkToFit="1"/>
      <protection locked="0"/>
    </xf>
    <xf numFmtId="164" fontId="25" fillId="45" borderId="11" xfId="1" applyNumberFormat="1" applyFont="1" applyFill="1" applyBorder="1" applyAlignment="1" applyProtection="1">
      <alignment horizontal="center" vertical="center" shrinkToFit="1"/>
    </xf>
    <xf numFmtId="9" fontId="25" fillId="34" borderId="11" xfId="43" applyFont="1" applyFill="1" applyBorder="1" applyAlignment="1" applyProtection="1">
      <alignment horizontal="center" vertical="center" shrinkToFit="1"/>
    </xf>
    <xf numFmtId="0" fontId="21" fillId="46" borderId="0" xfId="0" applyFont="1" applyFill="1"/>
    <xf numFmtId="0" fontId="0" fillId="46" borderId="0" xfId="0" applyFill="1"/>
    <xf numFmtId="0" fontId="22" fillId="46" borderId="0" xfId="0" applyFont="1" applyFill="1"/>
    <xf numFmtId="0" fontId="30" fillId="46" borderId="0" xfId="0" applyFont="1" applyFill="1"/>
    <xf numFmtId="0" fontId="31" fillId="46" borderId="0" xfId="0" applyFont="1" applyFill="1"/>
    <xf numFmtId="0" fontId="32" fillId="46" borderId="0" xfId="0" applyFont="1" applyFill="1"/>
    <xf numFmtId="0" fontId="34" fillId="46" borderId="0" xfId="0" applyFont="1" applyFill="1"/>
    <xf numFmtId="168" fontId="17" fillId="46" borderId="0" xfId="43" applyNumberFormat="1" applyFont="1" applyFill="1" applyProtection="1"/>
    <xf numFmtId="164" fontId="34" fillId="46" borderId="0" xfId="1" applyNumberFormat="1" applyFont="1" applyFill="1" applyProtection="1"/>
    <xf numFmtId="14" fontId="17" fillId="46" borderId="0" xfId="0" applyNumberFormat="1" applyFont="1" applyFill="1"/>
    <xf numFmtId="164" fontId="66" fillId="46" borderId="0" xfId="1" applyNumberFormat="1" applyFont="1" applyFill="1" applyProtection="1"/>
    <xf numFmtId="15" fontId="14" fillId="46" borderId="0" xfId="0" applyNumberFormat="1" applyFont="1" applyFill="1"/>
    <xf numFmtId="0" fontId="46" fillId="46" borderId="0" xfId="0" applyFont="1" applyFill="1"/>
    <xf numFmtId="0" fontId="17" fillId="46" borderId="0" xfId="0" applyFont="1" applyFill="1"/>
    <xf numFmtId="164" fontId="14" fillId="46" borderId="0" xfId="0" applyNumberFormat="1" applyFont="1" applyFill="1"/>
    <xf numFmtId="0" fontId="14" fillId="46" borderId="0" xfId="0" applyFont="1" applyFill="1"/>
    <xf numFmtId="0" fontId="29" fillId="46" borderId="0" xfId="0" applyFont="1" applyFill="1"/>
    <xf numFmtId="0" fontId="28" fillId="46" borderId="0" xfId="0" applyFont="1" applyFill="1"/>
    <xf numFmtId="166" fontId="25" fillId="47" borderId="47" xfId="1" applyNumberFormat="1" applyFont="1" applyFill="1" applyBorder="1" applyAlignment="1" applyProtection="1">
      <alignment horizontal="center" vertical="center" shrinkToFit="1"/>
      <protection locked="0"/>
    </xf>
    <xf numFmtId="166" fontId="24" fillId="47" borderId="48" xfId="1" applyNumberFormat="1" applyFont="1" applyFill="1" applyBorder="1" applyAlignment="1" applyProtection="1">
      <alignment horizontal="center" vertical="center" shrinkToFit="1"/>
    </xf>
    <xf numFmtId="0" fontId="74" fillId="48" borderId="0" xfId="0" applyFont="1" applyFill="1" applyAlignment="1">
      <alignment horizontal="center" vertical="center"/>
    </xf>
    <xf numFmtId="0" fontId="20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75" fillId="43" borderId="0" xfId="0" applyFont="1" applyFill="1" applyAlignment="1">
      <alignment horizontal="center" vertical="top"/>
    </xf>
    <xf numFmtId="0" fontId="76" fillId="43" borderId="0" xfId="0" applyFont="1" applyFill="1" applyAlignment="1">
      <alignment horizontal="left" vertical="top"/>
    </xf>
    <xf numFmtId="0" fontId="75" fillId="43" borderId="0" xfId="0" applyFont="1" applyFill="1" applyAlignment="1">
      <alignment horizontal="right" vertical="top"/>
    </xf>
    <xf numFmtId="0" fontId="75" fillId="43" borderId="0" xfId="0" applyFont="1" applyFill="1" applyAlignment="1">
      <alignment horizontal="left" vertical="top"/>
    </xf>
    <xf numFmtId="15" fontId="77" fillId="41" borderId="11" xfId="0" applyNumberFormat="1" applyFont="1" applyFill="1" applyBorder="1" applyAlignment="1">
      <alignment horizontal="center" vertical="center"/>
    </xf>
    <xf numFmtId="0" fontId="77" fillId="41" borderId="12" xfId="0" applyFont="1" applyFill="1" applyBorder="1" applyAlignment="1">
      <alignment horizontal="center" vertical="center"/>
    </xf>
    <xf numFmtId="0" fontId="77" fillId="41" borderId="49" xfId="0" applyFont="1" applyFill="1" applyBorder="1" applyAlignment="1">
      <alignment horizontal="center" vertical="center"/>
    </xf>
    <xf numFmtId="0" fontId="77" fillId="41" borderId="50" xfId="0" applyFont="1" applyFill="1" applyBorder="1" applyAlignment="1">
      <alignment horizontal="center" vertical="center"/>
    </xf>
    <xf numFmtId="0" fontId="78" fillId="0" borderId="0" xfId="44" applyFont="1"/>
    <xf numFmtId="0" fontId="80" fillId="0" borderId="0" xfId="0" applyFont="1"/>
    <xf numFmtId="169" fontId="80" fillId="0" borderId="0" xfId="0" applyNumberFormat="1" applyFont="1"/>
    <xf numFmtId="0" fontId="81" fillId="0" borderId="0" xfId="0" applyFont="1"/>
    <xf numFmtId="0" fontId="82" fillId="0" borderId="0" xfId="0" applyFont="1"/>
    <xf numFmtId="0" fontId="83" fillId="0" borderId="0" xfId="0" applyFont="1" applyAlignment="1">
      <alignment horizontal="left" vertical="center"/>
    </xf>
    <xf numFmtId="1" fontId="83" fillId="0" borderId="0" xfId="0" applyNumberFormat="1" applyFont="1" applyAlignment="1">
      <alignment horizontal="left" vertical="center"/>
    </xf>
    <xf numFmtId="0" fontId="83" fillId="0" borderId="0" xfId="0" applyFont="1" applyAlignment="1">
      <alignment horizontal="right" vertical="center"/>
    </xf>
    <xf numFmtId="0" fontId="18" fillId="0" borderId="0" xfId="0" applyFont="1" applyAlignment="1">
      <alignment horizontal="left" vertical="center"/>
    </xf>
    <xf numFmtId="0" fontId="42" fillId="44" borderId="17" xfId="0" applyFont="1" applyFill="1" applyBorder="1" applyAlignment="1">
      <alignment horizontal="right" vertical="center"/>
    </xf>
    <xf numFmtId="0" fontId="42" fillId="44" borderId="17" xfId="0" applyFont="1" applyFill="1" applyBorder="1" applyAlignment="1" applyProtection="1">
      <alignment horizontal="left" vertical="center"/>
      <protection locked="0"/>
    </xf>
    <xf numFmtId="0" fontId="35" fillId="44" borderId="17" xfId="0" applyFont="1" applyFill="1" applyBorder="1" applyAlignment="1">
      <alignment horizontal="right" vertical="center"/>
    </xf>
    <xf numFmtId="1" fontId="42" fillId="44" borderId="17" xfId="0" applyNumberFormat="1" applyFont="1" applyFill="1" applyBorder="1" applyAlignment="1">
      <alignment horizontal="right" vertical="center"/>
    </xf>
    <xf numFmtId="0" fontId="63" fillId="36" borderId="20" xfId="0" applyFont="1" applyFill="1" applyBorder="1" applyAlignment="1">
      <alignment horizontal="center" vertical="center"/>
    </xf>
    <xf numFmtId="0" fontId="63" fillId="36" borderId="11" xfId="0" applyFont="1" applyFill="1" applyBorder="1" applyAlignment="1">
      <alignment horizontal="center" vertical="center"/>
    </xf>
    <xf numFmtId="164" fontId="63" fillId="36" borderId="21" xfId="1" applyNumberFormat="1" applyFont="1" applyFill="1" applyBorder="1" applyAlignment="1" applyProtection="1">
      <alignment horizontal="center" vertical="center" shrinkToFit="1"/>
    </xf>
    <xf numFmtId="164" fontId="63" fillId="36" borderId="19" xfId="1" applyNumberFormat="1" applyFont="1" applyFill="1" applyBorder="1" applyAlignment="1" applyProtection="1">
      <alignment vertical="center" shrinkToFit="1"/>
    </xf>
    <xf numFmtId="164" fontId="63" fillId="36" borderId="12" xfId="1" applyNumberFormat="1" applyFont="1" applyFill="1" applyBorder="1" applyAlignment="1" applyProtection="1">
      <alignment vertical="center" shrinkToFit="1"/>
    </xf>
    <xf numFmtId="3" fontId="63" fillId="36" borderId="47" xfId="1" applyNumberFormat="1" applyFont="1" applyFill="1" applyBorder="1" applyAlignment="1" applyProtection="1">
      <alignment horizontal="center" vertical="center" shrinkToFit="1"/>
    </xf>
    <xf numFmtId="3" fontId="63" fillId="36" borderId="19" xfId="1" applyNumberFormat="1" applyFont="1" applyFill="1" applyBorder="1" applyAlignment="1" applyProtection="1">
      <alignment horizontal="center" vertical="center" shrinkToFit="1"/>
    </xf>
    <xf numFmtId="3" fontId="63" fillId="36" borderId="11" xfId="1" applyNumberFormat="1" applyFont="1" applyFill="1" applyBorder="1" applyAlignment="1" applyProtection="1">
      <alignment horizontal="center" vertical="center" shrinkToFit="1"/>
    </xf>
    <xf numFmtId="9" fontId="63" fillId="36" borderId="11" xfId="43" applyFont="1" applyFill="1" applyBorder="1" applyAlignment="1" applyProtection="1">
      <alignment horizontal="center" vertical="center" shrinkToFit="1"/>
    </xf>
    <xf numFmtId="0" fontId="63" fillId="36" borderId="21" xfId="1" applyNumberFormat="1" applyFont="1" applyFill="1" applyBorder="1" applyAlignment="1" applyProtection="1">
      <alignment horizontal="center" vertical="center" shrinkToFit="1"/>
    </xf>
    <xf numFmtId="0" fontId="63" fillId="38" borderId="30" xfId="0" applyFont="1" applyFill="1" applyBorder="1" applyAlignment="1">
      <alignment horizontal="center" vertical="center"/>
    </xf>
    <xf numFmtId="0" fontId="63" fillId="38" borderId="11" xfId="0" applyFont="1" applyFill="1" applyBorder="1" applyAlignment="1">
      <alignment horizontal="center" vertical="center"/>
    </xf>
    <xf numFmtId="164" fontId="63" fillId="38" borderId="21" xfId="1" applyNumberFormat="1" applyFont="1" applyFill="1" applyBorder="1" applyAlignment="1" applyProtection="1">
      <alignment horizontal="center" vertical="center" shrinkToFit="1"/>
    </xf>
    <xf numFmtId="164" fontId="63" fillId="38" borderId="19" xfId="1" applyNumberFormat="1" applyFont="1" applyFill="1" applyBorder="1" applyAlignment="1" applyProtection="1">
      <alignment vertical="center" shrinkToFit="1"/>
    </xf>
    <xf numFmtId="164" fontId="63" fillId="38" borderId="12" xfId="1" applyNumberFormat="1" applyFont="1" applyFill="1" applyBorder="1" applyAlignment="1" applyProtection="1">
      <alignment vertical="center" shrinkToFit="1"/>
    </xf>
    <xf numFmtId="3" fontId="63" fillId="38" borderId="47" xfId="1" applyNumberFormat="1" applyFont="1" applyFill="1" applyBorder="1" applyAlignment="1" applyProtection="1">
      <alignment horizontal="center" vertical="center" shrinkToFit="1"/>
    </xf>
    <xf numFmtId="164" fontId="63" fillId="38" borderId="19" xfId="1" applyNumberFormat="1" applyFont="1" applyFill="1" applyBorder="1" applyAlignment="1" applyProtection="1">
      <alignment horizontal="center" vertical="center" shrinkToFit="1"/>
    </xf>
    <xf numFmtId="164" fontId="63" fillId="38" borderId="11" xfId="1" applyNumberFormat="1" applyFont="1" applyFill="1" applyBorder="1" applyAlignment="1" applyProtection="1">
      <alignment horizontal="center" vertical="center" shrinkToFit="1"/>
    </xf>
    <xf numFmtId="9" fontId="63" fillId="38" borderId="11" xfId="43" applyFont="1" applyFill="1" applyBorder="1" applyAlignment="1" applyProtection="1">
      <alignment horizontal="center" vertical="center" shrinkToFit="1"/>
    </xf>
    <xf numFmtId="3" fontId="63" fillId="38" borderId="21" xfId="1" applyNumberFormat="1" applyFont="1" applyFill="1" applyBorder="1" applyAlignment="1" applyProtection="1">
      <alignment horizontal="center" vertical="center" shrinkToFit="1"/>
    </xf>
    <xf numFmtId="0" fontId="42" fillId="44" borderId="57" xfId="0" applyFont="1" applyFill="1" applyBorder="1" applyAlignment="1">
      <alignment vertical="center"/>
    </xf>
    <xf numFmtId="0" fontId="42" fillId="39" borderId="58" xfId="0" applyFont="1" applyFill="1" applyBorder="1" applyAlignment="1">
      <alignment vertical="center"/>
    </xf>
    <xf numFmtId="1" fontId="62" fillId="35" borderId="59" xfId="0" applyNumberFormat="1" applyFont="1" applyFill="1" applyBorder="1" applyAlignment="1" applyProtection="1">
      <alignment horizontal="left" vertical="center"/>
      <protection locked="0"/>
    </xf>
    <xf numFmtId="0" fontId="22" fillId="36" borderId="34" xfId="0" applyFont="1" applyFill="1" applyBorder="1" applyAlignment="1">
      <alignment horizontal="center" wrapText="1"/>
    </xf>
    <xf numFmtId="0" fontId="23" fillId="44" borderId="29" xfId="0" applyFont="1" applyFill="1" applyBorder="1" applyAlignment="1">
      <alignment horizontal="center" vertical="center"/>
    </xf>
    <xf numFmtId="0" fontId="23" fillId="44" borderId="30" xfId="0" applyFont="1" applyFill="1" applyBorder="1" applyAlignment="1">
      <alignment horizontal="center" vertical="center"/>
    </xf>
    <xf numFmtId="1" fontId="23" fillId="44" borderId="25" xfId="0" applyNumberFormat="1" applyFont="1" applyFill="1" applyBorder="1" applyAlignment="1">
      <alignment horizontal="center" vertical="center"/>
    </xf>
    <xf numFmtId="1" fontId="23" fillId="44" borderId="13" xfId="0" applyNumberFormat="1" applyFont="1" applyFill="1" applyBorder="1" applyAlignment="1">
      <alignment horizontal="center" vertical="center"/>
    </xf>
    <xf numFmtId="0" fontId="23" fillId="44" borderId="25" xfId="0" applyFont="1" applyFill="1" applyBorder="1" applyAlignment="1">
      <alignment horizontal="center" vertical="center" wrapText="1"/>
    </xf>
    <xf numFmtId="0" fontId="23" fillId="44" borderId="13" xfId="0" applyFont="1" applyFill="1" applyBorder="1" applyAlignment="1">
      <alignment horizontal="center" vertical="center" wrapText="1"/>
    </xf>
    <xf numFmtId="0" fontId="23" fillId="44" borderId="44" xfId="0" applyFont="1" applyFill="1" applyBorder="1" applyAlignment="1">
      <alignment horizontal="center" vertical="center"/>
    </xf>
    <xf numFmtId="0" fontId="23" fillId="44" borderId="45" xfId="0" applyFont="1" applyFill="1" applyBorder="1" applyAlignment="1">
      <alignment horizontal="center" vertical="center"/>
    </xf>
    <xf numFmtId="0" fontId="23" fillId="44" borderId="25" xfId="0" applyFont="1" applyFill="1" applyBorder="1" applyAlignment="1">
      <alignment horizontal="center" vertical="center"/>
    </xf>
    <xf numFmtId="0" fontId="23" fillId="44" borderId="13" xfId="0" applyFont="1" applyFill="1" applyBorder="1" applyAlignment="1">
      <alignment horizontal="center" vertical="center"/>
    </xf>
    <xf numFmtId="0" fontId="23" fillId="44" borderId="26" xfId="0" applyFont="1" applyFill="1" applyBorder="1" applyAlignment="1">
      <alignment horizontal="center" vertical="center"/>
    </xf>
    <xf numFmtId="0" fontId="23" fillId="44" borderId="27" xfId="0" applyFont="1" applyFill="1" applyBorder="1" applyAlignment="1">
      <alignment horizontal="center" vertical="center"/>
    </xf>
    <xf numFmtId="164" fontId="23" fillId="44" borderId="25" xfId="1" applyNumberFormat="1" applyFont="1" applyFill="1" applyBorder="1" applyAlignment="1" applyProtection="1">
      <alignment horizontal="center" vertical="center" wrapText="1"/>
    </xf>
    <xf numFmtId="164" fontId="23" fillId="44" borderId="13" xfId="1" applyNumberFormat="1" applyFont="1" applyFill="1" applyBorder="1" applyAlignment="1" applyProtection="1">
      <alignment horizontal="center" vertical="center" wrapText="1"/>
    </xf>
    <xf numFmtId="164" fontId="23" fillId="44" borderId="39" xfId="1" applyNumberFormat="1" applyFont="1" applyFill="1" applyBorder="1" applyAlignment="1" applyProtection="1">
      <alignment horizontal="center" vertical="center" wrapText="1"/>
    </xf>
    <xf numFmtId="164" fontId="23" fillId="44" borderId="42" xfId="1" applyNumberFormat="1" applyFont="1" applyFill="1" applyBorder="1" applyAlignment="1" applyProtection="1">
      <alignment horizontal="center" vertical="center" wrapText="1"/>
    </xf>
    <xf numFmtId="1" fontId="40" fillId="44" borderId="25" xfId="1" applyNumberFormat="1" applyFont="1" applyFill="1" applyBorder="1" applyAlignment="1" applyProtection="1">
      <alignment horizontal="center" vertical="center" wrapText="1"/>
    </xf>
    <xf numFmtId="1" fontId="40" fillId="44" borderId="13" xfId="1" applyNumberFormat="1" applyFont="1" applyFill="1" applyBorder="1" applyAlignment="1" applyProtection="1">
      <alignment horizontal="center" vertical="center" wrapText="1"/>
    </xf>
    <xf numFmtId="164" fontId="23" fillId="44" borderId="18" xfId="1" applyNumberFormat="1" applyFont="1" applyFill="1" applyBorder="1" applyAlignment="1" applyProtection="1">
      <alignment horizontal="center" vertical="center"/>
    </xf>
    <xf numFmtId="164" fontId="23" fillId="44" borderId="46" xfId="1" applyNumberFormat="1" applyFont="1" applyFill="1" applyBorder="1" applyAlignment="1" applyProtection="1">
      <alignment horizontal="center" vertical="center"/>
    </xf>
    <xf numFmtId="165" fontId="59" fillId="44" borderId="40" xfId="0" applyNumberFormat="1" applyFont="1" applyFill="1" applyBorder="1" applyAlignment="1">
      <alignment horizontal="center" shrinkToFit="1" readingOrder="1"/>
    </xf>
    <xf numFmtId="165" fontId="59" fillId="44" borderId="41" xfId="0" applyNumberFormat="1" applyFont="1" applyFill="1" applyBorder="1" applyAlignment="1">
      <alignment horizontal="center" shrinkToFit="1" readingOrder="1"/>
    </xf>
    <xf numFmtId="1" fontId="40" fillId="44" borderId="26" xfId="1" applyNumberFormat="1" applyFont="1" applyFill="1" applyBorder="1" applyAlignment="1" applyProtection="1">
      <alignment horizontal="center" vertical="center" wrapText="1"/>
    </xf>
    <xf numFmtId="1" fontId="40" fillId="44" borderId="27" xfId="1" applyNumberFormat="1" applyFont="1" applyFill="1" applyBorder="1" applyAlignment="1" applyProtection="1">
      <alignment horizontal="center" vertical="center" wrapText="1"/>
    </xf>
    <xf numFmtId="0" fontId="73" fillId="36" borderId="32" xfId="44" applyFont="1" applyFill="1" applyBorder="1" applyAlignment="1" applyProtection="1">
      <alignment horizontal="center" vertical="center"/>
    </xf>
    <xf numFmtId="1" fontId="42" fillId="44" borderId="40" xfId="0" applyNumberFormat="1" applyFont="1" applyFill="1" applyBorder="1" applyAlignment="1" applyProtection="1">
      <alignment horizontal="left" vertical="center"/>
      <protection locked="0"/>
    </xf>
    <xf numFmtId="1" fontId="42" fillId="44" borderId="43" xfId="0" applyNumberFormat="1" applyFont="1" applyFill="1" applyBorder="1" applyAlignment="1" applyProtection="1">
      <alignment horizontal="left" vertical="center"/>
      <protection locked="0"/>
    </xf>
    <xf numFmtId="1" fontId="42" fillId="44" borderId="41" xfId="0" applyNumberFormat="1" applyFont="1" applyFill="1" applyBorder="1" applyAlignment="1" applyProtection="1">
      <alignment horizontal="left" vertical="center"/>
      <protection locked="0"/>
    </xf>
    <xf numFmtId="1" fontId="42" fillId="44" borderId="55" xfId="0" applyNumberFormat="1" applyFont="1" applyFill="1" applyBorder="1" applyAlignment="1">
      <alignment horizontal="center" vertical="center"/>
    </xf>
    <xf numFmtId="1" fontId="42" fillId="44" borderId="56" xfId="0" applyNumberFormat="1" applyFont="1" applyFill="1" applyBorder="1" applyAlignment="1">
      <alignment horizontal="center" vertical="center"/>
    </xf>
    <xf numFmtId="43" fontId="52" fillId="0" borderId="0" xfId="1" applyFont="1" applyFill="1" applyAlignment="1">
      <alignment horizontal="left" vertic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4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6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4" formatCode="_(* #,##0_);_(* \(#,##0\);_(* &quot;-&quot;??_);_(@_)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4" formatCode="_(* #,##0_);_(* \(#,##0\);_(* &quot;-&quot;??_);_(@_)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4" formatCode="_(* #,##0_);_(* \(#,##0\);_(* &quot;-&quot;??_);_(@_)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4" formatCode="_(* #,##0_);_(* \(#,##0\);_(* &quot;-&quot;??_);_(@_)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4" formatCode="_(* #,##0_);_(* \(#,##0\);_(* &quot;-&quot;??_);_(@_)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4" formatCode="_(* #,##0_);_(* \(#,##0\);_(* &quot;-&quot;??_);_(@_)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4" formatCode="_(* #,##0_);_(* \(#,##0\);_(* &quot;-&quot;??_);_(@_)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4" formatCode="_(* #,##0_);_(* \(#,##0\);_(* &quot;-&quot;??_);_(@_)"/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  <numFmt numFmtId="164" formatCode="_(* #,##0_);_(* \(#,##0\);_(* &quot;-&quot;??_);_(@_)"/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4" formatCode="_(* #,##0_);_(* \(#,##0\);_(* &quot;-&quot;??_);_(@_)"/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4" formatCode="_(* #,##0_);_(* \(#,##0\);_(* &quot;-&quot;??_);_(@_)"/>
      <fill>
        <patternFill>
          <fgColor indexed="64"/>
          <bgColor rgb="FF7CBF3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0" tint="-0.34998626667073579"/>
        </patternFill>
      </fill>
    </dxf>
    <dxf>
      <font>
        <color rgb="FF00B050"/>
      </font>
      <fill>
        <patternFill>
          <bgColor rgb="FFC5FFDF"/>
        </patternFill>
      </fill>
    </dxf>
    <dxf>
      <font>
        <color rgb="FFFF3737"/>
      </font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  <color rgb="FF006BBC"/>
      </font>
      <fill>
        <patternFill>
          <bgColor rgb="FF8CECE3"/>
        </patternFill>
      </fill>
    </dxf>
    <dxf>
      <font>
        <b/>
        <i val="0"/>
        <color rgb="FF0070C0"/>
      </font>
    </dxf>
    <dxf>
      <font>
        <b val="0"/>
        <i val="0"/>
        <color rgb="FF0070C0"/>
      </font>
    </dxf>
    <dxf>
      <font>
        <b/>
        <i val="0"/>
        <color theme="0"/>
      </font>
      <fill>
        <patternFill>
          <bgColor rgb="FF009644"/>
        </patternFill>
      </fill>
    </dxf>
    <dxf>
      <font>
        <b/>
        <i/>
        <color rgb="FF007A37"/>
      </font>
      <fill>
        <patternFill>
          <bgColor rgb="FF8BFFBF"/>
        </patternFill>
      </fill>
    </dxf>
    <dxf>
      <font>
        <b/>
        <i val="0"/>
        <color rgb="FF007A37"/>
      </font>
    </dxf>
    <dxf>
      <font>
        <color rgb="FF007A37"/>
      </font>
    </dxf>
    <dxf>
      <font>
        <color auto="1"/>
      </font>
      <fill>
        <patternFill>
          <bgColor theme="0"/>
        </patternFill>
      </fill>
    </dxf>
    <dxf>
      <font>
        <color rgb="FFFF0000"/>
      </font>
    </dxf>
    <dxf>
      <font>
        <color rgb="FF007A37"/>
      </font>
    </dxf>
    <dxf>
      <font>
        <b/>
        <i val="0"/>
        <color rgb="FF007A37"/>
      </font>
    </dxf>
    <dxf>
      <font>
        <b val="0"/>
        <i/>
        <color rgb="FFC00000"/>
      </font>
    </dxf>
    <dxf>
      <font>
        <b/>
        <i val="0"/>
        <color theme="1" tint="0.24994659260841701"/>
      </font>
      <fill>
        <patternFill>
          <bgColor theme="0" tint="-4.9989318521683403E-2"/>
        </patternFill>
      </fill>
    </dxf>
    <dxf>
      <font>
        <b val="0"/>
        <i val="0"/>
        <color theme="0" tint="-4.9989318521683403E-2"/>
      </font>
      <fill>
        <patternFill>
          <bgColor rgb="FFFF3737"/>
        </patternFill>
      </fill>
    </dxf>
    <dxf>
      <font>
        <b val="0"/>
        <i val="0"/>
        <color rgb="FFC00000"/>
      </font>
    </dxf>
    <dxf>
      <font>
        <color rgb="FF007A37"/>
      </font>
    </dxf>
    <dxf>
      <font>
        <b val="0"/>
        <i val="0"/>
        <color rgb="FFC00000"/>
      </font>
    </dxf>
    <dxf>
      <font>
        <color rgb="FF007A37"/>
      </font>
    </dxf>
    <dxf>
      <font>
        <b/>
        <i val="0"/>
        <color rgb="FF0070C0"/>
      </font>
    </dxf>
    <dxf>
      <font>
        <color rgb="FF007A37"/>
      </font>
    </dxf>
    <dxf>
      <font>
        <color rgb="FFC00000"/>
      </font>
    </dxf>
    <dxf>
      <font>
        <color rgb="FFFF0000"/>
      </font>
    </dxf>
    <dxf>
      <font>
        <color rgb="FF007A37"/>
      </font>
    </dxf>
    <dxf>
      <font>
        <b/>
        <i val="0"/>
        <color rgb="FF0070C0"/>
      </font>
    </dxf>
  </dxfs>
  <tableStyles count="0" defaultTableStyle="TableStyleMedium2" defaultPivotStyle="PivotStyleLight16"/>
  <colors>
    <mruColors>
      <color rgb="FFFF3737"/>
      <color rgb="FFC5FFDF"/>
      <color rgb="FFAEFCB7"/>
      <color rgb="FFFFC9C9"/>
      <color rgb="FFD3FDD8"/>
      <color rgb="FFE8E8E8"/>
      <color rgb="FFFFF8E5"/>
      <color rgb="FFFFDC6D"/>
      <color rgb="FF7CBF33"/>
      <color rgb="FFE9ED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Listed Party</a:t>
            </a:r>
          </a:p>
        </c:rich>
      </c:tx>
      <c:layout>
        <c:manualLayout>
          <c:xMode val="edge"/>
          <c:yMode val="edge"/>
          <c:x val="0.34315649937697179"/>
          <c:y val="4.75129807240398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'Visit Summary'!$B$2</c:f>
              <c:strCache>
                <c:ptCount val="1"/>
                <c:pt idx="0">
                  <c:v> SAT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Summary'!$A$3</c:f>
              <c:strCache>
                <c:ptCount val="1"/>
                <c:pt idx="0">
                  <c:v> Total Listed Party </c:v>
                </c:pt>
              </c:strCache>
            </c:strRef>
          </c:cat>
          <c:val>
            <c:numRef>
              <c:f>'Visit Summary'!$B$3</c:f>
              <c:numCache>
                <c:formatCode>_(* #,##0_);_(* \(#,##0\);_(* "-"??_);_(@_)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8-4195-B2AB-8314CEBA1385}"/>
            </c:ext>
          </c:extLst>
        </c:ser>
        <c:ser>
          <c:idx val="1"/>
          <c:order val="1"/>
          <c:tx>
            <c:strRef>
              <c:f>'Visit Summary'!$C$2</c:f>
              <c:strCache>
                <c:ptCount val="1"/>
                <c:pt idx="0">
                  <c:v> SUN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Summary'!$A$3</c:f>
              <c:strCache>
                <c:ptCount val="1"/>
                <c:pt idx="0">
                  <c:v> Total Listed Party </c:v>
                </c:pt>
              </c:strCache>
            </c:strRef>
          </c:cat>
          <c:val>
            <c:numRef>
              <c:f>'Visit Summary'!$C$3</c:f>
              <c:numCache>
                <c:formatCode>_(* #,##0_);_(* \(#,##0\);_(* "-"??_);_(@_)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78-4195-B2AB-8314CEBA1385}"/>
            </c:ext>
          </c:extLst>
        </c:ser>
        <c:ser>
          <c:idx val="2"/>
          <c:order val="2"/>
          <c:tx>
            <c:strRef>
              <c:f>'Visit Summary'!$D$2</c:f>
              <c:strCache>
                <c:ptCount val="1"/>
                <c:pt idx="0">
                  <c:v> MON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Summary'!$A$3</c:f>
              <c:strCache>
                <c:ptCount val="1"/>
                <c:pt idx="0">
                  <c:v> Total Listed Party </c:v>
                </c:pt>
              </c:strCache>
            </c:strRef>
          </c:cat>
          <c:val>
            <c:numRef>
              <c:f>'Visit Summary'!$D$3</c:f>
              <c:numCache>
                <c:formatCode>_(* #,##0_);_(* \(#,##0\);_(* "-"??_);_(@_)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78-4195-B2AB-8314CEBA1385}"/>
            </c:ext>
          </c:extLst>
        </c:ser>
        <c:ser>
          <c:idx val="3"/>
          <c:order val="3"/>
          <c:tx>
            <c:strRef>
              <c:f>'Visit Summary'!$E$2</c:f>
              <c:strCache>
                <c:ptCount val="1"/>
                <c:pt idx="0">
                  <c:v> TUE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Summary'!$A$3</c:f>
              <c:strCache>
                <c:ptCount val="1"/>
                <c:pt idx="0">
                  <c:v> Total Listed Party </c:v>
                </c:pt>
              </c:strCache>
            </c:strRef>
          </c:cat>
          <c:val>
            <c:numRef>
              <c:f>'Visit Summary'!$E$3</c:f>
              <c:numCache>
                <c:formatCode>_(* #,##0_);_(* \(#,##0\);_(* "-"??_);_(@_)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78-4195-B2AB-8314CEBA1385}"/>
            </c:ext>
          </c:extLst>
        </c:ser>
        <c:ser>
          <c:idx val="4"/>
          <c:order val="4"/>
          <c:tx>
            <c:strRef>
              <c:f>'Visit Summary'!$F$2</c:f>
              <c:strCache>
                <c:ptCount val="1"/>
                <c:pt idx="0">
                  <c:v> WED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Summary'!$A$3</c:f>
              <c:strCache>
                <c:ptCount val="1"/>
                <c:pt idx="0">
                  <c:v> Total Listed Party </c:v>
                </c:pt>
              </c:strCache>
            </c:strRef>
          </c:cat>
          <c:val>
            <c:numRef>
              <c:f>'Visit Summary'!$F$3</c:f>
              <c:numCache>
                <c:formatCode>_(* #,##0_);_(* \(#,##0\);_(* "-"??_);_(@_)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78-4195-B2AB-8314CEBA1385}"/>
            </c:ext>
          </c:extLst>
        </c:ser>
        <c:ser>
          <c:idx val="5"/>
          <c:order val="5"/>
          <c:tx>
            <c:strRef>
              <c:f>'Visit Summary'!$G$2</c:f>
              <c:strCache>
                <c:ptCount val="1"/>
                <c:pt idx="0">
                  <c:v> THU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Summary'!$A$3</c:f>
              <c:strCache>
                <c:ptCount val="1"/>
                <c:pt idx="0">
                  <c:v> Total Listed Party </c:v>
                </c:pt>
              </c:strCache>
            </c:strRef>
          </c:cat>
          <c:val>
            <c:numRef>
              <c:f>'Visit Summary'!$G$3</c:f>
              <c:numCache>
                <c:formatCode>_(* #,##0_);_(* \(#,##0\);_(* "-"??_);_(@_)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78-4195-B2AB-8314CEBA13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17016128"/>
        <c:axId val="817016672"/>
      </c:barChart>
      <c:catAx>
        <c:axId val="8170161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17016672"/>
        <c:crosses val="autoZero"/>
        <c:auto val="1"/>
        <c:lblAlgn val="ctr"/>
        <c:lblOffset val="100"/>
        <c:noMultiLvlLbl val="0"/>
      </c:catAx>
      <c:valAx>
        <c:axId val="817016672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81701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D0EBB3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Visited Party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'Visit Summary'!$B$2</c:f>
              <c:strCache>
                <c:ptCount val="1"/>
                <c:pt idx="0">
                  <c:v> SAT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Summary'!$A$4</c:f>
              <c:strCache>
                <c:ptCount val="1"/>
                <c:pt idx="0">
                  <c:v> Total Visited Party </c:v>
                </c:pt>
              </c:strCache>
            </c:strRef>
          </c:cat>
          <c:val>
            <c:numRef>
              <c:f>'Visit Summary'!$B$4</c:f>
              <c:numCache>
                <c:formatCode>_(* #,##0_);_(* \(#,##0\);_(*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E-4A16-A5E5-B1931D55BDFB}"/>
            </c:ext>
          </c:extLst>
        </c:ser>
        <c:ser>
          <c:idx val="1"/>
          <c:order val="1"/>
          <c:tx>
            <c:strRef>
              <c:f>'Visit Summary'!$C$2</c:f>
              <c:strCache>
                <c:ptCount val="1"/>
                <c:pt idx="0">
                  <c:v> SUN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Summary'!$A$4</c:f>
              <c:strCache>
                <c:ptCount val="1"/>
                <c:pt idx="0">
                  <c:v> Total Visited Party </c:v>
                </c:pt>
              </c:strCache>
            </c:strRef>
          </c:cat>
          <c:val>
            <c:numRef>
              <c:f>'Visit Summary'!$C$4</c:f>
              <c:numCache>
                <c:formatCode>_(* #,##0_);_(* \(#,##0\);_(*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FE-4A16-A5E5-B1931D55BDFB}"/>
            </c:ext>
          </c:extLst>
        </c:ser>
        <c:ser>
          <c:idx val="2"/>
          <c:order val="2"/>
          <c:tx>
            <c:strRef>
              <c:f>'Visit Summary'!$D$2</c:f>
              <c:strCache>
                <c:ptCount val="1"/>
                <c:pt idx="0">
                  <c:v> MON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Summary'!$A$4</c:f>
              <c:strCache>
                <c:ptCount val="1"/>
                <c:pt idx="0">
                  <c:v> Total Visited Party </c:v>
                </c:pt>
              </c:strCache>
            </c:strRef>
          </c:cat>
          <c:val>
            <c:numRef>
              <c:f>'Visit Summary'!$D$4</c:f>
              <c:numCache>
                <c:formatCode>_(* #,##0_);_(* \(#,##0\);_(*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FE-4A16-A5E5-B1931D55BDFB}"/>
            </c:ext>
          </c:extLst>
        </c:ser>
        <c:ser>
          <c:idx val="3"/>
          <c:order val="3"/>
          <c:tx>
            <c:strRef>
              <c:f>'Visit Summary'!$E$2</c:f>
              <c:strCache>
                <c:ptCount val="1"/>
                <c:pt idx="0">
                  <c:v> TUE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Summary'!$A$4</c:f>
              <c:strCache>
                <c:ptCount val="1"/>
                <c:pt idx="0">
                  <c:v> Total Visited Party </c:v>
                </c:pt>
              </c:strCache>
            </c:strRef>
          </c:cat>
          <c:val>
            <c:numRef>
              <c:f>'Visit Summary'!$E$4</c:f>
              <c:numCache>
                <c:formatCode>_(* #,##0_);_(* \(#,##0\);_(*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FE-4A16-A5E5-B1931D55BDFB}"/>
            </c:ext>
          </c:extLst>
        </c:ser>
        <c:ser>
          <c:idx val="4"/>
          <c:order val="4"/>
          <c:tx>
            <c:strRef>
              <c:f>'Visit Summary'!$F$2</c:f>
              <c:strCache>
                <c:ptCount val="1"/>
                <c:pt idx="0">
                  <c:v> WED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Summary'!$A$4</c:f>
              <c:strCache>
                <c:ptCount val="1"/>
                <c:pt idx="0">
                  <c:v> Total Visited Party </c:v>
                </c:pt>
              </c:strCache>
            </c:strRef>
          </c:cat>
          <c:val>
            <c:numRef>
              <c:f>'Visit Summary'!$F$4</c:f>
              <c:numCache>
                <c:formatCode>_(* #,##0_);_(* \(#,##0\);_(*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FE-4A16-A5E5-B1931D55BDFB}"/>
            </c:ext>
          </c:extLst>
        </c:ser>
        <c:ser>
          <c:idx val="5"/>
          <c:order val="5"/>
          <c:tx>
            <c:strRef>
              <c:f>'Visit Summary'!$G$2</c:f>
              <c:strCache>
                <c:ptCount val="1"/>
                <c:pt idx="0">
                  <c:v> THU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Summary'!$A$4</c:f>
              <c:strCache>
                <c:ptCount val="1"/>
                <c:pt idx="0">
                  <c:v> Total Visited Party </c:v>
                </c:pt>
              </c:strCache>
            </c:strRef>
          </c:cat>
          <c:val>
            <c:numRef>
              <c:f>'Visit Summary'!$G$4</c:f>
              <c:numCache>
                <c:formatCode>_(* #,##0_);_(* \(#,##0\);_(*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FE-4A16-A5E5-B1931D55BD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74563552"/>
        <c:axId val="874562464"/>
      </c:barChart>
      <c:catAx>
        <c:axId val="8745635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74562464"/>
        <c:crosses val="autoZero"/>
        <c:auto val="1"/>
        <c:lblAlgn val="ctr"/>
        <c:lblOffset val="100"/>
        <c:noMultiLvlLbl val="0"/>
      </c:catAx>
      <c:valAx>
        <c:axId val="874562464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87456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D0EBB3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Non-Business Visited  Party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'Visit Summary'!$B$2</c:f>
              <c:strCache>
                <c:ptCount val="1"/>
                <c:pt idx="0">
                  <c:v> SAT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Summary'!$A$5</c:f>
              <c:strCache>
                <c:ptCount val="1"/>
                <c:pt idx="0">
                  <c:v> Visited Non-Business  Party </c:v>
                </c:pt>
              </c:strCache>
            </c:strRef>
          </c:cat>
          <c:val>
            <c:numRef>
              <c:f>'Visit Summary'!$B$5</c:f>
              <c:numCache>
                <c:formatCode>_(* #,##0_);_(* \(#,##0\);_(*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42-493E-B1BC-356A359DF1D9}"/>
            </c:ext>
          </c:extLst>
        </c:ser>
        <c:ser>
          <c:idx val="1"/>
          <c:order val="1"/>
          <c:tx>
            <c:strRef>
              <c:f>'Visit Summary'!$C$2</c:f>
              <c:strCache>
                <c:ptCount val="1"/>
                <c:pt idx="0">
                  <c:v> SUN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Summary'!$A$5</c:f>
              <c:strCache>
                <c:ptCount val="1"/>
                <c:pt idx="0">
                  <c:v> Visited Non-Business  Party </c:v>
                </c:pt>
              </c:strCache>
            </c:strRef>
          </c:cat>
          <c:val>
            <c:numRef>
              <c:f>'Visit Summary'!$C$5</c:f>
              <c:numCache>
                <c:formatCode>_(* #,##0_);_(* \(#,##0\);_(*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42-493E-B1BC-356A359DF1D9}"/>
            </c:ext>
          </c:extLst>
        </c:ser>
        <c:ser>
          <c:idx val="2"/>
          <c:order val="2"/>
          <c:tx>
            <c:strRef>
              <c:f>'Visit Summary'!$D$2</c:f>
              <c:strCache>
                <c:ptCount val="1"/>
                <c:pt idx="0">
                  <c:v> MON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Summary'!$A$5</c:f>
              <c:strCache>
                <c:ptCount val="1"/>
                <c:pt idx="0">
                  <c:v> Visited Non-Business  Party </c:v>
                </c:pt>
              </c:strCache>
            </c:strRef>
          </c:cat>
          <c:val>
            <c:numRef>
              <c:f>'Visit Summary'!$D$5</c:f>
              <c:numCache>
                <c:formatCode>_(* #,##0_);_(* \(#,##0\);_(*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42-493E-B1BC-356A359DF1D9}"/>
            </c:ext>
          </c:extLst>
        </c:ser>
        <c:ser>
          <c:idx val="3"/>
          <c:order val="3"/>
          <c:tx>
            <c:strRef>
              <c:f>'Visit Summary'!$E$2</c:f>
              <c:strCache>
                <c:ptCount val="1"/>
                <c:pt idx="0">
                  <c:v> TUE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Summary'!$A$5</c:f>
              <c:strCache>
                <c:ptCount val="1"/>
                <c:pt idx="0">
                  <c:v> Visited Non-Business  Party </c:v>
                </c:pt>
              </c:strCache>
            </c:strRef>
          </c:cat>
          <c:val>
            <c:numRef>
              <c:f>'Visit Summary'!$E$5</c:f>
              <c:numCache>
                <c:formatCode>_(* #,##0_);_(* \(#,##0\);_(* "-"??_);_(@_)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42-493E-B1BC-356A359DF1D9}"/>
            </c:ext>
          </c:extLst>
        </c:ser>
        <c:ser>
          <c:idx val="4"/>
          <c:order val="4"/>
          <c:tx>
            <c:strRef>
              <c:f>'Visit Summary'!$F$2</c:f>
              <c:strCache>
                <c:ptCount val="1"/>
                <c:pt idx="0">
                  <c:v> WED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Summary'!$A$5</c:f>
              <c:strCache>
                <c:ptCount val="1"/>
                <c:pt idx="0">
                  <c:v> Visited Non-Business  Party </c:v>
                </c:pt>
              </c:strCache>
            </c:strRef>
          </c:cat>
          <c:val>
            <c:numRef>
              <c:f>'Visit Summary'!$F$5</c:f>
              <c:numCache>
                <c:formatCode>_(* #,##0_);_(* \(#,##0\);_(*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42-493E-B1BC-356A359DF1D9}"/>
            </c:ext>
          </c:extLst>
        </c:ser>
        <c:ser>
          <c:idx val="5"/>
          <c:order val="5"/>
          <c:tx>
            <c:strRef>
              <c:f>'Visit Summary'!$G$2</c:f>
              <c:strCache>
                <c:ptCount val="1"/>
                <c:pt idx="0">
                  <c:v> THU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Summary'!$A$5</c:f>
              <c:strCache>
                <c:ptCount val="1"/>
                <c:pt idx="0">
                  <c:v> Visited Non-Business  Party </c:v>
                </c:pt>
              </c:strCache>
            </c:strRef>
          </c:cat>
          <c:val>
            <c:numRef>
              <c:f>'Visit Summary'!$G$5</c:f>
              <c:numCache>
                <c:formatCode>_(* #,##0_);_(* \(#,##0\);_(*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42-493E-B1BC-356A359DF1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74567360"/>
        <c:axId val="874560832"/>
      </c:barChart>
      <c:catAx>
        <c:axId val="8745673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74560832"/>
        <c:crosses val="autoZero"/>
        <c:auto val="1"/>
        <c:lblAlgn val="ctr"/>
        <c:lblOffset val="100"/>
        <c:noMultiLvlLbl val="0"/>
      </c:catAx>
      <c:valAx>
        <c:axId val="874560832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87456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D0EBB3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 Visited Party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'Visit Summary'!$B$2</c:f>
              <c:strCache>
                <c:ptCount val="1"/>
                <c:pt idx="0">
                  <c:v> SAT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Summary'!$A$6</c:f>
              <c:strCache>
                <c:ptCount val="1"/>
                <c:pt idx="0">
                  <c:v> Non- Visited Party </c:v>
                </c:pt>
              </c:strCache>
            </c:strRef>
          </c:cat>
          <c:val>
            <c:numRef>
              <c:f>'Visit Summary'!$B$6</c:f>
              <c:numCache>
                <c:formatCode>_(* #,##0_);_(* \(#,##0\);_(* "-"??_);_(@_)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422C-B3D6-736A671374D8}"/>
            </c:ext>
          </c:extLst>
        </c:ser>
        <c:ser>
          <c:idx val="1"/>
          <c:order val="1"/>
          <c:tx>
            <c:strRef>
              <c:f>'Visit Summary'!$C$2</c:f>
              <c:strCache>
                <c:ptCount val="1"/>
                <c:pt idx="0">
                  <c:v> SUN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Summary'!$A$6</c:f>
              <c:strCache>
                <c:ptCount val="1"/>
                <c:pt idx="0">
                  <c:v> Non- Visited Party </c:v>
                </c:pt>
              </c:strCache>
            </c:strRef>
          </c:cat>
          <c:val>
            <c:numRef>
              <c:f>'Visit Summary'!$C$6</c:f>
              <c:numCache>
                <c:formatCode>_(* #,##0_);_(* \(#,##0\);_(* "-"??_);_(@_)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422C-B3D6-736A671374D8}"/>
            </c:ext>
          </c:extLst>
        </c:ser>
        <c:ser>
          <c:idx val="2"/>
          <c:order val="2"/>
          <c:tx>
            <c:strRef>
              <c:f>'Visit Summary'!$D$2</c:f>
              <c:strCache>
                <c:ptCount val="1"/>
                <c:pt idx="0">
                  <c:v> MON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Summary'!$A$6</c:f>
              <c:strCache>
                <c:ptCount val="1"/>
                <c:pt idx="0">
                  <c:v> Non- Visited Party </c:v>
                </c:pt>
              </c:strCache>
            </c:strRef>
          </c:cat>
          <c:val>
            <c:numRef>
              <c:f>'Visit Summary'!$D$6</c:f>
              <c:numCache>
                <c:formatCode>_(* #,##0_);_(* \(#,##0\);_(* "-"??_);_(@_)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422C-B3D6-736A671374D8}"/>
            </c:ext>
          </c:extLst>
        </c:ser>
        <c:ser>
          <c:idx val="3"/>
          <c:order val="3"/>
          <c:tx>
            <c:strRef>
              <c:f>'Visit Summary'!$E$2</c:f>
              <c:strCache>
                <c:ptCount val="1"/>
                <c:pt idx="0">
                  <c:v> TUE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Summary'!$A$6</c:f>
              <c:strCache>
                <c:ptCount val="1"/>
                <c:pt idx="0">
                  <c:v> Non- Visited Party </c:v>
                </c:pt>
              </c:strCache>
            </c:strRef>
          </c:cat>
          <c:val>
            <c:numRef>
              <c:f>'Visit Summary'!$E$6</c:f>
              <c:numCache>
                <c:formatCode>_(* #,##0_);_(* \(#,##0\);_(* "-"??_);_(@_)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422C-B3D6-736A671374D8}"/>
            </c:ext>
          </c:extLst>
        </c:ser>
        <c:ser>
          <c:idx val="4"/>
          <c:order val="4"/>
          <c:tx>
            <c:strRef>
              <c:f>'Visit Summary'!$F$2</c:f>
              <c:strCache>
                <c:ptCount val="1"/>
                <c:pt idx="0">
                  <c:v> WED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Summary'!$A$6</c:f>
              <c:strCache>
                <c:ptCount val="1"/>
                <c:pt idx="0">
                  <c:v> Non- Visited Party </c:v>
                </c:pt>
              </c:strCache>
            </c:strRef>
          </c:cat>
          <c:val>
            <c:numRef>
              <c:f>'Visit Summary'!$F$6</c:f>
              <c:numCache>
                <c:formatCode>_(* #,##0_);_(* \(#,##0\);_(* "-"??_);_(@_)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422C-B3D6-736A671374D8}"/>
            </c:ext>
          </c:extLst>
        </c:ser>
        <c:ser>
          <c:idx val="5"/>
          <c:order val="5"/>
          <c:tx>
            <c:strRef>
              <c:f>'Visit Summary'!$G$2</c:f>
              <c:strCache>
                <c:ptCount val="1"/>
                <c:pt idx="0">
                  <c:v> THU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 Summary'!$A$6</c:f>
              <c:strCache>
                <c:ptCount val="1"/>
                <c:pt idx="0">
                  <c:v> Non- Visited Party </c:v>
                </c:pt>
              </c:strCache>
            </c:strRef>
          </c:cat>
          <c:val>
            <c:numRef>
              <c:f>'Visit Summary'!$G$6</c:f>
              <c:numCache>
                <c:formatCode>_(* #,##0_);_(* \(#,##0\);_(* "-"??_);_(@_)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422C-B3D6-736A671374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74564640"/>
        <c:axId val="874565184"/>
      </c:barChart>
      <c:catAx>
        <c:axId val="874564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74565184"/>
        <c:crosses val="autoZero"/>
        <c:auto val="1"/>
        <c:lblAlgn val="ctr"/>
        <c:lblOffset val="100"/>
        <c:noMultiLvlLbl val="0"/>
      </c:catAx>
      <c:valAx>
        <c:axId val="874565184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87456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D0EBB3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DCR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'Visit Summary'!A33"/><Relationship Id="rId2" Type="http://schemas.openxmlformats.org/officeDocument/2006/relationships/hyperlink" Target="#'Non-Visited List'!A1"/><Relationship Id="rId1" Type="http://schemas.openxmlformats.org/officeDocument/2006/relationships/hyperlink" Target="#Dues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DCR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DCR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hyperlink" Target="#DCR!A1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0</xdr:row>
      <xdr:rowOff>0</xdr:rowOff>
    </xdr:from>
    <xdr:to>
      <xdr:col>4</xdr:col>
      <xdr:colOff>15323</xdr:colOff>
      <xdr:row>1</xdr:row>
      <xdr:rowOff>99391</xdr:rowOff>
    </xdr:to>
    <xdr:sp macro="" textlink="">
      <xdr:nvSpPr>
        <xdr:cNvPr id="2" name="Rectangle: Rounded Corner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4152900" y="0"/>
          <a:ext cx="596348" cy="289891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Arial Black" panose="020B0A04020102020204" pitchFamily="34" charset="0"/>
            </a:rPr>
            <a:t>DCR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142875</xdr:colOff>
      <xdr:row>0</xdr:row>
      <xdr:rowOff>142875</xdr:rowOff>
    </xdr:from>
    <xdr:to>
      <xdr:col>23</xdr:col>
      <xdr:colOff>1200529</xdr:colOff>
      <xdr:row>6</xdr:row>
      <xdr:rowOff>108916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36BD0DF-D05C-6F47-8154-02BE34D8EEB8}"/>
            </a:ext>
          </a:extLst>
        </xdr:cNvPr>
        <xdr:cNvGrpSpPr/>
      </xdr:nvGrpSpPr>
      <xdr:grpSpPr>
        <a:xfrm>
          <a:off x="6781800" y="142875"/>
          <a:ext cx="1667254" cy="1089991"/>
          <a:chOff x="6781800" y="142875"/>
          <a:chExt cx="1667254" cy="1089991"/>
        </a:xfrm>
      </xdr:grpSpPr>
      <xdr:sp macro="" textlink="">
        <xdr:nvSpPr>
          <xdr:cNvPr id="3" name="Rectangle: Rounded Corners 2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6781800" y="142875"/>
            <a:ext cx="1628775" cy="304800"/>
          </a:xfrm>
          <a:prstGeom prst="round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 cap="none" spc="50">
                <a:ln w="0"/>
                <a:solidFill>
                  <a:schemeClr val="bg2"/>
                </a:solidFill>
                <a:effectLst>
                  <a:innerShdw blurRad="63500" dist="50800" dir="13500000">
                    <a:srgbClr val="000000">
                      <a:alpha val="50000"/>
                    </a:srgbClr>
                  </a:innerShdw>
                </a:effectLst>
                <a:latin typeface="Arial Black" panose="020B0A04020102020204" pitchFamily="34" charset="0"/>
              </a:rPr>
              <a:t>Dues</a:t>
            </a:r>
          </a:p>
        </xdr:txBody>
      </xdr:sp>
      <xdr:sp macro="" textlink="">
        <xdr:nvSpPr>
          <xdr:cNvPr id="4" name="Rectangle: Rounded Corners 2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6801174" y="526305"/>
            <a:ext cx="1647880" cy="309701"/>
          </a:xfrm>
          <a:prstGeom prst="round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 cap="none" spc="50">
                <a:ln w="0"/>
                <a:solidFill>
                  <a:schemeClr val="bg2"/>
                </a:solidFill>
                <a:effectLst>
                  <a:innerShdw blurRad="63500" dist="50800" dir="13500000">
                    <a:srgbClr val="000000">
                      <a:alpha val="50000"/>
                    </a:srgbClr>
                  </a:innerShdw>
                </a:effectLst>
                <a:latin typeface="Arial Black" panose="020B0A04020102020204" pitchFamily="34" charset="0"/>
              </a:rPr>
              <a:t>Non-Visited List</a:t>
            </a:r>
          </a:p>
        </xdr:txBody>
      </xdr:sp>
      <xdr:sp macro="" textlink="">
        <xdr:nvSpPr>
          <xdr:cNvPr id="5" name="Rectangle: Rounded Corners 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6886409" y="923165"/>
            <a:ext cx="1420586" cy="309701"/>
          </a:xfrm>
          <a:prstGeom prst="round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 cap="none" spc="50">
                <a:ln w="0"/>
                <a:solidFill>
                  <a:schemeClr val="bg2"/>
                </a:solidFill>
                <a:effectLst>
                  <a:innerShdw blurRad="63500" dist="50800" dir="13500000">
                    <a:srgbClr val="000000">
                      <a:alpha val="50000"/>
                    </a:srgbClr>
                  </a:innerShdw>
                </a:effectLst>
                <a:latin typeface="Arial Black" panose="020B0A04020102020204" pitchFamily="34" charset="0"/>
              </a:rPr>
              <a:t>Visit Summary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339587</xdr:colOff>
      <xdr:row>1</xdr:row>
      <xdr:rowOff>41413</xdr:rowOff>
    </xdr:from>
    <xdr:to>
      <xdr:col>8</xdr:col>
      <xdr:colOff>323022</xdr:colOff>
      <xdr:row>2</xdr:row>
      <xdr:rowOff>0</xdr:rowOff>
    </xdr:to>
    <xdr:sp macro="" textlink="">
      <xdr:nvSpPr>
        <xdr:cNvPr id="3" name="Rectangle: Rounded Corner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514022" y="231913"/>
          <a:ext cx="596348" cy="289891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Arial Black" panose="020B0A04020102020204" pitchFamily="34" charset="0"/>
            </a:rPr>
            <a:t>DCR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238125</xdr:rowOff>
    </xdr:from>
    <xdr:to>
      <xdr:col>1</xdr:col>
      <xdr:colOff>358223</xdr:colOff>
      <xdr:row>1</xdr:row>
      <xdr:rowOff>261316</xdr:rowOff>
    </xdr:to>
    <xdr:sp macro="" textlink="">
      <xdr:nvSpPr>
        <xdr:cNvPr id="3" name="Rectangle: Rounded Corner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38100" y="238125"/>
          <a:ext cx="596348" cy="289891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Arial Black" panose="020B0A04020102020204" pitchFamily="34" charset="0"/>
            </a:rPr>
            <a:t>DCR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3</xdr:col>
      <xdr:colOff>763239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47391</xdr:colOff>
      <xdr:row>7</xdr:row>
      <xdr:rowOff>0</xdr:rowOff>
    </xdr:from>
    <xdr:to>
      <xdr:col>8</xdr:col>
      <xdr:colOff>762000</xdr:colOff>
      <xdr:row>17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18</xdr:row>
      <xdr:rowOff>38100</xdr:rowOff>
    </xdr:from>
    <xdr:to>
      <xdr:col>3</xdr:col>
      <xdr:colOff>752475</xdr:colOff>
      <xdr:row>29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38101</xdr:colOff>
      <xdr:row>18</xdr:row>
      <xdr:rowOff>52387</xdr:rowOff>
    </xdr:from>
    <xdr:to>
      <xdr:col>8</xdr:col>
      <xdr:colOff>763471</xdr:colOff>
      <xdr:row>29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552450</xdr:colOff>
      <xdr:row>0</xdr:row>
      <xdr:rowOff>66675</xdr:rowOff>
    </xdr:from>
    <xdr:to>
      <xdr:col>4</xdr:col>
      <xdr:colOff>329648</xdr:colOff>
      <xdr:row>0</xdr:row>
      <xdr:rowOff>356566</xdr:rowOff>
    </xdr:to>
    <xdr:sp macro="" textlink="">
      <xdr:nvSpPr>
        <xdr:cNvPr id="6" name="Rectangle: Rounded Corners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43375" y="66675"/>
          <a:ext cx="596348" cy="289891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Arial Black" panose="020B0A04020102020204" pitchFamily="34" charset="0"/>
            </a:rPr>
            <a:t>DCR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I6" totalsRowShown="0" headerRowDxfId="17" dataDxfId="15" headerRowBorderDxfId="16" tableBorderDxfId="14" totalsRowBorderDxfId="13" headerRowCellStyle="Comma" dataCellStyle="Comma">
  <autoFilter ref="A2:I6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00000000-0010-0000-0000-000001000000}" name="Column1" dataDxfId="12" dataCellStyle="Comma"/>
    <tableColumn id="2" xr3:uid="{00000000-0010-0000-0000-000002000000}" name="SAT" dataDxfId="11" dataCellStyle="Comma"/>
    <tableColumn id="3" xr3:uid="{00000000-0010-0000-0000-000003000000}" name="SUN" dataDxfId="10" dataCellStyle="Comma"/>
    <tableColumn id="4" xr3:uid="{00000000-0010-0000-0000-000004000000}" name="MON" dataDxfId="9" dataCellStyle="Comma"/>
    <tableColumn id="5" xr3:uid="{00000000-0010-0000-0000-000005000000}" name="TUE" dataDxfId="8" dataCellStyle="Comma"/>
    <tableColumn id="6" xr3:uid="{00000000-0010-0000-0000-000006000000}" name="WED" dataDxfId="7" dataCellStyle="Comma"/>
    <tableColumn id="7" xr3:uid="{00000000-0010-0000-0000-000007000000}" name="THU" dataDxfId="6" dataCellStyle="Comma"/>
    <tableColumn id="8" xr3:uid="{00000000-0010-0000-0000-000008000000}" name="FRI" dataDxfId="5" dataCellStyle="Comma"/>
    <tableColumn id="9" xr3:uid="{00000000-0010-0000-0000-000009000000}" name="Total" dataDxfId="4" dataCellStyle="Comma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 tint="4.9989318521683403E-2"/>
  </sheetPr>
  <dimension ref="B5:B22"/>
  <sheetViews>
    <sheetView showGridLines="0" workbookViewId="0">
      <selection activeCell="B7" sqref="B7"/>
    </sheetView>
  </sheetViews>
  <sheetFormatPr defaultRowHeight="15"/>
  <cols>
    <col min="2" max="2" width="11.28515625" customWidth="1"/>
  </cols>
  <sheetData>
    <row r="5" spans="2:2" ht="18.75">
      <c r="B5" s="114" t="s">
        <v>18551</v>
      </c>
    </row>
    <row r="6" spans="2:2" ht="11.25" customHeight="1"/>
    <row r="7" spans="2:2" ht="21.75" customHeight="1">
      <c r="B7" s="178" t="s">
        <v>19635</v>
      </c>
    </row>
    <row r="8" spans="2:2" ht="21.75" customHeight="1">
      <c r="B8" s="178" t="s">
        <v>19636</v>
      </c>
    </row>
    <row r="9" spans="2:2" ht="21.75" customHeight="1">
      <c r="B9" s="179" t="s">
        <v>18570</v>
      </c>
    </row>
    <row r="10" spans="2:2" ht="21.75" customHeight="1">
      <c r="B10" s="179" t="s">
        <v>19637</v>
      </c>
    </row>
    <row r="11" spans="2:2" ht="21.75" customHeight="1">
      <c r="B11" s="179" t="s">
        <v>18556</v>
      </c>
    </row>
    <row r="12" spans="2:2" ht="21.75" customHeight="1">
      <c r="B12" s="179" t="s">
        <v>18557</v>
      </c>
    </row>
    <row r="13" spans="2:2" ht="21.75" customHeight="1">
      <c r="B13" s="179" t="s">
        <v>18554</v>
      </c>
    </row>
    <row r="14" spans="2:2" ht="21.75" customHeight="1">
      <c r="B14" s="179" t="s">
        <v>18558</v>
      </c>
    </row>
    <row r="15" spans="2:2" ht="21.75" customHeight="1">
      <c r="B15" s="179" t="s">
        <v>18555</v>
      </c>
    </row>
    <row r="16" spans="2:2" ht="21" customHeight="1">
      <c r="B16" s="179" t="s">
        <v>19638</v>
      </c>
    </row>
    <row r="17" spans="2:2" ht="21" customHeight="1">
      <c r="B17" s="180" t="s">
        <v>18559</v>
      </c>
    </row>
    <row r="18" spans="2:2" ht="21" customHeight="1">
      <c r="B18" s="181" t="s">
        <v>18561</v>
      </c>
    </row>
    <row r="19" spans="2:2" ht="18.75">
      <c r="B19" s="179"/>
    </row>
    <row r="20" spans="2:2" ht="18.75">
      <c r="B20" s="179"/>
    </row>
    <row r="21" spans="2:2" ht="18.75">
      <c r="B21" s="182" t="s">
        <v>18560</v>
      </c>
    </row>
    <row r="22" spans="2:2" ht="18.75">
      <c r="B22" s="182" t="s">
        <v>19639</v>
      </c>
    </row>
  </sheetData>
  <hyperlinks>
    <hyperlink ref="B7" location="Dues!C4" tooltip="ডিউস শীটে" display="১.  মাসের শুরুতে ডিউস শীটে পার্টি ডিউস বসান। " xr:uid="{00000000-0004-0000-0000-000000000000}"/>
    <hyperlink ref="B8" location="DCR!P1" display="২.  DCR শীটে মাস সিলেক্ট করুন।" xr:uid="{00000000-0004-0000-0000-000001000000}"/>
  </hyperlinks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9644"/>
    <outlinePr showOutlineSymbols="0"/>
  </sheetPr>
  <dimension ref="A1:AC688"/>
  <sheetViews>
    <sheetView showGridLines="0" showRowColHeaders="0" showZeros="0" tabSelected="1" showOutlineSymbols="0" zoomScaleNormal="100" zoomScaleSheetLayoutView="13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F11" sqref="F11"/>
    </sheetView>
  </sheetViews>
  <sheetFormatPr defaultColWidth="0" defaultRowHeight="15" zeroHeight="1"/>
  <cols>
    <col min="1" max="1" width="1.7109375" customWidth="1"/>
    <col min="2" max="2" width="3.85546875" customWidth="1"/>
    <col min="3" max="3" width="4.7109375" hidden="1" customWidth="1"/>
    <col min="4" max="4" width="19.28515625" customWidth="1"/>
    <col min="5" max="5" width="9.140625" customWidth="1"/>
    <col min="6" max="6" width="6.5703125" customWidth="1"/>
    <col min="7" max="7" width="10.140625" customWidth="1"/>
    <col min="8" max="8" width="6" customWidth="1"/>
    <col min="9" max="9" width="10.28515625" hidden="1" customWidth="1"/>
    <col min="10" max="10" width="7.7109375" hidden="1" customWidth="1"/>
    <col min="11" max="11" width="7.28515625" customWidth="1"/>
    <col min="12" max="12" width="7.7109375" customWidth="1"/>
    <col min="13" max="13" width="7.140625" customWidth="1"/>
    <col min="14" max="14" width="7.7109375" style="112" customWidth="1"/>
    <col min="15" max="15" width="5.5703125" style="112" customWidth="1"/>
    <col min="16" max="16" width="5.7109375" style="112" customWidth="1"/>
    <col min="17" max="17" width="1.7109375" customWidth="1"/>
    <col min="18" max="20" width="10" style="29" hidden="1" customWidth="1"/>
    <col min="21" max="22" width="9.140625" hidden="1" customWidth="1"/>
    <col min="23" max="23" width="9.140625" customWidth="1"/>
    <col min="24" max="24" width="20" customWidth="1"/>
    <col min="25" max="25" width="10.140625" hidden="1" customWidth="1"/>
    <col min="26" max="16384" width="9.140625" hidden="1"/>
  </cols>
  <sheetData>
    <row r="1" spans="1:29" ht="19.5" thickBot="1">
      <c r="A1" s="56"/>
      <c r="B1" s="115" t="s">
        <v>16709</v>
      </c>
      <c r="C1" s="57"/>
      <c r="D1" s="58"/>
      <c r="E1" s="239" t="s">
        <v>18897</v>
      </c>
      <c r="F1" s="239"/>
      <c r="G1" s="239"/>
      <c r="H1" s="239"/>
      <c r="I1" s="239"/>
      <c r="J1" s="239"/>
      <c r="K1" s="239"/>
      <c r="L1" s="239"/>
      <c r="M1" s="239"/>
      <c r="N1" s="116" t="s">
        <v>17115</v>
      </c>
      <c r="O1" s="235">
        <v>44866</v>
      </c>
      <c r="P1" s="236"/>
      <c r="Q1" s="59"/>
      <c r="R1" s="60"/>
      <c r="S1" s="60"/>
      <c r="T1" s="60"/>
      <c r="U1" s="61"/>
      <c r="V1" s="61"/>
      <c r="W1" s="146"/>
      <c r="X1" s="147"/>
    </row>
    <row r="2" spans="1:29" ht="15.75" thickBot="1">
      <c r="A2" s="62"/>
      <c r="B2" s="211" t="s">
        <v>117</v>
      </c>
      <c r="C2" s="212"/>
      <c r="D2" s="213" t="s">
        <v>11625</v>
      </c>
      <c r="E2" s="187" t="s">
        <v>16975</v>
      </c>
      <c r="F2" s="188">
        <f>IFERROR(VLOOKUP(D2,ID!$C$2:$F$92,2,),"(Check ID.)")</f>
        <v>602</v>
      </c>
      <c r="G2" s="189" t="s">
        <v>18572</v>
      </c>
      <c r="H2" s="141" t="s">
        <v>16703</v>
      </c>
      <c r="I2" s="120"/>
      <c r="J2" s="120"/>
      <c r="K2" s="240" t="str">
        <f>IFERROR(INDEX(ID!$B$1:$D$62,MATCH(DCR!$D$2,ID!$C$1:$C$62,0),1),"")</f>
        <v>Reaj Hossain-M.A-Borguna</v>
      </c>
      <c r="L2" s="241"/>
      <c r="M2" s="242"/>
      <c r="N2" s="190" t="s">
        <v>16976</v>
      </c>
      <c r="O2" s="243" t="str">
        <f>IFERROR(IF(D2="","",VLOOKUP($D$2,ID!$C$2:$E$73,3,FALSE)),"Error!")</f>
        <v>Potuakhali</v>
      </c>
      <c r="P2" s="244"/>
      <c r="Q2" s="63"/>
      <c r="R2" s="60"/>
      <c r="S2" s="60"/>
      <c r="T2" s="60"/>
      <c r="U2" s="61"/>
      <c r="V2" s="61"/>
      <c r="W2" s="146"/>
      <c r="X2" s="147"/>
    </row>
    <row r="3" spans="1:29" s="73" customFormat="1" ht="8.25" customHeight="1">
      <c r="A3" s="62"/>
      <c r="B3" s="64"/>
      <c r="C3" s="64"/>
      <c r="D3" s="65"/>
      <c r="E3" s="66"/>
      <c r="F3" s="67"/>
      <c r="G3" s="67"/>
      <c r="H3" s="68"/>
      <c r="I3" s="69"/>
      <c r="J3" s="69"/>
      <c r="K3" s="70"/>
      <c r="L3" s="68"/>
      <c r="M3" s="68"/>
      <c r="N3" s="71"/>
      <c r="O3" s="70"/>
      <c r="P3" s="71"/>
      <c r="Q3" s="63"/>
      <c r="R3" s="60"/>
      <c r="S3" s="60"/>
      <c r="T3" s="60"/>
      <c r="U3" s="72"/>
      <c r="V3" s="72"/>
      <c r="W3" s="146"/>
      <c r="X3" s="147"/>
    </row>
    <row r="4" spans="1:29" ht="15" customHeight="1">
      <c r="A4" s="62"/>
      <c r="B4" s="215" t="s">
        <v>116</v>
      </c>
      <c r="C4" s="217" t="s">
        <v>16702</v>
      </c>
      <c r="D4" s="219" t="s">
        <v>18562</v>
      </c>
      <c r="E4" s="219" t="s">
        <v>16707</v>
      </c>
      <c r="F4" s="223" t="s">
        <v>16703</v>
      </c>
      <c r="G4" s="223" t="s">
        <v>128</v>
      </c>
      <c r="H4" s="225" t="s">
        <v>17117</v>
      </c>
      <c r="I4" s="215" t="s">
        <v>2</v>
      </c>
      <c r="J4" s="221" t="s">
        <v>3</v>
      </c>
      <c r="K4" s="233" t="s">
        <v>18571</v>
      </c>
      <c r="L4" s="229" t="s">
        <v>18898</v>
      </c>
      <c r="M4" s="227" t="s">
        <v>18896</v>
      </c>
      <c r="N4" s="227" t="s">
        <v>18895</v>
      </c>
      <c r="O4" s="231" t="s">
        <v>19632</v>
      </c>
      <c r="P4" s="237" t="s">
        <v>18347</v>
      </c>
      <c r="Q4" s="74"/>
      <c r="R4" s="214" t="s">
        <v>17118</v>
      </c>
      <c r="S4" s="214" t="s">
        <v>17120</v>
      </c>
      <c r="T4" s="214" t="s">
        <v>17119</v>
      </c>
      <c r="U4" s="214" t="s">
        <v>18355</v>
      </c>
      <c r="V4" s="75"/>
      <c r="W4" s="148"/>
      <c r="X4" s="147"/>
    </row>
    <row r="5" spans="1:29">
      <c r="A5" s="62"/>
      <c r="B5" s="216"/>
      <c r="C5" s="218"/>
      <c r="D5" s="220"/>
      <c r="E5" s="220"/>
      <c r="F5" s="224"/>
      <c r="G5" s="224"/>
      <c r="H5" s="226"/>
      <c r="I5" s="216"/>
      <c r="J5" s="222"/>
      <c r="K5" s="234"/>
      <c r="L5" s="230"/>
      <c r="M5" s="228"/>
      <c r="N5" s="228"/>
      <c r="O5" s="232"/>
      <c r="P5" s="238"/>
      <c r="Q5" s="74"/>
      <c r="R5" s="214"/>
      <c r="S5" s="214"/>
      <c r="T5" s="214"/>
      <c r="U5" s="214"/>
      <c r="V5" s="76"/>
      <c r="W5" s="149"/>
      <c r="X5" s="150"/>
      <c r="Y5" s="77"/>
      <c r="Z5" s="77"/>
      <c r="AA5" s="77"/>
      <c r="AB5" s="77"/>
      <c r="AC5" s="78"/>
    </row>
    <row r="6" spans="1:29">
      <c r="A6" s="62"/>
      <c r="B6" s="201"/>
      <c r="C6" s="202"/>
      <c r="D6" s="202" t="s">
        <v>18563</v>
      </c>
      <c r="E6" s="202"/>
      <c r="F6" s="202"/>
      <c r="G6" s="202"/>
      <c r="H6" s="203"/>
      <c r="I6" s="204"/>
      <c r="J6" s="205"/>
      <c r="K6" s="206">
        <f>IF(MAX($K$8:$K$680)=MAX($K$8:$K$680),COUNTIF($K$8:$K$680,MAX($K$8:$K$680)),"")</f>
        <v>2</v>
      </c>
      <c r="L6" s="207" t="str">
        <f>SUMIFS($L$8:$L$680,$K$8:$K$680,MAX($K$8:$K$680))&amp;" / "&amp;(COUNTIFS($L$8:$L$680,"&gt;0",$K$8:$K$680,MAX($K$8:$K$680)))</f>
        <v>0 / 0</v>
      </c>
      <c r="M6" s="208" t="str">
        <f>SUMIFS($M$8:$M$680,$K$8:$K$680,"&gt;="&amp;$O$1,$K$8:$K$680,MAX($K$8:$K$680))&amp;" / "&amp;(COUNTIFS($M$8:$M$680,"&gt;0",$K$8:$K$680,"&gt;="&amp;$O$1,$K$8:$K$680,MAX($K$8:$K$680)))</f>
        <v>0 / 0</v>
      </c>
      <c r="N6" s="208" t="str">
        <f>SUMIFS($N$8:$N$680,$K$8:$K$680,"&gt;="&amp;$O$1,$K$8:$K$680,MAX($K$8:$K$680))&amp;" / "&amp;(COUNTIFS($N$8:$N$680,"&gt;0",$K$8:$K$680,"&gt;="&amp;$O$1,$K$8:$K$680,MAX($K$8:$K$680)))</f>
        <v>0 / 0</v>
      </c>
      <c r="O6" s="209" t="str">
        <f>IFERROR(SUMIFS($M$8:$M$680,$K$8:$K$680,MAX($K$8:$K$680))/SUMIFS($L$8:$L$680,$K$8:$K$680,MAX($K$8:$K$680)),"")</f>
        <v/>
      </c>
      <c r="P6" s="210" t="str">
        <f ca="1">COUNTIFS('Non-Visited List'!$E$4:$E$200,TEXT(TODAY(),"DDD"))&amp;" / "&amp;COUNTIFS($H$8:$H$680,TEXT(MAX($K$8:$K$680),"DDD"),$K$8:$K$680,MAX($K$8:$K$680))</f>
        <v>12 / 1</v>
      </c>
      <c r="Q6" s="79"/>
      <c r="R6" s="80"/>
      <c r="S6" s="80"/>
      <c r="T6" s="80"/>
      <c r="U6" s="81"/>
      <c r="V6" s="76"/>
      <c r="W6" s="149">
        <f>SUMPRODUCT((C8:C679&lt;&gt;"")/COUNTIF(C8:C679,C8:C679&amp;""))</f>
        <v>2</v>
      </c>
      <c r="X6" s="150"/>
      <c r="Y6" s="77"/>
      <c r="Z6" s="77"/>
      <c r="AA6" s="77"/>
      <c r="AB6" s="77"/>
      <c r="AC6" s="78"/>
    </row>
    <row r="7" spans="1:29">
      <c r="A7" s="62"/>
      <c r="B7" s="191"/>
      <c r="C7" s="192"/>
      <c r="D7" s="192" t="s">
        <v>18564</v>
      </c>
      <c r="E7" s="192"/>
      <c r="F7" s="192"/>
      <c r="G7" s="192"/>
      <c r="H7" s="193"/>
      <c r="I7" s="194"/>
      <c r="J7" s="195"/>
      <c r="K7" s="196">
        <f>SUBTOTAL(2,$K$8:$K$679)</f>
        <v>2</v>
      </c>
      <c r="L7" s="197" t="str">
        <f>_xlfn.AGGREGATE(9,7,Dues!$F$4:$F$153)&amp;" /"&amp;_xlfn.AGGREGATE(2,7,Dues!$F$4:$F$680)</f>
        <v>0 /0</v>
      </c>
      <c r="M7" s="198" t="str">
        <f>_xlfn.AGGREGATE(9,7,$M$8:$M$679)&amp;" /"&amp;_xlfn.AGGREGATE(2,7,$M$8:$M$679)</f>
        <v>0 /0</v>
      </c>
      <c r="N7" s="198" t="str">
        <f>_xlfn.AGGREGATE(9,7,$N$8:$N$679)&amp;" / "&amp;_xlfn.AGGREGATE(2,7,$N$8:$N$679)</f>
        <v>0 / 0</v>
      </c>
      <c r="O7" s="199" t="str">
        <f>IFERROR(_xlfn.AGGREGATE(9,7,$M$8:$M$680)/_xlfn.AGGREGATE(9,7,$L$8:$L$680),"")</f>
        <v/>
      </c>
      <c r="P7" s="200"/>
      <c r="Q7" s="74"/>
      <c r="R7" s="82"/>
      <c r="S7" s="82"/>
      <c r="T7" s="82"/>
      <c r="U7" s="81">
        <f ca="1">COUNTIFS($H$8:$H$680,TEXT(TODAY(),"DDD"))</f>
        <v>0</v>
      </c>
      <c r="V7" s="76"/>
      <c r="W7" s="149"/>
      <c r="X7" s="150"/>
      <c r="Y7" s="77"/>
      <c r="Z7" s="77">
        <f>SUM(COUNTIF('Party Data'!$C$1:$C$9950,$C$8:$C$680))</f>
        <v>0</v>
      </c>
      <c r="AA7" s="77"/>
      <c r="AB7" s="77"/>
      <c r="AC7" s="78"/>
    </row>
    <row r="8" spans="1:29" ht="16.5" customHeight="1">
      <c r="A8" s="62"/>
      <c r="B8" s="83">
        <f>IF(C8="","",B7+1)</f>
        <v>1</v>
      </c>
      <c r="C8" s="84">
        <f>IFERROR(IF(D8="","",INDEX('Party Data'!$C$1:$P$9950,MATCH(DCR!D8,'Party Data'!$P$2:$P$9950,0)+1,4)),"New")</f>
        <v>6741</v>
      </c>
      <c r="D8" s="7" t="s">
        <v>19682</v>
      </c>
      <c r="E8" s="8">
        <f>IFERROR(IF(C8="","",VLOOKUP(C8,'Party Data'!F:H,3,FALSE)),"")</f>
        <v>1799200825</v>
      </c>
      <c r="F8" s="10" t="str">
        <f>IFERROR(IF($D8="","",INDEX('Party Data'!$D:$F,MATCH(DCR!$C8,'Party Data'!$F:$F,0),1)),"")</f>
        <v>Abdur Rouf-Rsm-Ctg.-Moulvibazar</v>
      </c>
      <c r="G8" s="32" t="str">
        <f>IFERROR(VLOOKUP(C8,'Party Data'!$F$1:$N$9847,8,FALSE),"")</f>
        <v>Munshi Bazar</v>
      </c>
      <c r="H8" s="85" t="str">
        <f>IFERROR(UPPER(LEFT(VLOOKUP(C8,'Party Data'!$F$1:$M$9177,5,FALSE),3)),"")</f>
        <v>TUE</v>
      </c>
      <c r="I8" s="86">
        <f>IF(F8="","",VLOOKUP(C8,'Party Data'!$F:$Q,12,FALSE))</f>
        <v>0</v>
      </c>
      <c r="J8" s="87" t="e">
        <f>IF(I8="","",VLOOKUP(I8,ID!$E$1:$F$107,2,FALSE))</f>
        <v>#N/A</v>
      </c>
      <c r="K8" s="164">
        <v>44866</v>
      </c>
      <c r="L8" s="142">
        <f>IFERROR(IF(C8="","",IF(SUMIFS(Dues!$F$4:$F$153,Dues!$B$4:$B$153,DCR!$C8)-SUMIFS($M$7:$M7,$C$7:$C7,$C8)&lt;0,"No Due",SUMIFS(Dues!$F$4:$F$153,Dues!$B$4:$B$153,DCR!$C8)-SUMIFS($M$7:$M7,$C$7:$C7,$C8))),"No Dues")</f>
        <v>0</v>
      </c>
      <c r="M8" s="143"/>
      <c r="N8" s="143"/>
      <c r="O8" s="145" t="str">
        <f>IFERROR(IF(AND(L8&lt;=0,M8&lt;&gt;""),"Cash?",SUMIFS($M$8:$M8,$C$8:$C8,$C8)/VLOOKUP($C8,$C$8:$L8,10,FALSE)),"")</f>
        <v/>
      </c>
      <c r="P8" s="50" t="str">
        <f t="shared" ref="P8:P71" si="0">IF(K8="","",IF(C8="New","New Dr.",T8))</f>
        <v/>
      </c>
      <c r="Q8" s="63"/>
      <c r="R8" s="88">
        <f>IF(IFERROR(VLOOKUP(C8,$C$7:C7,1,FALSE)&gt;0,0),"",1)</f>
        <v>1</v>
      </c>
      <c r="S8" s="88">
        <f>IF(IFERROR(VLOOKUP(C8,C$6:C7,1,FALSE)&gt;0,0),0,COUNTIFS($C$8:$C$678,C8,$M$8:$M$678,"&gt;0"))</f>
        <v>0</v>
      </c>
      <c r="T8" s="88" t="str">
        <f t="shared" ref="T8:T71" si="1">IF(H8="","",IF(TEXT(K8,"DDD")&lt;&gt;H8,"Off-Rt.",""))</f>
        <v/>
      </c>
      <c r="U8" s="89" t="b">
        <f t="shared" ref="U8:U27" si="2">OR(N8&gt;0,M8&gt;0,VALUE(L8)&gt;0)</f>
        <v>0</v>
      </c>
      <c r="V8" s="90"/>
      <c r="W8" s="151"/>
      <c r="X8" s="150"/>
      <c r="Y8" s="91">
        <f ca="1">EOMONTH(TODAY(),-2)+1</f>
        <v>44835</v>
      </c>
      <c r="Z8" s="77"/>
      <c r="AA8" s="77"/>
      <c r="AB8" s="77"/>
      <c r="AC8" s="78"/>
    </row>
    <row r="9" spans="1:29" ht="16.5" customHeight="1">
      <c r="A9" s="62"/>
      <c r="B9" s="83" t="str">
        <f>IF(C9="","",_xlfn.AGGREGATE(2,7,$B$8:B8)+1)</f>
        <v/>
      </c>
      <c r="C9" s="84" t="str">
        <f>IFERROR(IF(D9="","",INDEX('Party Data'!$C$1:$P$9950,MATCH(DCR!D9,'Party Data'!$P$2:$P$9950,0)+1,4)),"New")</f>
        <v/>
      </c>
      <c r="D9" s="7"/>
      <c r="E9" s="8" t="str">
        <f>IFERROR(IF(C9="","",VLOOKUP(C9,'Party Data'!F:H,3,FALSE)),"")</f>
        <v/>
      </c>
      <c r="F9" s="10" t="str">
        <f>IFERROR(IF(D9="","",INDEX('Party Data'!$D:$F,MATCH(DCR!C9,'Party Data'!F:F,0),1)),"")</f>
        <v/>
      </c>
      <c r="G9" s="32" t="str">
        <f>IFERROR(VLOOKUP(C9,'Party Data'!$F:$N,8,FALSE),"")</f>
        <v/>
      </c>
      <c r="H9" s="85" t="str">
        <f>IFERROR(UPPER(LEFT(VLOOKUP(C9,'Party Data'!$F:$M,5,FALSE),3)),"")</f>
        <v/>
      </c>
      <c r="I9" s="86" t="str">
        <f>IF(F9="","",VLOOKUP($D$2,ID!$C$1:$F$86,3,FALSE))</f>
        <v/>
      </c>
      <c r="J9" s="87" t="str">
        <f>IF(I9="","",VLOOKUP(I9,ID!$E$1:$F$107,2,FALSE))</f>
        <v/>
      </c>
      <c r="K9" s="164"/>
      <c r="L9" s="142" t="str">
        <f>IFERROR(IF(C9="","",IF(SUMIFS(Dues!$F$4:$F$153,Dues!$B$4:$B$153,DCR!$C9)-SUMIFS($M$7:$M8,$C$7:$C8,$C9)&lt;0,"No Due",SUMIFS(Dues!$F$4:$F$153,Dues!$B$4:$B$153,DCR!$C9)-SUMIFS($M$7:$M8,$C$7:$C8,$C9))),"No Dues")</f>
        <v/>
      </c>
      <c r="M9" s="143"/>
      <c r="N9" s="143"/>
      <c r="O9" s="145" t="str">
        <f>IFERROR(IF(AND(L9&lt;=0,M9&lt;&gt;""),"Cash?",SUMIFS($M$8:$M9,$C$8:$C9,$C9)/VLOOKUP($C9,$C$8:$L9,10,FALSE)),"")</f>
        <v/>
      </c>
      <c r="P9" s="50" t="str">
        <f t="shared" si="0"/>
        <v/>
      </c>
      <c r="Q9" s="63"/>
      <c r="R9" s="88">
        <f>IF(IFERROR(VLOOKUP(C9,$C$7:C8,1,FALSE)&gt;0,0),"",1)</f>
        <v>1</v>
      </c>
      <c r="S9" s="88">
        <f>IF(IFERROR(VLOOKUP(C9,C$6:C8,1,FALSE)&gt;0,0),0,COUNTIFS($C$8:$C$678,C9,$M$8:$M$678,"&gt;0"))</f>
        <v>0</v>
      </c>
      <c r="T9" s="88" t="str">
        <f t="shared" si="1"/>
        <v/>
      </c>
      <c r="U9" s="89" t="e">
        <f t="shared" si="2"/>
        <v>#VALUE!</v>
      </c>
      <c r="V9" s="92"/>
      <c r="W9" s="152"/>
      <c r="X9" s="153"/>
      <c r="Y9" s="91">
        <f ca="1">EOMONTH(TODAY(),-1)+1</f>
        <v>44866</v>
      </c>
      <c r="Z9" s="77"/>
      <c r="AA9" s="77"/>
      <c r="AB9" s="77"/>
      <c r="AC9" s="78"/>
    </row>
    <row r="10" spans="1:29" ht="16.5" customHeight="1">
      <c r="A10" s="62"/>
      <c r="B10" s="83" t="str">
        <f>IF(C10="","",_xlfn.AGGREGATE(2,7,$B$8:B9)+1)</f>
        <v/>
      </c>
      <c r="C10" s="84" t="str">
        <f>IFERROR(IF(D10="","",INDEX('Party Data'!$C$1:$P$9950,MATCH(DCR!D10,'Party Data'!$P$2:$P$9950,0)+1,4)),"New")</f>
        <v/>
      </c>
      <c r="D10" s="7"/>
      <c r="E10" s="8" t="str">
        <f>IFERROR(IF(C10="","",VLOOKUP(C10,'Party Data'!F:H,3,FALSE)),"")</f>
        <v/>
      </c>
      <c r="F10" s="10" t="str">
        <f>IFERROR(IF(D10="","",INDEX('Party Data'!$D:$F,MATCH(DCR!C10,'Party Data'!F:F,0),1)),"")</f>
        <v/>
      </c>
      <c r="G10" s="32" t="str">
        <f>IFERROR(VLOOKUP(C10,'Party Data'!$F:$N,8,FALSE),"")</f>
        <v/>
      </c>
      <c r="H10" s="85" t="str">
        <f>IFERROR(UPPER(LEFT(VLOOKUP(C10,'Party Data'!$F:$M,5,FALSE),3)),"")</f>
        <v/>
      </c>
      <c r="I10" s="86" t="str">
        <f>IF(F10="","",VLOOKUP($D$2,ID!$C$1:$F$86,3,FALSE))</f>
        <v/>
      </c>
      <c r="J10" s="87" t="str">
        <f>IF(I10="","",VLOOKUP(I10,ID!$E$1:$F$107,2,FALSE))</f>
        <v/>
      </c>
      <c r="K10" s="164"/>
      <c r="L10" s="142" t="str">
        <f>IFERROR(IF(C10="","",IF(SUMIFS(Dues!$F$4:$F$153,Dues!$B$4:$B$153,DCR!$C10)-SUMIFS($M$7:$M9,$C$7:$C9,$C10)&lt;0,"No Due",SUMIFS(Dues!$F$4:$F$153,Dues!$B$4:$B$153,DCR!$C10)-SUMIFS($M$7:$M9,$C$7:$C9,$C10))),"No Dues")</f>
        <v/>
      </c>
      <c r="M10" s="143"/>
      <c r="N10" s="143"/>
      <c r="O10" s="145" t="str">
        <f>IFERROR(IF(AND(L10&lt;=0,M10&lt;&gt;""),"Cash?",SUMIFS($M$8:$M10,$C$8:$C10,$C10)/VLOOKUP($C10,$C$8:$L10,10,FALSE)),"")</f>
        <v/>
      </c>
      <c r="P10" s="50" t="str">
        <f t="shared" si="0"/>
        <v/>
      </c>
      <c r="Q10" s="63"/>
      <c r="R10" s="88" t="str">
        <f>IF(IFERROR(VLOOKUP(C10,$C$7:C9,1,FALSE)&gt;0,0),"",1)</f>
        <v/>
      </c>
      <c r="S10" s="88">
        <f>IF(IFERROR(VLOOKUP(C10,C$6:C9,1,FALSE)&gt;0,0),0,COUNTIFS($C$8:$C$678,C10,$M$8:$M$678,"&gt;0"))</f>
        <v>0</v>
      </c>
      <c r="T10" s="88" t="str">
        <f t="shared" si="1"/>
        <v/>
      </c>
      <c r="U10" s="89" t="e">
        <f t="shared" si="2"/>
        <v>#VALUE!</v>
      </c>
      <c r="V10" s="92"/>
      <c r="W10" s="154"/>
      <c r="X10" s="155"/>
      <c r="Y10" s="77"/>
      <c r="Z10" s="77"/>
      <c r="AA10" s="77"/>
      <c r="AB10" s="77"/>
      <c r="AC10" s="78"/>
    </row>
    <row r="11" spans="1:29" ht="16.5" customHeight="1">
      <c r="A11" s="62"/>
      <c r="B11" s="83" t="str">
        <f>IF(C11="","",_xlfn.AGGREGATE(2,7,$B$8:B10)+1)</f>
        <v/>
      </c>
      <c r="C11" s="84" t="str">
        <f>IFERROR(IF(D11="","",INDEX('Party Data'!$C$1:$P$9950,MATCH(DCR!D11,'Party Data'!$P$2:$P$9950,0)+1,4)),"New")</f>
        <v/>
      </c>
      <c r="D11" s="7"/>
      <c r="E11" s="8" t="str">
        <f>IFERROR(IF(C11="","",VLOOKUP(C11,'Party Data'!F:H,3,FALSE)),"")</f>
        <v/>
      </c>
      <c r="F11" s="10" t="str">
        <f>IFERROR(IF(D11="","",INDEX('Party Data'!$D:$F,MATCH(DCR!C11,'Party Data'!F:F,0),1)),"")</f>
        <v/>
      </c>
      <c r="G11" s="32" t="str">
        <f>IFERROR(VLOOKUP(C11,'Party Data'!$F:$N,8,FALSE),"")</f>
        <v/>
      </c>
      <c r="H11" s="85" t="str">
        <f>IFERROR(UPPER(LEFT(VLOOKUP(C11,'Party Data'!$F:$M,5,FALSE),3)),"")</f>
        <v/>
      </c>
      <c r="I11" s="86" t="str">
        <f>IF(F11="","",VLOOKUP($D$2,ID!$C$1:$F$86,3,FALSE))</f>
        <v/>
      </c>
      <c r="J11" s="87" t="str">
        <f>IF(I11="","",VLOOKUP(I11,ID!$E$1:$F$107,2,FALSE))</f>
        <v/>
      </c>
      <c r="K11" s="164"/>
      <c r="L11" s="142" t="str">
        <f>IFERROR(IF(C11="","",IF(SUMIFS(Dues!$F$4:$F$153,Dues!$B$4:$B$153,DCR!$C11)-SUMIFS($M$7:$M10,$C$7:$C10,$C11)&lt;0,"No Due",SUMIFS(Dues!$F$4:$F$153,Dues!$B$4:$B$153,DCR!$C11)-SUMIFS($M$7:$M10,$C$7:$C10,$C11))),"No Dues")</f>
        <v/>
      </c>
      <c r="M11" s="143"/>
      <c r="N11" s="143"/>
      <c r="O11" s="145" t="str">
        <f>IFERROR(IF(AND(L11&lt;=0,M11&lt;&gt;""),"Cash?",SUMIFS($M$8:$M11,$C$8:$C11,$C11)/VLOOKUP($C11,$C$8:$L11,10,FALSE)),"")</f>
        <v/>
      </c>
      <c r="P11" s="50" t="str">
        <f t="shared" si="0"/>
        <v/>
      </c>
      <c r="Q11" s="63"/>
      <c r="R11" s="88" t="str">
        <f>IF(IFERROR(VLOOKUP(C11,$C$7:C10,1,FALSE)&gt;0,0),"",1)</f>
        <v/>
      </c>
      <c r="S11" s="88">
        <f>IF(IFERROR(VLOOKUP(C11,C$6:C10,1,FALSE)&gt;0,0),0,COUNTIFS($C$8:$C$678,C11,$M$8:$M$678,"&gt;0"))</f>
        <v>0</v>
      </c>
      <c r="T11" s="88" t="str">
        <f t="shared" si="1"/>
        <v/>
      </c>
      <c r="U11" s="89" t="e">
        <f t="shared" si="2"/>
        <v>#VALUE!</v>
      </c>
      <c r="V11" s="93"/>
      <c r="W11" s="156"/>
      <c r="X11" s="157"/>
      <c r="Y11" s="77"/>
      <c r="Z11" s="77"/>
      <c r="AA11" s="77"/>
      <c r="AB11" s="77"/>
      <c r="AC11" s="78"/>
    </row>
    <row r="12" spans="1:29" ht="16.5" customHeight="1">
      <c r="A12" s="62"/>
      <c r="B12" s="83" t="str">
        <f>IF(C12="","",_xlfn.AGGREGATE(2,7,$B$8:B11)+1)</f>
        <v/>
      </c>
      <c r="C12" s="84" t="str">
        <f>IFERROR(IF(D12="","",INDEX('Party Data'!$C$1:$P$9950,MATCH(DCR!D12,'Party Data'!$P$2:$P$9950,0)+1,4)),"New")</f>
        <v/>
      </c>
      <c r="D12" s="7"/>
      <c r="E12" s="8" t="str">
        <f>IFERROR(IF(C12="","",VLOOKUP(C12,'Party Data'!F:H,3,FALSE)),"")</f>
        <v/>
      </c>
      <c r="F12" s="10" t="str">
        <f>IFERROR(IF(D12="","",INDEX('Party Data'!$D:$F,MATCH(DCR!C12,'Party Data'!F:F,0),1)),"")</f>
        <v/>
      </c>
      <c r="G12" s="32" t="str">
        <f>IFERROR(VLOOKUP(C12,'Party Data'!$F:$N,8,FALSE),"")</f>
        <v/>
      </c>
      <c r="H12" s="85" t="str">
        <f>IFERROR(UPPER(LEFT(VLOOKUP(C12,'Party Data'!$F:$M,5,FALSE),3)),"")</f>
        <v/>
      </c>
      <c r="I12" s="86" t="str">
        <f>IF(F12="","",VLOOKUP($D$2,ID!$C$1:$F$86,3,FALSE))</f>
        <v/>
      </c>
      <c r="J12" s="87" t="str">
        <f>IF(I12="","",VLOOKUP(I12,ID!$E$1:$F$107,2,FALSE))</f>
        <v/>
      </c>
      <c r="K12" s="164"/>
      <c r="L12" s="142" t="str">
        <f>IFERROR(IF(C12="","",IF(SUMIFS(Dues!$F$4:$F$153,Dues!$B$4:$B$153,DCR!$C12)-SUMIFS($M$7:$M11,$C$7:$C11,$C12)&lt;0,"No Due",SUMIFS(Dues!$F$4:$F$153,Dues!$B$4:$B$153,DCR!$C12)-SUMIFS($M$7:$M11,$C$7:$C11,$C12))),"No Dues")</f>
        <v/>
      </c>
      <c r="M12" s="143"/>
      <c r="N12" s="143"/>
      <c r="O12" s="145" t="str">
        <f>IFERROR(IF(AND(L12&lt;=0,M12&lt;&gt;""),"Cash?",SUMIFS($M$8:$M12,$C$8:$C12,$C12)/VLOOKUP($C12,$C$8:$L12,10,FALSE)),"")</f>
        <v/>
      </c>
      <c r="P12" s="50" t="str">
        <f t="shared" si="0"/>
        <v/>
      </c>
      <c r="Q12" s="63"/>
      <c r="R12" s="88" t="str">
        <f>IF(IFERROR(VLOOKUP(C12,$C$7:C11,1,FALSE)&gt;0,0),"",1)</f>
        <v/>
      </c>
      <c r="S12" s="88">
        <f>IF(IFERROR(VLOOKUP(C12,C$6:C11,1,FALSE)&gt;0,0),0,COUNTIFS($C$8:$C$678,C12,$M$8:$M$678,"&gt;0"))</f>
        <v>0</v>
      </c>
      <c r="T12" s="88" t="str">
        <f t="shared" si="1"/>
        <v/>
      </c>
      <c r="U12" s="89" t="e">
        <f t="shared" si="2"/>
        <v>#VALUE!</v>
      </c>
      <c r="V12" s="92"/>
      <c r="W12" s="158"/>
      <c r="X12" s="159"/>
      <c r="Y12" s="77"/>
      <c r="Z12" s="77"/>
      <c r="AA12" s="77"/>
      <c r="AB12" s="77"/>
      <c r="AC12" s="78"/>
    </row>
    <row r="13" spans="1:29" ht="16.5" customHeight="1">
      <c r="A13" s="62"/>
      <c r="B13" s="83" t="str">
        <f>IF(C13="","",_xlfn.AGGREGATE(2,7,$B$8:B12)+1)</f>
        <v/>
      </c>
      <c r="C13" s="84" t="str">
        <f>IFERROR(IF(D13="","",INDEX('Party Data'!$C$1:$P$9950,MATCH(DCR!D13,'Party Data'!$P$2:$P$9950,0)+1,4)),"New")</f>
        <v/>
      </c>
      <c r="D13" s="7"/>
      <c r="E13" s="8" t="str">
        <f>IFERROR(IF(C13="","",VLOOKUP(C13,'Party Data'!F:H,3,FALSE)),"")</f>
        <v/>
      </c>
      <c r="F13" s="10" t="str">
        <f>IFERROR(IF(D13="","",INDEX('Party Data'!$D:$F,MATCH(DCR!C13,'Party Data'!F:F,0),1)),"")</f>
        <v/>
      </c>
      <c r="G13" s="32" t="str">
        <f>IFERROR(VLOOKUP(C13,'Party Data'!$F:$N,8,FALSE),"")</f>
        <v/>
      </c>
      <c r="H13" s="85" t="str">
        <f>IFERROR(UPPER(LEFT(VLOOKUP(C13,'Party Data'!$F:$M,5,FALSE),3)),"")</f>
        <v/>
      </c>
      <c r="I13" s="86" t="str">
        <f>IF(F13="","",VLOOKUP($D$2,ID!$C$1:$F$86,3,FALSE))</f>
        <v/>
      </c>
      <c r="J13" s="87" t="str">
        <f>IF(I13="","",VLOOKUP(I13,ID!$E$1:$F$107,2,FALSE))</f>
        <v/>
      </c>
      <c r="K13" s="164"/>
      <c r="L13" s="142" t="str">
        <f>IFERROR(IF(C13="","",IF(SUMIFS(Dues!$F$4:$F$153,Dues!$B$4:$B$153,DCR!$C13)-SUMIFS($M$7:$M12,$C$7:$C12,$C13)&lt;0,"No Due",SUMIFS(Dues!$F$4:$F$153,Dues!$B$4:$B$153,DCR!$C13)-SUMIFS($M$7:$M12,$C$7:$C12,$C13))),"No Dues")</f>
        <v/>
      </c>
      <c r="M13" s="143"/>
      <c r="N13" s="143"/>
      <c r="O13" s="145" t="str">
        <f>IFERROR(IF(AND(L13&lt;=0,M13&lt;&gt;""),"Cash?",SUMIFS($M$8:$M13,$C$8:$C13,$C13)/VLOOKUP($C13,$C$8:$L13,10,FALSE)),"")</f>
        <v/>
      </c>
      <c r="P13" s="50" t="str">
        <f t="shared" si="0"/>
        <v/>
      </c>
      <c r="Q13" s="63"/>
      <c r="R13" s="88" t="str">
        <f>IF(IFERROR(VLOOKUP(C13,$C$7:C12,1,FALSE)&gt;0,0),"",1)</f>
        <v/>
      </c>
      <c r="S13" s="88">
        <f>IF(IFERROR(VLOOKUP(C13,C$6:C12,1,FALSE)&gt;0,0),0,COUNTIFS($C$8:$C$678,C13,$M$8:$M$678,"&gt;0"))</f>
        <v>0</v>
      </c>
      <c r="T13" s="88" t="str">
        <f t="shared" si="1"/>
        <v/>
      </c>
      <c r="U13" s="89" t="e">
        <f t="shared" si="2"/>
        <v>#VALUE!</v>
      </c>
      <c r="V13" s="90"/>
      <c r="W13" s="151"/>
      <c r="X13" s="150"/>
      <c r="Y13" s="77"/>
      <c r="Z13" s="77"/>
      <c r="AA13" s="77"/>
      <c r="AB13" s="77"/>
      <c r="AC13" s="78"/>
    </row>
    <row r="14" spans="1:29" ht="16.5" customHeight="1">
      <c r="A14" s="62"/>
      <c r="B14" s="83" t="str">
        <f>IF(C14="","",_xlfn.AGGREGATE(2,7,$B$8:B13)+1)</f>
        <v/>
      </c>
      <c r="C14" s="84" t="str">
        <f>IFERROR(IF(D14="","",INDEX('Party Data'!$C$1:$P$9950,MATCH(DCR!D14,'Party Data'!$P$2:$P$9950,0)+1,4)),"New")</f>
        <v/>
      </c>
      <c r="D14" s="7"/>
      <c r="E14" s="8" t="str">
        <f>IFERROR(IF(C14="","",VLOOKUP(C14,'Party Data'!F:H,3,FALSE)),"")</f>
        <v/>
      </c>
      <c r="F14" s="10" t="str">
        <f>IFERROR(IF(D14="","",INDEX('Party Data'!$D:$F,MATCH(DCR!C14,'Party Data'!F:F,0),1)),"")</f>
        <v/>
      </c>
      <c r="G14" s="32" t="str">
        <f>IFERROR(VLOOKUP(C14,'Party Data'!$F:$N,8,FALSE),"")</f>
        <v/>
      </c>
      <c r="H14" s="85" t="str">
        <f>IFERROR(UPPER(LEFT(VLOOKUP(C14,'Party Data'!$F:$M,5,FALSE),3)),"")</f>
        <v/>
      </c>
      <c r="I14" s="86" t="str">
        <f>IF(F14="","",VLOOKUP($D$2,ID!$C$1:$F$86,3,FALSE))</f>
        <v/>
      </c>
      <c r="J14" s="87" t="str">
        <f>IF(I14="","",VLOOKUP(I14,ID!$E$1:$F$107,2,FALSE))</f>
        <v/>
      </c>
      <c r="K14" s="164"/>
      <c r="L14" s="142" t="str">
        <f>IFERROR(IF(C14="","",IF(SUMIFS(Dues!$F$4:$F$153,Dues!$B$4:$B$153,DCR!$C14)-SUMIFS($M$7:$M13,$C$7:$C13,$C14)&lt;0,"No Due",SUMIFS(Dues!$F$4:$F$153,Dues!$B$4:$B$153,DCR!$C14)-SUMIFS($M$7:$M13,$C$7:$C13,$C14))),"No Dues")</f>
        <v/>
      </c>
      <c r="M14" s="143"/>
      <c r="N14" s="143"/>
      <c r="O14" s="145" t="str">
        <f>IFERROR(IF(AND(L14&lt;=0,M14&lt;&gt;""),"Cash?",SUMIFS($M$8:$M14,$C$8:$C14,$C14)/VLOOKUP($C14,$C$8:$L14,10,FALSE)),"")</f>
        <v/>
      </c>
      <c r="P14" s="50" t="str">
        <f t="shared" si="0"/>
        <v/>
      </c>
      <c r="Q14" s="63"/>
      <c r="R14" s="88" t="str">
        <f>IF(IFERROR(VLOOKUP(C14,$C$7:C13,1,FALSE)&gt;0,0),"",1)</f>
        <v/>
      </c>
      <c r="S14" s="88">
        <f>IF(IFERROR(VLOOKUP(C14,C$6:C13,1,FALSE)&gt;0,0),0,COUNTIFS($C$8:$C$678,C14,$M$8:$M$678,"&gt;0"))</f>
        <v>0</v>
      </c>
      <c r="T14" s="88" t="str">
        <f t="shared" si="1"/>
        <v/>
      </c>
      <c r="U14" s="89" t="e">
        <f t="shared" si="2"/>
        <v>#VALUE!</v>
      </c>
      <c r="V14" s="90"/>
      <c r="W14" s="158"/>
      <c r="X14" s="160"/>
      <c r="Y14" s="77"/>
      <c r="Z14" s="77"/>
      <c r="AA14" s="95"/>
      <c r="AB14" s="77"/>
      <c r="AC14" s="78"/>
    </row>
    <row r="15" spans="1:29" ht="16.5" customHeight="1">
      <c r="A15" s="62"/>
      <c r="B15" s="83" t="str">
        <f>IF(C15="","",_xlfn.AGGREGATE(2,7,$B$8:B14)+1)</f>
        <v/>
      </c>
      <c r="C15" s="84" t="str">
        <f>IFERROR(IF(D15="","",INDEX('Party Data'!$C$1:$P$9950,MATCH(DCR!D15,'Party Data'!$P$2:$P$9950,0)+1,4)),"New")</f>
        <v/>
      </c>
      <c r="D15" s="7"/>
      <c r="E15" s="8" t="str">
        <f>IFERROR(IF(C15="","",VLOOKUP(C15,'Party Data'!F:H,3,FALSE)),"")</f>
        <v/>
      </c>
      <c r="F15" s="10" t="str">
        <f>IFERROR(IF(D15="","",INDEX('Party Data'!$D:$F,MATCH(DCR!C15,'Party Data'!F:F,0),1)),"")</f>
        <v/>
      </c>
      <c r="G15" s="32" t="str">
        <f>IFERROR(VLOOKUP(C15,'Party Data'!$F:$N,8,FALSE),"")</f>
        <v/>
      </c>
      <c r="H15" s="85" t="str">
        <f>IFERROR(UPPER(LEFT(VLOOKUP(C15,'Party Data'!$F:$M,5,FALSE),3)),"")</f>
        <v/>
      </c>
      <c r="I15" s="86" t="str">
        <f>IF(F15="","",VLOOKUP($D$2,ID!$C$1:$F$86,3,FALSE))</f>
        <v/>
      </c>
      <c r="J15" s="87" t="str">
        <f>IF(I15="","",VLOOKUP(I15,ID!$E$1:$F$107,2,FALSE))</f>
        <v/>
      </c>
      <c r="K15" s="164"/>
      <c r="L15" s="142" t="str">
        <f>IFERROR(IF(C15="","",IF(SUMIFS(Dues!$F$4:$F$153,Dues!$B$4:$B$153,DCR!$C15)-SUMIFS($M$7:$M14,$C$7:$C14,$C15)&lt;0,"No Due",SUMIFS(Dues!$F$4:$F$153,Dues!$B$4:$B$153,DCR!$C15)-SUMIFS($M$7:$M14,$C$7:$C14,$C15))),"No Dues")</f>
        <v/>
      </c>
      <c r="M15" s="143"/>
      <c r="N15" s="143"/>
      <c r="O15" s="145" t="str">
        <f>IFERROR(IF(AND(L15&lt;=0,M15&lt;&gt;""),"Cash?",SUMIFS($M$8:$M15,$C$8:$C15,$C15)/VLOOKUP($C15,$C$8:$L15,10,FALSE)),"")</f>
        <v/>
      </c>
      <c r="P15" s="50" t="str">
        <f t="shared" si="0"/>
        <v/>
      </c>
      <c r="Q15" s="63"/>
      <c r="R15" s="88" t="str">
        <f>IF(IFERROR(VLOOKUP(C15,$C$7:C14,1,FALSE)&gt;0,0),"",1)</f>
        <v/>
      </c>
      <c r="S15" s="88">
        <f>IF(IFERROR(VLOOKUP(C15,C$6:C14,1,FALSE)&gt;0,0),0,COUNTIFS($C$8:$C$678,C15,$M$8:$M$678,"&gt;0"))</f>
        <v>0</v>
      </c>
      <c r="T15" s="88" t="str">
        <f t="shared" si="1"/>
        <v/>
      </c>
      <c r="U15" s="89" t="e">
        <f t="shared" si="2"/>
        <v>#VALUE!</v>
      </c>
      <c r="V15" s="90"/>
      <c r="W15" s="151"/>
      <c r="X15" s="150"/>
      <c r="Y15" s="77"/>
      <c r="Z15" s="77"/>
      <c r="AA15" s="77"/>
      <c r="AB15" s="77"/>
      <c r="AC15" s="78"/>
    </row>
    <row r="16" spans="1:29" ht="16.5" customHeight="1">
      <c r="A16" s="62"/>
      <c r="B16" s="83" t="str">
        <f>IF(C16="","",_xlfn.AGGREGATE(2,7,$B$8:B15)+1)</f>
        <v/>
      </c>
      <c r="C16" s="84" t="str">
        <f>IFERROR(IF(D16="","",INDEX('Party Data'!$C$1:$P$9950,MATCH(DCR!D16,'Party Data'!$P$2:$P$9950,0)+1,4)),"New")</f>
        <v/>
      </c>
      <c r="D16" s="7"/>
      <c r="E16" s="8" t="str">
        <f>IFERROR(IF(C16="","",VLOOKUP(C16,'Party Data'!F:H,3,FALSE)),"")</f>
        <v/>
      </c>
      <c r="F16" s="10" t="str">
        <f>IFERROR(IF(D16="","",INDEX('Party Data'!$D:$F,MATCH(DCR!C16,'Party Data'!F:F,0),1)),"")</f>
        <v/>
      </c>
      <c r="G16" s="32" t="str">
        <f>IFERROR(VLOOKUP(C16,'Party Data'!$F:$N,8,FALSE),"")</f>
        <v/>
      </c>
      <c r="H16" s="85" t="str">
        <f>IFERROR(UPPER(LEFT(VLOOKUP(C16,'Party Data'!$F:$M,5,FALSE),3)),"")</f>
        <v/>
      </c>
      <c r="I16" s="86" t="str">
        <f>IF(F16="","",VLOOKUP($D$2,ID!$C$1:$F$86,3,FALSE))</f>
        <v/>
      </c>
      <c r="J16" s="87" t="str">
        <f>IF(I16="","",VLOOKUP(I16,ID!$E$1:$F$107,2,FALSE))</f>
        <v/>
      </c>
      <c r="K16" s="164"/>
      <c r="L16" s="142" t="str">
        <f>IFERROR(IF(C16="","",IF(SUMIFS(Dues!$F$4:$F$153,Dues!$B$4:$B$153,DCR!$C16)-SUMIFS($M$7:$M15,$C$7:$C15,$C16)&lt;0,"No Due",SUMIFS(Dues!$F$4:$F$153,Dues!$B$4:$B$153,DCR!$C16)-SUMIFS($M$7:$M15,$C$7:$C15,$C16))),"No Dues")</f>
        <v/>
      </c>
      <c r="M16" s="143"/>
      <c r="N16" s="143"/>
      <c r="O16" s="145" t="str">
        <f>IFERROR(IF(AND(L16&lt;=0,M16&lt;&gt;""),"Cash?",SUMIFS($M$8:$M16,$C$8:$C16,$C16)/VLOOKUP($C16,$C$8:$L16,10,FALSE)),"")</f>
        <v/>
      </c>
      <c r="P16" s="50" t="str">
        <f t="shared" si="0"/>
        <v/>
      </c>
      <c r="Q16" s="63"/>
      <c r="R16" s="88" t="str">
        <f>IF(IFERROR(VLOOKUP(C16,$C$7:C15,1,FALSE)&gt;0,0),"",1)</f>
        <v/>
      </c>
      <c r="S16" s="88">
        <f>IF(IFERROR(VLOOKUP(C16,C$6:C15,1,FALSE)&gt;0,0),0,COUNTIFS($C$8:$C$678,C16,$M$8:$M$678,"&gt;0"))</f>
        <v>0</v>
      </c>
      <c r="T16" s="88" t="str">
        <f t="shared" si="1"/>
        <v/>
      </c>
      <c r="U16" s="89" t="e">
        <f t="shared" si="2"/>
        <v>#VALUE!</v>
      </c>
      <c r="V16" s="90"/>
      <c r="W16" s="151"/>
      <c r="X16" s="161"/>
      <c r="Y16" s="77"/>
      <c r="Z16" s="77"/>
      <c r="AA16" s="77"/>
      <c r="AB16" s="77"/>
      <c r="AC16" s="78"/>
    </row>
    <row r="17" spans="1:29" ht="16.5" customHeight="1">
      <c r="A17" s="62"/>
      <c r="B17" s="83" t="str">
        <f>IF(C17="","",_xlfn.AGGREGATE(2,7,$B$8:B16)+1)</f>
        <v/>
      </c>
      <c r="C17" s="84" t="str">
        <f>IFERROR(IF(D17="","",INDEX('Party Data'!$C$1:$P$9950,MATCH(DCR!D17,'Party Data'!$P$2:$P$9950,0)+1,4)),"New")</f>
        <v/>
      </c>
      <c r="D17" s="7"/>
      <c r="E17" s="8" t="str">
        <f>IFERROR(IF(C17="","",VLOOKUP(C17,'Party Data'!F:H,3,FALSE)),"")</f>
        <v/>
      </c>
      <c r="F17" s="10" t="str">
        <f>IFERROR(IF(D17="","",INDEX('Party Data'!$D:$F,MATCH(DCR!C17,'Party Data'!F:F,0),1)),"")</f>
        <v/>
      </c>
      <c r="G17" s="32" t="str">
        <f>IFERROR(VLOOKUP(C17,'Party Data'!$F:$N,8,FALSE),"")</f>
        <v/>
      </c>
      <c r="H17" s="85" t="str">
        <f>IFERROR(UPPER(LEFT(VLOOKUP(C17,'Party Data'!$F:$M,5,FALSE),3)),"")</f>
        <v/>
      </c>
      <c r="I17" s="86" t="str">
        <f>IF(F17="","",VLOOKUP($D$2,ID!$C$1:$F$86,3,FALSE))</f>
        <v/>
      </c>
      <c r="J17" s="87" t="str">
        <f>IF(I17="","",VLOOKUP(I17,ID!$E$1:$F$107,2,FALSE))</f>
        <v/>
      </c>
      <c r="K17" s="164"/>
      <c r="L17" s="142" t="str">
        <f>IFERROR(IF(C17="","",IF(SUMIFS(Dues!$F$4:$F$153,Dues!$B$4:$B$153,DCR!$C17)-SUMIFS($M$7:$M16,$C$7:$C16,$C17)&lt;0,"No Due",SUMIFS(Dues!$F$4:$F$153,Dues!$B$4:$B$153,DCR!$C17)-SUMIFS($M$7:$M16,$C$7:$C16,$C17))),"No Dues")</f>
        <v/>
      </c>
      <c r="M17" s="143"/>
      <c r="N17" s="143"/>
      <c r="O17" s="145" t="str">
        <f>IFERROR(IF(AND(L17&lt;=0,M17&lt;&gt;""),"Cash?",SUMIFS($M$8:$M17,$C$8:$C17,$C17)/VLOOKUP($C17,$C$8:$L17,10,FALSE)),"")</f>
        <v/>
      </c>
      <c r="P17" s="50" t="str">
        <f t="shared" si="0"/>
        <v/>
      </c>
      <c r="Q17" s="63"/>
      <c r="R17" s="88" t="str">
        <f>IF(IFERROR(VLOOKUP(C17,$C$7:C16,1,FALSE)&gt;0,0),"",1)</f>
        <v/>
      </c>
      <c r="S17" s="88">
        <f>IF(IFERROR(VLOOKUP(C17,C$6:C16,1,FALSE)&gt;0,0),0,COUNTIFS($C$8:$C$678,C17,$M$8:$M$678,"&gt;0"))</f>
        <v>0</v>
      </c>
      <c r="T17" s="88" t="str">
        <f t="shared" si="1"/>
        <v/>
      </c>
      <c r="U17" s="89" t="e">
        <f t="shared" si="2"/>
        <v>#VALUE!</v>
      </c>
      <c r="V17" s="94" t="str">
        <f>TEXT(MAX($K$8:$K$680),"DDD")</f>
        <v>Tue</v>
      </c>
      <c r="W17" s="158"/>
      <c r="X17" s="150"/>
      <c r="Y17" s="77"/>
      <c r="Z17" s="77"/>
      <c r="AA17" s="77"/>
      <c r="AB17" s="77"/>
      <c r="AC17" s="78"/>
    </row>
    <row r="18" spans="1:29" ht="16.5" customHeight="1">
      <c r="A18" s="62"/>
      <c r="B18" s="83" t="str">
        <f>IF(C18="","",_xlfn.AGGREGATE(2,7,$B$8:B17)+1)</f>
        <v/>
      </c>
      <c r="C18" s="84" t="str">
        <f>IFERROR(IF(D18="","",INDEX('Party Data'!$C$1:$P$9950,MATCH(DCR!D18,'Party Data'!$P$2:$P$9950,0)+1,4)),"New")</f>
        <v/>
      </c>
      <c r="D18" s="7"/>
      <c r="E18" s="8" t="str">
        <f>IFERROR(IF(C18="","",VLOOKUP(C18,'Party Data'!F:H,3,FALSE)),"")</f>
        <v/>
      </c>
      <c r="F18" s="10" t="str">
        <f>IFERROR(IF(D18="","",INDEX('Party Data'!$D:$F,MATCH(DCR!C18,'Party Data'!F:F,0),1)),"")</f>
        <v/>
      </c>
      <c r="G18" s="32" t="str">
        <f>IFERROR(VLOOKUP(C18,'Party Data'!$F:$N,8,FALSE),"")</f>
        <v/>
      </c>
      <c r="H18" s="85" t="str">
        <f>IFERROR(UPPER(LEFT(VLOOKUP(C18,'Party Data'!$F:$M,5,FALSE),3)),"")</f>
        <v/>
      </c>
      <c r="I18" s="86" t="str">
        <f>IF(F18="","",VLOOKUP($D$2,ID!$C$1:$F$86,3,FALSE))</f>
        <v/>
      </c>
      <c r="J18" s="87" t="str">
        <f>IF(I18="","",VLOOKUP(I18,ID!$E$1:$F$107,2,FALSE))</f>
        <v/>
      </c>
      <c r="K18" s="164"/>
      <c r="L18" s="142" t="str">
        <f>IFERROR(IF(C18="","",IF(SUMIFS(Dues!$F$4:$F$153,Dues!$B$4:$B$153,DCR!$C18)-SUMIFS($M$7:$M17,$C$7:$C17,$C18)&lt;0,"No Due",SUMIFS(Dues!$F$4:$F$153,Dues!$B$4:$B$153,DCR!$C18)-SUMIFS($M$7:$M17,$C$7:$C17,$C18))),"No Dues")</f>
        <v/>
      </c>
      <c r="M18" s="143"/>
      <c r="N18" s="143"/>
      <c r="O18" s="145" t="str">
        <f>IFERROR(IF(AND(L18&lt;=0,M18&lt;&gt;""),"Cash?",SUMIFS($M$8:$M18,$C$8:$C18,$C18)/VLOOKUP($C18,$C$8:$L18,10,FALSE)),"")</f>
        <v/>
      </c>
      <c r="P18" s="50" t="str">
        <f t="shared" si="0"/>
        <v/>
      </c>
      <c r="Q18" s="63"/>
      <c r="R18" s="88" t="str">
        <f>IF(IFERROR(VLOOKUP(C18,$C$7:C17,1,FALSE)&gt;0,0),"",1)</f>
        <v/>
      </c>
      <c r="S18" s="88">
        <f>IF(IFERROR(VLOOKUP(C18,C$6:C17,1,FALSE)&gt;0,0),0,COUNTIFS($C$8:$C$678,C18,$M$8:$M$678,"&gt;0"))</f>
        <v>0</v>
      </c>
      <c r="T18" s="88" t="str">
        <f t="shared" si="1"/>
        <v/>
      </c>
      <c r="U18" s="89" t="e">
        <f t="shared" si="2"/>
        <v>#VALUE!</v>
      </c>
      <c r="V18" s="90"/>
      <c r="W18" s="151"/>
      <c r="X18" s="150"/>
      <c r="Y18" s="77"/>
      <c r="Z18" s="77"/>
      <c r="AA18" s="77"/>
      <c r="AB18" s="77"/>
      <c r="AC18" s="78"/>
    </row>
    <row r="19" spans="1:29" ht="16.5" customHeight="1">
      <c r="A19" s="62"/>
      <c r="B19" s="83" t="str">
        <f>IF(C19="","",_xlfn.AGGREGATE(2,7,$B$8:B18)+1)</f>
        <v/>
      </c>
      <c r="C19" s="84" t="str">
        <f>IFERROR(IF(D19="","",INDEX('Party Data'!$C$1:$P$9950,MATCH(DCR!D19,'Party Data'!$P$2:$P$9950,0)+1,4)),"New")</f>
        <v/>
      </c>
      <c r="D19" s="7"/>
      <c r="E19" s="8" t="str">
        <f>IFERROR(IF(C19="","",VLOOKUP(C19,'Party Data'!F:H,3,FALSE)),"")</f>
        <v/>
      </c>
      <c r="F19" s="10" t="str">
        <f>IFERROR(IF(D19="","",INDEX('Party Data'!$D:$F,MATCH(DCR!C19,'Party Data'!F:F,0),1)),"")</f>
        <v/>
      </c>
      <c r="G19" s="32" t="str">
        <f>IFERROR(VLOOKUP(C19,'Party Data'!$F:$N,8,FALSE),"")</f>
        <v/>
      </c>
      <c r="H19" s="85" t="str">
        <f>IFERROR(UPPER(LEFT(VLOOKUP(C19,'Party Data'!$F:$M,5,FALSE),3)),"")</f>
        <v/>
      </c>
      <c r="I19" s="86" t="str">
        <f>IF(F19="","",VLOOKUP($D$2,ID!$C$1:$F$86,3,FALSE))</f>
        <v/>
      </c>
      <c r="J19" s="87" t="str">
        <f>IF(I19="","",VLOOKUP(I19,ID!$E$1:$F$107,2,FALSE))</f>
        <v/>
      </c>
      <c r="K19" s="164"/>
      <c r="L19" s="142" t="str">
        <f>IFERROR(IF(C19="","",IF(SUMIFS(Dues!$F$4:$F$153,Dues!$B$4:$B$153,DCR!$C19)-SUMIFS($M$7:$M18,$C$7:$C18,$C19)&lt;0,"No Due",SUMIFS(Dues!$F$4:$F$153,Dues!$B$4:$B$153,DCR!$C19)-SUMIFS($M$7:$M18,$C$7:$C18,$C19))),"No Dues")</f>
        <v/>
      </c>
      <c r="M19" s="143"/>
      <c r="N19" s="143"/>
      <c r="O19" s="145" t="str">
        <f>IFERROR(IF(AND(L19&lt;=0,M19&lt;&gt;""),"Cash?",SUMIFS($M$8:$M19,$C$8:$C19,$C19)/VLOOKUP($C19,$C$8:$L19,10,FALSE)),"")</f>
        <v/>
      </c>
      <c r="P19" s="50" t="str">
        <f t="shared" si="0"/>
        <v/>
      </c>
      <c r="Q19" s="63"/>
      <c r="R19" s="88" t="str">
        <f>IF(IFERROR(VLOOKUP(C19,$C$7:C18,1,FALSE)&gt;0,0),"",1)</f>
        <v/>
      </c>
      <c r="S19" s="88">
        <f>IF(IFERROR(VLOOKUP(C19,C$6:C18,1,FALSE)&gt;0,0),0,COUNTIFS($C$8:$C$678,C19,$M$8:$M$678,"&gt;0"))</f>
        <v>0</v>
      </c>
      <c r="T19" s="88" t="str">
        <f t="shared" si="1"/>
        <v/>
      </c>
      <c r="U19" s="89" t="e">
        <f t="shared" si="2"/>
        <v>#VALUE!</v>
      </c>
      <c r="V19" s="90"/>
      <c r="W19" s="151"/>
      <c r="X19" s="150"/>
      <c r="Y19" s="77"/>
      <c r="Z19" s="77"/>
      <c r="AA19" s="77"/>
      <c r="AB19" s="77"/>
      <c r="AC19" s="78"/>
    </row>
    <row r="20" spans="1:29" ht="16.5" customHeight="1">
      <c r="A20" s="62"/>
      <c r="B20" s="83" t="str">
        <f>IF(C20="","",_xlfn.AGGREGATE(2,7,$B$8:B19)+1)</f>
        <v/>
      </c>
      <c r="C20" s="84" t="str">
        <f>IFERROR(IF(D20="","",INDEX('Party Data'!$C$1:$P$9950,MATCH(DCR!D20,'Party Data'!$P$2:$P$9950,0)+1,4)),"New")</f>
        <v/>
      </c>
      <c r="D20" s="7"/>
      <c r="E20" s="8" t="str">
        <f>IFERROR(IF(C20="","",VLOOKUP(C20,'Party Data'!F:H,3,FALSE)),"")</f>
        <v/>
      </c>
      <c r="F20" s="10" t="str">
        <f>IFERROR(IF(D20="","",INDEX('Party Data'!$D:$F,MATCH(DCR!C20,'Party Data'!F:F,0),1)),"")</f>
        <v/>
      </c>
      <c r="G20" s="32" t="str">
        <f>IFERROR(VLOOKUP(C20,'Party Data'!$F:$N,8,FALSE),"")</f>
        <v/>
      </c>
      <c r="H20" s="85" t="str">
        <f>IFERROR(UPPER(LEFT(VLOOKUP(C20,'Party Data'!$F:$M,5,FALSE),3)),"")</f>
        <v/>
      </c>
      <c r="I20" s="86" t="str">
        <f>IF(F20="","",VLOOKUP($D$2,ID!$C$1:$F$86,3,FALSE))</f>
        <v/>
      </c>
      <c r="J20" s="87" t="str">
        <f>IF(I20="","",VLOOKUP(I20,ID!$E$1:$F$107,2,FALSE))</f>
        <v/>
      </c>
      <c r="K20" s="164"/>
      <c r="L20" s="142" t="str">
        <f>IFERROR(IF(C20="","",IF(SUMIFS(Dues!$F$4:$F$153,Dues!$B$4:$B$153,DCR!$C20)-SUMIFS($M$7:$M19,$C$7:$C19,$C20)&lt;0,"No Due",SUMIFS(Dues!$F$4:$F$153,Dues!$B$4:$B$153,DCR!$C20)-SUMIFS($M$7:$M19,$C$7:$C19,$C20))),"No Dues")</f>
        <v/>
      </c>
      <c r="M20" s="143"/>
      <c r="N20" s="143"/>
      <c r="O20" s="145" t="str">
        <f>IFERROR(IF(AND(L20&lt;=0,M20&lt;&gt;""),"Cash?",SUMIFS($M$8:$M20,$C$8:$C20,$C20)/VLOOKUP($C20,$C$8:$L20,10,FALSE)),"")</f>
        <v/>
      </c>
      <c r="P20" s="50" t="str">
        <f t="shared" si="0"/>
        <v/>
      </c>
      <c r="Q20" s="63"/>
      <c r="R20" s="88" t="str">
        <f>IF(IFERROR(VLOOKUP(C20,$C$7:C19,1,FALSE)&gt;0,0),"",1)</f>
        <v/>
      </c>
      <c r="S20" s="88">
        <f>IF(IFERROR(VLOOKUP(C20,C$6:C19,1,FALSE)&gt;0,0),0,COUNTIFS($C$8:$C$678,C20,$M$8:$M$678,"&gt;0"))</f>
        <v>0</v>
      </c>
      <c r="T20" s="88" t="str">
        <f t="shared" si="1"/>
        <v/>
      </c>
      <c r="U20" s="89" t="e">
        <f t="shared" si="2"/>
        <v>#VALUE!</v>
      </c>
      <c r="V20" s="89"/>
      <c r="W20" s="162"/>
      <c r="X20" s="163"/>
      <c r="Y20" s="96"/>
      <c r="Z20" s="96"/>
      <c r="AA20" s="96"/>
      <c r="AB20" s="96"/>
      <c r="AC20" s="78"/>
    </row>
    <row r="21" spans="1:29" ht="16.5" customHeight="1">
      <c r="A21" s="62"/>
      <c r="B21" s="83" t="str">
        <f>IF(C21="","",_xlfn.AGGREGATE(2,7,$B$8:B20)+1)</f>
        <v/>
      </c>
      <c r="C21" s="84" t="str">
        <f>IFERROR(IF(D21="","",INDEX('Party Data'!$C$1:$P$9950,MATCH(DCR!D21,'Party Data'!$P$2:$P$9950,0)+1,4)),"New")</f>
        <v/>
      </c>
      <c r="D21" s="7"/>
      <c r="E21" s="8" t="str">
        <f>IFERROR(IF(C21="","",VLOOKUP(C21,'Party Data'!F:H,3,FALSE)),"")</f>
        <v/>
      </c>
      <c r="F21" s="10" t="str">
        <f>IFERROR(IF(D21="","",INDEX('Party Data'!$D:$F,MATCH(DCR!C21,'Party Data'!F:F,0),1)),"")</f>
        <v/>
      </c>
      <c r="G21" s="32" t="str">
        <f>IFERROR(VLOOKUP(C21,'Party Data'!$F:$N,8,FALSE),"")</f>
        <v/>
      </c>
      <c r="H21" s="85" t="str">
        <f>IFERROR(UPPER(LEFT(VLOOKUP(C21,'Party Data'!$F:$M,5,FALSE),3)),"")</f>
        <v/>
      </c>
      <c r="I21" s="86" t="str">
        <f>IF(F21="","",VLOOKUP($D$2,ID!$C$1:$F$86,3,FALSE))</f>
        <v/>
      </c>
      <c r="J21" s="87" t="str">
        <f>IF(I21="","",VLOOKUP(I21,ID!$E$1:$F$107,2,FALSE))</f>
        <v/>
      </c>
      <c r="K21" s="164"/>
      <c r="L21" s="142" t="str">
        <f>IFERROR(IF(C21="","",IF(SUMIFS(Dues!$F$4:$F$153,Dues!$B$4:$B$153,DCR!$C21)-SUMIFS($M$7:$M20,$C$7:$C20,$C21)&lt;0,"No Due",SUMIFS(Dues!$F$4:$F$153,Dues!$B$4:$B$153,DCR!$C21)-SUMIFS($M$7:$M20,$C$7:$C20,$C21))),"No Dues")</f>
        <v/>
      </c>
      <c r="M21" s="143"/>
      <c r="N21" s="143"/>
      <c r="O21" s="145" t="str">
        <f>IFERROR(IF(AND(L21&lt;=0,M21&lt;&gt;""),"Cash?",SUMIFS($M$8:$M21,$C$8:$C21,$C21)/VLOOKUP($C21,$C$8:$L21,10,FALSE)),"")</f>
        <v/>
      </c>
      <c r="P21" s="50" t="str">
        <f t="shared" si="0"/>
        <v/>
      </c>
      <c r="Q21" s="63"/>
      <c r="R21" s="88" t="str">
        <f>IF(IFERROR(VLOOKUP(C21,$C$7:C20,1,FALSE)&gt;0,0),"",1)</f>
        <v/>
      </c>
      <c r="S21" s="88">
        <f>IF(IFERROR(VLOOKUP(C21,C$6:C20,1,FALSE)&gt;0,0),0,COUNTIFS($C$8:$C$678,C21,$M$8:$M$678,"&gt;0"))</f>
        <v>0</v>
      </c>
      <c r="T21" s="88" t="str">
        <f t="shared" si="1"/>
        <v/>
      </c>
      <c r="U21" s="89" t="e">
        <f t="shared" si="2"/>
        <v>#VALUE!</v>
      </c>
      <c r="V21" s="89"/>
      <c r="W21" s="162"/>
      <c r="X21" s="163"/>
      <c r="Y21" s="96"/>
      <c r="Z21" s="96"/>
      <c r="AA21" s="96"/>
      <c r="AB21" s="96"/>
      <c r="AC21" s="78"/>
    </row>
    <row r="22" spans="1:29" ht="16.5" customHeight="1">
      <c r="A22" s="62"/>
      <c r="B22" s="83" t="str">
        <f>IF(C22="","",_xlfn.AGGREGATE(2,7,$B$8:B21)+1)</f>
        <v/>
      </c>
      <c r="C22" s="84" t="str">
        <f>IFERROR(IF(D22="","",INDEX('Party Data'!$C$1:$P$9950,MATCH(DCR!D22,'Party Data'!$P$2:$P$9950,0)+1,4)),"New")</f>
        <v/>
      </c>
      <c r="D22" s="7"/>
      <c r="E22" s="8" t="str">
        <f>IFERROR(IF(C22="","",VLOOKUP(C22,'Party Data'!F:H,3,FALSE)),"")</f>
        <v/>
      </c>
      <c r="F22" s="10" t="str">
        <f>IFERROR(IF(D22="","",INDEX('Party Data'!$D:$F,MATCH(DCR!C22,'Party Data'!F:F,0),1)),"")</f>
        <v/>
      </c>
      <c r="G22" s="32" t="str">
        <f>IFERROR(VLOOKUP(C22,'Party Data'!$F:$N,8,FALSE),"")</f>
        <v/>
      </c>
      <c r="H22" s="85" t="str">
        <f>IFERROR(UPPER(LEFT(VLOOKUP(C22,'Party Data'!$F:$M,5,FALSE),3)),"")</f>
        <v/>
      </c>
      <c r="I22" s="86" t="str">
        <f>IF(F22="","",VLOOKUP($D$2,ID!$C$1:$F$86,3,FALSE))</f>
        <v/>
      </c>
      <c r="J22" s="87" t="str">
        <f>IF(I22="","",VLOOKUP(I22,ID!$E$1:$F$107,2,FALSE))</f>
        <v/>
      </c>
      <c r="K22" s="164"/>
      <c r="L22" s="142" t="str">
        <f>IFERROR(IF(C22="","",IF(SUMIFS(Dues!$F$4:$F$153,Dues!$B$4:$B$153,DCR!$C22)-SUMIFS($M$7:$M21,$C$7:$C21,$C22)&lt;0,"No Due",SUMIFS(Dues!$F$4:$F$153,Dues!$B$4:$B$153,DCR!$C22)-SUMIFS($M$7:$M21,$C$7:$C21,$C22))),"No Dues")</f>
        <v/>
      </c>
      <c r="M22" s="143"/>
      <c r="N22" s="143"/>
      <c r="O22" s="145" t="str">
        <f>IFERROR(IF(AND(L22&lt;=0,M22&lt;&gt;""),"Cash?",SUMIFS($M$8:$M22,$C$8:$C22,$C22)/VLOOKUP($C22,$C$8:$L22,10,FALSE)),"")</f>
        <v/>
      </c>
      <c r="P22" s="50" t="str">
        <f t="shared" si="0"/>
        <v/>
      </c>
      <c r="Q22" s="63"/>
      <c r="R22" s="88" t="str">
        <f>IF(IFERROR(VLOOKUP(C22,$C$7:C21,1,FALSE)&gt;0,0),"",1)</f>
        <v/>
      </c>
      <c r="S22" s="88">
        <f>IF(IFERROR(VLOOKUP(C22,C$6:C21,1,FALSE)&gt;0,0),0,COUNTIFS($C$8:$C$678,C22,$M$8:$M$678,"&gt;0"))</f>
        <v>0</v>
      </c>
      <c r="T22" s="88" t="str">
        <f t="shared" si="1"/>
        <v/>
      </c>
      <c r="U22" s="89" t="e">
        <f t="shared" si="2"/>
        <v>#VALUE!</v>
      </c>
      <c r="V22" s="97"/>
      <c r="W22" s="162"/>
      <c r="X22" s="163"/>
      <c r="Y22" s="98"/>
      <c r="Z22" s="98"/>
      <c r="AA22" s="98"/>
      <c r="AB22" s="98"/>
    </row>
    <row r="23" spans="1:29" ht="16.5" customHeight="1">
      <c r="A23" s="62"/>
      <c r="B23" s="83" t="str">
        <f>IF(C23="","",_xlfn.AGGREGATE(2,7,$B$8:B22)+1)</f>
        <v/>
      </c>
      <c r="C23" s="84" t="str">
        <f>IFERROR(IF(D23="","",INDEX('Party Data'!$C$1:$P$9950,MATCH(DCR!D23,'Party Data'!$P$2:$P$9950,0)+1,4)),"New")</f>
        <v/>
      </c>
      <c r="D23" s="7"/>
      <c r="E23" s="8" t="str">
        <f>IFERROR(IF(C23="","",VLOOKUP(C23,'Party Data'!F:H,3,FALSE)),"")</f>
        <v/>
      </c>
      <c r="F23" s="10" t="str">
        <f>IFERROR(IF(D23="","",INDEX('Party Data'!$D:$F,MATCH(DCR!C23,'Party Data'!F:F,0),1)),"")</f>
        <v/>
      </c>
      <c r="G23" s="32" t="str">
        <f>IFERROR(VLOOKUP(C23,'Party Data'!$F:$N,8,FALSE),"")</f>
        <v/>
      </c>
      <c r="H23" s="85" t="str">
        <f>IFERROR(UPPER(LEFT(VLOOKUP(C23,'Party Data'!$F:$M,5,FALSE),3)),"")</f>
        <v/>
      </c>
      <c r="I23" s="86" t="str">
        <f>IF(F23="","",VLOOKUP($D$2,ID!$C$1:$F$86,3,FALSE))</f>
        <v/>
      </c>
      <c r="J23" s="87" t="str">
        <f>IF(I23="","",VLOOKUP(I23,ID!$E$1:$F$107,2,FALSE))</f>
        <v/>
      </c>
      <c r="K23" s="164"/>
      <c r="L23" s="142" t="str">
        <f>IFERROR(IF(C23="","",IF(SUMIFS(Dues!$F$4:$F$153,Dues!$B$4:$B$153,DCR!$C23)-SUMIFS($M$7:$M22,$C$7:$C22,$C23)&lt;0,"No Due",SUMIFS(Dues!$F$4:$F$153,Dues!$B$4:$B$153,DCR!$C23)-SUMIFS($M$7:$M22,$C$7:$C22,$C23))),"No Dues")</f>
        <v/>
      </c>
      <c r="M23" s="143"/>
      <c r="N23" s="143"/>
      <c r="O23" s="145" t="str">
        <f>IFERROR(IF(AND(L23&lt;=0,M23&lt;&gt;""),"Cash?",SUMIFS($M$8:$M23,$C$8:$C23,$C23)/VLOOKUP($C23,$C$8:$L23,10,FALSE)),"")</f>
        <v/>
      </c>
      <c r="P23" s="50" t="str">
        <f t="shared" si="0"/>
        <v/>
      </c>
      <c r="Q23" s="63"/>
      <c r="R23" s="88" t="str">
        <f>IF(IFERROR(VLOOKUP(C23,$C$7:C22,1,FALSE)&gt;0,0),"",1)</f>
        <v/>
      </c>
      <c r="S23" s="88">
        <f>IF(IFERROR(VLOOKUP(C23,C$6:C22,1,FALSE)&gt;0,0),0,COUNTIFS($C$8:$C$678,C23,$M$8:$M$678,"&gt;0"))</f>
        <v>0</v>
      </c>
      <c r="T23" s="88" t="str">
        <f t="shared" si="1"/>
        <v/>
      </c>
      <c r="U23" s="89" t="e">
        <f t="shared" si="2"/>
        <v>#VALUE!</v>
      </c>
      <c r="V23" s="61"/>
      <c r="W23" s="146"/>
      <c r="X23" s="147"/>
    </row>
    <row r="24" spans="1:29" ht="16.5" customHeight="1">
      <c r="A24" s="62"/>
      <c r="B24" s="83" t="str">
        <f>IF(C24="","",_xlfn.AGGREGATE(2,7,$B$8:B23)+1)</f>
        <v/>
      </c>
      <c r="C24" s="84" t="str">
        <f>IFERROR(IF(D24="","",INDEX('Party Data'!$C$1:$P$9950,MATCH(DCR!D24,'Party Data'!$P$2:$P$9950,0)+1,4)),"New")</f>
        <v/>
      </c>
      <c r="D24" s="7"/>
      <c r="E24" s="8" t="str">
        <f>IFERROR(IF(C24="","",VLOOKUP(C24,'Party Data'!F:H,3,FALSE)),"")</f>
        <v/>
      </c>
      <c r="F24" s="10" t="str">
        <f>IFERROR(IF(D24="","",INDEX('Party Data'!$D:$F,MATCH(DCR!C24,'Party Data'!F:F,0),1)),"")</f>
        <v/>
      </c>
      <c r="G24" s="32" t="str">
        <f>IFERROR(VLOOKUP(C24,'Party Data'!$F:$N,8,FALSE),"")</f>
        <v/>
      </c>
      <c r="H24" s="85" t="str">
        <f>IFERROR(UPPER(LEFT(VLOOKUP(C24,'Party Data'!$F:$M,5,FALSE),3)),"")</f>
        <v/>
      </c>
      <c r="I24" s="86" t="str">
        <f>IF(F24="","",VLOOKUP($D$2,ID!$C$1:$F$86,3,FALSE))</f>
        <v/>
      </c>
      <c r="J24" s="87" t="str">
        <f>IF(I24="","",VLOOKUP(I24,ID!$E$1:$F$107,2,FALSE))</f>
        <v/>
      </c>
      <c r="K24" s="164"/>
      <c r="L24" s="142" t="str">
        <f>IFERROR(IF(C24="","",IF(SUMIFS(Dues!$F$4:$F$153,Dues!$B$4:$B$153,DCR!$C24)-SUMIFS($M$7:$M23,$C$7:$C23,$C24)&lt;0,"No Due",SUMIFS(Dues!$F$4:$F$153,Dues!$B$4:$B$153,DCR!$C24)-SUMIFS($M$7:$M23,$C$7:$C23,$C24))),"No Dues")</f>
        <v/>
      </c>
      <c r="M24" s="143"/>
      <c r="N24" s="143"/>
      <c r="O24" s="145" t="str">
        <f>IFERROR(IF(AND(L24&lt;=0,M24&lt;&gt;""),"Cash?",SUMIFS($M$8:$M24,$C$8:$C24,$C24)/VLOOKUP($C24,$C$8:$L24,10,FALSE)),"")</f>
        <v/>
      </c>
      <c r="P24" s="50" t="str">
        <f t="shared" si="0"/>
        <v/>
      </c>
      <c r="Q24" s="63"/>
      <c r="R24" s="88" t="str">
        <f>IF(IFERROR(VLOOKUP(C24,$C$7:C23,1,FALSE)&gt;0,0),"",1)</f>
        <v/>
      </c>
      <c r="S24" s="88">
        <f>IF(IFERROR(VLOOKUP(C24,C$6:C23,1,FALSE)&gt;0,0),0,COUNTIFS($C$8:$C$678,C24,$M$8:$M$678,"&gt;0"))</f>
        <v>0</v>
      </c>
      <c r="T24" s="88" t="str">
        <f t="shared" si="1"/>
        <v/>
      </c>
      <c r="U24" s="89" t="e">
        <f t="shared" si="2"/>
        <v>#VALUE!</v>
      </c>
      <c r="V24" s="61"/>
      <c r="W24" s="146"/>
      <c r="X24" s="147"/>
    </row>
    <row r="25" spans="1:29" ht="16.5" customHeight="1">
      <c r="A25" s="62"/>
      <c r="B25" s="83" t="str">
        <f>IF(C25="","",_xlfn.AGGREGATE(2,7,$B$8:B24)+1)</f>
        <v/>
      </c>
      <c r="C25" s="84" t="str">
        <f>IFERROR(IF(D25="","",INDEX('Party Data'!$C$1:$P$9950,MATCH(DCR!D25,'Party Data'!$P$2:$P$9950,0)+1,4)),"New")</f>
        <v/>
      </c>
      <c r="D25" s="7"/>
      <c r="E25" s="8" t="str">
        <f>IFERROR(IF(C25="","",VLOOKUP(C25,'Party Data'!F:H,3,FALSE)),"")</f>
        <v/>
      </c>
      <c r="F25" s="10" t="str">
        <f>IFERROR(IF(D25="","",INDEX('Party Data'!$D:$F,MATCH(DCR!C25,'Party Data'!F:F,0),1)),"")</f>
        <v/>
      </c>
      <c r="G25" s="32" t="str">
        <f>IFERROR(VLOOKUP(C25,'Party Data'!$F:$N,8,FALSE),"")</f>
        <v/>
      </c>
      <c r="H25" s="85" t="str">
        <f>IFERROR(UPPER(LEFT(VLOOKUP(C25,'Party Data'!$F:$M,5,FALSE),3)),"")</f>
        <v/>
      </c>
      <c r="I25" s="86" t="str">
        <f>IF(F25="","",VLOOKUP($D$2,ID!$C$1:$F$86,3,FALSE))</f>
        <v/>
      </c>
      <c r="J25" s="87" t="str">
        <f>IF(I25="","",VLOOKUP(I25,ID!$E$1:$F$107,2,FALSE))</f>
        <v/>
      </c>
      <c r="K25" s="164"/>
      <c r="L25" s="142" t="str">
        <f>IFERROR(IF(C25="","",IF(SUMIFS(Dues!$F$4:$F$153,Dues!$B$4:$B$153,DCR!$C25)-SUMIFS($M$7:$M24,$C$7:$C24,$C25)&lt;0,"No Due",SUMIFS(Dues!$F$4:$F$153,Dues!$B$4:$B$153,DCR!$C25)-SUMIFS($M$7:$M24,$C$7:$C24,$C25))),"No Dues")</f>
        <v/>
      </c>
      <c r="M25" s="143"/>
      <c r="N25" s="143"/>
      <c r="O25" s="145" t="str">
        <f>IFERROR(IF(AND(L25&lt;=0,M25&lt;&gt;""),"Cash?",SUMIFS($M$8:$M25,$C$8:$C25,$C25)/VLOOKUP($C25,$C$8:$L25,10,FALSE)),"")</f>
        <v/>
      </c>
      <c r="P25" s="50" t="str">
        <f t="shared" si="0"/>
        <v/>
      </c>
      <c r="Q25" s="63"/>
      <c r="R25" s="88" t="str">
        <f>IF(IFERROR(VLOOKUP(C25,$C$7:C24,1,FALSE)&gt;0,0),"",1)</f>
        <v/>
      </c>
      <c r="S25" s="88">
        <f>IF(IFERROR(VLOOKUP(C25,C$6:C24,1,FALSE)&gt;0,0),0,COUNTIFS($C$8:$C$678,C25,$M$8:$M$678,"&gt;0"))</f>
        <v>0</v>
      </c>
      <c r="T25" s="88" t="str">
        <f t="shared" si="1"/>
        <v/>
      </c>
      <c r="U25" s="89" t="e">
        <f t="shared" si="2"/>
        <v>#VALUE!</v>
      </c>
      <c r="V25" s="61"/>
      <c r="W25" s="146"/>
      <c r="X25" s="147"/>
    </row>
    <row r="26" spans="1:29" ht="16.5" customHeight="1">
      <c r="A26" s="62"/>
      <c r="B26" s="83" t="str">
        <f>IF(C26="","",_xlfn.AGGREGATE(2,7,$B$8:B25)+1)</f>
        <v/>
      </c>
      <c r="C26" s="84" t="str">
        <f>IFERROR(IF(D26="","",INDEX('Party Data'!$C$1:$P$9950,MATCH(DCR!D26,'Party Data'!$P$2:$P$9950,0)+1,4)),"New")</f>
        <v/>
      </c>
      <c r="D26" s="7"/>
      <c r="E26" s="8" t="str">
        <f>IFERROR(IF(C26="","",VLOOKUP(C26,'Party Data'!F:H,3,FALSE)),"")</f>
        <v/>
      </c>
      <c r="F26" s="10" t="str">
        <f>IFERROR(IF(D26="","",INDEX('Party Data'!$D:$F,MATCH(DCR!C26,'Party Data'!F:F,0),1)),"")</f>
        <v/>
      </c>
      <c r="G26" s="32" t="str">
        <f>IFERROR(VLOOKUP(C26,'Party Data'!$F:$N,8,FALSE),"")</f>
        <v/>
      </c>
      <c r="H26" s="85" t="str">
        <f>IFERROR(UPPER(LEFT(VLOOKUP(C26,'Party Data'!$F:$M,5,FALSE),3)),"")</f>
        <v/>
      </c>
      <c r="I26" s="86" t="str">
        <f>IF(F26="","",VLOOKUP($D$2,ID!$C$1:$F$86,3,FALSE))</f>
        <v/>
      </c>
      <c r="J26" s="87" t="str">
        <f>IF(I26="","",VLOOKUP(I26,ID!$E$1:$F$107,2,FALSE))</f>
        <v/>
      </c>
      <c r="K26" s="164"/>
      <c r="L26" s="142" t="str">
        <f>IFERROR(IF(C26="","",IF(SUMIFS(Dues!$F$4:$F$153,Dues!$B$4:$B$153,DCR!$C26)-SUMIFS($M$7:$M25,$C$7:$C25,$C26)&lt;0,"No Due",SUMIFS(Dues!$F$4:$F$153,Dues!$B$4:$B$153,DCR!$C26)-SUMIFS($M$7:$M25,$C$7:$C25,$C26))),"No Dues")</f>
        <v/>
      </c>
      <c r="M26" s="143"/>
      <c r="N26" s="143"/>
      <c r="O26" s="145" t="str">
        <f>IFERROR(IF(AND(L26&lt;=0,M26&lt;&gt;""),"Cash?",SUMIFS($M$8:$M26,$C$8:$C26,$C26)/VLOOKUP($C26,$C$8:$L26,10,FALSE)),"")</f>
        <v/>
      </c>
      <c r="P26" s="50" t="str">
        <f t="shared" si="0"/>
        <v/>
      </c>
      <c r="Q26" s="63"/>
      <c r="R26" s="88" t="str">
        <f>IF(IFERROR(VLOOKUP(C26,$C$7:C25,1,FALSE)&gt;0,0),"",1)</f>
        <v/>
      </c>
      <c r="S26" s="88"/>
      <c r="T26" s="88" t="str">
        <f t="shared" si="1"/>
        <v/>
      </c>
      <c r="U26" s="89" t="e">
        <f t="shared" si="2"/>
        <v>#VALUE!</v>
      </c>
      <c r="V26" s="61"/>
      <c r="W26" s="146"/>
      <c r="X26" s="147"/>
    </row>
    <row r="27" spans="1:29" ht="16.5" customHeight="1">
      <c r="A27" s="62"/>
      <c r="B27" s="83" t="str">
        <f>IF(C27="","",_xlfn.AGGREGATE(2,7,$B$8:B26)+1)</f>
        <v/>
      </c>
      <c r="C27" s="84" t="str">
        <f>IFERROR(IF(D27="","",INDEX('Party Data'!$C$1:$P$9950,MATCH(DCR!D27,'Party Data'!$P$2:$P$9950,0)+1,4)),"New")</f>
        <v/>
      </c>
      <c r="D27" s="7"/>
      <c r="E27" s="8" t="str">
        <f>IFERROR(IF(C27="","",VLOOKUP(C27,'Party Data'!F:H,3,FALSE)),"")</f>
        <v/>
      </c>
      <c r="F27" s="10" t="str">
        <f>IFERROR(IF(D27="","",INDEX('Party Data'!$D:$F,MATCH(DCR!C27,'Party Data'!F:F,0),1)),"")</f>
        <v/>
      </c>
      <c r="G27" s="32" t="str">
        <f>IFERROR(VLOOKUP(C27,'Party Data'!$F:$N,8,FALSE),"")</f>
        <v/>
      </c>
      <c r="H27" s="85" t="str">
        <f>IFERROR(UPPER(LEFT(VLOOKUP(C27,'Party Data'!$F:$M,5,FALSE),3)),"")</f>
        <v/>
      </c>
      <c r="I27" s="86" t="str">
        <f>IF(F27="","",VLOOKUP($D$2,ID!$C$1:$F$86,3,FALSE))</f>
        <v/>
      </c>
      <c r="J27" s="87" t="str">
        <f>IF(I27="","",VLOOKUP(I27,ID!$E$1:$F$107,2,FALSE))</f>
        <v/>
      </c>
      <c r="K27" s="164"/>
      <c r="L27" s="142" t="str">
        <f>IFERROR(IF(C27="","",IF(SUMIFS(Dues!$F$4:$F$153,Dues!$B$4:$B$153,DCR!$C27)-SUMIFS($M$7:$M26,$C$7:$C26,$C27)&lt;0,"No Due",SUMIFS(Dues!$F$4:$F$153,Dues!$B$4:$B$153,DCR!$C27)-SUMIFS($M$7:$M26,$C$7:$C26,$C27))),"No Dues")</f>
        <v/>
      </c>
      <c r="M27" s="143"/>
      <c r="N27" s="143"/>
      <c r="O27" s="145" t="str">
        <f>IFERROR(IF(AND(L27&lt;=0,M27&lt;&gt;""),"Cash?",SUMIFS($M$8:$M27,$C$8:$C27,$C27)/VLOOKUP($C27,$C$8:$L27,10,FALSE)),"")</f>
        <v/>
      </c>
      <c r="P27" s="50" t="str">
        <f t="shared" si="0"/>
        <v/>
      </c>
      <c r="Q27" s="63"/>
      <c r="R27" s="88" t="str">
        <f>IF(IFERROR(VLOOKUP(C27,$C$7:C26,1,FALSE)&gt;0,0),"",1)</f>
        <v/>
      </c>
      <c r="S27" s="88"/>
      <c r="T27" s="88" t="str">
        <f t="shared" si="1"/>
        <v/>
      </c>
      <c r="U27" s="89" t="e">
        <f t="shared" si="2"/>
        <v>#VALUE!</v>
      </c>
      <c r="V27" s="61"/>
      <c r="W27" s="146"/>
      <c r="X27" s="147"/>
    </row>
    <row r="28" spans="1:29" ht="16.5" customHeight="1">
      <c r="A28" s="62"/>
      <c r="B28" s="83" t="str">
        <f>IF(C28="","",_xlfn.AGGREGATE(2,7,$B$8:B27)+1)</f>
        <v/>
      </c>
      <c r="C28" s="84" t="str">
        <f>IFERROR(IF(D28="","",INDEX('Party Data'!$C$1:$P$9950,MATCH(DCR!D28,'Party Data'!$P$2:$P$9950,0)+1,4)),"New")</f>
        <v/>
      </c>
      <c r="D28" s="7"/>
      <c r="E28" s="8" t="str">
        <f>IFERROR(IF(C28="","",VLOOKUP(C28,'Party Data'!F:H,3,FALSE)),"")</f>
        <v/>
      </c>
      <c r="F28" s="10" t="str">
        <f>IFERROR(IF(D28="","",INDEX('Party Data'!$D:$F,MATCH(DCR!C28,'Party Data'!F:F,0),1)),"")</f>
        <v/>
      </c>
      <c r="G28" s="32" t="str">
        <f>IFERROR(VLOOKUP(C28,'Party Data'!$F:$N,8,FALSE),"")</f>
        <v/>
      </c>
      <c r="H28" s="85" t="str">
        <f>IFERROR(UPPER(LEFT(VLOOKUP(C28,'Party Data'!$F:$M,5,FALSE),3)),"")</f>
        <v/>
      </c>
      <c r="I28" s="86" t="str">
        <f>IF(F28="","",VLOOKUP($D$2,ID!$C$1:$F$86,3,FALSE))</f>
        <v/>
      </c>
      <c r="J28" s="87" t="str">
        <f>IF(I28="","",VLOOKUP(I28,ID!$E$1:$F$107,2,FALSE))</f>
        <v/>
      </c>
      <c r="K28" s="164"/>
      <c r="L28" s="142" t="str">
        <f>IFERROR(IF(C28="","",IF(SUMIFS(Dues!$F$4:$F$153,Dues!$B$4:$B$153,DCR!$C28)-SUMIFS($M$7:$M27,$C$7:$C27,$C28)&lt;0,"No Due",SUMIFS(Dues!$F$4:$F$153,Dues!$B$4:$B$153,DCR!$C28)-SUMIFS($M$7:$M27,$C$7:$C27,$C28))),"No Dues")</f>
        <v/>
      </c>
      <c r="M28" s="143"/>
      <c r="N28" s="143"/>
      <c r="O28" s="145" t="str">
        <f>IFERROR(IF(AND(L28&lt;=0,M28&lt;&gt;""),"Cash?",SUMIFS($M$8:$M28,$C$8:$C28,$C28)/VLOOKUP($C28,$C$8:$L28,10,FALSE)),"")</f>
        <v/>
      </c>
      <c r="P28" s="50" t="str">
        <f t="shared" si="0"/>
        <v/>
      </c>
      <c r="Q28" s="63"/>
      <c r="R28" s="88" t="str">
        <f>IF(IFERROR(VLOOKUP(C28,$C$7:C27,1,FALSE)&gt;0,0),"",1)</f>
        <v/>
      </c>
      <c r="S28" s="88"/>
      <c r="T28" s="88" t="str">
        <f t="shared" si="1"/>
        <v/>
      </c>
      <c r="U28" s="89" t="e">
        <f>OR(N28&gt;0,M28&gt;0,VALUE(L28)&gt;0)</f>
        <v>#VALUE!</v>
      </c>
      <c r="V28" s="61"/>
      <c r="W28" s="146"/>
      <c r="X28" s="147"/>
    </row>
    <row r="29" spans="1:29" ht="16.5" customHeight="1">
      <c r="A29" s="62"/>
      <c r="B29" s="83" t="str">
        <f>IF(C29="","",_xlfn.AGGREGATE(2,7,$B$8:B28)+1)</f>
        <v/>
      </c>
      <c r="C29" s="84" t="str">
        <f>IFERROR(IF(D29="","",INDEX('Party Data'!$C$1:$P$9950,MATCH(DCR!D29,'Party Data'!$P$2:$P$9950,0)+1,4)),"New")</f>
        <v/>
      </c>
      <c r="D29" s="7"/>
      <c r="E29" s="8" t="str">
        <f>IFERROR(IF(C29="","",VLOOKUP(C29,'Party Data'!F:H,3,FALSE)),"")</f>
        <v/>
      </c>
      <c r="F29" s="10" t="str">
        <f>IFERROR(IF(D29="","",INDEX('Party Data'!$D:$F,MATCH(DCR!C29,'Party Data'!F:F,0),1)),"")</f>
        <v/>
      </c>
      <c r="G29" s="32" t="str">
        <f>IFERROR(VLOOKUP(C29,'Party Data'!$F:$N,8,FALSE),"")</f>
        <v/>
      </c>
      <c r="H29" s="85" t="str">
        <f>IFERROR(UPPER(LEFT(VLOOKUP(C29,'Party Data'!$F:$M,5,FALSE),3)),"")</f>
        <v/>
      </c>
      <c r="I29" s="86" t="str">
        <f>IF(F29="","",VLOOKUP($D$2,ID!$C$1:$F$86,3,FALSE))</f>
        <v/>
      </c>
      <c r="J29" s="87" t="str">
        <f>IF(I29="","",VLOOKUP(I29,ID!$E$1:$F$107,2,FALSE))</f>
        <v/>
      </c>
      <c r="K29" s="164"/>
      <c r="L29" s="142" t="str">
        <f>IFERROR(IF(C29="","",IF(SUMIFS(Dues!$F$4:$F$153,Dues!$B$4:$B$153,DCR!$C29)-SUMIFS($M$7:$M28,$C$7:$C28,$C29)&lt;0,"No Due",SUMIFS(Dues!$F$4:$F$153,Dues!$B$4:$B$153,DCR!$C29)-SUMIFS($M$7:$M28,$C$7:$C28,$C29))),"No Dues")</f>
        <v/>
      </c>
      <c r="M29" s="143"/>
      <c r="N29" s="143"/>
      <c r="O29" s="145" t="str">
        <f>IFERROR(IF(AND(L29&lt;=0,M29&lt;&gt;""),"Cash?",SUMIFS($M$8:$M29,$C$8:$C29,$C29)/VLOOKUP($C29,$C$8:$L29,10,FALSE)),"")</f>
        <v/>
      </c>
      <c r="P29" s="50" t="str">
        <f t="shared" si="0"/>
        <v/>
      </c>
      <c r="Q29" s="63"/>
      <c r="R29" s="88" t="str">
        <f>IF(IFERROR(VLOOKUP(C29,$C$7:C28,1,FALSE)&gt;0,0),"",1)</f>
        <v/>
      </c>
      <c r="S29" s="88"/>
      <c r="T29" s="88" t="str">
        <f t="shared" si="1"/>
        <v/>
      </c>
      <c r="U29" s="89" t="e">
        <f t="shared" ref="U29:U92" si="3">OR(N29&gt;0,M29&gt;0,VALUE(L29)&gt;0)</f>
        <v>#VALUE!</v>
      </c>
      <c r="V29" s="61"/>
      <c r="W29" s="146"/>
      <c r="X29" s="147"/>
    </row>
    <row r="30" spans="1:29" ht="16.5" customHeight="1">
      <c r="A30" s="62"/>
      <c r="B30" s="83" t="str">
        <f>IF(C30="","",_xlfn.AGGREGATE(2,7,$B$8:B29)+1)</f>
        <v/>
      </c>
      <c r="C30" s="84" t="str">
        <f>IFERROR(IF(D30="","",INDEX('Party Data'!$C$1:$P$9950,MATCH(DCR!D30,'Party Data'!$P$2:$P$9950,0)+1,4)),"New")</f>
        <v/>
      </c>
      <c r="D30" s="7"/>
      <c r="E30" s="8" t="str">
        <f>IFERROR(IF(C30="","",VLOOKUP(C30,'Party Data'!F:H,3,FALSE)),"")</f>
        <v/>
      </c>
      <c r="F30" s="10" t="str">
        <f>IFERROR(IF(D30="","",INDEX('Party Data'!$D:$F,MATCH(DCR!C30,'Party Data'!F:F,0),1)),"")</f>
        <v/>
      </c>
      <c r="G30" s="32" t="str">
        <f>IFERROR(VLOOKUP(C30,'Party Data'!$F:$N,8,FALSE),"")</f>
        <v/>
      </c>
      <c r="H30" s="85" t="str">
        <f>IFERROR(UPPER(LEFT(VLOOKUP(C30,'Party Data'!$F:$M,5,FALSE),3)),"")</f>
        <v/>
      </c>
      <c r="I30" s="86" t="str">
        <f>IF(F30="","",VLOOKUP($D$2,ID!$C$1:$F$86,3,FALSE))</f>
        <v/>
      </c>
      <c r="J30" s="87" t="str">
        <f>IF(I30="","",VLOOKUP(I30,ID!$E$1:$F$107,2,FALSE))</f>
        <v/>
      </c>
      <c r="K30" s="164"/>
      <c r="L30" s="142" t="str">
        <f>IFERROR(IF(C30="","",IF(SUMIFS(Dues!$F$4:$F$153,Dues!$B$4:$B$153,DCR!$C30)-SUMIFS($M$7:$M29,$C$7:$C29,$C30)&lt;0,"No Due",SUMIFS(Dues!$F$4:$F$153,Dues!$B$4:$B$153,DCR!$C30)-SUMIFS($M$7:$M29,$C$7:$C29,$C30))),"No Dues")</f>
        <v/>
      </c>
      <c r="M30" s="143"/>
      <c r="N30" s="143"/>
      <c r="O30" s="145" t="str">
        <f>IFERROR(IF(AND(L30&lt;=0,M30&lt;&gt;""),"Cash?",SUMIFS($M$8:$M30,$C$8:$C30,$C30)/VLOOKUP($C30,$C$8:$L30,10,FALSE)),"")</f>
        <v/>
      </c>
      <c r="P30" s="50" t="str">
        <f t="shared" si="0"/>
        <v/>
      </c>
      <c r="Q30" s="63"/>
      <c r="R30" s="88" t="str">
        <f>IF(IFERROR(VLOOKUP(C30,$C$7:C29,1,FALSE)&gt;0,0),"",1)</f>
        <v/>
      </c>
      <c r="S30" s="88"/>
      <c r="T30" s="88" t="str">
        <f t="shared" si="1"/>
        <v/>
      </c>
      <c r="U30" s="89" t="e">
        <f t="shared" si="3"/>
        <v>#VALUE!</v>
      </c>
      <c r="V30" s="61"/>
      <c r="W30" s="146"/>
      <c r="X30" s="147"/>
    </row>
    <row r="31" spans="1:29" ht="16.5" customHeight="1">
      <c r="A31" s="62"/>
      <c r="B31" s="83" t="str">
        <f>IF(C31="","",_xlfn.AGGREGATE(2,7,$B$8:B30)+1)</f>
        <v/>
      </c>
      <c r="C31" s="84" t="str">
        <f>IFERROR(IF(D31="","",INDEX('Party Data'!$C$1:$P$9950,MATCH(DCR!D31,'Party Data'!$P$2:$P$9950,0)+1,4)),"New")</f>
        <v/>
      </c>
      <c r="D31" s="7"/>
      <c r="E31" s="8" t="str">
        <f>IFERROR(IF(C31="","",VLOOKUP(C31,'Party Data'!F:H,3,FALSE)),"")</f>
        <v/>
      </c>
      <c r="F31" s="10" t="str">
        <f>IFERROR(IF(D31="","",INDEX('Party Data'!$D:$F,MATCH(DCR!C31,'Party Data'!F:F,0),1)),"")</f>
        <v/>
      </c>
      <c r="G31" s="32" t="str">
        <f>IFERROR(VLOOKUP(C31,'Party Data'!$F:$N,8,FALSE),"")</f>
        <v/>
      </c>
      <c r="H31" s="85" t="str">
        <f>IFERROR(UPPER(LEFT(VLOOKUP(C31,'Party Data'!$F:$M,5,FALSE),3)),"")</f>
        <v/>
      </c>
      <c r="I31" s="86" t="str">
        <f>IF(F31="","",VLOOKUP($D$2,ID!$C$1:$F$86,3,FALSE))</f>
        <v/>
      </c>
      <c r="J31" s="87" t="str">
        <f>IF(I31="","",VLOOKUP(I31,ID!$E$1:$F$107,2,FALSE))</f>
        <v/>
      </c>
      <c r="K31" s="164"/>
      <c r="L31" s="142" t="str">
        <f>IFERROR(IF(C31="","",IF(SUMIFS(Dues!$F$4:$F$153,Dues!$B$4:$B$153,DCR!$C31)-SUMIFS($M$7:$M30,$C$7:$C30,$C31)&lt;0,"No Due",SUMIFS(Dues!$F$4:$F$153,Dues!$B$4:$B$153,DCR!$C31)-SUMIFS($M$7:$M30,$C$7:$C30,$C31))),"No Dues")</f>
        <v/>
      </c>
      <c r="M31" s="143"/>
      <c r="N31" s="143"/>
      <c r="O31" s="145" t="str">
        <f>IFERROR(IF(AND(L31&lt;=0,M31&lt;&gt;""),"Cash?",SUMIFS($M$8:$M31,$C$8:$C31,$C31)/VLOOKUP($C31,$C$8:$L31,10,FALSE)),"")</f>
        <v/>
      </c>
      <c r="P31" s="50" t="str">
        <f t="shared" si="0"/>
        <v/>
      </c>
      <c r="Q31" s="63"/>
      <c r="R31" s="88" t="str">
        <f>IF(IFERROR(VLOOKUP(C31,$C$7:C30,1,FALSE)&gt;0,0),"",1)</f>
        <v/>
      </c>
      <c r="S31" s="88"/>
      <c r="T31" s="88" t="str">
        <f t="shared" si="1"/>
        <v/>
      </c>
      <c r="U31" s="89" t="e">
        <f t="shared" si="3"/>
        <v>#VALUE!</v>
      </c>
      <c r="V31" s="61"/>
      <c r="W31" s="146"/>
      <c r="X31" s="147"/>
    </row>
    <row r="32" spans="1:29" ht="16.5" customHeight="1">
      <c r="A32" s="62"/>
      <c r="B32" s="83" t="str">
        <f>IF(C32="","",_xlfn.AGGREGATE(2,7,$B$8:B31)+1)</f>
        <v/>
      </c>
      <c r="C32" s="84" t="str">
        <f>IFERROR(IF(D32="","",INDEX('Party Data'!$C$1:$P$9950,MATCH(DCR!D32,'Party Data'!$P$2:$P$9950,0)+1,4)),"New")</f>
        <v/>
      </c>
      <c r="D32" s="7"/>
      <c r="E32" s="8" t="str">
        <f>IFERROR(IF(C32="","",VLOOKUP(C32,'Party Data'!F:H,3,FALSE)),"")</f>
        <v/>
      </c>
      <c r="F32" s="10" t="str">
        <f>IFERROR(IF(D32="","",INDEX('Party Data'!$D:$F,MATCH(DCR!C32,'Party Data'!F:F,0),1)),"")</f>
        <v/>
      </c>
      <c r="G32" s="32" t="str">
        <f>IFERROR(VLOOKUP(C32,'Party Data'!$F:$N,8,FALSE),"")</f>
        <v/>
      </c>
      <c r="H32" s="85" t="str">
        <f>IFERROR(UPPER(LEFT(VLOOKUP(C32,'Party Data'!$F:$M,5,FALSE),3)),"")</f>
        <v/>
      </c>
      <c r="I32" s="86" t="str">
        <f>IF(F32="","",VLOOKUP($D$2,ID!$C$1:$F$86,3,FALSE))</f>
        <v/>
      </c>
      <c r="J32" s="87" t="str">
        <f>IF(I32="","",VLOOKUP(I32,ID!$E$1:$F$107,2,FALSE))</f>
        <v/>
      </c>
      <c r="K32" s="164"/>
      <c r="L32" s="142" t="str">
        <f>IFERROR(IF(C32="","",IF(SUMIFS(Dues!$F$4:$F$153,Dues!$B$4:$B$153,DCR!$C32)-SUMIFS($M$7:$M31,$C$7:$C31,$C32)&lt;0,"No Due",SUMIFS(Dues!$F$4:$F$153,Dues!$B$4:$B$153,DCR!$C32)-SUMIFS($M$7:$M31,$C$7:$C31,$C32))),"No Dues")</f>
        <v/>
      </c>
      <c r="M32" s="143"/>
      <c r="N32" s="143"/>
      <c r="O32" s="145" t="str">
        <f>IFERROR(IF(AND(L32&lt;=0,M32&lt;&gt;""),"Cash?",SUMIFS($M$8:$M32,$C$8:$C32,$C32)/VLOOKUP($C32,$C$8:$L32,10,FALSE)),"")</f>
        <v/>
      </c>
      <c r="P32" s="50" t="str">
        <f t="shared" si="0"/>
        <v/>
      </c>
      <c r="Q32" s="63"/>
      <c r="R32" s="88" t="str">
        <f>IF(IFERROR(VLOOKUP(C32,$C$7:C31,1,FALSE)&gt;0,0),"",1)</f>
        <v/>
      </c>
      <c r="S32" s="88"/>
      <c r="T32" s="88" t="str">
        <f t="shared" si="1"/>
        <v/>
      </c>
      <c r="U32" s="89" t="e">
        <f t="shared" si="3"/>
        <v>#VALUE!</v>
      </c>
      <c r="V32" s="61"/>
      <c r="W32" s="146"/>
      <c r="X32" s="147"/>
    </row>
    <row r="33" spans="1:24" ht="16.5" customHeight="1">
      <c r="A33" s="62"/>
      <c r="B33" s="83" t="str">
        <f>IF(C33="","",_xlfn.AGGREGATE(2,7,$B$8:B32)+1)</f>
        <v/>
      </c>
      <c r="C33" s="84" t="str">
        <f>IFERROR(IF(D33="","",INDEX('Party Data'!$C$1:$P$9950,MATCH(DCR!D33,'Party Data'!$P$2:$P$9950,0)+1,4)),"New")</f>
        <v/>
      </c>
      <c r="D33" s="7"/>
      <c r="E33" s="8" t="str">
        <f>IFERROR(IF(C33="","",VLOOKUP(C33,'Party Data'!F:H,3,FALSE)),"")</f>
        <v/>
      </c>
      <c r="F33" s="10" t="str">
        <f>IFERROR(IF(D33="","",INDEX('Party Data'!$D:$F,MATCH(DCR!C33,'Party Data'!F:F,0),1)),"")</f>
        <v/>
      </c>
      <c r="G33" s="32" t="str">
        <f>IFERROR(VLOOKUP(C33,'Party Data'!$F:$N,8,FALSE),"")</f>
        <v/>
      </c>
      <c r="H33" s="85" t="str">
        <f>IFERROR(UPPER(LEFT(VLOOKUP(C33,'Party Data'!$F:$M,5,FALSE),3)),"")</f>
        <v/>
      </c>
      <c r="I33" s="86" t="str">
        <f>IF(F33="","",VLOOKUP($D$2,ID!$C$1:$F$86,3,FALSE))</f>
        <v/>
      </c>
      <c r="J33" s="87" t="str">
        <f>IF(I33="","",VLOOKUP(I33,ID!$E$1:$F$107,2,FALSE))</f>
        <v/>
      </c>
      <c r="K33" s="164"/>
      <c r="L33" s="142" t="str">
        <f>IFERROR(IF(C33="","",IF(SUMIFS(Dues!$F$4:$F$153,Dues!$B$4:$B$153,DCR!$C33)-SUMIFS($M$7:$M32,$C$7:$C32,$C33)&lt;0,"No Due",SUMIFS(Dues!$F$4:$F$153,Dues!$B$4:$B$153,DCR!$C33)-SUMIFS($M$7:$M32,$C$7:$C32,$C33))),"No Dues")</f>
        <v/>
      </c>
      <c r="M33" s="143"/>
      <c r="N33" s="143"/>
      <c r="O33" s="145" t="str">
        <f>IFERROR(IF(AND(L33&lt;=0,M33&lt;&gt;""),"Cash?",SUMIFS($M$8:$M33,$C$8:$C33,$C33)/VLOOKUP($C33,$C$8:$L33,10,FALSE)),"")</f>
        <v/>
      </c>
      <c r="P33" s="50" t="str">
        <f t="shared" si="0"/>
        <v/>
      </c>
      <c r="Q33" s="63"/>
      <c r="R33" s="88" t="str">
        <f>IF(IFERROR(VLOOKUP(C33,$C$7:C32,1,FALSE)&gt;0,0),"",1)</f>
        <v/>
      </c>
      <c r="S33" s="88"/>
      <c r="T33" s="88" t="str">
        <f t="shared" si="1"/>
        <v/>
      </c>
      <c r="U33" s="89" t="e">
        <f t="shared" si="3"/>
        <v>#VALUE!</v>
      </c>
      <c r="V33" s="61" t="str">
        <f>INDEX('Party Data'!$C$1:$P$9950,MATCH(DCR!$F$2,'Party Data'!$C$2:$C$9950,0)+1,14)</f>
        <v xml:space="preserve">  Ammajan Homeo Hall (  Dr. Md. Kawsar Uddin)</v>
      </c>
      <c r="W33" s="146"/>
      <c r="X33" s="147"/>
    </row>
    <row r="34" spans="1:24" ht="16.5" customHeight="1">
      <c r="A34" s="62"/>
      <c r="B34" s="83" t="str">
        <f>IF(C34="","",_xlfn.AGGREGATE(2,7,$B$8:B33)+1)</f>
        <v/>
      </c>
      <c r="C34" s="84" t="str">
        <f>IFERROR(IF(D34="","",INDEX('Party Data'!$C$1:$P$9950,MATCH(DCR!D34,'Party Data'!$P$2:$P$9950,0)+1,4)),"New")</f>
        <v/>
      </c>
      <c r="D34" s="7"/>
      <c r="E34" s="8" t="str">
        <f>IFERROR(IF(C34="","",VLOOKUP(C34,'Party Data'!F:H,3,FALSE)),"")</f>
        <v/>
      </c>
      <c r="F34" s="10" t="str">
        <f>IFERROR(IF(D34="","",INDEX('Party Data'!$D:$F,MATCH(DCR!C34,'Party Data'!F:F,0),1)),"")</f>
        <v/>
      </c>
      <c r="G34" s="32" t="str">
        <f>IFERROR(VLOOKUP(C34,'Party Data'!$F:$N,8,FALSE),"")</f>
        <v/>
      </c>
      <c r="H34" s="85" t="str">
        <f>IFERROR(UPPER(LEFT(VLOOKUP(C34,'Party Data'!$F:$M,5,FALSE),3)),"")</f>
        <v/>
      </c>
      <c r="I34" s="86" t="str">
        <f>IF(F34="","",VLOOKUP($D$2,ID!$C$1:$F$86,3,FALSE))</f>
        <v/>
      </c>
      <c r="J34" s="87" t="str">
        <f>IF(I34="","",VLOOKUP(I34,ID!$E$1:$F$107,2,FALSE))</f>
        <v/>
      </c>
      <c r="K34" s="164"/>
      <c r="L34" s="142" t="str">
        <f>IFERROR(IF(C34="","",IF(SUMIFS(Dues!$F$4:$F$153,Dues!$B$4:$B$153,DCR!$C34)-SUMIFS($M$7:$M33,$C$7:$C33,$C34)&lt;0,"No Due",SUMIFS(Dues!$F$4:$F$153,Dues!$B$4:$B$153,DCR!$C34)-SUMIFS($M$7:$M33,$C$7:$C33,$C34))),"No Dues")</f>
        <v/>
      </c>
      <c r="M34" s="143"/>
      <c r="N34" s="143"/>
      <c r="O34" s="145" t="str">
        <f>IFERROR(IF(AND(L34&lt;=0,M34&lt;&gt;""),"Cash?",SUMIFS($M$8:$M34,$C$8:$C34,$C34)/VLOOKUP($C34,$C$8:$L34,10,FALSE)),"")</f>
        <v/>
      </c>
      <c r="P34" s="50" t="str">
        <f t="shared" si="0"/>
        <v/>
      </c>
      <c r="Q34" s="63"/>
      <c r="R34" s="88" t="str">
        <f>IF(IFERROR(VLOOKUP(C34,$C$7:C33,1,FALSE)&gt;0,0),"",1)</f>
        <v/>
      </c>
      <c r="S34" s="88"/>
      <c r="T34" s="88" t="str">
        <f t="shared" si="1"/>
        <v/>
      </c>
      <c r="U34" s="89" t="e">
        <f t="shared" si="3"/>
        <v>#VALUE!</v>
      </c>
      <c r="V34" s="61"/>
      <c r="W34" s="146"/>
      <c r="X34" s="147"/>
    </row>
    <row r="35" spans="1:24" ht="16.5" customHeight="1">
      <c r="A35" s="62"/>
      <c r="B35" s="83" t="str">
        <f>IF(C35="","",_xlfn.AGGREGATE(2,7,$B$8:B34)+1)</f>
        <v/>
      </c>
      <c r="C35" s="84" t="str">
        <f>IFERROR(IF(D35="","",INDEX('Party Data'!$C$1:$P$9950,MATCH(DCR!D35,'Party Data'!$P$2:$P$9950,0)+1,4)),"New")</f>
        <v/>
      </c>
      <c r="D35" s="7"/>
      <c r="E35" s="8" t="str">
        <f>IFERROR(IF(C35="","",VLOOKUP(C35,'Party Data'!F:H,3,FALSE)),"")</f>
        <v/>
      </c>
      <c r="F35" s="10" t="str">
        <f>IFERROR(IF(D35="","",INDEX('Party Data'!$D:$F,MATCH(DCR!C35,'Party Data'!F:F,0),1)),"")</f>
        <v/>
      </c>
      <c r="G35" s="32" t="str">
        <f>IFERROR(VLOOKUP(C35,'Party Data'!$F:$N,8,FALSE),"")</f>
        <v/>
      </c>
      <c r="H35" s="85" t="str">
        <f>IFERROR(UPPER(LEFT(VLOOKUP(C35,'Party Data'!$F:$M,5,FALSE),3)),"")</f>
        <v/>
      </c>
      <c r="I35" s="86" t="str">
        <f>IF(F35="","",VLOOKUP($D$2,ID!$C$1:$F$86,3,FALSE))</f>
        <v/>
      </c>
      <c r="J35" s="87" t="str">
        <f>IF(I35="","",VLOOKUP(I35,ID!$E$1:$F$107,2,FALSE))</f>
        <v/>
      </c>
      <c r="K35" s="164"/>
      <c r="L35" s="142" t="str">
        <f>IFERROR(IF(C35="","",IF(SUMIFS(Dues!$F$4:$F$153,Dues!$B$4:$B$153,DCR!$C35)-SUMIFS($M$7:$M34,$C$7:$C34,$C35)&lt;0,"No Due",SUMIFS(Dues!$F$4:$F$153,Dues!$B$4:$B$153,DCR!$C35)-SUMIFS($M$7:$M34,$C$7:$C34,$C35))),"No Dues")</f>
        <v/>
      </c>
      <c r="M35" s="143"/>
      <c r="N35" s="143"/>
      <c r="O35" s="145" t="str">
        <f>IFERROR(IF(AND(L35&lt;=0,M35&lt;&gt;""),"Cash?",SUMIFS($M$8:$M35,$C$8:$C35,$C35)/VLOOKUP($C35,$C$8:$L35,10,FALSE)),"")</f>
        <v/>
      </c>
      <c r="P35" s="50" t="str">
        <f t="shared" si="0"/>
        <v/>
      </c>
      <c r="Q35" s="63"/>
      <c r="R35" s="88" t="str">
        <f>IF(IFERROR(VLOOKUP(C35,$C$7:C34,1,FALSE)&gt;0,0),"",1)</f>
        <v/>
      </c>
      <c r="S35" s="88"/>
      <c r="T35" s="88" t="str">
        <f t="shared" si="1"/>
        <v/>
      </c>
      <c r="U35" s="89" t="e">
        <f t="shared" si="3"/>
        <v>#VALUE!</v>
      </c>
      <c r="V35" s="61" t="str">
        <f>INDEX('Party Data'!$C$1:$P$9950,MATCH(DCR!$F$2,'Party Data'!$C$2:$C$9950,0)+1,14)</f>
        <v xml:space="preserve">  Ammajan Homeo Hall (  Dr. Md. Kawsar Uddin)</v>
      </c>
      <c r="W35" s="146"/>
      <c r="X35" s="147"/>
    </row>
    <row r="36" spans="1:24" ht="16.5" customHeight="1">
      <c r="A36" s="62"/>
      <c r="B36" s="83" t="str">
        <f>IF(C36="","",_xlfn.AGGREGATE(2,7,$B$8:B35)+1)</f>
        <v/>
      </c>
      <c r="C36" s="84" t="str">
        <f>IFERROR(IF(D36="","",INDEX('Party Data'!$C$1:$P$9950,MATCH(DCR!D36,'Party Data'!$P$2:$P$9950,0)+1,4)),"New")</f>
        <v/>
      </c>
      <c r="D36" s="7"/>
      <c r="E36" s="8" t="str">
        <f>IFERROR(IF(C36="","",VLOOKUP(C36,'Party Data'!F:H,3,FALSE)),"")</f>
        <v/>
      </c>
      <c r="F36" s="10" t="str">
        <f>IFERROR(IF(D36="","",INDEX('Party Data'!$D:$F,MATCH(DCR!C36,'Party Data'!F:F,0),1)),"")</f>
        <v/>
      </c>
      <c r="G36" s="32" t="str">
        <f>IFERROR(VLOOKUP(C36,'Party Data'!$F:$N,8,FALSE),"")</f>
        <v/>
      </c>
      <c r="H36" s="85" t="str">
        <f>IFERROR(UPPER(LEFT(VLOOKUP(C36,'Party Data'!$F:$M,5,FALSE),3)),"")</f>
        <v/>
      </c>
      <c r="I36" s="86" t="str">
        <f>IF(F36="","",VLOOKUP($D$2,ID!$C$1:$F$86,3,FALSE))</f>
        <v/>
      </c>
      <c r="J36" s="87" t="str">
        <f>IF(I36="","",VLOOKUP(I36,ID!$E$1:$F$107,2,FALSE))</f>
        <v/>
      </c>
      <c r="K36" s="164"/>
      <c r="L36" s="142" t="str">
        <f>IFERROR(IF(C36="","",IF(SUMIFS(Dues!$F$4:$F$153,Dues!$B$4:$B$153,DCR!$C36)-SUMIFS($M$7:$M35,$C$7:$C35,$C36)&lt;0,"No Due",SUMIFS(Dues!$F$4:$F$153,Dues!$B$4:$B$153,DCR!$C36)-SUMIFS($M$7:$M35,$C$7:$C35,$C36))),"No Dues")</f>
        <v/>
      </c>
      <c r="M36" s="143"/>
      <c r="N36" s="143"/>
      <c r="O36" s="145" t="str">
        <f>IFERROR(IF(AND(L36&lt;=0,M36&lt;&gt;""),"Cash?",SUMIFS($M$8:$M36,$C$8:$C36,$C36)/VLOOKUP($C36,$C$8:$L36,10,FALSE)),"")</f>
        <v/>
      </c>
      <c r="P36" s="50" t="str">
        <f t="shared" si="0"/>
        <v/>
      </c>
      <c r="Q36" s="63"/>
      <c r="R36" s="88" t="str">
        <f>IF(IFERROR(VLOOKUP(C36,$C$7:C35,1,FALSE)&gt;0,0),"",1)</f>
        <v/>
      </c>
      <c r="S36" s="88"/>
      <c r="T36" s="88" t="str">
        <f t="shared" si="1"/>
        <v/>
      </c>
      <c r="U36" s="89" t="e">
        <f t="shared" si="3"/>
        <v>#VALUE!</v>
      </c>
      <c r="V36" s="61"/>
      <c r="W36" s="146"/>
      <c r="X36" s="147"/>
    </row>
    <row r="37" spans="1:24" ht="16.5" customHeight="1">
      <c r="A37" s="62"/>
      <c r="B37" s="83" t="str">
        <f>IF(C37="","",_xlfn.AGGREGATE(2,7,$B$8:B36)+1)</f>
        <v/>
      </c>
      <c r="C37" s="84" t="str">
        <f>IFERROR(IF(D37="","",INDEX('Party Data'!$C$1:$P$9950,MATCH(DCR!D37,'Party Data'!$P$2:$P$9950,0)+1,4)),"New")</f>
        <v/>
      </c>
      <c r="D37" s="7"/>
      <c r="E37" s="8" t="str">
        <f>IFERROR(IF(C37="","",VLOOKUP(C37,'Party Data'!F:H,3,FALSE)),"")</f>
        <v/>
      </c>
      <c r="F37" s="10" t="str">
        <f>IFERROR(IF(D37="","",INDEX('Party Data'!$D:$F,MATCH(DCR!C37,'Party Data'!F:F,0),1)),"")</f>
        <v/>
      </c>
      <c r="G37" s="32" t="str">
        <f>IFERROR(VLOOKUP(C37,'Party Data'!$F:$N,8,FALSE),"")</f>
        <v/>
      </c>
      <c r="H37" s="85" t="str">
        <f>IFERROR(UPPER(LEFT(VLOOKUP(C37,'Party Data'!$F:$M,5,FALSE),3)),"")</f>
        <v/>
      </c>
      <c r="I37" s="86" t="str">
        <f>IF(F37="","",VLOOKUP($D$2,ID!$C$1:$F$86,3,FALSE))</f>
        <v/>
      </c>
      <c r="J37" s="87" t="str">
        <f>IF(I37="","",VLOOKUP(I37,ID!$E$1:$F$107,2,FALSE))</f>
        <v/>
      </c>
      <c r="K37" s="164"/>
      <c r="L37" s="142" t="str">
        <f>IFERROR(IF(C37="","",IF(SUMIFS(Dues!$F$4:$F$153,Dues!$B$4:$B$153,DCR!$C37)-SUMIFS($M$7:$M36,$C$7:$C36,$C37)&lt;0,"No Due",SUMIFS(Dues!$F$4:$F$153,Dues!$B$4:$B$153,DCR!$C37)-SUMIFS($M$7:$M36,$C$7:$C36,$C37))),"No Dues")</f>
        <v/>
      </c>
      <c r="M37" s="143"/>
      <c r="N37" s="143"/>
      <c r="O37" s="145" t="str">
        <f>IFERROR(IF(AND(L37&lt;=0,M37&lt;&gt;""),"Cash?",SUMIFS($M$8:$M37,$C$8:$C37,$C37)/VLOOKUP($C37,$C$8:$L37,10,FALSE)),"")</f>
        <v/>
      </c>
      <c r="P37" s="50" t="str">
        <f t="shared" si="0"/>
        <v/>
      </c>
      <c r="Q37" s="63"/>
      <c r="R37" s="88" t="str">
        <f>IF(IFERROR(VLOOKUP(C37,$C$7:C36,1,FALSE)&gt;0,0),"",1)</f>
        <v/>
      </c>
      <c r="S37" s="88"/>
      <c r="T37" s="88" t="str">
        <f t="shared" si="1"/>
        <v/>
      </c>
      <c r="U37" s="89" t="e">
        <f t="shared" si="3"/>
        <v>#VALUE!</v>
      </c>
      <c r="V37" s="61"/>
      <c r="W37" s="146"/>
      <c r="X37" s="147"/>
    </row>
    <row r="38" spans="1:24" ht="16.5" customHeight="1">
      <c r="A38" s="62"/>
      <c r="B38" s="83" t="str">
        <f>IF(C38="","",_xlfn.AGGREGATE(2,7,$B$8:B37)+1)</f>
        <v/>
      </c>
      <c r="C38" s="84" t="str">
        <f>IFERROR(IF(D38="","",INDEX('Party Data'!$C$1:$P$9950,MATCH(DCR!D38,'Party Data'!$P$2:$P$9950,0)+1,4)),"New")</f>
        <v/>
      </c>
      <c r="D38" s="7"/>
      <c r="E38" s="8" t="str">
        <f>IFERROR(IF(C38="","",VLOOKUP(C38,'Party Data'!F:H,3,FALSE)),"")</f>
        <v/>
      </c>
      <c r="F38" s="10" t="str">
        <f>IFERROR(IF(D38="","",INDEX('Party Data'!$D:$F,MATCH(DCR!C38,'Party Data'!F:F,0),1)),"")</f>
        <v/>
      </c>
      <c r="G38" s="32" t="str">
        <f>IFERROR(VLOOKUP(C38,'Party Data'!$F:$N,8,FALSE),"")</f>
        <v/>
      </c>
      <c r="H38" s="85" t="str">
        <f>IFERROR(UPPER(LEFT(VLOOKUP(C38,'Party Data'!$F:$M,5,FALSE),3)),"")</f>
        <v/>
      </c>
      <c r="I38" s="86" t="str">
        <f>IF(F38="","",VLOOKUP($D$2,ID!$C$1:$F$86,3,FALSE))</f>
        <v/>
      </c>
      <c r="J38" s="87" t="str">
        <f>IF(I38="","",VLOOKUP(I38,ID!$E$1:$F$107,2,FALSE))</f>
        <v/>
      </c>
      <c r="K38" s="164"/>
      <c r="L38" s="142" t="str">
        <f>IFERROR(IF(C38="","",IF(SUMIFS(Dues!$F$4:$F$153,Dues!$B$4:$B$153,DCR!$C38)-SUMIFS($M$7:$M37,$C$7:$C37,$C38)&lt;0,"No Due",SUMIFS(Dues!$F$4:$F$153,Dues!$B$4:$B$153,DCR!$C38)-SUMIFS($M$7:$M37,$C$7:$C37,$C38))),"No Dues")</f>
        <v/>
      </c>
      <c r="M38" s="143"/>
      <c r="N38" s="143"/>
      <c r="O38" s="145" t="str">
        <f>IFERROR(IF(AND(L38&lt;=0,M38&lt;&gt;""),"Cash?",SUMIFS($M$8:$M38,$C$8:$C38,$C38)/VLOOKUP($C38,$C$8:$L38,10,FALSE)),"")</f>
        <v/>
      </c>
      <c r="P38" s="50" t="str">
        <f t="shared" si="0"/>
        <v/>
      </c>
      <c r="Q38" s="63"/>
      <c r="R38" s="88" t="str">
        <f>IF(IFERROR(VLOOKUP(C38,$C$7:C37,1,FALSE)&gt;0,0),"",1)</f>
        <v/>
      </c>
      <c r="S38" s="88"/>
      <c r="T38" s="88" t="str">
        <f t="shared" si="1"/>
        <v/>
      </c>
      <c r="U38" s="89" t="e">
        <f t="shared" si="3"/>
        <v>#VALUE!</v>
      </c>
      <c r="V38" s="61"/>
      <c r="W38" s="146"/>
      <c r="X38" s="147"/>
    </row>
    <row r="39" spans="1:24" ht="16.5" customHeight="1">
      <c r="A39" s="62"/>
      <c r="B39" s="83" t="str">
        <f>IF(C39="","",_xlfn.AGGREGATE(2,7,$B$8:B38)+1)</f>
        <v/>
      </c>
      <c r="C39" s="84" t="str">
        <f>IFERROR(IF(D39="","",INDEX('Party Data'!$C$1:$P$9950,MATCH(DCR!D39,'Party Data'!$P$2:$P$9950,0)+1,4)),"New")</f>
        <v/>
      </c>
      <c r="D39" s="7"/>
      <c r="E39" s="8" t="str">
        <f>IFERROR(IF(C39="","",VLOOKUP(C39,'Party Data'!F:H,3,FALSE)),"")</f>
        <v/>
      </c>
      <c r="F39" s="10" t="str">
        <f>IFERROR(IF(D39="","",INDEX('Party Data'!$D:$F,MATCH(DCR!C39,'Party Data'!F:F,0),1)),"")</f>
        <v/>
      </c>
      <c r="G39" s="32" t="str">
        <f>IFERROR(VLOOKUP(C39,'Party Data'!$F:$N,8,FALSE),"")</f>
        <v/>
      </c>
      <c r="H39" s="85" t="str">
        <f>IFERROR(UPPER(LEFT(VLOOKUP(C39,'Party Data'!$F:$M,5,FALSE),3)),"")</f>
        <v/>
      </c>
      <c r="I39" s="86" t="str">
        <f>IF(F39="","",VLOOKUP($D$2,ID!$C$1:$F$86,3,FALSE))</f>
        <v/>
      </c>
      <c r="J39" s="87" t="str">
        <f>IF(I39="","",VLOOKUP(I39,ID!$E$1:$F$107,2,FALSE))</f>
        <v/>
      </c>
      <c r="K39" s="164"/>
      <c r="L39" s="142" t="str">
        <f>IFERROR(IF(C39="","",IF(SUMIFS(Dues!$F$4:$F$153,Dues!$B$4:$B$153,DCR!$C39)-SUMIFS($M$7:$M38,$C$7:$C38,$C39)&lt;0,"No Due",SUMIFS(Dues!$F$4:$F$153,Dues!$B$4:$B$153,DCR!$C39)-SUMIFS($M$7:$M38,$C$7:$C38,$C39))),"No Dues")</f>
        <v/>
      </c>
      <c r="M39" s="143"/>
      <c r="N39" s="143"/>
      <c r="O39" s="145" t="str">
        <f>IFERROR(IF(AND(L39&lt;=0,M39&lt;&gt;""),"Cash?",SUMIFS($M$8:$M39,$C$8:$C39,$C39)/VLOOKUP($C39,$C$8:$L39,10,FALSE)),"")</f>
        <v/>
      </c>
      <c r="P39" s="50" t="str">
        <f t="shared" si="0"/>
        <v/>
      </c>
      <c r="Q39" s="63"/>
      <c r="R39" s="88" t="str">
        <f>IF(IFERROR(VLOOKUP(C39,$C$7:C38,1,FALSE)&gt;0,0),"",1)</f>
        <v/>
      </c>
      <c r="S39" s="88"/>
      <c r="T39" s="88" t="str">
        <f t="shared" si="1"/>
        <v/>
      </c>
      <c r="U39" s="89" t="e">
        <f t="shared" si="3"/>
        <v>#VALUE!</v>
      </c>
      <c r="V39" s="61"/>
      <c r="W39" s="146"/>
      <c r="X39" s="147"/>
    </row>
    <row r="40" spans="1:24" ht="16.5" customHeight="1">
      <c r="A40" s="62"/>
      <c r="B40" s="83" t="str">
        <f>IF(C40="","",_xlfn.AGGREGATE(2,7,$B$8:B39)+1)</f>
        <v/>
      </c>
      <c r="C40" s="84" t="str">
        <f>IFERROR(IF(D40="","",INDEX('Party Data'!$C$1:$P$9950,MATCH(DCR!D40,'Party Data'!$P$2:$P$9950,0)+1,4)),"New")</f>
        <v/>
      </c>
      <c r="D40" s="7"/>
      <c r="E40" s="8" t="str">
        <f>IFERROR(IF(C40="","",VLOOKUP(C40,'Party Data'!F:H,3,FALSE)),"")</f>
        <v/>
      </c>
      <c r="F40" s="10" t="str">
        <f>IFERROR(IF(D40="","",INDEX('Party Data'!$D:$F,MATCH(DCR!C40,'Party Data'!F:F,0),1)),"")</f>
        <v/>
      </c>
      <c r="G40" s="32" t="str">
        <f>IFERROR(VLOOKUP(C40,'Party Data'!$F:$N,8,FALSE),"")</f>
        <v/>
      </c>
      <c r="H40" s="85" t="str">
        <f>IFERROR(UPPER(LEFT(VLOOKUP(C40,'Party Data'!$F:$M,5,FALSE),3)),"")</f>
        <v/>
      </c>
      <c r="I40" s="86" t="str">
        <f>IF(F40="","",VLOOKUP($D$2,ID!$C$1:$F$86,3,FALSE))</f>
        <v/>
      </c>
      <c r="J40" s="87" t="str">
        <f>IF(I40="","",VLOOKUP(I40,ID!$E$1:$F$107,2,FALSE))</f>
        <v/>
      </c>
      <c r="K40" s="164"/>
      <c r="L40" s="142" t="str">
        <f>IFERROR(IF(C40="","",IF(SUMIFS(Dues!$F$4:$F$153,Dues!$B$4:$B$153,DCR!$C40)-SUMIFS($M$7:$M39,$C$7:$C39,$C40)&lt;0,"No Due",SUMIFS(Dues!$F$4:$F$153,Dues!$B$4:$B$153,DCR!$C40)-SUMIFS($M$7:$M39,$C$7:$C39,$C40))),"No Dues")</f>
        <v/>
      </c>
      <c r="M40" s="143"/>
      <c r="N40" s="143"/>
      <c r="O40" s="145" t="str">
        <f>IFERROR(IF(AND(L40&lt;=0,M40&lt;&gt;""),"Cash?",SUMIFS($M$8:$M40,$C$8:$C40,$C40)/VLOOKUP($C40,$C$8:$L40,10,FALSE)),"")</f>
        <v/>
      </c>
      <c r="P40" s="50" t="str">
        <f t="shared" si="0"/>
        <v/>
      </c>
      <c r="Q40" s="63"/>
      <c r="R40" s="88" t="str">
        <f>IF(IFERROR(VLOOKUP(C40,$C$7:C39,1,FALSE)&gt;0,0),"",1)</f>
        <v/>
      </c>
      <c r="S40" s="88"/>
      <c r="T40" s="88" t="str">
        <f t="shared" si="1"/>
        <v/>
      </c>
      <c r="U40" s="89" t="e">
        <f t="shared" si="3"/>
        <v>#VALUE!</v>
      </c>
      <c r="V40" s="61"/>
      <c r="W40" s="146"/>
      <c r="X40" s="147"/>
    </row>
    <row r="41" spans="1:24" ht="16.5" customHeight="1">
      <c r="A41" s="62"/>
      <c r="B41" s="83" t="str">
        <f>IF(C41="","",_xlfn.AGGREGATE(2,7,$B$8:B40)+1)</f>
        <v/>
      </c>
      <c r="C41" s="84" t="str">
        <f>IFERROR(IF(D41="","",INDEX('Party Data'!$C$1:$P$9950,MATCH(DCR!D41,'Party Data'!$P$2:$P$9950,0)+1,4)),"New")</f>
        <v/>
      </c>
      <c r="D41" s="7"/>
      <c r="E41" s="8" t="str">
        <f>IFERROR(IF(C41="","",VLOOKUP(C41,'Party Data'!F:H,3,FALSE)),"")</f>
        <v/>
      </c>
      <c r="F41" s="10" t="str">
        <f>IFERROR(IF(D41="","",INDEX('Party Data'!$D:$F,MATCH(DCR!C41,'Party Data'!F:F,0),1)),"")</f>
        <v/>
      </c>
      <c r="G41" s="32" t="str">
        <f>IFERROR(VLOOKUP(C41,'Party Data'!$F:$N,8,FALSE),"")</f>
        <v/>
      </c>
      <c r="H41" s="85" t="str">
        <f>IFERROR(UPPER(LEFT(VLOOKUP(C41,'Party Data'!$F:$M,5,FALSE),3)),"")</f>
        <v/>
      </c>
      <c r="I41" s="86" t="str">
        <f>IF(F41="","",VLOOKUP($D$2,ID!$C$1:$F$86,3,FALSE))</f>
        <v/>
      </c>
      <c r="J41" s="87" t="str">
        <f>IF(I41="","",VLOOKUP(I41,ID!$E$1:$F$107,2,FALSE))</f>
        <v/>
      </c>
      <c r="K41" s="164"/>
      <c r="L41" s="142" t="str">
        <f>IFERROR(IF(C41="","",IF(SUMIFS(Dues!$F$4:$F$153,Dues!$B$4:$B$153,DCR!$C41)-SUMIFS($M$7:$M40,$C$7:$C40,$C41)&lt;0,"No Due",SUMIFS(Dues!$F$4:$F$153,Dues!$B$4:$B$153,DCR!$C41)-SUMIFS($M$7:$M40,$C$7:$C40,$C41))),"No Dues")</f>
        <v/>
      </c>
      <c r="M41" s="143"/>
      <c r="N41" s="143"/>
      <c r="O41" s="145" t="str">
        <f>IFERROR(IF(AND(L41&lt;=0,M41&lt;&gt;""),"Cash?",SUMIFS($M$8:$M41,$C$8:$C41,$C41)/VLOOKUP($C41,$C$8:$L41,10,FALSE)),"")</f>
        <v/>
      </c>
      <c r="P41" s="50" t="str">
        <f t="shared" si="0"/>
        <v/>
      </c>
      <c r="Q41" s="63"/>
      <c r="R41" s="88" t="str">
        <f>IF(IFERROR(VLOOKUP(C41,$C$7:C40,1,FALSE)&gt;0,0),"",1)</f>
        <v/>
      </c>
      <c r="S41" s="88"/>
      <c r="T41" s="88" t="str">
        <f t="shared" si="1"/>
        <v/>
      </c>
      <c r="U41" s="89" t="e">
        <f t="shared" si="3"/>
        <v>#VALUE!</v>
      </c>
      <c r="V41" s="61"/>
      <c r="W41" s="146"/>
      <c r="X41" s="147"/>
    </row>
    <row r="42" spans="1:24" ht="16.5" customHeight="1">
      <c r="A42" s="62"/>
      <c r="B42" s="83" t="str">
        <f>IF(C42="","",_xlfn.AGGREGATE(2,7,$B$8:B41)+1)</f>
        <v/>
      </c>
      <c r="C42" s="84" t="str">
        <f>IFERROR(IF(D42="","",INDEX('Party Data'!$C$1:$P$9950,MATCH(DCR!D42,'Party Data'!$P$2:$P$9950,0)+1,4)),"New")</f>
        <v/>
      </c>
      <c r="D42" s="7"/>
      <c r="E42" s="8" t="str">
        <f>IFERROR(IF(C42="","",VLOOKUP(C42,'Party Data'!F:H,3,FALSE)),"")</f>
        <v/>
      </c>
      <c r="F42" s="10" t="str">
        <f>IFERROR(IF(D42="","",INDEX('Party Data'!$D:$F,MATCH(DCR!C42,'Party Data'!F:F,0),1)),"")</f>
        <v/>
      </c>
      <c r="G42" s="32" t="str">
        <f>IFERROR(VLOOKUP(C42,'Party Data'!$F:$N,8,FALSE),"")</f>
        <v/>
      </c>
      <c r="H42" s="85" t="str">
        <f>IFERROR(UPPER(LEFT(VLOOKUP(C42,'Party Data'!$F:$M,5,FALSE),3)),"")</f>
        <v/>
      </c>
      <c r="I42" s="86" t="str">
        <f>IF(F42="","",VLOOKUP($D$2,ID!$C$1:$F$86,3,FALSE))</f>
        <v/>
      </c>
      <c r="J42" s="87" t="str">
        <f>IF(I42="","",VLOOKUP(I42,ID!$E$1:$F$107,2,FALSE))</f>
        <v/>
      </c>
      <c r="K42" s="164"/>
      <c r="L42" s="142" t="str">
        <f>IFERROR(IF(C42="","",IF(SUMIFS(Dues!$F$4:$F$153,Dues!$B$4:$B$153,DCR!$C42)-SUMIFS($M$7:$M41,$C$7:$C41,$C42)&lt;0,"No Due",SUMIFS(Dues!$F$4:$F$153,Dues!$B$4:$B$153,DCR!$C42)-SUMIFS($M$7:$M41,$C$7:$C41,$C42))),"No Dues")</f>
        <v/>
      </c>
      <c r="M42" s="143"/>
      <c r="N42" s="143"/>
      <c r="O42" s="145" t="str">
        <f>IFERROR(IF(AND(L42&lt;=0,M42&lt;&gt;""),"Cash?",SUMIFS($M$8:$M42,$C$8:$C42,$C42)/VLOOKUP($C42,$C$8:$L42,10,FALSE)),"")</f>
        <v/>
      </c>
      <c r="P42" s="50" t="str">
        <f t="shared" si="0"/>
        <v/>
      </c>
      <c r="Q42" s="63"/>
      <c r="R42" s="88" t="str">
        <f>IF(IFERROR(VLOOKUP(C42,$C$7:C41,1,FALSE)&gt;0,0),"",1)</f>
        <v/>
      </c>
      <c r="S42" s="88"/>
      <c r="T42" s="88" t="str">
        <f t="shared" si="1"/>
        <v/>
      </c>
      <c r="U42" s="89" t="e">
        <f t="shared" si="3"/>
        <v>#VALUE!</v>
      </c>
      <c r="V42" s="99">
        <f ca="1">IF(TEXT(TODAY()-1,"DDD")="Fri",TODAY()-2,TODAY()-1)</f>
        <v>44871</v>
      </c>
      <c r="W42" s="146"/>
      <c r="X42" s="147"/>
    </row>
    <row r="43" spans="1:24" ht="16.5" customHeight="1">
      <c r="A43" s="62"/>
      <c r="B43" s="83" t="str">
        <f>IF(C43="","",_xlfn.AGGREGATE(2,7,$B$8:B42)+1)</f>
        <v/>
      </c>
      <c r="C43" s="84" t="str">
        <f>IFERROR(IF(D43="","",INDEX('Party Data'!$C$1:$P$9950,MATCH(DCR!D43,'Party Data'!$P$2:$P$9950,0)+1,4)),"New")</f>
        <v/>
      </c>
      <c r="D43" s="7"/>
      <c r="E43" s="8" t="str">
        <f>IFERROR(IF(C43="","",VLOOKUP(C43,'Party Data'!F:H,3,FALSE)),"")</f>
        <v/>
      </c>
      <c r="F43" s="10" t="str">
        <f>IFERROR(IF(D43="","",INDEX('Party Data'!$D:$F,MATCH(DCR!C43,'Party Data'!F:F,0),1)),"")</f>
        <v/>
      </c>
      <c r="G43" s="32" t="str">
        <f>IFERROR(VLOOKUP(C43,'Party Data'!$F:$N,8,FALSE),"")</f>
        <v/>
      </c>
      <c r="H43" s="85" t="str">
        <f>IFERROR(UPPER(LEFT(VLOOKUP(C43,'Party Data'!$F:$M,5,FALSE),3)),"")</f>
        <v/>
      </c>
      <c r="I43" s="86" t="str">
        <f>IF(F43="","",VLOOKUP($D$2,ID!$C$1:$F$86,3,FALSE))</f>
        <v/>
      </c>
      <c r="J43" s="87" t="str">
        <f>IF(I43="","",VLOOKUP(I43,ID!$E$1:$F$107,2,FALSE))</f>
        <v/>
      </c>
      <c r="K43" s="164"/>
      <c r="L43" s="142" t="str">
        <f>IFERROR(IF(C43="","",IF(SUMIFS(Dues!$F$4:$F$153,Dues!$B$4:$B$153,DCR!$C43)-SUMIFS($M$7:$M42,$C$7:$C42,$C43)&lt;0,"No Due",SUMIFS(Dues!$F$4:$F$153,Dues!$B$4:$B$153,DCR!$C43)-SUMIFS($M$7:$M42,$C$7:$C42,$C43))),"No Dues")</f>
        <v/>
      </c>
      <c r="M43" s="143"/>
      <c r="N43" s="143"/>
      <c r="O43" s="145" t="str">
        <f>IFERROR(IF(AND(L43&lt;=0,M43&lt;&gt;""),"Cash?",SUMIFS($M$8:$M43,$C$8:$C43,$C43)/VLOOKUP($C43,$C$8:$L43,10,FALSE)),"")</f>
        <v/>
      </c>
      <c r="P43" s="50" t="str">
        <f t="shared" si="0"/>
        <v/>
      </c>
      <c r="Q43" s="63"/>
      <c r="R43" s="88" t="str">
        <f>IF(IFERROR(VLOOKUP(C43,$C$7:C42,1,FALSE)&gt;0,0),"",1)</f>
        <v/>
      </c>
      <c r="S43" s="88"/>
      <c r="T43" s="88" t="str">
        <f t="shared" si="1"/>
        <v/>
      </c>
      <c r="U43" s="89" t="e">
        <f t="shared" si="3"/>
        <v>#VALUE!</v>
      </c>
      <c r="V43" s="99">
        <f ca="1">IF(MONTH($O$1)&lt;MONTH(EOMONTH(TODAY(),0)),"",IF(TEXT(TODAY(),"DDD")="Fri",TODAY()-1,TODAY()))</f>
        <v>44872</v>
      </c>
      <c r="W43" s="146"/>
      <c r="X43" s="147"/>
    </row>
    <row r="44" spans="1:24" ht="16.5" customHeight="1">
      <c r="A44" s="62"/>
      <c r="B44" s="83" t="str">
        <f>IF(C44="","",_xlfn.AGGREGATE(2,7,$B$8:B43)+1)</f>
        <v/>
      </c>
      <c r="C44" s="84" t="str">
        <f>IFERROR(IF(D44="","",INDEX('Party Data'!$C$1:$P$9950,MATCH(DCR!D44,'Party Data'!$P$2:$P$9950,0)+1,4)),"New")</f>
        <v/>
      </c>
      <c r="D44" s="7"/>
      <c r="E44" s="8" t="str">
        <f>IFERROR(IF(C44="","",VLOOKUP(C44,'Party Data'!F:H,3,FALSE)),"")</f>
        <v/>
      </c>
      <c r="F44" s="10" t="str">
        <f>IFERROR(IF(D44="","",INDEX('Party Data'!$D:$F,MATCH(DCR!C44,'Party Data'!F:F,0),1)),"")</f>
        <v/>
      </c>
      <c r="G44" s="32" t="str">
        <f>IFERROR(VLOOKUP(C44,'Party Data'!$F:$N,8,FALSE),"")</f>
        <v/>
      </c>
      <c r="H44" s="85" t="str">
        <f>IFERROR(UPPER(LEFT(VLOOKUP(C44,'Party Data'!$F:$M,5,FALSE),3)),"")</f>
        <v/>
      </c>
      <c r="I44" s="86" t="str">
        <f>IF(F44="","",VLOOKUP($D$2,ID!$C$1:$F$86,3,FALSE))</f>
        <v/>
      </c>
      <c r="J44" s="87" t="str">
        <f>IF(I44="","",VLOOKUP(I44,ID!$E$1:$F$107,2,FALSE))</f>
        <v/>
      </c>
      <c r="K44" s="164"/>
      <c r="L44" s="142" t="str">
        <f>IFERROR(IF(C44="","",IF(SUMIFS(Dues!$F$4:$F$153,Dues!$B$4:$B$153,DCR!$C44)-SUMIFS($M$7:$M43,$C$7:$C43,$C44)&lt;0,"No Due",SUMIFS(Dues!$F$4:$F$153,Dues!$B$4:$B$153,DCR!$C44)-SUMIFS($M$7:$M43,$C$7:$C43,$C44))),"No Dues")</f>
        <v/>
      </c>
      <c r="M44" s="143"/>
      <c r="N44" s="143"/>
      <c r="O44" s="145" t="str">
        <f>IFERROR(IF(AND(L44&lt;=0,M44&lt;&gt;""),"Cash?",SUMIFS($M$8:$M44,$C$8:$C44,$C44)/VLOOKUP($C44,$C$8:$L44,10,FALSE)),"")</f>
        <v/>
      </c>
      <c r="P44" s="50" t="str">
        <f t="shared" si="0"/>
        <v/>
      </c>
      <c r="Q44" s="63"/>
      <c r="R44" s="88" t="str">
        <f>IF(IFERROR(VLOOKUP(C44,$C$7:C43,1,FALSE)&gt;0,0),"",1)</f>
        <v/>
      </c>
      <c r="S44" s="88"/>
      <c r="T44" s="88" t="str">
        <f t="shared" si="1"/>
        <v/>
      </c>
      <c r="U44" s="89" t="e">
        <f t="shared" si="3"/>
        <v>#VALUE!</v>
      </c>
      <c r="V44" s="61"/>
      <c r="W44" s="146"/>
      <c r="X44" s="147"/>
    </row>
    <row r="45" spans="1:24" ht="16.5" customHeight="1">
      <c r="A45" s="62"/>
      <c r="B45" s="83" t="str">
        <f>IF(C45="","",_xlfn.AGGREGATE(2,7,$B$8:B44)+1)</f>
        <v/>
      </c>
      <c r="C45" s="84" t="str">
        <f>IFERROR(IF(D45="","",INDEX('Party Data'!$C$1:$P$9950,MATCH(DCR!D45,'Party Data'!$P$2:$P$9950,0)+1,4)),"New")</f>
        <v/>
      </c>
      <c r="D45" s="7"/>
      <c r="E45" s="8" t="str">
        <f>IFERROR(IF(C45="","",VLOOKUP(C45,'Party Data'!F:H,3,FALSE)),"")</f>
        <v/>
      </c>
      <c r="F45" s="10" t="str">
        <f>IFERROR(IF(D45="","",INDEX('Party Data'!$D:$F,MATCH(DCR!C45,'Party Data'!F:F,0),1)),"")</f>
        <v/>
      </c>
      <c r="G45" s="32" t="str">
        <f>IFERROR(VLOOKUP(C45,'Party Data'!$F:$N,8,FALSE),"")</f>
        <v/>
      </c>
      <c r="H45" s="85" t="str">
        <f>IFERROR(UPPER(LEFT(VLOOKUP(C45,'Party Data'!$F:$M,5,FALSE),3)),"")</f>
        <v/>
      </c>
      <c r="I45" s="86" t="str">
        <f>IF(F45="","",VLOOKUP($D$2,ID!$C$1:$F$86,3,FALSE))</f>
        <v/>
      </c>
      <c r="J45" s="87" t="str">
        <f>IF(I45="","",VLOOKUP(I45,ID!$E$1:$F$107,2,FALSE))</f>
        <v/>
      </c>
      <c r="K45" s="164"/>
      <c r="L45" s="142" t="str">
        <f>IFERROR(IF(C45="","",IF(SUMIFS(Dues!$F$4:$F$153,Dues!$B$4:$B$153,DCR!$C45)-SUMIFS($M$7:$M44,$C$7:$C44,$C45)&lt;0,"No Due",SUMIFS(Dues!$F$4:$F$153,Dues!$B$4:$B$153,DCR!$C45)-SUMIFS($M$7:$M44,$C$7:$C44,$C45))),"No Dues")</f>
        <v/>
      </c>
      <c r="M45" s="143"/>
      <c r="N45" s="143"/>
      <c r="O45" s="145" t="str">
        <f>IFERROR(IF(AND(L45&lt;=0,M45&lt;&gt;""),"Cash?",SUMIFS($M$8:$M45,$C$8:$C45,$C45)/VLOOKUP($C45,$C$8:$L45,10,FALSE)),"")</f>
        <v/>
      </c>
      <c r="P45" s="50" t="str">
        <f t="shared" si="0"/>
        <v/>
      </c>
      <c r="Q45" s="63"/>
      <c r="R45" s="88" t="str">
        <f>IF(IFERROR(VLOOKUP(C45,$C$7:C44,1,FALSE)&gt;0,0),"",1)</f>
        <v/>
      </c>
      <c r="S45" s="88"/>
      <c r="T45" s="88" t="str">
        <f t="shared" si="1"/>
        <v/>
      </c>
      <c r="U45" s="89" t="e">
        <f t="shared" si="3"/>
        <v>#VALUE!</v>
      </c>
      <c r="V45" s="61"/>
      <c r="W45" s="146"/>
      <c r="X45" s="147"/>
    </row>
    <row r="46" spans="1:24" ht="16.5" customHeight="1">
      <c r="A46" s="62"/>
      <c r="B46" s="83" t="str">
        <f>IF(C46="","",_xlfn.AGGREGATE(2,7,$B$8:B45)+1)</f>
        <v/>
      </c>
      <c r="C46" s="84" t="str">
        <f>IFERROR(IF(D46="","",INDEX('Party Data'!$C$1:$P$9950,MATCH(DCR!D46,'Party Data'!$P$2:$P$9950,0)+1,4)),"New")</f>
        <v/>
      </c>
      <c r="D46" s="7"/>
      <c r="E46" s="8" t="str">
        <f>IFERROR(IF(C46="","",VLOOKUP(C46,'Party Data'!F:H,3,FALSE)),"")</f>
        <v/>
      </c>
      <c r="F46" s="10" t="str">
        <f>IFERROR(IF(D46="","",INDEX('Party Data'!$D:$F,MATCH(DCR!C46,'Party Data'!F:F,0),1)),"")</f>
        <v/>
      </c>
      <c r="G46" s="32" t="str">
        <f>IFERROR(VLOOKUP(C46,'Party Data'!$F:$N,8,FALSE),"")</f>
        <v/>
      </c>
      <c r="H46" s="85" t="str">
        <f>IFERROR(UPPER(LEFT(VLOOKUP(C46,'Party Data'!$F:$M,5,FALSE),3)),"")</f>
        <v/>
      </c>
      <c r="I46" s="86" t="str">
        <f>IF(F46="","",VLOOKUP($D$2,ID!$C$1:$F$86,3,FALSE))</f>
        <v/>
      </c>
      <c r="J46" s="87" t="str">
        <f>IF(I46="","",VLOOKUP(I46,ID!$E$1:$F$107,2,FALSE))</f>
        <v/>
      </c>
      <c r="K46" s="164"/>
      <c r="L46" s="142" t="str">
        <f>IFERROR(IF(C46="","",IF(SUMIFS(Dues!$F$4:$F$153,Dues!$B$4:$B$153,DCR!$C46)-SUMIFS($M$7:$M45,$C$7:$C45,$C46)&lt;0,"No Due",SUMIFS(Dues!$F$4:$F$153,Dues!$B$4:$B$153,DCR!$C46)-SUMIFS($M$7:$M45,$C$7:$C45,$C46))),"No Dues")</f>
        <v/>
      </c>
      <c r="M46" s="143"/>
      <c r="N46" s="143"/>
      <c r="O46" s="145" t="str">
        <f>IFERROR(IF(AND(L46&lt;=0,M46&lt;&gt;""),"Cash?",SUMIFS($M$8:$M46,$C$8:$C46,$C46)/VLOOKUP($C46,$C$8:$L46,10,FALSE)),"")</f>
        <v/>
      </c>
      <c r="P46" s="50" t="str">
        <f t="shared" si="0"/>
        <v/>
      </c>
      <c r="Q46" s="63"/>
      <c r="R46" s="88" t="str">
        <f>IF(IFERROR(VLOOKUP(C46,$C$7:C45,1,FALSE)&gt;0,0),"",1)</f>
        <v/>
      </c>
      <c r="S46" s="88"/>
      <c r="T46" s="88" t="str">
        <f t="shared" si="1"/>
        <v/>
      </c>
      <c r="U46" s="89" t="e">
        <f t="shared" si="3"/>
        <v>#VALUE!</v>
      </c>
      <c r="V46" s="61"/>
      <c r="W46" s="146"/>
      <c r="X46" s="147"/>
    </row>
    <row r="47" spans="1:24" ht="16.5" customHeight="1">
      <c r="A47" s="62"/>
      <c r="B47" s="83" t="str">
        <f>IF(C47="","",_xlfn.AGGREGATE(2,7,$B$8:B46)+1)</f>
        <v/>
      </c>
      <c r="C47" s="84" t="str">
        <f>IFERROR(IF(D47="","",INDEX('Party Data'!$C$1:$P$9950,MATCH(DCR!D47,'Party Data'!$P$2:$P$9950,0)+1,4)),"New")</f>
        <v/>
      </c>
      <c r="D47" s="7"/>
      <c r="E47" s="8" t="str">
        <f>IFERROR(IF(C47="","",VLOOKUP(C47,'Party Data'!F:H,3,FALSE)),"")</f>
        <v/>
      </c>
      <c r="F47" s="10" t="str">
        <f>IFERROR(IF(D47="","",INDEX('Party Data'!$D:$F,MATCH(DCR!C47,'Party Data'!F:F,0),1)),"")</f>
        <v/>
      </c>
      <c r="G47" s="32" t="str">
        <f>IFERROR(VLOOKUP(C47,'Party Data'!$F:$N,8,FALSE),"")</f>
        <v/>
      </c>
      <c r="H47" s="85" t="str">
        <f>IFERROR(UPPER(LEFT(VLOOKUP(C47,'Party Data'!$F:$M,5,FALSE),3)),"")</f>
        <v/>
      </c>
      <c r="I47" s="86" t="str">
        <f>IF(F47="","",VLOOKUP($D$2,ID!$C$1:$F$86,3,FALSE))</f>
        <v/>
      </c>
      <c r="J47" s="87" t="str">
        <f>IF(I47="","",VLOOKUP(I47,ID!$E$1:$F$107,2,FALSE))</f>
        <v/>
      </c>
      <c r="K47" s="164"/>
      <c r="L47" s="142" t="str">
        <f>IFERROR(IF(C47="","",IF(SUMIFS(Dues!$F$4:$F$153,Dues!$B$4:$B$153,DCR!$C47)-SUMIFS($M$7:$M46,$C$7:$C46,$C47)&lt;0,"No Due",SUMIFS(Dues!$F$4:$F$153,Dues!$B$4:$B$153,DCR!$C47)-SUMIFS($M$7:$M46,$C$7:$C46,$C47))),"No Dues")</f>
        <v/>
      </c>
      <c r="M47" s="143"/>
      <c r="N47" s="143"/>
      <c r="O47" s="145" t="str">
        <f>IFERROR(IF(AND(L47&lt;=0,M47&lt;&gt;""),"Cash?",SUMIFS($M$8:$M47,$C$8:$C47,$C47)/VLOOKUP($C47,$C$8:$L47,10,FALSE)),"")</f>
        <v/>
      </c>
      <c r="P47" s="50" t="str">
        <f t="shared" si="0"/>
        <v/>
      </c>
      <c r="Q47" s="63"/>
      <c r="R47" s="88" t="str">
        <f>IF(IFERROR(VLOOKUP(C47,$C$7:C46,1,FALSE)&gt;0,0),"",1)</f>
        <v/>
      </c>
      <c r="S47" s="88"/>
      <c r="T47" s="88" t="str">
        <f t="shared" si="1"/>
        <v/>
      </c>
      <c r="U47" s="89" t="e">
        <f t="shared" si="3"/>
        <v>#VALUE!</v>
      </c>
      <c r="V47" s="61"/>
      <c r="W47" s="146"/>
      <c r="X47" s="147"/>
    </row>
    <row r="48" spans="1:24" ht="16.5" customHeight="1">
      <c r="A48" s="62"/>
      <c r="B48" s="83" t="str">
        <f>IF(C48="","",_xlfn.AGGREGATE(2,7,$B$8:B47)+1)</f>
        <v/>
      </c>
      <c r="C48" s="84" t="str">
        <f>IFERROR(IF(D48="","",INDEX('Party Data'!$C$1:$P$9950,MATCH(DCR!D48,'Party Data'!$P$2:$P$9950,0)+1,4)),"New")</f>
        <v/>
      </c>
      <c r="D48" s="7"/>
      <c r="E48" s="8" t="str">
        <f>IFERROR(IF(C48="","",VLOOKUP(C48,'Party Data'!F:H,3,FALSE)),"")</f>
        <v/>
      </c>
      <c r="F48" s="10" t="str">
        <f>IFERROR(IF(D48="","",INDEX('Party Data'!$D:$F,MATCH(DCR!C48,'Party Data'!F:F,0),1)),"")</f>
        <v/>
      </c>
      <c r="G48" s="32" t="str">
        <f>IFERROR(VLOOKUP(C48,'Party Data'!$F:$N,8,FALSE),"")</f>
        <v/>
      </c>
      <c r="H48" s="85" t="str">
        <f>IFERROR(UPPER(LEFT(VLOOKUP(C48,'Party Data'!$F:$M,5,FALSE),3)),"")</f>
        <v/>
      </c>
      <c r="I48" s="86" t="str">
        <f>IF(F48="","",VLOOKUP($D$2,ID!$C$1:$F$86,3,FALSE))</f>
        <v/>
      </c>
      <c r="J48" s="87" t="str">
        <f>IF(I48="","",VLOOKUP(I48,ID!$E$1:$F$107,2,FALSE))</f>
        <v/>
      </c>
      <c r="K48" s="164"/>
      <c r="L48" s="142" t="str">
        <f>IFERROR(IF(C48="","",IF(SUMIFS(Dues!$F$4:$F$153,Dues!$B$4:$B$153,DCR!$C48)-SUMIFS($M$7:$M47,$C$7:$C47,$C48)&lt;0,"No Due",SUMIFS(Dues!$F$4:$F$153,Dues!$B$4:$B$153,DCR!$C48)-SUMIFS($M$7:$M47,$C$7:$C47,$C48))),"No Dues")</f>
        <v/>
      </c>
      <c r="M48" s="143"/>
      <c r="N48" s="143"/>
      <c r="O48" s="145" t="str">
        <f>IFERROR(IF(AND(L48&lt;=0,M48&lt;&gt;""),"Cash?",SUMIFS($M$8:$M48,$C$8:$C48,$C48)/VLOOKUP($C48,$C$8:$L48,10,FALSE)),"")</f>
        <v/>
      </c>
      <c r="P48" s="50" t="str">
        <f t="shared" si="0"/>
        <v/>
      </c>
      <c r="Q48" s="63"/>
      <c r="R48" s="88" t="str">
        <f>IF(IFERROR(VLOOKUP(C48,$C$7:C47,1,FALSE)&gt;0,0),"",1)</f>
        <v/>
      </c>
      <c r="S48" s="88"/>
      <c r="T48" s="88" t="str">
        <f t="shared" si="1"/>
        <v/>
      </c>
      <c r="U48" s="89" t="e">
        <f t="shared" si="3"/>
        <v>#VALUE!</v>
      </c>
      <c r="V48" s="61"/>
      <c r="W48" s="146"/>
      <c r="X48" s="147"/>
    </row>
    <row r="49" spans="1:24" ht="16.5" customHeight="1">
      <c r="A49" s="62"/>
      <c r="B49" s="83" t="str">
        <f>IF(C49="","",_xlfn.AGGREGATE(2,7,$B$8:B48)+1)</f>
        <v/>
      </c>
      <c r="C49" s="84" t="str">
        <f>IFERROR(IF(D49="","",INDEX('Party Data'!$C$1:$P$9950,MATCH(DCR!D49,'Party Data'!$P$2:$P$9950,0)+1,4)),"New")</f>
        <v/>
      </c>
      <c r="D49" s="7"/>
      <c r="E49" s="8" t="str">
        <f>IFERROR(IF(C49="","",VLOOKUP(C49,'Party Data'!F:H,3,FALSE)),"")</f>
        <v/>
      </c>
      <c r="F49" s="10" t="str">
        <f>IFERROR(IF(D49="","",INDEX('Party Data'!$D:$F,MATCH(DCR!C49,'Party Data'!F:F,0),1)),"")</f>
        <v/>
      </c>
      <c r="G49" s="32" t="str">
        <f>IFERROR(VLOOKUP(C49,'Party Data'!$F:$N,8,FALSE),"")</f>
        <v/>
      </c>
      <c r="H49" s="85" t="str">
        <f>IFERROR(UPPER(LEFT(VLOOKUP(C49,'Party Data'!$F:$M,5,FALSE),3)),"")</f>
        <v/>
      </c>
      <c r="I49" s="86" t="str">
        <f>IF(F49="","",VLOOKUP($D$2,ID!$C$1:$F$86,3,FALSE))</f>
        <v/>
      </c>
      <c r="J49" s="87" t="str">
        <f>IF(I49="","",VLOOKUP(I49,ID!$E$1:$F$107,2,FALSE))</f>
        <v/>
      </c>
      <c r="K49" s="164"/>
      <c r="L49" s="142" t="str">
        <f>IFERROR(IF(C49="","",IF(SUMIFS(Dues!$F$4:$F$153,Dues!$B$4:$B$153,DCR!$C49)-SUMIFS($M$7:$M48,$C$7:$C48,$C49)&lt;0,"No Due",SUMIFS(Dues!$F$4:$F$153,Dues!$B$4:$B$153,DCR!$C49)-SUMIFS($M$7:$M48,$C$7:$C48,$C49))),"No Dues")</f>
        <v/>
      </c>
      <c r="M49" s="143"/>
      <c r="N49" s="143"/>
      <c r="O49" s="145" t="str">
        <f>IFERROR(IF(AND(L49&lt;=0,M49&lt;&gt;""),"Cash?",SUMIFS($M$8:$M49,$C$8:$C49,$C49)/VLOOKUP($C49,$C$8:$L49,10,FALSE)),"")</f>
        <v/>
      </c>
      <c r="P49" s="50" t="str">
        <f t="shared" si="0"/>
        <v/>
      </c>
      <c r="Q49" s="63"/>
      <c r="R49" s="88" t="str">
        <f>IF(IFERROR(VLOOKUP(C49,$C$7:C48,1,FALSE)&gt;0,0),"",1)</f>
        <v/>
      </c>
      <c r="S49" s="88"/>
      <c r="T49" s="88" t="str">
        <f t="shared" si="1"/>
        <v/>
      </c>
      <c r="U49" s="89" t="e">
        <f t="shared" si="3"/>
        <v>#VALUE!</v>
      </c>
      <c r="V49" s="61"/>
      <c r="W49" s="146"/>
      <c r="X49" s="147"/>
    </row>
    <row r="50" spans="1:24" ht="16.5" customHeight="1">
      <c r="A50" s="62"/>
      <c r="B50" s="83" t="str">
        <f>IF(C50="","",_xlfn.AGGREGATE(2,7,$B$8:B49)+1)</f>
        <v/>
      </c>
      <c r="C50" s="84" t="str">
        <f>IFERROR(IF(D50="","",INDEX('Party Data'!$C$1:$P$9950,MATCH(DCR!D50,'Party Data'!$P$2:$P$9950,0)+1,4)),"New")</f>
        <v/>
      </c>
      <c r="D50" s="7"/>
      <c r="E50" s="8" t="str">
        <f>IFERROR(IF(C50="","",VLOOKUP(C50,'Party Data'!F:H,3,FALSE)),"")</f>
        <v/>
      </c>
      <c r="F50" s="10" t="str">
        <f>IFERROR(IF(D50="","",INDEX('Party Data'!$D:$F,MATCH(DCR!C50,'Party Data'!F:F,0),1)),"")</f>
        <v/>
      </c>
      <c r="G50" s="32" t="str">
        <f>IFERROR(VLOOKUP(C50,'Party Data'!$F:$N,8,FALSE),"")</f>
        <v/>
      </c>
      <c r="H50" s="85" t="str">
        <f>IFERROR(UPPER(LEFT(VLOOKUP(C50,'Party Data'!$F:$M,5,FALSE),3)),"")</f>
        <v/>
      </c>
      <c r="I50" s="86" t="str">
        <f>IF(F50="","",VLOOKUP($D$2,ID!$C$1:$F$86,3,FALSE))</f>
        <v/>
      </c>
      <c r="J50" s="87" t="str">
        <f>IF(I50="","",VLOOKUP(I50,ID!$E$1:$F$107,2,FALSE))</f>
        <v/>
      </c>
      <c r="K50" s="164"/>
      <c r="L50" s="142" t="str">
        <f>IFERROR(IF(C50="","",IF(SUMIFS(Dues!$F$4:$F$153,Dues!$B$4:$B$153,DCR!$C50)-SUMIFS($M$7:$M49,$C$7:$C49,$C50)&lt;0,"No Due",SUMIFS(Dues!$F$4:$F$153,Dues!$B$4:$B$153,DCR!$C50)-SUMIFS($M$7:$M49,$C$7:$C49,$C50))),"No Dues")</f>
        <v/>
      </c>
      <c r="M50" s="143"/>
      <c r="N50" s="143"/>
      <c r="O50" s="145" t="str">
        <f>IFERROR(IF(AND(L50&lt;=0,M50&lt;&gt;""),"Cash?",SUMIFS($M$8:$M50,$C$8:$C50,$C50)/VLOOKUP($C50,$C$8:$L50,10,FALSE)),"")</f>
        <v/>
      </c>
      <c r="P50" s="50" t="str">
        <f t="shared" si="0"/>
        <v/>
      </c>
      <c r="Q50" s="63"/>
      <c r="R50" s="88" t="str">
        <f>IF(IFERROR(VLOOKUP(C50,$C$7:C49,1,FALSE)&gt;0,0),"",1)</f>
        <v/>
      </c>
      <c r="S50" s="88"/>
      <c r="T50" s="88" t="str">
        <f t="shared" si="1"/>
        <v/>
      </c>
      <c r="U50" s="89" t="e">
        <f t="shared" si="3"/>
        <v>#VALUE!</v>
      </c>
      <c r="V50" s="61"/>
      <c r="W50" s="146"/>
      <c r="X50" s="147"/>
    </row>
    <row r="51" spans="1:24" ht="16.5" customHeight="1">
      <c r="A51" s="62"/>
      <c r="B51" s="83" t="str">
        <f>IF(C51="","",_xlfn.AGGREGATE(2,7,$B$8:B50)+1)</f>
        <v/>
      </c>
      <c r="C51" s="84" t="str">
        <f>IFERROR(IF(D51="","",INDEX('Party Data'!$C$1:$P$9950,MATCH(DCR!D51,'Party Data'!$P$2:$P$9950,0)+1,4)),"New")</f>
        <v/>
      </c>
      <c r="D51" s="7"/>
      <c r="E51" s="8" t="str">
        <f>IFERROR(IF(C51="","",VLOOKUP(C51,'Party Data'!F:H,3,FALSE)),"")</f>
        <v/>
      </c>
      <c r="F51" s="10" t="str">
        <f>IFERROR(IF(D51="","",INDEX('Party Data'!$D:$F,MATCH(DCR!C51,'Party Data'!F:F,0),1)),"")</f>
        <v/>
      </c>
      <c r="G51" s="32" t="str">
        <f>IFERROR(VLOOKUP(C51,'Party Data'!$F:$N,8,FALSE),"")</f>
        <v/>
      </c>
      <c r="H51" s="85" t="str">
        <f>IFERROR(UPPER(LEFT(VLOOKUP(C51,'Party Data'!$F:$M,5,FALSE),3)),"")</f>
        <v/>
      </c>
      <c r="I51" s="86" t="str">
        <f>IF(F51="","",VLOOKUP($D$2,ID!$C$1:$F$86,3,FALSE))</f>
        <v/>
      </c>
      <c r="J51" s="87" t="str">
        <f>IF(I51="","",VLOOKUP(I51,ID!$E$1:$F$107,2,FALSE))</f>
        <v/>
      </c>
      <c r="K51" s="164"/>
      <c r="L51" s="142" t="str">
        <f>IFERROR(IF(C51="","",IF(SUMIFS(Dues!$F$4:$F$153,Dues!$B$4:$B$153,DCR!$C51)-SUMIFS($M$7:$M50,$C$7:$C50,$C51)&lt;0,"No Due",SUMIFS(Dues!$F$4:$F$153,Dues!$B$4:$B$153,DCR!$C51)-SUMIFS($M$7:$M50,$C$7:$C50,$C51))),"No Dues")</f>
        <v/>
      </c>
      <c r="M51" s="143"/>
      <c r="N51" s="143"/>
      <c r="O51" s="145" t="str">
        <f>IFERROR(IF(AND(L51&lt;=0,M51&lt;&gt;""),"Cash?",SUMIFS($M$8:$M51,$C$8:$C51,$C51)/VLOOKUP($C51,$C$8:$L51,10,FALSE)),"")</f>
        <v/>
      </c>
      <c r="P51" s="50" t="str">
        <f t="shared" si="0"/>
        <v/>
      </c>
      <c r="Q51" s="63"/>
      <c r="R51" s="88" t="str">
        <f>IF(IFERROR(VLOOKUP(C51,$C$7:C50,1,FALSE)&gt;0,0),"",1)</f>
        <v/>
      </c>
      <c r="S51" s="88"/>
      <c r="T51" s="88" t="str">
        <f t="shared" si="1"/>
        <v/>
      </c>
      <c r="U51" s="89" t="e">
        <f t="shared" si="3"/>
        <v>#VALUE!</v>
      </c>
      <c r="V51" s="61"/>
      <c r="W51" s="146"/>
      <c r="X51" s="147"/>
    </row>
    <row r="52" spans="1:24" ht="16.5" customHeight="1">
      <c r="A52" s="62"/>
      <c r="B52" s="83" t="str">
        <f>IF(C52="","",_xlfn.AGGREGATE(2,7,$B$8:B51)+1)</f>
        <v/>
      </c>
      <c r="C52" s="84" t="str">
        <f>IFERROR(IF(D52="","",INDEX('Party Data'!$C$1:$P$9950,MATCH(DCR!D52,'Party Data'!$P$2:$P$9950,0)+1,4)),"New")</f>
        <v/>
      </c>
      <c r="D52" s="7"/>
      <c r="E52" s="8" t="str">
        <f>IFERROR(IF(C52="","",VLOOKUP(C52,'Party Data'!F:H,3,FALSE)),"")</f>
        <v/>
      </c>
      <c r="F52" s="10" t="str">
        <f>IFERROR(IF(D52="","",INDEX('Party Data'!$D:$F,MATCH(DCR!C52,'Party Data'!F:F,0),1)),"")</f>
        <v/>
      </c>
      <c r="G52" s="32" t="str">
        <f>IFERROR(VLOOKUP(C52,'Party Data'!$F:$N,8,FALSE),"")</f>
        <v/>
      </c>
      <c r="H52" s="85" t="str">
        <f>IFERROR(UPPER(LEFT(VLOOKUP(C52,'Party Data'!$F:$M,5,FALSE),3)),"")</f>
        <v/>
      </c>
      <c r="I52" s="86" t="str">
        <f>IF(F52="","",VLOOKUP($D$2,ID!$C$1:$F$86,3,FALSE))</f>
        <v/>
      </c>
      <c r="J52" s="87" t="str">
        <f>IF(I52="","",VLOOKUP(I52,ID!$E$1:$F$107,2,FALSE))</f>
        <v/>
      </c>
      <c r="K52" s="164"/>
      <c r="L52" s="142" t="str">
        <f>IFERROR(IF(C52="","",IF(SUMIFS(Dues!$F$4:$F$153,Dues!$B$4:$B$153,DCR!$C52)-SUMIFS($M$7:$M51,$C$7:$C51,$C52)&lt;0,"No Due",SUMIFS(Dues!$F$4:$F$153,Dues!$B$4:$B$153,DCR!$C52)-SUMIFS($M$7:$M51,$C$7:$C51,$C52))),"No Dues")</f>
        <v/>
      </c>
      <c r="M52" s="143"/>
      <c r="N52" s="143"/>
      <c r="O52" s="145" t="str">
        <f>IFERROR(IF(AND(L52&lt;=0,M52&lt;&gt;""),"Cash?",SUMIFS($M$8:$M52,$C$8:$C52,$C52)/VLOOKUP($C52,$C$8:$L52,10,FALSE)),"")</f>
        <v/>
      </c>
      <c r="P52" s="50" t="str">
        <f t="shared" si="0"/>
        <v/>
      </c>
      <c r="Q52" s="63"/>
      <c r="R52" s="88" t="str">
        <f>IF(IFERROR(VLOOKUP(C52,$C$7:C51,1,FALSE)&gt;0,0),"",1)</f>
        <v/>
      </c>
      <c r="S52" s="88"/>
      <c r="T52" s="88" t="str">
        <f t="shared" si="1"/>
        <v/>
      </c>
      <c r="U52" s="89" t="e">
        <f t="shared" si="3"/>
        <v>#VALUE!</v>
      </c>
      <c r="V52" s="61"/>
      <c r="W52" s="146"/>
      <c r="X52" s="147"/>
    </row>
    <row r="53" spans="1:24" ht="16.5" customHeight="1">
      <c r="A53" s="62"/>
      <c r="B53" s="83" t="str">
        <f>IF(C53="","",_xlfn.AGGREGATE(2,7,$B$8:B52)+1)</f>
        <v/>
      </c>
      <c r="C53" s="84" t="str">
        <f>IFERROR(IF(D53="","",INDEX('Party Data'!$C$1:$P$9950,MATCH(DCR!D53,'Party Data'!$P$2:$P$9950,0)+1,4)),"New")</f>
        <v/>
      </c>
      <c r="D53" s="7"/>
      <c r="E53" s="8" t="str">
        <f>IFERROR(IF(C53="","",VLOOKUP(C53,'Party Data'!F:H,3,FALSE)),"")</f>
        <v/>
      </c>
      <c r="F53" s="10" t="str">
        <f>IFERROR(IF(D53="","",INDEX('Party Data'!$D:$F,MATCH(DCR!C53,'Party Data'!F:F,0),1)),"")</f>
        <v/>
      </c>
      <c r="G53" s="32" t="str">
        <f>IFERROR(VLOOKUP(C53,'Party Data'!$F:$N,8,FALSE),"")</f>
        <v/>
      </c>
      <c r="H53" s="85" t="str">
        <f>IFERROR(UPPER(LEFT(VLOOKUP(C53,'Party Data'!$F:$M,5,FALSE),3)),"")</f>
        <v/>
      </c>
      <c r="I53" s="86" t="str">
        <f>IF(F53="","",VLOOKUP($D$2,ID!$C$1:$F$86,3,FALSE))</f>
        <v/>
      </c>
      <c r="J53" s="87" t="str">
        <f>IF(I53="","",VLOOKUP(I53,ID!$E$1:$F$107,2,FALSE))</f>
        <v/>
      </c>
      <c r="K53" s="164"/>
      <c r="L53" s="142" t="str">
        <f>IFERROR(IF(C53="","",IF(SUMIFS(Dues!$F$4:$F$153,Dues!$B$4:$B$153,DCR!$C53)-SUMIFS($M$7:$M52,$C$7:$C52,$C53)&lt;0,"No Due",SUMIFS(Dues!$F$4:$F$153,Dues!$B$4:$B$153,DCR!$C53)-SUMIFS($M$7:$M52,$C$7:$C52,$C53))),"No Dues")</f>
        <v/>
      </c>
      <c r="M53" s="143"/>
      <c r="N53" s="143"/>
      <c r="O53" s="145" t="str">
        <f>IFERROR(IF(AND(L53&lt;=0,M53&lt;&gt;""),"Cash?",SUMIFS($M$8:$M53,$C$8:$C53,$C53)/VLOOKUP($C53,$C$8:$L53,10,FALSE)),"")</f>
        <v/>
      </c>
      <c r="P53" s="50" t="str">
        <f t="shared" si="0"/>
        <v/>
      </c>
      <c r="Q53" s="63"/>
      <c r="R53" s="88" t="str">
        <f>IF(IFERROR(VLOOKUP(C53,$C$7:C52,1,FALSE)&gt;0,0),"",1)</f>
        <v/>
      </c>
      <c r="S53" s="88"/>
      <c r="T53" s="88" t="str">
        <f t="shared" si="1"/>
        <v/>
      </c>
      <c r="U53" s="89" t="e">
        <f t="shared" si="3"/>
        <v>#VALUE!</v>
      </c>
      <c r="V53" s="61"/>
      <c r="W53" s="146"/>
      <c r="X53" s="147"/>
    </row>
    <row r="54" spans="1:24" ht="16.5" customHeight="1">
      <c r="A54" s="62"/>
      <c r="B54" s="83" t="str">
        <f>IF(C54="","",_xlfn.AGGREGATE(2,7,$B$8:B53)+1)</f>
        <v/>
      </c>
      <c r="C54" s="84" t="str">
        <f>IFERROR(IF(D54="","",INDEX('Party Data'!$C$1:$P$9950,MATCH(DCR!D54,'Party Data'!$P$2:$P$9950,0)+1,4)),"New")</f>
        <v/>
      </c>
      <c r="D54" s="7"/>
      <c r="E54" s="8" t="str">
        <f>IFERROR(IF(C54="","",VLOOKUP(C54,'Party Data'!F:H,3,FALSE)),"")</f>
        <v/>
      </c>
      <c r="F54" s="10" t="str">
        <f>IFERROR(IF(D54="","",INDEX('Party Data'!$D:$F,MATCH(DCR!C54,'Party Data'!F:F,0),1)),"")</f>
        <v/>
      </c>
      <c r="G54" s="32" t="str">
        <f>IFERROR(VLOOKUP(C54,'Party Data'!$F:$N,8,FALSE),"")</f>
        <v/>
      </c>
      <c r="H54" s="85" t="str">
        <f>IFERROR(UPPER(LEFT(VLOOKUP(C54,'Party Data'!$F:$M,5,FALSE),3)),"")</f>
        <v/>
      </c>
      <c r="I54" s="86" t="str">
        <f>IF(F54="","",VLOOKUP($D$2,ID!$C$1:$F$86,3,FALSE))</f>
        <v/>
      </c>
      <c r="J54" s="87" t="str">
        <f>IF(I54="","",VLOOKUP(I54,ID!$E$1:$F$107,2,FALSE))</f>
        <v/>
      </c>
      <c r="K54" s="164"/>
      <c r="L54" s="142" t="str">
        <f>IFERROR(IF(C54="","",IF(SUMIFS(Dues!$F$4:$F$153,Dues!$B$4:$B$153,DCR!$C54)-SUMIFS($M$7:$M53,$C$7:$C53,$C54)&lt;0,"No Due",SUMIFS(Dues!$F$4:$F$153,Dues!$B$4:$B$153,DCR!$C54)-SUMIFS($M$7:$M53,$C$7:$C53,$C54))),"No Dues")</f>
        <v/>
      </c>
      <c r="M54" s="143"/>
      <c r="N54" s="143"/>
      <c r="O54" s="145" t="str">
        <f>IFERROR(IF(AND(L54&lt;=0,M54&lt;&gt;""),"Cash?",SUMIFS($M$8:$M54,$C$8:$C54,$C54)/VLOOKUP($C54,$C$8:$L54,10,FALSE)),"")</f>
        <v/>
      </c>
      <c r="P54" s="50" t="str">
        <f t="shared" si="0"/>
        <v/>
      </c>
      <c r="Q54" s="63"/>
      <c r="R54" s="88" t="str">
        <f>IF(IFERROR(VLOOKUP(C54,$C$7:C53,1,FALSE)&gt;0,0),"",1)</f>
        <v/>
      </c>
      <c r="S54" s="88"/>
      <c r="T54" s="88" t="str">
        <f t="shared" si="1"/>
        <v/>
      </c>
      <c r="U54" s="89" t="e">
        <f t="shared" si="3"/>
        <v>#VALUE!</v>
      </c>
      <c r="V54" s="61"/>
      <c r="W54" s="146"/>
      <c r="X54" s="147"/>
    </row>
    <row r="55" spans="1:24" ht="16.5" customHeight="1">
      <c r="A55" s="62"/>
      <c r="B55" s="83" t="str">
        <f>IF(C55="","",_xlfn.AGGREGATE(2,7,$B$8:B54)+1)</f>
        <v/>
      </c>
      <c r="C55" s="84" t="str">
        <f>IFERROR(IF(D55="","",INDEX('Party Data'!$C$1:$P$9950,MATCH(DCR!D55,'Party Data'!$P$2:$P$9950,0)+1,4)),"New")</f>
        <v/>
      </c>
      <c r="D55" s="7"/>
      <c r="E55" s="8" t="str">
        <f>IFERROR(IF(C55="","",VLOOKUP(C55,'Party Data'!F:H,3,FALSE)),"")</f>
        <v/>
      </c>
      <c r="F55" s="10" t="str">
        <f>IFERROR(IF(D55="","",INDEX('Party Data'!$D:$F,MATCH(DCR!C55,'Party Data'!F:F,0),1)),"")</f>
        <v/>
      </c>
      <c r="G55" s="32" t="str">
        <f>IFERROR(VLOOKUP(C55,'Party Data'!$F:$N,8,FALSE),"")</f>
        <v/>
      </c>
      <c r="H55" s="85" t="str">
        <f>IFERROR(UPPER(LEFT(VLOOKUP(C55,'Party Data'!$F:$M,5,FALSE),3)),"")</f>
        <v/>
      </c>
      <c r="I55" s="86" t="str">
        <f>IF(F55="","",VLOOKUP($D$2,ID!$C$1:$F$86,3,FALSE))</f>
        <v/>
      </c>
      <c r="J55" s="87" t="str">
        <f>IF(I55="","",VLOOKUP(I55,ID!$E$1:$F$107,2,FALSE))</f>
        <v/>
      </c>
      <c r="K55" s="164"/>
      <c r="L55" s="142" t="str">
        <f>IFERROR(IF(C55="","",IF(SUMIFS(Dues!$F$4:$F$153,Dues!$B$4:$B$153,DCR!$C55)-SUMIFS($M$7:$M54,$C$7:$C54,$C55)&lt;0,"No Due",SUMIFS(Dues!$F$4:$F$153,Dues!$B$4:$B$153,DCR!$C55)-SUMIFS($M$7:$M54,$C$7:$C54,$C55))),"No Dues")</f>
        <v/>
      </c>
      <c r="M55" s="143"/>
      <c r="N55" s="143"/>
      <c r="O55" s="145" t="str">
        <f>IFERROR(IF(AND(L55&lt;=0,M55&lt;&gt;""),"Cash?",SUMIFS($M$8:$M55,$C$8:$C55,$C55)/VLOOKUP($C55,$C$8:$L55,10,FALSE)),"")</f>
        <v/>
      </c>
      <c r="P55" s="50" t="str">
        <f t="shared" si="0"/>
        <v/>
      </c>
      <c r="Q55" s="63"/>
      <c r="R55" s="88" t="str">
        <f>IF(IFERROR(VLOOKUP(C55,$C$7:C54,1,FALSE)&gt;0,0),"",1)</f>
        <v/>
      </c>
      <c r="S55" s="88"/>
      <c r="T55" s="88" t="str">
        <f t="shared" si="1"/>
        <v/>
      </c>
      <c r="U55" s="89" t="e">
        <f t="shared" si="3"/>
        <v>#VALUE!</v>
      </c>
      <c r="V55" s="61"/>
      <c r="W55" s="146"/>
      <c r="X55" s="147"/>
    </row>
    <row r="56" spans="1:24" ht="16.5" customHeight="1">
      <c r="A56" s="62"/>
      <c r="B56" s="83" t="str">
        <f>IF(C56="","",_xlfn.AGGREGATE(2,7,$B$8:B55)+1)</f>
        <v/>
      </c>
      <c r="C56" s="84" t="str">
        <f>IFERROR(IF(D56="","",INDEX('Party Data'!$C$1:$P$9950,MATCH(DCR!D56,'Party Data'!$P$2:$P$9950,0)+1,4)),"New")</f>
        <v/>
      </c>
      <c r="D56" s="7"/>
      <c r="E56" s="8" t="str">
        <f>IFERROR(IF(C56="","",VLOOKUP(C56,'Party Data'!F:H,3,FALSE)),"")</f>
        <v/>
      </c>
      <c r="F56" s="10" t="str">
        <f>IFERROR(IF(D56="","",INDEX('Party Data'!$D:$F,MATCH(DCR!C56,'Party Data'!F:F,0),1)),"")</f>
        <v/>
      </c>
      <c r="G56" s="32" t="str">
        <f>IFERROR(VLOOKUP(C56,'Party Data'!$F:$N,8,FALSE),"")</f>
        <v/>
      </c>
      <c r="H56" s="85" t="str">
        <f>IFERROR(UPPER(LEFT(VLOOKUP(C56,'Party Data'!$F:$M,5,FALSE),3)),"")</f>
        <v/>
      </c>
      <c r="I56" s="86" t="str">
        <f>IF(F56="","",VLOOKUP($D$2,ID!$C$1:$F$86,3,FALSE))</f>
        <v/>
      </c>
      <c r="J56" s="87" t="str">
        <f>IF(I56="","",VLOOKUP(I56,ID!$E$1:$F$107,2,FALSE))</f>
        <v/>
      </c>
      <c r="K56" s="164"/>
      <c r="L56" s="142" t="str">
        <f>IFERROR(IF(C56="","",IF(SUMIFS(Dues!$F$4:$F$153,Dues!$B$4:$B$153,DCR!$C56)-SUMIFS($M$7:$M55,$C$7:$C55,$C56)&lt;0,"No Due",SUMIFS(Dues!$F$4:$F$153,Dues!$B$4:$B$153,DCR!$C56)-SUMIFS($M$7:$M55,$C$7:$C55,$C56))),"No Dues")</f>
        <v/>
      </c>
      <c r="M56" s="143"/>
      <c r="N56" s="143"/>
      <c r="O56" s="145" t="str">
        <f>IFERROR(IF(AND(L56&lt;=0,M56&lt;&gt;""),"Cash?",SUMIFS($M$8:$M56,$C$8:$C56,$C56)/VLOOKUP($C56,$C$8:$L56,10,FALSE)),"")</f>
        <v/>
      </c>
      <c r="P56" s="50" t="str">
        <f t="shared" si="0"/>
        <v/>
      </c>
      <c r="Q56" s="63"/>
      <c r="R56" s="88" t="str">
        <f>IF(IFERROR(VLOOKUP(C56,$C$7:C55,1,FALSE)&gt;0,0),"",1)</f>
        <v/>
      </c>
      <c r="S56" s="88"/>
      <c r="T56" s="88" t="str">
        <f t="shared" si="1"/>
        <v/>
      </c>
      <c r="U56" s="89" t="e">
        <f t="shared" si="3"/>
        <v>#VALUE!</v>
      </c>
      <c r="V56" s="61"/>
      <c r="W56" s="146"/>
      <c r="X56" s="147"/>
    </row>
    <row r="57" spans="1:24" ht="16.5" customHeight="1">
      <c r="A57" s="62"/>
      <c r="B57" s="83" t="str">
        <f>IF(C57="","",_xlfn.AGGREGATE(2,7,$B$8:B56)+1)</f>
        <v/>
      </c>
      <c r="C57" s="84" t="str">
        <f>IFERROR(IF(D57="","",INDEX('Party Data'!$C$1:$P$9950,MATCH(DCR!D57,'Party Data'!$P$2:$P$9950,0)+1,4)),"New")</f>
        <v/>
      </c>
      <c r="D57" s="7"/>
      <c r="E57" s="8" t="str">
        <f>IFERROR(IF(C57="","",VLOOKUP(C57,'Party Data'!F:H,3,FALSE)),"")</f>
        <v/>
      </c>
      <c r="F57" s="10" t="str">
        <f>IFERROR(IF(D57="","",INDEX('Party Data'!$D:$F,MATCH(DCR!C57,'Party Data'!F:F,0),1)),"")</f>
        <v/>
      </c>
      <c r="G57" s="32" t="str">
        <f>IFERROR(VLOOKUP(C57,'Party Data'!$F:$N,8,FALSE),"")</f>
        <v/>
      </c>
      <c r="H57" s="85" t="str">
        <f>IFERROR(UPPER(LEFT(VLOOKUP(C57,'Party Data'!$F:$M,5,FALSE),3)),"")</f>
        <v/>
      </c>
      <c r="I57" s="86" t="str">
        <f>IF(F57="","",VLOOKUP($D$2,ID!$C$1:$F$86,3,FALSE))</f>
        <v/>
      </c>
      <c r="J57" s="87" t="str">
        <f>IF(I57="","",VLOOKUP(I57,ID!$E$1:$F$107,2,FALSE))</f>
        <v/>
      </c>
      <c r="K57" s="164"/>
      <c r="L57" s="142" t="str">
        <f>IFERROR(IF(C57="","",IF(SUMIFS(Dues!$F$4:$F$153,Dues!$B$4:$B$153,DCR!$C57)-SUMIFS($M$7:$M56,$C$7:$C56,$C57)&lt;0,"No Due",SUMIFS(Dues!$F$4:$F$153,Dues!$B$4:$B$153,DCR!$C57)-SUMIFS($M$7:$M56,$C$7:$C56,$C57))),"No Dues")</f>
        <v/>
      </c>
      <c r="M57" s="143"/>
      <c r="N57" s="143"/>
      <c r="O57" s="145" t="str">
        <f>IFERROR(IF(AND(L57&lt;=0,M57&lt;&gt;""),"Cash?",SUMIFS($M$8:$M57,$C$8:$C57,$C57)/VLOOKUP($C57,$C$8:$L57,10,FALSE)),"")</f>
        <v/>
      </c>
      <c r="P57" s="50" t="str">
        <f t="shared" si="0"/>
        <v/>
      </c>
      <c r="Q57" s="63"/>
      <c r="R57" s="88" t="str">
        <f>IF(IFERROR(VLOOKUP(C57,$C$7:C56,1,FALSE)&gt;0,0),"",1)</f>
        <v/>
      </c>
      <c r="S57" s="88"/>
      <c r="T57" s="88" t="str">
        <f t="shared" si="1"/>
        <v/>
      </c>
      <c r="U57" s="89" t="e">
        <f t="shared" si="3"/>
        <v>#VALUE!</v>
      </c>
      <c r="V57" s="61"/>
      <c r="W57" s="146"/>
      <c r="X57" s="147"/>
    </row>
    <row r="58" spans="1:24" ht="16.5" customHeight="1">
      <c r="A58" s="62"/>
      <c r="B58" s="83" t="str">
        <f>IF(C58="","",_xlfn.AGGREGATE(2,7,$B$8:B57)+1)</f>
        <v/>
      </c>
      <c r="C58" s="84" t="str">
        <f>IFERROR(IF(D58="","",INDEX('Party Data'!$C$1:$P$9950,MATCH(DCR!D58,'Party Data'!$P$2:$P$9950,0)+1,4)),"New")</f>
        <v/>
      </c>
      <c r="D58" s="7"/>
      <c r="E58" s="8" t="str">
        <f>IFERROR(IF(C58="","",VLOOKUP(C58,'Party Data'!F:H,3,FALSE)),"")</f>
        <v/>
      </c>
      <c r="F58" s="10" t="str">
        <f>IFERROR(IF(D58="","",INDEX('Party Data'!$D:$F,MATCH(DCR!C58,'Party Data'!F:F,0),1)),"")</f>
        <v/>
      </c>
      <c r="G58" s="32" t="str">
        <f>IFERROR(VLOOKUP(C58,'Party Data'!$F:$N,8,FALSE),"")</f>
        <v/>
      </c>
      <c r="H58" s="85" t="str">
        <f>IFERROR(UPPER(LEFT(VLOOKUP(C58,'Party Data'!$F:$M,5,FALSE),3)),"")</f>
        <v/>
      </c>
      <c r="I58" s="86" t="str">
        <f>IF(F58="","",VLOOKUP($D$2,ID!$C$1:$F$86,3,FALSE))</f>
        <v/>
      </c>
      <c r="J58" s="87" t="str">
        <f>IF(I58="","",VLOOKUP(I58,ID!$E$1:$F$107,2,FALSE))</f>
        <v/>
      </c>
      <c r="K58" s="164"/>
      <c r="L58" s="142" t="str">
        <f>IFERROR(IF(C58="","",IF(SUMIFS(Dues!$F$4:$F$153,Dues!$B$4:$B$153,DCR!$C58)-SUMIFS($M$7:$M57,$C$7:$C57,$C58)&lt;0,"No Due",SUMIFS(Dues!$F$4:$F$153,Dues!$B$4:$B$153,DCR!$C58)-SUMIFS($M$7:$M57,$C$7:$C57,$C58))),"No Dues")</f>
        <v/>
      </c>
      <c r="M58" s="143"/>
      <c r="N58" s="143"/>
      <c r="O58" s="145" t="str">
        <f>IFERROR(IF(AND(L58&lt;=0,M58&lt;&gt;""),"Cash?",SUMIFS($M$8:$M58,$C$8:$C58,$C58)/VLOOKUP($C58,$C$8:$L58,10,FALSE)),"")</f>
        <v/>
      </c>
      <c r="P58" s="50" t="str">
        <f t="shared" si="0"/>
        <v/>
      </c>
      <c r="Q58" s="63"/>
      <c r="R58" s="88" t="str">
        <f>IF(IFERROR(VLOOKUP(C58,$C$7:C57,1,FALSE)&gt;0,0),"",1)</f>
        <v/>
      </c>
      <c r="S58" s="88"/>
      <c r="T58" s="88" t="str">
        <f t="shared" si="1"/>
        <v/>
      </c>
      <c r="U58" s="89" t="e">
        <f t="shared" si="3"/>
        <v>#VALUE!</v>
      </c>
      <c r="V58" s="61"/>
      <c r="W58" s="146"/>
      <c r="X58" s="147"/>
    </row>
    <row r="59" spans="1:24" ht="16.5" customHeight="1">
      <c r="A59" s="62"/>
      <c r="B59" s="83" t="str">
        <f>IF(C59="","",_xlfn.AGGREGATE(2,7,$B$8:B58)+1)</f>
        <v/>
      </c>
      <c r="C59" s="84" t="str">
        <f>IFERROR(IF(D59="","",INDEX('Party Data'!$C$1:$P$9950,MATCH(DCR!D59,'Party Data'!$P$2:$P$9950,0)+1,4)),"New")</f>
        <v/>
      </c>
      <c r="D59" s="7"/>
      <c r="E59" s="8" t="str">
        <f>IFERROR(IF(C59="","",VLOOKUP(C59,'Party Data'!F:H,3,FALSE)),"")</f>
        <v/>
      </c>
      <c r="F59" s="10" t="str">
        <f>IFERROR(IF(D59="","",INDEX('Party Data'!$D:$F,MATCH(DCR!C59,'Party Data'!F:F,0),1)),"")</f>
        <v/>
      </c>
      <c r="G59" s="32" t="str">
        <f>IFERROR(VLOOKUP(C59,'Party Data'!$F:$N,8,FALSE),"")</f>
        <v/>
      </c>
      <c r="H59" s="85" t="str">
        <f>IFERROR(UPPER(LEFT(VLOOKUP(C59,'Party Data'!$F:$M,5,FALSE),3)),"")</f>
        <v/>
      </c>
      <c r="I59" s="86" t="str">
        <f>IF(F59="","",VLOOKUP($D$2,ID!$C$1:$F$86,3,FALSE))</f>
        <v/>
      </c>
      <c r="J59" s="87" t="str">
        <f>IF(I59="","",VLOOKUP(I59,ID!$E$1:$F$107,2,FALSE))</f>
        <v/>
      </c>
      <c r="K59" s="164"/>
      <c r="L59" s="142" t="str">
        <f>IFERROR(IF(C59="","",IF(SUMIFS(Dues!$F$4:$F$153,Dues!$B$4:$B$153,DCR!$C59)-SUMIFS($M$7:$M58,$C$7:$C58,$C59)&lt;0,"No Due",SUMIFS(Dues!$F$4:$F$153,Dues!$B$4:$B$153,DCR!$C59)-SUMIFS($M$7:$M58,$C$7:$C58,$C59))),"No Dues")</f>
        <v/>
      </c>
      <c r="M59" s="143"/>
      <c r="N59" s="143"/>
      <c r="O59" s="145" t="str">
        <f>IFERROR(IF(AND(L59&lt;=0,M59&lt;&gt;""),"Cash?",SUMIFS($M$8:$M59,$C$8:$C59,$C59)/VLOOKUP($C59,$C$8:$L59,10,FALSE)),"")</f>
        <v/>
      </c>
      <c r="P59" s="50" t="str">
        <f t="shared" si="0"/>
        <v/>
      </c>
      <c r="Q59" s="63"/>
      <c r="R59" s="88" t="str">
        <f>IF(IFERROR(VLOOKUP(C59,$C$7:C58,1,FALSE)&gt;0,0),"",1)</f>
        <v/>
      </c>
      <c r="S59" s="88"/>
      <c r="T59" s="88" t="str">
        <f t="shared" si="1"/>
        <v/>
      </c>
      <c r="U59" s="89" t="e">
        <f t="shared" si="3"/>
        <v>#VALUE!</v>
      </c>
      <c r="V59" s="61"/>
      <c r="W59" s="146"/>
      <c r="X59" s="147"/>
    </row>
    <row r="60" spans="1:24" ht="16.5" customHeight="1">
      <c r="A60" s="62"/>
      <c r="B60" s="83" t="str">
        <f>IF(C60="","",_xlfn.AGGREGATE(2,7,$B$8:B59)+1)</f>
        <v/>
      </c>
      <c r="C60" s="84" t="str">
        <f>IFERROR(IF(D60="","",INDEX('Party Data'!$C$1:$P$9950,MATCH(DCR!D60,'Party Data'!$P$2:$P$9950,0)+1,4)),"New")</f>
        <v/>
      </c>
      <c r="D60" s="7"/>
      <c r="E60" s="8" t="str">
        <f>IFERROR(IF(C60="","",VLOOKUP(C60,'Party Data'!F:H,3,FALSE)),"")</f>
        <v/>
      </c>
      <c r="F60" s="10" t="str">
        <f>IFERROR(IF(D60="","",INDEX('Party Data'!$D:$F,MATCH(DCR!C60,'Party Data'!F:F,0),1)),"")</f>
        <v/>
      </c>
      <c r="G60" s="32" t="str">
        <f>IFERROR(VLOOKUP(C60,'Party Data'!$F:$N,8,FALSE),"")</f>
        <v/>
      </c>
      <c r="H60" s="85" t="str">
        <f>IFERROR(UPPER(LEFT(VLOOKUP(C60,'Party Data'!$F:$M,5,FALSE),3)),"")</f>
        <v/>
      </c>
      <c r="I60" s="86" t="str">
        <f>IF(F60="","",VLOOKUP($D$2,ID!$C$1:$F$86,3,FALSE))</f>
        <v/>
      </c>
      <c r="J60" s="87" t="str">
        <f>IF(I60="","",VLOOKUP(I60,ID!$E$1:$F$107,2,FALSE))</f>
        <v/>
      </c>
      <c r="K60" s="164"/>
      <c r="L60" s="142" t="str">
        <f>IFERROR(IF(C60="","",IF(SUMIFS(Dues!$F$4:$F$153,Dues!$B$4:$B$153,DCR!$C60)-SUMIFS($M$7:$M59,$C$7:$C59,$C60)&lt;0,"No Due",SUMIFS(Dues!$F$4:$F$153,Dues!$B$4:$B$153,DCR!$C60)-SUMIFS($M$7:$M59,$C$7:$C59,$C60))),"No Dues")</f>
        <v/>
      </c>
      <c r="M60" s="143"/>
      <c r="N60" s="143"/>
      <c r="O60" s="145" t="str">
        <f>IFERROR(IF(AND(L60&lt;=0,M60&lt;&gt;""),"Cash?",SUMIFS($M$8:$M60,$C$8:$C60,$C60)/VLOOKUP($C60,$C$8:$L60,10,FALSE)),"")</f>
        <v/>
      </c>
      <c r="P60" s="50" t="str">
        <f t="shared" si="0"/>
        <v/>
      </c>
      <c r="Q60" s="63"/>
      <c r="R60" s="88" t="str">
        <f>IF(IFERROR(VLOOKUP(C60,$C$7:C59,1,FALSE)&gt;0,0),"",1)</f>
        <v/>
      </c>
      <c r="S60" s="88"/>
      <c r="T60" s="88" t="str">
        <f t="shared" si="1"/>
        <v/>
      </c>
      <c r="U60" s="89" t="e">
        <f t="shared" si="3"/>
        <v>#VALUE!</v>
      </c>
      <c r="V60" s="61"/>
      <c r="W60" s="146"/>
      <c r="X60" s="147"/>
    </row>
    <row r="61" spans="1:24" ht="16.5" customHeight="1">
      <c r="A61" s="62"/>
      <c r="B61" s="83" t="str">
        <f>IF(C61="","",_xlfn.AGGREGATE(2,7,$B$8:B60)+1)</f>
        <v/>
      </c>
      <c r="C61" s="84" t="str">
        <f>IFERROR(IF(D61="","",INDEX('Party Data'!$C$1:$P$9950,MATCH(DCR!D61,'Party Data'!$P$2:$P$9950,0)+1,4)),"New")</f>
        <v/>
      </c>
      <c r="D61" s="7"/>
      <c r="E61" s="8" t="str">
        <f>IFERROR(IF(C61="","",VLOOKUP(C61,'Party Data'!F:H,3,FALSE)),"")</f>
        <v/>
      </c>
      <c r="F61" s="10" t="str">
        <f>IFERROR(IF(D61="","",INDEX('Party Data'!$D:$F,MATCH(DCR!C61,'Party Data'!F:F,0),1)),"")</f>
        <v/>
      </c>
      <c r="G61" s="32" t="str">
        <f>IFERROR(VLOOKUP(C61,'Party Data'!$F:$N,8,FALSE),"")</f>
        <v/>
      </c>
      <c r="H61" s="85" t="str">
        <f>IFERROR(UPPER(LEFT(VLOOKUP(C61,'Party Data'!$F:$M,5,FALSE),3)),"")</f>
        <v/>
      </c>
      <c r="I61" s="86" t="str">
        <f>IF(F61="","",VLOOKUP($D$2,ID!$C$1:$F$86,3,FALSE))</f>
        <v/>
      </c>
      <c r="J61" s="87" t="str">
        <f>IF(I61="","",VLOOKUP(I61,ID!$E$1:$F$107,2,FALSE))</f>
        <v/>
      </c>
      <c r="K61" s="164"/>
      <c r="L61" s="142" t="str">
        <f>IFERROR(IF(C61="","",IF(SUMIFS(Dues!$F$4:$F$153,Dues!$B$4:$B$153,DCR!$C61)-SUMIFS($M$7:$M60,$C$7:$C60,$C61)&lt;0,"No Due",SUMIFS(Dues!$F$4:$F$153,Dues!$B$4:$B$153,DCR!$C61)-SUMIFS($M$7:$M60,$C$7:$C60,$C61))),"No Dues")</f>
        <v/>
      </c>
      <c r="M61" s="143"/>
      <c r="N61" s="143"/>
      <c r="O61" s="145" t="str">
        <f>IFERROR(IF(AND(L61&lt;=0,M61&lt;&gt;""),"Cash?",SUMIFS($M$8:$M61,$C$8:$C61,$C61)/VLOOKUP($C61,$C$8:$L61,10,FALSE)),"")</f>
        <v/>
      </c>
      <c r="P61" s="50" t="str">
        <f t="shared" si="0"/>
        <v/>
      </c>
      <c r="Q61" s="63"/>
      <c r="R61" s="88" t="str">
        <f>IF(IFERROR(VLOOKUP(C61,$C$7:C60,1,FALSE)&gt;0,0),"",1)</f>
        <v/>
      </c>
      <c r="S61" s="88"/>
      <c r="T61" s="88" t="str">
        <f t="shared" si="1"/>
        <v/>
      </c>
      <c r="U61" s="89" t="e">
        <f t="shared" si="3"/>
        <v>#VALUE!</v>
      </c>
      <c r="V61" s="61"/>
      <c r="W61" s="146"/>
      <c r="X61" s="147"/>
    </row>
    <row r="62" spans="1:24" ht="16.5" customHeight="1">
      <c r="A62" s="62"/>
      <c r="B62" s="83" t="str">
        <f>IF(C62="","",_xlfn.AGGREGATE(2,7,$B$8:B61)+1)</f>
        <v/>
      </c>
      <c r="C62" s="84" t="str">
        <f>IFERROR(IF(D62="","",INDEX('Party Data'!$C$1:$P$9950,MATCH(DCR!D62,'Party Data'!$P$2:$P$9950,0)+1,4)),"New")</f>
        <v/>
      </c>
      <c r="D62" s="7"/>
      <c r="E62" s="8" t="str">
        <f>IFERROR(IF(C62="","",VLOOKUP(C62,'Party Data'!F:H,3,FALSE)),"")</f>
        <v/>
      </c>
      <c r="F62" s="10" t="str">
        <f>IFERROR(IF(D62="","",INDEX('Party Data'!$D:$F,MATCH(DCR!C62,'Party Data'!F:F,0),1)),"")</f>
        <v/>
      </c>
      <c r="G62" s="32" t="str">
        <f>IFERROR(VLOOKUP(C62,'Party Data'!$F:$N,8,FALSE),"")</f>
        <v/>
      </c>
      <c r="H62" s="85" t="str">
        <f>IFERROR(UPPER(LEFT(VLOOKUP(C62,'Party Data'!$F:$M,5,FALSE),3)),"")</f>
        <v/>
      </c>
      <c r="I62" s="86" t="str">
        <f>IF(F62="","",VLOOKUP($D$2,ID!$C$1:$F$86,3,FALSE))</f>
        <v/>
      </c>
      <c r="J62" s="87" t="str">
        <f>IF(I62="","",VLOOKUP(I62,ID!$E$1:$F$107,2,FALSE))</f>
        <v/>
      </c>
      <c r="K62" s="164"/>
      <c r="L62" s="142" t="str">
        <f>IFERROR(IF(C62="","",IF(SUMIFS(Dues!$F$4:$F$153,Dues!$B$4:$B$153,DCR!$C62)-SUMIFS($M$7:$M61,$C$7:$C61,$C62)&lt;0,"No Due",SUMIFS(Dues!$F$4:$F$153,Dues!$B$4:$B$153,DCR!$C62)-SUMIFS($M$7:$M61,$C$7:$C61,$C62))),"No Dues")</f>
        <v/>
      </c>
      <c r="M62" s="143"/>
      <c r="N62" s="143"/>
      <c r="O62" s="145" t="str">
        <f>IFERROR(IF(AND(L62&lt;=0,M62&lt;&gt;""),"Cash?",SUMIFS($M$8:$M62,$C$8:$C62,$C62)/VLOOKUP($C62,$C$8:$L62,10,FALSE)),"")</f>
        <v/>
      </c>
      <c r="P62" s="50" t="str">
        <f t="shared" si="0"/>
        <v/>
      </c>
      <c r="Q62" s="63"/>
      <c r="R62" s="88" t="str">
        <f>IF(IFERROR(VLOOKUP(C62,$C$7:C61,1,FALSE)&gt;0,0),"",1)</f>
        <v/>
      </c>
      <c r="S62" s="88"/>
      <c r="T62" s="88" t="str">
        <f t="shared" si="1"/>
        <v/>
      </c>
      <c r="U62" s="89" t="e">
        <f t="shared" si="3"/>
        <v>#VALUE!</v>
      </c>
      <c r="V62" s="61"/>
      <c r="W62" s="146"/>
      <c r="X62" s="147"/>
    </row>
    <row r="63" spans="1:24" ht="16.5" customHeight="1">
      <c r="A63" s="62"/>
      <c r="B63" s="83" t="str">
        <f>IF(C63="","",_xlfn.AGGREGATE(2,7,$B$8:B62)+1)</f>
        <v/>
      </c>
      <c r="C63" s="84" t="str">
        <f>IFERROR(IF(D63="","",INDEX('Party Data'!$C$1:$P$9950,MATCH(DCR!D63,'Party Data'!$P$2:$P$9950,0)+1,4)),"New")</f>
        <v/>
      </c>
      <c r="D63" s="7"/>
      <c r="E63" s="8" t="str">
        <f>IFERROR(IF(C63="","",VLOOKUP(C63,'Party Data'!F:H,3,FALSE)),"")</f>
        <v/>
      </c>
      <c r="F63" s="10" t="str">
        <f>IFERROR(IF(D63="","",INDEX('Party Data'!$D:$F,MATCH(DCR!C63,'Party Data'!F:F,0),1)),"")</f>
        <v/>
      </c>
      <c r="G63" s="32" t="str">
        <f>IFERROR(VLOOKUP(C63,'Party Data'!$F:$N,8,FALSE),"")</f>
        <v/>
      </c>
      <c r="H63" s="85" t="str">
        <f>IFERROR(UPPER(LEFT(VLOOKUP(C63,'Party Data'!$F:$M,5,FALSE),3)),"")</f>
        <v/>
      </c>
      <c r="I63" s="86" t="str">
        <f>IF(F63="","",VLOOKUP($D$2,ID!$C$1:$F$86,3,FALSE))</f>
        <v/>
      </c>
      <c r="J63" s="87" t="str">
        <f>IF(I63="","",VLOOKUP(I63,ID!$E$1:$F$107,2,FALSE))</f>
        <v/>
      </c>
      <c r="K63" s="164"/>
      <c r="L63" s="142" t="str">
        <f>IFERROR(IF(C63="","",IF(SUMIFS(Dues!$F$4:$F$153,Dues!$B$4:$B$153,DCR!$C63)-SUMIFS($M$7:$M62,$C$7:$C62,$C63)&lt;0,"No Due",SUMIFS(Dues!$F$4:$F$153,Dues!$B$4:$B$153,DCR!$C63)-SUMIFS($M$7:$M62,$C$7:$C62,$C63))),"No Dues")</f>
        <v/>
      </c>
      <c r="M63" s="143"/>
      <c r="N63" s="143"/>
      <c r="O63" s="145" t="str">
        <f>IFERROR(IF(AND(L63&lt;=0,M63&lt;&gt;""),"Cash?",SUMIFS($M$8:$M63,$C$8:$C63,$C63)/VLOOKUP($C63,$C$8:$L63,10,FALSE)),"")</f>
        <v/>
      </c>
      <c r="P63" s="50" t="str">
        <f t="shared" si="0"/>
        <v/>
      </c>
      <c r="Q63" s="63"/>
      <c r="R63" s="88" t="str">
        <f>IF(IFERROR(VLOOKUP(C63,$C$7:C62,1,FALSE)&gt;0,0),"",1)</f>
        <v/>
      </c>
      <c r="S63" s="88"/>
      <c r="T63" s="88" t="str">
        <f t="shared" si="1"/>
        <v/>
      </c>
      <c r="U63" s="89" t="e">
        <f t="shared" si="3"/>
        <v>#VALUE!</v>
      </c>
      <c r="V63" s="61"/>
      <c r="W63" s="146"/>
      <c r="X63" s="147"/>
    </row>
    <row r="64" spans="1:24" ht="16.5" customHeight="1">
      <c r="A64" s="62"/>
      <c r="B64" s="83" t="str">
        <f>IF(C64="","",_xlfn.AGGREGATE(2,7,$B$8:B63)+1)</f>
        <v/>
      </c>
      <c r="C64" s="84" t="str">
        <f>IFERROR(IF(D64="","",INDEX('Party Data'!$C$1:$P$9950,MATCH(DCR!D64,'Party Data'!$P$2:$P$9950,0)+1,4)),"New")</f>
        <v/>
      </c>
      <c r="D64" s="7"/>
      <c r="E64" s="8" t="str">
        <f>IFERROR(IF(C64="","",VLOOKUP(C64,'Party Data'!F:H,3,FALSE)),"")</f>
        <v/>
      </c>
      <c r="F64" s="10" t="str">
        <f>IFERROR(IF(D64="","",INDEX('Party Data'!$D:$F,MATCH(DCR!C64,'Party Data'!F:F,0),1)),"")</f>
        <v/>
      </c>
      <c r="G64" s="32" t="str">
        <f>IFERROR(VLOOKUP(C64,'Party Data'!$F:$N,8,FALSE),"")</f>
        <v/>
      </c>
      <c r="H64" s="85" t="str">
        <f>IFERROR(UPPER(LEFT(VLOOKUP(C64,'Party Data'!$F:$M,5,FALSE),3)),"")</f>
        <v/>
      </c>
      <c r="I64" s="86" t="str">
        <f>IF(F64="","",VLOOKUP($D$2,ID!$C$1:$F$86,3,FALSE))</f>
        <v/>
      </c>
      <c r="J64" s="87" t="str">
        <f>IF(I64="","",VLOOKUP(I64,ID!$E$1:$F$107,2,FALSE))</f>
        <v/>
      </c>
      <c r="K64" s="164"/>
      <c r="L64" s="142" t="str">
        <f>IFERROR(IF(C64="","",IF(SUMIFS(Dues!$F$4:$F$153,Dues!$B$4:$B$153,DCR!$C64)-SUMIFS($M$7:$M63,$C$7:$C63,$C64)&lt;0,"No Due",SUMIFS(Dues!$F$4:$F$153,Dues!$B$4:$B$153,DCR!$C64)-SUMIFS($M$7:$M63,$C$7:$C63,$C64))),"No Dues")</f>
        <v/>
      </c>
      <c r="M64" s="143"/>
      <c r="N64" s="143"/>
      <c r="O64" s="145" t="str">
        <f>IFERROR(IF(AND(L64&lt;=0,M64&lt;&gt;""),"Cash?",SUMIFS($M$8:$M64,$C$8:$C64,$C64)/VLOOKUP($C64,$C$8:$L64,10,FALSE)),"")</f>
        <v/>
      </c>
      <c r="P64" s="50" t="str">
        <f t="shared" si="0"/>
        <v/>
      </c>
      <c r="Q64" s="63"/>
      <c r="R64" s="88" t="str">
        <f>IF(IFERROR(VLOOKUP(C64,$C$7:C63,1,FALSE)&gt;0,0),"",1)</f>
        <v/>
      </c>
      <c r="S64" s="88"/>
      <c r="T64" s="88" t="str">
        <f t="shared" si="1"/>
        <v/>
      </c>
      <c r="U64" s="89" t="e">
        <f t="shared" si="3"/>
        <v>#VALUE!</v>
      </c>
      <c r="V64" s="61"/>
      <c r="W64" s="146"/>
      <c r="X64" s="147"/>
    </row>
    <row r="65" spans="1:24" ht="16.5" customHeight="1">
      <c r="A65" s="62"/>
      <c r="B65" s="83" t="str">
        <f>IF(C65="","",_xlfn.AGGREGATE(2,7,$B$8:B64)+1)</f>
        <v/>
      </c>
      <c r="C65" s="84" t="str">
        <f>IFERROR(IF(D65="","",INDEX('Party Data'!$C$1:$P$9950,MATCH(DCR!D65,'Party Data'!$P$2:$P$9950,0)+1,4)),"New")</f>
        <v/>
      </c>
      <c r="D65" s="7"/>
      <c r="E65" s="8" t="str">
        <f>IFERROR(IF(C65="","",VLOOKUP(C65,'Party Data'!F:H,3,FALSE)),"")</f>
        <v/>
      </c>
      <c r="F65" s="10" t="str">
        <f>IFERROR(IF(D65="","",INDEX('Party Data'!$D:$F,MATCH(DCR!C65,'Party Data'!F:F,0),1)),"")</f>
        <v/>
      </c>
      <c r="G65" s="32" t="str">
        <f>IFERROR(VLOOKUP(C65,'Party Data'!$F:$N,8,FALSE),"")</f>
        <v/>
      </c>
      <c r="H65" s="85" t="str">
        <f>IFERROR(UPPER(LEFT(VLOOKUP(C65,'Party Data'!$F:$M,5,FALSE),3)),"")</f>
        <v/>
      </c>
      <c r="I65" s="86" t="str">
        <f>IF(F65="","",VLOOKUP($D$2,ID!$C$1:$F$86,3,FALSE))</f>
        <v/>
      </c>
      <c r="J65" s="87" t="str">
        <f>IF(I65="","",VLOOKUP(I65,ID!$E$1:$F$107,2,FALSE))</f>
        <v/>
      </c>
      <c r="K65" s="164"/>
      <c r="L65" s="142" t="str">
        <f>IFERROR(IF(C65="","",IF(SUMIFS(Dues!$F$4:$F$153,Dues!$B$4:$B$153,DCR!$C65)-SUMIFS($M$7:$M64,$C$7:$C64,$C65)&lt;0,"No Due",SUMIFS(Dues!$F$4:$F$153,Dues!$B$4:$B$153,DCR!$C65)-SUMIFS($M$7:$M64,$C$7:$C64,$C65))),"No Dues")</f>
        <v/>
      </c>
      <c r="M65" s="143"/>
      <c r="N65" s="143"/>
      <c r="O65" s="145" t="str">
        <f>IFERROR(IF(AND(L65&lt;=0,M65&lt;&gt;""),"Cash?",SUMIFS($M$8:$M65,$C$8:$C65,$C65)/VLOOKUP($C65,$C$8:$L65,10,FALSE)),"")</f>
        <v/>
      </c>
      <c r="P65" s="50" t="str">
        <f t="shared" si="0"/>
        <v/>
      </c>
      <c r="Q65" s="63"/>
      <c r="R65" s="88" t="str">
        <f>IF(IFERROR(VLOOKUP(C65,$C$7:C64,1,FALSE)&gt;0,0),"",1)</f>
        <v/>
      </c>
      <c r="S65" s="88"/>
      <c r="T65" s="88" t="str">
        <f t="shared" si="1"/>
        <v/>
      </c>
      <c r="U65" s="89" t="e">
        <f t="shared" si="3"/>
        <v>#VALUE!</v>
      </c>
      <c r="V65" s="61"/>
      <c r="W65" s="146"/>
      <c r="X65" s="147"/>
    </row>
    <row r="66" spans="1:24" ht="16.5" customHeight="1">
      <c r="A66" s="62"/>
      <c r="B66" s="83" t="str">
        <f>IF(C66="","",_xlfn.AGGREGATE(2,7,$B$8:B65)+1)</f>
        <v/>
      </c>
      <c r="C66" s="84" t="str">
        <f>IFERROR(IF(D66="","",INDEX('Party Data'!$C$1:$P$9950,MATCH(DCR!D66,'Party Data'!$P$2:$P$9950,0)+1,4)),"New")</f>
        <v/>
      </c>
      <c r="D66" s="7"/>
      <c r="E66" s="8" t="str">
        <f>IFERROR(IF(C66="","",VLOOKUP(C66,'Party Data'!F:H,3,FALSE)),"")</f>
        <v/>
      </c>
      <c r="F66" s="10" t="str">
        <f>IFERROR(IF(D66="","",INDEX('Party Data'!$D:$F,MATCH(DCR!C66,'Party Data'!F:F,0),1)),"")</f>
        <v/>
      </c>
      <c r="G66" s="32" t="str">
        <f>IFERROR(VLOOKUP(C66,'Party Data'!$F:$N,8,FALSE),"")</f>
        <v/>
      </c>
      <c r="H66" s="85" t="str">
        <f>IFERROR(UPPER(LEFT(VLOOKUP(C66,'Party Data'!$F:$M,5,FALSE),3)),"")</f>
        <v/>
      </c>
      <c r="I66" s="86" t="str">
        <f>IF(F66="","",VLOOKUP($D$2,ID!$C$1:$F$86,3,FALSE))</f>
        <v/>
      </c>
      <c r="J66" s="87" t="str">
        <f>IF(I66="","",VLOOKUP(I66,ID!$E$1:$F$107,2,FALSE))</f>
        <v/>
      </c>
      <c r="K66" s="164"/>
      <c r="L66" s="142" t="str">
        <f>IFERROR(IF(C66="","",IF(SUMIFS(Dues!$F$4:$F$153,Dues!$B$4:$B$153,DCR!$C66)-SUMIFS($M$7:$M65,$C$7:$C65,$C66)&lt;0,"No Due",SUMIFS(Dues!$F$4:$F$153,Dues!$B$4:$B$153,DCR!$C66)-SUMIFS($M$7:$M65,$C$7:$C65,$C66))),"No Dues")</f>
        <v/>
      </c>
      <c r="M66" s="143"/>
      <c r="N66" s="143"/>
      <c r="O66" s="145" t="str">
        <f>IFERROR(IF(AND(L66&lt;=0,M66&lt;&gt;""),"Cash?",SUMIFS($M$8:$M66,$C$8:$C66,$C66)/VLOOKUP($C66,$C$8:$L66,10,FALSE)),"")</f>
        <v/>
      </c>
      <c r="P66" s="50" t="str">
        <f t="shared" si="0"/>
        <v/>
      </c>
      <c r="Q66" s="63"/>
      <c r="R66" s="88" t="str">
        <f>IF(IFERROR(VLOOKUP(C66,$C$7:C65,1,FALSE)&gt;0,0),"",1)</f>
        <v/>
      </c>
      <c r="S66" s="88"/>
      <c r="T66" s="88" t="str">
        <f t="shared" si="1"/>
        <v/>
      </c>
      <c r="U66" s="89" t="e">
        <f t="shared" si="3"/>
        <v>#VALUE!</v>
      </c>
      <c r="V66" s="61"/>
      <c r="W66" s="146"/>
      <c r="X66" s="147"/>
    </row>
    <row r="67" spans="1:24" ht="16.5" customHeight="1">
      <c r="A67" s="62"/>
      <c r="B67" s="83" t="str">
        <f>IF(C67="","",_xlfn.AGGREGATE(2,7,$B$8:B66)+1)</f>
        <v/>
      </c>
      <c r="C67" s="84" t="str">
        <f>IFERROR(IF(D67="","",INDEX('Party Data'!$C$1:$P$9950,MATCH(DCR!D67,'Party Data'!$P$2:$P$9950,0)+1,4)),"New")</f>
        <v/>
      </c>
      <c r="D67" s="7"/>
      <c r="E67" s="8" t="str">
        <f>IFERROR(IF(C67="","",VLOOKUP(C67,'Party Data'!F:H,3,FALSE)),"")</f>
        <v/>
      </c>
      <c r="F67" s="10" t="str">
        <f>IFERROR(IF(D67="","",INDEX('Party Data'!$D:$F,MATCH(DCR!C67,'Party Data'!F:F,0),1)),"")</f>
        <v/>
      </c>
      <c r="G67" s="32" t="str">
        <f>IFERROR(VLOOKUP(C67,'Party Data'!$F:$N,8,FALSE),"")</f>
        <v/>
      </c>
      <c r="H67" s="85" t="str">
        <f>IFERROR(UPPER(LEFT(VLOOKUP(C67,'Party Data'!$F:$M,5,FALSE),3)),"")</f>
        <v/>
      </c>
      <c r="I67" s="86" t="str">
        <f>IF(F67="","",VLOOKUP($D$2,ID!$C$1:$F$86,3,FALSE))</f>
        <v/>
      </c>
      <c r="J67" s="87" t="str">
        <f>IF(I67="","",VLOOKUP(I67,ID!$E$1:$F$107,2,FALSE))</f>
        <v/>
      </c>
      <c r="K67" s="164"/>
      <c r="L67" s="142" t="str">
        <f>IFERROR(IF(C67="","",IF(SUMIFS(Dues!$F$4:$F$153,Dues!$B$4:$B$153,DCR!$C67)-SUMIFS($M$7:$M66,$C$7:$C66,$C67)&lt;0,"No Due",SUMIFS(Dues!$F$4:$F$153,Dues!$B$4:$B$153,DCR!$C67)-SUMIFS($M$7:$M66,$C$7:$C66,$C67))),"No Dues")</f>
        <v/>
      </c>
      <c r="M67" s="143"/>
      <c r="N67" s="143"/>
      <c r="O67" s="145" t="str">
        <f>IFERROR(IF(AND(L67&lt;=0,M67&lt;&gt;""),"Cash?",SUMIFS($M$8:$M67,$C$8:$C67,$C67)/VLOOKUP($C67,$C$8:$L67,10,FALSE)),"")</f>
        <v/>
      </c>
      <c r="P67" s="50" t="str">
        <f t="shared" si="0"/>
        <v/>
      </c>
      <c r="Q67" s="63"/>
      <c r="R67" s="88" t="str">
        <f>IF(IFERROR(VLOOKUP(C67,$C$7:C66,1,FALSE)&gt;0,0),"",1)</f>
        <v/>
      </c>
      <c r="S67" s="88"/>
      <c r="T67" s="88" t="str">
        <f t="shared" si="1"/>
        <v/>
      </c>
      <c r="U67" s="89" t="e">
        <f t="shared" si="3"/>
        <v>#VALUE!</v>
      </c>
      <c r="V67" s="61"/>
      <c r="W67" s="146"/>
      <c r="X67" s="147"/>
    </row>
    <row r="68" spans="1:24" ht="16.5" customHeight="1">
      <c r="A68" s="62"/>
      <c r="B68" s="83" t="str">
        <f>IF(C68="","",_xlfn.AGGREGATE(2,7,$B$8:B67)+1)</f>
        <v/>
      </c>
      <c r="C68" s="84" t="str">
        <f>IFERROR(IF(D68="","",INDEX('Party Data'!$C$1:$P$9950,MATCH(DCR!D68,'Party Data'!$P$2:$P$9950,0)+1,4)),"New")</f>
        <v/>
      </c>
      <c r="D68" s="7"/>
      <c r="E68" s="8" t="str">
        <f>IFERROR(IF(C68="","",VLOOKUP(C68,'Party Data'!F:H,3,FALSE)),"")</f>
        <v/>
      </c>
      <c r="F68" s="10" t="str">
        <f>IFERROR(IF(D68="","",INDEX('Party Data'!$D:$F,MATCH(DCR!C68,'Party Data'!F:F,0),1)),"")</f>
        <v/>
      </c>
      <c r="G68" s="32" t="str">
        <f>IFERROR(VLOOKUP(C68,'Party Data'!$F:$N,8,FALSE),"")</f>
        <v/>
      </c>
      <c r="H68" s="85" t="str">
        <f>IFERROR(UPPER(LEFT(VLOOKUP(C68,'Party Data'!$F:$M,5,FALSE),3)),"")</f>
        <v/>
      </c>
      <c r="I68" s="86" t="str">
        <f>IF(F68="","",VLOOKUP($D$2,ID!$C$1:$F$86,3,FALSE))</f>
        <v/>
      </c>
      <c r="J68" s="87" t="str">
        <f>IF(I68="","",VLOOKUP(I68,ID!$E$1:$F$107,2,FALSE))</f>
        <v/>
      </c>
      <c r="K68" s="164"/>
      <c r="L68" s="142" t="str">
        <f>IFERROR(IF(C68="","",IF(SUMIFS(Dues!$F$4:$F$153,Dues!$B$4:$B$153,DCR!$C68)-SUMIFS($M$7:$M67,$C$7:$C67,$C68)&lt;0,"No Due",SUMIFS(Dues!$F$4:$F$153,Dues!$B$4:$B$153,DCR!$C68)-SUMIFS($M$7:$M67,$C$7:$C67,$C68))),"No Dues")</f>
        <v/>
      </c>
      <c r="M68" s="143"/>
      <c r="N68" s="143"/>
      <c r="O68" s="145" t="str">
        <f>IFERROR(IF(AND(L68&lt;=0,M68&lt;&gt;""),"Cash?",SUMIFS($M$8:$M68,$C$8:$C68,$C68)/VLOOKUP($C68,$C$8:$L68,10,FALSE)),"")</f>
        <v/>
      </c>
      <c r="P68" s="50" t="str">
        <f t="shared" si="0"/>
        <v/>
      </c>
      <c r="Q68" s="63"/>
      <c r="R68" s="88" t="str">
        <f>IF(IFERROR(VLOOKUP(C68,$C$7:C67,1,FALSE)&gt;0,0),"",1)</f>
        <v/>
      </c>
      <c r="S68" s="88"/>
      <c r="T68" s="88" t="str">
        <f t="shared" si="1"/>
        <v/>
      </c>
      <c r="U68" s="89" t="e">
        <f t="shared" si="3"/>
        <v>#VALUE!</v>
      </c>
      <c r="V68" s="61"/>
      <c r="W68" s="146"/>
      <c r="X68" s="147"/>
    </row>
    <row r="69" spans="1:24" ht="16.5" customHeight="1">
      <c r="A69" s="62"/>
      <c r="B69" s="83" t="str">
        <f>IF(C69="","",_xlfn.AGGREGATE(2,7,$B$8:B68)+1)</f>
        <v/>
      </c>
      <c r="C69" s="84" t="str">
        <f>IFERROR(IF(D69="","",INDEX('Party Data'!$C$1:$P$9950,MATCH(DCR!D69,'Party Data'!$P$2:$P$9950,0)+1,4)),"New")</f>
        <v/>
      </c>
      <c r="D69" s="7"/>
      <c r="E69" s="8" t="str">
        <f>IFERROR(IF(C69="","",VLOOKUP(C69,'Party Data'!F:H,3,FALSE)),"")</f>
        <v/>
      </c>
      <c r="F69" s="10" t="str">
        <f>IFERROR(IF(D69="","",INDEX('Party Data'!$D:$F,MATCH(DCR!C69,'Party Data'!F:F,0),1)),"")</f>
        <v/>
      </c>
      <c r="G69" s="32" t="str">
        <f>IFERROR(VLOOKUP(C69,'Party Data'!$F:$N,8,FALSE),"")</f>
        <v/>
      </c>
      <c r="H69" s="85" t="str">
        <f>IFERROR(UPPER(LEFT(VLOOKUP(C69,'Party Data'!$F:$M,5,FALSE),3)),"")</f>
        <v/>
      </c>
      <c r="I69" s="86" t="str">
        <f>IF(F69="","",VLOOKUP($D$2,ID!$C$1:$F$86,3,FALSE))</f>
        <v/>
      </c>
      <c r="J69" s="87" t="str">
        <f>IF(I69="","",VLOOKUP(I69,ID!$E$1:$F$107,2,FALSE))</f>
        <v/>
      </c>
      <c r="K69" s="164"/>
      <c r="L69" s="142" t="str">
        <f>IFERROR(IF(C69="","",IF(SUMIFS(Dues!$F$4:$F$153,Dues!$B$4:$B$153,DCR!$C69)-SUMIFS($M$7:$M68,$C$7:$C68,$C69)&lt;0,"No Due",SUMIFS(Dues!$F$4:$F$153,Dues!$B$4:$B$153,DCR!$C69)-SUMIFS($M$7:$M68,$C$7:$C68,$C69))),"No Dues")</f>
        <v/>
      </c>
      <c r="M69" s="143"/>
      <c r="N69" s="143"/>
      <c r="O69" s="145" t="str">
        <f>IFERROR(IF(AND(L69&lt;=0,M69&lt;&gt;""),"Cash?",SUMIFS($M$8:$M69,$C$8:$C69,$C69)/VLOOKUP($C69,$C$8:$L69,10,FALSE)),"")</f>
        <v/>
      </c>
      <c r="P69" s="50" t="str">
        <f t="shared" si="0"/>
        <v/>
      </c>
      <c r="Q69" s="63"/>
      <c r="R69" s="88" t="str">
        <f>IF(IFERROR(VLOOKUP(C69,$C$7:C68,1,FALSE)&gt;0,0),"",1)</f>
        <v/>
      </c>
      <c r="S69" s="88"/>
      <c r="T69" s="88" t="str">
        <f t="shared" si="1"/>
        <v/>
      </c>
      <c r="U69" s="89" t="e">
        <f t="shared" si="3"/>
        <v>#VALUE!</v>
      </c>
      <c r="V69" s="61"/>
      <c r="W69" s="146"/>
      <c r="X69" s="147"/>
    </row>
    <row r="70" spans="1:24" ht="16.5" customHeight="1">
      <c r="A70" s="62"/>
      <c r="B70" s="83" t="str">
        <f>IF(C70="","",_xlfn.AGGREGATE(2,7,$B$8:B69)+1)</f>
        <v/>
      </c>
      <c r="C70" s="84" t="str">
        <f>IFERROR(IF(D70="","",INDEX('Party Data'!$C$1:$P$9950,MATCH(DCR!D70,'Party Data'!$P$2:$P$9950,0)+1,4)),"New")</f>
        <v/>
      </c>
      <c r="D70" s="7"/>
      <c r="E70" s="8" t="str">
        <f>IFERROR(IF(C70="","",VLOOKUP(C70,'Party Data'!F:H,3,FALSE)),"")</f>
        <v/>
      </c>
      <c r="F70" s="10" t="str">
        <f>IFERROR(IF(D70="","",INDEX('Party Data'!$D:$F,MATCH(DCR!C70,'Party Data'!F:F,0),1)),"")</f>
        <v/>
      </c>
      <c r="G70" s="32" t="str">
        <f>IFERROR(VLOOKUP(C70,'Party Data'!$F:$N,8,FALSE),"")</f>
        <v/>
      </c>
      <c r="H70" s="85" t="str">
        <f>IFERROR(UPPER(LEFT(VLOOKUP(C70,'Party Data'!$F:$M,5,FALSE),3)),"")</f>
        <v/>
      </c>
      <c r="I70" s="86" t="str">
        <f>IF(F70="","",VLOOKUP($D$2,ID!$C$1:$F$86,3,FALSE))</f>
        <v/>
      </c>
      <c r="J70" s="87" t="str">
        <f>IF(I70="","",VLOOKUP(I70,ID!$E$1:$F$107,2,FALSE))</f>
        <v/>
      </c>
      <c r="K70" s="164"/>
      <c r="L70" s="142" t="str">
        <f>IFERROR(IF(C70="","",IF(SUMIFS(Dues!$F$4:$F$153,Dues!$B$4:$B$153,DCR!$C70)-SUMIFS($M$7:$M69,$C$7:$C69,$C70)&lt;0,"No Due",SUMIFS(Dues!$F$4:$F$153,Dues!$B$4:$B$153,DCR!$C70)-SUMIFS($M$7:$M69,$C$7:$C69,$C70))),"No Dues")</f>
        <v/>
      </c>
      <c r="M70" s="143"/>
      <c r="N70" s="143"/>
      <c r="O70" s="145" t="str">
        <f>IFERROR(IF(AND(L70&lt;=0,M70&lt;&gt;""),"Cash?",SUMIFS($M$8:$M70,$C$8:$C70,$C70)/VLOOKUP($C70,$C$8:$L70,10,FALSE)),"")</f>
        <v/>
      </c>
      <c r="P70" s="50" t="str">
        <f t="shared" si="0"/>
        <v/>
      </c>
      <c r="Q70" s="63"/>
      <c r="R70" s="88" t="str">
        <f>IF(IFERROR(VLOOKUP(C70,$C$7:C69,1,FALSE)&gt;0,0),"",1)</f>
        <v/>
      </c>
      <c r="S70" s="88"/>
      <c r="T70" s="88" t="str">
        <f t="shared" si="1"/>
        <v/>
      </c>
      <c r="U70" s="89" t="e">
        <f t="shared" si="3"/>
        <v>#VALUE!</v>
      </c>
      <c r="V70" s="61"/>
      <c r="W70" s="146"/>
      <c r="X70" s="147"/>
    </row>
    <row r="71" spans="1:24" ht="16.5" customHeight="1">
      <c r="A71" s="62"/>
      <c r="B71" s="83" t="str">
        <f>IF(C71="","",_xlfn.AGGREGATE(2,7,$B$8:B70)+1)</f>
        <v/>
      </c>
      <c r="C71" s="84" t="str">
        <f>IFERROR(IF(D71="","",INDEX('Party Data'!$C$1:$P$9950,MATCH(DCR!D71,'Party Data'!$P$2:$P$9950,0)+1,4)),"New")</f>
        <v/>
      </c>
      <c r="D71" s="7"/>
      <c r="E71" s="8" t="str">
        <f>IFERROR(IF(C71="","",VLOOKUP(C71,'Party Data'!F:H,3,FALSE)),"")</f>
        <v/>
      </c>
      <c r="F71" s="10" t="str">
        <f>IFERROR(IF(D71="","",INDEX('Party Data'!$D:$F,MATCH(DCR!C71,'Party Data'!F:F,0),1)),"")</f>
        <v/>
      </c>
      <c r="G71" s="32" t="str">
        <f>IFERROR(VLOOKUP(C71,'Party Data'!$F:$N,8,FALSE),"")</f>
        <v/>
      </c>
      <c r="H71" s="85" t="str">
        <f>IFERROR(UPPER(LEFT(VLOOKUP(C71,'Party Data'!$F:$M,5,FALSE),3)),"")</f>
        <v/>
      </c>
      <c r="I71" s="86" t="str">
        <f>IF(F71="","",VLOOKUP($D$2,ID!$C$1:$F$86,3,FALSE))</f>
        <v/>
      </c>
      <c r="J71" s="87" t="str">
        <f>IF(I71="","",VLOOKUP(I71,ID!$E$1:$F$107,2,FALSE))</f>
        <v/>
      </c>
      <c r="K71" s="164"/>
      <c r="L71" s="142" t="str">
        <f>IFERROR(IF(C71="","",IF(SUMIFS(Dues!$F$4:$F$153,Dues!$B$4:$B$153,DCR!$C71)-SUMIFS($M$7:$M70,$C$7:$C70,$C71)&lt;0,"No Due",SUMIFS(Dues!$F$4:$F$153,Dues!$B$4:$B$153,DCR!$C71)-SUMIFS($M$7:$M70,$C$7:$C70,$C71))),"No Dues")</f>
        <v/>
      </c>
      <c r="M71" s="143"/>
      <c r="N71" s="143"/>
      <c r="O71" s="145" t="str">
        <f>IFERROR(IF(AND(L71&lt;=0,M71&lt;&gt;""),"Cash?",SUMIFS($M$8:$M71,$C$8:$C71,$C71)/VLOOKUP($C71,$C$8:$L71,10,FALSE)),"")</f>
        <v/>
      </c>
      <c r="P71" s="50" t="str">
        <f t="shared" si="0"/>
        <v/>
      </c>
      <c r="Q71" s="63"/>
      <c r="R71" s="88" t="str">
        <f>IF(IFERROR(VLOOKUP(C71,$C$7:C70,1,FALSE)&gt;0,0),"",1)</f>
        <v/>
      </c>
      <c r="S71" s="88"/>
      <c r="T71" s="88" t="str">
        <f t="shared" si="1"/>
        <v/>
      </c>
      <c r="U71" s="89" t="e">
        <f t="shared" si="3"/>
        <v>#VALUE!</v>
      </c>
      <c r="V71" s="61"/>
      <c r="W71" s="146"/>
      <c r="X71" s="147"/>
    </row>
    <row r="72" spans="1:24" ht="16.5" customHeight="1">
      <c r="A72" s="62"/>
      <c r="B72" s="83" t="str">
        <f>IF(C72="","",_xlfn.AGGREGATE(2,7,$B$8:B71)+1)</f>
        <v/>
      </c>
      <c r="C72" s="84" t="str">
        <f>IFERROR(IF(D72="","",INDEX('Party Data'!$C$1:$P$9950,MATCH(DCR!D72,'Party Data'!$P$2:$P$9950,0)+1,4)),"New")</f>
        <v/>
      </c>
      <c r="D72" s="7"/>
      <c r="E72" s="8" t="str">
        <f>IFERROR(IF(C72="","",VLOOKUP(C72,'Party Data'!F:H,3,FALSE)),"")</f>
        <v/>
      </c>
      <c r="F72" s="10" t="str">
        <f>IFERROR(IF(D72="","",INDEX('Party Data'!$D:$F,MATCH(DCR!C72,'Party Data'!F:F,0),1)),"")</f>
        <v/>
      </c>
      <c r="G72" s="32" t="str">
        <f>IFERROR(VLOOKUP(C72,'Party Data'!$F:$N,8,FALSE),"")</f>
        <v/>
      </c>
      <c r="H72" s="85" t="str">
        <f>IFERROR(UPPER(LEFT(VLOOKUP(C72,'Party Data'!$F:$M,5,FALSE),3)),"")</f>
        <v/>
      </c>
      <c r="I72" s="86" t="str">
        <f>IF(F72="","",VLOOKUP($D$2,ID!$C$1:$F$86,3,FALSE))</f>
        <v/>
      </c>
      <c r="J72" s="87" t="str">
        <f>IF(I72="","",VLOOKUP(I72,ID!$E$1:$F$107,2,FALSE))</f>
        <v/>
      </c>
      <c r="K72" s="164"/>
      <c r="L72" s="142" t="str">
        <f>IFERROR(IF(C72="","",IF(SUMIFS(Dues!$F$4:$F$153,Dues!$B$4:$B$153,DCR!$C72)-SUMIFS($M$7:$M71,$C$7:$C71,$C72)&lt;0,"No Due",SUMIFS(Dues!$F$4:$F$153,Dues!$B$4:$B$153,DCR!$C72)-SUMIFS($M$7:$M71,$C$7:$C71,$C72))),"No Dues")</f>
        <v/>
      </c>
      <c r="M72" s="143"/>
      <c r="N72" s="143"/>
      <c r="O72" s="145" t="str">
        <f>IFERROR(IF(AND(L72&lt;=0,M72&lt;&gt;""),"Cash?",SUMIFS($M$8:$M72,$C$8:$C72,$C72)/VLOOKUP($C72,$C$8:$L72,10,FALSE)),"")</f>
        <v/>
      </c>
      <c r="P72" s="50" t="str">
        <f t="shared" ref="P72:P135" si="4">IF(K72="","",IF(C72="New","New Dr.",T72))</f>
        <v/>
      </c>
      <c r="Q72" s="63"/>
      <c r="R72" s="88" t="str">
        <f>IF(IFERROR(VLOOKUP(C72,$C$7:C71,1,FALSE)&gt;0,0),"",1)</f>
        <v/>
      </c>
      <c r="S72" s="88"/>
      <c r="T72" s="88" t="str">
        <f t="shared" ref="T72:T135" si="5">IF(H72="","",IF(TEXT(K72,"DDD")&lt;&gt;H72,"Off-Rt.",""))</f>
        <v/>
      </c>
      <c r="U72" s="89" t="e">
        <f t="shared" si="3"/>
        <v>#VALUE!</v>
      </c>
      <c r="V72" s="61"/>
      <c r="W72" s="146"/>
      <c r="X72" s="147"/>
    </row>
    <row r="73" spans="1:24" ht="16.5" customHeight="1">
      <c r="A73" s="62"/>
      <c r="B73" s="83" t="str">
        <f>IF(C73="","",_xlfn.AGGREGATE(2,7,$B$8:B72)+1)</f>
        <v/>
      </c>
      <c r="C73" s="84" t="str">
        <f>IFERROR(IF(D73="","",INDEX('Party Data'!$C$1:$P$9950,MATCH(DCR!D73,'Party Data'!$P$2:$P$9950,0)+1,4)),"New")</f>
        <v/>
      </c>
      <c r="D73" s="7"/>
      <c r="E73" s="8" t="str">
        <f>IFERROR(IF(C73="","",VLOOKUP(C73,'Party Data'!F:H,3,FALSE)),"")</f>
        <v/>
      </c>
      <c r="F73" s="10" t="str">
        <f>IFERROR(IF(D73="","",INDEX('Party Data'!$D:$F,MATCH(DCR!C73,'Party Data'!F:F,0),1)),"")</f>
        <v/>
      </c>
      <c r="G73" s="32" t="str">
        <f>IFERROR(VLOOKUP(C73,'Party Data'!$F:$N,8,FALSE),"")</f>
        <v/>
      </c>
      <c r="H73" s="85" t="str">
        <f>IFERROR(UPPER(LEFT(VLOOKUP(C73,'Party Data'!$F:$M,5,FALSE),3)),"")</f>
        <v/>
      </c>
      <c r="I73" s="86" t="str">
        <f>IF(F73="","",VLOOKUP($D$2,ID!$C$1:$F$86,3,FALSE))</f>
        <v/>
      </c>
      <c r="J73" s="87" t="str">
        <f>IF(I73="","",VLOOKUP(I73,ID!$E$1:$F$107,2,FALSE))</f>
        <v/>
      </c>
      <c r="K73" s="164"/>
      <c r="L73" s="142" t="str">
        <f>IFERROR(IF(C73="","",IF(SUMIFS(Dues!$F$4:$F$153,Dues!$B$4:$B$153,DCR!$C73)-SUMIFS($M$7:$M72,$C$7:$C72,$C73)&lt;0,"No Due",SUMIFS(Dues!$F$4:$F$153,Dues!$B$4:$B$153,DCR!$C73)-SUMIFS($M$7:$M72,$C$7:$C72,$C73))),"No Dues")</f>
        <v/>
      </c>
      <c r="M73" s="143"/>
      <c r="N73" s="143"/>
      <c r="O73" s="145" t="str">
        <f>IFERROR(IF(AND(L73&lt;=0,M73&lt;&gt;""),"Cash?",SUMIFS($M$8:$M73,$C$8:$C73,$C73)/VLOOKUP($C73,$C$8:$L73,10,FALSE)),"")</f>
        <v/>
      </c>
      <c r="P73" s="50" t="str">
        <f t="shared" si="4"/>
        <v/>
      </c>
      <c r="Q73" s="63"/>
      <c r="R73" s="88" t="str">
        <f>IF(IFERROR(VLOOKUP(C73,$C$7:C72,1,FALSE)&gt;0,0),"",1)</f>
        <v/>
      </c>
      <c r="S73" s="88"/>
      <c r="T73" s="88" t="str">
        <f t="shared" si="5"/>
        <v/>
      </c>
      <c r="U73" s="89" t="e">
        <f t="shared" si="3"/>
        <v>#VALUE!</v>
      </c>
      <c r="V73" s="61"/>
      <c r="W73" s="146"/>
      <c r="X73" s="147"/>
    </row>
    <row r="74" spans="1:24" ht="16.5" customHeight="1">
      <c r="A74" s="62"/>
      <c r="B74" s="83" t="str">
        <f>IF(C74="","",_xlfn.AGGREGATE(2,7,$B$8:B73)+1)</f>
        <v/>
      </c>
      <c r="C74" s="84" t="str">
        <f>IFERROR(IF(D74="","",INDEX('Party Data'!$C$1:$P$9950,MATCH(DCR!D74,'Party Data'!$P$2:$P$9950,0)+1,4)),"New")</f>
        <v/>
      </c>
      <c r="D74" s="7"/>
      <c r="E74" s="8" t="str">
        <f>IFERROR(IF(C74="","",VLOOKUP(C74,'Party Data'!F:H,3,FALSE)),"")</f>
        <v/>
      </c>
      <c r="F74" s="10" t="str">
        <f>IFERROR(IF(D74="","",INDEX('Party Data'!$D:$F,MATCH(DCR!C74,'Party Data'!F:F,0),1)),"")</f>
        <v/>
      </c>
      <c r="G74" s="32" t="str">
        <f>IFERROR(VLOOKUP(C74,'Party Data'!$F:$N,8,FALSE),"")</f>
        <v/>
      </c>
      <c r="H74" s="85" t="str">
        <f>IFERROR(UPPER(LEFT(VLOOKUP(C74,'Party Data'!$F:$M,5,FALSE),3)),"")</f>
        <v/>
      </c>
      <c r="I74" s="86" t="str">
        <f>IF(F74="","",VLOOKUP($D$2,ID!$C$1:$F$86,3,FALSE))</f>
        <v/>
      </c>
      <c r="J74" s="87" t="str">
        <f>IF(I74="","",VLOOKUP(I74,ID!$E$1:$F$107,2,FALSE))</f>
        <v/>
      </c>
      <c r="K74" s="164"/>
      <c r="L74" s="142" t="str">
        <f>IFERROR(IF(C74="","",IF(SUMIFS(Dues!$F$4:$F$153,Dues!$B$4:$B$153,DCR!$C74)-SUMIFS($M$7:$M73,$C$7:$C73,$C74)&lt;0,"No Due",SUMIFS(Dues!$F$4:$F$153,Dues!$B$4:$B$153,DCR!$C74)-SUMIFS($M$7:$M73,$C$7:$C73,$C74))),"No Dues")</f>
        <v/>
      </c>
      <c r="M74" s="143"/>
      <c r="N74" s="143"/>
      <c r="O74" s="145" t="str">
        <f>IFERROR(IF(AND(L74&lt;=0,M74&lt;&gt;""),"Cash?",SUMIFS($M$8:$M74,$C$8:$C74,$C74)/VLOOKUP($C74,$C$8:$L74,10,FALSE)),"")</f>
        <v/>
      </c>
      <c r="P74" s="50" t="str">
        <f t="shared" si="4"/>
        <v/>
      </c>
      <c r="Q74" s="63"/>
      <c r="R74" s="88" t="str">
        <f>IF(IFERROR(VLOOKUP(C74,$C$7:C73,1,FALSE)&gt;0,0),"",1)</f>
        <v/>
      </c>
      <c r="S74" s="88"/>
      <c r="T74" s="88" t="str">
        <f t="shared" si="5"/>
        <v/>
      </c>
      <c r="U74" s="89" t="e">
        <f t="shared" si="3"/>
        <v>#VALUE!</v>
      </c>
      <c r="V74" s="61"/>
      <c r="W74" s="146"/>
      <c r="X74" s="147"/>
    </row>
    <row r="75" spans="1:24" ht="16.5" customHeight="1">
      <c r="A75" s="62"/>
      <c r="B75" s="83" t="str">
        <f>IF(C75="","",_xlfn.AGGREGATE(2,7,$B$8:B74)+1)</f>
        <v/>
      </c>
      <c r="C75" s="84" t="str">
        <f>IFERROR(IF(D75="","",INDEX('Party Data'!$C$1:$P$9950,MATCH(DCR!D75,'Party Data'!$P$2:$P$9950,0)+1,4)),"New")</f>
        <v/>
      </c>
      <c r="D75" s="7"/>
      <c r="E75" s="8" t="str">
        <f>IFERROR(IF(C75="","",VLOOKUP(C75,'Party Data'!F:H,3,FALSE)),"")</f>
        <v/>
      </c>
      <c r="F75" s="10" t="str">
        <f>IFERROR(IF(D75="","",INDEX('Party Data'!$D:$F,MATCH(DCR!C75,'Party Data'!F:F,0),1)),"")</f>
        <v/>
      </c>
      <c r="G75" s="32" t="str">
        <f>IFERROR(VLOOKUP(C75,'Party Data'!$F:$N,8,FALSE),"")</f>
        <v/>
      </c>
      <c r="H75" s="85" t="str">
        <f>IFERROR(UPPER(LEFT(VLOOKUP(C75,'Party Data'!$F:$M,5,FALSE),3)),"")</f>
        <v/>
      </c>
      <c r="I75" s="86" t="str">
        <f>IF(F75="","",VLOOKUP($D$2,ID!$C$1:$F$86,3,FALSE))</f>
        <v/>
      </c>
      <c r="J75" s="87" t="str">
        <f>IF(I75="","",VLOOKUP(I75,ID!$E$1:$F$107,2,FALSE))</f>
        <v/>
      </c>
      <c r="K75" s="164"/>
      <c r="L75" s="142" t="str">
        <f>IFERROR(IF(C75="","",IF(SUMIFS(Dues!$F$4:$F$153,Dues!$B$4:$B$153,DCR!$C75)-SUMIFS($M$7:$M74,$C$7:$C74,$C75)&lt;0,"No Due",SUMIFS(Dues!$F$4:$F$153,Dues!$B$4:$B$153,DCR!$C75)-SUMIFS($M$7:$M74,$C$7:$C74,$C75))),"No Dues")</f>
        <v/>
      </c>
      <c r="M75" s="143"/>
      <c r="N75" s="143"/>
      <c r="O75" s="145" t="str">
        <f>IFERROR(IF(AND(L75&lt;=0,M75&lt;&gt;""),"Cash?",SUMIFS($M$8:$M75,$C$8:$C75,$C75)/VLOOKUP($C75,$C$8:$L75,10,FALSE)),"")</f>
        <v/>
      </c>
      <c r="P75" s="50" t="str">
        <f t="shared" si="4"/>
        <v/>
      </c>
      <c r="Q75" s="63"/>
      <c r="R75" s="88" t="str">
        <f>IF(IFERROR(VLOOKUP(C75,$C$7:C74,1,FALSE)&gt;0,0),"",1)</f>
        <v/>
      </c>
      <c r="S75" s="88"/>
      <c r="T75" s="88" t="str">
        <f t="shared" si="5"/>
        <v/>
      </c>
      <c r="U75" s="89" t="e">
        <f t="shared" si="3"/>
        <v>#VALUE!</v>
      </c>
      <c r="V75" s="61"/>
      <c r="W75" s="146"/>
      <c r="X75" s="147"/>
    </row>
    <row r="76" spans="1:24" ht="16.5" customHeight="1">
      <c r="A76" s="62"/>
      <c r="B76" s="83" t="str">
        <f>IF(C76="","",_xlfn.AGGREGATE(2,7,$B$8:B75)+1)</f>
        <v/>
      </c>
      <c r="C76" s="84" t="str">
        <f>IFERROR(IF(D76="","",INDEX('Party Data'!$C$1:$P$9950,MATCH(DCR!D76,'Party Data'!$P$2:$P$9950,0)+1,4)),"New")</f>
        <v/>
      </c>
      <c r="D76" s="7"/>
      <c r="E76" s="8" t="str">
        <f>IFERROR(IF(C76="","",VLOOKUP(C76,'Party Data'!F:H,3,FALSE)),"")</f>
        <v/>
      </c>
      <c r="F76" s="10" t="str">
        <f>IFERROR(IF(D76="","",INDEX('Party Data'!$D:$F,MATCH(DCR!C76,'Party Data'!F:F,0),1)),"")</f>
        <v/>
      </c>
      <c r="G76" s="32" t="str">
        <f>IFERROR(VLOOKUP(C76,'Party Data'!$F:$N,8,FALSE),"")</f>
        <v/>
      </c>
      <c r="H76" s="85" t="str">
        <f>IFERROR(UPPER(LEFT(VLOOKUP(C76,'Party Data'!$F:$M,5,FALSE),3)),"")</f>
        <v/>
      </c>
      <c r="I76" s="86" t="str">
        <f>IF(F76="","",VLOOKUP($D$2,ID!$C$1:$F$86,3,FALSE))</f>
        <v/>
      </c>
      <c r="J76" s="87" t="str">
        <f>IF(I76="","",VLOOKUP(I76,ID!$E$1:$F$107,2,FALSE))</f>
        <v/>
      </c>
      <c r="K76" s="164"/>
      <c r="L76" s="142" t="str">
        <f>IFERROR(IF(C76="","",IF(SUMIFS(Dues!$F$4:$F$153,Dues!$B$4:$B$153,DCR!$C76)-SUMIFS($M$7:$M75,$C$7:$C75,$C76)&lt;0,"No Due",SUMIFS(Dues!$F$4:$F$153,Dues!$B$4:$B$153,DCR!$C76)-SUMIFS($M$7:$M75,$C$7:$C75,$C76))),"No Dues")</f>
        <v/>
      </c>
      <c r="M76" s="143"/>
      <c r="N76" s="143"/>
      <c r="O76" s="145" t="str">
        <f>IFERROR(IF(AND(L76&lt;=0,M76&lt;&gt;""),"Cash?",SUMIFS($M$8:$M76,$C$8:$C76,$C76)/VLOOKUP($C76,$C$8:$L76,10,FALSE)),"")</f>
        <v/>
      </c>
      <c r="P76" s="50" t="str">
        <f t="shared" si="4"/>
        <v/>
      </c>
      <c r="Q76" s="63"/>
      <c r="R76" s="88" t="str">
        <f>IF(IFERROR(VLOOKUP(C76,$C$7:C75,1,FALSE)&gt;0,0),"",1)</f>
        <v/>
      </c>
      <c r="S76" s="88"/>
      <c r="T76" s="88" t="str">
        <f t="shared" si="5"/>
        <v/>
      </c>
      <c r="U76" s="89" t="e">
        <f t="shared" si="3"/>
        <v>#VALUE!</v>
      </c>
      <c r="V76" s="61"/>
      <c r="W76" s="146"/>
      <c r="X76" s="147"/>
    </row>
    <row r="77" spans="1:24" ht="16.5" customHeight="1">
      <c r="A77" s="62"/>
      <c r="B77" s="83" t="str">
        <f>IF(C77="","",_xlfn.AGGREGATE(2,7,$B$8:B76)+1)</f>
        <v/>
      </c>
      <c r="C77" s="84" t="str">
        <f>IFERROR(IF(D77="","",INDEX('Party Data'!$C$1:$P$9950,MATCH(DCR!D77,'Party Data'!$P$2:$P$9950,0)+1,4)),"New")</f>
        <v/>
      </c>
      <c r="D77" s="7"/>
      <c r="E77" s="8" t="str">
        <f>IFERROR(IF(C77="","",VLOOKUP(C77,'Party Data'!F:H,3,FALSE)),"")</f>
        <v/>
      </c>
      <c r="F77" s="10" t="str">
        <f>IFERROR(IF(D77="","",INDEX('Party Data'!$D:$F,MATCH(DCR!C77,'Party Data'!F:F,0),1)),"")</f>
        <v/>
      </c>
      <c r="G77" s="32" t="str">
        <f>IFERROR(VLOOKUP(C77,'Party Data'!$F:$N,8,FALSE),"")</f>
        <v/>
      </c>
      <c r="H77" s="85" t="str">
        <f>IFERROR(UPPER(LEFT(VLOOKUP(C77,'Party Data'!$F:$M,5,FALSE),3)),"")</f>
        <v/>
      </c>
      <c r="I77" s="86" t="str">
        <f>IF(F77="","",VLOOKUP($D$2,ID!$C$1:$F$86,3,FALSE))</f>
        <v/>
      </c>
      <c r="J77" s="87" t="str">
        <f>IF(I77="","",VLOOKUP(I77,ID!$E$1:$F$107,2,FALSE))</f>
        <v/>
      </c>
      <c r="K77" s="164"/>
      <c r="L77" s="142" t="str">
        <f>IFERROR(IF(C77="","",IF(SUMIFS(Dues!$F$4:$F$153,Dues!$B$4:$B$153,DCR!$C77)-SUMIFS($M$7:$M76,$C$7:$C76,$C77)&lt;0,"No Due",SUMIFS(Dues!$F$4:$F$153,Dues!$B$4:$B$153,DCR!$C77)-SUMIFS($M$7:$M76,$C$7:$C76,$C77))),"No Dues")</f>
        <v/>
      </c>
      <c r="M77" s="143"/>
      <c r="N77" s="143"/>
      <c r="O77" s="145" t="str">
        <f>IFERROR(IF(AND(L77&lt;=0,M77&lt;&gt;""),"Cash?",SUMIFS($M$8:$M77,$C$8:$C77,$C77)/VLOOKUP($C77,$C$8:$L77,10,FALSE)),"")</f>
        <v/>
      </c>
      <c r="P77" s="50" t="str">
        <f t="shared" si="4"/>
        <v/>
      </c>
      <c r="Q77" s="63"/>
      <c r="R77" s="88" t="str">
        <f>IF(IFERROR(VLOOKUP(C77,$C$7:C76,1,FALSE)&gt;0,0),"",1)</f>
        <v/>
      </c>
      <c r="S77" s="88"/>
      <c r="T77" s="88" t="str">
        <f t="shared" si="5"/>
        <v/>
      </c>
      <c r="U77" s="89" t="e">
        <f t="shared" si="3"/>
        <v>#VALUE!</v>
      </c>
      <c r="V77" s="61"/>
      <c r="W77" s="146"/>
      <c r="X77" s="147"/>
    </row>
    <row r="78" spans="1:24" ht="16.5" customHeight="1">
      <c r="A78" s="62"/>
      <c r="B78" s="83" t="str">
        <f>IF(C78="","",_xlfn.AGGREGATE(2,7,$B$8:B77)+1)</f>
        <v/>
      </c>
      <c r="C78" s="84" t="str">
        <f>IFERROR(IF(D78="","",INDEX('Party Data'!$C$1:$P$9950,MATCH(DCR!D78,'Party Data'!$P$2:$P$9950,0)+1,4)),"New")</f>
        <v/>
      </c>
      <c r="D78" s="7"/>
      <c r="E78" s="8" t="str">
        <f>IFERROR(IF(C78="","",VLOOKUP(C78,'Party Data'!F:H,3,FALSE)),"")</f>
        <v/>
      </c>
      <c r="F78" s="10" t="str">
        <f>IFERROR(IF(D78="","",INDEX('Party Data'!$D:$F,MATCH(DCR!C78,'Party Data'!F:F,0),1)),"")</f>
        <v/>
      </c>
      <c r="G78" s="32" t="str">
        <f>IFERROR(VLOOKUP(C78,'Party Data'!$F:$N,8,FALSE),"")</f>
        <v/>
      </c>
      <c r="H78" s="85" t="str">
        <f>IFERROR(UPPER(LEFT(VLOOKUP(C78,'Party Data'!$F:$M,5,FALSE),3)),"")</f>
        <v/>
      </c>
      <c r="I78" s="86" t="str">
        <f>IF(F78="","",VLOOKUP($D$2,ID!$C$1:$F$86,3,FALSE))</f>
        <v/>
      </c>
      <c r="J78" s="87" t="str">
        <f>IF(I78="","",VLOOKUP(I78,ID!$E$1:$F$107,2,FALSE))</f>
        <v/>
      </c>
      <c r="K78" s="164"/>
      <c r="L78" s="142" t="str">
        <f>IFERROR(IF(C78="","",IF(SUMIFS(Dues!$F$4:$F$153,Dues!$B$4:$B$153,DCR!$C78)-SUMIFS($M$7:$M77,$C$7:$C77,$C78)&lt;0,"No Due",SUMIFS(Dues!$F$4:$F$153,Dues!$B$4:$B$153,DCR!$C78)-SUMIFS($M$7:$M77,$C$7:$C77,$C78))),"No Dues")</f>
        <v/>
      </c>
      <c r="M78" s="143"/>
      <c r="N78" s="143"/>
      <c r="O78" s="145" t="str">
        <f>IFERROR(IF(AND(L78&lt;=0,M78&lt;&gt;""),"Cash?",SUMIFS($M$8:$M78,$C$8:$C78,$C78)/VLOOKUP($C78,$C$8:$L78,10,FALSE)),"")</f>
        <v/>
      </c>
      <c r="P78" s="50" t="str">
        <f t="shared" si="4"/>
        <v/>
      </c>
      <c r="Q78" s="63"/>
      <c r="R78" s="88" t="str">
        <f>IF(IFERROR(VLOOKUP(C78,$C$7:C77,1,FALSE)&gt;0,0),"",1)</f>
        <v/>
      </c>
      <c r="S78" s="88"/>
      <c r="T78" s="88" t="str">
        <f t="shared" si="5"/>
        <v/>
      </c>
      <c r="U78" s="89" t="e">
        <f t="shared" si="3"/>
        <v>#VALUE!</v>
      </c>
      <c r="V78" s="61"/>
      <c r="W78" s="146"/>
      <c r="X78" s="147"/>
    </row>
    <row r="79" spans="1:24" ht="16.5" customHeight="1">
      <c r="A79" s="62"/>
      <c r="B79" s="83" t="str">
        <f>IF(C79="","",_xlfn.AGGREGATE(2,7,$B$8:B78)+1)</f>
        <v/>
      </c>
      <c r="C79" s="84" t="str">
        <f>IFERROR(IF(D79="","",INDEX('Party Data'!$C$1:$P$9950,MATCH(DCR!D79,'Party Data'!$P$2:$P$9950,0)+1,4)),"New")</f>
        <v/>
      </c>
      <c r="D79" s="7"/>
      <c r="E79" s="8" t="str">
        <f>IFERROR(IF(C79="","",VLOOKUP(C79,'Party Data'!F:H,3,FALSE)),"")</f>
        <v/>
      </c>
      <c r="F79" s="10" t="str">
        <f>IFERROR(IF(D79="","",INDEX('Party Data'!$D:$F,MATCH(DCR!C79,'Party Data'!F:F,0),1)),"")</f>
        <v/>
      </c>
      <c r="G79" s="32" t="str">
        <f>IFERROR(VLOOKUP(C79,'Party Data'!$F:$N,8,FALSE),"")</f>
        <v/>
      </c>
      <c r="H79" s="85" t="str">
        <f>IFERROR(UPPER(LEFT(VLOOKUP(C79,'Party Data'!$F:$M,5,FALSE),3)),"")</f>
        <v/>
      </c>
      <c r="I79" s="86" t="str">
        <f>IF(F79="","",VLOOKUP($D$2,ID!$C$1:$F$86,3,FALSE))</f>
        <v/>
      </c>
      <c r="J79" s="87" t="str">
        <f>IF(I79="","",VLOOKUP(I79,ID!$E$1:$F$107,2,FALSE))</f>
        <v/>
      </c>
      <c r="K79" s="164"/>
      <c r="L79" s="142" t="str">
        <f>IFERROR(IF(C79="","",IF(SUMIFS(Dues!$F$4:$F$153,Dues!$B$4:$B$153,DCR!$C79)-SUMIFS($M$7:$M78,$C$7:$C78,$C79)&lt;0,"No Due",SUMIFS(Dues!$F$4:$F$153,Dues!$B$4:$B$153,DCR!$C79)-SUMIFS($M$7:$M78,$C$7:$C78,$C79))),"No Dues")</f>
        <v/>
      </c>
      <c r="M79" s="143"/>
      <c r="N79" s="143"/>
      <c r="O79" s="145" t="str">
        <f>IFERROR(IF(AND(L79&lt;=0,M79&lt;&gt;""),"Cash?",SUMIFS($M$8:$M79,$C$8:$C79,$C79)/VLOOKUP($C79,$C$8:$L79,10,FALSE)),"")</f>
        <v/>
      </c>
      <c r="P79" s="50" t="str">
        <f t="shared" si="4"/>
        <v/>
      </c>
      <c r="Q79" s="63"/>
      <c r="R79" s="88" t="str">
        <f>IF(IFERROR(VLOOKUP(C79,$C$7:C78,1,FALSE)&gt;0,0),"",1)</f>
        <v/>
      </c>
      <c r="S79" s="88"/>
      <c r="T79" s="88" t="str">
        <f t="shared" si="5"/>
        <v/>
      </c>
      <c r="U79" s="89" t="e">
        <f t="shared" si="3"/>
        <v>#VALUE!</v>
      </c>
      <c r="V79" s="61"/>
      <c r="W79" s="146"/>
      <c r="X79" s="147"/>
    </row>
    <row r="80" spans="1:24" ht="16.5" customHeight="1">
      <c r="A80" s="62"/>
      <c r="B80" s="83" t="str">
        <f>IF(C80="","",_xlfn.AGGREGATE(2,7,$B$8:B79)+1)</f>
        <v/>
      </c>
      <c r="C80" s="84" t="str">
        <f>IFERROR(IF(D80="","",INDEX('Party Data'!$C$1:$P$9950,MATCH(DCR!D80,'Party Data'!$P$2:$P$9950,0)+1,4)),"New")</f>
        <v/>
      </c>
      <c r="D80" s="7"/>
      <c r="E80" s="8" t="str">
        <f>IFERROR(IF(C80="","",VLOOKUP(C80,'Party Data'!F:H,3,FALSE)),"")</f>
        <v/>
      </c>
      <c r="F80" s="10" t="str">
        <f>IFERROR(IF(D80="","",INDEX('Party Data'!$D:$F,MATCH(DCR!C80,'Party Data'!F:F,0),1)),"")</f>
        <v/>
      </c>
      <c r="G80" s="32" t="str">
        <f>IFERROR(VLOOKUP(C80,'Party Data'!$F:$N,8,FALSE),"")</f>
        <v/>
      </c>
      <c r="H80" s="85" t="str">
        <f>IFERROR(UPPER(LEFT(VLOOKUP(C80,'Party Data'!$F:$M,5,FALSE),3)),"")</f>
        <v/>
      </c>
      <c r="I80" s="86" t="str">
        <f>IF(F80="","",VLOOKUP($D$2,ID!$C$1:$F$86,3,FALSE))</f>
        <v/>
      </c>
      <c r="J80" s="87" t="str">
        <f>IF(I80="","",VLOOKUP(I80,ID!$E$1:$F$107,2,FALSE))</f>
        <v/>
      </c>
      <c r="K80" s="164"/>
      <c r="L80" s="142" t="str">
        <f>IFERROR(IF(C80="","",IF(SUMIFS(Dues!$F$4:$F$153,Dues!$B$4:$B$153,DCR!$C80)-SUMIFS($M$7:$M79,$C$7:$C79,$C80)&lt;0,"No Due",SUMIFS(Dues!$F$4:$F$153,Dues!$B$4:$B$153,DCR!$C80)-SUMIFS($M$7:$M79,$C$7:$C79,$C80))),"No Dues")</f>
        <v/>
      </c>
      <c r="M80" s="143"/>
      <c r="N80" s="143"/>
      <c r="O80" s="145" t="str">
        <f>IFERROR(IF(AND(L80&lt;=0,M80&lt;&gt;""),"Cash?",SUMIFS($M$8:$M80,$C$8:$C80,$C80)/VLOOKUP($C80,$C$8:$L80,10,FALSE)),"")</f>
        <v/>
      </c>
      <c r="P80" s="50" t="str">
        <f t="shared" si="4"/>
        <v/>
      </c>
      <c r="Q80" s="63"/>
      <c r="R80" s="88" t="str">
        <f>IF(IFERROR(VLOOKUP(C80,$C$7:C79,1,FALSE)&gt;0,0),"",1)</f>
        <v/>
      </c>
      <c r="S80" s="88"/>
      <c r="T80" s="88" t="str">
        <f t="shared" si="5"/>
        <v/>
      </c>
      <c r="U80" s="89" t="e">
        <f t="shared" si="3"/>
        <v>#VALUE!</v>
      </c>
      <c r="V80" s="61"/>
      <c r="W80" s="146"/>
      <c r="X80" s="147"/>
    </row>
    <row r="81" spans="1:24" ht="16.5" customHeight="1">
      <c r="A81" s="62"/>
      <c r="B81" s="83" t="str">
        <f>IF(C81="","",_xlfn.AGGREGATE(2,7,$B$8:B80)+1)</f>
        <v/>
      </c>
      <c r="C81" s="84" t="str">
        <f>IFERROR(IF(D81="","",INDEX('Party Data'!$C$1:$P$9950,MATCH(DCR!D81,'Party Data'!$P$2:$P$9950,0)+1,4)),"New")</f>
        <v/>
      </c>
      <c r="D81" s="7"/>
      <c r="E81" s="8" t="str">
        <f>IFERROR(IF(C81="","",VLOOKUP(C81,'Party Data'!F:H,3,FALSE)),"")</f>
        <v/>
      </c>
      <c r="F81" s="10" t="str">
        <f>IFERROR(IF(D81="","",INDEX('Party Data'!$D:$F,MATCH(DCR!C81,'Party Data'!F:F,0),1)),"")</f>
        <v/>
      </c>
      <c r="G81" s="32" t="str">
        <f>IFERROR(VLOOKUP(C81,'Party Data'!$F:$N,8,FALSE),"")</f>
        <v/>
      </c>
      <c r="H81" s="85" t="str">
        <f>IFERROR(UPPER(LEFT(VLOOKUP(C81,'Party Data'!$F:$M,5,FALSE),3)),"")</f>
        <v/>
      </c>
      <c r="I81" s="86" t="str">
        <f>IF(F81="","",VLOOKUP($D$2,ID!$C$1:$F$86,3,FALSE))</f>
        <v/>
      </c>
      <c r="J81" s="87" t="str">
        <f>IF(I81="","",VLOOKUP(I81,ID!$E$1:$F$107,2,FALSE))</f>
        <v/>
      </c>
      <c r="K81" s="164"/>
      <c r="L81" s="142" t="str">
        <f>IFERROR(IF(C81="","",IF(SUMIFS(Dues!$F$4:$F$153,Dues!$B$4:$B$153,DCR!$C81)-SUMIFS($M$7:$M80,$C$7:$C80,$C81)&lt;0,"No Due",SUMIFS(Dues!$F$4:$F$153,Dues!$B$4:$B$153,DCR!$C81)-SUMIFS($M$7:$M80,$C$7:$C80,$C81))),"No Dues")</f>
        <v/>
      </c>
      <c r="M81" s="143"/>
      <c r="N81" s="143"/>
      <c r="O81" s="145" t="str">
        <f>IFERROR(IF(AND(L81&lt;=0,M81&lt;&gt;""),"Cash?",SUMIFS($M$8:$M81,$C$8:$C81,$C81)/VLOOKUP($C81,$C$8:$L81,10,FALSE)),"")</f>
        <v/>
      </c>
      <c r="P81" s="50" t="str">
        <f t="shared" si="4"/>
        <v/>
      </c>
      <c r="Q81" s="63"/>
      <c r="R81" s="88" t="str">
        <f>IF(IFERROR(VLOOKUP(C81,$C$7:C80,1,FALSE)&gt;0,0),"",1)</f>
        <v/>
      </c>
      <c r="S81" s="88"/>
      <c r="T81" s="88" t="str">
        <f t="shared" si="5"/>
        <v/>
      </c>
      <c r="U81" s="89" t="e">
        <f t="shared" si="3"/>
        <v>#VALUE!</v>
      </c>
      <c r="V81" s="61"/>
      <c r="W81" s="146"/>
      <c r="X81" s="147"/>
    </row>
    <row r="82" spans="1:24" ht="16.5" customHeight="1">
      <c r="A82" s="62"/>
      <c r="B82" s="83" t="str">
        <f>IF(C82="","",_xlfn.AGGREGATE(2,7,$B$8:B81)+1)</f>
        <v/>
      </c>
      <c r="C82" s="84" t="str">
        <f>IFERROR(IF(D82="","",INDEX('Party Data'!$C$1:$P$9950,MATCH(DCR!D82,'Party Data'!$P$2:$P$9950,0)+1,4)),"New")</f>
        <v/>
      </c>
      <c r="D82" s="7"/>
      <c r="E82" s="8" t="str">
        <f>IFERROR(IF(C82="","",VLOOKUP(C82,'Party Data'!F:H,3,FALSE)),"")</f>
        <v/>
      </c>
      <c r="F82" s="10" t="str">
        <f>IFERROR(IF(D82="","",INDEX('Party Data'!$D:$F,MATCH(DCR!C82,'Party Data'!F:F,0),1)),"")</f>
        <v/>
      </c>
      <c r="G82" s="32" t="str">
        <f>IFERROR(VLOOKUP(C82,'Party Data'!$F:$N,8,FALSE),"")</f>
        <v/>
      </c>
      <c r="H82" s="85" t="str">
        <f>IFERROR(UPPER(LEFT(VLOOKUP(C82,'Party Data'!$F:$M,5,FALSE),3)),"")</f>
        <v/>
      </c>
      <c r="I82" s="86" t="str">
        <f>IF(F82="","",VLOOKUP($D$2,ID!$C$1:$F$86,3,FALSE))</f>
        <v/>
      </c>
      <c r="J82" s="87" t="str">
        <f>IF(I82="","",VLOOKUP(I82,ID!$E$1:$F$107,2,FALSE))</f>
        <v/>
      </c>
      <c r="K82" s="164"/>
      <c r="L82" s="142" t="str">
        <f>IFERROR(IF(C82="","",IF(SUMIFS(Dues!$F$4:$F$153,Dues!$B$4:$B$153,DCR!$C82)-SUMIFS($M$7:$M81,$C$7:$C81,$C82)&lt;0,"No Due",SUMIFS(Dues!$F$4:$F$153,Dues!$B$4:$B$153,DCR!$C82)-SUMIFS($M$7:$M81,$C$7:$C81,$C82))),"No Dues")</f>
        <v/>
      </c>
      <c r="M82" s="143"/>
      <c r="N82" s="143"/>
      <c r="O82" s="145" t="str">
        <f>IFERROR(IF(AND(L82&lt;=0,M82&lt;&gt;""),"Cash?",SUMIFS($M$8:$M82,$C$8:$C82,$C82)/VLOOKUP($C82,$C$8:$L82,10,FALSE)),"")</f>
        <v/>
      </c>
      <c r="P82" s="50" t="str">
        <f t="shared" si="4"/>
        <v/>
      </c>
      <c r="Q82" s="63"/>
      <c r="R82" s="88" t="str">
        <f>IF(IFERROR(VLOOKUP(C82,$C$7:C81,1,FALSE)&gt;0,0),"",1)</f>
        <v/>
      </c>
      <c r="S82" s="88"/>
      <c r="T82" s="88" t="str">
        <f t="shared" si="5"/>
        <v/>
      </c>
      <c r="U82" s="89" t="e">
        <f t="shared" si="3"/>
        <v>#VALUE!</v>
      </c>
      <c r="V82" s="61"/>
      <c r="W82" s="146"/>
      <c r="X82" s="147"/>
    </row>
    <row r="83" spans="1:24" ht="16.5" customHeight="1">
      <c r="A83" s="62"/>
      <c r="B83" s="83" t="str">
        <f>IF(C83="","",_xlfn.AGGREGATE(2,7,$B$8:B82)+1)</f>
        <v/>
      </c>
      <c r="C83" s="84" t="str">
        <f>IFERROR(IF(D83="","",INDEX('Party Data'!$C$1:$P$9950,MATCH(DCR!D83,'Party Data'!$P$2:$P$9950,0)+1,4)),"New")</f>
        <v/>
      </c>
      <c r="D83" s="7"/>
      <c r="E83" s="8" t="str">
        <f>IFERROR(IF(C83="","",VLOOKUP(C83,'Party Data'!F:H,3,FALSE)),"")</f>
        <v/>
      </c>
      <c r="F83" s="10" t="str">
        <f>IFERROR(IF(D83="","",INDEX('Party Data'!$D:$F,MATCH(DCR!C83,'Party Data'!F:F,0),1)),"")</f>
        <v/>
      </c>
      <c r="G83" s="32" t="str">
        <f>IFERROR(VLOOKUP(C83,'Party Data'!$F:$N,8,FALSE),"")</f>
        <v/>
      </c>
      <c r="H83" s="85" t="str">
        <f>IFERROR(UPPER(LEFT(VLOOKUP(C83,'Party Data'!$F:$M,5,FALSE),3)),"")</f>
        <v/>
      </c>
      <c r="I83" s="86" t="str">
        <f>IF(F83="","",VLOOKUP($D$2,ID!$C$1:$F$86,3,FALSE))</f>
        <v/>
      </c>
      <c r="J83" s="87" t="str">
        <f>IF(I83="","",VLOOKUP(I83,ID!$E$1:$F$107,2,FALSE))</f>
        <v/>
      </c>
      <c r="K83" s="164"/>
      <c r="L83" s="142" t="str">
        <f>IFERROR(IF(C83="","",IF(SUMIFS(Dues!$F$4:$F$153,Dues!$B$4:$B$153,DCR!$C83)-SUMIFS($M$7:$M82,$C$7:$C82,$C83)&lt;0,"No Due",SUMIFS(Dues!$F$4:$F$153,Dues!$B$4:$B$153,DCR!$C83)-SUMIFS($M$7:$M82,$C$7:$C82,$C83))),"No Dues")</f>
        <v/>
      </c>
      <c r="M83" s="143"/>
      <c r="N83" s="143"/>
      <c r="O83" s="145" t="str">
        <f>IFERROR(IF(AND(L83&lt;=0,M83&lt;&gt;""),"Cash?",SUMIFS($M$8:$M83,$C$8:$C83,$C83)/VLOOKUP($C83,$C$8:$L83,10,FALSE)),"")</f>
        <v/>
      </c>
      <c r="P83" s="50" t="str">
        <f t="shared" si="4"/>
        <v/>
      </c>
      <c r="Q83" s="63"/>
      <c r="R83" s="88" t="str">
        <f>IF(IFERROR(VLOOKUP(C83,$C$7:C82,1,FALSE)&gt;0,0),"",1)</f>
        <v/>
      </c>
      <c r="S83" s="88"/>
      <c r="T83" s="88" t="str">
        <f t="shared" si="5"/>
        <v/>
      </c>
      <c r="U83" s="89" t="e">
        <f t="shared" si="3"/>
        <v>#VALUE!</v>
      </c>
      <c r="V83" s="61"/>
      <c r="W83" s="146"/>
      <c r="X83" s="147"/>
    </row>
    <row r="84" spans="1:24" ht="16.5" customHeight="1">
      <c r="A84" s="62"/>
      <c r="B84" s="83" t="str">
        <f>IF(C84="","",_xlfn.AGGREGATE(2,7,$B$8:B83)+1)</f>
        <v/>
      </c>
      <c r="C84" s="84" t="str">
        <f>IFERROR(IF(D84="","",INDEX('Party Data'!$C$1:$P$9950,MATCH(DCR!D84,'Party Data'!$P$2:$P$9950,0)+1,4)),"New")</f>
        <v/>
      </c>
      <c r="D84" s="7"/>
      <c r="E84" s="8" t="str">
        <f>IFERROR(IF(C84="","",VLOOKUP(C84,'Party Data'!F:H,3,FALSE)),"")</f>
        <v/>
      </c>
      <c r="F84" s="10" t="str">
        <f>IFERROR(IF(D84="","",INDEX('Party Data'!$D:$F,MATCH(DCR!C84,'Party Data'!F:F,0),1)),"")</f>
        <v/>
      </c>
      <c r="G84" s="32" t="str">
        <f>IFERROR(VLOOKUP(C84,'Party Data'!$F:$N,8,FALSE),"")</f>
        <v/>
      </c>
      <c r="H84" s="85" t="str">
        <f>IFERROR(UPPER(LEFT(VLOOKUP(C84,'Party Data'!$F:$M,5,FALSE),3)),"")</f>
        <v/>
      </c>
      <c r="I84" s="86" t="str">
        <f>IF(F84="","",VLOOKUP($D$2,ID!$C$1:$F$86,3,FALSE))</f>
        <v/>
      </c>
      <c r="J84" s="87" t="str">
        <f>IF(I84="","",VLOOKUP(I84,ID!$E$1:$F$107,2,FALSE))</f>
        <v/>
      </c>
      <c r="K84" s="164"/>
      <c r="L84" s="142" t="str">
        <f>IFERROR(IF(C84="","",IF(SUMIFS(Dues!$F$4:$F$153,Dues!$B$4:$B$153,DCR!$C84)-SUMIFS($M$7:$M83,$C$7:$C83,$C84)&lt;0,"No Due",SUMIFS(Dues!$F$4:$F$153,Dues!$B$4:$B$153,DCR!$C84)-SUMIFS($M$7:$M83,$C$7:$C83,$C84))),"No Dues")</f>
        <v/>
      </c>
      <c r="M84" s="143"/>
      <c r="N84" s="143"/>
      <c r="O84" s="145" t="str">
        <f>IFERROR(IF(AND(L84&lt;=0,M84&lt;&gt;""),"Cash?",SUMIFS($M$8:$M84,$C$8:$C84,$C84)/VLOOKUP($C84,$C$8:$L84,10,FALSE)),"")</f>
        <v/>
      </c>
      <c r="P84" s="50" t="str">
        <f t="shared" si="4"/>
        <v/>
      </c>
      <c r="Q84" s="63"/>
      <c r="R84" s="88" t="str">
        <f>IF(IFERROR(VLOOKUP(C84,$C$7:C83,1,FALSE)&gt;0,0),"",1)</f>
        <v/>
      </c>
      <c r="S84" s="88"/>
      <c r="T84" s="88" t="str">
        <f t="shared" si="5"/>
        <v/>
      </c>
      <c r="U84" s="89" t="e">
        <f t="shared" si="3"/>
        <v>#VALUE!</v>
      </c>
      <c r="V84" s="61"/>
      <c r="W84" s="146"/>
      <c r="X84" s="147"/>
    </row>
    <row r="85" spans="1:24" ht="16.5" customHeight="1">
      <c r="A85" s="62"/>
      <c r="B85" s="83" t="str">
        <f>IF(C85="","",_xlfn.AGGREGATE(2,7,$B$8:B84)+1)</f>
        <v/>
      </c>
      <c r="C85" s="84" t="str">
        <f>IFERROR(IF(D85="","",INDEX('Party Data'!$C$1:$P$9950,MATCH(DCR!D85,'Party Data'!$P$2:$P$9950,0)+1,4)),"New")</f>
        <v/>
      </c>
      <c r="D85" s="7"/>
      <c r="E85" s="8" t="str">
        <f>IFERROR(IF(C85="","",VLOOKUP(C85,'Party Data'!F:H,3,FALSE)),"")</f>
        <v/>
      </c>
      <c r="F85" s="10" t="str">
        <f>IFERROR(IF(D85="","",INDEX('Party Data'!$D:$F,MATCH(DCR!C85,'Party Data'!F:F,0),1)),"")</f>
        <v/>
      </c>
      <c r="G85" s="32" t="str">
        <f>IFERROR(VLOOKUP(C85,'Party Data'!$F:$N,8,FALSE),"")</f>
        <v/>
      </c>
      <c r="H85" s="85" t="str">
        <f>IFERROR(UPPER(LEFT(VLOOKUP(C85,'Party Data'!$F:$M,5,FALSE),3)),"")</f>
        <v/>
      </c>
      <c r="I85" s="86" t="str">
        <f>IF(F85="","",VLOOKUP($D$2,ID!$C$1:$F$86,3,FALSE))</f>
        <v/>
      </c>
      <c r="J85" s="87" t="str">
        <f>IF(I85="","",VLOOKUP(I85,ID!$E$1:$F$107,2,FALSE))</f>
        <v/>
      </c>
      <c r="K85" s="164"/>
      <c r="L85" s="142" t="str">
        <f>IFERROR(IF(C85="","",IF(SUMIFS(Dues!$F$4:$F$153,Dues!$B$4:$B$153,DCR!$C85)-SUMIFS($M$7:$M84,$C$7:$C84,$C85)&lt;0,"No Due",SUMIFS(Dues!$F$4:$F$153,Dues!$B$4:$B$153,DCR!$C85)-SUMIFS($M$7:$M84,$C$7:$C84,$C85))),"No Dues")</f>
        <v/>
      </c>
      <c r="M85" s="143"/>
      <c r="N85" s="143"/>
      <c r="O85" s="145" t="str">
        <f>IFERROR(IF(AND(L85&lt;=0,M85&lt;&gt;""),"Cash?",SUMIFS($M$8:$M85,$C$8:$C85,$C85)/VLOOKUP($C85,$C$8:$L85,10,FALSE)),"")</f>
        <v/>
      </c>
      <c r="P85" s="50" t="str">
        <f t="shared" si="4"/>
        <v/>
      </c>
      <c r="Q85" s="63"/>
      <c r="R85" s="88" t="str">
        <f>IF(IFERROR(VLOOKUP(C85,$C$7:C84,1,FALSE)&gt;0,0),"",1)</f>
        <v/>
      </c>
      <c r="S85" s="88"/>
      <c r="T85" s="88" t="str">
        <f t="shared" si="5"/>
        <v/>
      </c>
      <c r="U85" s="89" t="e">
        <f t="shared" si="3"/>
        <v>#VALUE!</v>
      </c>
      <c r="V85" s="61"/>
      <c r="W85" s="146"/>
      <c r="X85" s="147"/>
    </row>
    <row r="86" spans="1:24" ht="16.5" customHeight="1">
      <c r="A86" s="62"/>
      <c r="B86" s="83" t="str">
        <f>IF(C86="","",_xlfn.AGGREGATE(2,7,$B$8:B85)+1)</f>
        <v/>
      </c>
      <c r="C86" s="84" t="str">
        <f>IFERROR(IF(D86="","",INDEX('Party Data'!$C$1:$P$9950,MATCH(DCR!D86,'Party Data'!$P$2:$P$9950,0)+1,4)),"New")</f>
        <v/>
      </c>
      <c r="D86" s="7"/>
      <c r="E86" s="8" t="str">
        <f>IFERROR(IF(C86="","",VLOOKUP(C86,'Party Data'!F:H,3,FALSE)),"")</f>
        <v/>
      </c>
      <c r="F86" s="10" t="str">
        <f>IFERROR(IF(D86="","",INDEX('Party Data'!$D:$F,MATCH(DCR!C86,'Party Data'!F:F,0),1)),"")</f>
        <v/>
      </c>
      <c r="G86" s="32" t="str">
        <f>IFERROR(VLOOKUP(C86,'Party Data'!$F:$N,8,FALSE),"")</f>
        <v/>
      </c>
      <c r="H86" s="85" t="str">
        <f>IFERROR(UPPER(LEFT(VLOOKUP(C86,'Party Data'!$F:$M,5,FALSE),3)),"")</f>
        <v/>
      </c>
      <c r="I86" s="86" t="str">
        <f>IF(F86="","",VLOOKUP($D$2,ID!$C$1:$F$86,3,FALSE))</f>
        <v/>
      </c>
      <c r="J86" s="87" t="str">
        <f>IF(I86="","",VLOOKUP(I86,ID!$E$1:$F$107,2,FALSE))</f>
        <v/>
      </c>
      <c r="K86" s="164"/>
      <c r="L86" s="142" t="str">
        <f>IFERROR(IF(C86="","",IF(SUMIFS(Dues!$F$4:$F$153,Dues!$B$4:$B$153,DCR!$C86)-SUMIFS($M$7:$M85,$C$7:$C85,$C86)&lt;0,"No Due",SUMIFS(Dues!$F$4:$F$153,Dues!$B$4:$B$153,DCR!$C86)-SUMIFS($M$7:$M85,$C$7:$C85,$C86))),"No Dues")</f>
        <v/>
      </c>
      <c r="M86" s="143"/>
      <c r="N86" s="143"/>
      <c r="O86" s="145" t="str">
        <f>IFERROR(IF(AND(L86&lt;=0,M86&lt;&gt;""),"Cash?",SUMIFS($M$8:$M86,$C$8:$C86,$C86)/VLOOKUP($C86,$C$8:$L86,10,FALSE)),"")</f>
        <v/>
      </c>
      <c r="P86" s="50" t="str">
        <f t="shared" si="4"/>
        <v/>
      </c>
      <c r="Q86" s="63"/>
      <c r="R86" s="88" t="str">
        <f>IF(IFERROR(VLOOKUP(C86,$C$7:C85,1,FALSE)&gt;0,0),"",1)</f>
        <v/>
      </c>
      <c r="S86" s="88"/>
      <c r="T86" s="88" t="str">
        <f t="shared" si="5"/>
        <v/>
      </c>
      <c r="U86" s="89" t="e">
        <f t="shared" si="3"/>
        <v>#VALUE!</v>
      </c>
      <c r="V86" s="61"/>
      <c r="W86" s="146"/>
      <c r="X86" s="147"/>
    </row>
    <row r="87" spans="1:24" ht="16.5" customHeight="1">
      <c r="A87" s="62"/>
      <c r="B87" s="83" t="str">
        <f>IF(C87="","",_xlfn.AGGREGATE(2,7,$B$8:B86)+1)</f>
        <v/>
      </c>
      <c r="C87" s="84" t="str">
        <f>IFERROR(IF(D87="","",INDEX('Party Data'!$C$1:$P$9950,MATCH(DCR!D87,'Party Data'!$P$2:$P$9950,0)+1,4)),"New")</f>
        <v/>
      </c>
      <c r="D87" s="7"/>
      <c r="E87" s="8" t="str">
        <f>IFERROR(IF(C87="","",VLOOKUP(C87,'Party Data'!F:H,3,FALSE)),"")</f>
        <v/>
      </c>
      <c r="F87" s="10" t="str">
        <f>IFERROR(IF(D87="","",INDEX('Party Data'!$D:$F,MATCH(DCR!C87,'Party Data'!F:F,0),1)),"")</f>
        <v/>
      </c>
      <c r="G87" s="32" t="str">
        <f>IFERROR(VLOOKUP(C87,'Party Data'!$F:$N,8,FALSE),"")</f>
        <v/>
      </c>
      <c r="H87" s="85" t="str">
        <f>IFERROR(UPPER(LEFT(VLOOKUP(C87,'Party Data'!$F:$M,5,FALSE),3)),"")</f>
        <v/>
      </c>
      <c r="I87" s="86" t="str">
        <f>IF(F87="","",VLOOKUP($D$2,ID!$C$1:$F$86,3,FALSE))</f>
        <v/>
      </c>
      <c r="J87" s="87" t="str">
        <f>IF(I87="","",VLOOKUP(I87,ID!$E$1:$F$107,2,FALSE))</f>
        <v/>
      </c>
      <c r="K87" s="164"/>
      <c r="L87" s="142" t="str">
        <f>IFERROR(IF(C87="","",IF(SUMIFS(Dues!$F$4:$F$153,Dues!$B$4:$B$153,DCR!$C87)-SUMIFS($M$7:$M86,$C$7:$C86,$C87)&lt;0,"No Due",SUMIFS(Dues!$F$4:$F$153,Dues!$B$4:$B$153,DCR!$C87)-SUMIFS($M$7:$M86,$C$7:$C86,$C87))),"No Dues")</f>
        <v/>
      </c>
      <c r="M87" s="143"/>
      <c r="N87" s="143"/>
      <c r="O87" s="145" t="str">
        <f>IFERROR(IF(AND(L87&lt;=0,M87&lt;&gt;""),"Cash?",SUMIFS($M$8:$M87,$C$8:$C87,$C87)/VLOOKUP($C87,$C$8:$L87,10,FALSE)),"")</f>
        <v/>
      </c>
      <c r="P87" s="50" t="str">
        <f t="shared" si="4"/>
        <v/>
      </c>
      <c r="Q87" s="63"/>
      <c r="R87" s="88" t="str">
        <f>IF(IFERROR(VLOOKUP(C87,$C$7:C86,1,FALSE)&gt;0,0),"",1)</f>
        <v/>
      </c>
      <c r="S87" s="88"/>
      <c r="T87" s="88" t="str">
        <f t="shared" si="5"/>
        <v/>
      </c>
      <c r="U87" s="89" t="e">
        <f t="shared" si="3"/>
        <v>#VALUE!</v>
      </c>
      <c r="V87" s="61"/>
      <c r="W87" s="146"/>
      <c r="X87" s="147"/>
    </row>
    <row r="88" spans="1:24" ht="16.5" customHeight="1">
      <c r="A88" s="62"/>
      <c r="B88" s="83" t="str">
        <f>IF(C88="","",_xlfn.AGGREGATE(2,7,$B$8:B87)+1)</f>
        <v/>
      </c>
      <c r="C88" s="84" t="str">
        <f>IFERROR(IF(D88="","",INDEX('Party Data'!$C$1:$P$9950,MATCH(DCR!D88,'Party Data'!$P$2:$P$9950,0)+1,4)),"New")</f>
        <v/>
      </c>
      <c r="D88" s="7"/>
      <c r="E88" s="8" t="str">
        <f>IFERROR(IF(C88="","",VLOOKUP(C88,'Party Data'!F:H,3,FALSE)),"")</f>
        <v/>
      </c>
      <c r="F88" s="10" t="str">
        <f>IFERROR(IF(D88="","",INDEX('Party Data'!$D:$F,MATCH(DCR!C88,'Party Data'!F:F,0),1)),"")</f>
        <v/>
      </c>
      <c r="G88" s="32" t="str">
        <f>IFERROR(VLOOKUP(C88,'Party Data'!$F:$N,8,FALSE),"")</f>
        <v/>
      </c>
      <c r="H88" s="85" t="str">
        <f>IFERROR(UPPER(LEFT(VLOOKUP(C88,'Party Data'!$F:$M,5,FALSE),3)),"")</f>
        <v/>
      </c>
      <c r="I88" s="86" t="str">
        <f>IF(F88="","",VLOOKUP($D$2,ID!$C$1:$F$86,3,FALSE))</f>
        <v/>
      </c>
      <c r="J88" s="87" t="str">
        <f>IF(I88="","",VLOOKUP(I88,ID!$E$1:$F$107,2,FALSE))</f>
        <v/>
      </c>
      <c r="K88" s="164"/>
      <c r="L88" s="142" t="str">
        <f>IFERROR(IF(C88="","",IF(SUMIFS(Dues!$F$4:$F$153,Dues!$B$4:$B$153,DCR!$C88)-SUMIFS($M$7:$M87,$C$7:$C87,$C88)&lt;0,"No Due",SUMIFS(Dues!$F$4:$F$153,Dues!$B$4:$B$153,DCR!$C88)-SUMIFS($M$7:$M87,$C$7:$C87,$C88))),"No Dues")</f>
        <v/>
      </c>
      <c r="M88" s="143"/>
      <c r="N88" s="143"/>
      <c r="O88" s="145" t="str">
        <f>IFERROR(IF(AND(L88&lt;=0,M88&lt;&gt;""),"Cash?",SUMIFS($M$8:$M88,$C$8:$C88,$C88)/VLOOKUP($C88,$C$8:$L88,10,FALSE)),"")</f>
        <v/>
      </c>
      <c r="P88" s="50" t="str">
        <f t="shared" si="4"/>
        <v/>
      </c>
      <c r="Q88" s="63"/>
      <c r="R88" s="88" t="str">
        <f>IF(IFERROR(VLOOKUP(C88,$C$7:C87,1,FALSE)&gt;0,0),"",1)</f>
        <v/>
      </c>
      <c r="S88" s="88"/>
      <c r="T88" s="88" t="str">
        <f t="shared" si="5"/>
        <v/>
      </c>
      <c r="U88" s="89" t="e">
        <f t="shared" si="3"/>
        <v>#VALUE!</v>
      </c>
      <c r="V88" s="61"/>
      <c r="W88" s="146"/>
      <c r="X88" s="147"/>
    </row>
    <row r="89" spans="1:24" ht="16.5" customHeight="1">
      <c r="A89" s="62"/>
      <c r="B89" s="83" t="str">
        <f>IF(C89="","",_xlfn.AGGREGATE(2,7,$B$8:B88)+1)</f>
        <v/>
      </c>
      <c r="C89" s="84" t="str">
        <f>IFERROR(IF(D89="","",INDEX('Party Data'!$C$1:$P$9950,MATCH(DCR!D89,'Party Data'!$P$2:$P$9950,0)+1,4)),"New")</f>
        <v/>
      </c>
      <c r="D89" s="7"/>
      <c r="E89" s="8" t="str">
        <f>IFERROR(IF(C89="","",VLOOKUP(C89,'Party Data'!F:H,3,FALSE)),"")</f>
        <v/>
      </c>
      <c r="F89" s="10" t="str">
        <f>IFERROR(IF(D89="","",INDEX('Party Data'!$D:$F,MATCH(DCR!C89,'Party Data'!F:F,0),1)),"")</f>
        <v/>
      </c>
      <c r="G89" s="32" t="str">
        <f>IFERROR(VLOOKUP(C89,'Party Data'!$F:$N,8,FALSE),"")</f>
        <v/>
      </c>
      <c r="H89" s="85" t="str">
        <f>IFERROR(UPPER(LEFT(VLOOKUP(C89,'Party Data'!$F:$M,5,FALSE),3)),"")</f>
        <v/>
      </c>
      <c r="I89" s="86" t="str">
        <f>IF(F89="","",VLOOKUP($D$2,ID!$C$1:$F$86,3,FALSE))</f>
        <v/>
      </c>
      <c r="J89" s="87" t="str">
        <f>IF(I89="","",VLOOKUP(I89,ID!$E$1:$F$107,2,FALSE))</f>
        <v/>
      </c>
      <c r="K89" s="164"/>
      <c r="L89" s="142" t="str">
        <f>IFERROR(IF(C89="","",IF(SUMIFS(Dues!$F$4:$F$153,Dues!$B$4:$B$153,DCR!$C89)-SUMIFS($M$7:$M88,$C$7:$C88,$C89)&lt;0,"No Due",SUMIFS(Dues!$F$4:$F$153,Dues!$B$4:$B$153,DCR!$C89)-SUMIFS($M$7:$M88,$C$7:$C88,$C89))),"No Dues")</f>
        <v/>
      </c>
      <c r="M89" s="143"/>
      <c r="N89" s="143"/>
      <c r="O89" s="145" t="str">
        <f>IFERROR(IF(AND(L89&lt;=0,M89&lt;&gt;""),"Cash?",SUMIFS($M$8:$M89,$C$8:$C89,$C89)/VLOOKUP($C89,$C$8:$L89,10,FALSE)),"")</f>
        <v/>
      </c>
      <c r="P89" s="50" t="str">
        <f t="shared" si="4"/>
        <v/>
      </c>
      <c r="Q89" s="63"/>
      <c r="R89" s="88" t="str">
        <f>IF(IFERROR(VLOOKUP(C89,$C$7:C88,1,FALSE)&gt;0,0),"",1)</f>
        <v/>
      </c>
      <c r="S89" s="88"/>
      <c r="T89" s="88" t="str">
        <f t="shared" si="5"/>
        <v/>
      </c>
      <c r="U89" s="89" t="e">
        <f t="shared" si="3"/>
        <v>#VALUE!</v>
      </c>
      <c r="V89" s="61"/>
      <c r="W89" s="146"/>
      <c r="X89" s="147"/>
    </row>
    <row r="90" spans="1:24" ht="16.5" customHeight="1">
      <c r="A90" s="62"/>
      <c r="B90" s="83" t="str">
        <f>IF(C90="","",_xlfn.AGGREGATE(2,7,$B$8:B89)+1)</f>
        <v/>
      </c>
      <c r="C90" s="84" t="str">
        <f>IFERROR(IF(D90="","",INDEX('Party Data'!$C$1:$P$9950,MATCH(DCR!D90,'Party Data'!$P$2:$P$9950,0)+1,4)),"New")</f>
        <v/>
      </c>
      <c r="D90" s="7"/>
      <c r="E90" s="8" t="str">
        <f>IFERROR(IF(C90="","",VLOOKUP(C90,'Party Data'!F:H,3,FALSE)),"")</f>
        <v/>
      </c>
      <c r="F90" s="10" t="str">
        <f>IFERROR(IF(D90="","",INDEX('Party Data'!$D:$F,MATCH(DCR!C90,'Party Data'!F:F,0),1)),"")</f>
        <v/>
      </c>
      <c r="G90" s="32" t="str">
        <f>IFERROR(VLOOKUP(C90,'Party Data'!$F:$N,8,FALSE),"")</f>
        <v/>
      </c>
      <c r="H90" s="85" t="str">
        <f>IFERROR(UPPER(LEFT(VLOOKUP(C90,'Party Data'!$F:$M,5,FALSE),3)),"")</f>
        <v/>
      </c>
      <c r="I90" s="86" t="str">
        <f>IF(F90="","",VLOOKUP($D$2,ID!$C$1:$F$86,3,FALSE))</f>
        <v/>
      </c>
      <c r="J90" s="87" t="str">
        <f>IF(I90="","",VLOOKUP(I90,ID!$E$1:$F$107,2,FALSE))</f>
        <v/>
      </c>
      <c r="K90" s="164"/>
      <c r="L90" s="142" t="str">
        <f>IFERROR(IF(C90="","",IF(SUMIFS(Dues!$F$4:$F$153,Dues!$B$4:$B$153,DCR!$C90)-SUMIFS($M$7:$M89,$C$7:$C89,$C90)&lt;0,"No Due",SUMIFS(Dues!$F$4:$F$153,Dues!$B$4:$B$153,DCR!$C90)-SUMIFS($M$7:$M89,$C$7:$C89,$C90))),"No Dues")</f>
        <v/>
      </c>
      <c r="M90" s="143"/>
      <c r="N90" s="143"/>
      <c r="O90" s="145" t="str">
        <f>IFERROR(IF(AND(L90&lt;=0,M90&lt;&gt;""),"Cash?",SUMIFS($M$8:$M90,$C$8:$C90,$C90)/VLOOKUP($C90,$C$8:$L90,10,FALSE)),"")</f>
        <v/>
      </c>
      <c r="P90" s="50" t="str">
        <f t="shared" si="4"/>
        <v/>
      </c>
      <c r="Q90" s="63"/>
      <c r="R90" s="88" t="str">
        <f>IF(IFERROR(VLOOKUP(C90,$C$7:C89,1,FALSE)&gt;0,0),"",1)</f>
        <v/>
      </c>
      <c r="S90" s="88"/>
      <c r="T90" s="88" t="str">
        <f t="shared" si="5"/>
        <v/>
      </c>
      <c r="U90" s="89" t="e">
        <f t="shared" si="3"/>
        <v>#VALUE!</v>
      </c>
      <c r="V90" s="61"/>
      <c r="W90" s="146"/>
      <c r="X90" s="147"/>
    </row>
    <row r="91" spans="1:24" ht="16.5" customHeight="1">
      <c r="A91" s="62"/>
      <c r="B91" s="83" t="str">
        <f>IF(C91="","",_xlfn.AGGREGATE(2,7,$B$8:B90)+1)</f>
        <v/>
      </c>
      <c r="C91" s="84" t="str">
        <f>IFERROR(IF(D91="","",INDEX('Party Data'!$C$1:$P$9950,MATCH(DCR!D91,'Party Data'!$P$2:$P$9950,0)+1,4)),"New")</f>
        <v/>
      </c>
      <c r="D91" s="7"/>
      <c r="E91" s="8" t="str">
        <f>IFERROR(IF(C91="","",VLOOKUP(C91,'Party Data'!F:H,3,FALSE)),"")</f>
        <v/>
      </c>
      <c r="F91" s="10" t="str">
        <f>IFERROR(IF(D91="","",INDEX('Party Data'!$D:$F,MATCH(DCR!C91,'Party Data'!F:F,0),1)),"")</f>
        <v/>
      </c>
      <c r="G91" s="32" t="str">
        <f>IFERROR(VLOOKUP(C91,'Party Data'!$F:$N,8,FALSE),"")</f>
        <v/>
      </c>
      <c r="H91" s="85" t="str">
        <f>IFERROR(UPPER(LEFT(VLOOKUP(C91,'Party Data'!$F:$M,5,FALSE),3)),"")</f>
        <v/>
      </c>
      <c r="I91" s="86" t="str">
        <f>IF(F91="","",VLOOKUP($D$2,ID!$C$1:$F$86,3,FALSE))</f>
        <v/>
      </c>
      <c r="J91" s="87" t="str">
        <f>IF(I91="","",VLOOKUP(I91,ID!$E$1:$F$107,2,FALSE))</f>
        <v/>
      </c>
      <c r="K91" s="164"/>
      <c r="L91" s="142" t="str">
        <f>IFERROR(IF(C91="","",IF(SUMIFS(Dues!$F$4:$F$153,Dues!$B$4:$B$153,DCR!$C91)-SUMIFS($M$7:$M90,$C$7:$C90,$C91)&lt;0,"No Due",SUMIFS(Dues!$F$4:$F$153,Dues!$B$4:$B$153,DCR!$C91)-SUMIFS($M$7:$M90,$C$7:$C90,$C91))),"No Dues")</f>
        <v/>
      </c>
      <c r="M91" s="143"/>
      <c r="N91" s="143"/>
      <c r="O91" s="145" t="str">
        <f>IFERROR(IF(AND(L91&lt;=0,M91&lt;&gt;""),"Cash?",SUMIFS($M$8:$M91,$C$8:$C91,$C91)/VLOOKUP($C91,$C$8:$L91,10,FALSE)),"")</f>
        <v/>
      </c>
      <c r="P91" s="50" t="str">
        <f t="shared" si="4"/>
        <v/>
      </c>
      <c r="Q91" s="63"/>
      <c r="R91" s="88" t="str">
        <f>IF(IFERROR(VLOOKUP(C91,$C$7:C90,1,FALSE)&gt;0,0),"",1)</f>
        <v/>
      </c>
      <c r="S91" s="88"/>
      <c r="T91" s="88" t="str">
        <f t="shared" si="5"/>
        <v/>
      </c>
      <c r="U91" s="89" t="e">
        <f t="shared" si="3"/>
        <v>#VALUE!</v>
      </c>
      <c r="V91" s="61"/>
      <c r="W91" s="146"/>
      <c r="X91" s="147"/>
    </row>
    <row r="92" spans="1:24" ht="16.5" customHeight="1">
      <c r="A92" s="62"/>
      <c r="B92" s="83" t="str">
        <f>IF(C92="","",_xlfn.AGGREGATE(2,7,$B$8:B91)+1)</f>
        <v/>
      </c>
      <c r="C92" s="84" t="str">
        <f>IFERROR(IF(D92="","",INDEX('Party Data'!$C$1:$P$9950,MATCH(DCR!D92,'Party Data'!$P$2:$P$9950,0)+1,4)),"New")</f>
        <v/>
      </c>
      <c r="D92" s="7"/>
      <c r="E92" s="8" t="str">
        <f>IFERROR(IF(C92="","",VLOOKUP(C92,'Party Data'!F:H,3,FALSE)),"")</f>
        <v/>
      </c>
      <c r="F92" s="10" t="str">
        <f>IFERROR(IF(D92="","",INDEX('Party Data'!$D:$F,MATCH(DCR!C92,'Party Data'!F:F,0),1)),"")</f>
        <v/>
      </c>
      <c r="G92" s="32" t="str">
        <f>IFERROR(VLOOKUP(C92,'Party Data'!$F:$N,8,FALSE),"")</f>
        <v/>
      </c>
      <c r="H92" s="85" t="str">
        <f>IFERROR(UPPER(LEFT(VLOOKUP(C92,'Party Data'!$F:$M,5,FALSE),3)),"")</f>
        <v/>
      </c>
      <c r="I92" s="86" t="str">
        <f>IF(F92="","",VLOOKUP($D$2,ID!$C$1:$F$86,3,FALSE))</f>
        <v/>
      </c>
      <c r="J92" s="87" t="str">
        <f>IF(I92="","",VLOOKUP(I92,ID!$E$1:$F$107,2,FALSE))</f>
        <v/>
      </c>
      <c r="K92" s="164"/>
      <c r="L92" s="142" t="str">
        <f>IFERROR(IF(C92="","",IF(SUMIFS(Dues!$F$4:$F$153,Dues!$B$4:$B$153,DCR!$C92)-SUMIFS($M$7:$M91,$C$7:$C91,$C92)&lt;0,"No Due",SUMIFS(Dues!$F$4:$F$153,Dues!$B$4:$B$153,DCR!$C92)-SUMIFS($M$7:$M91,$C$7:$C91,$C92))),"No Dues")</f>
        <v/>
      </c>
      <c r="M92" s="143"/>
      <c r="N92" s="143"/>
      <c r="O92" s="145" t="str">
        <f>IFERROR(IF(AND(L92&lt;=0,M92&lt;&gt;""),"Cash?",SUMIFS($M$8:$M92,$C$8:$C92,$C92)/VLOOKUP($C92,$C$8:$L92,10,FALSE)),"")</f>
        <v/>
      </c>
      <c r="P92" s="50" t="str">
        <f t="shared" si="4"/>
        <v/>
      </c>
      <c r="Q92" s="63"/>
      <c r="R92" s="88" t="str">
        <f>IF(IFERROR(VLOOKUP(C92,$C$7:C91,1,FALSE)&gt;0,0),"",1)</f>
        <v/>
      </c>
      <c r="S92" s="88"/>
      <c r="T92" s="88" t="str">
        <f t="shared" si="5"/>
        <v/>
      </c>
      <c r="U92" s="89" t="e">
        <f t="shared" si="3"/>
        <v>#VALUE!</v>
      </c>
      <c r="V92" s="61"/>
      <c r="W92" s="146"/>
      <c r="X92" s="147"/>
    </row>
    <row r="93" spans="1:24" ht="16.5" customHeight="1">
      <c r="A93" s="62"/>
      <c r="B93" s="83" t="str">
        <f>IF(C93="","",_xlfn.AGGREGATE(2,7,$B$8:B92)+1)</f>
        <v/>
      </c>
      <c r="C93" s="84" t="str">
        <f>IFERROR(IF(D93="","",INDEX('Party Data'!$C$1:$P$9950,MATCH(DCR!D93,'Party Data'!$P$2:$P$9950,0)+1,4)),"New")</f>
        <v/>
      </c>
      <c r="D93" s="7"/>
      <c r="E93" s="8" t="str">
        <f>IFERROR(IF(C93="","",VLOOKUP(C93,'Party Data'!F:H,3,FALSE)),"")</f>
        <v/>
      </c>
      <c r="F93" s="10" t="str">
        <f>IFERROR(IF(D93="","",INDEX('Party Data'!$D:$F,MATCH(DCR!C93,'Party Data'!F:F,0),1)),"")</f>
        <v/>
      </c>
      <c r="G93" s="32" t="str">
        <f>IFERROR(VLOOKUP(C93,'Party Data'!$F:$N,8,FALSE),"")</f>
        <v/>
      </c>
      <c r="H93" s="85" t="str">
        <f>IFERROR(UPPER(LEFT(VLOOKUP(C93,'Party Data'!$F:$M,5,FALSE),3)),"")</f>
        <v/>
      </c>
      <c r="I93" s="86" t="str">
        <f>IF(F93="","",VLOOKUP($D$2,ID!$C$1:$F$86,3,FALSE))</f>
        <v/>
      </c>
      <c r="J93" s="87" t="str">
        <f>IF(I93="","",VLOOKUP(I93,ID!$E$1:$F$107,2,FALSE))</f>
        <v/>
      </c>
      <c r="K93" s="164"/>
      <c r="L93" s="142" t="str">
        <f>IFERROR(IF(C93="","",IF(SUMIFS(Dues!$F$4:$F$153,Dues!$B$4:$B$153,DCR!$C93)-SUMIFS($M$7:$M92,$C$7:$C92,$C93)&lt;0,"No Due",SUMIFS(Dues!$F$4:$F$153,Dues!$B$4:$B$153,DCR!$C93)-SUMIFS($M$7:$M92,$C$7:$C92,$C93))),"No Dues")</f>
        <v/>
      </c>
      <c r="M93" s="143"/>
      <c r="N93" s="143"/>
      <c r="O93" s="145" t="str">
        <f>IFERROR(IF(AND(L93&lt;=0,M93&lt;&gt;""),"Cash?",SUMIFS($M$8:$M93,$C$8:$C93,$C93)/VLOOKUP($C93,$C$8:$L93,10,FALSE)),"")</f>
        <v/>
      </c>
      <c r="P93" s="50" t="str">
        <f t="shared" si="4"/>
        <v/>
      </c>
      <c r="Q93" s="63"/>
      <c r="R93" s="88" t="str">
        <f>IF(IFERROR(VLOOKUP(C93,$C$7:C92,1,FALSE)&gt;0,0),"",1)</f>
        <v/>
      </c>
      <c r="S93" s="88"/>
      <c r="T93" s="88" t="str">
        <f t="shared" si="5"/>
        <v/>
      </c>
      <c r="U93" s="89" t="e">
        <f t="shared" ref="U93:U156" si="6">OR(N93&gt;0,M93&gt;0,VALUE(L93)&gt;0)</f>
        <v>#VALUE!</v>
      </c>
      <c r="V93" s="61"/>
      <c r="W93" s="146"/>
      <c r="X93" s="147"/>
    </row>
    <row r="94" spans="1:24" ht="16.5" customHeight="1">
      <c r="A94" s="62"/>
      <c r="B94" s="83" t="str">
        <f>IF(C94="","",_xlfn.AGGREGATE(2,7,$B$8:B93)+1)</f>
        <v/>
      </c>
      <c r="C94" s="84" t="str">
        <f>IFERROR(IF(D94="","",INDEX('Party Data'!$C$1:$P$9950,MATCH(DCR!D94,'Party Data'!$P$2:$P$9950,0)+1,4)),"New")</f>
        <v/>
      </c>
      <c r="D94" s="7"/>
      <c r="E94" s="8" t="str">
        <f>IFERROR(IF(C94="","",VLOOKUP(C94,'Party Data'!F:H,3,FALSE)),"")</f>
        <v/>
      </c>
      <c r="F94" s="10" t="str">
        <f>IFERROR(IF(D94="","",INDEX('Party Data'!$D:$F,MATCH(DCR!C94,'Party Data'!F:F,0),1)),"")</f>
        <v/>
      </c>
      <c r="G94" s="32" t="str">
        <f>IFERROR(VLOOKUP(C94,'Party Data'!$F:$N,8,FALSE),"")</f>
        <v/>
      </c>
      <c r="H94" s="85" t="str">
        <f>IFERROR(UPPER(LEFT(VLOOKUP(C94,'Party Data'!$F:$M,5,FALSE),3)),"")</f>
        <v/>
      </c>
      <c r="I94" s="86" t="str">
        <f>IF(F94="","",VLOOKUP($D$2,ID!$C$1:$F$86,3,FALSE))</f>
        <v/>
      </c>
      <c r="J94" s="87" t="str">
        <f>IF(I94="","",VLOOKUP(I94,ID!$E$1:$F$107,2,FALSE))</f>
        <v/>
      </c>
      <c r="K94" s="164"/>
      <c r="L94" s="142" t="str">
        <f>IFERROR(IF(C94="","",IF(SUMIFS(Dues!$F$4:$F$153,Dues!$B$4:$B$153,DCR!$C94)-SUMIFS($M$7:$M93,$C$7:$C93,$C94)&lt;0,"No Due",SUMIFS(Dues!$F$4:$F$153,Dues!$B$4:$B$153,DCR!$C94)-SUMIFS($M$7:$M93,$C$7:$C93,$C94))),"No Dues")</f>
        <v/>
      </c>
      <c r="M94" s="143"/>
      <c r="N94" s="143"/>
      <c r="O94" s="145" t="str">
        <f>IFERROR(IF(AND(L94&lt;=0,M94&lt;&gt;""),"Cash?",SUMIFS($M$8:$M94,$C$8:$C94,$C94)/VLOOKUP($C94,$C$8:$L94,10,FALSE)),"")</f>
        <v/>
      </c>
      <c r="P94" s="50" t="str">
        <f t="shared" si="4"/>
        <v/>
      </c>
      <c r="Q94" s="63"/>
      <c r="R94" s="88" t="str">
        <f>IF(IFERROR(VLOOKUP(C94,$C$7:C93,1,FALSE)&gt;0,0),"",1)</f>
        <v/>
      </c>
      <c r="S94" s="88"/>
      <c r="T94" s="88" t="str">
        <f t="shared" si="5"/>
        <v/>
      </c>
      <c r="U94" s="89" t="e">
        <f t="shared" si="6"/>
        <v>#VALUE!</v>
      </c>
      <c r="V94" s="61"/>
      <c r="W94" s="146"/>
      <c r="X94" s="147"/>
    </row>
    <row r="95" spans="1:24" ht="16.5" customHeight="1">
      <c r="A95" s="62"/>
      <c r="B95" s="83" t="str">
        <f>IF(C95="","",_xlfn.AGGREGATE(2,7,$B$8:B94)+1)</f>
        <v/>
      </c>
      <c r="C95" s="84" t="str">
        <f>IFERROR(IF(D95="","",INDEX('Party Data'!$C$1:$P$9950,MATCH(DCR!D95,'Party Data'!$P$2:$P$9950,0)+1,4)),"New")</f>
        <v/>
      </c>
      <c r="D95" s="7"/>
      <c r="E95" s="8" t="str">
        <f>IFERROR(IF(C95="","",VLOOKUP(C95,'Party Data'!F:H,3,FALSE)),"")</f>
        <v/>
      </c>
      <c r="F95" s="10" t="str">
        <f>IFERROR(IF(D95="","",INDEX('Party Data'!$D:$F,MATCH(DCR!C95,'Party Data'!F:F,0),1)),"")</f>
        <v/>
      </c>
      <c r="G95" s="32" t="str">
        <f>IFERROR(VLOOKUP(C95,'Party Data'!$F:$N,8,FALSE),"")</f>
        <v/>
      </c>
      <c r="H95" s="85" t="str">
        <f>IFERROR(UPPER(LEFT(VLOOKUP(C95,'Party Data'!$F:$M,5,FALSE),3)),"")</f>
        <v/>
      </c>
      <c r="I95" s="86" t="str">
        <f>IF(F95="","",VLOOKUP($D$2,ID!$C$1:$F$86,3,FALSE))</f>
        <v/>
      </c>
      <c r="J95" s="87" t="str">
        <f>IF(I95="","",VLOOKUP(I95,ID!$E$1:$F$107,2,FALSE))</f>
        <v/>
      </c>
      <c r="K95" s="164"/>
      <c r="L95" s="142" t="str">
        <f>IFERROR(IF(C95="","",IF(SUMIFS(Dues!$F$4:$F$153,Dues!$B$4:$B$153,DCR!$C95)-SUMIFS($M$7:$M94,$C$7:$C94,$C95)&lt;0,"No Due",SUMIFS(Dues!$F$4:$F$153,Dues!$B$4:$B$153,DCR!$C95)-SUMIFS($M$7:$M94,$C$7:$C94,$C95))),"No Dues")</f>
        <v/>
      </c>
      <c r="M95" s="143"/>
      <c r="N95" s="143"/>
      <c r="O95" s="145" t="str">
        <f>IFERROR(IF(AND(L95&lt;=0,M95&lt;&gt;""),"Cash?",SUMIFS($M$8:$M95,$C$8:$C95,$C95)/VLOOKUP($C95,$C$8:$L95,10,FALSE)),"")</f>
        <v/>
      </c>
      <c r="P95" s="50" t="str">
        <f t="shared" si="4"/>
        <v/>
      </c>
      <c r="Q95" s="63"/>
      <c r="R95" s="88" t="str">
        <f>IF(IFERROR(VLOOKUP(C95,$C$7:C94,1,FALSE)&gt;0,0),"",1)</f>
        <v/>
      </c>
      <c r="S95" s="88"/>
      <c r="T95" s="88" t="str">
        <f t="shared" si="5"/>
        <v/>
      </c>
      <c r="U95" s="89" t="e">
        <f t="shared" si="6"/>
        <v>#VALUE!</v>
      </c>
      <c r="V95" s="61"/>
      <c r="W95" s="146"/>
      <c r="X95" s="147"/>
    </row>
    <row r="96" spans="1:24" ht="16.5" customHeight="1">
      <c r="A96" s="62"/>
      <c r="B96" s="83" t="str">
        <f>IF(C96="","",_xlfn.AGGREGATE(2,7,$B$8:B95)+1)</f>
        <v/>
      </c>
      <c r="C96" s="84" t="str">
        <f>IFERROR(IF(D96="","",INDEX('Party Data'!$C$1:$P$9950,MATCH(DCR!D96,'Party Data'!$P$2:$P$9950,0)+1,4)),"New")</f>
        <v/>
      </c>
      <c r="D96" s="7"/>
      <c r="E96" s="8" t="str">
        <f>IFERROR(IF(C96="","",VLOOKUP(C96,'Party Data'!F:H,3,FALSE)),"")</f>
        <v/>
      </c>
      <c r="F96" s="10" t="str">
        <f>IFERROR(IF(D96="","",INDEX('Party Data'!$D:$F,MATCH(DCR!C96,'Party Data'!F:F,0),1)),"")</f>
        <v/>
      </c>
      <c r="G96" s="32" t="str">
        <f>IFERROR(VLOOKUP(C96,'Party Data'!$F:$N,8,FALSE),"")</f>
        <v/>
      </c>
      <c r="H96" s="85" t="str">
        <f>IFERROR(UPPER(LEFT(VLOOKUP(C96,'Party Data'!$F:$M,5,FALSE),3)),"")</f>
        <v/>
      </c>
      <c r="I96" s="86" t="str">
        <f>IF(F96="","",VLOOKUP($D$2,ID!$C$1:$F$86,3,FALSE))</f>
        <v/>
      </c>
      <c r="J96" s="87" t="str">
        <f>IF(I96="","",VLOOKUP(I96,ID!$E$1:$F$107,2,FALSE))</f>
        <v/>
      </c>
      <c r="K96" s="164"/>
      <c r="L96" s="142" t="str">
        <f>IFERROR(IF(C96="","",IF(SUMIFS(Dues!$F$4:$F$153,Dues!$B$4:$B$153,DCR!$C96)-SUMIFS($M$7:$M95,$C$7:$C95,$C96)&lt;0,"No Due",SUMIFS(Dues!$F$4:$F$153,Dues!$B$4:$B$153,DCR!$C96)-SUMIFS($M$7:$M95,$C$7:$C95,$C96))),"No Dues")</f>
        <v/>
      </c>
      <c r="M96" s="143"/>
      <c r="N96" s="143"/>
      <c r="O96" s="145" t="str">
        <f>IFERROR(IF(AND(L96&lt;=0,M96&lt;&gt;""),"Cash?",SUMIFS($M$8:$M96,$C$8:$C96,$C96)/VLOOKUP($C96,$C$8:$L96,10,FALSE)),"")</f>
        <v/>
      </c>
      <c r="P96" s="50" t="str">
        <f t="shared" si="4"/>
        <v/>
      </c>
      <c r="Q96" s="63"/>
      <c r="R96" s="88" t="str">
        <f>IF(IFERROR(VLOOKUP(C96,$C$7:C95,1,FALSE)&gt;0,0),"",1)</f>
        <v/>
      </c>
      <c r="S96" s="88"/>
      <c r="T96" s="88" t="str">
        <f t="shared" si="5"/>
        <v/>
      </c>
      <c r="U96" s="89" t="e">
        <f t="shared" si="6"/>
        <v>#VALUE!</v>
      </c>
      <c r="V96" s="61"/>
      <c r="W96" s="146"/>
      <c r="X96" s="147"/>
    </row>
    <row r="97" spans="1:24" ht="16.5" customHeight="1">
      <c r="A97" s="62"/>
      <c r="B97" s="83" t="str">
        <f>IF(C97="","",_xlfn.AGGREGATE(2,7,$B$8:B96)+1)</f>
        <v/>
      </c>
      <c r="C97" s="84" t="str">
        <f>IFERROR(IF(D97="","",INDEX('Party Data'!$C$1:$P$9950,MATCH(DCR!D97,'Party Data'!$P$2:$P$9950,0)+1,4)),"New")</f>
        <v/>
      </c>
      <c r="D97" s="7"/>
      <c r="E97" s="8" t="str">
        <f>IFERROR(IF(C97="","",VLOOKUP(C97,'Party Data'!F:H,3,FALSE)),"")</f>
        <v/>
      </c>
      <c r="F97" s="10" t="str">
        <f>IFERROR(IF(D97="","",INDEX('Party Data'!$D:$F,MATCH(DCR!C97,'Party Data'!F:F,0),1)),"")</f>
        <v/>
      </c>
      <c r="G97" s="32" t="str">
        <f>IFERROR(VLOOKUP(C97,'Party Data'!$F:$N,8,FALSE),"")</f>
        <v/>
      </c>
      <c r="H97" s="85" t="str">
        <f>IFERROR(UPPER(LEFT(VLOOKUP(C97,'Party Data'!$F:$M,5,FALSE),3)),"")</f>
        <v/>
      </c>
      <c r="I97" s="86" t="str">
        <f>IF(F97="","",VLOOKUP($D$2,ID!$C$1:$F$86,3,FALSE))</f>
        <v/>
      </c>
      <c r="J97" s="87" t="str">
        <f>IF(I97="","",VLOOKUP(I97,ID!$E$1:$F$107,2,FALSE))</f>
        <v/>
      </c>
      <c r="K97" s="164"/>
      <c r="L97" s="142" t="str">
        <f>IFERROR(IF(C97="","",IF(SUMIFS(Dues!$F$4:$F$153,Dues!$B$4:$B$153,DCR!$C97)-SUMIFS($M$7:$M96,$C$7:$C96,$C97)&lt;0,"No Due",SUMIFS(Dues!$F$4:$F$153,Dues!$B$4:$B$153,DCR!$C97)-SUMIFS($M$7:$M96,$C$7:$C96,$C97))),"No Dues")</f>
        <v/>
      </c>
      <c r="M97" s="143"/>
      <c r="N97" s="143"/>
      <c r="O97" s="145" t="str">
        <f>IFERROR(IF(AND(L97&lt;=0,M97&lt;&gt;""),"Cash?",SUMIFS($M$8:$M97,$C$8:$C97,$C97)/VLOOKUP($C97,$C$8:$L97,10,FALSE)),"")</f>
        <v/>
      </c>
      <c r="P97" s="50" t="str">
        <f t="shared" si="4"/>
        <v/>
      </c>
      <c r="Q97" s="63"/>
      <c r="R97" s="88" t="str">
        <f>IF(IFERROR(VLOOKUP(C97,$C$7:C96,1,FALSE)&gt;0,0),"",1)</f>
        <v/>
      </c>
      <c r="S97" s="88"/>
      <c r="T97" s="88" t="str">
        <f t="shared" si="5"/>
        <v/>
      </c>
      <c r="U97" s="89" t="e">
        <f t="shared" si="6"/>
        <v>#VALUE!</v>
      </c>
      <c r="V97" s="61"/>
      <c r="W97" s="146"/>
      <c r="X97" s="147"/>
    </row>
    <row r="98" spans="1:24" ht="16.5" customHeight="1">
      <c r="A98" s="62"/>
      <c r="B98" s="83" t="str">
        <f>IF(C98="","",_xlfn.AGGREGATE(2,7,$B$8:B97)+1)</f>
        <v/>
      </c>
      <c r="C98" s="84" t="str">
        <f>IFERROR(IF(D98="","",INDEX('Party Data'!$C$1:$P$9950,MATCH(DCR!D98,'Party Data'!$P$2:$P$9950,0)+1,4)),"New")</f>
        <v/>
      </c>
      <c r="D98" s="7"/>
      <c r="E98" s="8" t="str">
        <f>IFERROR(IF(C98="","",VLOOKUP(C98,'Party Data'!F:H,3,FALSE)),"")</f>
        <v/>
      </c>
      <c r="F98" s="10" t="str">
        <f>IFERROR(IF(D98="","",INDEX('Party Data'!$D:$F,MATCH(DCR!C98,'Party Data'!F:F,0),1)),"")</f>
        <v/>
      </c>
      <c r="G98" s="32" t="str">
        <f>IFERROR(VLOOKUP(C98,'Party Data'!$F:$N,8,FALSE),"")</f>
        <v/>
      </c>
      <c r="H98" s="85" t="str">
        <f>IFERROR(UPPER(LEFT(VLOOKUP(C98,'Party Data'!$F:$M,5,FALSE),3)),"")</f>
        <v/>
      </c>
      <c r="I98" s="86" t="str">
        <f>IF(F98="","",VLOOKUP($D$2,ID!$C$1:$F$86,3,FALSE))</f>
        <v/>
      </c>
      <c r="J98" s="87" t="str">
        <f>IF(I98="","",VLOOKUP(I98,ID!$E$1:$F$107,2,FALSE))</f>
        <v/>
      </c>
      <c r="K98" s="164"/>
      <c r="L98" s="142" t="str">
        <f>IFERROR(IF(C98="","",IF(SUMIFS(Dues!$F$4:$F$153,Dues!$B$4:$B$153,DCR!$C98)-SUMIFS($M$7:$M97,$C$7:$C97,$C98)&lt;0,"No Due",SUMIFS(Dues!$F$4:$F$153,Dues!$B$4:$B$153,DCR!$C98)-SUMIFS($M$7:$M97,$C$7:$C97,$C98))),"No Dues")</f>
        <v/>
      </c>
      <c r="M98" s="143"/>
      <c r="N98" s="143"/>
      <c r="O98" s="145" t="str">
        <f>IFERROR(IF(AND(L98&lt;=0,M98&lt;&gt;""),"Cash?",SUMIFS($M$8:$M98,$C$8:$C98,$C98)/VLOOKUP($C98,$C$8:$L98,10,FALSE)),"")</f>
        <v/>
      </c>
      <c r="P98" s="50" t="str">
        <f t="shared" si="4"/>
        <v/>
      </c>
      <c r="Q98" s="63"/>
      <c r="R98" s="88" t="str">
        <f>IF(IFERROR(VLOOKUP(C98,$C$7:C97,1,FALSE)&gt;0,0),"",1)</f>
        <v/>
      </c>
      <c r="S98" s="88"/>
      <c r="T98" s="88" t="str">
        <f t="shared" si="5"/>
        <v/>
      </c>
      <c r="U98" s="89" t="e">
        <f t="shared" si="6"/>
        <v>#VALUE!</v>
      </c>
      <c r="V98" s="61"/>
      <c r="W98" s="146"/>
      <c r="X98" s="147"/>
    </row>
    <row r="99" spans="1:24" ht="16.5" customHeight="1">
      <c r="A99" s="62"/>
      <c r="B99" s="83" t="str">
        <f>IF(C99="","",_xlfn.AGGREGATE(2,7,$B$8:B98)+1)</f>
        <v/>
      </c>
      <c r="C99" s="84" t="str">
        <f>IFERROR(IF(D99="","",INDEX('Party Data'!$C$1:$P$9950,MATCH(DCR!D99,'Party Data'!$P$2:$P$9950,0)+1,4)),"New")</f>
        <v/>
      </c>
      <c r="D99" s="7"/>
      <c r="E99" s="8" t="str">
        <f>IFERROR(IF(C99="","",VLOOKUP(C99,'Party Data'!F:H,3,FALSE)),"")</f>
        <v/>
      </c>
      <c r="F99" s="10" t="str">
        <f>IFERROR(IF(D99="","",INDEX('Party Data'!$D:$F,MATCH(DCR!C99,'Party Data'!F:F,0),1)),"")</f>
        <v/>
      </c>
      <c r="G99" s="32" t="str">
        <f>IFERROR(VLOOKUP(C99,'Party Data'!$F:$N,8,FALSE),"")</f>
        <v/>
      </c>
      <c r="H99" s="85" t="str">
        <f>IFERROR(UPPER(LEFT(VLOOKUP(C99,'Party Data'!$F:$M,5,FALSE),3)),"")</f>
        <v/>
      </c>
      <c r="I99" s="86" t="str">
        <f>IF(F99="","",VLOOKUP($D$2,ID!$C$1:$F$86,3,FALSE))</f>
        <v/>
      </c>
      <c r="J99" s="87" t="str">
        <f>IF(I99="","",VLOOKUP(I99,ID!$E$1:$F$107,2,FALSE))</f>
        <v/>
      </c>
      <c r="K99" s="164"/>
      <c r="L99" s="142" t="str">
        <f>IFERROR(IF(C99="","",IF(SUMIFS(Dues!$F$4:$F$153,Dues!$B$4:$B$153,DCR!$C99)-SUMIFS($M$7:$M98,$C$7:$C98,$C99)&lt;0,"No Due",SUMIFS(Dues!$F$4:$F$153,Dues!$B$4:$B$153,DCR!$C99)-SUMIFS($M$7:$M98,$C$7:$C98,$C99))),"No Dues")</f>
        <v/>
      </c>
      <c r="M99" s="143"/>
      <c r="N99" s="143"/>
      <c r="O99" s="145" t="str">
        <f>IFERROR(IF(AND(L99&lt;=0,M99&lt;&gt;""),"Cash?",SUMIFS($M$8:$M99,$C$8:$C99,$C99)/VLOOKUP($C99,$C$8:$L99,10,FALSE)),"")</f>
        <v/>
      </c>
      <c r="P99" s="50" t="str">
        <f t="shared" si="4"/>
        <v/>
      </c>
      <c r="Q99" s="63"/>
      <c r="R99" s="88" t="str">
        <f>IF(IFERROR(VLOOKUP(C99,$C$7:C98,1,FALSE)&gt;0,0),"",1)</f>
        <v/>
      </c>
      <c r="S99" s="88"/>
      <c r="T99" s="88" t="str">
        <f t="shared" si="5"/>
        <v/>
      </c>
      <c r="U99" s="89" t="e">
        <f t="shared" si="6"/>
        <v>#VALUE!</v>
      </c>
      <c r="V99" s="61"/>
      <c r="W99" s="146"/>
      <c r="X99" s="147"/>
    </row>
    <row r="100" spans="1:24" ht="16.5" customHeight="1">
      <c r="A100" s="62"/>
      <c r="B100" s="83" t="str">
        <f>IF(C100="","",_xlfn.AGGREGATE(2,7,$B$8:B99)+1)</f>
        <v/>
      </c>
      <c r="C100" s="84" t="str">
        <f>IFERROR(IF(D100="","",INDEX('Party Data'!$C$1:$P$9950,MATCH(DCR!D100,'Party Data'!$P$2:$P$9950,0)+1,4)),"New")</f>
        <v/>
      </c>
      <c r="D100" s="7"/>
      <c r="E100" s="8" t="str">
        <f>IFERROR(IF(C100="","",VLOOKUP(C100,'Party Data'!F:H,3,FALSE)),"")</f>
        <v/>
      </c>
      <c r="F100" s="10" t="str">
        <f>IFERROR(IF(D100="","",INDEX('Party Data'!$D:$F,MATCH(DCR!C100,'Party Data'!F:F,0),1)),"")</f>
        <v/>
      </c>
      <c r="G100" s="32" t="str">
        <f>IFERROR(VLOOKUP(C100,'Party Data'!$F:$N,8,FALSE),"")</f>
        <v/>
      </c>
      <c r="H100" s="85" t="str">
        <f>IFERROR(UPPER(LEFT(VLOOKUP(C100,'Party Data'!$F:$M,5,FALSE),3)),"")</f>
        <v/>
      </c>
      <c r="I100" s="86" t="str">
        <f>IF(F100="","",VLOOKUP($D$2,ID!$C$1:$F$86,3,FALSE))</f>
        <v/>
      </c>
      <c r="J100" s="87" t="str">
        <f>IF(I100="","",VLOOKUP(I100,ID!$E$1:$F$107,2,FALSE))</f>
        <v/>
      </c>
      <c r="K100" s="164"/>
      <c r="L100" s="142" t="str">
        <f>IFERROR(IF(C100="","",IF(SUMIFS(Dues!$F$4:$F$153,Dues!$B$4:$B$153,DCR!$C100)-SUMIFS($M$7:$M99,$C$7:$C99,$C100)&lt;0,"No Due",SUMIFS(Dues!$F$4:$F$153,Dues!$B$4:$B$153,DCR!$C100)-SUMIFS($M$7:$M99,$C$7:$C99,$C100))),"No Dues")</f>
        <v/>
      </c>
      <c r="M100" s="143"/>
      <c r="N100" s="143"/>
      <c r="O100" s="145" t="str">
        <f>IFERROR(IF(AND(L100&lt;=0,M100&lt;&gt;""),"Cash?",SUMIFS($M$8:$M100,$C$8:$C100,$C100)/VLOOKUP($C100,$C$8:$L100,10,FALSE)),"")</f>
        <v/>
      </c>
      <c r="P100" s="50" t="str">
        <f t="shared" si="4"/>
        <v/>
      </c>
      <c r="Q100" s="63"/>
      <c r="R100" s="88" t="str">
        <f>IF(IFERROR(VLOOKUP(C100,$C$7:C99,1,FALSE)&gt;0,0),"",1)</f>
        <v/>
      </c>
      <c r="S100" s="88"/>
      <c r="T100" s="88" t="str">
        <f t="shared" si="5"/>
        <v/>
      </c>
      <c r="U100" s="89" t="e">
        <f t="shared" si="6"/>
        <v>#VALUE!</v>
      </c>
      <c r="V100" s="61"/>
      <c r="W100" s="146"/>
      <c r="X100" s="147"/>
    </row>
    <row r="101" spans="1:24" ht="16.5" customHeight="1">
      <c r="A101" s="62"/>
      <c r="B101" s="83" t="str">
        <f>IF(C101="","",_xlfn.AGGREGATE(2,7,$B$8:B100)+1)</f>
        <v/>
      </c>
      <c r="C101" s="84" t="str">
        <f>IFERROR(IF(D101="","",INDEX('Party Data'!$C$1:$P$9950,MATCH(DCR!D101,'Party Data'!$P$2:$P$9950,0)+1,4)),"New")</f>
        <v/>
      </c>
      <c r="D101" s="7"/>
      <c r="E101" s="8" t="str">
        <f>IFERROR(IF(C101="","",VLOOKUP(C101,'Party Data'!F:H,3,FALSE)),"")</f>
        <v/>
      </c>
      <c r="F101" s="10" t="str">
        <f>IFERROR(IF(D101="","",INDEX('Party Data'!$D:$F,MATCH(DCR!C101,'Party Data'!F:F,0),1)),"")</f>
        <v/>
      </c>
      <c r="G101" s="32" t="str">
        <f>IFERROR(VLOOKUP(C101,'Party Data'!$F:$N,8,FALSE),"")</f>
        <v/>
      </c>
      <c r="H101" s="85" t="str">
        <f>IFERROR(UPPER(LEFT(VLOOKUP(C101,'Party Data'!$F:$M,5,FALSE),3)),"")</f>
        <v/>
      </c>
      <c r="I101" s="86" t="str">
        <f>IF(F101="","",VLOOKUP($D$2,ID!$C$1:$F$86,3,FALSE))</f>
        <v/>
      </c>
      <c r="J101" s="87" t="str">
        <f>IF(I101="","",VLOOKUP(I101,ID!$E$1:$F$107,2,FALSE))</f>
        <v/>
      </c>
      <c r="K101" s="164"/>
      <c r="L101" s="142" t="str">
        <f>IFERROR(IF(C101="","",IF(SUMIFS(Dues!$F$4:$F$153,Dues!$B$4:$B$153,DCR!$C101)-SUMIFS($M$7:$M100,$C$7:$C100,$C101)&lt;0,"No Due",SUMIFS(Dues!$F$4:$F$153,Dues!$B$4:$B$153,DCR!$C101)-SUMIFS($M$7:$M100,$C$7:$C100,$C101))),"No Dues")</f>
        <v/>
      </c>
      <c r="M101" s="143"/>
      <c r="N101" s="143"/>
      <c r="O101" s="145" t="str">
        <f>IFERROR(IF(AND(L101&lt;=0,M101&lt;&gt;""),"Cash?",SUMIFS($M$8:$M101,$C$8:$C101,$C101)/VLOOKUP($C101,$C$8:$L101,10,FALSE)),"")</f>
        <v/>
      </c>
      <c r="P101" s="50" t="str">
        <f t="shared" si="4"/>
        <v/>
      </c>
      <c r="Q101" s="63"/>
      <c r="R101" s="88" t="str">
        <f>IF(IFERROR(VLOOKUP(C101,$C$7:C100,1,FALSE)&gt;0,0),"",1)</f>
        <v/>
      </c>
      <c r="S101" s="88"/>
      <c r="T101" s="88" t="str">
        <f t="shared" si="5"/>
        <v/>
      </c>
      <c r="U101" s="89" t="e">
        <f t="shared" si="6"/>
        <v>#VALUE!</v>
      </c>
      <c r="V101" s="61"/>
      <c r="W101" s="146"/>
      <c r="X101" s="147"/>
    </row>
    <row r="102" spans="1:24" ht="16.5" customHeight="1">
      <c r="A102" s="62"/>
      <c r="B102" s="83" t="str">
        <f>IF(C102="","",_xlfn.AGGREGATE(2,7,$B$8:B101)+1)</f>
        <v/>
      </c>
      <c r="C102" s="84" t="str">
        <f>IFERROR(IF(D102="","",INDEX('Party Data'!$C$1:$P$9950,MATCH(DCR!D102,'Party Data'!$P$2:$P$9950,0)+1,4)),"New")</f>
        <v/>
      </c>
      <c r="D102" s="7"/>
      <c r="E102" s="8" t="str">
        <f>IFERROR(IF(C102="","",VLOOKUP(C102,'Party Data'!F:H,3,FALSE)),"")</f>
        <v/>
      </c>
      <c r="F102" s="10" t="str">
        <f>IFERROR(IF(D102="","",INDEX('Party Data'!$D:$F,MATCH(DCR!C102,'Party Data'!F:F,0),1)),"")</f>
        <v/>
      </c>
      <c r="G102" s="32" t="str">
        <f>IFERROR(VLOOKUP(C102,'Party Data'!$F:$N,8,FALSE),"")</f>
        <v/>
      </c>
      <c r="H102" s="85" t="str">
        <f>IFERROR(UPPER(LEFT(VLOOKUP(C102,'Party Data'!$F:$M,5,FALSE),3)),"")</f>
        <v/>
      </c>
      <c r="I102" s="86" t="str">
        <f>IF(F102="","",VLOOKUP($D$2,ID!$C$1:$F$86,3,FALSE))</f>
        <v/>
      </c>
      <c r="J102" s="87" t="str">
        <f>IF(I102="","",VLOOKUP(I102,ID!$E$1:$F$107,2,FALSE))</f>
        <v/>
      </c>
      <c r="K102" s="164"/>
      <c r="L102" s="142" t="str">
        <f>IFERROR(IF(C102="","",IF(SUMIFS(Dues!$F$4:$F$153,Dues!$B$4:$B$153,DCR!$C102)-SUMIFS($M$7:$M101,$C$7:$C101,$C102)&lt;0,"No Due",SUMIFS(Dues!$F$4:$F$153,Dues!$B$4:$B$153,DCR!$C102)-SUMIFS($M$7:$M101,$C$7:$C101,$C102))),"No Dues")</f>
        <v/>
      </c>
      <c r="M102" s="143"/>
      <c r="N102" s="143"/>
      <c r="O102" s="145" t="str">
        <f>IFERROR(IF(AND(L102&lt;=0,M102&lt;&gt;""),"Cash?",SUMIFS($M$8:$M102,$C$8:$C102,$C102)/VLOOKUP($C102,$C$8:$L102,10,FALSE)),"")</f>
        <v/>
      </c>
      <c r="P102" s="50" t="str">
        <f t="shared" si="4"/>
        <v/>
      </c>
      <c r="Q102" s="63"/>
      <c r="R102" s="88" t="str">
        <f>IF(IFERROR(VLOOKUP(C102,$C$7:C101,1,FALSE)&gt;0,0),"",1)</f>
        <v/>
      </c>
      <c r="S102" s="88"/>
      <c r="T102" s="88" t="str">
        <f t="shared" si="5"/>
        <v/>
      </c>
      <c r="U102" s="89" t="e">
        <f t="shared" si="6"/>
        <v>#VALUE!</v>
      </c>
      <c r="V102" s="61"/>
      <c r="W102" s="146"/>
      <c r="X102" s="147"/>
    </row>
    <row r="103" spans="1:24" ht="16.5" customHeight="1">
      <c r="A103" s="62"/>
      <c r="B103" s="83" t="str">
        <f>IF(C103="","",_xlfn.AGGREGATE(2,7,$B$8:B102)+1)</f>
        <v/>
      </c>
      <c r="C103" s="84" t="str">
        <f>IFERROR(IF(D103="","",INDEX('Party Data'!$C$1:$P$9950,MATCH(DCR!D103,'Party Data'!$P$2:$P$9950,0)+1,4)),"New")</f>
        <v/>
      </c>
      <c r="D103" s="7"/>
      <c r="E103" s="8" t="str">
        <f>IFERROR(IF(C103="","",VLOOKUP(C103,'Party Data'!F:H,3,FALSE)),"")</f>
        <v/>
      </c>
      <c r="F103" s="10" t="str">
        <f>IFERROR(IF(D103="","",INDEX('Party Data'!$D:$F,MATCH(DCR!C103,'Party Data'!F:F,0),1)),"")</f>
        <v/>
      </c>
      <c r="G103" s="32" t="str">
        <f>IFERROR(VLOOKUP(C103,'Party Data'!$F:$N,8,FALSE),"")</f>
        <v/>
      </c>
      <c r="H103" s="85" t="str">
        <f>IFERROR(UPPER(LEFT(VLOOKUP(C103,'Party Data'!$F:$M,5,FALSE),3)),"")</f>
        <v/>
      </c>
      <c r="I103" s="86" t="str">
        <f>IF(F103="","",VLOOKUP($D$2,ID!$C$1:$F$86,3,FALSE))</f>
        <v/>
      </c>
      <c r="J103" s="87" t="str">
        <f>IF(I103="","",VLOOKUP(I103,ID!$E$1:$F$107,2,FALSE))</f>
        <v/>
      </c>
      <c r="K103" s="164"/>
      <c r="L103" s="142" t="str">
        <f>IFERROR(IF(C103="","",IF(SUMIFS(Dues!$F$4:$F$153,Dues!$B$4:$B$153,DCR!$C103)-SUMIFS($M$7:$M102,$C$7:$C102,$C103)&lt;0,"No Due",SUMIFS(Dues!$F$4:$F$153,Dues!$B$4:$B$153,DCR!$C103)-SUMIFS($M$7:$M102,$C$7:$C102,$C103))),"No Dues")</f>
        <v/>
      </c>
      <c r="M103" s="143"/>
      <c r="N103" s="143"/>
      <c r="O103" s="145" t="str">
        <f>IFERROR(IF(AND(L103&lt;=0,M103&lt;&gt;""),"Cash?",SUMIFS($M$8:$M103,$C$8:$C103,$C103)/VLOOKUP($C103,$C$8:$L103,10,FALSE)),"")</f>
        <v/>
      </c>
      <c r="P103" s="50" t="str">
        <f t="shared" si="4"/>
        <v/>
      </c>
      <c r="Q103" s="63"/>
      <c r="R103" s="88" t="str">
        <f>IF(IFERROR(VLOOKUP(C103,$C$7:C102,1,FALSE)&gt;0,0),"",1)</f>
        <v/>
      </c>
      <c r="S103" s="88"/>
      <c r="T103" s="88" t="str">
        <f t="shared" si="5"/>
        <v/>
      </c>
      <c r="U103" s="89" t="e">
        <f t="shared" si="6"/>
        <v>#VALUE!</v>
      </c>
      <c r="V103" s="61"/>
      <c r="W103" s="146"/>
      <c r="X103" s="147"/>
    </row>
    <row r="104" spans="1:24" ht="16.5" customHeight="1">
      <c r="A104" s="62"/>
      <c r="B104" s="83" t="str">
        <f>IF(C104="","",_xlfn.AGGREGATE(2,7,$B$8:B103)+1)</f>
        <v/>
      </c>
      <c r="C104" s="84" t="str">
        <f>IFERROR(IF(D104="","",INDEX('Party Data'!$C$1:$P$9950,MATCH(DCR!D104,'Party Data'!$P$2:$P$9950,0)+1,4)),"New")</f>
        <v/>
      </c>
      <c r="D104" s="7"/>
      <c r="E104" s="8" t="str">
        <f>IFERROR(IF(C104="","",VLOOKUP(C104,'Party Data'!F:H,3,FALSE)),"")</f>
        <v/>
      </c>
      <c r="F104" s="10" t="str">
        <f>IFERROR(IF(D104="","",INDEX('Party Data'!$D:$F,MATCH(DCR!C104,'Party Data'!F:F,0),1)),"")</f>
        <v/>
      </c>
      <c r="G104" s="32" t="str">
        <f>IFERROR(VLOOKUP(C104,'Party Data'!$F:$N,8,FALSE),"")</f>
        <v/>
      </c>
      <c r="H104" s="85" t="str">
        <f>IFERROR(UPPER(LEFT(VLOOKUP(C104,'Party Data'!$F:$M,5,FALSE),3)),"")</f>
        <v/>
      </c>
      <c r="I104" s="86" t="str">
        <f>IF(F104="","",VLOOKUP($D$2,ID!$C$1:$F$86,3,FALSE))</f>
        <v/>
      </c>
      <c r="J104" s="87" t="str">
        <f>IF(I104="","",VLOOKUP(I104,ID!$E$1:$F$107,2,FALSE))</f>
        <v/>
      </c>
      <c r="K104" s="164"/>
      <c r="L104" s="142" t="str">
        <f>IFERROR(IF(C104="","",IF(SUMIFS(Dues!$F$4:$F$153,Dues!$B$4:$B$153,DCR!$C104)-SUMIFS($M$7:$M103,$C$7:$C103,$C104)&lt;0,"No Due",SUMIFS(Dues!$F$4:$F$153,Dues!$B$4:$B$153,DCR!$C104)-SUMIFS($M$7:$M103,$C$7:$C103,$C104))),"No Dues")</f>
        <v/>
      </c>
      <c r="M104" s="143"/>
      <c r="N104" s="143"/>
      <c r="O104" s="145" t="str">
        <f>IFERROR(IF(AND(L104&lt;=0,M104&lt;&gt;""),"Cash?",SUMIFS($M$8:$M104,$C$8:$C104,$C104)/VLOOKUP($C104,$C$8:$L104,10,FALSE)),"")</f>
        <v/>
      </c>
      <c r="P104" s="50" t="str">
        <f t="shared" si="4"/>
        <v/>
      </c>
      <c r="Q104" s="63"/>
      <c r="R104" s="88" t="str">
        <f>IF(IFERROR(VLOOKUP(C104,$C$7:C103,1,FALSE)&gt;0,0),"",1)</f>
        <v/>
      </c>
      <c r="S104" s="88"/>
      <c r="T104" s="88" t="str">
        <f t="shared" si="5"/>
        <v/>
      </c>
      <c r="U104" s="89" t="e">
        <f t="shared" si="6"/>
        <v>#VALUE!</v>
      </c>
      <c r="V104" s="61"/>
      <c r="W104" s="146"/>
      <c r="X104" s="147"/>
    </row>
    <row r="105" spans="1:24" ht="16.5" customHeight="1">
      <c r="A105" s="62"/>
      <c r="B105" s="83" t="str">
        <f>IF(C105="","",_xlfn.AGGREGATE(2,7,$B$8:B104)+1)</f>
        <v/>
      </c>
      <c r="C105" s="84" t="str">
        <f>IFERROR(IF(D105="","",INDEX('Party Data'!$C$1:$P$9950,MATCH(DCR!D105,'Party Data'!$P$2:$P$9950,0)+1,4)),"New")</f>
        <v/>
      </c>
      <c r="D105" s="7"/>
      <c r="E105" s="8" t="str">
        <f>IFERROR(IF(C105="","",VLOOKUP(C105,'Party Data'!F:H,3,FALSE)),"")</f>
        <v/>
      </c>
      <c r="F105" s="10" t="str">
        <f>IFERROR(IF(D105="","",INDEX('Party Data'!$D:$F,MATCH(DCR!C105,'Party Data'!F:F,0),1)),"")</f>
        <v/>
      </c>
      <c r="G105" s="32" t="str">
        <f>IFERROR(VLOOKUP(C105,'Party Data'!$F:$N,8,FALSE),"")</f>
        <v/>
      </c>
      <c r="H105" s="85" t="str">
        <f>IFERROR(UPPER(LEFT(VLOOKUP(C105,'Party Data'!$F:$M,5,FALSE),3)),"")</f>
        <v/>
      </c>
      <c r="I105" s="86" t="str">
        <f>IF(F105="","",VLOOKUP($D$2,ID!$C$1:$F$86,3,FALSE))</f>
        <v/>
      </c>
      <c r="J105" s="87" t="str">
        <f>IF(I105="","",VLOOKUP(I105,ID!$E$1:$F$107,2,FALSE))</f>
        <v/>
      </c>
      <c r="K105" s="164"/>
      <c r="L105" s="142" t="str">
        <f>IFERROR(IF(C105="","",IF(SUMIFS(Dues!$F$4:$F$153,Dues!$B$4:$B$153,DCR!$C105)-SUMIFS($M$7:$M104,$C$7:$C104,$C105)&lt;0,"No Due",SUMIFS(Dues!$F$4:$F$153,Dues!$B$4:$B$153,DCR!$C105)-SUMIFS($M$7:$M104,$C$7:$C104,$C105))),"No Dues")</f>
        <v/>
      </c>
      <c r="M105" s="143"/>
      <c r="N105" s="143"/>
      <c r="O105" s="145" t="str">
        <f>IFERROR(IF(AND(L105&lt;=0,M105&lt;&gt;""),"Cash?",SUMIFS($M$8:$M105,$C$8:$C105,$C105)/VLOOKUP($C105,$C$8:$L105,10,FALSE)),"")</f>
        <v/>
      </c>
      <c r="P105" s="50" t="str">
        <f t="shared" si="4"/>
        <v/>
      </c>
      <c r="Q105" s="63"/>
      <c r="R105" s="88" t="str">
        <f>IF(IFERROR(VLOOKUP(C105,$C$7:C104,1,FALSE)&gt;0,0),"",1)</f>
        <v/>
      </c>
      <c r="S105" s="88"/>
      <c r="T105" s="88" t="str">
        <f t="shared" si="5"/>
        <v/>
      </c>
      <c r="U105" s="89" t="e">
        <f t="shared" si="6"/>
        <v>#VALUE!</v>
      </c>
      <c r="V105" s="61"/>
      <c r="W105" s="146"/>
      <c r="X105" s="147"/>
    </row>
    <row r="106" spans="1:24" ht="16.5" customHeight="1">
      <c r="A106" s="62"/>
      <c r="B106" s="83" t="str">
        <f>IF(C106="","",_xlfn.AGGREGATE(2,7,$B$8:B105)+1)</f>
        <v/>
      </c>
      <c r="C106" s="84" t="str">
        <f>IFERROR(IF(D106="","",INDEX('Party Data'!$C$1:$P$9950,MATCH(DCR!D106,'Party Data'!$P$2:$P$9950,0)+1,4)),"New")</f>
        <v/>
      </c>
      <c r="D106" s="7"/>
      <c r="E106" s="8" t="str">
        <f>IFERROR(IF(C106="","",VLOOKUP(C106,'Party Data'!F:H,3,FALSE)),"")</f>
        <v/>
      </c>
      <c r="F106" s="10" t="str">
        <f>IFERROR(IF(D106="","",INDEX('Party Data'!$D:$F,MATCH(DCR!C106,'Party Data'!F:F,0),1)),"")</f>
        <v/>
      </c>
      <c r="G106" s="32" t="str">
        <f>IFERROR(VLOOKUP(C106,'Party Data'!$F:$N,8,FALSE),"")</f>
        <v/>
      </c>
      <c r="H106" s="85" t="str">
        <f>IFERROR(UPPER(LEFT(VLOOKUP(C106,'Party Data'!$F:$M,5,FALSE),3)),"")</f>
        <v/>
      </c>
      <c r="I106" s="86" t="str">
        <f>IF(F106="","",VLOOKUP($D$2,ID!$C$1:$F$86,3,FALSE))</f>
        <v/>
      </c>
      <c r="J106" s="87" t="str">
        <f>IF(I106="","",VLOOKUP(I106,ID!$E$1:$F$107,2,FALSE))</f>
        <v/>
      </c>
      <c r="K106" s="164"/>
      <c r="L106" s="142" t="str">
        <f>IFERROR(IF(C106="","",IF(SUMIFS(Dues!$F$4:$F$153,Dues!$B$4:$B$153,DCR!$C106)-SUMIFS($M$7:$M105,$C$7:$C105,$C106)&lt;0,"No Due",SUMIFS(Dues!$F$4:$F$153,Dues!$B$4:$B$153,DCR!$C106)-SUMIFS($M$7:$M105,$C$7:$C105,$C106))),"No Dues")</f>
        <v/>
      </c>
      <c r="M106" s="143"/>
      <c r="N106" s="143"/>
      <c r="O106" s="145" t="str">
        <f>IFERROR(IF(AND(L106&lt;=0,M106&lt;&gt;""),"Cash?",SUMIFS($M$8:$M106,$C$8:$C106,$C106)/VLOOKUP($C106,$C$8:$L106,10,FALSE)),"")</f>
        <v/>
      </c>
      <c r="P106" s="50" t="str">
        <f t="shared" si="4"/>
        <v/>
      </c>
      <c r="Q106" s="63"/>
      <c r="R106" s="88" t="str">
        <f>IF(IFERROR(VLOOKUP(C106,$C$7:C105,1,FALSE)&gt;0,0),"",1)</f>
        <v/>
      </c>
      <c r="S106" s="88"/>
      <c r="T106" s="88" t="str">
        <f t="shared" si="5"/>
        <v/>
      </c>
      <c r="U106" s="89" t="e">
        <f t="shared" si="6"/>
        <v>#VALUE!</v>
      </c>
      <c r="V106" s="61"/>
      <c r="W106" s="146"/>
      <c r="X106" s="147"/>
    </row>
    <row r="107" spans="1:24" ht="16.5" customHeight="1">
      <c r="A107" s="62"/>
      <c r="B107" s="83" t="str">
        <f>IF(C107="","",_xlfn.AGGREGATE(2,7,$B$8:B106)+1)</f>
        <v/>
      </c>
      <c r="C107" s="84" t="str">
        <f>IFERROR(IF(D107="","",INDEX('Party Data'!$C$1:$P$9950,MATCH(DCR!D107,'Party Data'!$P$2:$P$9950,0)+1,4)),"New")</f>
        <v/>
      </c>
      <c r="D107" s="7"/>
      <c r="E107" s="8" t="str">
        <f>IFERROR(IF(C107="","",VLOOKUP(C107,'Party Data'!F:H,3,FALSE)),"")</f>
        <v/>
      </c>
      <c r="F107" s="10" t="str">
        <f>IFERROR(IF(D107="","",INDEX('Party Data'!$D:$F,MATCH(DCR!C107,'Party Data'!F:F,0),1)),"")</f>
        <v/>
      </c>
      <c r="G107" s="32" t="str">
        <f>IFERROR(VLOOKUP(C107,'Party Data'!$F:$N,8,FALSE),"")</f>
        <v/>
      </c>
      <c r="H107" s="85" t="str">
        <f>IFERROR(UPPER(LEFT(VLOOKUP(C107,'Party Data'!$F:$M,5,FALSE),3)),"")</f>
        <v/>
      </c>
      <c r="I107" s="86" t="str">
        <f>IF(F107="","",VLOOKUP($D$2,ID!$C$1:$F$86,3,FALSE))</f>
        <v/>
      </c>
      <c r="J107" s="87" t="str">
        <f>IF(I107="","",VLOOKUP(I107,ID!$E$1:$F$107,2,FALSE))</f>
        <v/>
      </c>
      <c r="K107" s="164"/>
      <c r="L107" s="142" t="str">
        <f>IFERROR(IF(C107="","",IF(SUMIFS(Dues!$F$4:$F$153,Dues!$B$4:$B$153,DCR!$C107)-SUMIFS($M$7:$M106,$C$7:$C106,$C107)&lt;0,"No Due",SUMIFS(Dues!$F$4:$F$153,Dues!$B$4:$B$153,DCR!$C107)-SUMIFS($M$7:$M106,$C$7:$C106,$C107))),"No Dues")</f>
        <v/>
      </c>
      <c r="M107" s="143"/>
      <c r="N107" s="143"/>
      <c r="O107" s="145" t="str">
        <f>IFERROR(IF(AND(L107&lt;=0,M107&lt;&gt;""),"Cash?",SUMIFS($M$8:$M107,$C$8:$C107,$C107)/VLOOKUP($C107,$C$8:$L107,10,FALSE)),"")</f>
        <v/>
      </c>
      <c r="P107" s="50" t="str">
        <f t="shared" si="4"/>
        <v/>
      </c>
      <c r="Q107" s="63"/>
      <c r="R107" s="88" t="str">
        <f>IF(IFERROR(VLOOKUP(C107,$C$7:C106,1,FALSE)&gt;0,0),"",1)</f>
        <v/>
      </c>
      <c r="S107" s="88"/>
      <c r="T107" s="88" t="str">
        <f t="shared" si="5"/>
        <v/>
      </c>
      <c r="U107" s="89" t="e">
        <f t="shared" si="6"/>
        <v>#VALUE!</v>
      </c>
      <c r="V107" s="61"/>
      <c r="W107" s="146"/>
      <c r="X107" s="147"/>
    </row>
    <row r="108" spans="1:24" ht="16.5" customHeight="1">
      <c r="A108" s="62"/>
      <c r="B108" s="83" t="str">
        <f>IF(C108="","",_xlfn.AGGREGATE(2,7,$B$8:B107)+1)</f>
        <v/>
      </c>
      <c r="C108" s="84" t="str">
        <f>IFERROR(IF(D108="","",INDEX('Party Data'!$C$1:$P$9950,MATCH(DCR!D108,'Party Data'!$P$2:$P$9950,0)+1,4)),"New")</f>
        <v/>
      </c>
      <c r="D108" s="7"/>
      <c r="E108" s="8" t="str">
        <f>IFERROR(IF(C108="","",VLOOKUP(C108,'Party Data'!F:H,3,FALSE)),"")</f>
        <v/>
      </c>
      <c r="F108" s="10" t="str">
        <f>IFERROR(IF(D108="","",INDEX('Party Data'!$D:$F,MATCH(DCR!C108,'Party Data'!F:F,0),1)),"")</f>
        <v/>
      </c>
      <c r="G108" s="32" t="str">
        <f>IFERROR(VLOOKUP(C108,'Party Data'!$F:$N,8,FALSE),"")</f>
        <v/>
      </c>
      <c r="H108" s="85" t="str">
        <f>IFERROR(UPPER(LEFT(VLOOKUP(C108,'Party Data'!$F:$M,5,FALSE),3)),"")</f>
        <v/>
      </c>
      <c r="I108" s="86" t="str">
        <f>IF(F108="","",VLOOKUP($D$2,ID!$C$1:$F$86,3,FALSE))</f>
        <v/>
      </c>
      <c r="J108" s="87" t="str">
        <f>IF(I108="","",VLOOKUP(I108,ID!$E$1:$F$107,2,FALSE))</f>
        <v/>
      </c>
      <c r="K108" s="164"/>
      <c r="L108" s="142" t="str">
        <f>IFERROR(IF(C108="","",IF(SUMIFS(Dues!$F$4:$F$153,Dues!$B$4:$B$153,DCR!$C108)-SUMIFS($M$7:$M107,$C$7:$C107,$C108)&lt;0,"No Due",SUMIFS(Dues!$F$4:$F$153,Dues!$B$4:$B$153,DCR!$C108)-SUMIFS($M$7:$M107,$C$7:$C107,$C108))),"No Dues")</f>
        <v/>
      </c>
      <c r="M108" s="143"/>
      <c r="N108" s="143"/>
      <c r="O108" s="145" t="str">
        <f>IFERROR(IF(AND(L108&lt;=0,M108&lt;&gt;""),"Cash?",SUMIFS($M$8:$M108,$C$8:$C108,$C108)/VLOOKUP($C108,$C$8:$L108,10,FALSE)),"")</f>
        <v/>
      </c>
      <c r="P108" s="50" t="str">
        <f t="shared" si="4"/>
        <v/>
      </c>
      <c r="Q108" s="63"/>
      <c r="R108" s="88" t="str">
        <f>IF(IFERROR(VLOOKUP(C108,$C$7:C107,1,FALSE)&gt;0,0),"",1)</f>
        <v/>
      </c>
      <c r="S108" s="88"/>
      <c r="T108" s="88" t="str">
        <f t="shared" si="5"/>
        <v/>
      </c>
      <c r="U108" s="89" t="e">
        <f t="shared" si="6"/>
        <v>#VALUE!</v>
      </c>
      <c r="V108" s="61"/>
      <c r="W108" s="146"/>
      <c r="X108" s="147"/>
    </row>
    <row r="109" spans="1:24" ht="16.5" customHeight="1">
      <c r="A109" s="62"/>
      <c r="B109" s="83" t="str">
        <f>IF(C109="","",_xlfn.AGGREGATE(2,7,$B$8:B108)+1)</f>
        <v/>
      </c>
      <c r="C109" s="84" t="str">
        <f>IFERROR(IF(D109="","",INDEX('Party Data'!$C$1:$P$9950,MATCH(DCR!D109,'Party Data'!$P$2:$P$9950,0)+1,4)),"New")</f>
        <v/>
      </c>
      <c r="D109" s="7"/>
      <c r="E109" s="8" t="str">
        <f>IFERROR(IF(C109="","",VLOOKUP(C109,'Party Data'!F:H,3,FALSE)),"")</f>
        <v/>
      </c>
      <c r="F109" s="10" t="str">
        <f>IFERROR(IF(D109="","",INDEX('Party Data'!$D:$F,MATCH(DCR!C109,'Party Data'!F:F,0),1)),"")</f>
        <v/>
      </c>
      <c r="G109" s="32" t="str">
        <f>IFERROR(VLOOKUP(C109,'Party Data'!$F:$N,8,FALSE),"")</f>
        <v/>
      </c>
      <c r="H109" s="85" t="str">
        <f>IFERROR(UPPER(LEFT(VLOOKUP(C109,'Party Data'!$F:$M,5,FALSE),3)),"")</f>
        <v/>
      </c>
      <c r="I109" s="86" t="str">
        <f>IF(F109="","",VLOOKUP($D$2,ID!$C$1:$F$86,3,FALSE))</f>
        <v/>
      </c>
      <c r="J109" s="87" t="str">
        <f>IF(I109="","",VLOOKUP(I109,ID!$E$1:$F$107,2,FALSE))</f>
        <v/>
      </c>
      <c r="K109" s="164"/>
      <c r="L109" s="142" t="str">
        <f>IFERROR(IF(C109="","",IF(SUMIFS(Dues!$F$4:$F$153,Dues!$B$4:$B$153,DCR!$C109)-SUMIFS($M$7:$M108,$C$7:$C108,$C109)&lt;0,"No Due",SUMIFS(Dues!$F$4:$F$153,Dues!$B$4:$B$153,DCR!$C109)-SUMIFS($M$7:$M108,$C$7:$C108,$C109))),"No Dues")</f>
        <v/>
      </c>
      <c r="M109" s="143"/>
      <c r="N109" s="143"/>
      <c r="O109" s="145" t="str">
        <f>IFERROR(IF(AND(L109&lt;=0,M109&lt;&gt;""),"Cash?",SUMIFS($M$8:$M109,$C$8:$C109,$C109)/VLOOKUP($C109,$C$8:$L109,10,FALSE)),"")</f>
        <v/>
      </c>
      <c r="P109" s="50" t="str">
        <f t="shared" si="4"/>
        <v/>
      </c>
      <c r="Q109" s="63"/>
      <c r="R109" s="88" t="str">
        <f>IF(IFERROR(VLOOKUP(C109,$C$7:C108,1,FALSE)&gt;0,0),"",1)</f>
        <v/>
      </c>
      <c r="S109" s="88"/>
      <c r="T109" s="88" t="str">
        <f t="shared" si="5"/>
        <v/>
      </c>
      <c r="U109" s="89" t="e">
        <f t="shared" si="6"/>
        <v>#VALUE!</v>
      </c>
      <c r="V109" s="61"/>
      <c r="W109" s="146"/>
      <c r="X109" s="147"/>
    </row>
    <row r="110" spans="1:24" ht="16.5" customHeight="1">
      <c r="A110" s="62"/>
      <c r="B110" s="83" t="str">
        <f>IF(C110="","",_xlfn.AGGREGATE(2,7,$B$8:B109)+1)</f>
        <v/>
      </c>
      <c r="C110" s="84" t="str">
        <f>IFERROR(IF(D110="","",INDEX('Party Data'!$C$1:$P$9950,MATCH(DCR!D110,'Party Data'!$P$2:$P$9950,0)+1,4)),"New")</f>
        <v/>
      </c>
      <c r="D110" s="7"/>
      <c r="E110" s="8" t="str">
        <f>IFERROR(IF(C110="","",VLOOKUP(C110,'Party Data'!F:H,3,FALSE)),"")</f>
        <v/>
      </c>
      <c r="F110" s="10" t="str">
        <f>IFERROR(IF(D110="","",INDEX('Party Data'!$D:$F,MATCH(DCR!C110,'Party Data'!F:F,0),1)),"")</f>
        <v/>
      </c>
      <c r="G110" s="32" t="str">
        <f>IFERROR(VLOOKUP(C110,'Party Data'!$F:$N,8,FALSE),"")</f>
        <v/>
      </c>
      <c r="H110" s="85" t="str">
        <f>IFERROR(UPPER(LEFT(VLOOKUP(C110,'Party Data'!$F:$M,5,FALSE),3)),"")</f>
        <v/>
      </c>
      <c r="I110" s="86" t="str">
        <f>IF(F110="","",VLOOKUP($D$2,ID!$C$1:$F$86,3,FALSE))</f>
        <v/>
      </c>
      <c r="J110" s="87" t="str">
        <f>IF(I110="","",VLOOKUP(I110,ID!$E$1:$F$107,2,FALSE))</f>
        <v/>
      </c>
      <c r="K110" s="164"/>
      <c r="L110" s="142" t="str">
        <f>IFERROR(IF(C110="","",IF(SUMIFS(Dues!$F$4:$F$153,Dues!$B$4:$B$153,DCR!$C110)-SUMIFS($M$7:$M109,$C$7:$C109,$C110)&lt;0,"No Due",SUMIFS(Dues!$F$4:$F$153,Dues!$B$4:$B$153,DCR!$C110)-SUMIFS($M$7:$M109,$C$7:$C109,$C110))),"No Dues")</f>
        <v/>
      </c>
      <c r="M110" s="143"/>
      <c r="N110" s="143"/>
      <c r="O110" s="145" t="str">
        <f>IFERROR(IF(AND(L110&lt;=0,M110&lt;&gt;""),"Cash?",SUMIFS($M$8:$M110,$C$8:$C110,$C110)/VLOOKUP($C110,$C$8:$L110,10,FALSE)),"")</f>
        <v/>
      </c>
      <c r="P110" s="50" t="str">
        <f t="shared" si="4"/>
        <v/>
      </c>
      <c r="Q110" s="63"/>
      <c r="R110" s="88" t="str">
        <f>IF(IFERROR(VLOOKUP(C110,$C$7:C109,1,FALSE)&gt;0,0),"",1)</f>
        <v/>
      </c>
      <c r="S110" s="88"/>
      <c r="T110" s="88" t="str">
        <f t="shared" si="5"/>
        <v/>
      </c>
      <c r="U110" s="89" t="e">
        <f t="shared" si="6"/>
        <v>#VALUE!</v>
      </c>
      <c r="V110" s="61"/>
      <c r="W110" s="146"/>
      <c r="X110" s="147"/>
    </row>
    <row r="111" spans="1:24" ht="16.5" customHeight="1">
      <c r="A111" s="62"/>
      <c r="B111" s="83" t="str">
        <f>IF(C111="","",_xlfn.AGGREGATE(2,7,$B$8:B110)+1)</f>
        <v/>
      </c>
      <c r="C111" s="84" t="str">
        <f>IFERROR(IF(D111="","",INDEX('Party Data'!$C$1:$P$9950,MATCH(DCR!D111,'Party Data'!$P$2:$P$9950,0)+1,4)),"New")</f>
        <v/>
      </c>
      <c r="D111" s="7"/>
      <c r="E111" s="8" t="str">
        <f>IFERROR(IF(C111="","",VLOOKUP(C111,'Party Data'!F:H,3,FALSE)),"")</f>
        <v/>
      </c>
      <c r="F111" s="10" t="str">
        <f>IFERROR(IF(D111="","",INDEX('Party Data'!$D:$F,MATCH(DCR!C111,'Party Data'!F:F,0),1)),"")</f>
        <v/>
      </c>
      <c r="G111" s="32" t="str">
        <f>IFERROR(VLOOKUP(C111,'Party Data'!$F:$N,8,FALSE),"")</f>
        <v/>
      </c>
      <c r="H111" s="85" t="str">
        <f>IFERROR(UPPER(LEFT(VLOOKUP(C111,'Party Data'!$F:$M,5,FALSE),3)),"")</f>
        <v/>
      </c>
      <c r="I111" s="86" t="str">
        <f>IF(F111="","",VLOOKUP($D$2,ID!$C$1:$F$86,3,FALSE))</f>
        <v/>
      </c>
      <c r="J111" s="87" t="str">
        <f>IF(I111="","",VLOOKUP(I111,ID!$E$1:$F$107,2,FALSE))</f>
        <v/>
      </c>
      <c r="K111" s="164"/>
      <c r="L111" s="142" t="str">
        <f>IFERROR(IF(C111="","",IF(SUMIFS(Dues!$F$4:$F$153,Dues!$B$4:$B$153,DCR!$C111)-SUMIFS($M$7:$M110,$C$7:$C110,$C111)&lt;0,"No Due",SUMIFS(Dues!$F$4:$F$153,Dues!$B$4:$B$153,DCR!$C111)-SUMIFS($M$7:$M110,$C$7:$C110,$C111))),"No Dues")</f>
        <v/>
      </c>
      <c r="M111" s="143"/>
      <c r="N111" s="143"/>
      <c r="O111" s="145" t="str">
        <f>IFERROR(IF(AND(L111&lt;=0,M111&lt;&gt;""),"Cash?",SUMIFS($M$8:$M111,$C$8:$C111,$C111)/VLOOKUP($C111,$C$8:$L111,10,FALSE)),"")</f>
        <v/>
      </c>
      <c r="P111" s="50" t="str">
        <f t="shared" si="4"/>
        <v/>
      </c>
      <c r="Q111" s="63"/>
      <c r="R111" s="88" t="str">
        <f>IF(IFERROR(VLOOKUP(C111,$C$7:C110,1,FALSE)&gt;0,0),"",1)</f>
        <v/>
      </c>
      <c r="S111" s="88"/>
      <c r="T111" s="88" t="str">
        <f t="shared" si="5"/>
        <v/>
      </c>
      <c r="U111" s="89" t="e">
        <f t="shared" si="6"/>
        <v>#VALUE!</v>
      </c>
      <c r="V111" s="61"/>
      <c r="W111" s="146"/>
      <c r="X111" s="147"/>
    </row>
    <row r="112" spans="1:24" ht="16.5" customHeight="1">
      <c r="A112" s="62"/>
      <c r="B112" s="83" t="str">
        <f>IF(C112="","",_xlfn.AGGREGATE(2,7,$B$8:B111)+1)</f>
        <v/>
      </c>
      <c r="C112" s="84" t="str">
        <f>IFERROR(IF(D112="","",INDEX('Party Data'!$C$1:$P$9950,MATCH(DCR!D112,'Party Data'!$P$2:$P$9950,0)+1,4)),"New")</f>
        <v/>
      </c>
      <c r="D112" s="7"/>
      <c r="E112" s="8" t="str">
        <f>IFERROR(IF(C112="","",VLOOKUP(C112,'Party Data'!F:H,3,FALSE)),"")</f>
        <v/>
      </c>
      <c r="F112" s="10" t="str">
        <f>IFERROR(IF(D112="","",INDEX('Party Data'!$D:$F,MATCH(DCR!C112,'Party Data'!F:F,0),1)),"")</f>
        <v/>
      </c>
      <c r="G112" s="32" t="str">
        <f>IFERROR(VLOOKUP(C112,'Party Data'!$F:$N,8,FALSE),"")</f>
        <v/>
      </c>
      <c r="H112" s="85" t="str">
        <f>IFERROR(UPPER(LEFT(VLOOKUP(C112,'Party Data'!$F:$M,5,FALSE),3)),"")</f>
        <v/>
      </c>
      <c r="I112" s="86" t="str">
        <f>IF(F112="","",VLOOKUP($D$2,ID!$C$1:$F$86,3,FALSE))</f>
        <v/>
      </c>
      <c r="J112" s="87" t="str">
        <f>IF(I112="","",VLOOKUP(I112,ID!$E$1:$F$107,2,FALSE))</f>
        <v/>
      </c>
      <c r="K112" s="164"/>
      <c r="L112" s="142" t="str">
        <f>IFERROR(IF(C112="","",IF(SUMIFS(Dues!$F$4:$F$153,Dues!$B$4:$B$153,DCR!$C112)-SUMIFS($M$7:$M111,$C$7:$C111,$C112)&lt;0,"No Due",SUMIFS(Dues!$F$4:$F$153,Dues!$B$4:$B$153,DCR!$C112)-SUMIFS($M$7:$M111,$C$7:$C111,$C112))),"No Dues")</f>
        <v/>
      </c>
      <c r="M112" s="143"/>
      <c r="N112" s="143"/>
      <c r="O112" s="145" t="str">
        <f>IFERROR(IF(AND(L112&lt;=0,M112&lt;&gt;""),"Cash?",SUMIFS($M$8:$M112,$C$8:$C112,$C112)/VLOOKUP($C112,$C$8:$L112,10,FALSE)),"")</f>
        <v/>
      </c>
      <c r="P112" s="50" t="str">
        <f t="shared" si="4"/>
        <v/>
      </c>
      <c r="Q112" s="63"/>
      <c r="R112" s="88" t="str">
        <f>IF(IFERROR(VLOOKUP(C112,$C$7:C111,1,FALSE)&gt;0,0),"",1)</f>
        <v/>
      </c>
      <c r="S112" s="88"/>
      <c r="T112" s="88" t="str">
        <f t="shared" si="5"/>
        <v/>
      </c>
      <c r="U112" s="89" t="e">
        <f t="shared" si="6"/>
        <v>#VALUE!</v>
      </c>
      <c r="V112" s="61"/>
      <c r="W112" s="146"/>
      <c r="X112" s="147"/>
    </row>
    <row r="113" spans="1:24" ht="16.5" customHeight="1">
      <c r="A113" s="62"/>
      <c r="B113" s="83" t="str">
        <f>IF(C113="","",_xlfn.AGGREGATE(2,7,$B$8:B112)+1)</f>
        <v/>
      </c>
      <c r="C113" s="84" t="str">
        <f>IFERROR(IF(D113="","",INDEX('Party Data'!$C$1:$P$9950,MATCH(DCR!D113,'Party Data'!$P$2:$P$9950,0)+1,4)),"New")</f>
        <v/>
      </c>
      <c r="D113" s="7"/>
      <c r="E113" s="8" t="str">
        <f>IFERROR(IF(C113="","",VLOOKUP(C113,'Party Data'!F:H,3,FALSE)),"")</f>
        <v/>
      </c>
      <c r="F113" s="10" t="str">
        <f>IFERROR(IF(D113="","",INDEX('Party Data'!$D:$F,MATCH(DCR!C113,'Party Data'!F:F,0),1)),"")</f>
        <v/>
      </c>
      <c r="G113" s="32" t="str">
        <f>IFERROR(VLOOKUP(C113,'Party Data'!$F:$N,8,FALSE),"")</f>
        <v/>
      </c>
      <c r="H113" s="85" t="str">
        <f>IFERROR(UPPER(LEFT(VLOOKUP(C113,'Party Data'!$F:$M,5,FALSE),3)),"")</f>
        <v/>
      </c>
      <c r="I113" s="86" t="str">
        <f>IF(F113="","",VLOOKUP($D$2,ID!$C$1:$F$86,3,FALSE))</f>
        <v/>
      </c>
      <c r="J113" s="87" t="str">
        <f>IF(I113="","",VLOOKUP(I113,ID!$E$1:$F$107,2,FALSE))</f>
        <v/>
      </c>
      <c r="K113" s="164"/>
      <c r="L113" s="142" t="str">
        <f>IFERROR(IF(C113="","",IF(SUMIFS(Dues!$F$4:$F$153,Dues!$B$4:$B$153,DCR!$C113)-SUMIFS($M$7:$M112,$C$7:$C112,$C113)&lt;0,"No Due",SUMIFS(Dues!$F$4:$F$153,Dues!$B$4:$B$153,DCR!$C113)-SUMIFS($M$7:$M112,$C$7:$C112,$C113))),"No Dues")</f>
        <v/>
      </c>
      <c r="M113" s="143"/>
      <c r="N113" s="143"/>
      <c r="O113" s="145" t="str">
        <f>IFERROR(IF(AND(L113&lt;=0,M113&lt;&gt;""),"Cash?",SUMIFS($M$8:$M113,$C$8:$C113,$C113)/VLOOKUP($C113,$C$8:$L113,10,FALSE)),"")</f>
        <v/>
      </c>
      <c r="P113" s="50" t="str">
        <f t="shared" si="4"/>
        <v/>
      </c>
      <c r="Q113" s="63"/>
      <c r="R113" s="88" t="str">
        <f>IF(IFERROR(VLOOKUP(C113,$C$7:C112,1,FALSE)&gt;0,0),"",1)</f>
        <v/>
      </c>
      <c r="S113" s="88"/>
      <c r="T113" s="88" t="str">
        <f t="shared" si="5"/>
        <v/>
      </c>
      <c r="U113" s="89" t="e">
        <f t="shared" si="6"/>
        <v>#VALUE!</v>
      </c>
      <c r="V113" s="61"/>
      <c r="W113" s="146"/>
      <c r="X113" s="147"/>
    </row>
    <row r="114" spans="1:24" ht="16.5" customHeight="1">
      <c r="A114" s="62"/>
      <c r="B114" s="83" t="str">
        <f>IF(C114="","",_xlfn.AGGREGATE(2,7,$B$8:B113)+1)</f>
        <v/>
      </c>
      <c r="C114" s="84" t="str">
        <f>IFERROR(IF(D114="","",INDEX('Party Data'!$C$1:$P$9950,MATCH(DCR!D114,'Party Data'!$P$2:$P$9950,0)+1,4)),"New")</f>
        <v/>
      </c>
      <c r="D114" s="7"/>
      <c r="E114" s="8" t="str">
        <f>IFERROR(IF(C114="","",VLOOKUP(C114,'Party Data'!F:H,3,FALSE)),"")</f>
        <v/>
      </c>
      <c r="F114" s="10" t="str">
        <f>IFERROR(IF(D114="","",INDEX('Party Data'!$D:$F,MATCH(DCR!C114,'Party Data'!F:F,0),1)),"")</f>
        <v/>
      </c>
      <c r="G114" s="32" t="str">
        <f>IFERROR(VLOOKUP(C114,'Party Data'!$F:$N,8,FALSE),"")</f>
        <v/>
      </c>
      <c r="H114" s="85" t="str">
        <f>IFERROR(UPPER(LEFT(VLOOKUP(C114,'Party Data'!$F:$M,5,FALSE),3)),"")</f>
        <v/>
      </c>
      <c r="I114" s="86" t="str">
        <f>IF(F114="","",VLOOKUP($D$2,ID!$C$1:$F$86,3,FALSE))</f>
        <v/>
      </c>
      <c r="J114" s="87" t="str">
        <f>IF(I114="","",VLOOKUP(I114,ID!$E$1:$F$107,2,FALSE))</f>
        <v/>
      </c>
      <c r="K114" s="164"/>
      <c r="L114" s="142" t="str">
        <f>IFERROR(IF(C114="","",IF(SUMIFS(Dues!$F$4:$F$153,Dues!$B$4:$B$153,DCR!$C114)-SUMIFS($M$7:$M113,$C$7:$C113,$C114)&lt;0,"No Due",SUMIFS(Dues!$F$4:$F$153,Dues!$B$4:$B$153,DCR!$C114)-SUMIFS($M$7:$M113,$C$7:$C113,$C114))),"No Dues")</f>
        <v/>
      </c>
      <c r="M114" s="143"/>
      <c r="N114" s="143"/>
      <c r="O114" s="145" t="str">
        <f>IFERROR(IF(AND(L114&lt;=0,M114&lt;&gt;""),"Cash?",SUMIFS($M$8:$M114,$C$8:$C114,$C114)/VLOOKUP($C114,$C$8:$L114,10,FALSE)),"")</f>
        <v/>
      </c>
      <c r="P114" s="50" t="str">
        <f t="shared" si="4"/>
        <v/>
      </c>
      <c r="Q114" s="63"/>
      <c r="R114" s="88" t="str">
        <f>IF(IFERROR(VLOOKUP(C114,$C$7:C113,1,FALSE)&gt;0,0),"",1)</f>
        <v/>
      </c>
      <c r="S114" s="88"/>
      <c r="T114" s="88" t="str">
        <f t="shared" si="5"/>
        <v/>
      </c>
      <c r="U114" s="89" t="e">
        <f t="shared" si="6"/>
        <v>#VALUE!</v>
      </c>
      <c r="V114" s="61"/>
      <c r="W114" s="146"/>
      <c r="X114" s="147"/>
    </row>
    <row r="115" spans="1:24" ht="16.5" customHeight="1">
      <c r="A115" s="62"/>
      <c r="B115" s="83" t="str">
        <f>IF(C115="","",_xlfn.AGGREGATE(2,7,$B$8:B114)+1)</f>
        <v/>
      </c>
      <c r="C115" s="84" t="str">
        <f>IFERROR(IF(D115="","",INDEX('Party Data'!$C$1:$P$9950,MATCH(DCR!D115,'Party Data'!$P$2:$P$9950,0)+1,4)),"New")</f>
        <v/>
      </c>
      <c r="D115" s="7"/>
      <c r="E115" s="8" t="str">
        <f>IFERROR(IF(C115="","",VLOOKUP(C115,'Party Data'!F:H,3,FALSE)),"")</f>
        <v/>
      </c>
      <c r="F115" s="10" t="str">
        <f>IFERROR(IF(D115="","",INDEX('Party Data'!$D:$F,MATCH(DCR!C115,'Party Data'!F:F,0),1)),"")</f>
        <v/>
      </c>
      <c r="G115" s="32" t="str">
        <f>IFERROR(VLOOKUP(C115,'Party Data'!$F:$N,8,FALSE),"")</f>
        <v/>
      </c>
      <c r="H115" s="85" t="str">
        <f>IFERROR(UPPER(LEFT(VLOOKUP(C115,'Party Data'!$F:$M,5,FALSE),3)),"")</f>
        <v/>
      </c>
      <c r="I115" s="86" t="str">
        <f>IF(F115="","",VLOOKUP($D$2,ID!$C$1:$F$86,3,FALSE))</f>
        <v/>
      </c>
      <c r="J115" s="87" t="str">
        <f>IF(I115="","",VLOOKUP(I115,ID!$E$1:$F$107,2,FALSE))</f>
        <v/>
      </c>
      <c r="K115" s="164"/>
      <c r="L115" s="142" t="str">
        <f>IFERROR(IF(C115="","",IF(SUMIFS(Dues!$F$4:$F$153,Dues!$B$4:$B$153,DCR!$C115)-SUMIFS($M$7:$M114,$C$7:$C114,$C115)&lt;0,"No Due",SUMIFS(Dues!$F$4:$F$153,Dues!$B$4:$B$153,DCR!$C115)-SUMIFS($M$7:$M114,$C$7:$C114,$C115))),"No Dues")</f>
        <v/>
      </c>
      <c r="M115" s="143"/>
      <c r="N115" s="143"/>
      <c r="O115" s="145" t="str">
        <f>IFERROR(IF(AND(L115&lt;=0,M115&lt;&gt;""),"Cash?",SUMIFS($M$8:$M115,$C$8:$C115,$C115)/VLOOKUP($C115,$C$8:$L115,10,FALSE)),"")</f>
        <v/>
      </c>
      <c r="P115" s="50" t="str">
        <f t="shared" si="4"/>
        <v/>
      </c>
      <c r="Q115" s="63"/>
      <c r="R115" s="88" t="str">
        <f>IF(IFERROR(VLOOKUP(C115,$C$7:C114,1,FALSE)&gt;0,0),"",1)</f>
        <v/>
      </c>
      <c r="S115" s="88"/>
      <c r="T115" s="88" t="str">
        <f t="shared" si="5"/>
        <v/>
      </c>
      <c r="U115" s="89" t="e">
        <f t="shared" si="6"/>
        <v>#VALUE!</v>
      </c>
      <c r="V115" s="61"/>
      <c r="W115" s="146"/>
      <c r="X115" s="147"/>
    </row>
    <row r="116" spans="1:24" ht="16.5" customHeight="1">
      <c r="A116" s="62"/>
      <c r="B116" s="83" t="str">
        <f>IF(C116="","",_xlfn.AGGREGATE(2,7,$B$8:B115)+1)</f>
        <v/>
      </c>
      <c r="C116" s="84" t="str">
        <f>IFERROR(IF(D116="","",INDEX('Party Data'!$C$1:$P$9950,MATCH(DCR!D116,'Party Data'!$P$2:$P$9950,0)+1,4)),"New")</f>
        <v/>
      </c>
      <c r="D116" s="7"/>
      <c r="E116" s="8" t="str">
        <f>IFERROR(IF(C116="","",VLOOKUP(C116,'Party Data'!F:H,3,FALSE)),"")</f>
        <v/>
      </c>
      <c r="F116" s="10" t="str">
        <f>IFERROR(IF(D116="","",INDEX('Party Data'!$D:$F,MATCH(DCR!C116,'Party Data'!F:F,0),1)),"")</f>
        <v/>
      </c>
      <c r="G116" s="32" t="str">
        <f>IFERROR(VLOOKUP(C116,'Party Data'!$F:$N,8,FALSE),"")</f>
        <v/>
      </c>
      <c r="H116" s="85" t="str">
        <f>IFERROR(UPPER(LEFT(VLOOKUP(C116,'Party Data'!$F:$M,5,FALSE),3)),"")</f>
        <v/>
      </c>
      <c r="I116" s="86" t="str">
        <f>IF(F116="","",VLOOKUP($D$2,ID!$C$1:$F$86,3,FALSE))</f>
        <v/>
      </c>
      <c r="J116" s="87" t="str">
        <f>IF(I116="","",VLOOKUP(I116,ID!$E$1:$F$107,2,FALSE))</f>
        <v/>
      </c>
      <c r="K116" s="164"/>
      <c r="L116" s="142" t="str">
        <f>IFERROR(IF(C116="","",IF(SUMIFS(Dues!$F$4:$F$153,Dues!$B$4:$B$153,DCR!$C116)-SUMIFS($M$7:$M115,$C$7:$C115,$C116)&lt;0,"No Due",SUMIFS(Dues!$F$4:$F$153,Dues!$B$4:$B$153,DCR!$C116)-SUMIFS($M$7:$M115,$C$7:$C115,$C116))),"No Dues")</f>
        <v/>
      </c>
      <c r="M116" s="143"/>
      <c r="N116" s="143"/>
      <c r="O116" s="145" t="str">
        <f>IFERROR(IF(AND(L116&lt;=0,M116&lt;&gt;""),"Cash?",SUMIFS($M$8:$M116,$C$8:$C116,$C116)/VLOOKUP($C116,$C$8:$L116,10,FALSE)),"")</f>
        <v/>
      </c>
      <c r="P116" s="50" t="str">
        <f t="shared" si="4"/>
        <v/>
      </c>
      <c r="Q116" s="63"/>
      <c r="R116" s="88" t="str">
        <f>IF(IFERROR(VLOOKUP(C116,$C$7:C115,1,FALSE)&gt;0,0),"",1)</f>
        <v/>
      </c>
      <c r="S116" s="88"/>
      <c r="T116" s="88" t="str">
        <f t="shared" si="5"/>
        <v/>
      </c>
      <c r="U116" s="89" t="e">
        <f t="shared" si="6"/>
        <v>#VALUE!</v>
      </c>
      <c r="V116" s="61"/>
      <c r="W116" s="146"/>
      <c r="X116" s="147"/>
    </row>
    <row r="117" spans="1:24" ht="16.5" customHeight="1">
      <c r="A117" s="62"/>
      <c r="B117" s="83" t="str">
        <f>IF(C117="","",_xlfn.AGGREGATE(2,7,$B$8:B116)+1)</f>
        <v/>
      </c>
      <c r="C117" s="84" t="str">
        <f>IFERROR(IF(D117="","",INDEX('Party Data'!$C$1:$P$9950,MATCH(DCR!D117,'Party Data'!$P$2:$P$9950,0)+1,4)),"New")</f>
        <v/>
      </c>
      <c r="D117" s="7"/>
      <c r="E117" s="8" t="str">
        <f>IFERROR(IF(C117="","",VLOOKUP(C117,'Party Data'!F:H,3,FALSE)),"")</f>
        <v/>
      </c>
      <c r="F117" s="10" t="str">
        <f>IFERROR(IF(D117="","",INDEX('Party Data'!$D:$F,MATCH(DCR!C117,'Party Data'!F:F,0),1)),"")</f>
        <v/>
      </c>
      <c r="G117" s="32" t="str">
        <f>IFERROR(VLOOKUP(C117,'Party Data'!$F:$N,8,FALSE),"")</f>
        <v/>
      </c>
      <c r="H117" s="85" t="str">
        <f>IFERROR(UPPER(LEFT(VLOOKUP(C117,'Party Data'!$F:$M,5,FALSE),3)),"")</f>
        <v/>
      </c>
      <c r="I117" s="86" t="str">
        <f>IF(F117="","",VLOOKUP($D$2,ID!$C$1:$F$86,3,FALSE))</f>
        <v/>
      </c>
      <c r="J117" s="87" t="str">
        <f>IF(I117="","",VLOOKUP(I117,ID!$E$1:$F$107,2,FALSE))</f>
        <v/>
      </c>
      <c r="K117" s="164"/>
      <c r="L117" s="142" t="str">
        <f>IFERROR(IF(C117="","",IF(SUMIFS(Dues!$F$4:$F$153,Dues!$B$4:$B$153,DCR!$C117)-SUMIFS($M$7:$M116,$C$7:$C116,$C117)&lt;0,"No Due",SUMIFS(Dues!$F$4:$F$153,Dues!$B$4:$B$153,DCR!$C117)-SUMIFS($M$7:$M116,$C$7:$C116,$C117))),"No Dues")</f>
        <v/>
      </c>
      <c r="M117" s="143"/>
      <c r="N117" s="143"/>
      <c r="O117" s="145" t="str">
        <f>IFERROR(IF(AND(L117&lt;=0,M117&lt;&gt;""),"Cash?",SUMIFS($M$8:$M117,$C$8:$C117,$C117)/VLOOKUP($C117,$C$8:$L117,10,FALSE)),"")</f>
        <v/>
      </c>
      <c r="P117" s="50" t="str">
        <f t="shared" si="4"/>
        <v/>
      </c>
      <c r="Q117" s="63"/>
      <c r="R117" s="88" t="str">
        <f>IF(IFERROR(VLOOKUP(C117,$C$7:C116,1,FALSE)&gt;0,0),"",1)</f>
        <v/>
      </c>
      <c r="S117" s="88"/>
      <c r="T117" s="88" t="str">
        <f t="shared" si="5"/>
        <v/>
      </c>
      <c r="U117" s="89" t="e">
        <f t="shared" si="6"/>
        <v>#VALUE!</v>
      </c>
      <c r="V117" s="61"/>
      <c r="W117" s="146"/>
      <c r="X117" s="147"/>
    </row>
    <row r="118" spans="1:24" ht="16.5" customHeight="1">
      <c r="A118" s="62"/>
      <c r="B118" s="83" t="str">
        <f>IF(C118="","",_xlfn.AGGREGATE(2,7,$B$8:B117)+1)</f>
        <v/>
      </c>
      <c r="C118" s="84" t="str">
        <f>IFERROR(IF(D118="","",INDEX('Party Data'!$C$1:$P$9950,MATCH(DCR!D118,'Party Data'!$P$2:$P$9950,0)+1,4)),"New")</f>
        <v/>
      </c>
      <c r="D118" s="7"/>
      <c r="E118" s="8" t="str">
        <f>IFERROR(IF(C118="","",VLOOKUP(C118,'Party Data'!F:H,3,FALSE)),"")</f>
        <v/>
      </c>
      <c r="F118" s="10" t="str">
        <f>IFERROR(IF(D118="","",INDEX('Party Data'!$D:$F,MATCH(DCR!C118,'Party Data'!F:F,0),1)),"")</f>
        <v/>
      </c>
      <c r="G118" s="32" t="str">
        <f>IFERROR(VLOOKUP(C118,'Party Data'!$F:$N,8,FALSE),"")</f>
        <v/>
      </c>
      <c r="H118" s="85" t="str">
        <f>IFERROR(UPPER(LEFT(VLOOKUP(C118,'Party Data'!$F:$M,5,FALSE),3)),"")</f>
        <v/>
      </c>
      <c r="I118" s="86" t="str">
        <f>IF(F118="","",VLOOKUP($D$2,ID!$C$1:$F$86,3,FALSE))</f>
        <v/>
      </c>
      <c r="J118" s="87" t="str">
        <f>IF(I118="","",VLOOKUP(I118,ID!$E$1:$F$107,2,FALSE))</f>
        <v/>
      </c>
      <c r="K118" s="164"/>
      <c r="L118" s="142" t="str">
        <f>IFERROR(IF(C118="","",IF(SUMIFS(Dues!$F$4:$F$153,Dues!$B$4:$B$153,DCR!$C118)-SUMIFS($M$7:$M117,$C$7:$C117,$C118)&lt;0,"No Due",SUMIFS(Dues!$F$4:$F$153,Dues!$B$4:$B$153,DCR!$C118)-SUMIFS($M$7:$M117,$C$7:$C117,$C118))),"No Dues")</f>
        <v/>
      </c>
      <c r="M118" s="143"/>
      <c r="N118" s="143"/>
      <c r="O118" s="145" t="str">
        <f>IFERROR(IF(AND(L118&lt;=0,M118&lt;&gt;""),"Cash?",SUMIFS($M$8:$M118,$C$8:$C118,$C118)/VLOOKUP($C118,$C$8:$L118,10,FALSE)),"")</f>
        <v/>
      </c>
      <c r="P118" s="50" t="str">
        <f t="shared" si="4"/>
        <v/>
      </c>
      <c r="Q118" s="63"/>
      <c r="R118" s="88" t="str">
        <f>IF(IFERROR(VLOOKUP(C118,$C$7:C117,1,FALSE)&gt;0,0),"",1)</f>
        <v/>
      </c>
      <c r="S118" s="88"/>
      <c r="T118" s="88" t="str">
        <f t="shared" si="5"/>
        <v/>
      </c>
      <c r="U118" s="89" t="e">
        <f t="shared" si="6"/>
        <v>#VALUE!</v>
      </c>
      <c r="V118" s="61"/>
      <c r="W118" s="146"/>
      <c r="X118" s="147"/>
    </row>
    <row r="119" spans="1:24" ht="16.5" customHeight="1">
      <c r="A119" s="62"/>
      <c r="B119" s="83" t="str">
        <f>IF(C119="","",_xlfn.AGGREGATE(2,7,$B$8:B118)+1)</f>
        <v/>
      </c>
      <c r="C119" s="84" t="str">
        <f>IFERROR(IF(D119="","",INDEX('Party Data'!$C$1:$P$9950,MATCH(DCR!D119,'Party Data'!$P$2:$P$9950,0)+1,4)),"New")</f>
        <v/>
      </c>
      <c r="D119" s="7"/>
      <c r="E119" s="8" t="str">
        <f>IFERROR(IF(C119="","",VLOOKUP(C119,'Party Data'!F:H,3,FALSE)),"")</f>
        <v/>
      </c>
      <c r="F119" s="10" t="str">
        <f>IFERROR(IF(D119="","",INDEX('Party Data'!$D:$F,MATCH(DCR!C119,'Party Data'!F:F,0),1)),"")</f>
        <v/>
      </c>
      <c r="G119" s="32" t="str">
        <f>IFERROR(VLOOKUP(C119,'Party Data'!$F:$N,8,FALSE),"")</f>
        <v/>
      </c>
      <c r="H119" s="85" t="str">
        <f>IFERROR(UPPER(LEFT(VLOOKUP(C119,'Party Data'!$F:$M,5,FALSE),3)),"")</f>
        <v/>
      </c>
      <c r="I119" s="86" t="str">
        <f>IF(F119="","",VLOOKUP($D$2,ID!$C$1:$F$86,3,FALSE))</f>
        <v/>
      </c>
      <c r="J119" s="87" t="str">
        <f>IF(I119="","",VLOOKUP(I119,ID!$E$1:$F$107,2,FALSE))</f>
        <v/>
      </c>
      <c r="K119" s="164"/>
      <c r="L119" s="142" t="str">
        <f>IFERROR(IF(C119="","",IF(SUMIFS(Dues!$F$4:$F$153,Dues!$B$4:$B$153,DCR!$C119)-SUMIFS($M$7:$M118,$C$7:$C118,$C119)&lt;0,"No Due",SUMIFS(Dues!$F$4:$F$153,Dues!$B$4:$B$153,DCR!$C119)-SUMIFS($M$7:$M118,$C$7:$C118,$C119))),"No Dues")</f>
        <v/>
      </c>
      <c r="M119" s="143"/>
      <c r="N119" s="143"/>
      <c r="O119" s="145" t="str">
        <f>IFERROR(IF(AND(L119&lt;=0,M119&lt;&gt;""),"Cash?",SUMIFS($M$8:$M119,$C$8:$C119,$C119)/VLOOKUP($C119,$C$8:$L119,10,FALSE)),"")</f>
        <v/>
      </c>
      <c r="P119" s="50" t="str">
        <f t="shared" si="4"/>
        <v/>
      </c>
      <c r="Q119" s="63"/>
      <c r="R119" s="88" t="str">
        <f>IF(IFERROR(VLOOKUP(C119,$C$7:C118,1,FALSE)&gt;0,0),"",1)</f>
        <v/>
      </c>
      <c r="S119" s="88"/>
      <c r="T119" s="88" t="str">
        <f t="shared" si="5"/>
        <v/>
      </c>
      <c r="U119" s="89" t="e">
        <f t="shared" si="6"/>
        <v>#VALUE!</v>
      </c>
      <c r="V119" s="61"/>
      <c r="W119" s="146"/>
      <c r="X119" s="147"/>
    </row>
    <row r="120" spans="1:24" ht="16.5" customHeight="1">
      <c r="A120" s="62"/>
      <c r="B120" s="83" t="str">
        <f>IF(C120="","",_xlfn.AGGREGATE(2,7,$B$8:B119)+1)</f>
        <v/>
      </c>
      <c r="C120" s="84" t="str">
        <f>IFERROR(IF(D120="","",INDEX('Party Data'!$C$1:$P$9950,MATCH(DCR!D120,'Party Data'!$P$2:$P$9950,0)+1,4)),"New")</f>
        <v/>
      </c>
      <c r="D120" s="7"/>
      <c r="E120" s="8" t="str">
        <f>IFERROR(IF(C120="","",VLOOKUP(C120,'Party Data'!F:H,3,FALSE)),"")</f>
        <v/>
      </c>
      <c r="F120" s="10" t="str">
        <f>IFERROR(IF(D120="","",INDEX('Party Data'!$D:$F,MATCH(DCR!C120,'Party Data'!F:F,0),1)),"")</f>
        <v/>
      </c>
      <c r="G120" s="32" t="str">
        <f>IFERROR(VLOOKUP(C120,'Party Data'!$F:$N,8,FALSE),"")</f>
        <v/>
      </c>
      <c r="H120" s="85" t="str">
        <f>IFERROR(UPPER(LEFT(VLOOKUP(C120,'Party Data'!$F:$M,5,FALSE),3)),"")</f>
        <v/>
      </c>
      <c r="I120" s="86" t="str">
        <f>IF(F120="","",VLOOKUP($D$2,ID!$C$1:$F$86,3,FALSE))</f>
        <v/>
      </c>
      <c r="J120" s="87" t="str">
        <f>IF(I120="","",VLOOKUP(I120,ID!$E$1:$F$107,2,FALSE))</f>
        <v/>
      </c>
      <c r="K120" s="164"/>
      <c r="L120" s="142" t="str">
        <f>IFERROR(IF(C120="","",IF(SUMIFS(Dues!$F$4:$F$153,Dues!$B$4:$B$153,DCR!$C120)-SUMIFS($M$7:$M119,$C$7:$C119,$C120)&lt;0,"No Due",SUMIFS(Dues!$F$4:$F$153,Dues!$B$4:$B$153,DCR!$C120)-SUMIFS($M$7:$M119,$C$7:$C119,$C120))),"No Dues")</f>
        <v/>
      </c>
      <c r="M120" s="143"/>
      <c r="N120" s="143"/>
      <c r="O120" s="145" t="str">
        <f>IFERROR(IF(AND(L120&lt;=0,M120&lt;&gt;""),"Cash?",SUMIFS($M$8:$M120,$C$8:$C120,$C120)/VLOOKUP($C120,$C$8:$L120,10,FALSE)),"")</f>
        <v/>
      </c>
      <c r="P120" s="50" t="str">
        <f t="shared" si="4"/>
        <v/>
      </c>
      <c r="Q120" s="63"/>
      <c r="R120" s="88" t="str">
        <f>IF(IFERROR(VLOOKUP(C120,$C$7:C119,1,FALSE)&gt;0,0),"",1)</f>
        <v/>
      </c>
      <c r="S120" s="88"/>
      <c r="T120" s="88" t="str">
        <f t="shared" si="5"/>
        <v/>
      </c>
      <c r="U120" s="89" t="e">
        <f t="shared" si="6"/>
        <v>#VALUE!</v>
      </c>
      <c r="V120" s="61"/>
      <c r="W120" s="146"/>
      <c r="X120" s="147"/>
    </row>
    <row r="121" spans="1:24" ht="16.5" customHeight="1">
      <c r="A121" s="62"/>
      <c r="B121" s="83" t="str">
        <f>IF(C121="","",_xlfn.AGGREGATE(2,7,$B$8:B120)+1)</f>
        <v/>
      </c>
      <c r="C121" s="84" t="str">
        <f>IFERROR(IF(D121="","",INDEX('Party Data'!$C$1:$P$9950,MATCH(DCR!D121,'Party Data'!$P$2:$P$9950,0)+1,4)),"New")</f>
        <v/>
      </c>
      <c r="D121" s="7"/>
      <c r="E121" s="8" t="str">
        <f>IFERROR(IF(C121="","",VLOOKUP(C121,'Party Data'!F:H,3,FALSE)),"")</f>
        <v/>
      </c>
      <c r="F121" s="10" t="str">
        <f>IFERROR(IF(D121="","",INDEX('Party Data'!$D:$F,MATCH(DCR!C121,'Party Data'!F:F,0),1)),"")</f>
        <v/>
      </c>
      <c r="G121" s="32" t="str">
        <f>IFERROR(VLOOKUP(C121,'Party Data'!$F:$N,8,FALSE),"")</f>
        <v/>
      </c>
      <c r="H121" s="85" t="str">
        <f>IFERROR(UPPER(LEFT(VLOOKUP(C121,'Party Data'!$F:$M,5,FALSE),3)),"")</f>
        <v/>
      </c>
      <c r="I121" s="86" t="str">
        <f>IF(F121="","",VLOOKUP($D$2,ID!$C$1:$F$86,3,FALSE))</f>
        <v/>
      </c>
      <c r="J121" s="87" t="str">
        <f>IF(I121="","",VLOOKUP(I121,ID!$E$1:$F$107,2,FALSE))</f>
        <v/>
      </c>
      <c r="K121" s="164"/>
      <c r="L121" s="142" t="str">
        <f>IFERROR(IF(C121="","",IF(SUMIFS(Dues!$F$4:$F$153,Dues!$B$4:$B$153,DCR!$C121)-SUMIFS($M$7:$M120,$C$7:$C120,$C121)&lt;0,"No Due",SUMIFS(Dues!$F$4:$F$153,Dues!$B$4:$B$153,DCR!$C121)-SUMIFS($M$7:$M120,$C$7:$C120,$C121))),"No Dues")</f>
        <v/>
      </c>
      <c r="M121" s="143"/>
      <c r="N121" s="143"/>
      <c r="O121" s="145" t="str">
        <f>IFERROR(IF(AND(L121&lt;=0,M121&lt;&gt;""),"Cash?",SUMIFS($M$8:$M121,$C$8:$C121,$C121)/VLOOKUP($C121,$C$8:$L121,10,FALSE)),"")</f>
        <v/>
      </c>
      <c r="P121" s="50" t="str">
        <f t="shared" si="4"/>
        <v/>
      </c>
      <c r="Q121" s="63"/>
      <c r="R121" s="88" t="str">
        <f>IF(IFERROR(VLOOKUP(C121,$C$7:C120,1,FALSE)&gt;0,0),"",1)</f>
        <v/>
      </c>
      <c r="S121" s="88"/>
      <c r="T121" s="88" t="str">
        <f t="shared" si="5"/>
        <v/>
      </c>
      <c r="U121" s="89" t="e">
        <f t="shared" si="6"/>
        <v>#VALUE!</v>
      </c>
      <c r="V121" s="61"/>
      <c r="W121" s="146"/>
      <c r="X121" s="147"/>
    </row>
    <row r="122" spans="1:24" ht="16.5" customHeight="1">
      <c r="A122" s="62"/>
      <c r="B122" s="83" t="str">
        <f>IF(C122="","",_xlfn.AGGREGATE(2,7,$B$8:B121)+1)</f>
        <v/>
      </c>
      <c r="C122" s="84" t="str">
        <f>IFERROR(IF(D122="","",INDEX('Party Data'!$C$1:$P$9950,MATCH(DCR!D122,'Party Data'!$P$2:$P$9950,0)+1,4)),"New")</f>
        <v/>
      </c>
      <c r="D122" s="7"/>
      <c r="E122" s="8" t="str">
        <f>IFERROR(IF(C122="","",VLOOKUP(C122,'Party Data'!F:H,3,FALSE)),"")</f>
        <v/>
      </c>
      <c r="F122" s="10" t="str">
        <f>IFERROR(IF(D122="","",INDEX('Party Data'!$D:$F,MATCH(DCR!C122,'Party Data'!F:F,0),1)),"")</f>
        <v/>
      </c>
      <c r="G122" s="32" t="str">
        <f>IFERROR(VLOOKUP(C122,'Party Data'!$F:$N,8,FALSE),"")</f>
        <v/>
      </c>
      <c r="H122" s="85" t="str">
        <f>IFERROR(UPPER(LEFT(VLOOKUP(C122,'Party Data'!$F:$M,5,FALSE),3)),"")</f>
        <v/>
      </c>
      <c r="I122" s="86" t="str">
        <f>IF(F122="","",VLOOKUP($D$2,ID!$C$1:$F$86,3,FALSE))</f>
        <v/>
      </c>
      <c r="J122" s="87" t="str">
        <f>IF(I122="","",VLOOKUP(I122,ID!$E$1:$F$107,2,FALSE))</f>
        <v/>
      </c>
      <c r="K122" s="164"/>
      <c r="L122" s="142" t="str">
        <f>IFERROR(IF(C122="","",IF(SUMIFS(Dues!$F$4:$F$153,Dues!$B$4:$B$153,DCR!$C122)-SUMIFS($M$7:$M121,$C$7:$C121,$C122)&lt;0,"No Due",SUMIFS(Dues!$F$4:$F$153,Dues!$B$4:$B$153,DCR!$C122)-SUMIFS($M$7:$M121,$C$7:$C121,$C122))),"No Dues")</f>
        <v/>
      </c>
      <c r="M122" s="143"/>
      <c r="N122" s="143"/>
      <c r="O122" s="145" t="str">
        <f>IFERROR(IF(AND(L122&lt;=0,M122&lt;&gt;""),"Cash?",SUMIFS($M$8:$M122,$C$8:$C122,$C122)/VLOOKUP($C122,$C$8:$L122,10,FALSE)),"")</f>
        <v/>
      </c>
      <c r="P122" s="50" t="str">
        <f t="shared" si="4"/>
        <v/>
      </c>
      <c r="Q122" s="63"/>
      <c r="R122" s="88" t="str">
        <f>IF(IFERROR(VLOOKUP(C122,$C$7:C121,1,FALSE)&gt;0,0),"",1)</f>
        <v/>
      </c>
      <c r="S122" s="88"/>
      <c r="T122" s="88" t="str">
        <f t="shared" si="5"/>
        <v/>
      </c>
      <c r="U122" s="89" t="e">
        <f t="shared" si="6"/>
        <v>#VALUE!</v>
      </c>
      <c r="V122" s="61"/>
      <c r="W122" s="146"/>
      <c r="X122" s="147"/>
    </row>
    <row r="123" spans="1:24" ht="16.5" customHeight="1">
      <c r="A123" s="62"/>
      <c r="B123" s="83" t="str">
        <f>IF(C123="","",_xlfn.AGGREGATE(2,7,$B$8:B122)+1)</f>
        <v/>
      </c>
      <c r="C123" s="84" t="str">
        <f>IFERROR(IF(D123="","",INDEX('Party Data'!$C$1:$P$9950,MATCH(DCR!D123,'Party Data'!$P$2:$P$9950,0)+1,4)),"New")</f>
        <v/>
      </c>
      <c r="D123" s="7"/>
      <c r="E123" s="8" t="str">
        <f>IFERROR(IF(C123="","",VLOOKUP(C123,'Party Data'!F:H,3,FALSE)),"")</f>
        <v/>
      </c>
      <c r="F123" s="10" t="str">
        <f>IFERROR(IF(D123="","",INDEX('Party Data'!$D:$F,MATCH(DCR!C123,'Party Data'!F:F,0),1)),"")</f>
        <v/>
      </c>
      <c r="G123" s="32" t="str">
        <f>IFERROR(VLOOKUP(C123,'Party Data'!$F:$N,8,FALSE),"")</f>
        <v/>
      </c>
      <c r="H123" s="85" t="str">
        <f>IFERROR(UPPER(LEFT(VLOOKUP(C123,'Party Data'!$F:$M,5,FALSE),3)),"")</f>
        <v/>
      </c>
      <c r="I123" s="86" t="str">
        <f>IF(F123="","",VLOOKUP($D$2,ID!$C$1:$F$86,3,FALSE))</f>
        <v/>
      </c>
      <c r="J123" s="87" t="str">
        <f>IF(I123="","",VLOOKUP(I123,ID!$E$1:$F$107,2,FALSE))</f>
        <v/>
      </c>
      <c r="K123" s="164"/>
      <c r="L123" s="142" t="str">
        <f>IFERROR(IF(C123="","",IF(SUMIFS(Dues!$F$4:$F$153,Dues!$B$4:$B$153,DCR!$C123)-SUMIFS($M$7:$M122,$C$7:$C122,$C123)&lt;0,"No Due",SUMIFS(Dues!$F$4:$F$153,Dues!$B$4:$B$153,DCR!$C123)-SUMIFS($M$7:$M122,$C$7:$C122,$C123))),"No Dues")</f>
        <v/>
      </c>
      <c r="M123" s="143"/>
      <c r="N123" s="143"/>
      <c r="O123" s="145" t="str">
        <f>IFERROR(IF(AND(L123&lt;=0,M123&lt;&gt;""),"Cash?",SUMIFS($M$8:$M123,$C$8:$C123,$C123)/VLOOKUP($C123,$C$8:$L123,10,FALSE)),"")</f>
        <v/>
      </c>
      <c r="P123" s="50" t="str">
        <f t="shared" si="4"/>
        <v/>
      </c>
      <c r="Q123" s="63"/>
      <c r="R123" s="88" t="str">
        <f>IF(IFERROR(VLOOKUP(C123,$C$7:C122,1,FALSE)&gt;0,0),"",1)</f>
        <v/>
      </c>
      <c r="S123" s="88"/>
      <c r="T123" s="88" t="str">
        <f t="shared" si="5"/>
        <v/>
      </c>
      <c r="U123" s="89" t="e">
        <f t="shared" si="6"/>
        <v>#VALUE!</v>
      </c>
      <c r="V123" s="61"/>
      <c r="W123" s="146"/>
      <c r="X123" s="147"/>
    </row>
    <row r="124" spans="1:24" ht="16.5" customHeight="1">
      <c r="A124" s="62"/>
      <c r="B124" s="83" t="str">
        <f>IF(C124="","",_xlfn.AGGREGATE(2,7,$B$8:B123)+1)</f>
        <v/>
      </c>
      <c r="C124" s="84" t="str">
        <f>IFERROR(IF(D124="","",INDEX('Party Data'!$C$1:$P$9950,MATCH(DCR!D124,'Party Data'!$P$2:$P$9950,0)+1,4)),"New")</f>
        <v/>
      </c>
      <c r="D124" s="7"/>
      <c r="E124" s="8" t="str">
        <f>IFERROR(IF(C124="","",VLOOKUP(C124,'Party Data'!F:H,3,FALSE)),"")</f>
        <v/>
      </c>
      <c r="F124" s="10" t="str">
        <f>IFERROR(IF(D124="","",INDEX('Party Data'!$D:$F,MATCH(DCR!C124,'Party Data'!F:F,0),1)),"")</f>
        <v/>
      </c>
      <c r="G124" s="32" t="str">
        <f>IFERROR(VLOOKUP(C124,'Party Data'!$F:$N,8,FALSE),"")</f>
        <v/>
      </c>
      <c r="H124" s="85" t="str">
        <f>IFERROR(UPPER(LEFT(VLOOKUP(C124,'Party Data'!$F:$M,5,FALSE),3)),"")</f>
        <v/>
      </c>
      <c r="I124" s="86" t="str">
        <f>IF(F124="","",VLOOKUP($D$2,ID!$C$1:$F$86,3,FALSE))</f>
        <v/>
      </c>
      <c r="J124" s="87" t="str">
        <f>IF(I124="","",VLOOKUP(I124,ID!$E$1:$F$107,2,FALSE))</f>
        <v/>
      </c>
      <c r="K124" s="164"/>
      <c r="L124" s="142" t="str">
        <f>IFERROR(IF(C124="","",IF(SUMIFS(Dues!$F$4:$F$153,Dues!$B$4:$B$153,DCR!$C124)-SUMIFS($M$7:$M123,$C$7:$C123,$C124)&lt;0,"No Due",SUMIFS(Dues!$F$4:$F$153,Dues!$B$4:$B$153,DCR!$C124)-SUMIFS($M$7:$M123,$C$7:$C123,$C124))),"No Dues")</f>
        <v/>
      </c>
      <c r="M124" s="143"/>
      <c r="N124" s="143"/>
      <c r="O124" s="145" t="str">
        <f>IFERROR(IF(AND(L124&lt;=0,M124&lt;&gt;""),"Cash?",SUMIFS($M$8:$M124,$C$8:$C124,$C124)/VLOOKUP($C124,$C$8:$L124,10,FALSE)),"")</f>
        <v/>
      </c>
      <c r="P124" s="50" t="str">
        <f t="shared" si="4"/>
        <v/>
      </c>
      <c r="Q124" s="63"/>
      <c r="R124" s="88" t="str">
        <f>IF(IFERROR(VLOOKUP(C124,$C$7:C123,1,FALSE)&gt;0,0),"",1)</f>
        <v/>
      </c>
      <c r="S124" s="88"/>
      <c r="T124" s="88" t="str">
        <f t="shared" si="5"/>
        <v/>
      </c>
      <c r="U124" s="89" t="e">
        <f t="shared" si="6"/>
        <v>#VALUE!</v>
      </c>
      <c r="V124" s="61"/>
      <c r="W124" s="146"/>
      <c r="X124" s="147"/>
    </row>
    <row r="125" spans="1:24" ht="16.5" customHeight="1">
      <c r="A125" s="62"/>
      <c r="B125" s="83" t="str">
        <f>IF(C125="","",_xlfn.AGGREGATE(2,7,$B$8:B124)+1)</f>
        <v/>
      </c>
      <c r="C125" s="84" t="str">
        <f>IFERROR(IF(D125="","",INDEX('Party Data'!$C$1:$P$9950,MATCH(DCR!D125,'Party Data'!$P$2:$P$9950,0)+1,4)),"New")</f>
        <v/>
      </c>
      <c r="D125" s="7"/>
      <c r="E125" s="8" t="str">
        <f>IFERROR(IF(C125="","",VLOOKUP(C125,'Party Data'!F:H,3,FALSE)),"")</f>
        <v/>
      </c>
      <c r="F125" s="10" t="str">
        <f>IFERROR(IF(D125="","",INDEX('Party Data'!$D:$F,MATCH(DCR!C125,'Party Data'!F:F,0),1)),"")</f>
        <v/>
      </c>
      <c r="G125" s="32" t="str">
        <f>IFERROR(VLOOKUP(C125,'Party Data'!$F:$N,8,FALSE),"")</f>
        <v/>
      </c>
      <c r="H125" s="85" t="str">
        <f>IFERROR(UPPER(LEFT(VLOOKUP(C125,'Party Data'!$F:$M,5,FALSE),3)),"")</f>
        <v/>
      </c>
      <c r="I125" s="86" t="str">
        <f>IF(F125="","",VLOOKUP($D$2,ID!$C$1:$F$86,3,FALSE))</f>
        <v/>
      </c>
      <c r="J125" s="87" t="str">
        <f>IF(I125="","",VLOOKUP(I125,ID!$E$1:$F$107,2,FALSE))</f>
        <v/>
      </c>
      <c r="K125" s="164"/>
      <c r="L125" s="142" t="str">
        <f>IFERROR(IF(C125="","",IF(SUMIFS(Dues!$F$4:$F$153,Dues!$B$4:$B$153,DCR!$C125)-SUMIFS($M$7:$M124,$C$7:$C124,$C125)&lt;0,"No Due",SUMIFS(Dues!$F$4:$F$153,Dues!$B$4:$B$153,DCR!$C125)-SUMIFS($M$7:$M124,$C$7:$C124,$C125))),"No Dues")</f>
        <v/>
      </c>
      <c r="M125" s="143"/>
      <c r="N125" s="143"/>
      <c r="O125" s="145" t="str">
        <f>IFERROR(IF(AND(L125&lt;=0,M125&lt;&gt;""),"Cash?",SUMIFS($M$8:$M125,$C$8:$C125,$C125)/VLOOKUP($C125,$C$8:$L125,10,FALSE)),"")</f>
        <v/>
      </c>
      <c r="P125" s="50" t="str">
        <f t="shared" si="4"/>
        <v/>
      </c>
      <c r="Q125" s="63"/>
      <c r="R125" s="88" t="str">
        <f>IF(IFERROR(VLOOKUP(C125,$C$7:C124,1,FALSE)&gt;0,0),"",1)</f>
        <v/>
      </c>
      <c r="S125" s="88"/>
      <c r="T125" s="88" t="str">
        <f t="shared" si="5"/>
        <v/>
      </c>
      <c r="U125" s="89" t="e">
        <f t="shared" si="6"/>
        <v>#VALUE!</v>
      </c>
      <c r="V125" s="61"/>
      <c r="W125" s="146"/>
      <c r="X125" s="147"/>
    </row>
    <row r="126" spans="1:24" ht="16.5" customHeight="1">
      <c r="A126" s="62"/>
      <c r="B126" s="83" t="str">
        <f>IF(C126="","",_xlfn.AGGREGATE(2,7,$B$8:B125)+1)</f>
        <v/>
      </c>
      <c r="C126" s="84" t="str">
        <f>IFERROR(IF(D126="","",INDEX('Party Data'!$C$1:$P$9950,MATCH(DCR!D126,'Party Data'!$P$2:$P$9950,0)+1,4)),"New")</f>
        <v/>
      </c>
      <c r="D126" s="7"/>
      <c r="E126" s="8" t="str">
        <f>IFERROR(IF(C126="","",VLOOKUP(C126,'Party Data'!F:H,3,FALSE)),"")</f>
        <v/>
      </c>
      <c r="F126" s="10" t="str">
        <f>IFERROR(IF(D126="","",INDEX('Party Data'!$D:$F,MATCH(DCR!C126,'Party Data'!F:F,0),1)),"")</f>
        <v/>
      </c>
      <c r="G126" s="32" t="str">
        <f>IFERROR(VLOOKUP(C126,'Party Data'!$F:$N,8,FALSE),"")</f>
        <v/>
      </c>
      <c r="H126" s="85" t="str">
        <f>IFERROR(UPPER(LEFT(VLOOKUP(C126,'Party Data'!$F:$M,5,FALSE),3)),"")</f>
        <v/>
      </c>
      <c r="I126" s="86" t="str">
        <f>IF(F126="","",VLOOKUP($D$2,ID!$C$1:$F$86,3,FALSE))</f>
        <v/>
      </c>
      <c r="J126" s="87" t="str">
        <f>IF(I126="","",VLOOKUP(I126,ID!$E$1:$F$107,2,FALSE))</f>
        <v/>
      </c>
      <c r="K126" s="164"/>
      <c r="L126" s="142" t="str">
        <f>IFERROR(IF(C126="","",IF(SUMIFS(Dues!$F$4:$F$153,Dues!$B$4:$B$153,DCR!$C126)-SUMIFS($M$7:$M125,$C$7:$C125,$C126)&lt;0,"No Due",SUMIFS(Dues!$F$4:$F$153,Dues!$B$4:$B$153,DCR!$C126)-SUMIFS($M$7:$M125,$C$7:$C125,$C126))),"No Dues")</f>
        <v/>
      </c>
      <c r="M126" s="143"/>
      <c r="N126" s="143"/>
      <c r="O126" s="145" t="str">
        <f>IFERROR(IF(AND(L126&lt;=0,M126&lt;&gt;""),"Cash?",SUMIFS($M$8:$M126,$C$8:$C126,$C126)/VLOOKUP($C126,$C$8:$L126,10,FALSE)),"")</f>
        <v/>
      </c>
      <c r="P126" s="50" t="str">
        <f t="shared" si="4"/>
        <v/>
      </c>
      <c r="Q126" s="63"/>
      <c r="R126" s="88" t="str">
        <f>IF(IFERROR(VLOOKUP(C126,$C$7:C125,1,FALSE)&gt;0,0),"",1)</f>
        <v/>
      </c>
      <c r="S126" s="88"/>
      <c r="T126" s="88" t="str">
        <f t="shared" si="5"/>
        <v/>
      </c>
      <c r="U126" s="89" t="e">
        <f t="shared" si="6"/>
        <v>#VALUE!</v>
      </c>
      <c r="V126" s="61"/>
      <c r="W126" s="146"/>
      <c r="X126" s="147"/>
    </row>
    <row r="127" spans="1:24" ht="16.5" customHeight="1">
      <c r="A127" s="62"/>
      <c r="B127" s="83" t="str">
        <f>IF(C127="","",_xlfn.AGGREGATE(2,7,$B$8:B126)+1)</f>
        <v/>
      </c>
      <c r="C127" s="84" t="str">
        <f>IFERROR(IF(D127="","",INDEX('Party Data'!$C$1:$P$9950,MATCH(DCR!D127,'Party Data'!$P$2:$P$9950,0)+1,4)),"New")</f>
        <v/>
      </c>
      <c r="D127" s="7"/>
      <c r="E127" s="8" t="str">
        <f>IFERROR(IF(C127="","",VLOOKUP(C127,'Party Data'!F:H,3,FALSE)),"")</f>
        <v/>
      </c>
      <c r="F127" s="10" t="str">
        <f>IFERROR(IF(D127="","",INDEX('Party Data'!$D:$F,MATCH(DCR!C127,'Party Data'!F:F,0),1)),"")</f>
        <v/>
      </c>
      <c r="G127" s="32" t="str">
        <f>IFERROR(VLOOKUP(C127,'Party Data'!$F:$N,8,FALSE),"")</f>
        <v/>
      </c>
      <c r="H127" s="85" t="str">
        <f>IFERROR(UPPER(LEFT(VLOOKUP(C127,'Party Data'!$F:$M,5,FALSE),3)),"")</f>
        <v/>
      </c>
      <c r="I127" s="86" t="str">
        <f>IF(F127="","",VLOOKUP($D$2,ID!$C$1:$F$86,3,FALSE))</f>
        <v/>
      </c>
      <c r="J127" s="87" t="str">
        <f>IF(I127="","",VLOOKUP(I127,ID!$E$1:$F$107,2,FALSE))</f>
        <v/>
      </c>
      <c r="K127" s="164"/>
      <c r="L127" s="142" t="str">
        <f>IFERROR(IF(C127="","",IF(SUMIFS(Dues!$F$4:$F$153,Dues!$B$4:$B$153,DCR!$C127)-SUMIFS($M$7:$M126,$C$7:$C126,$C127)&lt;0,"No Due",SUMIFS(Dues!$F$4:$F$153,Dues!$B$4:$B$153,DCR!$C127)-SUMIFS($M$7:$M126,$C$7:$C126,$C127))),"No Dues")</f>
        <v/>
      </c>
      <c r="M127" s="143"/>
      <c r="N127" s="143"/>
      <c r="O127" s="145" t="str">
        <f>IFERROR(IF(AND(L127&lt;=0,M127&lt;&gt;""),"Cash?",SUMIFS($M$8:$M127,$C$8:$C127,$C127)/VLOOKUP($C127,$C$8:$L127,10,FALSE)),"")</f>
        <v/>
      </c>
      <c r="P127" s="50" t="str">
        <f t="shared" si="4"/>
        <v/>
      </c>
      <c r="Q127" s="63"/>
      <c r="R127" s="88" t="str">
        <f>IF(IFERROR(VLOOKUP(C127,$C$7:C126,1,FALSE)&gt;0,0),"",1)</f>
        <v/>
      </c>
      <c r="S127" s="88"/>
      <c r="T127" s="88" t="str">
        <f t="shared" si="5"/>
        <v/>
      </c>
      <c r="U127" s="89" t="e">
        <f t="shared" si="6"/>
        <v>#VALUE!</v>
      </c>
      <c r="V127" s="61"/>
      <c r="W127" s="146"/>
      <c r="X127" s="147"/>
    </row>
    <row r="128" spans="1:24" ht="16.5" customHeight="1">
      <c r="A128" s="62"/>
      <c r="B128" s="83" t="str">
        <f>IF(C128="","",_xlfn.AGGREGATE(2,7,$B$8:B127)+1)</f>
        <v/>
      </c>
      <c r="C128" s="84" t="str">
        <f>IFERROR(IF(D128="","",INDEX('Party Data'!$C$1:$P$9950,MATCH(DCR!D128,'Party Data'!$P$2:$P$9950,0)+1,4)),"New")</f>
        <v/>
      </c>
      <c r="D128" s="7"/>
      <c r="E128" s="8" t="str">
        <f>IFERROR(IF(C128="","",VLOOKUP(C128,'Party Data'!F:H,3,FALSE)),"")</f>
        <v/>
      </c>
      <c r="F128" s="10" t="str">
        <f>IFERROR(IF(D128="","",INDEX('Party Data'!$D:$F,MATCH(DCR!C128,'Party Data'!F:F,0),1)),"")</f>
        <v/>
      </c>
      <c r="G128" s="32" t="str">
        <f>IFERROR(VLOOKUP(C128,'Party Data'!$F:$N,8,FALSE),"")</f>
        <v/>
      </c>
      <c r="H128" s="85" t="str">
        <f>IFERROR(UPPER(LEFT(VLOOKUP(C128,'Party Data'!$F:$M,5,FALSE),3)),"")</f>
        <v/>
      </c>
      <c r="I128" s="86" t="str">
        <f>IF(F128="","",VLOOKUP($D$2,ID!$C$1:$F$86,3,FALSE))</f>
        <v/>
      </c>
      <c r="J128" s="87" t="str">
        <f>IF(I128="","",VLOOKUP(I128,ID!$E$1:$F$107,2,FALSE))</f>
        <v/>
      </c>
      <c r="K128" s="164"/>
      <c r="L128" s="142" t="str">
        <f>IFERROR(IF(C128="","",IF(SUMIFS(Dues!$F$4:$F$153,Dues!$B$4:$B$153,DCR!$C128)-SUMIFS($M$7:$M127,$C$7:$C127,$C128)&lt;0,"No Due",SUMIFS(Dues!$F$4:$F$153,Dues!$B$4:$B$153,DCR!$C128)-SUMIFS($M$7:$M127,$C$7:$C127,$C128))),"No Dues")</f>
        <v/>
      </c>
      <c r="M128" s="143"/>
      <c r="N128" s="143"/>
      <c r="O128" s="145" t="str">
        <f>IFERROR(IF(AND(L128&lt;=0,M128&lt;&gt;""),"Cash?",SUMIFS($M$8:$M128,$C$8:$C128,$C128)/VLOOKUP($C128,$C$8:$L128,10,FALSE)),"")</f>
        <v/>
      </c>
      <c r="P128" s="50" t="str">
        <f t="shared" si="4"/>
        <v/>
      </c>
      <c r="Q128" s="63"/>
      <c r="R128" s="88" t="str">
        <f>IF(IFERROR(VLOOKUP(C128,$C$7:C127,1,FALSE)&gt;0,0),"",1)</f>
        <v/>
      </c>
      <c r="S128" s="88"/>
      <c r="T128" s="88" t="str">
        <f t="shared" si="5"/>
        <v/>
      </c>
      <c r="U128" s="89" t="e">
        <f t="shared" si="6"/>
        <v>#VALUE!</v>
      </c>
      <c r="V128" s="61"/>
      <c r="W128" s="146"/>
      <c r="X128" s="147"/>
    </row>
    <row r="129" spans="1:24" ht="16.5" customHeight="1">
      <c r="A129" s="62"/>
      <c r="B129" s="83" t="str">
        <f>IF(C129="","",_xlfn.AGGREGATE(2,7,$B$8:B128)+1)</f>
        <v/>
      </c>
      <c r="C129" s="84" t="str">
        <f>IFERROR(IF(D129="","",INDEX('Party Data'!$C$1:$P$9950,MATCH(DCR!D129,'Party Data'!$P$2:$P$9950,0)+1,4)),"New")</f>
        <v/>
      </c>
      <c r="D129" s="7"/>
      <c r="E129" s="8" t="str">
        <f>IFERROR(IF(C129="","",VLOOKUP(C129,'Party Data'!F:H,3,FALSE)),"")</f>
        <v/>
      </c>
      <c r="F129" s="10" t="str">
        <f>IFERROR(IF(D129="","",INDEX('Party Data'!$D:$F,MATCH(DCR!C129,'Party Data'!F:F,0),1)),"")</f>
        <v/>
      </c>
      <c r="G129" s="32" t="str">
        <f>IFERROR(VLOOKUP(C129,'Party Data'!$F:$N,8,FALSE),"")</f>
        <v/>
      </c>
      <c r="H129" s="85" t="str">
        <f>IFERROR(UPPER(LEFT(VLOOKUP(C129,'Party Data'!$F:$M,5,FALSE),3)),"")</f>
        <v/>
      </c>
      <c r="I129" s="86" t="str">
        <f>IF(F129="","",VLOOKUP($D$2,ID!$C$1:$F$86,3,FALSE))</f>
        <v/>
      </c>
      <c r="J129" s="87" t="str">
        <f>IF(I129="","",VLOOKUP(I129,ID!$E$1:$F$107,2,FALSE))</f>
        <v/>
      </c>
      <c r="K129" s="164"/>
      <c r="L129" s="142" t="str">
        <f>IFERROR(IF(C129="","",IF(SUMIFS(Dues!$F$4:$F$153,Dues!$B$4:$B$153,DCR!$C129)-SUMIFS($M$7:$M128,$C$7:$C128,$C129)&lt;0,"No Due",SUMIFS(Dues!$F$4:$F$153,Dues!$B$4:$B$153,DCR!$C129)-SUMIFS($M$7:$M128,$C$7:$C128,$C129))),"No Dues")</f>
        <v/>
      </c>
      <c r="M129" s="143"/>
      <c r="N129" s="143"/>
      <c r="O129" s="145" t="str">
        <f>IFERROR(IF(AND(L129&lt;=0,M129&lt;&gt;""),"Cash?",SUMIFS($M$8:$M129,$C$8:$C129,$C129)/VLOOKUP($C129,$C$8:$L129,10,FALSE)),"")</f>
        <v/>
      </c>
      <c r="P129" s="50" t="str">
        <f t="shared" si="4"/>
        <v/>
      </c>
      <c r="Q129" s="63"/>
      <c r="R129" s="88" t="str">
        <f>IF(IFERROR(VLOOKUP(C129,$C$7:C128,1,FALSE)&gt;0,0),"",1)</f>
        <v/>
      </c>
      <c r="S129" s="88"/>
      <c r="T129" s="88" t="str">
        <f t="shared" si="5"/>
        <v/>
      </c>
      <c r="U129" s="89" t="e">
        <f t="shared" si="6"/>
        <v>#VALUE!</v>
      </c>
      <c r="V129" s="61"/>
      <c r="W129" s="146"/>
      <c r="X129" s="147"/>
    </row>
    <row r="130" spans="1:24" ht="16.5" customHeight="1">
      <c r="A130" s="62"/>
      <c r="B130" s="83" t="str">
        <f>IF(C130="","",_xlfn.AGGREGATE(2,7,$B$8:B129)+1)</f>
        <v/>
      </c>
      <c r="C130" s="84" t="str">
        <f>IFERROR(IF(D130="","",INDEX('Party Data'!$C$1:$P$9950,MATCH(DCR!D130,'Party Data'!$P$2:$P$9950,0)+1,4)),"New")</f>
        <v/>
      </c>
      <c r="D130" s="7"/>
      <c r="E130" s="8" t="str">
        <f>IFERROR(IF(C130="","",VLOOKUP(C130,'Party Data'!F:H,3,FALSE)),"")</f>
        <v/>
      </c>
      <c r="F130" s="10" t="str">
        <f>IFERROR(IF(D130="","",INDEX('Party Data'!$D:$F,MATCH(DCR!C130,'Party Data'!F:F,0),1)),"")</f>
        <v/>
      </c>
      <c r="G130" s="32" t="str">
        <f>IFERROR(VLOOKUP(C130,'Party Data'!$F:$N,8,FALSE),"")</f>
        <v/>
      </c>
      <c r="H130" s="85" t="str">
        <f>IFERROR(UPPER(LEFT(VLOOKUP(C130,'Party Data'!$F:$M,5,FALSE),3)),"")</f>
        <v/>
      </c>
      <c r="I130" s="86" t="str">
        <f>IF(F130="","",VLOOKUP($D$2,ID!$C$1:$F$86,3,FALSE))</f>
        <v/>
      </c>
      <c r="J130" s="87" t="str">
        <f>IF(I130="","",VLOOKUP(I130,ID!$E$1:$F$107,2,FALSE))</f>
        <v/>
      </c>
      <c r="K130" s="164"/>
      <c r="L130" s="142" t="str">
        <f>IFERROR(IF(C130="","",IF(SUMIFS(Dues!$F$4:$F$153,Dues!$B$4:$B$153,DCR!$C130)-SUMIFS($M$7:$M129,$C$7:$C129,$C130)&lt;0,"No Due",SUMIFS(Dues!$F$4:$F$153,Dues!$B$4:$B$153,DCR!$C130)-SUMIFS($M$7:$M129,$C$7:$C129,$C130))),"No Dues")</f>
        <v/>
      </c>
      <c r="M130" s="143"/>
      <c r="N130" s="143"/>
      <c r="O130" s="145" t="str">
        <f>IFERROR(IF(AND(L130&lt;=0,M130&lt;&gt;""),"Cash?",SUMIFS($M$8:$M130,$C$8:$C130,$C130)/VLOOKUP($C130,$C$8:$L130,10,FALSE)),"")</f>
        <v/>
      </c>
      <c r="P130" s="50" t="str">
        <f t="shared" si="4"/>
        <v/>
      </c>
      <c r="Q130" s="63"/>
      <c r="R130" s="88" t="str">
        <f>IF(IFERROR(VLOOKUP(C130,$C$7:C129,1,FALSE)&gt;0,0),"",1)</f>
        <v/>
      </c>
      <c r="S130" s="88"/>
      <c r="T130" s="88" t="str">
        <f t="shared" si="5"/>
        <v/>
      </c>
      <c r="U130" s="89" t="e">
        <f t="shared" si="6"/>
        <v>#VALUE!</v>
      </c>
      <c r="V130" s="61"/>
      <c r="W130" s="146"/>
      <c r="X130" s="147"/>
    </row>
    <row r="131" spans="1:24" ht="16.5" customHeight="1">
      <c r="A131" s="62"/>
      <c r="B131" s="83" t="str">
        <f>IF(C131="","",_xlfn.AGGREGATE(2,7,$B$8:B130)+1)</f>
        <v/>
      </c>
      <c r="C131" s="84" t="str">
        <f>IFERROR(IF(D131="","",INDEX('Party Data'!$C$1:$P$9950,MATCH(DCR!D131,'Party Data'!$P$2:$P$9950,0)+1,4)),"New")</f>
        <v/>
      </c>
      <c r="D131" s="7"/>
      <c r="E131" s="8" t="str">
        <f>IFERROR(IF(C131="","",VLOOKUP(C131,'Party Data'!F:H,3,FALSE)),"")</f>
        <v/>
      </c>
      <c r="F131" s="10" t="str">
        <f>IFERROR(IF(D131="","",INDEX('Party Data'!$D:$F,MATCH(DCR!C131,'Party Data'!F:F,0),1)),"")</f>
        <v/>
      </c>
      <c r="G131" s="32" t="str">
        <f>IFERROR(VLOOKUP(C131,'Party Data'!$F:$N,8,FALSE),"")</f>
        <v/>
      </c>
      <c r="H131" s="85" t="str">
        <f>IFERROR(UPPER(LEFT(VLOOKUP(C131,'Party Data'!$F:$M,5,FALSE),3)),"")</f>
        <v/>
      </c>
      <c r="I131" s="86" t="str">
        <f>IF(F131="","",VLOOKUP($D$2,ID!$C$1:$F$86,3,FALSE))</f>
        <v/>
      </c>
      <c r="J131" s="87" t="str">
        <f>IF(I131="","",VLOOKUP(I131,ID!$E$1:$F$107,2,FALSE))</f>
        <v/>
      </c>
      <c r="K131" s="164"/>
      <c r="L131" s="142" t="str">
        <f>IFERROR(IF(C131="","",IF(SUMIFS(Dues!$F$4:$F$153,Dues!$B$4:$B$153,DCR!$C131)-SUMIFS($M$7:$M130,$C$7:$C130,$C131)&lt;0,"No Due",SUMIFS(Dues!$F$4:$F$153,Dues!$B$4:$B$153,DCR!$C131)-SUMIFS($M$7:$M130,$C$7:$C130,$C131))),"No Dues")</f>
        <v/>
      </c>
      <c r="M131" s="143"/>
      <c r="N131" s="143"/>
      <c r="O131" s="145" t="str">
        <f>IFERROR(IF(AND(L131&lt;=0,M131&lt;&gt;""),"Cash?",SUMIFS($M$8:$M131,$C$8:$C131,$C131)/VLOOKUP($C131,$C$8:$L131,10,FALSE)),"")</f>
        <v/>
      </c>
      <c r="P131" s="50" t="str">
        <f t="shared" si="4"/>
        <v/>
      </c>
      <c r="Q131" s="63"/>
      <c r="R131" s="88" t="str">
        <f>IF(IFERROR(VLOOKUP(C131,$C$7:C130,1,FALSE)&gt;0,0),"",1)</f>
        <v/>
      </c>
      <c r="S131" s="88"/>
      <c r="T131" s="88" t="str">
        <f t="shared" si="5"/>
        <v/>
      </c>
      <c r="U131" s="89" t="e">
        <f t="shared" si="6"/>
        <v>#VALUE!</v>
      </c>
      <c r="V131" s="61"/>
      <c r="W131" s="146"/>
      <c r="X131" s="147"/>
    </row>
    <row r="132" spans="1:24" ht="16.5" customHeight="1">
      <c r="A132" s="62"/>
      <c r="B132" s="83" t="str">
        <f>IF(C132="","",_xlfn.AGGREGATE(2,7,$B$8:B131)+1)</f>
        <v/>
      </c>
      <c r="C132" s="84" t="str">
        <f>IFERROR(IF(D132="","",INDEX('Party Data'!$C$1:$P$9950,MATCH(DCR!D132,'Party Data'!$P$2:$P$9950,0)+1,4)),"New")</f>
        <v/>
      </c>
      <c r="D132" s="7"/>
      <c r="E132" s="8" t="str">
        <f>IFERROR(IF(C132="","",VLOOKUP(C132,'Party Data'!F:H,3,FALSE)),"")</f>
        <v/>
      </c>
      <c r="F132" s="10" t="str">
        <f>IFERROR(IF(D132="","",INDEX('Party Data'!$D:$F,MATCH(DCR!C132,'Party Data'!F:F,0),1)),"")</f>
        <v/>
      </c>
      <c r="G132" s="32" t="str">
        <f>IFERROR(VLOOKUP(C132,'Party Data'!$F:$N,8,FALSE),"")</f>
        <v/>
      </c>
      <c r="H132" s="85" t="str">
        <f>IFERROR(UPPER(LEFT(VLOOKUP(C132,'Party Data'!$F:$M,5,FALSE),3)),"")</f>
        <v/>
      </c>
      <c r="I132" s="86" t="str">
        <f>IF(F132="","",VLOOKUP($D$2,ID!$C$1:$F$86,3,FALSE))</f>
        <v/>
      </c>
      <c r="J132" s="87" t="str">
        <f>IF(I132="","",VLOOKUP(I132,ID!$E$1:$F$107,2,FALSE))</f>
        <v/>
      </c>
      <c r="K132" s="164"/>
      <c r="L132" s="142" t="str">
        <f>IFERROR(IF(C132="","",IF(SUMIFS(Dues!$F$4:$F$153,Dues!$B$4:$B$153,DCR!$C132)-SUMIFS($M$7:$M131,$C$7:$C131,$C132)&lt;0,"No Due",SUMIFS(Dues!$F$4:$F$153,Dues!$B$4:$B$153,DCR!$C132)-SUMIFS($M$7:$M131,$C$7:$C131,$C132))),"No Dues")</f>
        <v/>
      </c>
      <c r="M132" s="143"/>
      <c r="N132" s="143"/>
      <c r="O132" s="145" t="str">
        <f>IFERROR(IF(AND(L132&lt;=0,M132&lt;&gt;""),"Cash?",SUMIFS($M$8:$M132,$C$8:$C132,$C132)/VLOOKUP($C132,$C$8:$L132,10,FALSE)),"")</f>
        <v/>
      </c>
      <c r="P132" s="50" t="str">
        <f t="shared" si="4"/>
        <v/>
      </c>
      <c r="Q132" s="63"/>
      <c r="R132" s="88" t="str">
        <f>IF(IFERROR(VLOOKUP(C132,$C$7:C131,1,FALSE)&gt;0,0),"",1)</f>
        <v/>
      </c>
      <c r="S132" s="88"/>
      <c r="T132" s="88" t="str">
        <f t="shared" si="5"/>
        <v/>
      </c>
      <c r="U132" s="89" t="e">
        <f t="shared" si="6"/>
        <v>#VALUE!</v>
      </c>
      <c r="V132" s="61"/>
      <c r="W132" s="146"/>
      <c r="X132" s="147"/>
    </row>
    <row r="133" spans="1:24" ht="16.5" customHeight="1">
      <c r="A133" s="62"/>
      <c r="B133" s="83" t="str">
        <f>IF(C133="","",_xlfn.AGGREGATE(2,7,$B$8:B132)+1)</f>
        <v/>
      </c>
      <c r="C133" s="84" t="str">
        <f>IFERROR(IF(D133="","",INDEX('Party Data'!$C$1:$P$9950,MATCH(DCR!D133,'Party Data'!$P$2:$P$9950,0)+1,4)),"New")</f>
        <v/>
      </c>
      <c r="D133" s="7"/>
      <c r="E133" s="8" t="str">
        <f>IFERROR(IF(C133="","",VLOOKUP(C133,'Party Data'!F:H,3,FALSE)),"")</f>
        <v/>
      </c>
      <c r="F133" s="10" t="str">
        <f>IFERROR(IF(D133="","",INDEX('Party Data'!$D:$F,MATCH(DCR!C133,'Party Data'!F:F,0),1)),"")</f>
        <v/>
      </c>
      <c r="G133" s="32" t="str">
        <f>IFERROR(VLOOKUP(C133,'Party Data'!$F:$N,8,FALSE),"")</f>
        <v/>
      </c>
      <c r="H133" s="85" t="str">
        <f>IFERROR(UPPER(LEFT(VLOOKUP(C133,'Party Data'!$F:$M,5,FALSE),3)),"")</f>
        <v/>
      </c>
      <c r="I133" s="86" t="str">
        <f>IF(F133="","",VLOOKUP($D$2,ID!$C$1:$F$86,3,FALSE))</f>
        <v/>
      </c>
      <c r="J133" s="87" t="str">
        <f>IF(I133="","",VLOOKUP(I133,ID!$E$1:$F$107,2,FALSE))</f>
        <v/>
      </c>
      <c r="K133" s="164"/>
      <c r="L133" s="142" t="str">
        <f>IFERROR(IF(C133="","",IF(SUMIFS(Dues!$F$4:$F$153,Dues!$B$4:$B$153,DCR!$C133)-SUMIFS($M$7:$M132,$C$7:$C132,$C133)&lt;0,"No Due",SUMIFS(Dues!$F$4:$F$153,Dues!$B$4:$B$153,DCR!$C133)-SUMIFS($M$7:$M132,$C$7:$C132,$C133))),"No Dues")</f>
        <v/>
      </c>
      <c r="M133" s="143"/>
      <c r="N133" s="143"/>
      <c r="O133" s="145" t="str">
        <f>IFERROR(IF(AND(L133&lt;=0,M133&lt;&gt;""),"Cash?",SUMIFS($M$8:$M133,$C$8:$C133,$C133)/VLOOKUP($C133,$C$8:$L133,10,FALSE)),"")</f>
        <v/>
      </c>
      <c r="P133" s="50" t="str">
        <f t="shared" si="4"/>
        <v/>
      </c>
      <c r="Q133" s="63"/>
      <c r="R133" s="88" t="str">
        <f>IF(IFERROR(VLOOKUP(C133,$C$7:C132,1,FALSE)&gt;0,0),"",1)</f>
        <v/>
      </c>
      <c r="S133" s="88"/>
      <c r="T133" s="88" t="str">
        <f t="shared" si="5"/>
        <v/>
      </c>
      <c r="U133" s="89" t="e">
        <f t="shared" si="6"/>
        <v>#VALUE!</v>
      </c>
      <c r="V133" s="61"/>
      <c r="W133" s="146"/>
      <c r="X133" s="147"/>
    </row>
    <row r="134" spans="1:24" ht="16.5" customHeight="1">
      <c r="A134" s="62"/>
      <c r="B134" s="83" t="str">
        <f>IF(C134="","",_xlfn.AGGREGATE(2,7,$B$8:B133)+1)</f>
        <v/>
      </c>
      <c r="C134" s="84" t="str">
        <f>IFERROR(IF(D134="","",INDEX('Party Data'!$C$1:$P$9950,MATCH(DCR!D134,'Party Data'!$P$2:$P$9950,0)+1,4)),"New")</f>
        <v/>
      </c>
      <c r="D134" s="7"/>
      <c r="E134" s="8" t="str">
        <f>IFERROR(IF(C134="","",VLOOKUP(C134,'Party Data'!F:H,3,FALSE)),"")</f>
        <v/>
      </c>
      <c r="F134" s="10" t="str">
        <f>IFERROR(IF(D134="","",INDEX('Party Data'!$D:$F,MATCH(DCR!C134,'Party Data'!F:F,0),1)),"")</f>
        <v/>
      </c>
      <c r="G134" s="32" t="str">
        <f>IFERROR(VLOOKUP(C134,'Party Data'!$F:$N,8,FALSE),"")</f>
        <v/>
      </c>
      <c r="H134" s="85" t="str">
        <f>IFERROR(UPPER(LEFT(VLOOKUP(C134,'Party Data'!$F:$M,5,FALSE),3)),"")</f>
        <v/>
      </c>
      <c r="I134" s="86" t="str">
        <f>IF(F134="","",VLOOKUP($D$2,ID!$C$1:$F$86,3,FALSE))</f>
        <v/>
      </c>
      <c r="J134" s="87" t="str">
        <f>IF(I134="","",VLOOKUP(I134,ID!$E$1:$F$107,2,FALSE))</f>
        <v/>
      </c>
      <c r="K134" s="164"/>
      <c r="L134" s="142" t="str">
        <f>IFERROR(IF(C134="","",IF(SUMIFS(Dues!$F$4:$F$153,Dues!$B$4:$B$153,DCR!$C134)-SUMIFS($M$7:$M133,$C$7:$C133,$C134)&lt;0,"No Due",SUMIFS(Dues!$F$4:$F$153,Dues!$B$4:$B$153,DCR!$C134)-SUMIFS($M$7:$M133,$C$7:$C133,$C134))),"No Dues")</f>
        <v/>
      </c>
      <c r="M134" s="143"/>
      <c r="N134" s="143"/>
      <c r="O134" s="145" t="str">
        <f>IFERROR(IF(AND(L134&lt;=0,M134&lt;&gt;""),"Cash?",SUMIFS($M$8:$M134,$C$8:$C134,$C134)/VLOOKUP($C134,$C$8:$L134,10,FALSE)),"")</f>
        <v/>
      </c>
      <c r="P134" s="50" t="str">
        <f t="shared" si="4"/>
        <v/>
      </c>
      <c r="Q134" s="63"/>
      <c r="R134" s="88" t="str">
        <f>IF(IFERROR(VLOOKUP(C134,$C$7:C133,1,FALSE)&gt;0,0),"",1)</f>
        <v/>
      </c>
      <c r="S134" s="88"/>
      <c r="T134" s="88" t="str">
        <f t="shared" si="5"/>
        <v/>
      </c>
      <c r="U134" s="89" t="e">
        <f t="shared" si="6"/>
        <v>#VALUE!</v>
      </c>
      <c r="V134" s="61"/>
      <c r="W134" s="146"/>
      <c r="X134" s="147"/>
    </row>
    <row r="135" spans="1:24" ht="16.5" customHeight="1">
      <c r="A135" s="62"/>
      <c r="B135" s="83" t="str">
        <f>IF(C135="","",_xlfn.AGGREGATE(2,7,$B$8:B134)+1)</f>
        <v/>
      </c>
      <c r="C135" s="84" t="str">
        <f>IFERROR(IF(D135="","",INDEX('Party Data'!$C$1:$P$9950,MATCH(DCR!D135,'Party Data'!$P$2:$P$9950,0)+1,4)),"New")</f>
        <v/>
      </c>
      <c r="D135" s="7"/>
      <c r="E135" s="8" t="str">
        <f>IFERROR(IF(C135="","",VLOOKUP(C135,'Party Data'!F:H,3,FALSE)),"")</f>
        <v/>
      </c>
      <c r="F135" s="10" t="str">
        <f>IFERROR(IF(D135="","",INDEX('Party Data'!$D:$F,MATCH(DCR!C135,'Party Data'!F:F,0),1)),"")</f>
        <v/>
      </c>
      <c r="G135" s="32" t="str">
        <f>IFERROR(VLOOKUP(C135,'Party Data'!$F:$N,8,FALSE),"")</f>
        <v/>
      </c>
      <c r="H135" s="85" t="str">
        <f>IFERROR(UPPER(LEFT(VLOOKUP(C135,'Party Data'!$F:$M,5,FALSE),3)),"")</f>
        <v/>
      </c>
      <c r="I135" s="86" t="str">
        <f>IF(F135="","",VLOOKUP($D$2,ID!$C$1:$F$86,3,FALSE))</f>
        <v/>
      </c>
      <c r="J135" s="87" t="str">
        <f>IF(I135="","",VLOOKUP(I135,ID!$E$1:$F$107,2,FALSE))</f>
        <v/>
      </c>
      <c r="K135" s="164"/>
      <c r="L135" s="142" t="str">
        <f>IFERROR(IF(C135="","",IF(SUMIFS(Dues!$F$4:$F$153,Dues!$B$4:$B$153,DCR!$C135)-SUMIFS($M$7:$M134,$C$7:$C134,$C135)&lt;0,"No Due",SUMIFS(Dues!$F$4:$F$153,Dues!$B$4:$B$153,DCR!$C135)-SUMIFS($M$7:$M134,$C$7:$C134,$C135))),"No Dues")</f>
        <v/>
      </c>
      <c r="M135" s="143"/>
      <c r="N135" s="143"/>
      <c r="O135" s="145" t="str">
        <f>IFERROR(IF(AND(L135&lt;=0,M135&lt;&gt;""),"Cash?",SUMIFS($M$8:$M135,$C$8:$C135,$C135)/VLOOKUP($C135,$C$8:$L135,10,FALSE)),"")</f>
        <v/>
      </c>
      <c r="P135" s="50" t="str">
        <f t="shared" si="4"/>
        <v/>
      </c>
      <c r="Q135" s="63"/>
      <c r="R135" s="88" t="str">
        <f>IF(IFERROR(VLOOKUP(C135,$C$7:C134,1,FALSE)&gt;0,0),"",1)</f>
        <v/>
      </c>
      <c r="S135" s="88"/>
      <c r="T135" s="88" t="str">
        <f t="shared" si="5"/>
        <v/>
      </c>
      <c r="U135" s="89" t="e">
        <f t="shared" si="6"/>
        <v>#VALUE!</v>
      </c>
      <c r="V135" s="61"/>
      <c r="W135" s="146"/>
      <c r="X135" s="147"/>
    </row>
    <row r="136" spans="1:24" ht="16.5" customHeight="1">
      <c r="A136" s="62"/>
      <c r="B136" s="83" t="str">
        <f>IF(C136="","",_xlfn.AGGREGATE(2,7,$B$8:B135)+1)</f>
        <v/>
      </c>
      <c r="C136" s="84" t="str">
        <f>IFERROR(IF(D136="","",INDEX('Party Data'!$C$1:$P$9950,MATCH(DCR!D136,'Party Data'!$P$2:$P$9950,0)+1,4)),"New")</f>
        <v/>
      </c>
      <c r="D136" s="7"/>
      <c r="E136" s="8" t="str">
        <f>IFERROR(IF(C136="","",VLOOKUP(C136,'Party Data'!F:H,3,FALSE)),"")</f>
        <v/>
      </c>
      <c r="F136" s="10" t="str">
        <f>IFERROR(IF(D136="","",INDEX('Party Data'!$D:$F,MATCH(DCR!C136,'Party Data'!F:F,0),1)),"")</f>
        <v/>
      </c>
      <c r="G136" s="32" t="str">
        <f>IFERROR(VLOOKUP(C136,'Party Data'!$F:$N,8,FALSE),"")</f>
        <v/>
      </c>
      <c r="H136" s="85" t="str">
        <f>IFERROR(UPPER(LEFT(VLOOKUP(C136,'Party Data'!$F:$M,5,FALSE),3)),"")</f>
        <v/>
      </c>
      <c r="I136" s="86" t="str">
        <f>IF(F136="","",VLOOKUP($D$2,ID!$C$1:$F$86,3,FALSE))</f>
        <v/>
      </c>
      <c r="J136" s="87" t="str">
        <f>IF(I136="","",VLOOKUP(I136,ID!$E$1:$F$107,2,FALSE))</f>
        <v/>
      </c>
      <c r="K136" s="164"/>
      <c r="L136" s="142" t="str">
        <f>IFERROR(IF(C136="","",IF(SUMIFS(Dues!$F$4:$F$153,Dues!$B$4:$B$153,DCR!$C136)-SUMIFS($M$7:$M135,$C$7:$C135,$C136)&lt;0,"No Due",SUMIFS(Dues!$F$4:$F$153,Dues!$B$4:$B$153,DCR!$C136)-SUMIFS($M$7:$M135,$C$7:$C135,$C136))),"No Dues")</f>
        <v/>
      </c>
      <c r="M136" s="143"/>
      <c r="N136" s="143"/>
      <c r="O136" s="145" t="str">
        <f>IFERROR(IF(AND(L136&lt;=0,M136&lt;&gt;""),"Cash?",SUMIFS($M$8:$M136,$C$8:$C136,$C136)/VLOOKUP($C136,$C$8:$L136,10,FALSE)),"")</f>
        <v/>
      </c>
      <c r="P136" s="50" t="str">
        <f t="shared" ref="P136:P199" si="7">IF(K136="","",IF(C136="New","New Dr.",T136))</f>
        <v/>
      </c>
      <c r="Q136" s="63"/>
      <c r="R136" s="88" t="str">
        <f>IF(IFERROR(VLOOKUP(C136,$C$7:C135,1,FALSE)&gt;0,0),"",1)</f>
        <v/>
      </c>
      <c r="S136" s="88"/>
      <c r="T136" s="88" t="str">
        <f t="shared" ref="T136:T199" si="8">IF(H136="","",IF(TEXT(K136,"DDD")&lt;&gt;H136,"Off-Rt.",""))</f>
        <v/>
      </c>
      <c r="U136" s="89" t="e">
        <f t="shared" si="6"/>
        <v>#VALUE!</v>
      </c>
      <c r="V136" s="61"/>
      <c r="W136" s="146"/>
      <c r="X136" s="147"/>
    </row>
    <row r="137" spans="1:24" ht="16.5" customHeight="1">
      <c r="A137" s="62"/>
      <c r="B137" s="83" t="str">
        <f>IF(C137="","",_xlfn.AGGREGATE(2,7,$B$8:B136)+1)</f>
        <v/>
      </c>
      <c r="C137" s="84" t="str">
        <f>IFERROR(IF(D137="","",INDEX('Party Data'!$C$1:$P$9950,MATCH(DCR!D137,'Party Data'!$P$2:$P$9950,0)+1,4)),"New")</f>
        <v/>
      </c>
      <c r="D137" s="7"/>
      <c r="E137" s="8" t="str">
        <f>IFERROR(IF(C137="","",VLOOKUP(C137,'Party Data'!F:H,3,FALSE)),"")</f>
        <v/>
      </c>
      <c r="F137" s="10" t="str">
        <f>IFERROR(IF(D137="","",INDEX('Party Data'!$D:$F,MATCH(DCR!C137,'Party Data'!F:F,0),1)),"")</f>
        <v/>
      </c>
      <c r="G137" s="32" t="str">
        <f>IFERROR(VLOOKUP(C137,'Party Data'!$F:$N,8,FALSE),"")</f>
        <v/>
      </c>
      <c r="H137" s="85" t="str">
        <f>IFERROR(UPPER(LEFT(VLOOKUP(C137,'Party Data'!$F:$M,5,FALSE),3)),"")</f>
        <v/>
      </c>
      <c r="I137" s="86" t="str">
        <f>IF(F137="","",VLOOKUP($D$2,ID!$C$1:$F$86,3,FALSE))</f>
        <v/>
      </c>
      <c r="J137" s="87" t="str">
        <f>IF(I137="","",VLOOKUP(I137,ID!$E$1:$F$107,2,FALSE))</f>
        <v/>
      </c>
      <c r="K137" s="164"/>
      <c r="L137" s="142" t="str">
        <f>IFERROR(IF(C137="","",IF(SUMIFS(Dues!$F$4:$F$153,Dues!$B$4:$B$153,DCR!$C137)-SUMIFS($M$7:$M136,$C$7:$C136,$C137)&lt;0,"No Due",SUMIFS(Dues!$F$4:$F$153,Dues!$B$4:$B$153,DCR!$C137)-SUMIFS($M$7:$M136,$C$7:$C136,$C137))),"No Dues")</f>
        <v/>
      </c>
      <c r="M137" s="143"/>
      <c r="N137" s="143"/>
      <c r="O137" s="145" t="str">
        <f>IFERROR(IF(AND(L137&lt;=0,M137&lt;&gt;""),"Cash?",SUMIFS($M$8:$M137,$C$8:$C137,$C137)/VLOOKUP($C137,$C$8:$L137,10,FALSE)),"")</f>
        <v/>
      </c>
      <c r="P137" s="50" t="str">
        <f t="shared" si="7"/>
        <v/>
      </c>
      <c r="Q137" s="63"/>
      <c r="R137" s="88" t="str">
        <f>IF(IFERROR(VLOOKUP(C137,$C$7:C136,1,FALSE)&gt;0,0),"",1)</f>
        <v/>
      </c>
      <c r="S137" s="88"/>
      <c r="T137" s="88" t="str">
        <f t="shared" si="8"/>
        <v/>
      </c>
      <c r="U137" s="89" t="e">
        <f t="shared" si="6"/>
        <v>#VALUE!</v>
      </c>
      <c r="V137" s="61"/>
      <c r="W137" s="146"/>
      <c r="X137" s="147"/>
    </row>
    <row r="138" spans="1:24" ht="16.5" customHeight="1">
      <c r="A138" s="62"/>
      <c r="B138" s="83" t="str">
        <f>IF(C138="","",_xlfn.AGGREGATE(2,7,$B$8:B137)+1)</f>
        <v/>
      </c>
      <c r="C138" s="84" t="str">
        <f>IFERROR(IF(D138="","",INDEX('Party Data'!$C$1:$P$9950,MATCH(DCR!D138,'Party Data'!$P$2:$P$9950,0)+1,4)),"New")</f>
        <v/>
      </c>
      <c r="D138" s="7"/>
      <c r="E138" s="8" t="str">
        <f>IFERROR(IF(C138="","",VLOOKUP(C138,'Party Data'!F:H,3,FALSE)),"")</f>
        <v/>
      </c>
      <c r="F138" s="10" t="str">
        <f>IFERROR(IF(D138="","",INDEX('Party Data'!$D:$F,MATCH(DCR!C138,'Party Data'!F:F,0),1)),"")</f>
        <v/>
      </c>
      <c r="G138" s="32" t="str">
        <f>IFERROR(VLOOKUP(C138,'Party Data'!$F:$N,8,FALSE),"")</f>
        <v/>
      </c>
      <c r="H138" s="85" t="str">
        <f>IFERROR(UPPER(LEFT(VLOOKUP(C138,'Party Data'!$F:$M,5,FALSE),3)),"")</f>
        <v/>
      </c>
      <c r="I138" s="86" t="str">
        <f>IF(F138="","",VLOOKUP($D$2,ID!$C$1:$F$86,3,FALSE))</f>
        <v/>
      </c>
      <c r="J138" s="87" t="str">
        <f>IF(I138="","",VLOOKUP(I138,ID!$E$1:$F$107,2,FALSE))</f>
        <v/>
      </c>
      <c r="K138" s="164"/>
      <c r="L138" s="142" t="str">
        <f>IFERROR(IF(C138="","",IF(SUMIFS(Dues!$F$4:$F$153,Dues!$B$4:$B$153,DCR!$C138)-SUMIFS($M$7:$M137,$C$7:$C137,$C138)&lt;0,"No Due",SUMIFS(Dues!$F$4:$F$153,Dues!$B$4:$B$153,DCR!$C138)-SUMIFS($M$7:$M137,$C$7:$C137,$C138))),"No Dues")</f>
        <v/>
      </c>
      <c r="M138" s="143"/>
      <c r="N138" s="143"/>
      <c r="O138" s="145" t="str">
        <f>IFERROR(IF(AND(L138&lt;=0,M138&lt;&gt;""),"Cash?",SUMIFS($M$8:$M138,$C$8:$C138,$C138)/VLOOKUP($C138,$C$8:$L138,10,FALSE)),"")</f>
        <v/>
      </c>
      <c r="P138" s="50" t="str">
        <f t="shared" si="7"/>
        <v/>
      </c>
      <c r="Q138" s="63"/>
      <c r="R138" s="88" t="str">
        <f>IF(IFERROR(VLOOKUP(C138,$C$7:C137,1,FALSE)&gt;0,0),"",1)</f>
        <v/>
      </c>
      <c r="S138" s="88"/>
      <c r="T138" s="88" t="str">
        <f t="shared" si="8"/>
        <v/>
      </c>
      <c r="U138" s="89" t="e">
        <f t="shared" si="6"/>
        <v>#VALUE!</v>
      </c>
      <c r="V138" s="61"/>
      <c r="W138" s="146"/>
      <c r="X138" s="147"/>
    </row>
    <row r="139" spans="1:24" ht="16.5" customHeight="1">
      <c r="A139" s="62"/>
      <c r="B139" s="83" t="str">
        <f>IF(C139="","",_xlfn.AGGREGATE(2,7,$B$8:B138)+1)</f>
        <v/>
      </c>
      <c r="C139" s="84" t="str">
        <f>IFERROR(IF(D139="","",INDEX('Party Data'!$C$1:$P$9950,MATCH(DCR!D139,'Party Data'!$P$2:$P$9950,0)+1,4)),"New")</f>
        <v/>
      </c>
      <c r="D139" s="7"/>
      <c r="E139" s="8" t="str">
        <f>IFERROR(IF(C139="","",VLOOKUP(C139,'Party Data'!F:H,3,FALSE)),"")</f>
        <v/>
      </c>
      <c r="F139" s="10" t="str">
        <f>IFERROR(IF(D139="","",INDEX('Party Data'!$D:$F,MATCH(DCR!C139,'Party Data'!F:F,0),1)),"")</f>
        <v/>
      </c>
      <c r="G139" s="32" t="str">
        <f>IFERROR(VLOOKUP(C139,'Party Data'!$F:$N,8,FALSE),"")</f>
        <v/>
      </c>
      <c r="H139" s="85" t="str">
        <f>IFERROR(UPPER(LEFT(VLOOKUP(C139,'Party Data'!$F:$M,5,FALSE),3)),"")</f>
        <v/>
      </c>
      <c r="I139" s="86" t="str">
        <f>IF(F139="","",VLOOKUP($D$2,ID!$C$1:$F$86,3,FALSE))</f>
        <v/>
      </c>
      <c r="J139" s="87" t="str">
        <f>IF(I139="","",VLOOKUP(I139,ID!$E$1:$F$107,2,FALSE))</f>
        <v/>
      </c>
      <c r="K139" s="164"/>
      <c r="L139" s="142" t="str">
        <f>IFERROR(IF(C139="","",IF(SUMIFS(Dues!$F$4:$F$153,Dues!$B$4:$B$153,DCR!$C139)-SUMIFS($M$7:$M138,$C$7:$C138,$C139)&lt;0,"No Due",SUMIFS(Dues!$F$4:$F$153,Dues!$B$4:$B$153,DCR!$C139)-SUMIFS($M$7:$M138,$C$7:$C138,$C139))),"No Dues")</f>
        <v/>
      </c>
      <c r="M139" s="143"/>
      <c r="N139" s="143"/>
      <c r="O139" s="145" t="str">
        <f>IFERROR(IF(AND(L139&lt;=0,M139&lt;&gt;""),"Cash?",SUMIFS($M$8:$M139,$C$8:$C139,$C139)/VLOOKUP($C139,$C$8:$L139,10,FALSE)),"")</f>
        <v/>
      </c>
      <c r="P139" s="50" t="str">
        <f t="shared" si="7"/>
        <v/>
      </c>
      <c r="Q139" s="63"/>
      <c r="R139" s="88" t="str">
        <f>IF(IFERROR(VLOOKUP(C139,$C$7:C138,1,FALSE)&gt;0,0),"",1)</f>
        <v/>
      </c>
      <c r="S139" s="88"/>
      <c r="T139" s="88" t="str">
        <f t="shared" si="8"/>
        <v/>
      </c>
      <c r="U139" s="89" t="e">
        <f t="shared" si="6"/>
        <v>#VALUE!</v>
      </c>
      <c r="V139" s="61"/>
      <c r="W139" s="146"/>
      <c r="X139" s="147"/>
    </row>
    <row r="140" spans="1:24" ht="16.5" customHeight="1">
      <c r="A140" s="62"/>
      <c r="B140" s="83" t="str">
        <f>IF(C140="","",_xlfn.AGGREGATE(2,7,$B$8:B139)+1)</f>
        <v/>
      </c>
      <c r="C140" s="84" t="str">
        <f>IFERROR(IF(D140="","",INDEX('Party Data'!$C$1:$P$9950,MATCH(DCR!D140,'Party Data'!$P$2:$P$9950,0)+1,4)),"New")</f>
        <v/>
      </c>
      <c r="D140" s="7"/>
      <c r="E140" s="8" t="str">
        <f>IFERROR(IF(C140="","",VLOOKUP(C140,'Party Data'!F:H,3,FALSE)),"")</f>
        <v/>
      </c>
      <c r="F140" s="10" t="str">
        <f>IFERROR(IF(D140="","",INDEX('Party Data'!$D:$F,MATCH(DCR!C140,'Party Data'!F:F,0),1)),"")</f>
        <v/>
      </c>
      <c r="G140" s="32" t="str">
        <f>IFERROR(VLOOKUP(C140,'Party Data'!$F:$N,8,FALSE),"")</f>
        <v/>
      </c>
      <c r="H140" s="85" t="str">
        <f>IFERROR(UPPER(LEFT(VLOOKUP(C140,'Party Data'!$F:$M,5,FALSE),3)),"")</f>
        <v/>
      </c>
      <c r="I140" s="86" t="str">
        <f>IF(F140="","",VLOOKUP($D$2,ID!$C$1:$F$86,3,FALSE))</f>
        <v/>
      </c>
      <c r="J140" s="87" t="str">
        <f>IF(I140="","",VLOOKUP(I140,ID!$E$1:$F$107,2,FALSE))</f>
        <v/>
      </c>
      <c r="K140" s="164"/>
      <c r="L140" s="142" t="str">
        <f>IFERROR(IF(C140="","",IF(SUMIFS(Dues!$F$4:$F$153,Dues!$B$4:$B$153,DCR!$C140)-SUMIFS($M$7:$M139,$C$7:$C139,$C140)&lt;0,"No Due",SUMIFS(Dues!$F$4:$F$153,Dues!$B$4:$B$153,DCR!$C140)-SUMIFS($M$7:$M139,$C$7:$C139,$C140))),"No Dues")</f>
        <v/>
      </c>
      <c r="M140" s="143"/>
      <c r="N140" s="143"/>
      <c r="O140" s="145" t="str">
        <f>IFERROR(IF(AND(L140&lt;=0,M140&lt;&gt;""),"Cash?",SUMIFS($M$8:$M140,$C$8:$C140,$C140)/VLOOKUP($C140,$C$8:$L140,10,FALSE)),"")</f>
        <v/>
      </c>
      <c r="P140" s="50" t="str">
        <f t="shared" si="7"/>
        <v/>
      </c>
      <c r="Q140" s="63"/>
      <c r="R140" s="88" t="str">
        <f>IF(IFERROR(VLOOKUP(C140,$C$7:C139,1,FALSE)&gt;0,0),"",1)</f>
        <v/>
      </c>
      <c r="S140" s="88"/>
      <c r="T140" s="88" t="str">
        <f t="shared" si="8"/>
        <v/>
      </c>
      <c r="U140" s="89" t="e">
        <f t="shared" si="6"/>
        <v>#VALUE!</v>
      </c>
      <c r="V140" s="61"/>
      <c r="W140" s="146"/>
      <c r="X140" s="147"/>
    </row>
    <row r="141" spans="1:24" ht="16.5" customHeight="1">
      <c r="A141" s="62"/>
      <c r="B141" s="83" t="str">
        <f>IF(C141="","",_xlfn.AGGREGATE(2,7,$B$8:B140)+1)</f>
        <v/>
      </c>
      <c r="C141" s="84" t="str">
        <f>IFERROR(IF(D141="","",INDEX('Party Data'!$C$1:$P$9950,MATCH(DCR!D141,'Party Data'!$P$2:$P$9950,0)+1,4)),"New")</f>
        <v/>
      </c>
      <c r="D141" s="7"/>
      <c r="E141" s="8" t="str">
        <f>IFERROR(IF(C141="","",VLOOKUP(C141,'Party Data'!F:H,3,FALSE)),"")</f>
        <v/>
      </c>
      <c r="F141" s="10" t="str">
        <f>IFERROR(IF(D141="","",INDEX('Party Data'!$D:$F,MATCH(DCR!C141,'Party Data'!F:F,0),1)),"")</f>
        <v/>
      </c>
      <c r="G141" s="32" t="str">
        <f>IFERROR(VLOOKUP(C141,'Party Data'!$F:$N,8,FALSE),"")</f>
        <v/>
      </c>
      <c r="H141" s="85" t="str">
        <f>IFERROR(UPPER(LEFT(VLOOKUP(C141,'Party Data'!$F:$M,5,FALSE),3)),"")</f>
        <v/>
      </c>
      <c r="I141" s="86" t="str">
        <f>IF(F141="","",VLOOKUP($D$2,ID!$C$1:$F$86,3,FALSE))</f>
        <v/>
      </c>
      <c r="J141" s="87" t="str">
        <f>IF(I141="","",VLOOKUP(I141,ID!$E$1:$F$107,2,FALSE))</f>
        <v/>
      </c>
      <c r="K141" s="164"/>
      <c r="L141" s="142" t="str">
        <f>IFERROR(IF(C141="","",IF(SUMIFS(Dues!$F$4:$F$153,Dues!$B$4:$B$153,DCR!$C141)-SUMIFS($M$7:$M140,$C$7:$C140,$C141)&lt;0,"No Due",SUMIFS(Dues!$F$4:$F$153,Dues!$B$4:$B$153,DCR!$C141)-SUMIFS($M$7:$M140,$C$7:$C140,$C141))),"No Dues")</f>
        <v/>
      </c>
      <c r="M141" s="143"/>
      <c r="N141" s="143"/>
      <c r="O141" s="145" t="str">
        <f>IFERROR(IF(AND(L141&lt;=0,M141&lt;&gt;""),"Cash?",SUMIFS($M$8:$M141,$C$8:$C141,$C141)/VLOOKUP($C141,$C$8:$L141,10,FALSE)),"")</f>
        <v/>
      </c>
      <c r="P141" s="50" t="str">
        <f t="shared" si="7"/>
        <v/>
      </c>
      <c r="Q141" s="63"/>
      <c r="R141" s="88" t="str">
        <f>IF(IFERROR(VLOOKUP(C141,$C$7:C140,1,FALSE)&gt;0,0),"",1)</f>
        <v/>
      </c>
      <c r="S141" s="88"/>
      <c r="T141" s="88" t="str">
        <f t="shared" si="8"/>
        <v/>
      </c>
      <c r="U141" s="89" t="e">
        <f t="shared" si="6"/>
        <v>#VALUE!</v>
      </c>
      <c r="V141" s="61"/>
      <c r="W141" s="146"/>
      <c r="X141" s="147"/>
    </row>
    <row r="142" spans="1:24" ht="16.5" customHeight="1">
      <c r="A142" s="62"/>
      <c r="B142" s="83" t="str">
        <f>IF(C142="","",_xlfn.AGGREGATE(2,7,$B$8:B141)+1)</f>
        <v/>
      </c>
      <c r="C142" s="84" t="str">
        <f>IFERROR(IF(D142="","",INDEX('Party Data'!$C$1:$P$9950,MATCH(DCR!D142,'Party Data'!$P$2:$P$9950,0)+1,4)),"New")</f>
        <v/>
      </c>
      <c r="D142" s="7"/>
      <c r="E142" s="8" t="str">
        <f>IFERROR(IF(C142="","",VLOOKUP(C142,'Party Data'!F:H,3,FALSE)),"")</f>
        <v/>
      </c>
      <c r="F142" s="10" t="str">
        <f>IFERROR(IF(D142="","",INDEX('Party Data'!$D:$F,MATCH(DCR!C142,'Party Data'!F:F,0),1)),"")</f>
        <v/>
      </c>
      <c r="G142" s="32" t="str">
        <f>IFERROR(VLOOKUP(C142,'Party Data'!$F:$N,8,FALSE),"")</f>
        <v/>
      </c>
      <c r="H142" s="85" t="str">
        <f>IFERROR(UPPER(LEFT(VLOOKUP(C142,'Party Data'!$F:$M,5,FALSE),3)),"")</f>
        <v/>
      </c>
      <c r="I142" s="86" t="str">
        <f>IF(F142="","",VLOOKUP($D$2,ID!$C$1:$F$86,3,FALSE))</f>
        <v/>
      </c>
      <c r="J142" s="87" t="str">
        <f>IF(I142="","",VLOOKUP(I142,ID!$E$1:$F$107,2,FALSE))</f>
        <v/>
      </c>
      <c r="K142" s="164"/>
      <c r="L142" s="142" t="str">
        <f>IFERROR(IF(C142="","",IF(SUMIFS(Dues!$F$4:$F$153,Dues!$B$4:$B$153,DCR!$C142)-SUMIFS($M$7:$M141,$C$7:$C141,$C142)&lt;0,"No Due",SUMIFS(Dues!$F$4:$F$153,Dues!$B$4:$B$153,DCR!$C142)-SUMIFS($M$7:$M141,$C$7:$C141,$C142))),"No Dues")</f>
        <v/>
      </c>
      <c r="M142" s="143"/>
      <c r="N142" s="143"/>
      <c r="O142" s="145" t="str">
        <f>IFERROR(IF(AND(L142&lt;=0,M142&lt;&gt;""),"Cash?",SUMIFS($M$8:$M142,$C$8:$C142,$C142)/VLOOKUP($C142,$C$8:$L142,10,FALSE)),"")</f>
        <v/>
      </c>
      <c r="P142" s="50" t="str">
        <f t="shared" si="7"/>
        <v/>
      </c>
      <c r="Q142" s="63"/>
      <c r="R142" s="88" t="str">
        <f>IF(IFERROR(VLOOKUP(C142,$C$7:C141,1,FALSE)&gt;0,0),"",1)</f>
        <v/>
      </c>
      <c r="S142" s="88"/>
      <c r="T142" s="88" t="str">
        <f t="shared" si="8"/>
        <v/>
      </c>
      <c r="U142" s="89" t="e">
        <f t="shared" si="6"/>
        <v>#VALUE!</v>
      </c>
      <c r="V142" s="61"/>
      <c r="W142" s="146"/>
      <c r="X142" s="147"/>
    </row>
    <row r="143" spans="1:24" ht="16.5" customHeight="1">
      <c r="A143" s="62"/>
      <c r="B143" s="83" t="str">
        <f>IF(C143="","",_xlfn.AGGREGATE(2,7,$B$8:B142)+1)</f>
        <v/>
      </c>
      <c r="C143" s="84" t="str">
        <f>IFERROR(IF(D143="","",INDEX('Party Data'!$C$1:$P$9950,MATCH(DCR!D143,'Party Data'!$P$2:$P$9950,0)+1,4)),"New")</f>
        <v/>
      </c>
      <c r="D143" s="7"/>
      <c r="E143" s="8" t="str">
        <f>IFERROR(IF(C143="","",VLOOKUP(C143,'Party Data'!F:H,3,FALSE)),"")</f>
        <v/>
      </c>
      <c r="F143" s="10" t="str">
        <f>IFERROR(IF(D143="","",INDEX('Party Data'!$D:$F,MATCH(DCR!C143,'Party Data'!F:F,0),1)),"")</f>
        <v/>
      </c>
      <c r="G143" s="32" t="str">
        <f>IFERROR(VLOOKUP(C143,'Party Data'!$F:$N,8,FALSE),"")</f>
        <v/>
      </c>
      <c r="H143" s="85" t="str">
        <f>IFERROR(UPPER(LEFT(VLOOKUP(C143,'Party Data'!$F:$M,5,FALSE),3)),"")</f>
        <v/>
      </c>
      <c r="I143" s="86" t="str">
        <f>IF(F143="","",VLOOKUP($D$2,ID!$C$1:$F$86,3,FALSE))</f>
        <v/>
      </c>
      <c r="J143" s="87" t="str">
        <f>IF(I143="","",VLOOKUP(I143,ID!$E$1:$F$107,2,FALSE))</f>
        <v/>
      </c>
      <c r="K143" s="164"/>
      <c r="L143" s="142" t="str">
        <f>IFERROR(IF(C143="","",IF(SUMIFS(Dues!$F$4:$F$153,Dues!$B$4:$B$153,DCR!$C143)-SUMIFS($M$7:$M142,$C$7:$C142,$C143)&lt;0,"No Due",SUMIFS(Dues!$F$4:$F$153,Dues!$B$4:$B$153,DCR!$C143)-SUMIFS($M$7:$M142,$C$7:$C142,$C143))),"No Dues")</f>
        <v/>
      </c>
      <c r="M143" s="143"/>
      <c r="N143" s="143"/>
      <c r="O143" s="145" t="str">
        <f>IFERROR(IF(AND(L143&lt;=0,M143&lt;&gt;""),"Cash?",SUMIFS($M$8:$M143,$C$8:$C143,$C143)/VLOOKUP($C143,$C$8:$L143,10,FALSE)),"")</f>
        <v/>
      </c>
      <c r="P143" s="50" t="str">
        <f t="shared" si="7"/>
        <v/>
      </c>
      <c r="Q143" s="63"/>
      <c r="R143" s="88" t="str">
        <f>IF(IFERROR(VLOOKUP(C143,$C$7:C142,1,FALSE)&gt;0,0),"",1)</f>
        <v/>
      </c>
      <c r="S143" s="88"/>
      <c r="T143" s="88" t="str">
        <f t="shared" si="8"/>
        <v/>
      </c>
      <c r="U143" s="89" t="e">
        <f t="shared" si="6"/>
        <v>#VALUE!</v>
      </c>
      <c r="V143" s="61"/>
      <c r="W143" s="146"/>
      <c r="X143" s="147"/>
    </row>
    <row r="144" spans="1:24" ht="16.5" customHeight="1">
      <c r="A144" s="62"/>
      <c r="B144" s="83" t="str">
        <f>IF(C144="","",_xlfn.AGGREGATE(2,7,$B$8:B143)+1)</f>
        <v/>
      </c>
      <c r="C144" s="84" t="str">
        <f>IFERROR(IF(D144="","",INDEX('Party Data'!$C$1:$P$9950,MATCH(DCR!D144,'Party Data'!$P$2:$P$9950,0)+1,4)),"New")</f>
        <v/>
      </c>
      <c r="D144" s="7"/>
      <c r="E144" s="8" t="str">
        <f>IFERROR(IF(C144="","",VLOOKUP(C144,'Party Data'!F:H,3,FALSE)),"")</f>
        <v/>
      </c>
      <c r="F144" s="10" t="str">
        <f>IFERROR(IF(D144="","",INDEX('Party Data'!$D:$F,MATCH(DCR!C144,'Party Data'!F:F,0),1)),"")</f>
        <v/>
      </c>
      <c r="G144" s="32" t="str">
        <f>IFERROR(VLOOKUP(C144,'Party Data'!$F:$N,8,FALSE),"")</f>
        <v/>
      </c>
      <c r="H144" s="85" t="str">
        <f>IFERROR(UPPER(LEFT(VLOOKUP(C144,'Party Data'!$F:$M,5,FALSE),3)),"")</f>
        <v/>
      </c>
      <c r="I144" s="86" t="str">
        <f>IF(F144="","",VLOOKUP($D$2,ID!$C$1:$F$86,3,FALSE))</f>
        <v/>
      </c>
      <c r="J144" s="87" t="str">
        <f>IF(I144="","",VLOOKUP(I144,ID!$E$1:$F$107,2,FALSE))</f>
        <v/>
      </c>
      <c r="K144" s="164"/>
      <c r="L144" s="142" t="str">
        <f>IFERROR(IF(C144="","",IF(SUMIFS(Dues!$F$4:$F$153,Dues!$B$4:$B$153,DCR!$C144)-SUMIFS($M$7:$M143,$C$7:$C143,$C144)&lt;0,"No Due",SUMIFS(Dues!$F$4:$F$153,Dues!$B$4:$B$153,DCR!$C144)-SUMIFS($M$7:$M143,$C$7:$C143,$C144))),"No Dues")</f>
        <v/>
      </c>
      <c r="M144" s="143"/>
      <c r="N144" s="143"/>
      <c r="O144" s="145" t="str">
        <f>IFERROR(IF(AND(L144&lt;=0,M144&lt;&gt;""),"Cash?",SUMIFS($M$8:$M144,$C$8:$C144,$C144)/VLOOKUP($C144,$C$8:$L144,10,FALSE)),"")</f>
        <v/>
      </c>
      <c r="P144" s="50" t="str">
        <f t="shared" si="7"/>
        <v/>
      </c>
      <c r="Q144" s="63"/>
      <c r="R144" s="88" t="str">
        <f>IF(IFERROR(VLOOKUP(C144,$C$7:C143,1,FALSE)&gt;0,0),"",1)</f>
        <v/>
      </c>
      <c r="S144" s="88"/>
      <c r="T144" s="88" t="str">
        <f t="shared" si="8"/>
        <v/>
      </c>
      <c r="U144" s="89" t="e">
        <f t="shared" si="6"/>
        <v>#VALUE!</v>
      </c>
      <c r="V144" s="61"/>
      <c r="W144" s="146"/>
      <c r="X144" s="147"/>
    </row>
    <row r="145" spans="1:24" ht="16.5" customHeight="1">
      <c r="A145" s="62"/>
      <c r="B145" s="83" t="str">
        <f>IF(C145="","",_xlfn.AGGREGATE(2,7,$B$8:B144)+1)</f>
        <v/>
      </c>
      <c r="C145" s="84" t="str">
        <f>IFERROR(IF(D145="","",INDEX('Party Data'!$C$1:$P$9950,MATCH(DCR!D145,'Party Data'!$P$2:$P$9950,0)+1,4)),"New")</f>
        <v/>
      </c>
      <c r="D145" s="7"/>
      <c r="E145" s="8" t="str">
        <f>IFERROR(IF(C145="","",VLOOKUP(C145,'Party Data'!F:H,3,FALSE)),"")</f>
        <v/>
      </c>
      <c r="F145" s="10" t="str">
        <f>IFERROR(IF(D145="","",INDEX('Party Data'!$D:$F,MATCH(DCR!C145,'Party Data'!F:F,0),1)),"")</f>
        <v/>
      </c>
      <c r="G145" s="32" t="str">
        <f>IFERROR(VLOOKUP(C145,'Party Data'!$F:$N,8,FALSE),"")</f>
        <v/>
      </c>
      <c r="H145" s="85" t="str">
        <f>IFERROR(UPPER(LEFT(VLOOKUP(C145,'Party Data'!$F:$M,5,FALSE),3)),"")</f>
        <v/>
      </c>
      <c r="I145" s="86" t="str">
        <f>IF(F145="","",VLOOKUP($D$2,ID!$C$1:$F$86,3,FALSE))</f>
        <v/>
      </c>
      <c r="J145" s="87" t="str">
        <f>IF(I145="","",VLOOKUP(I145,ID!$E$1:$F$107,2,FALSE))</f>
        <v/>
      </c>
      <c r="K145" s="164"/>
      <c r="L145" s="142" t="str">
        <f>IFERROR(IF(C145="","",IF(SUMIFS(Dues!$F$4:$F$153,Dues!$B$4:$B$153,DCR!$C145)-SUMIFS($M$7:$M144,$C$7:$C144,$C145)&lt;0,"No Due",SUMIFS(Dues!$F$4:$F$153,Dues!$B$4:$B$153,DCR!$C145)-SUMIFS($M$7:$M144,$C$7:$C144,$C145))),"No Dues")</f>
        <v/>
      </c>
      <c r="M145" s="143"/>
      <c r="N145" s="143"/>
      <c r="O145" s="145" t="str">
        <f>IFERROR(IF(AND(L145&lt;=0,M145&lt;&gt;""),"Cash?",SUMIFS($M$8:$M145,$C$8:$C145,$C145)/VLOOKUP($C145,$C$8:$L145,10,FALSE)),"")</f>
        <v/>
      </c>
      <c r="P145" s="50" t="str">
        <f t="shared" si="7"/>
        <v/>
      </c>
      <c r="Q145" s="63"/>
      <c r="R145" s="88" t="str">
        <f>IF(IFERROR(VLOOKUP(C145,$C$7:C144,1,FALSE)&gt;0,0),"",1)</f>
        <v/>
      </c>
      <c r="S145" s="88"/>
      <c r="T145" s="88" t="str">
        <f t="shared" si="8"/>
        <v/>
      </c>
      <c r="U145" s="89" t="e">
        <f t="shared" si="6"/>
        <v>#VALUE!</v>
      </c>
      <c r="V145" s="61"/>
      <c r="W145" s="146"/>
      <c r="X145" s="147"/>
    </row>
    <row r="146" spans="1:24" ht="16.5" customHeight="1">
      <c r="A146" s="62"/>
      <c r="B146" s="83" t="str">
        <f>IF(C146="","",_xlfn.AGGREGATE(2,7,$B$8:B145)+1)</f>
        <v/>
      </c>
      <c r="C146" s="84" t="str">
        <f>IFERROR(IF(D146="","",INDEX('Party Data'!$C$1:$P$9950,MATCH(DCR!D146,'Party Data'!$P$2:$P$9950,0)+1,4)),"New")</f>
        <v/>
      </c>
      <c r="D146" s="7"/>
      <c r="E146" s="8" t="str">
        <f>IFERROR(IF(C146="","",VLOOKUP(C146,'Party Data'!F:H,3,FALSE)),"")</f>
        <v/>
      </c>
      <c r="F146" s="10" t="str">
        <f>IFERROR(IF(D146="","",INDEX('Party Data'!$D:$F,MATCH(DCR!C146,'Party Data'!F:F,0),1)),"")</f>
        <v/>
      </c>
      <c r="G146" s="32" t="str">
        <f>IFERROR(VLOOKUP(C146,'Party Data'!$F:$N,8,FALSE),"")</f>
        <v/>
      </c>
      <c r="H146" s="85" t="str">
        <f>IFERROR(UPPER(LEFT(VLOOKUP(C146,'Party Data'!$F:$M,5,FALSE),3)),"")</f>
        <v/>
      </c>
      <c r="I146" s="86" t="str">
        <f>IF(F146="","",VLOOKUP($D$2,ID!$C$1:$F$86,3,FALSE))</f>
        <v/>
      </c>
      <c r="J146" s="87" t="str">
        <f>IF(I146="","",VLOOKUP(I146,ID!$E$1:$F$107,2,FALSE))</f>
        <v/>
      </c>
      <c r="K146" s="164"/>
      <c r="L146" s="142" t="str">
        <f>IFERROR(IF(C146="","",IF(SUMIFS(Dues!$F$4:$F$153,Dues!$B$4:$B$153,DCR!$C146)-SUMIFS($M$7:$M145,$C$7:$C145,$C146)&lt;0,"No Due",SUMIFS(Dues!$F$4:$F$153,Dues!$B$4:$B$153,DCR!$C146)-SUMIFS($M$7:$M145,$C$7:$C145,$C146))),"No Dues")</f>
        <v/>
      </c>
      <c r="M146" s="143"/>
      <c r="N146" s="143"/>
      <c r="O146" s="145" t="str">
        <f>IFERROR(IF(AND(L146&lt;=0,M146&lt;&gt;""),"Cash?",SUMIFS($M$8:$M146,$C$8:$C146,$C146)/VLOOKUP($C146,$C$8:$L146,10,FALSE)),"")</f>
        <v/>
      </c>
      <c r="P146" s="50" t="str">
        <f t="shared" si="7"/>
        <v/>
      </c>
      <c r="Q146" s="63"/>
      <c r="R146" s="88" t="str">
        <f>IF(IFERROR(VLOOKUP(C146,$C$7:C145,1,FALSE)&gt;0,0),"",1)</f>
        <v/>
      </c>
      <c r="S146" s="88"/>
      <c r="T146" s="88" t="str">
        <f t="shared" si="8"/>
        <v/>
      </c>
      <c r="U146" s="89" t="e">
        <f t="shared" si="6"/>
        <v>#VALUE!</v>
      </c>
      <c r="V146" s="61"/>
      <c r="W146" s="146"/>
      <c r="X146" s="147"/>
    </row>
    <row r="147" spans="1:24" ht="16.5" customHeight="1">
      <c r="A147" s="62"/>
      <c r="B147" s="83" t="str">
        <f>IF(C147="","",_xlfn.AGGREGATE(2,7,$B$8:B146)+1)</f>
        <v/>
      </c>
      <c r="C147" s="84" t="str">
        <f>IFERROR(IF(D147="","",INDEX('Party Data'!$C$1:$P$9950,MATCH(DCR!D147,'Party Data'!$P$2:$P$9950,0)+1,4)),"New")</f>
        <v/>
      </c>
      <c r="D147" s="7"/>
      <c r="E147" s="8" t="str">
        <f>IFERROR(IF(C147="","",VLOOKUP(C147,'Party Data'!F:H,3,FALSE)),"")</f>
        <v/>
      </c>
      <c r="F147" s="10" t="str">
        <f>IFERROR(IF(D147="","",INDEX('Party Data'!$D:$F,MATCH(DCR!C147,'Party Data'!F:F,0),1)),"")</f>
        <v/>
      </c>
      <c r="G147" s="32" t="str">
        <f>IFERROR(VLOOKUP(C147,'Party Data'!$F:$N,8,FALSE),"")</f>
        <v/>
      </c>
      <c r="H147" s="85" t="str">
        <f>IFERROR(UPPER(LEFT(VLOOKUP(C147,'Party Data'!$F:$M,5,FALSE),3)),"")</f>
        <v/>
      </c>
      <c r="I147" s="86" t="str">
        <f>IF(F147="","",VLOOKUP($D$2,ID!$C$1:$F$86,3,FALSE))</f>
        <v/>
      </c>
      <c r="J147" s="87" t="str">
        <f>IF(I147="","",VLOOKUP(I147,ID!$E$1:$F$107,2,FALSE))</f>
        <v/>
      </c>
      <c r="K147" s="164"/>
      <c r="L147" s="142" t="str">
        <f>IFERROR(IF(C147="","",IF(SUMIFS(Dues!$F$4:$F$153,Dues!$B$4:$B$153,DCR!$C147)-SUMIFS($M$7:$M146,$C$7:$C146,$C147)&lt;0,"No Due",SUMIFS(Dues!$F$4:$F$153,Dues!$B$4:$B$153,DCR!$C147)-SUMIFS($M$7:$M146,$C$7:$C146,$C147))),"No Dues")</f>
        <v/>
      </c>
      <c r="M147" s="143"/>
      <c r="N147" s="143"/>
      <c r="O147" s="145" t="str">
        <f>IFERROR(IF(AND(L147&lt;=0,M147&lt;&gt;""),"Cash?",SUMIFS($M$8:$M147,$C$8:$C147,$C147)/VLOOKUP($C147,$C$8:$L147,10,FALSE)),"")</f>
        <v/>
      </c>
      <c r="P147" s="50" t="str">
        <f t="shared" si="7"/>
        <v/>
      </c>
      <c r="Q147" s="63"/>
      <c r="R147" s="88" t="str">
        <f>IF(IFERROR(VLOOKUP(C147,$C$7:C146,1,FALSE)&gt;0,0),"",1)</f>
        <v/>
      </c>
      <c r="S147" s="88"/>
      <c r="T147" s="88" t="str">
        <f t="shared" si="8"/>
        <v/>
      </c>
      <c r="U147" s="89" t="e">
        <f t="shared" si="6"/>
        <v>#VALUE!</v>
      </c>
      <c r="V147" s="61"/>
      <c r="W147" s="146"/>
      <c r="X147" s="147"/>
    </row>
    <row r="148" spans="1:24" ht="16.5" customHeight="1">
      <c r="A148" s="62"/>
      <c r="B148" s="83" t="str">
        <f>IF(C148="","",_xlfn.AGGREGATE(2,7,$B$8:B147)+1)</f>
        <v/>
      </c>
      <c r="C148" s="84" t="str">
        <f>IFERROR(IF(D148="","",INDEX('Party Data'!$C$1:$P$9950,MATCH(DCR!D148,'Party Data'!$P$2:$P$9950,0)+1,4)),"New")</f>
        <v/>
      </c>
      <c r="D148" s="7"/>
      <c r="E148" s="8" t="str">
        <f>IFERROR(IF(C148="","",VLOOKUP(C148,'Party Data'!F:H,3,FALSE)),"")</f>
        <v/>
      </c>
      <c r="F148" s="10" t="str">
        <f>IFERROR(IF(D148="","",INDEX('Party Data'!$D:$F,MATCH(DCR!C148,'Party Data'!F:F,0),1)),"")</f>
        <v/>
      </c>
      <c r="G148" s="32" t="str">
        <f>IFERROR(VLOOKUP(C148,'Party Data'!$F:$N,8,FALSE),"")</f>
        <v/>
      </c>
      <c r="H148" s="85" t="str">
        <f>IFERROR(UPPER(LEFT(VLOOKUP(C148,'Party Data'!$F:$M,5,FALSE),3)),"")</f>
        <v/>
      </c>
      <c r="I148" s="86" t="str">
        <f>IF(F148="","",VLOOKUP($D$2,ID!$C$1:$F$86,3,FALSE))</f>
        <v/>
      </c>
      <c r="J148" s="87" t="str">
        <f>IF(I148="","",VLOOKUP(I148,ID!$E$1:$F$107,2,FALSE))</f>
        <v/>
      </c>
      <c r="K148" s="164"/>
      <c r="L148" s="142" t="str">
        <f>IFERROR(IF(C148="","",IF(SUMIFS(Dues!$F$4:$F$153,Dues!$B$4:$B$153,DCR!$C148)-SUMIFS($M$7:$M147,$C$7:$C147,$C148)&lt;0,"No Due",SUMIFS(Dues!$F$4:$F$153,Dues!$B$4:$B$153,DCR!$C148)-SUMIFS($M$7:$M147,$C$7:$C147,$C148))),"No Dues")</f>
        <v/>
      </c>
      <c r="M148" s="143"/>
      <c r="N148" s="143"/>
      <c r="O148" s="145" t="str">
        <f>IFERROR(IF(AND(L148&lt;=0,M148&lt;&gt;""),"Cash?",SUMIFS($M$8:$M148,$C$8:$C148,$C148)/VLOOKUP($C148,$C$8:$L148,10,FALSE)),"")</f>
        <v/>
      </c>
      <c r="P148" s="50" t="str">
        <f t="shared" si="7"/>
        <v/>
      </c>
      <c r="Q148" s="63"/>
      <c r="R148" s="88" t="str">
        <f>IF(IFERROR(VLOOKUP(C148,$C$7:C147,1,FALSE)&gt;0,0),"",1)</f>
        <v/>
      </c>
      <c r="S148" s="88"/>
      <c r="T148" s="88" t="str">
        <f t="shared" si="8"/>
        <v/>
      </c>
      <c r="U148" s="89" t="e">
        <f t="shared" si="6"/>
        <v>#VALUE!</v>
      </c>
      <c r="V148" s="61"/>
      <c r="W148" s="146"/>
      <c r="X148" s="147"/>
    </row>
    <row r="149" spans="1:24" ht="16.5" customHeight="1">
      <c r="A149" s="62"/>
      <c r="B149" s="83" t="str">
        <f>IF(C149="","",_xlfn.AGGREGATE(2,7,$B$8:B148)+1)</f>
        <v/>
      </c>
      <c r="C149" s="84" t="str">
        <f>IFERROR(IF(D149="","",INDEX('Party Data'!$C$1:$P$9950,MATCH(DCR!D149,'Party Data'!$P$2:$P$9950,0)+1,4)),"New")</f>
        <v/>
      </c>
      <c r="D149" s="7"/>
      <c r="E149" s="8" t="str">
        <f>IFERROR(IF(C149="","",VLOOKUP(C149,'Party Data'!F:H,3,FALSE)),"")</f>
        <v/>
      </c>
      <c r="F149" s="10" t="str">
        <f>IFERROR(IF(D149="","",INDEX('Party Data'!$D:$F,MATCH(DCR!C149,'Party Data'!F:F,0),1)),"")</f>
        <v/>
      </c>
      <c r="G149" s="32" t="str">
        <f>IFERROR(VLOOKUP(C149,'Party Data'!$F:$N,8,FALSE),"")</f>
        <v/>
      </c>
      <c r="H149" s="85" t="str">
        <f>IFERROR(UPPER(LEFT(VLOOKUP(C149,'Party Data'!$F:$M,5,FALSE),3)),"")</f>
        <v/>
      </c>
      <c r="I149" s="86" t="str">
        <f>IF(F149="","",VLOOKUP($D$2,ID!$C$1:$F$86,3,FALSE))</f>
        <v/>
      </c>
      <c r="J149" s="87" t="str">
        <f>IF(I149="","",VLOOKUP(I149,ID!$E$1:$F$107,2,FALSE))</f>
        <v/>
      </c>
      <c r="K149" s="164"/>
      <c r="L149" s="142" t="str">
        <f>IFERROR(IF(C149="","",IF(SUMIFS(Dues!$F$4:$F$153,Dues!$B$4:$B$153,DCR!$C149)-SUMIFS($M$7:$M148,$C$7:$C148,$C149)&lt;0,"No Due",SUMIFS(Dues!$F$4:$F$153,Dues!$B$4:$B$153,DCR!$C149)-SUMIFS($M$7:$M148,$C$7:$C148,$C149))),"No Dues")</f>
        <v/>
      </c>
      <c r="M149" s="143"/>
      <c r="N149" s="143"/>
      <c r="O149" s="145" t="str">
        <f>IFERROR(IF(AND(L149&lt;=0,M149&lt;&gt;""),"Cash?",SUMIFS($M$8:$M149,$C$8:$C149,$C149)/VLOOKUP($C149,$C$8:$L149,10,FALSE)),"")</f>
        <v/>
      </c>
      <c r="P149" s="50" t="str">
        <f t="shared" si="7"/>
        <v/>
      </c>
      <c r="Q149" s="63"/>
      <c r="R149" s="88" t="str">
        <f>IF(IFERROR(VLOOKUP(C149,$C$7:C148,1,FALSE)&gt;0,0),"",1)</f>
        <v/>
      </c>
      <c r="S149" s="88"/>
      <c r="T149" s="88" t="str">
        <f t="shared" si="8"/>
        <v/>
      </c>
      <c r="U149" s="89" t="e">
        <f t="shared" si="6"/>
        <v>#VALUE!</v>
      </c>
      <c r="V149" s="61"/>
      <c r="W149" s="146"/>
      <c r="X149" s="147"/>
    </row>
    <row r="150" spans="1:24" ht="16.5" customHeight="1">
      <c r="A150" s="62"/>
      <c r="B150" s="83" t="str">
        <f>IF(C150="","",_xlfn.AGGREGATE(2,7,$B$8:B149)+1)</f>
        <v/>
      </c>
      <c r="C150" s="84" t="str">
        <f>IFERROR(IF(D150="","",INDEX('Party Data'!$C$1:$P$9950,MATCH(DCR!D150,'Party Data'!$P$2:$P$9950,0)+1,4)),"New")</f>
        <v/>
      </c>
      <c r="D150" s="7"/>
      <c r="E150" s="8" t="str">
        <f>IFERROR(IF(C150="","",VLOOKUP(C150,'Party Data'!F:H,3,FALSE)),"")</f>
        <v/>
      </c>
      <c r="F150" s="10" t="str">
        <f>IFERROR(IF(D150="","",INDEX('Party Data'!$D:$F,MATCH(DCR!C150,'Party Data'!F:F,0),1)),"")</f>
        <v/>
      </c>
      <c r="G150" s="32" t="str">
        <f>IFERROR(VLOOKUP(C150,'Party Data'!$F:$N,8,FALSE),"")</f>
        <v/>
      </c>
      <c r="H150" s="85" t="str">
        <f>IFERROR(UPPER(LEFT(VLOOKUP(C150,'Party Data'!$F:$M,5,FALSE),3)),"")</f>
        <v/>
      </c>
      <c r="I150" s="86" t="str">
        <f>IF(F150="","",VLOOKUP($D$2,ID!$C$1:$F$86,3,FALSE))</f>
        <v/>
      </c>
      <c r="J150" s="87" t="str">
        <f>IF(I150="","",VLOOKUP(I150,ID!$E$1:$F$107,2,FALSE))</f>
        <v/>
      </c>
      <c r="K150" s="164"/>
      <c r="L150" s="142" t="str">
        <f>IFERROR(IF(C150="","",IF(SUMIFS(Dues!$F$4:$F$153,Dues!$B$4:$B$153,DCR!$C150)-SUMIFS($M$7:$M149,$C$7:$C149,$C150)&lt;0,"No Due",SUMIFS(Dues!$F$4:$F$153,Dues!$B$4:$B$153,DCR!$C150)-SUMIFS($M$7:$M149,$C$7:$C149,$C150))),"No Dues")</f>
        <v/>
      </c>
      <c r="M150" s="143"/>
      <c r="N150" s="143"/>
      <c r="O150" s="145" t="str">
        <f>IFERROR(IF(AND(L150&lt;=0,M150&lt;&gt;""),"Cash?",SUMIFS($M$8:$M150,$C$8:$C150,$C150)/VLOOKUP($C150,$C$8:$L150,10,FALSE)),"")</f>
        <v/>
      </c>
      <c r="P150" s="50" t="str">
        <f t="shared" si="7"/>
        <v/>
      </c>
      <c r="Q150" s="63"/>
      <c r="R150" s="88" t="str">
        <f>IF(IFERROR(VLOOKUP(C150,$C$7:C149,1,FALSE)&gt;0,0),"",1)</f>
        <v/>
      </c>
      <c r="S150" s="88"/>
      <c r="T150" s="88" t="str">
        <f t="shared" si="8"/>
        <v/>
      </c>
      <c r="U150" s="89" t="e">
        <f t="shared" si="6"/>
        <v>#VALUE!</v>
      </c>
      <c r="V150" s="61"/>
      <c r="W150" s="146"/>
      <c r="X150" s="147"/>
    </row>
    <row r="151" spans="1:24" ht="16.5" customHeight="1">
      <c r="A151" s="62"/>
      <c r="B151" s="83" t="str">
        <f>IF(C151="","",_xlfn.AGGREGATE(2,7,$B$8:B150)+1)</f>
        <v/>
      </c>
      <c r="C151" s="84" t="str">
        <f>IFERROR(IF(D151="","",INDEX('Party Data'!$C$1:$P$9950,MATCH(DCR!D151,'Party Data'!$P$2:$P$9950,0)+1,4)),"New")</f>
        <v/>
      </c>
      <c r="D151" s="7"/>
      <c r="E151" s="8" t="str">
        <f>IFERROR(IF(C151="","",VLOOKUP(C151,'Party Data'!F:H,3,FALSE)),"")</f>
        <v/>
      </c>
      <c r="F151" s="10" t="str">
        <f>IFERROR(IF(D151="","",INDEX('Party Data'!$D:$F,MATCH(DCR!C151,'Party Data'!F:F,0),1)),"")</f>
        <v/>
      </c>
      <c r="G151" s="32" t="str">
        <f>IFERROR(VLOOKUP(C151,'Party Data'!$F:$N,8,FALSE),"")</f>
        <v/>
      </c>
      <c r="H151" s="85" t="str">
        <f>IFERROR(UPPER(LEFT(VLOOKUP(C151,'Party Data'!$F:$M,5,FALSE),3)),"")</f>
        <v/>
      </c>
      <c r="I151" s="86" t="str">
        <f>IF(F151="","",VLOOKUP($D$2,ID!$C$1:$F$86,3,FALSE))</f>
        <v/>
      </c>
      <c r="J151" s="87" t="str">
        <f>IF(I151="","",VLOOKUP(I151,ID!$E$1:$F$107,2,FALSE))</f>
        <v/>
      </c>
      <c r="K151" s="164"/>
      <c r="L151" s="142" t="str">
        <f>IFERROR(IF(C151="","",IF(SUMIFS(Dues!$F$4:$F$153,Dues!$B$4:$B$153,DCR!$C151)-SUMIFS($M$7:$M150,$C$7:$C150,$C151)&lt;0,"No Due",SUMIFS(Dues!$F$4:$F$153,Dues!$B$4:$B$153,DCR!$C151)-SUMIFS($M$7:$M150,$C$7:$C150,$C151))),"No Dues")</f>
        <v/>
      </c>
      <c r="M151" s="143"/>
      <c r="N151" s="143"/>
      <c r="O151" s="145" t="str">
        <f>IFERROR(IF(AND(L151&lt;=0,M151&lt;&gt;""),"Cash?",SUMIFS($M$8:$M151,$C$8:$C151,$C151)/VLOOKUP($C151,$C$8:$L151,10,FALSE)),"")</f>
        <v/>
      </c>
      <c r="P151" s="50" t="str">
        <f t="shared" si="7"/>
        <v/>
      </c>
      <c r="Q151" s="63"/>
      <c r="R151" s="88" t="str">
        <f>IF(IFERROR(VLOOKUP(C151,$C$7:C150,1,FALSE)&gt;0,0),"",1)</f>
        <v/>
      </c>
      <c r="S151" s="88"/>
      <c r="T151" s="88" t="str">
        <f t="shared" si="8"/>
        <v/>
      </c>
      <c r="U151" s="89" t="e">
        <f t="shared" si="6"/>
        <v>#VALUE!</v>
      </c>
      <c r="V151" s="61"/>
      <c r="W151" s="146"/>
      <c r="X151" s="147"/>
    </row>
    <row r="152" spans="1:24" ht="16.5" customHeight="1">
      <c r="A152" s="62"/>
      <c r="B152" s="83" t="str">
        <f>IF(C152="","",_xlfn.AGGREGATE(2,7,$B$8:B151)+1)</f>
        <v/>
      </c>
      <c r="C152" s="84" t="str">
        <f>IFERROR(IF(D152="","",INDEX('Party Data'!$C$1:$P$9950,MATCH(DCR!D152,'Party Data'!$P$2:$P$9950,0)+1,4)),"New")</f>
        <v/>
      </c>
      <c r="D152" s="7"/>
      <c r="E152" s="8" t="str">
        <f>IFERROR(IF(C152="","",VLOOKUP(C152,'Party Data'!F:H,3,FALSE)),"")</f>
        <v/>
      </c>
      <c r="F152" s="10" t="str">
        <f>IFERROR(IF(D152="","",INDEX('Party Data'!$D:$F,MATCH(DCR!C152,'Party Data'!F:F,0),1)),"")</f>
        <v/>
      </c>
      <c r="G152" s="32" t="str">
        <f>IFERROR(VLOOKUP(C152,'Party Data'!$F:$N,8,FALSE),"")</f>
        <v/>
      </c>
      <c r="H152" s="85" t="str">
        <f>IFERROR(UPPER(LEFT(VLOOKUP(C152,'Party Data'!$F:$M,5,FALSE),3)),"")</f>
        <v/>
      </c>
      <c r="I152" s="86" t="str">
        <f>IF(F152="","",VLOOKUP($D$2,ID!$C$1:$F$86,3,FALSE))</f>
        <v/>
      </c>
      <c r="J152" s="87" t="str">
        <f>IF(I152="","",VLOOKUP(I152,ID!$E$1:$F$107,2,FALSE))</f>
        <v/>
      </c>
      <c r="K152" s="164"/>
      <c r="L152" s="142" t="str">
        <f>IFERROR(IF(C152="","",IF(SUMIFS(Dues!$F$4:$F$153,Dues!$B$4:$B$153,DCR!$C152)-SUMIFS($M$7:$M151,$C$7:$C151,$C152)&lt;0,"No Due",SUMIFS(Dues!$F$4:$F$153,Dues!$B$4:$B$153,DCR!$C152)-SUMIFS($M$7:$M151,$C$7:$C151,$C152))),"No Dues")</f>
        <v/>
      </c>
      <c r="M152" s="143"/>
      <c r="N152" s="143"/>
      <c r="O152" s="145" t="str">
        <f>IFERROR(IF(AND(L152&lt;=0,M152&lt;&gt;""),"Cash?",SUMIFS($M$8:$M152,$C$8:$C152,$C152)/VLOOKUP($C152,$C$8:$L152,10,FALSE)),"")</f>
        <v/>
      </c>
      <c r="P152" s="50" t="str">
        <f t="shared" si="7"/>
        <v/>
      </c>
      <c r="Q152" s="63"/>
      <c r="R152" s="88" t="str">
        <f>IF(IFERROR(VLOOKUP(C152,$C$7:C151,1,FALSE)&gt;0,0),"",1)</f>
        <v/>
      </c>
      <c r="S152" s="88"/>
      <c r="T152" s="88" t="str">
        <f t="shared" si="8"/>
        <v/>
      </c>
      <c r="U152" s="89" t="e">
        <f t="shared" si="6"/>
        <v>#VALUE!</v>
      </c>
      <c r="V152" s="61"/>
      <c r="W152" s="146"/>
      <c r="X152" s="147"/>
    </row>
    <row r="153" spans="1:24" ht="16.5" customHeight="1">
      <c r="A153" s="62"/>
      <c r="B153" s="83" t="str">
        <f>IF(C153="","",_xlfn.AGGREGATE(2,7,$B$8:B152)+1)</f>
        <v/>
      </c>
      <c r="C153" s="84" t="str">
        <f>IFERROR(IF(D153="","",INDEX('Party Data'!$C$1:$P$9950,MATCH(DCR!D153,'Party Data'!$P$2:$P$9950,0)+1,4)),"New")</f>
        <v/>
      </c>
      <c r="D153" s="7"/>
      <c r="E153" s="8" t="str">
        <f>IFERROR(IF(C153="","",VLOOKUP(C153,'Party Data'!F:H,3,FALSE)),"")</f>
        <v/>
      </c>
      <c r="F153" s="10" t="str">
        <f>IFERROR(IF(D153="","",INDEX('Party Data'!$D:$F,MATCH(DCR!C153,'Party Data'!F:F,0),1)),"")</f>
        <v/>
      </c>
      <c r="G153" s="32" t="str">
        <f>IFERROR(VLOOKUP(C153,'Party Data'!$F:$N,8,FALSE),"")</f>
        <v/>
      </c>
      <c r="H153" s="85" t="str">
        <f>IFERROR(UPPER(LEFT(VLOOKUP(C153,'Party Data'!$F:$M,5,FALSE),3)),"")</f>
        <v/>
      </c>
      <c r="I153" s="86" t="str">
        <f>IF(F153="","",VLOOKUP($D$2,ID!$C$1:$F$86,3,FALSE))</f>
        <v/>
      </c>
      <c r="J153" s="87" t="str">
        <f>IF(I153="","",VLOOKUP(I153,ID!$E$1:$F$107,2,FALSE))</f>
        <v/>
      </c>
      <c r="K153" s="164"/>
      <c r="L153" s="142" t="str">
        <f>IFERROR(IF(C153="","",IF(SUMIFS(Dues!$F$4:$F$153,Dues!$B$4:$B$153,DCR!$C153)-SUMIFS($M$7:$M152,$C$7:$C152,$C153)&lt;0,"No Due",SUMIFS(Dues!$F$4:$F$153,Dues!$B$4:$B$153,DCR!$C153)-SUMIFS($M$7:$M152,$C$7:$C152,$C153))),"No Dues")</f>
        <v/>
      </c>
      <c r="M153" s="143"/>
      <c r="N153" s="143"/>
      <c r="O153" s="145" t="str">
        <f>IFERROR(IF(AND(L153&lt;=0,M153&lt;&gt;""),"Cash?",SUMIFS($M$8:$M153,$C$8:$C153,$C153)/VLOOKUP($C153,$C$8:$L153,10,FALSE)),"")</f>
        <v/>
      </c>
      <c r="P153" s="50" t="str">
        <f t="shared" si="7"/>
        <v/>
      </c>
      <c r="Q153" s="63"/>
      <c r="R153" s="88" t="str">
        <f>IF(IFERROR(VLOOKUP(C153,$C$7:C152,1,FALSE)&gt;0,0),"",1)</f>
        <v/>
      </c>
      <c r="S153" s="88"/>
      <c r="T153" s="88" t="str">
        <f t="shared" si="8"/>
        <v/>
      </c>
      <c r="U153" s="89" t="e">
        <f t="shared" si="6"/>
        <v>#VALUE!</v>
      </c>
      <c r="V153" s="61"/>
      <c r="W153" s="146"/>
      <c r="X153" s="147"/>
    </row>
    <row r="154" spans="1:24" ht="16.5" customHeight="1">
      <c r="A154" s="62"/>
      <c r="B154" s="83" t="str">
        <f>IF(C154="","",_xlfn.AGGREGATE(2,7,$B$8:B153)+1)</f>
        <v/>
      </c>
      <c r="C154" s="84" t="str">
        <f>IFERROR(IF(D154="","",INDEX('Party Data'!$C$1:$P$9950,MATCH(DCR!D154,'Party Data'!$P$2:$P$9950,0)+1,4)),"New")</f>
        <v/>
      </c>
      <c r="D154" s="7"/>
      <c r="E154" s="8" t="str">
        <f>IFERROR(IF(C154="","",VLOOKUP(C154,'Party Data'!F:H,3,FALSE)),"")</f>
        <v/>
      </c>
      <c r="F154" s="10" t="str">
        <f>IFERROR(IF(D154="","",INDEX('Party Data'!$D:$F,MATCH(DCR!C154,'Party Data'!F:F,0),1)),"")</f>
        <v/>
      </c>
      <c r="G154" s="32" t="str">
        <f>IFERROR(VLOOKUP(C154,'Party Data'!$F:$N,8,FALSE),"")</f>
        <v/>
      </c>
      <c r="H154" s="85" t="str">
        <f>IFERROR(UPPER(LEFT(VLOOKUP(C154,'Party Data'!$F:$M,5,FALSE),3)),"")</f>
        <v/>
      </c>
      <c r="I154" s="86" t="str">
        <f>IF(F154="","",VLOOKUP($D$2,ID!$C$1:$F$86,3,FALSE))</f>
        <v/>
      </c>
      <c r="J154" s="87" t="str">
        <f>IF(I154="","",VLOOKUP(I154,ID!$E$1:$F$107,2,FALSE))</f>
        <v/>
      </c>
      <c r="K154" s="164"/>
      <c r="L154" s="142" t="str">
        <f>IFERROR(IF(C154="","",IF(SUMIFS(Dues!$F$4:$F$153,Dues!$B$4:$B$153,DCR!$C154)-SUMIFS($M$7:$M153,$C$7:$C153,$C154)&lt;0,"No Due",SUMIFS(Dues!$F$4:$F$153,Dues!$B$4:$B$153,DCR!$C154)-SUMIFS($M$7:$M153,$C$7:$C153,$C154))),"No Dues")</f>
        <v/>
      </c>
      <c r="M154" s="143"/>
      <c r="N154" s="143"/>
      <c r="O154" s="145" t="str">
        <f>IFERROR(IF(AND(L154&lt;=0,M154&lt;&gt;""),"Cash?",SUMIFS($M$8:$M154,$C$8:$C154,$C154)/VLOOKUP($C154,$C$8:$L154,10,FALSE)),"")</f>
        <v/>
      </c>
      <c r="P154" s="50" t="str">
        <f t="shared" si="7"/>
        <v/>
      </c>
      <c r="Q154" s="63"/>
      <c r="R154" s="88" t="str">
        <f>IF(IFERROR(VLOOKUP(C154,$C$7:C153,1,FALSE)&gt;0,0),"",1)</f>
        <v/>
      </c>
      <c r="S154" s="88"/>
      <c r="T154" s="88" t="str">
        <f t="shared" si="8"/>
        <v/>
      </c>
      <c r="U154" s="89" t="e">
        <f t="shared" si="6"/>
        <v>#VALUE!</v>
      </c>
      <c r="V154" s="61"/>
      <c r="W154" s="146"/>
      <c r="X154" s="147"/>
    </row>
    <row r="155" spans="1:24" ht="16.5" customHeight="1">
      <c r="A155" s="62"/>
      <c r="B155" s="83" t="str">
        <f>IF(C155="","",_xlfn.AGGREGATE(2,7,$B$8:B154)+1)</f>
        <v/>
      </c>
      <c r="C155" s="84" t="str">
        <f>IFERROR(IF(D155="","",INDEX('Party Data'!$C$1:$P$9950,MATCH(DCR!D155,'Party Data'!$P$2:$P$9950,0)+1,4)),"New")</f>
        <v/>
      </c>
      <c r="D155" s="7"/>
      <c r="E155" s="8" t="str">
        <f>IFERROR(IF(C155="","",VLOOKUP(C155,'Party Data'!F:H,3,FALSE)),"")</f>
        <v/>
      </c>
      <c r="F155" s="10" t="str">
        <f>IFERROR(IF(D155="","",INDEX('Party Data'!$D:$F,MATCH(DCR!C155,'Party Data'!F:F,0),1)),"")</f>
        <v/>
      </c>
      <c r="G155" s="32" t="str">
        <f>IFERROR(VLOOKUP(C155,'Party Data'!$F:$N,8,FALSE),"")</f>
        <v/>
      </c>
      <c r="H155" s="85" t="str">
        <f>IFERROR(UPPER(LEFT(VLOOKUP(C155,'Party Data'!$F:$M,5,FALSE),3)),"")</f>
        <v/>
      </c>
      <c r="I155" s="86" t="str">
        <f>IF(F155="","",VLOOKUP($D$2,ID!$C$1:$F$86,3,FALSE))</f>
        <v/>
      </c>
      <c r="J155" s="87" t="str">
        <f>IF(I155="","",VLOOKUP(I155,ID!$E$1:$F$107,2,FALSE))</f>
        <v/>
      </c>
      <c r="K155" s="164"/>
      <c r="L155" s="142" t="str">
        <f>IFERROR(IF(C155="","",IF(SUMIFS(Dues!$F$4:$F$153,Dues!$B$4:$B$153,DCR!$C155)-SUMIFS($M$7:$M154,$C$7:$C154,$C155)&lt;0,"No Due",SUMIFS(Dues!$F$4:$F$153,Dues!$B$4:$B$153,DCR!$C155)-SUMIFS($M$7:$M154,$C$7:$C154,$C155))),"No Dues")</f>
        <v/>
      </c>
      <c r="M155" s="143"/>
      <c r="N155" s="143"/>
      <c r="O155" s="145" t="str">
        <f>IFERROR(IF(AND(L155&lt;=0,M155&lt;&gt;""),"Cash?",SUMIFS($M$8:$M155,$C$8:$C155,$C155)/VLOOKUP($C155,$C$8:$L155,10,FALSE)),"")</f>
        <v/>
      </c>
      <c r="P155" s="50" t="str">
        <f t="shared" si="7"/>
        <v/>
      </c>
      <c r="Q155" s="63"/>
      <c r="R155" s="88" t="str">
        <f>IF(IFERROR(VLOOKUP(C155,$C$7:C154,1,FALSE)&gt;0,0),"",1)</f>
        <v/>
      </c>
      <c r="S155" s="88"/>
      <c r="T155" s="88" t="str">
        <f t="shared" si="8"/>
        <v/>
      </c>
      <c r="U155" s="89" t="e">
        <f t="shared" si="6"/>
        <v>#VALUE!</v>
      </c>
      <c r="V155" s="61"/>
      <c r="W155" s="146"/>
      <c r="X155" s="147"/>
    </row>
    <row r="156" spans="1:24" ht="16.5" customHeight="1">
      <c r="A156" s="62"/>
      <c r="B156" s="83" t="str">
        <f>IF(C156="","",_xlfn.AGGREGATE(2,7,$B$8:B155)+1)</f>
        <v/>
      </c>
      <c r="C156" s="84" t="str">
        <f>IFERROR(IF(D156="","",INDEX('Party Data'!$C$1:$P$9950,MATCH(DCR!D156,'Party Data'!$P$2:$P$9950,0)+1,4)),"New")</f>
        <v/>
      </c>
      <c r="D156" s="7"/>
      <c r="E156" s="8" t="str">
        <f>IFERROR(IF(C156="","",VLOOKUP(C156,'Party Data'!F:H,3,FALSE)),"")</f>
        <v/>
      </c>
      <c r="F156" s="10" t="str">
        <f>IFERROR(IF(D156="","",INDEX('Party Data'!$D:$F,MATCH(DCR!C156,'Party Data'!F:F,0),1)),"")</f>
        <v/>
      </c>
      <c r="G156" s="32" t="str">
        <f>IFERROR(VLOOKUP(C156,'Party Data'!$F:$N,8,FALSE),"")</f>
        <v/>
      </c>
      <c r="H156" s="85" t="str">
        <f>IFERROR(UPPER(LEFT(VLOOKUP(C156,'Party Data'!$F:$M,5,FALSE),3)),"")</f>
        <v/>
      </c>
      <c r="I156" s="86" t="str">
        <f>IF(F156="","",VLOOKUP($D$2,ID!$C$1:$F$86,3,FALSE))</f>
        <v/>
      </c>
      <c r="J156" s="87" t="str">
        <f>IF(I156="","",VLOOKUP(I156,ID!$E$1:$F$107,2,FALSE))</f>
        <v/>
      </c>
      <c r="K156" s="164"/>
      <c r="L156" s="142" t="str">
        <f>IFERROR(IF(C156="","",IF(SUMIFS(Dues!$F$4:$F$153,Dues!$B$4:$B$153,DCR!$C156)-SUMIFS($M$7:$M155,$C$7:$C155,$C156)&lt;0,"No Due",SUMIFS(Dues!$F$4:$F$153,Dues!$B$4:$B$153,DCR!$C156)-SUMIFS($M$7:$M155,$C$7:$C155,$C156))),"No Dues")</f>
        <v/>
      </c>
      <c r="M156" s="143"/>
      <c r="N156" s="143"/>
      <c r="O156" s="145" t="str">
        <f>IFERROR(IF(AND(L156&lt;=0,M156&lt;&gt;""),"Cash?",SUMIFS($M$8:$M156,$C$8:$C156,$C156)/VLOOKUP($C156,$C$8:$L156,10,FALSE)),"")</f>
        <v/>
      </c>
      <c r="P156" s="50" t="str">
        <f t="shared" si="7"/>
        <v/>
      </c>
      <c r="Q156" s="63"/>
      <c r="R156" s="88" t="str">
        <f>IF(IFERROR(VLOOKUP(C156,$C$7:C155,1,FALSE)&gt;0,0),"",1)</f>
        <v/>
      </c>
      <c r="S156" s="88"/>
      <c r="T156" s="88" t="str">
        <f t="shared" si="8"/>
        <v/>
      </c>
      <c r="U156" s="89" t="e">
        <f t="shared" si="6"/>
        <v>#VALUE!</v>
      </c>
      <c r="V156" s="61"/>
      <c r="W156" s="146"/>
      <c r="X156" s="147"/>
    </row>
    <row r="157" spans="1:24" ht="16.5" customHeight="1">
      <c r="A157" s="62"/>
      <c r="B157" s="83" t="str">
        <f>IF(C157="","",_xlfn.AGGREGATE(2,7,$B$8:B156)+1)</f>
        <v/>
      </c>
      <c r="C157" s="84" t="str">
        <f>IFERROR(IF(D157="","",INDEX('Party Data'!$C$1:$P$9950,MATCH(DCR!D157,'Party Data'!$P$2:$P$9950,0)+1,4)),"New")</f>
        <v/>
      </c>
      <c r="D157" s="7"/>
      <c r="E157" s="8" t="str">
        <f>IFERROR(IF(C157="","",VLOOKUP(C157,'Party Data'!F:H,3,FALSE)),"")</f>
        <v/>
      </c>
      <c r="F157" s="10" t="str">
        <f>IFERROR(IF(D157="","",INDEX('Party Data'!$D:$F,MATCH(DCR!C157,'Party Data'!F:F,0),1)),"")</f>
        <v/>
      </c>
      <c r="G157" s="32" t="str">
        <f>IFERROR(VLOOKUP(C157,'Party Data'!$F:$N,8,FALSE),"")</f>
        <v/>
      </c>
      <c r="H157" s="85" t="str">
        <f>IFERROR(UPPER(LEFT(VLOOKUP(C157,'Party Data'!$F:$M,5,FALSE),3)),"")</f>
        <v/>
      </c>
      <c r="I157" s="86" t="str">
        <f>IF(F157="","",VLOOKUP($D$2,ID!$C$1:$F$86,3,FALSE))</f>
        <v/>
      </c>
      <c r="J157" s="87" t="str">
        <f>IF(I157="","",VLOOKUP(I157,ID!$E$1:$F$107,2,FALSE))</f>
        <v/>
      </c>
      <c r="K157" s="164"/>
      <c r="L157" s="142" t="str">
        <f>IFERROR(IF(C157="","",IF(SUMIFS(Dues!$F$4:$F$153,Dues!$B$4:$B$153,DCR!$C157)-SUMIFS($M$7:$M156,$C$7:$C156,$C157)&lt;0,"No Due",SUMIFS(Dues!$F$4:$F$153,Dues!$B$4:$B$153,DCR!$C157)-SUMIFS($M$7:$M156,$C$7:$C156,$C157))),"No Dues")</f>
        <v/>
      </c>
      <c r="M157" s="143"/>
      <c r="N157" s="143"/>
      <c r="O157" s="145" t="str">
        <f>IFERROR(IF(AND(L157&lt;=0,M157&lt;&gt;""),"Cash?",SUMIFS($M$8:$M157,$C$8:$C157,$C157)/VLOOKUP($C157,$C$8:$L157,10,FALSE)),"")</f>
        <v/>
      </c>
      <c r="P157" s="50" t="str">
        <f t="shared" si="7"/>
        <v/>
      </c>
      <c r="Q157" s="63"/>
      <c r="R157" s="88" t="str">
        <f>IF(IFERROR(VLOOKUP(C157,$C$7:C156,1,FALSE)&gt;0,0),"",1)</f>
        <v/>
      </c>
      <c r="S157" s="88"/>
      <c r="T157" s="88" t="str">
        <f t="shared" si="8"/>
        <v/>
      </c>
      <c r="U157" s="89" t="e">
        <f t="shared" ref="U157:U220" si="9">OR(N157&gt;0,M157&gt;0,VALUE(L157)&gt;0)</f>
        <v>#VALUE!</v>
      </c>
      <c r="V157" s="61"/>
      <c r="W157" s="146"/>
      <c r="X157" s="147"/>
    </row>
    <row r="158" spans="1:24" ht="16.5" customHeight="1">
      <c r="A158" s="62"/>
      <c r="B158" s="83" t="str">
        <f>IF(C158="","",_xlfn.AGGREGATE(2,7,$B$8:B157)+1)</f>
        <v/>
      </c>
      <c r="C158" s="84" t="str">
        <f>IFERROR(IF(D158="","",INDEX('Party Data'!$C$1:$P$9950,MATCH(DCR!D158,'Party Data'!$P$2:$P$9950,0)+1,4)),"New")</f>
        <v/>
      </c>
      <c r="D158" s="7"/>
      <c r="E158" s="8" t="str">
        <f>IFERROR(IF(C158="","",VLOOKUP(C158,'Party Data'!F:H,3,FALSE)),"")</f>
        <v/>
      </c>
      <c r="F158" s="10" t="str">
        <f>IFERROR(IF(D158="","",INDEX('Party Data'!$D:$F,MATCH(DCR!C158,'Party Data'!F:F,0),1)),"")</f>
        <v/>
      </c>
      <c r="G158" s="32" t="str">
        <f>IFERROR(VLOOKUP(C158,'Party Data'!$F:$N,8,FALSE),"")</f>
        <v/>
      </c>
      <c r="H158" s="85" t="str">
        <f>IFERROR(UPPER(LEFT(VLOOKUP(C158,'Party Data'!$F:$M,5,FALSE),3)),"")</f>
        <v/>
      </c>
      <c r="I158" s="86" t="str">
        <f>IF(F158="","",VLOOKUP($D$2,ID!$C$1:$F$86,3,FALSE))</f>
        <v/>
      </c>
      <c r="J158" s="87" t="str">
        <f>IF(I158="","",VLOOKUP(I158,ID!$E$1:$F$107,2,FALSE))</f>
        <v/>
      </c>
      <c r="K158" s="164"/>
      <c r="L158" s="142" t="str">
        <f>IFERROR(IF(C158="","",IF(SUMIFS(Dues!$F$4:$F$153,Dues!$B$4:$B$153,DCR!$C158)-SUMIFS($M$7:$M157,$C$7:$C157,$C158)&lt;0,"No Due",SUMIFS(Dues!$F$4:$F$153,Dues!$B$4:$B$153,DCR!$C158)-SUMIFS($M$7:$M157,$C$7:$C157,$C158))),"No Dues")</f>
        <v/>
      </c>
      <c r="M158" s="143"/>
      <c r="N158" s="143"/>
      <c r="O158" s="145" t="str">
        <f>IFERROR(IF(AND(L158&lt;=0,M158&lt;&gt;""),"Cash?",SUMIFS($M$8:$M158,$C$8:$C158,$C158)/VLOOKUP($C158,$C$8:$L158,10,FALSE)),"")</f>
        <v/>
      </c>
      <c r="P158" s="50" t="str">
        <f t="shared" si="7"/>
        <v/>
      </c>
      <c r="Q158" s="63"/>
      <c r="R158" s="88" t="str">
        <f>IF(IFERROR(VLOOKUP(C158,$C$7:C157,1,FALSE)&gt;0,0),"",1)</f>
        <v/>
      </c>
      <c r="S158" s="88"/>
      <c r="T158" s="88" t="str">
        <f t="shared" si="8"/>
        <v/>
      </c>
      <c r="U158" s="89" t="e">
        <f t="shared" si="9"/>
        <v>#VALUE!</v>
      </c>
      <c r="V158" s="61"/>
      <c r="W158" s="146"/>
      <c r="X158" s="147"/>
    </row>
    <row r="159" spans="1:24" ht="16.5" customHeight="1">
      <c r="A159" s="62"/>
      <c r="B159" s="83" t="str">
        <f>IF(C159="","",_xlfn.AGGREGATE(2,7,$B$8:B158)+1)</f>
        <v/>
      </c>
      <c r="C159" s="84" t="str">
        <f>IFERROR(IF(D159="","",INDEX('Party Data'!$C$1:$P$9950,MATCH(DCR!D159,'Party Data'!$P$2:$P$9950,0)+1,4)),"New")</f>
        <v/>
      </c>
      <c r="D159" s="7"/>
      <c r="E159" s="8" t="str">
        <f>IFERROR(IF(C159="","",VLOOKUP(C159,'Party Data'!F:H,3,FALSE)),"")</f>
        <v/>
      </c>
      <c r="F159" s="10" t="str">
        <f>IFERROR(IF(D159="","",INDEX('Party Data'!$D:$F,MATCH(DCR!C159,'Party Data'!F:F,0),1)),"")</f>
        <v/>
      </c>
      <c r="G159" s="32" t="str">
        <f>IFERROR(VLOOKUP(C159,'Party Data'!$F:$N,8,FALSE),"")</f>
        <v/>
      </c>
      <c r="H159" s="85" t="str">
        <f>IFERROR(UPPER(LEFT(VLOOKUP(C159,'Party Data'!$F:$M,5,FALSE),3)),"")</f>
        <v/>
      </c>
      <c r="I159" s="86" t="str">
        <f>IF(F159="","",VLOOKUP($D$2,ID!$C$1:$F$86,3,FALSE))</f>
        <v/>
      </c>
      <c r="J159" s="87" t="str">
        <f>IF(I159="","",VLOOKUP(I159,ID!$E$1:$F$107,2,FALSE))</f>
        <v/>
      </c>
      <c r="K159" s="164"/>
      <c r="L159" s="142" t="str">
        <f>IFERROR(IF(C159="","",IF(SUMIFS(Dues!$F$4:$F$153,Dues!$B$4:$B$153,DCR!$C159)-SUMIFS($M$7:$M158,$C$7:$C158,$C159)&lt;0,"No Due",SUMIFS(Dues!$F$4:$F$153,Dues!$B$4:$B$153,DCR!$C159)-SUMIFS($M$7:$M158,$C$7:$C158,$C159))),"No Dues")</f>
        <v/>
      </c>
      <c r="M159" s="143"/>
      <c r="N159" s="143"/>
      <c r="O159" s="145" t="str">
        <f>IFERROR(IF(AND(L159&lt;=0,M159&lt;&gt;""),"Cash?",SUMIFS($M$8:$M159,$C$8:$C159,$C159)/VLOOKUP($C159,$C$8:$L159,10,FALSE)),"")</f>
        <v/>
      </c>
      <c r="P159" s="50" t="str">
        <f t="shared" si="7"/>
        <v/>
      </c>
      <c r="Q159" s="63"/>
      <c r="R159" s="88" t="str">
        <f>IF(IFERROR(VLOOKUP(C159,$C$7:C158,1,FALSE)&gt;0,0),"",1)</f>
        <v/>
      </c>
      <c r="S159" s="88"/>
      <c r="T159" s="88" t="str">
        <f t="shared" si="8"/>
        <v/>
      </c>
      <c r="U159" s="89" t="e">
        <f t="shared" si="9"/>
        <v>#VALUE!</v>
      </c>
      <c r="V159" s="61"/>
      <c r="W159" s="146"/>
      <c r="X159" s="147"/>
    </row>
    <row r="160" spans="1:24" ht="16.5" customHeight="1">
      <c r="A160" s="62"/>
      <c r="B160" s="83" t="str">
        <f>IF(C160="","",_xlfn.AGGREGATE(2,7,$B$8:B159)+1)</f>
        <v/>
      </c>
      <c r="C160" s="84" t="str">
        <f>IFERROR(IF(D160="","",INDEX('Party Data'!$C$1:$P$9950,MATCH(DCR!D160,'Party Data'!$P$2:$P$9950,0)+1,4)),"New")</f>
        <v/>
      </c>
      <c r="D160" s="7"/>
      <c r="E160" s="8" t="str">
        <f>IFERROR(IF(C160="","",VLOOKUP(C160,'Party Data'!F:H,3,FALSE)),"")</f>
        <v/>
      </c>
      <c r="F160" s="10" t="str">
        <f>IFERROR(IF(D160="","",INDEX('Party Data'!$D:$F,MATCH(DCR!C160,'Party Data'!F:F,0),1)),"")</f>
        <v/>
      </c>
      <c r="G160" s="32" t="str">
        <f>IFERROR(VLOOKUP(C160,'Party Data'!$F:$N,8,FALSE),"")</f>
        <v/>
      </c>
      <c r="H160" s="85" t="str">
        <f>IFERROR(UPPER(LEFT(VLOOKUP(C160,'Party Data'!$F:$M,5,FALSE),3)),"")</f>
        <v/>
      </c>
      <c r="I160" s="86" t="str">
        <f>IF(F160="","",VLOOKUP($D$2,ID!$C$1:$F$86,3,FALSE))</f>
        <v/>
      </c>
      <c r="J160" s="87" t="str">
        <f>IF(I160="","",VLOOKUP(I160,ID!$E$1:$F$107,2,FALSE))</f>
        <v/>
      </c>
      <c r="K160" s="164"/>
      <c r="L160" s="142" t="str">
        <f>IFERROR(IF(C160="","",IF(SUMIFS(Dues!$F$4:$F$153,Dues!$B$4:$B$153,DCR!$C160)-SUMIFS($M$7:$M159,$C$7:$C159,$C160)&lt;0,"No Due",SUMIFS(Dues!$F$4:$F$153,Dues!$B$4:$B$153,DCR!$C160)-SUMIFS($M$7:$M159,$C$7:$C159,$C160))),"No Dues")</f>
        <v/>
      </c>
      <c r="M160" s="143"/>
      <c r="N160" s="143"/>
      <c r="O160" s="145" t="str">
        <f>IFERROR(IF(AND(L160&lt;=0,M160&lt;&gt;""),"Cash?",SUMIFS($M$8:$M160,$C$8:$C160,$C160)/VLOOKUP($C160,$C$8:$L160,10,FALSE)),"")</f>
        <v/>
      </c>
      <c r="P160" s="50" t="str">
        <f t="shared" si="7"/>
        <v/>
      </c>
      <c r="Q160" s="63"/>
      <c r="R160" s="88" t="str">
        <f>IF(IFERROR(VLOOKUP(C160,$C$7:C159,1,FALSE)&gt;0,0),"",1)</f>
        <v/>
      </c>
      <c r="S160" s="88"/>
      <c r="T160" s="88" t="str">
        <f t="shared" si="8"/>
        <v/>
      </c>
      <c r="U160" s="89" t="e">
        <f t="shared" si="9"/>
        <v>#VALUE!</v>
      </c>
      <c r="V160" s="61"/>
      <c r="W160" s="146"/>
      <c r="X160" s="147"/>
    </row>
    <row r="161" spans="1:24" ht="16.5" customHeight="1">
      <c r="A161" s="62"/>
      <c r="B161" s="83" t="str">
        <f>IF(C161="","",_xlfn.AGGREGATE(2,7,$B$8:B160)+1)</f>
        <v/>
      </c>
      <c r="C161" s="84" t="str">
        <f>IFERROR(IF(D161="","",INDEX('Party Data'!$C$1:$P$9950,MATCH(DCR!D161,'Party Data'!$P$2:$P$9950,0)+1,4)),"New")</f>
        <v/>
      </c>
      <c r="D161" s="7"/>
      <c r="E161" s="8" t="str">
        <f>IFERROR(IF(C161="","",VLOOKUP(C161,'Party Data'!F:H,3,FALSE)),"")</f>
        <v/>
      </c>
      <c r="F161" s="10" t="str">
        <f>IFERROR(IF(D161="","",INDEX('Party Data'!$D:$F,MATCH(DCR!C161,'Party Data'!F:F,0),1)),"")</f>
        <v/>
      </c>
      <c r="G161" s="32" t="str">
        <f>IFERROR(VLOOKUP(C161,'Party Data'!$F:$N,8,FALSE),"")</f>
        <v/>
      </c>
      <c r="H161" s="85" t="str">
        <f>IFERROR(UPPER(LEFT(VLOOKUP(C161,'Party Data'!$F:$M,5,FALSE),3)),"")</f>
        <v/>
      </c>
      <c r="I161" s="86" t="str">
        <f>IF(F161="","",VLOOKUP($D$2,ID!$C$1:$F$86,3,FALSE))</f>
        <v/>
      </c>
      <c r="J161" s="87" t="str">
        <f>IF(I161="","",VLOOKUP(I161,ID!$E$1:$F$107,2,FALSE))</f>
        <v/>
      </c>
      <c r="K161" s="164"/>
      <c r="L161" s="142" t="str">
        <f>IFERROR(IF(C161="","",IF(SUMIFS(Dues!$F$4:$F$153,Dues!$B$4:$B$153,DCR!$C161)-SUMIFS($M$7:$M160,$C$7:$C160,$C161)&lt;0,"No Due",SUMIFS(Dues!$F$4:$F$153,Dues!$B$4:$B$153,DCR!$C161)-SUMIFS($M$7:$M160,$C$7:$C160,$C161))),"No Dues")</f>
        <v/>
      </c>
      <c r="M161" s="143"/>
      <c r="N161" s="143"/>
      <c r="O161" s="145" t="str">
        <f>IFERROR(IF(AND(L161&lt;=0,M161&lt;&gt;""),"Cash?",SUMIFS($M$8:$M161,$C$8:$C161,$C161)/VLOOKUP($C161,$C$8:$L161,10,FALSE)),"")</f>
        <v/>
      </c>
      <c r="P161" s="50" t="str">
        <f t="shared" si="7"/>
        <v/>
      </c>
      <c r="Q161" s="63"/>
      <c r="R161" s="88" t="str">
        <f>IF(IFERROR(VLOOKUP(C161,$C$7:C160,1,FALSE)&gt;0,0),"",1)</f>
        <v/>
      </c>
      <c r="S161" s="88"/>
      <c r="T161" s="88" t="str">
        <f t="shared" si="8"/>
        <v/>
      </c>
      <c r="U161" s="89" t="e">
        <f t="shared" si="9"/>
        <v>#VALUE!</v>
      </c>
      <c r="V161" s="61"/>
      <c r="W161" s="146"/>
      <c r="X161" s="147"/>
    </row>
    <row r="162" spans="1:24" ht="16.5" customHeight="1">
      <c r="A162" s="62"/>
      <c r="B162" s="83" t="str">
        <f>IF(C162="","",_xlfn.AGGREGATE(2,7,$B$8:B161)+1)</f>
        <v/>
      </c>
      <c r="C162" s="84" t="str">
        <f>IFERROR(IF(D162="","",INDEX('Party Data'!$C$1:$P$9950,MATCH(DCR!D162,'Party Data'!$P$2:$P$9950,0)+1,4)),"New")</f>
        <v/>
      </c>
      <c r="D162" s="7"/>
      <c r="E162" s="8" t="str">
        <f>IFERROR(IF(C162="","",VLOOKUP(C162,'Party Data'!F:H,3,FALSE)),"")</f>
        <v/>
      </c>
      <c r="F162" s="10" t="str">
        <f>IFERROR(IF(D162="","",INDEX('Party Data'!$D:$F,MATCH(DCR!C162,'Party Data'!F:F,0),1)),"")</f>
        <v/>
      </c>
      <c r="G162" s="32" t="str">
        <f>IFERROR(VLOOKUP(C162,'Party Data'!$F:$N,8,FALSE),"")</f>
        <v/>
      </c>
      <c r="H162" s="85" t="str">
        <f>IFERROR(UPPER(LEFT(VLOOKUP(C162,'Party Data'!$F:$M,5,FALSE),3)),"")</f>
        <v/>
      </c>
      <c r="I162" s="86" t="str">
        <f>IF(F162="","",VLOOKUP($D$2,ID!$C$1:$F$86,3,FALSE))</f>
        <v/>
      </c>
      <c r="J162" s="87" t="str">
        <f>IF(I162="","",VLOOKUP(I162,ID!$E$1:$F$107,2,FALSE))</f>
        <v/>
      </c>
      <c r="K162" s="164"/>
      <c r="L162" s="142" t="str">
        <f>IFERROR(IF(C162="","",IF(SUMIFS(Dues!$F$4:$F$153,Dues!$B$4:$B$153,DCR!$C162)-SUMIFS($M$7:$M161,$C$7:$C161,$C162)&lt;0,"No Due",SUMIFS(Dues!$F$4:$F$153,Dues!$B$4:$B$153,DCR!$C162)-SUMIFS($M$7:$M161,$C$7:$C161,$C162))),"No Dues")</f>
        <v/>
      </c>
      <c r="M162" s="143"/>
      <c r="N162" s="143"/>
      <c r="O162" s="145" t="str">
        <f>IFERROR(IF(AND(L162&lt;=0,M162&lt;&gt;""),"Cash?",SUMIFS($M$8:$M162,$C$8:$C162,$C162)/VLOOKUP($C162,$C$8:$L162,10,FALSE)),"")</f>
        <v/>
      </c>
      <c r="P162" s="50" t="str">
        <f t="shared" si="7"/>
        <v/>
      </c>
      <c r="Q162" s="63"/>
      <c r="R162" s="88" t="str">
        <f>IF(IFERROR(VLOOKUP(C162,$C$7:C161,1,FALSE)&gt;0,0),"",1)</f>
        <v/>
      </c>
      <c r="S162" s="88"/>
      <c r="T162" s="88" t="str">
        <f t="shared" si="8"/>
        <v/>
      </c>
      <c r="U162" s="89" t="e">
        <f t="shared" si="9"/>
        <v>#VALUE!</v>
      </c>
      <c r="V162" s="61"/>
      <c r="W162" s="146"/>
      <c r="X162" s="147"/>
    </row>
    <row r="163" spans="1:24" ht="16.5" customHeight="1">
      <c r="A163" s="62"/>
      <c r="B163" s="83" t="str">
        <f>IF(C163="","",_xlfn.AGGREGATE(2,7,$B$8:B162)+1)</f>
        <v/>
      </c>
      <c r="C163" s="84" t="str">
        <f>IFERROR(IF(D163="","",INDEX('Party Data'!$C$1:$P$9950,MATCH(DCR!D163,'Party Data'!$P$2:$P$9950,0)+1,4)),"New")</f>
        <v/>
      </c>
      <c r="D163" s="7"/>
      <c r="E163" s="8" t="str">
        <f>IFERROR(IF(C163="","",VLOOKUP(C163,'Party Data'!F:H,3,FALSE)),"")</f>
        <v/>
      </c>
      <c r="F163" s="10" t="str">
        <f>IFERROR(IF(D163="","",INDEX('Party Data'!$D:$F,MATCH(DCR!C163,'Party Data'!F:F,0),1)),"")</f>
        <v/>
      </c>
      <c r="G163" s="32" t="str">
        <f>IFERROR(VLOOKUP(C163,'Party Data'!$F:$N,8,FALSE),"")</f>
        <v/>
      </c>
      <c r="H163" s="85" t="str">
        <f>IFERROR(UPPER(LEFT(VLOOKUP(C163,'Party Data'!$F:$M,5,FALSE),3)),"")</f>
        <v/>
      </c>
      <c r="I163" s="86" t="str">
        <f>IF(F163="","",VLOOKUP($D$2,ID!$C$1:$F$86,3,FALSE))</f>
        <v/>
      </c>
      <c r="J163" s="87" t="str">
        <f>IF(I163="","",VLOOKUP(I163,ID!$E$1:$F$107,2,FALSE))</f>
        <v/>
      </c>
      <c r="K163" s="164"/>
      <c r="L163" s="142" t="str">
        <f>IFERROR(IF(C163="","",IF(SUMIFS(Dues!$F$4:$F$153,Dues!$B$4:$B$153,DCR!$C163)-SUMIFS($M$7:$M162,$C$7:$C162,$C163)&lt;0,"No Due",SUMIFS(Dues!$F$4:$F$153,Dues!$B$4:$B$153,DCR!$C163)-SUMIFS($M$7:$M162,$C$7:$C162,$C163))),"No Dues")</f>
        <v/>
      </c>
      <c r="M163" s="143"/>
      <c r="N163" s="143"/>
      <c r="O163" s="145" t="str">
        <f>IFERROR(IF(AND(L163&lt;=0,M163&lt;&gt;""),"Cash?",SUMIFS($M$8:$M163,$C$8:$C163,$C163)/VLOOKUP($C163,$C$8:$L163,10,FALSE)),"")</f>
        <v/>
      </c>
      <c r="P163" s="50" t="str">
        <f t="shared" si="7"/>
        <v/>
      </c>
      <c r="Q163" s="63"/>
      <c r="R163" s="88" t="str">
        <f>IF(IFERROR(VLOOKUP(C163,$C$7:C162,1,FALSE)&gt;0,0),"",1)</f>
        <v/>
      </c>
      <c r="S163" s="88"/>
      <c r="T163" s="88" t="str">
        <f t="shared" si="8"/>
        <v/>
      </c>
      <c r="U163" s="89" t="e">
        <f t="shared" si="9"/>
        <v>#VALUE!</v>
      </c>
      <c r="V163" s="61"/>
      <c r="W163" s="146"/>
      <c r="X163" s="147"/>
    </row>
    <row r="164" spans="1:24" ht="16.5" customHeight="1">
      <c r="A164" s="62"/>
      <c r="B164" s="83" t="str">
        <f>IF(C164="","",_xlfn.AGGREGATE(2,7,$B$8:B163)+1)</f>
        <v/>
      </c>
      <c r="C164" s="84" t="str">
        <f>IFERROR(IF(D164="","",INDEX('Party Data'!$C$1:$P$9950,MATCH(DCR!D164,'Party Data'!$P$2:$P$9950,0)+1,4)),"New")</f>
        <v/>
      </c>
      <c r="D164" s="7"/>
      <c r="E164" s="8" t="str">
        <f>IFERROR(IF(C164="","",VLOOKUP(C164,'Party Data'!F:H,3,FALSE)),"")</f>
        <v/>
      </c>
      <c r="F164" s="10" t="str">
        <f>IFERROR(IF(D164="","",INDEX('Party Data'!$D:$F,MATCH(DCR!C164,'Party Data'!F:F,0),1)),"")</f>
        <v/>
      </c>
      <c r="G164" s="32" t="str">
        <f>IFERROR(VLOOKUP(C164,'Party Data'!$F:$N,8,FALSE),"")</f>
        <v/>
      </c>
      <c r="H164" s="85" t="str">
        <f>IFERROR(UPPER(LEFT(VLOOKUP(C164,'Party Data'!$F:$M,5,FALSE),3)),"")</f>
        <v/>
      </c>
      <c r="I164" s="86" t="str">
        <f>IF(F164="","",VLOOKUP($D$2,ID!$C$1:$F$86,3,FALSE))</f>
        <v/>
      </c>
      <c r="J164" s="87" t="str">
        <f>IF(I164="","",VLOOKUP(I164,ID!$E$1:$F$107,2,FALSE))</f>
        <v/>
      </c>
      <c r="K164" s="164"/>
      <c r="L164" s="142" t="str">
        <f>IFERROR(IF(C164="","",IF(SUMIFS(Dues!$F$4:$F$153,Dues!$B$4:$B$153,DCR!$C164)-SUMIFS($M$7:$M163,$C$7:$C163,$C164)&lt;0,"No Due",SUMIFS(Dues!$F$4:$F$153,Dues!$B$4:$B$153,DCR!$C164)-SUMIFS($M$7:$M163,$C$7:$C163,$C164))),"No Dues")</f>
        <v/>
      </c>
      <c r="M164" s="143"/>
      <c r="N164" s="143"/>
      <c r="O164" s="145" t="str">
        <f>IFERROR(IF(AND(L164&lt;=0,M164&lt;&gt;""),"Cash?",SUMIFS($M$8:$M164,$C$8:$C164,$C164)/VLOOKUP($C164,$C$8:$L164,10,FALSE)),"")</f>
        <v/>
      </c>
      <c r="P164" s="50" t="str">
        <f t="shared" si="7"/>
        <v/>
      </c>
      <c r="Q164" s="63"/>
      <c r="R164" s="88" t="str">
        <f>IF(IFERROR(VLOOKUP(C164,$C$7:C163,1,FALSE)&gt;0,0),"",1)</f>
        <v/>
      </c>
      <c r="S164" s="88"/>
      <c r="T164" s="88" t="str">
        <f t="shared" si="8"/>
        <v/>
      </c>
      <c r="U164" s="89" t="e">
        <f t="shared" si="9"/>
        <v>#VALUE!</v>
      </c>
      <c r="V164" s="61"/>
      <c r="W164" s="146"/>
      <c r="X164" s="147"/>
    </row>
    <row r="165" spans="1:24" ht="16.5" customHeight="1">
      <c r="A165" s="62"/>
      <c r="B165" s="83" t="str">
        <f>IF(C165="","",_xlfn.AGGREGATE(2,7,$B$8:B164)+1)</f>
        <v/>
      </c>
      <c r="C165" s="84" t="str">
        <f>IFERROR(IF(D165="","",INDEX('Party Data'!$C$1:$P$9950,MATCH(DCR!D165,'Party Data'!$P$2:$P$9950,0)+1,4)),"New")</f>
        <v/>
      </c>
      <c r="D165" s="7"/>
      <c r="E165" s="8" t="str">
        <f>IFERROR(IF(C165="","",VLOOKUP(C165,'Party Data'!F:H,3,FALSE)),"")</f>
        <v/>
      </c>
      <c r="F165" s="10" t="str">
        <f>IFERROR(IF(D165="","",INDEX('Party Data'!$D:$F,MATCH(DCR!C165,'Party Data'!F:F,0),1)),"")</f>
        <v/>
      </c>
      <c r="G165" s="32" t="str">
        <f>IFERROR(VLOOKUP(C165,'Party Data'!$F:$N,8,FALSE),"")</f>
        <v/>
      </c>
      <c r="H165" s="85" t="str">
        <f>IFERROR(UPPER(LEFT(VLOOKUP(C165,'Party Data'!$F:$M,5,FALSE),3)),"")</f>
        <v/>
      </c>
      <c r="I165" s="86" t="str">
        <f>IF(F165="","",VLOOKUP($D$2,ID!$C$1:$F$86,3,FALSE))</f>
        <v/>
      </c>
      <c r="J165" s="87" t="str">
        <f>IF(I165="","",VLOOKUP(I165,ID!$E$1:$F$107,2,FALSE))</f>
        <v/>
      </c>
      <c r="K165" s="164"/>
      <c r="L165" s="142" t="str">
        <f>IFERROR(IF(C165="","",IF(SUMIFS(Dues!$F$4:$F$153,Dues!$B$4:$B$153,DCR!$C165)-SUMIFS($M$7:$M164,$C$7:$C164,$C165)&lt;0,"No Due",SUMIFS(Dues!$F$4:$F$153,Dues!$B$4:$B$153,DCR!$C165)-SUMIFS($M$7:$M164,$C$7:$C164,$C165))),"No Dues")</f>
        <v/>
      </c>
      <c r="M165" s="143"/>
      <c r="N165" s="143"/>
      <c r="O165" s="145" t="str">
        <f>IFERROR(IF(AND(L165&lt;=0,M165&lt;&gt;""),"Cash?",SUMIFS($M$8:$M165,$C$8:$C165,$C165)/VLOOKUP($C165,$C$8:$L165,10,FALSE)),"")</f>
        <v/>
      </c>
      <c r="P165" s="50" t="str">
        <f t="shared" si="7"/>
        <v/>
      </c>
      <c r="Q165" s="63"/>
      <c r="R165" s="88" t="str">
        <f>IF(IFERROR(VLOOKUP(C165,$C$7:C164,1,FALSE)&gt;0,0),"",1)</f>
        <v/>
      </c>
      <c r="S165" s="88"/>
      <c r="T165" s="88" t="str">
        <f t="shared" si="8"/>
        <v/>
      </c>
      <c r="U165" s="89" t="e">
        <f t="shared" si="9"/>
        <v>#VALUE!</v>
      </c>
      <c r="V165" s="61"/>
      <c r="W165" s="146"/>
      <c r="X165" s="147"/>
    </row>
    <row r="166" spans="1:24" ht="16.5" customHeight="1">
      <c r="A166" s="62"/>
      <c r="B166" s="83" t="str">
        <f>IF(C166="","",_xlfn.AGGREGATE(2,7,$B$8:B165)+1)</f>
        <v/>
      </c>
      <c r="C166" s="84" t="str">
        <f>IFERROR(IF(D166="","",INDEX('Party Data'!$C$1:$P$9950,MATCH(DCR!D166,'Party Data'!$P$2:$P$9950,0)+1,4)),"New")</f>
        <v/>
      </c>
      <c r="D166" s="7"/>
      <c r="E166" s="8" t="str">
        <f>IFERROR(IF(C166="","",VLOOKUP(C166,'Party Data'!F:H,3,FALSE)),"")</f>
        <v/>
      </c>
      <c r="F166" s="10" t="str">
        <f>IFERROR(IF(D166="","",INDEX('Party Data'!$D:$F,MATCH(DCR!C166,'Party Data'!F:F,0),1)),"")</f>
        <v/>
      </c>
      <c r="G166" s="32" t="str">
        <f>IFERROR(VLOOKUP(C166,'Party Data'!$F:$N,8,FALSE),"")</f>
        <v/>
      </c>
      <c r="H166" s="85" t="str">
        <f>IFERROR(UPPER(LEFT(VLOOKUP(C166,'Party Data'!$F:$M,5,FALSE),3)),"")</f>
        <v/>
      </c>
      <c r="I166" s="86" t="str">
        <f>IF(F166="","",VLOOKUP($D$2,ID!$C$1:$F$86,3,FALSE))</f>
        <v/>
      </c>
      <c r="J166" s="87" t="str">
        <f>IF(I166="","",VLOOKUP(I166,ID!$E$1:$F$107,2,FALSE))</f>
        <v/>
      </c>
      <c r="K166" s="164"/>
      <c r="L166" s="142" t="str">
        <f>IFERROR(IF(C166="","",IF(SUMIFS(Dues!$F$4:$F$153,Dues!$B$4:$B$153,DCR!$C166)-SUMIFS($M$7:$M165,$C$7:$C165,$C166)&lt;0,"No Due",SUMIFS(Dues!$F$4:$F$153,Dues!$B$4:$B$153,DCR!$C166)-SUMIFS($M$7:$M165,$C$7:$C165,$C166))),"No Dues")</f>
        <v/>
      </c>
      <c r="M166" s="143"/>
      <c r="N166" s="143"/>
      <c r="O166" s="145" t="str">
        <f>IFERROR(IF(AND(L166&lt;=0,M166&lt;&gt;""),"Cash?",SUMIFS($M$8:$M166,$C$8:$C166,$C166)/VLOOKUP($C166,$C$8:$L166,10,FALSE)),"")</f>
        <v/>
      </c>
      <c r="P166" s="50" t="str">
        <f t="shared" si="7"/>
        <v/>
      </c>
      <c r="Q166" s="63"/>
      <c r="R166" s="88" t="str">
        <f>IF(IFERROR(VLOOKUP(C166,$C$7:C165,1,FALSE)&gt;0,0),"",1)</f>
        <v/>
      </c>
      <c r="S166" s="88"/>
      <c r="T166" s="88" t="str">
        <f t="shared" si="8"/>
        <v/>
      </c>
      <c r="U166" s="89" t="e">
        <f t="shared" si="9"/>
        <v>#VALUE!</v>
      </c>
      <c r="V166" s="61"/>
      <c r="W166" s="146"/>
      <c r="X166" s="147"/>
    </row>
    <row r="167" spans="1:24" ht="16.5" customHeight="1">
      <c r="A167" s="62"/>
      <c r="B167" s="83" t="str">
        <f>IF(C167="","",_xlfn.AGGREGATE(2,7,$B$8:B166)+1)</f>
        <v/>
      </c>
      <c r="C167" s="84" t="str">
        <f>IFERROR(IF(D167="","",INDEX('Party Data'!$C$1:$P$9950,MATCH(DCR!D167,'Party Data'!$P$2:$P$9950,0)+1,4)),"New")</f>
        <v/>
      </c>
      <c r="D167" s="7"/>
      <c r="E167" s="8" t="str">
        <f>IFERROR(IF(C167="","",VLOOKUP(C167,'Party Data'!F:H,3,FALSE)),"")</f>
        <v/>
      </c>
      <c r="F167" s="10" t="str">
        <f>IFERROR(IF(D167="","",INDEX('Party Data'!$D:$F,MATCH(DCR!C167,'Party Data'!F:F,0),1)),"")</f>
        <v/>
      </c>
      <c r="G167" s="32" t="str">
        <f>IFERROR(VLOOKUP(C167,'Party Data'!$F:$N,8,FALSE),"")</f>
        <v/>
      </c>
      <c r="H167" s="85" t="str">
        <f>IFERROR(UPPER(LEFT(VLOOKUP(C167,'Party Data'!$F:$M,5,FALSE),3)),"")</f>
        <v/>
      </c>
      <c r="I167" s="86" t="str">
        <f>IF(F167="","",VLOOKUP($D$2,ID!$C$1:$F$86,3,FALSE))</f>
        <v/>
      </c>
      <c r="J167" s="87" t="str">
        <f>IF(I167="","",VLOOKUP(I167,ID!$E$1:$F$107,2,FALSE))</f>
        <v/>
      </c>
      <c r="K167" s="164"/>
      <c r="L167" s="142" t="str">
        <f>IFERROR(IF(C167="","",IF(SUMIFS(Dues!$F$4:$F$153,Dues!$B$4:$B$153,DCR!$C167)-SUMIFS($M$7:$M166,$C$7:$C166,$C167)&lt;0,"No Due",SUMIFS(Dues!$F$4:$F$153,Dues!$B$4:$B$153,DCR!$C167)-SUMIFS($M$7:$M166,$C$7:$C166,$C167))),"No Dues")</f>
        <v/>
      </c>
      <c r="M167" s="143"/>
      <c r="N167" s="143"/>
      <c r="O167" s="145" t="str">
        <f>IFERROR(IF(AND(L167&lt;=0,M167&lt;&gt;""),"Cash?",SUMIFS($M$8:$M167,$C$8:$C167,$C167)/VLOOKUP($C167,$C$8:$L167,10,FALSE)),"")</f>
        <v/>
      </c>
      <c r="P167" s="50" t="str">
        <f t="shared" si="7"/>
        <v/>
      </c>
      <c r="Q167" s="63"/>
      <c r="R167" s="88" t="str">
        <f>IF(IFERROR(VLOOKUP(C167,$C$7:C166,1,FALSE)&gt;0,0),"",1)</f>
        <v/>
      </c>
      <c r="S167" s="88"/>
      <c r="T167" s="88" t="str">
        <f t="shared" si="8"/>
        <v/>
      </c>
      <c r="U167" s="89" t="e">
        <f t="shared" si="9"/>
        <v>#VALUE!</v>
      </c>
      <c r="V167" s="61"/>
      <c r="W167" s="146"/>
      <c r="X167" s="147"/>
    </row>
    <row r="168" spans="1:24" ht="16.5" customHeight="1">
      <c r="A168" s="62"/>
      <c r="B168" s="83" t="str">
        <f>IF(C168="","",_xlfn.AGGREGATE(2,7,$B$8:B167)+1)</f>
        <v/>
      </c>
      <c r="C168" s="84" t="str">
        <f>IFERROR(IF(D168="","",INDEX('Party Data'!$C$1:$P$9950,MATCH(DCR!D168,'Party Data'!$P$2:$P$9950,0)+1,4)),"New")</f>
        <v/>
      </c>
      <c r="D168" s="7"/>
      <c r="E168" s="8" t="str">
        <f>IFERROR(IF(C168="","",VLOOKUP(C168,'Party Data'!F:H,3,FALSE)),"")</f>
        <v/>
      </c>
      <c r="F168" s="10" t="str">
        <f>IFERROR(IF(D168="","",INDEX('Party Data'!$D:$F,MATCH(DCR!C168,'Party Data'!F:F,0),1)),"")</f>
        <v/>
      </c>
      <c r="G168" s="32" t="str">
        <f>IFERROR(VLOOKUP(C168,'Party Data'!$F:$N,8,FALSE),"")</f>
        <v/>
      </c>
      <c r="H168" s="85" t="str">
        <f>IFERROR(UPPER(LEFT(VLOOKUP(C168,'Party Data'!$F:$M,5,FALSE),3)),"")</f>
        <v/>
      </c>
      <c r="I168" s="86" t="str">
        <f>IF(F168="","",VLOOKUP($D$2,ID!$C$1:$F$86,3,FALSE))</f>
        <v/>
      </c>
      <c r="J168" s="87" t="str">
        <f>IF(I168="","",VLOOKUP(I168,ID!$E$1:$F$107,2,FALSE))</f>
        <v/>
      </c>
      <c r="K168" s="164"/>
      <c r="L168" s="142" t="str">
        <f>IFERROR(IF(C168="","",IF(SUMIFS(Dues!$F$4:$F$153,Dues!$B$4:$B$153,DCR!$C168)-SUMIFS($M$7:$M167,$C$7:$C167,$C168)&lt;0,"No Due",SUMIFS(Dues!$F$4:$F$153,Dues!$B$4:$B$153,DCR!$C168)-SUMIFS($M$7:$M167,$C$7:$C167,$C168))),"No Dues")</f>
        <v/>
      </c>
      <c r="M168" s="143"/>
      <c r="N168" s="143"/>
      <c r="O168" s="145" t="str">
        <f>IFERROR(IF(AND(L168&lt;=0,M168&lt;&gt;""),"Cash?",SUMIFS($M$8:$M168,$C$8:$C168,$C168)/VLOOKUP($C168,$C$8:$L168,10,FALSE)),"")</f>
        <v/>
      </c>
      <c r="P168" s="50" t="str">
        <f t="shared" si="7"/>
        <v/>
      </c>
      <c r="Q168" s="63"/>
      <c r="R168" s="88" t="str">
        <f>IF(IFERROR(VLOOKUP(C168,$C$7:C167,1,FALSE)&gt;0,0),"",1)</f>
        <v/>
      </c>
      <c r="S168" s="88"/>
      <c r="T168" s="88" t="str">
        <f t="shared" si="8"/>
        <v/>
      </c>
      <c r="U168" s="89" t="e">
        <f t="shared" si="9"/>
        <v>#VALUE!</v>
      </c>
      <c r="V168" s="61"/>
      <c r="W168" s="146"/>
      <c r="X168" s="147"/>
    </row>
    <row r="169" spans="1:24" ht="16.5" customHeight="1">
      <c r="A169" s="62"/>
      <c r="B169" s="83" t="str">
        <f>IF(C169="","",_xlfn.AGGREGATE(2,7,$B$8:B168)+1)</f>
        <v/>
      </c>
      <c r="C169" s="84" t="str">
        <f>IFERROR(IF(D169="","",INDEX('Party Data'!$C$1:$P$9950,MATCH(DCR!D169,'Party Data'!$P$2:$P$9950,0)+1,4)),"New")</f>
        <v/>
      </c>
      <c r="D169" s="7"/>
      <c r="E169" s="8" t="str">
        <f>IFERROR(IF(C169="","",VLOOKUP(C169,'Party Data'!F:H,3,FALSE)),"")</f>
        <v/>
      </c>
      <c r="F169" s="10" t="str">
        <f>IFERROR(IF(D169="","",INDEX('Party Data'!$D:$F,MATCH(DCR!C169,'Party Data'!F:F,0),1)),"")</f>
        <v/>
      </c>
      <c r="G169" s="32" t="str">
        <f>IFERROR(VLOOKUP(C169,'Party Data'!$F:$N,8,FALSE),"")</f>
        <v/>
      </c>
      <c r="H169" s="85" t="str">
        <f>IFERROR(UPPER(LEFT(VLOOKUP(C169,'Party Data'!$F:$M,5,FALSE),3)),"")</f>
        <v/>
      </c>
      <c r="I169" s="86" t="str">
        <f>IF(F169="","",VLOOKUP($D$2,ID!$C$1:$F$86,3,FALSE))</f>
        <v/>
      </c>
      <c r="J169" s="87" t="str">
        <f>IF(I169="","",VLOOKUP(I169,ID!$E$1:$F$107,2,FALSE))</f>
        <v/>
      </c>
      <c r="K169" s="164"/>
      <c r="L169" s="142" t="str">
        <f>IFERROR(IF(C169="","",IF(SUMIFS(Dues!$F$4:$F$153,Dues!$B$4:$B$153,DCR!$C169)-SUMIFS($M$7:$M168,$C$7:$C168,$C169)&lt;0,"No Due",SUMIFS(Dues!$F$4:$F$153,Dues!$B$4:$B$153,DCR!$C169)-SUMIFS($M$7:$M168,$C$7:$C168,$C169))),"No Dues")</f>
        <v/>
      </c>
      <c r="M169" s="143"/>
      <c r="N169" s="143"/>
      <c r="O169" s="145" t="str">
        <f>IFERROR(IF(AND(L169&lt;=0,M169&lt;&gt;""),"Cash?",SUMIFS($M$8:$M169,$C$8:$C169,$C169)/VLOOKUP($C169,$C$8:$L169,10,FALSE)),"")</f>
        <v/>
      </c>
      <c r="P169" s="50" t="str">
        <f t="shared" si="7"/>
        <v/>
      </c>
      <c r="Q169" s="63"/>
      <c r="R169" s="88" t="str">
        <f>IF(IFERROR(VLOOKUP(C169,$C$7:C168,1,FALSE)&gt;0,0),"",1)</f>
        <v/>
      </c>
      <c r="S169" s="88"/>
      <c r="T169" s="88" t="str">
        <f t="shared" si="8"/>
        <v/>
      </c>
      <c r="U169" s="89" t="e">
        <f t="shared" si="9"/>
        <v>#VALUE!</v>
      </c>
      <c r="V169" s="61"/>
      <c r="W169" s="146"/>
      <c r="X169" s="147"/>
    </row>
    <row r="170" spans="1:24" ht="16.5" customHeight="1">
      <c r="A170" s="62"/>
      <c r="B170" s="83" t="str">
        <f>IF(C170="","",_xlfn.AGGREGATE(2,7,$B$8:B169)+1)</f>
        <v/>
      </c>
      <c r="C170" s="84" t="str">
        <f>IFERROR(IF(D170="","",INDEX('Party Data'!$C$1:$P$9950,MATCH(DCR!D170,'Party Data'!$P$2:$P$9950,0)+1,4)),"New")</f>
        <v/>
      </c>
      <c r="D170" s="7"/>
      <c r="E170" s="8" t="str">
        <f>IFERROR(IF(C170="","",VLOOKUP(C170,'Party Data'!F:H,3,FALSE)),"")</f>
        <v/>
      </c>
      <c r="F170" s="10" t="str">
        <f>IFERROR(IF(D170="","",INDEX('Party Data'!$D:$F,MATCH(DCR!C170,'Party Data'!F:F,0),1)),"")</f>
        <v/>
      </c>
      <c r="G170" s="32" t="str">
        <f>IFERROR(VLOOKUP(C170,'Party Data'!$F:$N,8,FALSE),"")</f>
        <v/>
      </c>
      <c r="H170" s="85" t="str">
        <f>IFERROR(UPPER(LEFT(VLOOKUP(C170,'Party Data'!$F:$M,5,FALSE),3)),"")</f>
        <v/>
      </c>
      <c r="I170" s="86" t="str">
        <f>IF(F170="","",VLOOKUP($D$2,ID!$C$1:$F$86,3,FALSE))</f>
        <v/>
      </c>
      <c r="J170" s="87" t="str">
        <f>IF(I170="","",VLOOKUP(I170,ID!$E$1:$F$107,2,FALSE))</f>
        <v/>
      </c>
      <c r="K170" s="164"/>
      <c r="L170" s="142" t="str">
        <f>IFERROR(IF(C170="","",IF(SUMIFS(Dues!$F$4:$F$153,Dues!$B$4:$B$153,DCR!$C170)-SUMIFS($M$7:$M169,$C$7:$C169,$C170)&lt;0,"No Due",SUMIFS(Dues!$F$4:$F$153,Dues!$B$4:$B$153,DCR!$C170)-SUMIFS($M$7:$M169,$C$7:$C169,$C170))),"No Dues")</f>
        <v/>
      </c>
      <c r="M170" s="143"/>
      <c r="N170" s="143"/>
      <c r="O170" s="145" t="str">
        <f>IFERROR(IF(AND(L170&lt;=0,M170&lt;&gt;""),"Cash?",SUMIFS($M$8:$M170,$C$8:$C170,$C170)/VLOOKUP($C170,$C$8:$L170,10,FALSE)),"")</f>
        <v/>
      </c>
      <c r="P170" s="50" t="str">
        <f t="shared" si="7"/>
        <v/>
      </c>
      <c r="Q170" s="63"/>
      <c r="R170" s="88" t="str">
        <f>IF(IFERROR(VLOOKUP(C170,$C$7:C169,1,FALSE)&gt;0,0),"",1)</f>
        <v/>
      </c>
      <c r="S170" s="88"/>
      <c r="T170" s="88" t="str">
        <f t="shared" si="8"/>
        <v/>
      </c>
      <c r="U170" s="89" t="e">
        <f t="shared" si="9"/>
        <v>#VALUE!</v>
      </c>
      <c r="V170" s="61"/>
      <c r="W170" s="146"/>
      <c r="X170" s="147"/>
    </row>
    <row r="171" spans="1:24" ht="16.5" customHeight="1">
      <c r="A171" s="62"/>
      <c r="B171" s="83" t="str">
        <f>IF(C171="","",_xlfn.AGGREGATE(2,7,$B$8:B170)+1)</f>
        <v/>
      </c>
      <c r="C171" s="84" t="str">
        <f>IFERROR(IF(D171="","",INDEX('Party Data'!$C$1:$P$9950,MATCH(DCR!D171,'Party Data'!$P$2:$P$9950,0)+1,4)),"New")</f>
        <v/>
      </c>
      <c r="D171" s="7"/>
      <c r="E171" s="8" t="str">
        <f>IFERROR(IF(C171="","",VLOOKUP(C171,'Party Data'!F:H,3,FALSE)),"")</f>
        <v/>
      </c>
      <c r="F171" s="10" t="str">
        <f>IFERROR(IF(D171="","",INDEX('Party Data'!$D:$F,MATCH(DCR!C171,'Party Data'!F:F,0),1)),"")</f>
        <v/>
      </c>
      <c r="G171" s="32" t="str">
        <f>IFERROR(VLOOKUP(C171,'Party Data'!$F:$N,8,FALSE),"")</f>
        <v/>
      </c>
      <c r="H171" s="85" t="str">
        <f>IFERROR(UPPER(LEFT(VLOOKUP(C171,'Party Data'!$F:$M,5,FALSE),3)),"")</f>
        <v/>
      </c>
      <c r="I171" s="86" t="str">
        <f>IF(F171="","",VLOOKUP($D$2,ID!$C$1:$F$86,3,FALSE))</f>
        <v/>
      </c>
      <c r="J171" s="87" t="str">
        <f>IF(I171="","",VLOOKUP(I171,ID!$E$1:$F$107,2,FALSE))</f>
        <v/>
      </c>
      <c r="K171" s="164"/>
      <c r="L171" s="142" t="str">
        <f>IFERROR(IF(C171="","",IF(SUMIFS(Dues!$F$4:$F$153,Dues!$B$4:$B$153,DCR!$C171)-SUMIFS($M$7:$M170,$C$7:$C170,$C171)&lt;0,"No Due",SUMIFS(Dues!$F$4:$F$153,Dues!$B$4:$B$153,DCR!$C171)-SUMIFS($M$7:$M170,$C$7:$C170,$C171))),"No Dues")</f>
        <v/>
      </c>
      <c r="M171" s="143"/>
      <c r="N171" s="143"/>
      <c r="O171" s="145" t="str">
        <f>IFERROR(IF(AND(L171&lt;=0,M171&lt;&gt;""),"Cash?",SUMIFS($M$8:$M171,$C$8:$C171,$C171)/VLOOKUP($C171,$C$8:$L171,10,FALSE)),"")</f>
        <v/>
      </c>
      <c r="P171" s="50" t="str">
        <f t="shared" si="7"/>
        <v/>
      </c>
      <c r="Q171" s="63"/>
      <c r="R171" s="88" t="str">
        <f>IF(IFERROR(VLOOKUP(C171,$C$7:C170,1,FALSE)&gt;0,0),"",1)</f>
        <v/>
      </c>
      <c r="S171" s="88"/>
      <c r="T171" s="88" t="str">
        <f t="shared" si="8"/>
        <v/>
      </c>
      <c r="U171" s="89" t="e">
        <f t="shared" si="9"/>
        <v>#VALUE!</v>
      </c>
      <c r="V171" s="61"/>
      <c r="W171" s="146"/>
      <c r="X171" s="147"/>
    </row>
    <row r="172" spans="1:24" ht="16.5" customHeight="1">
      <c r="A172" s="62"/>
      <c r="B172" s="83" t="str">
        <f>IF(C172="","",_xlfn.AGGREGATE(2,7,$B$8:B171)+1)</f>
        <v/>
      </c>
      <c r="C172" s="84" t="str">
        <f>IFERROR(IF(D172="","",INDEX('Party Data'!$C$1:$P$9950,MATCH(DCR!D172,'Party Data'!$P$2:$P$9950,0)+1,4)),"New")</f>
        <v/>
      </c>
      <c r="D172" s="7"/>
      <c r="E172" s="8" t="str">
        <f>IFERROR(IF(C172="","",VLOOKUP(C172,'Party Data'!F:H,3,FALSE)),"")</f>
        <v/>
      </c>
      <c r="F172" s="10" t="str">
        <f>IFERROR(IF(D172="","",INDEX('Party Data'!$D:$F,MATCH(DCR!C172,'Party Data'!F:F,0),1)),"")</f>
        <v/>
      </c>
      <c r="G172" s="32" t="str">
        <f>IFERROR(VLOOKUP(C172,'Party Data'!$F:$N,8,FALSE),"")</f>
        <v/>
      </c>
      <c r="H172" s="85" t="str">
        <f>IFERROR(UPPER(LEFT(VLOOKUP(C172,'Party Data'!$F:$M,5,FALSE),3)),"")</f>
        <v/>
      </c>
      <c r="I172" s="86" t="str">
        <f>IF(F172="","",VLOOKUP($D$2,ID!$C$1:$F$86,3,FALSE))</f>
        <v/>
      </c>
      <c r="J172" s="87" t="str">
        <f>IF(I172="","",VLOOKUP(I172,ID!$E$1:$F$107,2,FALSE))</f>
        <v/>
      </c>
      <c r="K172" s="164"/>
      <c r="L172" s="142" t="str">
        <f>IFERROR(IF(C172="","",IF(SUMIFS(Dues!$F$4:$F$153,Dues!$B$4:$B$153,DCR!$C172)-SUMIFS($M$7:$M171,$C$7:$C171,$C172)&lt;0,"No Due",SUMIFS(Dues!$F$4:$F$153,Dues!$B$4:$B$153,DCR!$C172)-SUMIFS($M$7:$M171,$C$7:$C171,$C172))),"No Dues")</f>
        <v/>
      </c>
      <c r="M172" s="143"/>
      <c r="N172" s="143"/>
      <c r="O172" s="145" t="str">
        <f>IFERROR(IF(AND(L172&lt;=0,M172&lt;&gt;""),"Cash?",SUMIFS($M$8:$M172,$C$8:$C172,$C172)/VLOOKUP($C172,$C$8:$L172,10,FALSE)),"")</f>
        <v/>
      </c>
      <c r="P172" s="50" t="str">
        <f t="shared" si="7"/>
        <v/>
      </c>
      <c r="Q172" s="63"/>
      <c r="R172" s="88" t="str">
        <f>IF(IFERROR(VLOOKUP(C172,$C$7:C171,1,FALSE)&gt;0,0),"",1)</f>
        <v/>
      </c>
      <c r="S172" s="88"/>
      <c r="T172" s="88" t="str">
        <f t="shared" si="8"/>
        <v/>
      </c>
      <c r="U172" s="89" t="e">
        <f t="shared" si="9"/>
        <v>#VALUE!</v>
      </c>
      <c r="V172" s="61"/>
      <c r="W172" s="146"/>
      <c r="X172" s="147"/>
    </row>
    <row r="173" spans="1:24" ht="16.5" customHeight="1">
      <c r="A173" s="62"/>
      <c r="B173" s="83" t="str">
        <f>IF(C173="","",_xlfn.AGGREGATE(2,7,$B$8:B172)+1)</f>
        <v/>
      </c>
      <c r="C173" s="84" t="str">
        <f>IFERROR(IF(D173="","",INDEX('Party Data'!$C$1:$P$9950,MATCH(DCR!D173,'Party Data'!$P$2:$P$9950,0)+1,4)),"New")</f>
        <v/>
      </c>
      <c r="D173" s="7"/>
      <c r="E173" s="8" t="str">
        <f>IFERROR(IF(C173="","",VLOOKUP(C173,'Party Data'!F:H,3,FALSE)),"")</f>
        <v/>
      </c>
      <c r="F173" s="10" t="str">
        <f>IFERROR(IF(D173="","",INDEX('Party Data'!$D:$F,MATCH(DCR!C173,'Party Data'!F:F,0),1)),"")</f>
        <v/>
      </c>
      <c r="G173" s="32" t="str">
        <f>IFERROR(VLOOKUP(C173,'Party Data'!$F:$N,8,FALSE),"")</f>
        <v/>
      </c>
      <c r="H173" s="85" t="str">
        <f>IFERROR(UPPER(LEFT(VLOOKUP(C173,'Party Data'!$F:$M,5,FALSE),3)),"")</f>
        <v/>
      </c>
      <c r="I173" s="86" t="str">
        <f>IF(F173="","",VLOOKUP($D$2,ID!$C$1:$F$86,3,FALSE))</f>
        <v/>
      </c>
      <c r="J173" s="87" t="str">
        <f>IF(I173="","",VLOOKUP(I173,ID!$E$1:$F$107,2,FALSE))</f>
        <v/>
      </c>
      <c r="K173" s="164"/>
      <c r="L173" s="142" t="str">
        <f>IFERROR(IF(C173="","",IF(SUMIFS(Dues!$F$4:$F$153,Dues!$B$4:$B$153,DCR!$C173)-SUMIFS($M$7:$M172,$C$7:$C172,$C173)&lt;0,"No Due",SUMIFS(Dues!$F$4:$F$153,Dues!$B$4:$B$153,DCR!$C173)-SUMIFS($M$7:$M172,$C$7:$C172,$C173))),"No Dues")</f>
        <v/>
      </c>
      <c r="M173" s="143"/>
      <c r="N173" s="143"/>
      <c r="O173" s="145" t="str">
        <f>IFERROR(IF(AND(L173&lt;=0,M173&lt;&gt;""),"Cash?",SUMIFS($M$8:$M173,$C$8:$C173,$C173)/VLOOKUP($C173,$C$8:$L173,10,FALSE)),"")</f>
        <v/>
      </c>
      <c r="P173" s="50" t="str">
        <f t="shared" si="7"/>
        <v/>
      </c>
      <c r="Q173" s="63"/>
      <c r="R173" s="88" t="str">
        <f>IF(IFERROR(VLOOKUP(C173,$C$7:C172,1,FALSE)&gt;0,0),"",1)</f>
        <v/>
      </c>
      <c r="S173" s="88"/>
      <c r="T173" s="88" t="str">
        <f t="shared" si="8"/>
        <v/>
      </c>
      <c r="U173" s="89" t="e">
        <f t="shared" si="9"/>
        <v>#VALUE!</v>
      </c>
      <c r="V173" s="61"/>
      <c r="W173" s="146"/>
      <c r="X173" s="147"/>
    </row>
    <row r="174" spans="1:24" ht="16.5" customHeight="1">
      <c r="A174" s="62"/>
      <c r="B174" s="83" t="str">
        <f>IF(C174="","",_xlfn.AGGREGATE(2,7,$B$8:B173)+1)</f>
        <v/>
      </c>
      <c r="C174" s="84" t="str">
        <f>IFERROR(IF(D174="","",INDEX('Party Data'!$C$1:$P$9950,MATCH(DCR!D174,'Party Data'!$P$2:$P$9950,0)+1,4)),"New")</f>
        <v/>
      </c>
      <c r="D174" s="7"/>
      <c r="E174" s="8" t="str">
        <f>IFERROR(IF(C174="","",VLOOKUP(C174,'Party Data'!F:H,3,FALSE)),"")</f>
        <v/>
      </c>
      <c r="F174" s="10" t="str">
        <f>IFERROR(IF(D174="","",INDEX('Party Data'!$D:$F,MATCH(DCR!C174,'Party Data'!F:F,0),1)),"")</f>
        <v/>
      </c>
      <c r="G174" s="32" t="str">
        <f>IFERROR(VLOOKUP(C174,'Party Data'!$F:$N,8,FALSE),"")</f>
        <v/>
      </c>
      <c r="H174" s="85" t="str">
        <f>IFERROR(UPPER(LEFT(VLOOKUP(C174,'Party Data'!$F:$M,5,FALSE),3)),"")</f>
        <v/>
      </c>
      <c r="I174" s="86" t="str">
        <f>IF(F174="","",VLOOKUP($D$2,ID!$C$1:$F$86,3,FALSE))</f>
        <v/>
      </c>
      <c r="J174" s="87" t="str">
        <f>IF(I174="","",VLOOKUP(I174,ID!$E$1:$F$107,2,FALSE))</f>
        <v/>
      </c>
      <c r="K174" s="164"/>
      <c r="L174" s="142" t="str">
        <f>IFERROR(IF(C174="","",IF(SUMIFS(Dues!$F$4:$F$153,Dues!$B$4:$B$153,DCR!$C174)-SUMIFS($M$7:$M173,$C$7:$C173,$C174)&lt;0,"No Due",SUMIFS(Dues!$F$4:$F$153,Dues!$B$4:$B$153,DCR!$C174)-SUMIFS($M$7:$M173,$C$7:$C173,$C174))),"No Dues")</f>
        <v/>
      </c>
      <c r="M174" s="143"/>
      <c r="N174" s="143"/>
      <c r="O174" s="145" t="str">
        <f>IFERROR(IF(AND(L174&lt;=0,M174&lt;&gt;""),"Cash?",SUMIFS($M$8:$M174,$C$8:$C174,$C174)/VLOOKUP($C174,$C$8:$L174,10,FALSE)),"")</f>
        <v/>
      </c>
      <c r="P174" s="50" t="str">
        <f t="shared" si="7"/>
        <v/>
      </c>
      <c r="Q174" s="63"/>
      <c r="R174" s="88" t="str">
        <f>IF(IFERROR(VLOOKUP(C174,$C$7:C173,1,FALSE)&gt;0,0),"",1)</f>
        <v/>
      </c>
      <c r="S174" s="88"/>
      <c r="T174" s="88" t="str">
        <f t="shared" si="8"/>
        <v/>
      </c>
      <c r="U174" s="89" t="e">
        <f t="shared" si="9"/>
        <v>#VALUE!</v>
      </c>
      <c r="V174" s="61"/>
      <c r="W174" s="146"/>
      <c r="X174" s="147"/>
    </row>
    <row r="175" spans="1:24" ht="16.5" customHeight="1">
      <c r="A175" s="62"/>
      <c r="B175" s="83" t="str">
        <f>IF(C175="","",_xlfn.AGGREGATE(2,7,$B$8:B174)+1)</f>
        <v/>
      </c>
      <c r="C175" s="84" t="str">
        <f>IFERROR(IF(D175="","",INDEX('Party Data'!$C$1:$P$9950,MATCH(DCR!D175,'Party Data'!$P$2:$P$9950,0)+1,4)),"New")</f>
        <v/>
      </c>
      <c r="D175" s="7"/>
      <c r="E175" s="8" t="str">
        <f>IFERROR(IF(C175="","",VLOOKUP(C175,'Party Data'!F:H,3,FALSE)),"")</f>
        <v/>
      </c>
      <c r="F175" s="10" t="str">
        <f>IFERROR(IF(D175="","",INDEX('Party Data'!$D:$F,MATCH(DCR!C175,'Party Data'!F:F,0),1)),"")</f>
        <v/>
      </c>
      <c r="G175" s="32" t="str">
        <f>IFERROR(VLOOKUP(C175,'Party Data'!$F:$N,8,FALSE),"")</f>
        <v/>
      </c>
      <c r="H175" s="85" t="str">
        <f>IFERROR(UPPER(LEFT(VLOOKUP(C175,'Party Data'!$F:$M,5,FALSE),3)),"")</f>
        <v/>
      </c>
      <c r="I175" s="86" t="str">
        <f>IF(F175="","",VLOOKUP($D$2,ID!$C$1:$F$86,3,FALSE))</f>
        <v/>
      </c>
      <c r="J175" s="87" t="str">
        <f>IF(I175="","",VLOOKUP(I175,ID!$E$1:$F$107,2,FALSE))</f>
        <v/>
      </c>
      <c r="K175" s="164"/>
      <c r="L175" s="142" t="str">
        <f>IFERROR(IF(C175="","",IF(SUMIFS(Dues!$F$4:$F$153,Dues!$B$4:$B$153,DCR!$C175)-SUMIFS($M$7:$M174,$C$7:$C174,$C175)&lt;0,"No Due",SUMIFS(Dues!$F$4:$F$153,Dues!$B$4:$B$153,DCR!$C175)-SUMIFS($M$7:$M174,$C$7:$C174,$C175))),"No Dues")</f>
        <v/>
      </c>
      <c r="M175" s="143"/>
      <c r="N175" s="143"/>
      <c r="O175" s="145" t="str">
        <f>IFERROR(IF(AND(L175&lt;=0,M175&lt;&gt;""),"Cash?",SUMIFS($M$8:$M175,$C$8:$C175,$C175)/VLOOKUP($C175,$C$8:$L175,10,FALSE)),"")</f>
        <v/>
      </c>
      <c r="P175" s="50" t="str">
        <f t="shared" si="7"/>
        <v/>
      </c>
      <c r="Q175" s="63"/>
      <c r="R175" s="88" t="str">
        <f>IF(IFERROR(VLOOKUP(C175,$C$7:C174,1,FALSE)&gt;0,0),"",1)</f>
        <v/>
      </c>
      <c r="S175" s="88"/>
      <c r="T175" s="88" t="str">
        <f t="shared" si="8"/>
        <v/>
      </c>
      <c r="U175" s="89" t="e">
        <f t="shared" si="9"/>
        <v>#VALUE!</v>
      </c>
      <c r="V175" s="61"/>
      <c r="W175" s="146"/>
      <c r="X175" s="147"/>
    </row>
    <row r="176" spans="1:24" ht="16.5" customHeight="1">
      <c r="A176" s="62"/>
      <c r="B176" s="83" t="str">
        <f>IF(C176="","",_xlfn.AGGREGATE(2,7,$B$8:B175)+1)</f>
        <v/>
      </c>
      <c r="C176" s="84" t="str">
        <f>IFERROR(IF(D176="","",INDEX('Party Data'!$C$1:$P$9950,MATCH(DCR!D176,'Party Data'!$P$2:$P$9950,0)+1,4)),"New")</f>
        <v/>
      </c>
      <c r="D176" s="7"/>
      <c r="E176" s="8" t="str">
        <f>IFERROR(IF(C176="","",VLOOKUP(C176,'Party Data'!F:H,3,FALSE)),"")</f>
        <v/>
      </c>
      <c r="F176" s="10" t="str">
        <f>IFERROR(IF(D176="","",INDEX('Party Data'!$D:$F,MATCH(DCR!C176,'Party Data'!F:F,0),1)),"")</f>
        <v/>
      </c>
      <c r="G176" s="32" t="str">
        <f>IFERROR(VLOOKUP(C176,'Party Data'!$F:$N,8,FALSE),"")</f>
        <v/>
      </c>
      <c r="H176" s="85" t="str">
        <f>IFERROR(UPPER(LEFT(VLOOKUP(C176,'Party Data'!$F:$M,5,FALSE),3)),"")</f>
        <v/>
      </c>
      <c r="I176" s="86" t="str">
        <f>IF(F176="","",VLOOKUP($D$2,ID!$C$1:$F$86,3,FALSE))</f>
        <v/>
      </c>
      <c r="J176" s="87" t="str">
        <f>IF(I176="","",VLOOKUP(I176,ID!$E$1:$F$107,2,FALSE))</f>
        <v/>
      </c>
      <c r="K176" s="164"/>
      <c r="L176" s="142" t="str">
        <f>IFERROR(IF(C176="","",IF(SUMIFS(Dues!$F$4:$F$153,Dues!$B$4:$B$153,DCR!$C176)-SUMIFS($M$7:$M175,$C$7:$C175,$C176)&lt;0,"No Due",SUMIFS(Dues!$F$4:$F$153,Dues!$B$4:$B$153,DCR!$C176)-SUMIFS($M$7:$M175,$C$7:$C175,$C176))),"No Dues")</f>
        <v/>
      </c>
      <c r="M176" s="143"/>
      <c r="N176" s="143"/>
      <c r="O176" s="145" t="str">
        <f>IFERROR(IF(AND(L176&lt;=0,M176&lt;&gt;""),"Cash?",SUMIFS($M$8:$M176,$C$8:$C176,$C176)/VLOOKUP($C176,$C$8:$L176,10,FALSE)),"")</f>
        <v/>
      </c>
      <c r="P176" s="50" t="str">
        <f t="shared" si="7"/>
        <v/>
      </c>
      <c r="Q176" s="63"/>
      <c r="R176" s="88" t="str">
        <f>IF(IFERROR(VLOOKUP(C176,$C$7:C175,1,FALSE)&gt;0,0),"",1)</f>
        <v/>
      </c>
      <c r="S176" s="88"/>
      <c r="T176" s="88" t="str">
        <f t="shared" si="8"/>
        <v/>
      </c>
      <c r="U176" s="89" t="e">
        <f t="shared" si="9"/>
        <v>#VALUE!</v>
      </c>
      <c r="V176" s="61"/>
      <c r="W176" s="146"/>
      <c r="X176" s="147"/>
    </row>
    <row r="177" spans="1:24" ht="16.5" customHeight="1">
      <c r="A177" s="62"/>
      <c r="B177" s="83" t="str">
        <f>IF(C177="","",_xlfn.AGGREGATE(2,7,$B$8:B176)+1)</f>
        <v/>
      </c>
      <c r="C177" s="84" t="str">
        <f>IFERROR(IF(D177="","",INDEX('Party Data'!$C$1:$P$9950,MATCH(DCR!D177,'Party Data'!$P$2:$P$9950,0)+1,4)),"New")</f>
        <v/>
      </c>
      <c r="D177" s="7"/>
      <c r="E177" s="8" t="str">
        <f>IFERROR(IF(C177="","",VLOOKUP(C177,'Party Data'!F:H,3,FALSE)),"")</f>
        <v/>
      </c>
      <c r="F177" s="10" t="str">
        <f>IFERROR(IF(D177="","",INDEX('Party Data'!$D:$F,MATCH(DCR!C177,'Party Data'!F:F,0),1)),"")</f>
        <v/>
      </c>
      <c r="G177" s="32" t="str">
        <f>IFERROR(VLOOKUP(C177,'Party Data'!$F:$N,8,FALSE),"")</f>
        <v/>
      </c>
      <c r="H177" s="85" t="str">
        <f>IFERROR(UPPER(LEFT(VLOOKUP(C177,'Party Data'!$F:$M,5,FALSE),3)),"")</f>
        <v/>
      </c>
      <c r="I177" s="86" t="str">
        <f>IF(F177="","",VLOOKUP($D$2,ID!$C$1:$F$86,3,FALSE))</f>
        <v/>
      </c>
      <c r="J177" s="87" t="str">
        <f>IF(I177="","",VLOOKUP(I177,ID!$E$1:$F$107,2,FALSE))</f>
        <v/>
      </c>
      <c r="K177" s="164"/>
      <c r="L177" s="142" t="str">
        <f>IFERROR(IF(C177="","",IF(SUMIFS(Dues!$F$4:$F$153,Dues!$B$4:$B$153,DCR!$C177)-SUMIFS($M$7:$M176,$C$7:$C176,$C177)&lt;0,"No Due",SUMIFS(Dues!$F$4:$F$153,Dues!$B$4:$B$153,DCR!$C177)-SUMIFS($M$7:$M176,$C$7:$C176,$C177))),"No Dues")</f>
        <v/>
      </c>
      <c r="M177" s="143"/>
      <c r="N177" s="143"/>
      <c r="O177" s="145" t="str">
        <f>IFERROR(IF(AND(L177&lt;=0,M177&lt;&gt;""),"Cash?",SUMIFS($M$8:$M177,$C$8:$C177,$C177)/VLOOKUP($C177,$C$8:$L177,10,FALSE)),"")</f>
        <v/>
      </c>
      <c r="P177" s="50" t="str">
        <f t="shared" si="7"/>
        <v/>
      </c>
      <c r="Q177" s="63"/>
      <c r="R177" s="88" t="str">
        <f>IF(IFERROR(VLOOKUP(C177,$C$7:C176,1,FALSE)&gt;0,0),"",1)</f>
        <v/>
      </c>
      <c r="S177" s="88"/>
      <c r="T177" s="88" t="str">
        <f t="shared" si="8"/>
        <v/>
      </c>
      <c r="U177" s="89" t="e">
        <f t="shared" si="9"/>
        <v>#VALUE!</v>
      </c>
      <c r="V177" s="61"/>
      <c r="W177" s="146"/>
      <c r="X177" s="147"/>
    </row>
    <row r="178" spans="1:24" ht="16.5" customHeight="1">
      <c r="A178" s="62"/>
      <c r="B178" s="83" t="str">
        <f>IF(C178="","",_xlfn.AGGREGATE(2,7,$B$8:B177)+1)</f>
        <v/>
      </c>
      <c r="C178" s="84" t="str">
        <f>IFERROR(IF(D178="","",INDEX('Party Data'!$C$1:$P$9950,MATCH(DCR!D178,'Party Data'!$P$2:$P$9950,0)+1,4)),"New")</f>
        <v/>
      </c>
      <c r="D178" s="7"/>
      <c r="E178" s="8" t="str">
        <f>IFERROR(IF(C178="","",VLOOKUP(C178,'Party Data'!F:H,3,FALSE)),"")</f>
        <v/>
      </c>
      <c r="F178" s="10" t="str">
        <f>IFERROR(IF(D178="","",INDEX('Party Data'!$D:$F,MATCH(DCR!C178,'Party Data'!F:F,0),1)),"")</f>
        <v/>
      </c>
      <c r="G178" s="32" t="str">
        <f>IFERROR(VLOOKUP(C178,'Party Data'!$F:$N,8,FALSE),"")</f>
        <v/>
      </c>
      <c r="H178" s="85" t="str">
        <f>IFERROR(UPPER(LEFT(VLOOKUP(C178,'Party Data'!$F:$M,5,FALSE),3)),"")</f>
        <v/>
      </c>
      <c r="I178" s="86" t="str">
        <f>IF(F178="","",VLOOKUP($D$2,ID!$C$1:$F$86,3,FALSE))</f>
        <v/>
      </c>
      <c r="J178" s="87" t="str">
        <f>IF(I178="","",VLOOKUP(I178,ID!$E$1:$F$107,2,FALSE))</f>
        <v/>
      </c>
      <c r="K178" s="164"/>
      <c r="L178" s="142" t="str">
        <f>IFERROR(IF(C178="","",IF(SUMIFS(Dues!$F$4:$F$153,Dues!$B$4:$B$153,DCR!$C178)-SUMIFS($M$7:$M177,$C$7:$C177,$C178)&lt;0,"No Due",SUMIFS(Dues!$F$4:$F$153,Dues!$B$4:$B$153,DCR!$C178)-SUMIFS($M$7:$M177,$C$7:$C177,$C178))),"No Dues")</f>
        <v/>
      </c>
      <c r="M178" s="143"/>
      <c r="N178" s="143"/>
      <c r="O178" s="145" t="str">
        <f>IFERROR(IF(AND(L178&lt;=0,M178&lt;&gt;""),"Cash?",SUMIFS($M$8:$M178,$C$8:$C178,$C178)/VLOOKUP($C178,$C$8:$L178,10,FALSE)),"")</f>
        <v/>
      </c>
      <c r="P178" s="50" t="str">
        <f t="shared" si="7"/>
        <v/>
      </c>
      <c r="Q178" s="63"/>
      <c r="R178" s="88" t="str">
        <f>IF(IFERROR(VLOOKUP(C178,$C$7:C177,1,FALSE)&gt;0,0),"",1)</f>
        <v/>
      </c>
      <c r="S178" s="88"/>
      <c r="T178" s="88" t="str">
        <f t="shared" si="8"/>
        <v/>
      </c>
      <c r="U178" s="89" t="e">
        <f t="shared" si="9"/>
        <v>#VALUE!</v>
      </c>
      <c r="V178" s="61"/>
      <c r="W178" s="146"/>
      <c r="X178" s="147"/>
    </row>
    <row r="179" spans="1:24" ht="16.5" customHeight="1">
      <c r="A179" s="62"/>
      <c r="B179" s="83" t="str">
        <f>IF(C179="","",_xlfn.AGGREGATE(2,7,$B$8:B178)+1)</f>
        <v/>
      </c>
      <c r="C179" s="84" t="str">
        <f>IFERROR(IF(D179="","",INDEX('Party Data'!$C$1:$P$9950,MATCH(DCR!D179,'Party Data'!$P$2:$P$9950,0)+1,4)),"New")</f>
        <v/>
      </c>
      <c r="D179" s="7"/>
      <c r="E179" s="8" t="str">
        <f>IFERROR(IF(C179="","",VLOOKUP(C179,'Party Data'!F:H,3,FALSE)),"")</f>
        <v/>
      </c>
      <c r="F179" s="10" t="str">
        <f>IFERROR(IF(D179="","",INDEX('Party Data'!$D:$F,MATCH(DCR!C179,'Party Data'!F:F,0),1)),"")</f>
        <v/>
      </c>
      <c r="G179" s="32" t="str">
        <f>IFERROR(VLOOKUP(C179,'Party Data'!$F:$N,8,FALSE),"")</f>
        <v/>
      </c>
      <c r="H179" s="85" t="str">
        <f>IFERROR(UPPER(LEFT(VLOOKUP(C179,'Party Data'!$F:$M,5,FALSE),3)),"")</f>
        <v/>
      </c>
      <c r="I179" s="86" t="str">
        <f>IF(F179="","",VLOOKUP($D$2,ID!$C$1:$F$86,3,FALSE))</f>
        <v/>
      </c>
      <c r="J179" s="87" t="str">
        <f>IF(I179="","",VLOOKUP(I179,ID!$E$1:$F$107,2,FALSE))</f>
        <v/>
      </c>
      <c r="K179" s="164"/>
      <c r="L179" s="142" t="str">
        <f>IFERROR(IF(C179="","",IF(SUMIFS(Dues!$F$4:$F$153,Dues!$B$4:$B$153,DCR!$C179)-SUMIFS($M$7:$M178,$C$7:$C178,$C179)&lt;0,"No Due",SUMIFS(Dues!$F$4:$F$153,Dues!$B$4:$B$153,DCR!$C179)-SUMIFS($M$7:$M178,$C$7:$C178,$C179))),"No Dues")</f>
        <v/>
      </c>
      <c r="M179" s="143"/>
      <c r="N179" s="143"/>
      <c r="O179" s="145" t="str">
        <f>IFERROR(IF(AND(L179&lt;=0,M179&lt;&gt;""),"Cash?",SUMIFS($M$8:$M179,$C$8:$C179,$C179)/VLOOKUP($C179,$C$8:$L179,10,FALSE)),"")</f>
        <v/>
      </c>
      <c r="P179" s="50" t="str">
        <f t="shared" si="7"/>
        <v/>
      </c>
      <c r="Q179" s="63"/>
      <c r="R179" s="88" t="str">
        <f>IF(IFERROR(VLOOKUP(C179,$C$7:C178,1,FALSE)&gt;0,0),"",1)</f>
        <v/>
      </c>
      <c r="S179" s="88"/>
      <c r="T179" s="88" t="str">
        <f t="shared" si="8"/>
        <v/>
      </c>
      <c r="U179" s="89" t="e">
        <f t="shared" si="9"/>
        <v>#VALUE!</v>
      </c>
      <c r="V179" s="61"/>
      <c r="W179" s="146"/>
      <c r="X179" s="147"/>
    </row>
    <row r="180" spans="1:24" ht="16.5" customHeight="1">
      <c r="A180" s="62"/>
      <c r="B180" s="83" t="str">
        <f>IF(C180="","",_xlfn.AGGREGATE(2,7,$B$8:B179)+1)</f>
        <v/>
      </c>
      <c r="C180" s="84" t="str">
        <f>IFERROR(IF(D180="","",INDEX('Party Data'!$C$1:$P$9950,MATCH(DCR!D180,'Party Data'!$P$2:$P$9950,0)+1,4)),"New")</f>
        <v/>
      </c>
      <c r="D180" s="7"/>
      <c r="E180" s="8" t="str">
        <f>IFERROR(IF(C180="","",VLOOKUP(C180,'Party Data'!F:H,3,FALSE)),"")</f>
        <v/>
      </c>
      <c r="F180" s="10" t="str">
        <f>IFERROR(IF(D180="","",INDEX('Party Data'!$D:$F,MATCH(DCR!C180,'Party Data'!F:F,0),1)),"")</f>
        <v/>
      </c>
      <c r="G180" s="32" t="str">
        <f>IFERROR(VLOOKUP(C180,'Party Data'!$F:$N,8,FALSE),"")</f>
        <v/>
      </c>
      <c r="H180" s="85" t="str">
        <f>IFERROR(UPPER(LEFT(VLOOKUP(C180,'Party Data'!$F:$M,5,FALSE),3)),"")</f>
        <v/>
      </c>
      <c r="I180" s="86" t="str">
        <f>IF(F180="","",VLOOKUP($D$2,ID!$C$1:$F$86,3,FALSE))</f>
        <v/>
      </c>
      <c r="J180" s="87" t="str">
        <f>IF(I180="","",VLOOKUP(I180,ID!$E$1:$F$107,2,FALSE))</f>
        <v/>
      </c>
      <c r="K180" s="164"/>
      <c r="L180" s="142" t="str">
        <f>IFERROR(IF(C180="","",IF(SUMIFS(Dues!$F$4:$F$153,Dues!$B$4:$B$153,DCR!$C180)-SUMIFS($M$7:$M179,$C$7:$C179,$C180)&lt;0,"No Due",SUMIFS(Dues!$F$4:$F$153,Dues!$B$4:$B$153,DCR!$C180)-SUMIFS($M$7:$M179,$C$7:$C179,$C180))),"No Dues")</f>
        <v/>
      </c>
      <c r="M180" s="143"/>
      <c r="N180" s="143"/>
      <c r="O180" s="145" t="str">
        <f>IFERROR(IF(AND(L180&lt;=0,M180&lt;&gt;""),"Cash?",SUMIFS($M$8:$M180,$C$8:$C180,$C180)/VLOOKUP($C180,$C$8:$L180,10,FALSE)),"")</f>
        <v/>
      </c>
      <c r="P180" s="50" t="str">
        <f t="shared" si="7"/>
        <v/>
      </c>
      <c r="Q180" s="63"/>
      <c r="R180" s="88" t="str">
        <f>IF(IFERROR(VLOOKUP(C180,$C$7:C179,1,FALSE)&gt;0,0),"",1)</f>
        <v/>
      </c>
      <c r="S180" s="88"/>
      <c r="T180" s="88" t="str">
        <f t="shared" si="8"/>
        <v/>
      </c>
      <c r="U180" s="89" t="e">
        <f t="shared" si="9"/>
        <v>#VALUE!</v>
      </c>
      <c r="V180" s="61"/>
      <c r="W180" s="146"/>
      <c r="X180" s="147"/>
    </row>
    <row r="181" spans="1:24" ht="16.5" customHeight="1">
      <c r="A181" s="62"/>
      <c r="B181" s="83" t="str">
        <f>IF(C181="","",_xlfn.AGGREGATE(2,7,$B$8:B180)+1)</f>
        <v/>
      </c>
      <c r="C181" s="84" t="str">
        <f>IFERROR(IF(D181="","",INDEX('Party Data'!$C$1:$P$9950,MATCH(DCR!D181,'Party Data'!$P$2:$P$9950,0)+1,4)),"New")</f>
        <v/>
      </c>
      <c r="D181" s="7"/>
      <c r="E181" s="8" t="str">
        <f>IFERROR(IF(C181="","",VLOOKUP(C181,'Party Data'!F:H,3,FALSE)),"")</f>
        <v/>
      </c>
      <c r="F181" s="10" t="str">
        <f>IFERROR(IF(D181="","",INDEX('Party Data'!$D:$F,MATCH(DCR!C181,'Party Data'!F:F,0),1)),"")</f>
        <v/>
      </c>
      <c r="G181" s="32" t="str">
        <f>IFERROR(VLOOKUP(C181,'Party Data'!$F:$N,8,FALSE),"")</f>
        <v/>
      </c>
      <c r="H181" s="85" t="str">
        <f>IFERROR(UPPER(LEFT(VLOOKUP(C181,'Party Data'!$F:$M,5,FALSE),3)),"")</f>
        <v/>
      </c>
      <c r="I181" s="86" t="str">
        <f>IF(F181="","",VLOOKUP($D$2,ID!$C$1:$F$86,3,FALSE))</f>
        <v/>
      </c>
      <c r="J181" s="87" t="str">
        <f>IF(I181="","",VLOOKUP(I181,ID!$E$1:$F$107,2,FALSE))</f>
        <v/>
      </c>
      <c r="K181" s="164"/>
      <c r="L181" s="142" t="str">
        <f>IFERROR(IF(C181="","",IF(SUMIFS(Dues!$F$4:$F$153,Dues!$B$4:$B$153,DCR!$C181)-SUMIFS($M$7:$M180,$C$7:$C180,$C181)&lt;0,"No Due",SUMIFS(Dues!$F$4:$F$153,Dues!$B$4:$B$153,DCR!$C181)-SUMIFS($M$7:$M180,$C$7:$C180,$C181))),"No Dues")</f>
        <v/>
      </c>
      <c r="M181" s="143"/>
      <c r="N181" s="143"/>
      <c r="O181" s="145" t="str">
        <f>IFERROR(IF(AND(L181&lt;=0,M181&lt;&gt;""),"Cash?",SUMIFS($M$8:$M181,$C$8:$C181,$C181)/VLOOKUP($C181,$C$8:$L181,10,FALSE)),"")</f>
        <v/>
      </c>
      <c r="P181" s="50" t="str">
        <f t="shared" si="7"/>
        <v/>
      </c>
      <c r="Q181" s="63"/>
      <c r="R181" s="88" t="str">
        <f>IF(IFERROR(VLOOKUP(C181,$C$7:C180,1,FALSE)&gt;0,0),"",1)</f>
        <v/>
      </c>
      <c r="S181" s="88"/>
      <c r="T181" s="88" t="str">
        <f t="shared" si="8"/>
        <v/>
      </c>
      <c r="U181" s="89" t="e">
        <f t="shared" si="9"/>
        <v>#VALUE!</v>
      </c>
      <c r="V181" s="61"/>
      <c r="W181" s="146"/>
      <c r="X181" s="147"/>
    </row>
    <row r="182" spans="1:24" ht="16.5" customHeight="1">
      <c r="A182" s="62"/>
      <c r="B182" s="83" t="str">
        <f>IF(C182="","",_xlfn.AGGREGATE(2,7,$B$8:B181)+1)</f>
        <v/>
      </c>
      <c r="C182" s="84" t="str">
        <f>IFERROR(IF(D182="","",INDEX('Party Data'!$C$1:$P$9950,MATCH(DCR!D182,'Party Data'!$P$2:$P$9950,0)+1,4)),"New")</f>
        <v/>
      </c>
      <c r="D182" s="7"/>
      <c r="E182" s="8" t="str">
        <f>IFERROR(IF(C182="","",VLOOKUP(C182,'Party Data'!F:H,3,FALSE)),"")</f>
        <v/>
      </c>
      <c r="F182" s="10" t="str">
        <f>IFERROR(IF(D182="","",INDEX('Party Data'!$D:$F,MATCH(DCR!C182,'Party Data'!F:F,0),1)),"")</f>
        <v/>
      </c>
      <c r="G182" s="32" t="str">
        <f>IFERROR(VLOOKUP(C182,'Party Data'!$F:$N,8,FALSE),"")</f>
        <v/>
      </c>
      <c r="H182" s="85" t="str">
        <f>IFERROR(UPPER(LEFT(VLOOKUP(C182,'Party Data'!$F:$M,5,FALSE),3)),"")</f>
        <v/>
      </c>
      <c r="I182" s="86" t="str">
        <f>IF(F182="","",VLOOKUP($D$2,ID!$C$1:$F$86,3,FALSE))</f>
        <v/>
      </c>
      <c r="J182" s="87" t="str">
        <f>IF(I182="","",VLOOKUP(I182,ID!$E$1:$F$107,2,FALSE))</f>
        <v/>
      </c>
      <c r="K182" s="164"/>
      <c r="L182" s="142" t="str">
        <f>IFERROR(IF(C182="","",IF(SUMIFS(Dues!$F$4:$F$153,Dues!$B$4:$B$153,DCR!$C182)-SUMIFS($M$7:$M181,$C$7:$C181,$C182)&lt;0,"No Due",SUMIFS(Dues!$F$4:$F$153,Dues!$B$4:$B$153,DCR!$C182)-SUMIFS($M$7:$M181,$C$7:$C181,$C182))),"No Dues")</f>
        <v/>
      </c>
      <c r="M182" s="143"/>
      <c r="N182" s="143"/>
      <c r="O182" s="145" t="str">
        <f>IFERROR(IF(AND(L182&lt;=0,M182&lt;&gt;""),"Cash?",SUMIFS($M$8:$M182,$C$8:$C182,$C182)/VLOOKUP($C182,$C$8:$L182,10,FALSE)),"")</f>
        <v/>
      </c>
      <c r="P182" s="50" t="str">
        <f t="shared" si="7"/>
        <v/>
      </c>
      <c r="Q182" s="63"/>
      <c r="R182" s="88" t="str">
        <f>IF(IFERROR(VLOOKUP(C182,$C$7:C181,1,FALSE)&gt;0,0),"",1)</f>
        <v/>
      </c>
      <c r="S182" s="88"/>
      <c r="T182" s="88" t="str">
        <f t="shared" si="8"/>
        <v/>
      </c>
      <c r="U182" s="89" t="e">
        <f t="shared" si="9"/>
        <v>#VALUE!</v>
      </c>
      <c r="V182" s="61"/>
      <c r="W182" s="146"/>
      <c r="X182" s="147"/>
    </row>
    <row r="183" spans="1:24" ht="16.5" customHeight="1">
      <c r="A183" s="62"/>
      <c r="B183" s="83" t="str">
        <f>IF(C183="","",_xlfn.AGGREGATE(2,7,$B$8:B182)+1)</f>
        <v/>
      </c>
      <c r="C183" s="84" t="str">
        <f>IFERROR(IF(D183="","",INDEX('Party Data'!$C$1:$P$9950,MATCH(DCR!D183,'Party Data'!$P$2:$P$9950,0)+1,4)),"New")</f>
        <v/>
      </c>
      <c r="D183" s="7"/>
      <c r="E183" s="8" t="str">
        <f>IFERROR(IF(C183="","",VLOOKUP(C183,'Party Data'!F:H,3,FALSE)),"")</f>
        <v/>
      </c>
      <c r="F183" s="10" t="str">
        <f>IFERROR(IF(D183="","",INDEX('Party Data'!$D:$F,MATCH(DCR!C183,'Party Data'!F:F,0),1)),"")</f>
        <v/>
      </c>
      <c r="G183" s="32" t="str">
        <f>IFERROR(VLOOKUP(C183,'Party Data'!$F:$N,8,FALSE),"")</f>
        <v/>
      </c>
      <c r="H183" s="85" t="str">
        <f>IFERROR(UPPER(LEFT(VLOOKUP(C183,'Party Data'!$F:$M,5,FALSE),3)),"")</f>
        <v/>
      </c>
      <c r="I183" s="86" t="str">
        <f>IF(F183="","",VLOOKUP($D$2,ID!$C$1:$F$86,3,FALSE))</f>
        <v/>
      </c>
      <c r="J183" s="87" t="str">
        <f>IF(I183="","",VLOOKUP(I183,ID!$E$1:$F$107,2,FALSE))</f>
        <v/>
      </c>
      <c r="K183" s="164"/>
      <c r="L183" s="142" t="str">
        <f>IFERROR(IF(C183="","",IF(SUMIFS(Dues!$F$4:$F$153,Dues!$B$4:$B$153,DCR!$C183)-SUMIFS($M$7:$M182,$C$7:$C182,$C183)&lt;0,"No Due",SUMIFS(Dues!$F$4:$F$153,Dues!$B$4:$B$153,DCR!$C183)-SUMIFS($M$7:$M182,$C$7:$C182,$C183))),"No Dues")</f>
        <v/>
      </c>
      <c r="M183" s="143"/>
      <c r="N183" s="143"/>
      <c r="O183" s="145" t="str">
        <f>IFERROR(IF(AND(L183&lt;=0,M183&lt;&gt;""),"Cash?",SUMIFS($M$8:$M183,$C$8:$C183,$C183)/VLOOKUP($C183,$C$8:$L183,10,FALSE)),"")</f>
        <v/>
      </c>
      <c r="P183" s="50" t="str">
        <f t="shared" si="7"/>
        <v/>
      </c>
      <c r="Q183" s="63"/>
      <c r="R183" s="88" t="str">
        <f>IF(IFERROR(VLOOKUP(C183,$C$7:C182,1,FALSE)&gt;0,0),"",1)</f>
        <v/>
      </c>
      <c r="S183" s="88"/>
      <c r="T183" s="88" t="str">
        <f t="shared" si="8"/>
        <v/>
      </c>
      <c r="U183" s="89" t="e">
        <f t="shared" si="9"/>
        <v>#VALUE!</v>
      </c>
      <c r="V183" s="61"/>
      <c r="W183" s="146"/>
      <c r="X183" s="147"/>
    </row>
    <row r="184" spans="1:24" ht="16.5" customHeight="1">
      <c r="A184" s="62"/>
      <c r="B184" s="83" t="str">
        <f>IF(C184="","",_xlfn.AGGREGATE(2,7,$B$8:B183)+1)</f>
        <v/>
      </c>
      <c r="C184" s="84" t="str">
        <f>IFERROR(IF(D184="","",INDEX('Party Data'!$C$1:$P$9950,MATCH(DCR!D184,'Party Data'!$P$2:$P$9950,0)+1,4)),"New")</f>
        <v/>
      </c>
      <c r="D184" s="7"/>
      <c r="E184" s="8" t="str">
        <f>IFERROR(IF(C184="","",VLOOKUP(C184,'Party Data'!F:H,3,FALSE)),"")</f>
        <v/>
      </c>
      <c r="F184" s="10" t="str">
        <f>IFERROR(IF(D184="","",INDEX('Party Data'!$D:$F,MATCH(DCR!C184,'Party Data'!F:F,0),1)),"")</f>
        <v/>
      </c>
      <c r="G184" s="32" t="str">
        <f>IFERROR(VLOOKUP(C184,'Party Data'!$F:$N,8,FALSE),"")</f>
        <v/>
      </c>
      <c r="H184" s="85" t="str">
        <f>IFERROR(UPPER(LEFT(VLOOKUP(C184,'Party Data'!$F:$M,5,FALSE),3)),"")</f>
        <v/>
      </c>
      <c r="I184" s="86" t="str">
        <f>IF(F184="","",VLOOKUP($D$2,ID!$C$1:$F$86,3,FALSE))</f>
        <v/>
      </c>
      <c r="J184" s="87" t="str">
        <f>IF(I184="","",VLOOKUP(I184,ID!$E$1:$F$107,2,FALSE))</f>
        <v/>
      </c>
      <c r="K184" s="164"/>
      <c r="L184" s="142" t="str">
        <f>IFERROR(IF(C184="","",IF(SUMIFS(Dues!$F$4:$F$153,Dues!$B$4:$B$153,DCR!$C184)-SUMIFS($M$7:$M183,$C$7:$C183,$C184)&lt;0,"No Due",SUMIFS(Dues!$F$4:$F$153,Dues!$B$4:$B$153,DCR!$C184)-SUMIFS($M$7:$M183,$C$7:$C183,$C184))),"No Dues")</f>
        <v/>
      </c>
      <c r="M184" s="143"/>
      <c r="N184" s="143"/>
      <c r="O184" s="145" t="str">
        <f>IFERROR(IF(AND(L184&lt;=0,M184&lt;&gt;""),"Cash?",SUMIFS($M$8:$M184,$C$8:$C184,$C184)/VLOOKUP($C184,$C$8:$L184,10,FALSE)),"")</f>
        <v/>
      </c>
      <c r="P184" s="50" t="str">
        <f t="shared" si="7"/>
        <v/>
      </c>
      <c r="Q184" s="63"/>
      <c r="R184" s="88" t="str">
        <f>IF(IFERROR(VLOOKUP(C184,$C$7:C183,1,FALSE)&gt;0,0),"",1)</f>
        <v/>
      </c>
      <c r="S184" s="88"/>
      <c r="T184" s="88" t="str">
        <f t="shared" si="8"/>
        <v/>
      </c>
      <c r="U184" s="89" t="e">
        <f t="shared" si="9"/>
        <v>#VALUE!</v>
      </c>
      <c r="V184" s="61"/>
      <c r="W184" s="146"/>
      <c r="X184" s="147"/>
    </row>
    <row r="185" spans="1:24" ht="16.5" customHeight="1">
      <c r="A185" s="62"/>
      <c r="B185" s="83" t="str">
        <f>IF(C185="","",_xlfn.AGGREGATE(2,7,$B$8:B184)+1)</f>
        <v/>
      </c>
      <c r="C185" s="84" t="str">
        <f>IFERROR(IF(D185="","",INDEX('Party Data'!$C$1:$P$9950,MATCH(DCR!D185,'Party Data'!$P$2:$P$9950,0)+1,4)),"New")</f>
        <v/>
      </c>
      <c r="D185" s="7"/>
      <c r="E185" s="8" t="str">
        <f>IFERROR(IF(C185="","",VLOOKUP(C185,'Party Data'!F:H,3,FALSE)),"")</f>
        <v/>
      </c>
      <c r="F185" s="10" t="str">
        <f>IFERROR(IF(D185="","",INDEX('Party Data'!$D:$F,MATCH(DCR!C185,'Party Data'!F:F,0),1)),"")</f>
        <v/>
      </c>
      <c r="G185" s="32" t="str">
        <f>IFERROR(VLOOKUP(C185,'Party Data'!$F:$N,8,FALSE),"")</f>
        <v/>
      </c>
      <c r="H185" s="85" t="str">
        <f>IFERROR(UPPER(LEFT(VLOOKUP(C185,'Party Data'!$F:$M,5,FALSE),3)),"")</f>
        <v/>
      </c>
      <c r="I185" s="86" t="str">
        <f>IF(F185="","",VLOOKUP($D$2,ID!$C$1:$F$86,3,FALSE))</f>
        <v/>
      </c>
      <c r="J185" s="87" t="str">
        <f>IF(I185="","",VLOOKUP(I185,ID!$E$1:$F$107,2,FALSE))</f>
        <v/>
      </c>
      <c r="K185" s="164"/>
      <c r="L185" s="142" t="str">
        <f>IFERROR(IF(C185="","",IF(SUMIFS(Dues!$F$4:$F$153,Dues!$B$4:$B$153,DCR!$C185)-SUMIFS($M$7:$M184,$C$7:$C184,$C185)&lt;0,"No Due",SUMIFS(Dues!$F$4:$F$153,Dues!$B$4:$B$153,DCR!$C185)-SUMIFS($M$7:$M184,$C$7:$C184,$C185))),"No Dues")</f>
        <v/>
      </c>
      <c r="M185" s="143"/>
      <c r="N185" s="143"/>
      <c r="O185" s="145" t="str">
        <f>IFERROR(IF(AND(L185&lt;=0,M185&lt;&gt;""),"Cash?",SUMIFS($M$8:$M185,$C$8:$C185,$C185)/VLOOKUP($C185,$C$8:$L185,10,FALSE)),"")</f>
        <v/>
      </c>
      <c r="P185" s="50" t="str">
        <f t="shared" si="7"/>
        <v/>
      </c>
      <c r="Q185" s="63"/>
      <c r="R185" s="88" t="str">
        <f>IF(IFERROR(VLOOKUP(C185,$C$7:C184,1,FALSE)&gt;0,0),"",1)</f>
        <v/>
      </c>
      <c r="S185" s="88"/>
      <c r="T185" s="88" t="str">
        <f t="shared" si="8"/>
        <v/>
      </c>
      <c r="U185" s="89" t="e">
        <f t="shared" si="9"/>
        <v>#VALUE!</v>
      </c>
      <c r="V185" s="61"/>
      <c r="W185" s="146"/>
      <c r="X185" s="147"/>
    </row>
    <row r="186" spans="1:24" ht="16.5" customHeight="1">
      <c r="A186" s="62"/>
      <c r="B186" s="83" t="str">
        <f>IF(C186="","",_xlfn.AGGREGATE(2,7,$B$8:B185)+1)</f>
        <v/>
      </c>
      <c r="C186" s="84" t="str">
        <f>IFERROR(IF(D186="","",INDEX('Party Data'!$C$1:$P$9950,MATCH(DCR!D186,'Party Data'!$P$2:$P$9950,0)+1,4)),"New")</f>
        <v/>
      </c>
      <c r="D186" s="7"/>
      <c r="E186" s="8" t="str">
        <f>IFERROR(IF(C186="","",VLOOKUP(C186,'Party Data'!F:H,3,FALSE)),"")</f>
        <v/>
      </c>
      <c r="F186" s="10" t="str">
        <f>IFERROR(IF(D186="","",INDEX('Party Data'!$D:$F,MATCH(DCR!C186,'Party Data'!F:F,0),1)),"")</f>
        <v/>
      </c>
      <c r="G186" s="32" t="str">
        <f>IFERROR(VLOOKUP(C186,'Party Data'!$F:$N,8,FALSE),"")</f>
        <v/>
      </c>
      <c r="H186" s="85" t="str">
        <f>IFERROR(UPPER(LEFT(VLOOKUP(C186,'Party Data'!$F:$M,5,FALSE),3)),"")</f>
        <v/>
      </c>
      <c r="I186" s="86" t="str">
        <f>IF(F186="","",VLOOKUP($D$2,ID!$C$1:$F$86,3,FALSE))</f>
        <v/>
      </c>
      <c r="J186" s="87" t="str">
        <f>IF(I186="","",VLOOKUP(I186,ID!$E$1:$F$107,2,FALSE))</f>
        <v/>
      </c>
      <c r="K186" s="164"/>
      <c r="L186" s="142" t="str">
        <f>IFERROR(IF(C186="","",IF(SUMIFS(Dues!$F$4:$F$153,Dues!$B$4:$B$153,DCR!$C186)-SUMIFS($M$7:$M185,$C$7:$C185,$C186)&lt;0,"No Due",SUMIFS(Dues!$F$4:$F$153,Dues!$B$4:$B$153,DCR!$C186)-SUMIFS($M$7:$M185,$C$7:$C185,$C186))),"No Dues")</f>
        <v/>
      </c>
      <c r="M186" s="143"/>
      <c r="N186" s="143"/>
      <c r="O186" s="145" t="str">
        <f>IFERROR(IF(AND(L186&lt;=0,M186&lt;&gt;""),"Cash?",SUMIFS($M$8:$M186,$C$8:$C186,$C186)/VLOOKUP($C186,$C$8:$L186,10,FALSE)),"")</f>
        <v/>
      </c>
      <c r="P186" s="50" t="str">
        <f t="shared" si="7"/>
        <v/>
      </c>
      <c r="Q186" s="63"/>
      <c r="R186" s="88" t="str">
        <f>IF(IFERROR(VLOOKUP(C186,$C$7:C185,1,FALSE)&gt;0,0),"",1)</f>
        <v/>
      </c>
      <c r="S186" s="88"/>
      <c r="T186" s="88" t="str">
        <f t="shared" si="8"/>
        <v/>
      </c>
      <c r="U186" s="89" t="e">
        <f t="shared" si="9"/>
        <v>#VALUE!</v>
      </c>
      <c r="V186" s="61"/>
      <c r="W186" s="146"/>
      <c r="X186" s="147"/>
    </row>
    <row r="187" spans="1:24" ht="16.5" customHeight="1">
      <c r="A187" s="62"/>
      <c r="B187" s="83" t="str">
        <f>IF(C187="","",_xlfn.AGGREGATE(2,7,$B$8:B186)+1)</f>
        <v/>
      </c>
      <c r="C187" s="84" t="str">
        <f>IFERROR(IF(D187="","",INDEX('Party Data'!$C$1:$P$9950,MATCH(DCR!D187,'Party Data'!$P$2:$P$9950,0)+1,4)),"New")</f>
        <v/>
      </c>
      <c r="D187" s="7"/>
      <c r="E187" s="8" t="str">
        <f>IFERROR(IF(C187="","",VLOOKUP(C187,'Party Data'!F:H,3,FALSE)),"")</f>
        <v/>
      </c>
      <c r="F187" s="10" t="str">
        <f>IFERROR(IF(D187="","",INDEX('Party Data'!$D:$F,MATCH(DCR!C187,'Party Data'!F:F,0),1)),"")</f>
        <v/>
      </c>
      <c r="G187" s="32" t="str">
        <f>IFERROR(VLOOKUP(C187,'Party Data'!$F:$N,8,FALSE),"")</f>
        <v/>
      </c>
      <c r="H187" s="85" t="str">
        <f>IFERROR(UPPER(LEFT(VLOOKUP(C187,'Party Data'!$F:$M,5,FALSE),3)),"")</f>
        <v/>
      </c>
      <c r="I187" s="86" t="str">
        <f>IF(F187="","",VLOOKUP($D$2,ID!$C$1:$F$86,3,FALSE))</f>
        <v/>
      </c>
      <c r="J187" s="87" t="str">
        <f>IF(I187="","",VLOOKUP(I187,ID!$E$1:$F$107,2,FALSE))</f>
        <v/>
      </c>
      <c r="K187" s="164"/>
      <c r="L187" s="142" t="str">
        <f>IFERROR(IF(C187="","",IF(SUMIFS(Dues!$F$4:$F$153,Dues!$B$4:$B$153,DCR!$C187)-SUMIFS($M$7:$M186,$C$7:$C186,$C187)&lt;0,"No Due",SUMIFS(Dues!$F$4:$F$153,Dues!$B$4:$B$153,DCR!$C187)-SUMIFS($M$7:$M186,$C$7:$C186,$C187))),"No Dues")</f>
        <v/>
      </c>
      <c r="M187" s="143"/>
      <c r="N187" s="143"/>
      <c r="O187" s="145" t="str">
        <f>IFERROR(IF(AND(L187&lt;=0,M187&lt;&gt;""),"Cash?",SUMIFS($M$8:$M187,$C$8:$C187,$C187)/VLOOKUP($C187,$C$8:$L187,10,FALSE)),"")</f>
        <v/>
      </c>
      <c r="P187" s="50" t="str">
        <f t="shared" si="7"/>
        <v/>
      </c>
      <c r="Q187" s="63"/>
      <c r="R187" s="88" t="str">
        <f>IF(IFERROR(VLOOKUP(C187,$C$7:C186,1,FALSE)&gt;0,0),"",1)</f>
        <v/>
      </c>
      <c r="S187" s="88"/>
      <c r="T187" s="88" t="str">
        <f t="shared" si="8"/>
        <v/>
      </c>
      <c r="U187" s="89" t="e">
        <f t="shared" si="9"/>
        <v>#VALUE!</v>
      </c>
      <c r="V187" s="61"/>
      <c r="W187" s="146"/>
      <c r="X187" s="147"/>
    </row>
    <row r="188" spans="1:24" ht="16.5" customHeight="1">
      <c r="A188" s="62"/>
      <c r="B188" s="83" t="str">
        <f>IF(C188="","",_xlfn.AGGREGATE(2,7,$B$8:B187)+1)</f>
        <v/>
      </c>
      <c r="C188" s="84" t="str">
        <f>IFERROR(IF(D188="","",INDEX('Party Data'!$C$1:$P$9950,MATCH(DCR!D188,'Party Data'!$P$2:$P$9950,0)+1,4)),"New")</f>
        <v/>
      </c>
      <c r="D188" s="7"/>
      <c r="E188" s="8" t="str">
        <f>IFERROR(IF(C188="","",VLOOKUP(C188,'Party Data'!F:H,3,FALSE)),"")</f>
        <v/>
      </c>
      <c r="F188" s="10" t="str">
        <f>IFERROR(IF(D188="","",INDEX('Party Data'!$D:$F,MATCH(DCR!C188,'Party Data'!F:F,0),1)),"")</f>
        <v/>
      </c>
      <c r="G188" s="32" t="str">
        <f>IFERROR(VLOOKUP(C188,'Party Data'!$F:$N,8,FALSE),"")</f>
        <v/>
      </c>
      <c r="H188" s="85" t="str">
        <f>IFERROR(UPPER(LEFT(VLOOKUP(C188,'Party Data'!$F:$M,5,FALSE),3)),"")</f>
        <v/>
      </c>
      <c r="I188" s="86" t="str">
        <f>IF(F188="","",VLOOKUP($D$2,ID!$C$1:$F$86,3,FALSE))</f>
        <v/>
      </c>
      <c r="J188" s="87" t="str">
        <f>IF(I188="","",VLOOKUP(I188,ID!$E$1:$F$107,2,FALSE))</f>
        <v/>
      </c>
      <c r="K188" s="164"/>
      <c r="L188" s="142" t="str">
        <f>IFERROR(IF(C188="","",IF(SUMIFS(Dues!$F$4:$F$153,Dues!$B$4:$B$153,DCR!$C188)-SUMIFS($M$7:$M187,$C$7:$C187,$C188)&lt;0,"No Due",SUMIFS(Dues!$F$4:$F$153,Dues!$B$4:$B$153,DCR!$C188)-SUMIFS($M$7:$M187,$C$7:$C187,$C188))),"No Dues")</f>
        <v/>
      </c>
      <c r="M188" s="143"/>
      <c r="N188" s="143"/>
      <c r="O188" s="145" t="str">
        <f>IFERROR(IF(AND(L188&lt;=0,M188&lt;&gt;""),"Cash?",SUMIFS($M$8:$M188,$C$8:$C188,$C188)/VLOOKUP($C188,$C$8:$L188,10,FALSE)),"")</f>
        <v/>
      </c>
      <c r="P188" s="50" t="str">
        <f t="shared" si="7"/>
        <v/>
      </c>
      <c r="Q188" s="63"/>
      <c r="R188" s="88" t="str">
        <f>IF(IFERROR(VLOOKUP(C188,$C$7:C187,1,FALSE)&gt;0,0),"",1)</f>
        <v/>
      </c>
      <c r="S188" s="88"/>
      <c r="T188" s="88" t="str">
        <f t="shared" si="8"/>
        <v/>
      </c>
      <c r="U188" s="89" t="e">
        <f t="shared" si="9"/>
        <v>#VALUE!</v>
      </c>
      <c r="V188" s="61"/>
      <c r="W188" s="146"/>
      <c r="X188" s="147"/>
    </row>
    <row r="189" spans="1:24" ht="16.5" customHeight="1">
      <c r="A189" s="62"/>
      <c r="B189" s="83" t="str">
        <f>IF(C189="","",_xlfn.AGGREGATE(2,7,$B$8:B188)+1)</f>
        <v/>
      </c>
      <c r="C189" s="84" t="str">
        <f>IFERROR(IF(D189="","",INDEX('Party Data'!$C$1:$P$9950,MATCH(DCR!D189,'Party Data'!$P$2:$P$9950,0)+1,4)),"New")</f>
        <v/>
      </c>
      <c r="D189" s="7"/>
      <c r="E189" s="8" t="str">
        <f>IFERROR(IF(C189="","",VLOOKUP(C189,'Party Data'!F:H,3,FALSE)),"")</f>
        <v/>
      </c>
      <c r="F189" s="10" t="str">
        <f>IFERROR(IF(D189="","",INDEX('Party Data'!$D:$F,MATCH(DCR!C189,'Party Data'!F:F,0),1)),"")</f>
        <v/>
      </c>
      <c r="G189" s="32" t="str">
        <f>IFERROR(VLOOKUP(C189,'Party Data'!$F:$N,8,FALSE),"")</f>
        <v/>
      </c>
      <c r="H189" s="85" t="str">
        <f>IFERROR(UPPER(LEFT(VLOOKUP(C189,'Party Data'!$F:$M,5,FALSE),3)),"")</f>
        <v/>
      </c>
      <c r="I189" s="86" t="str">
        <f>IF(F189="","",VLOOKUP($D$2,ID!$C$1:$F$86,3,FALSE))</f>
        <v/>
      </c>
      <c r="J189" s="87" t="str">
        <f>IF(I189="","",VLOOKUP(I189,ID!$E$1:$F$107,2,FALSE))</f>
        <v/>
      </c>
      <c r="K189" s="164"/>
      <c r="L189" s="142" t="str">
        <f>IFERROR(IF(C189="","",IF(SUMIFS(Dues!$F$4:$F$153,Dues!$B$4:$B$153,DCR!$C189)-SUMIFS($M$7:$M188,$C$7:$C188,$C189)&lt;0,"No Due",SUMIFS(Dues!$F$4:$F$153,Dues!$B$4:$B$153,DCR!$C189)-SUMIFS($M$7:$M188,$C$7:$C188,$C189))),"No Dues")</f>
        <v/>
      </c>
      <c r="M189" s="143"/>
      <c r="N189" s="143"/>
      <c r="O189" s="145" t="str">
        <f>IFERROR(IF(AND(L189&lt;=0,M189&lt;&gt;""),"Cash?",SUMIFS($M$8:$M189,$C$8:$C189,$C189)/VLOOKUP($C189,$C$8:$L189,10,FALSE)),"")</f>
        <v/>
      </c>
      <c r="P189" s="50" t="str">
        <f t="shared" si="7"/>
        <v/>
      </c>
      <c r="Q189" s="63"/>
      <c r="R189" s="88" t="str">
        <f>IF(IFERROR(VLOOKUP(C189,$C$7:C188,1,FALSE)&gt;0,0),"",1)</f>
        <v/>
      </c>
      <c r="S189" s="88"/>
      <c r="T189" s="88" t="str">
        <f t="shared" si="8"/>
        <v/>
      </c>
      <c r="U189" s="89" t="e">
        <f t="shared" si="9"/>
        <v>#VALUE!</v>
      </c>
      <c r="V189" s="61"/>
      <c r="W189" s="146"/>
      <c r="X189" s="147"/>
    </row>
    <row r="190" spans="1:24" ht="16.5" customHeight="1">
      <c r="A190" s="62"/>
      <c r="B190" s="83" t="str">
        <f>IF(C190="","",_xlfn.AGGREGATE(2,7,$B$8:B189)+1)</f>
        <v/>
      </c>
      <c r="C190" s="84" t="str">
        <f>IFERROR(IF(D190="","",INDEX('Party Data'!$C$1:$P$9950,MATCH(DCR!D190,'Party Data'!$P$2:$P$9950,0)+1,4)),"New")</f>
        <v/>
      </c>
      <c r="D190" s="7"/>
      <c r="E190" s="8" t="str">
        <f>IFERROR(IF(C190="","",VLOOKUP(C190,'Party Data'!F:H,3,FALSE)),"")</f>
        <v/>
      </c>
      <c r="F190" s="10" t="str">
        <f>IFERROR(IF(D190="","",INDEX('Party Data'!$D:$F,MATCH(DCR!C190,'Party Data'!F:F,0),1)),"")</f>
        <v/>
      </c>
      <c r="G190" s="32" t="str">
        <f>IFERROR(VLOOKUP(C190,'Party Data'!$F:$N,8,FALSE),"")</f>
        <v/>
      </c>
      <c r="H190" s="85" t="str">
        <f>IFERROR(UPPER(LEFT(VLOOKUP(C190,'Party Data'!$F:$M,5,FALSE),3)),"")</f>
        <v/>
      </c>
      <c r="I190" s="86" t="str">
        <f>IF(F190="","",VLOOKUP($D$2,ID!$C$1:$F$86,3,FALSE))</f>
        <v/>
      </c>
      <c r="J190" s="87" t="str">
        <f>IF(I190="","",VLOOKUP(I190,ID!$E$1:$F$107,2,FALSE))</f>
        <v/>
      </c>
      <c r="K190" s="164"/>
      <c r="L190" s="142" t="str">
        <f>IFERROR(IF(C190="","",IF(SUMIFS(Dues!$F$4:$F$153,Dues!$B$4:$B$153,DCR!$C190)-SUMIFS($M$7:$M189,$C$7:$C189,$C190)&lt;0,"No Due",SUMIFS(Dues!$F$4:$F$153,Dues!$B$4:$B$153,DCR!$C190)-SUMIFS($M$7:$M189,$C$7:$C189,$C190))),"No Dues")</f>
        <v/>
      </c>
      <c r="M190" s="143"/>
      <c r="N190" s="143"/>
      <c r="O190" s="145" t="str">
        <f>IFERROR(IF(AND(L190&lt;=0,M190&lt;&gt;""),"Cash?",SUMIFS($M$8:$M190,$C$8:$C190,$C190)/VLOOKUP($C190,$C$8:$L190,10,FALSE)),"")</f>
        <v/>
      </c>
      <c r="P190" s="50" t="str">
        <f t="shared" si="7"/>
        <v/>
      </c>
      <c r="Q190" s="63"/>
      <c r="R190" s="88" t="str">
        <f>IF(IFERROR(VLOOKUP(C190,$C$7:C189,1,FALSE)&gt;0,0),"",1)</f>
        <v/>
      </c>
      <c r="S190" s="88"/>
      <c r="T190" s="88" t="str">
        <f t="shared" si="8"/>
        <v/>
      </c>
      <c r="U190" s="89" t="e">
        <f t="shared" si="9"/>
        <v>#VALUE!</v>
      </c>
      <c r="V190" s="61"/>
      <c r="W190" s="146"/>
      <c r="X190" s="147"/>
    </row>
    <row r="191" spans="1:24" ht="16.5" customHeight="1">
      <c r="A191" s="62"/>
      <c r="B191" s="83" t="str">
        <f>IF(C191="","",_xlfn.AGGREGATE(2,7,$B$8:B190)+1)</f>
        <v/>
      </c>
      <c r="C191" s="84" t="str">
        <f>IFERROR(IF(D191="","",INDEX('Party Data'!$C$1:$P$9950,MATCH(DCR!D191,'Party Data'!$P$2:$P$9950,0)+1,4)),"New")</f>
        <v/>
      </c>
      <c r="D191" s="7"/>
      <c r="E191" s="8" t="str">
        <f>IFERROR(IF(C191="","",VLOOKUP(C191,'Party Data'!F:H,3,FALSE)),"")</f>
        <v/>
      </c>
      <c r="F191" s="10" t="str">
        <f>IFERROR(IF(D191="","",INDEX('Party Data'!$D:$F,MATCH(DCR!C191,'Party Data'!F:F,0),1)),"")</f>
        <v/>
      </c>
      <c r="G191" s="32" t="str">
        <f>IFERROR(VLOOKUP(C191,'Party Data'!$F:$N,8,FALSE),"")</f>
        <v/>
      </c>
      <c r="H191" s="85" t="str">
        <f>IFERROR(UPPER(LEFT(VLOOKUP(C191,'Party Data'!$F:$M,5,FALSE),3)),"")</f>
        <v/>
      </c>
      <c r="I191" s="86" t="str">
        <f>IF(F191="","",VLOOKUP($D$2,ID!$C$1:$F$86,3,FALSE))</f>
        <v/>
      </c>
      <c r="J191" s="87" t="str">
        <f>IF(I191="","",VLOOKUP(I191,ID!$E$1:$F$107,2,FALSE))</f>
        <v/>
      </c>
      <c r="K191" s="164"/>
      <c r="L191" s="142" t="str">
        <f>IFERROR(IF(C191="","",IF(SUMIFS(Dues!$F$4:$F$153,Dues!$B$4:$B$153,DCR!$C191)-SUMIFS($M$7:$M190,$C$7:$C190,$C191)&lt;0,"No Due",SUMIFS(Dues!$F$4:$F$153,Dues!$B$4:$B$153,DCR!$C191)-SUMIFS($M$7:$M190,$C$7:$C190,$C191))),"No Dues")</f>
        <v/>
      </c>
      <c r="M191" s="143"/>
      <c r="N191" s="143"/>
      <c r="O191" s="145" t="str">
        <f>IFERROR(IF(AND(L191&lt;=0,M191&lt;&gt;""),"Cash?",SUMIFS($M$8:$M191,$C$8:$C191,$C191)/VLOOKUP($C191,$C$8:$L191,10,FALSE)),"")</f>
        <v/>
      </c>
      <c r="P191" s="50" t="str">
        <f t="shared" si="7"/>
        <v/>
      </c>
      <c r="Q191" s="63"/>
      <c r="R191" s="88" t="str">
        <f>IF(IFERROR(VLOOKUP(C191,$C$7:C190,1,FALSE)&gt;0,0),"",1)</f>
        <v/>
      </c>
      <c r="S191" s="88"/>
      <c r="T191" s="88" t="str">
        <f t="shared" si="8"/>
        <v/>
      </c>
      <c r="U191" s="89" t="e">
        <f t="shared" si="9"/>
        <v>#VALUE!</v>
      </c>
      <c r="V191" s="61"/>
      <c r="W191" s="146"/>
      <c r="X191" s="147"/>
    </row>
    <row r="192" spans="1:24" ht="16.5" customHeight="1">
      <c r="A192" s="62"/>
      <c r="B192" s="83" t="str">
        <f>IF(C192="","",_xlfn.AGGREGATE(2,7,$B$8:B191)+1)</f>
        <v/>
      </c>
      <c r="C192" s="84" t="str">
        <f>IFERROR(IF(D192="","",INDEX('Party Data'!$C$1:$P$9950,MATCH(DCR!D192,'Party Data'!$P$2:$P$9950,0)+1,4)),"New")</f>
        <v/>
      </c>
      <c r="D192" s="7"/>
      <c r="E192" s="8" t="str">
        <f>IFERROR(IF(C192="","",VLOOKUP(C192,'Party Data'!F:H,3,FALSE)),"")</f>
        <v/>
      </c>
      <c r="F192" s="10" t="str">
        <f>IFERROR(IF(D192="","",INDEX('Party Data'!$D:$F,MATCH(DCR!C192,'Party Data'!F:F,0),1)),"")</f>
        <v/>
      </c>
      <c r="G192" s="32" t="str">
        <f>IFERROR(VLOOKUP(C192,'Party Data'!$F:$N,8,FALSE),"")</f>
        <v/>
      </c>
      <c r="H192" s="85" t="str">
        <f>IFERROR(UPPER(LEFT(VLOOKUP(C192,'Party Data'!$F:$M,5,FALSE),3)),"")</f>
        <v/>
      </c>
      <c r="I192" s="86" t="str">
        <f>IF(F192="","",VLOOKUP($D$2,ID!$C$1:$F$86,3,FALSE))</f>
        <v/>
      </c>
      <c r="J192" s="87" t="str">
        <f>IF(I192="","",VLOOKUP(I192,ID!$E$1:$F$107,2,FALSE))</f>
        <v/>
      </c>
      <c r="K192" s="164"/>
      <c r="L192" s="142" t="str">
        <f>IFERROR(IF(C192="","",IF(SUMIFS(Dues!$F$4:$F$153,Dues!$B$4:$B$153,DCR!$C192)-SUMIFS($M$7:$M191,$C$7:$C191,$C192)&lt;0,"No Due",SUMIFS(Dues!$F$4:$F$153,Dues!$B$4:$B$153,DCR!$C192)-SUMIFS($M$7:$M191,$C$7:$C191,$C192))),"No Dues")</f>
        <v/>
      </c>
      <c r="M192" s="143"/>
      <c r="N192" s="143"/>
      <c r="O192" s="145" t="str">
        <f>IFERROR(IF(AND(L192&lt;=0,M192&lt;&gt;""),"Cash?",SUMIFS($M$8:$M192,$C$8:$C192,$C192)/VLOOKUP($C192,$C$8:$L192,10,FALSE)),"")</f>
        <v/>
      </c>
      <c r="P192" s="50" t="str">
        <f t="shared" si="7"/>
        <v/>
      </c>
      <c r="Q192" s="63"/>
      <c r="R192" s="88" t="str">
        <f>IF(IFERROR(VLOOKUP(C192,$C$7:C191,1,FALSE)&gt;0,0),"",1)</f>
        <v/>
      </c>
      <c r="S192" s="88"/>
      <c r="T192" s="88" t="str">
        <f t="shared" si="8"/>
        <v/>
      </c>
      <c r="U192" s="89" t="e">
        <f t="shared" si="9"/>
        <v>#VALUE!</v>
      </c>
      <c r="V192" s="61"/>
      <c r="W192" s="146"/>
      <c r="X192" s="147"/>
    </row>
    <row r="193" spans="1:24" ht="16.5" customHeight="1">
      <c r="A193" s="62"/>
      <c r="B193" s="83" t="str">
        <f>IF(C193="","",_xlfn.AGGREGATE(2,7,$B$8:B192)+1)</f>
        <v/>
      </c>
      <c r="C193" s="84" t="str">
        <f>IFERROR(IF(D193="","",INDEX('Party Data'!$C$1:$P$9950,MATCH(DCR!D193,'Party Data'!$P$2:$P$9950,0)+1,4)),"New")</f>
        <v/>
      </c>
      <c r="D193" s="7"/>
      <c r="E193" s="8" t="str">
        <f>IFERROR(IF(C193="","",VLOOKUP(C193,'Party Data'!F:H,3,FALSE)),"")</f>
        <v/>
      </c>
      <c r="F193" s="10" t="str">
        <f>IFERROR(IF(D193="","",INDEX('Party Data'!$D:$F,MATCH(DCR!C193,'Party Data'!F:F,0),1)),"")</f>
        <v/>
      </c>
      <c r="G193" s="32" t="str">
        <f>IFERROR(VLOOKUP(C193,'Party Data'!$F:$N,8,FALSE),"")</f>
        <v/>
      </c>
      <c r="H193" s="85" t="str">
        <f>IFERROR(UPPER(LEFT(VLOOKUP(C193,'Party Data'!$F:$M,5,FALSE),3)),"")</f>
        <v/>
      </c>
      <c r="I193" s="86" t="str">
        <f>IF(F193="","",VLOOKUP($D$2,ID!$C$1:$F$86,3,FALSE))</f>
        <v/>
      </c>
      <c r="J193" s="87" t="str">
        <f>IF(I193="","",VLOOKUP(I193,ID!$E$1:$F$107,2,FALSE))</f>
        <v/>
      </c>
      <c r="K193" s="164"/>
      <c r="L193" s="142" t="str">
        <f>IFERROR(IF(C193="","",IF(SUMIFS(Dues!$F$4:$F$153,Dues!$B$4:$B$153,DCR!$C193)-SUMIFS($M$7:$M192,$C$7:$C192,$C193)&lt;0,"No Due",SUMIFS(Dues!$F$4:$F$153,Dues!$B$4:$B$153,DCR!$C193)-SUMIFS($M$7:$M192,$C$7:$C192,$C193))),"No Dues")</f>
        <v/>
      </c>
      <c r="M193" s="143"/>
      <c r="N193" s="143"/>
      <c r="O193" s="145" t="str">
        <f>IFERROR(IF(AND(L193&lt;=0,M193&lt;&gt;""),"Cash?",SUMIFS($M$8:$M193,$C$8:$C193,$C193)/VLOOKUP($C193,$C$8:$L193,10,FALSE)),"")</f>
        <v/>
      </c>
      <c r="P193" s="50" t="str">
        <f t="shared" si="7"/>
        <v/>
      </c>
      <c r="Q193" s="63"/>
      <c r="R193" s="88" t="str">
        <f>IF(IFERROR(VLOOKUP(C193,$C$7:C192,1,FALSE)&gt;0,0),"",1)</f>
        <v/>
      </c>
      <c r="S193" s="88"/>
      <c r="T193" s="88" t="str">
        <f t="shared" si="8"/>
        <v/>
      </c>
      <c r="U193" s="89" t="e">
        <f t="shared" si="9"/>
        <v>#VALUE!</v>
      </c>
      <c r="V193" s="61"/>
      <c r="W193" s="146"/>
      <c r="X193" s="147"/>
    </row>
    <row r="194" spans="1:24" ht="16.5" customHeight="1">
      <c r="A194" s="62"/>
      <c r="B194" s="83" t="str">
        <f>IF(C194="","",_xlfn.AGGREGATE(2,7,$B$8:B193)+1)</f>
        <v/>
      </c>
      <c r="C194" s="84" t="str">
        <f>IFERROR(IF(D194="","",INDEX('Party Data'!$C$1:$P$9950,MATCH(DCR!D194,'Party Data'!$P$2:$P$9950,0)+1,4)),"New")</f>
        <v/>
      </c>
      <c r="D194" s="7"/>
      <c r="E194" s="8" t="str">
        <f>IFERROR(IF(C194="","",VLOOKUP(C194,'Party Data'!F:H,3,FALSE)),"")</f>
        <v/>
      </c>
      <c r="F194" s="10" t="str">
        <f>IFERROR(IF(D194="","",INDEX('Party Data'!$D:$F,MATCH(DCR!C194,'Party Data'!F:F,0),1)),"")</f>
        <v/>
      </c>
      <c r="G194" s="32" t="str">
        <f>IFERROR(VLOOKUP(C194,'Party Data'!$F:$N,8,FALSE),"")</f>
        <v/>
      </c>
      <c r="H194" s="85" t="str">
        <f>IFERROR(UPPER(LEFT(VLOOKUP(C194,'Party Data'!$F:$M,5,FALSE),3)),"")</f>
        <v/>
      </c>
      <c r="I194" s="86" t="str">
        <f>IF(F194="","",VLOOKUP($D$2,ID!$C$1:$F$86,3,FALSE))</f>
        <v/>
      </c>
      <c r="J194" s="87" t="str">
        <f>IF(I194="","",VLOOKUP(I194,ID!$E$1:$F$107,2,FALSE))</f>
        <v/>
      </c>
      <c r="K194" s="164"/>
      <c r="L194" s="142" t="str">
        <f>IFERROR(IF(C194="","",IF(SUMIFS(Dues!$F$4:$F$153,Dues!$B$4:$B$153,DCR!$C194)-SUMIFS($M$7:$M193,$C$7:$C193,$C194)&lt;0,"No Due",SUMIFS(Dues!$F$4:$F$153,Dues!$B$4:$B$153,DCR!$C194)-SUMIFS($M$7:$M193,$C$7:$C193,$C194))),"No Dues")</f>
        <v/>
      </c>
      <c r="M194" s="143"/>
      <c r="N194" s="143"/>
      <c r="O194" s="145" t="str">
        <f>IFERROR(IF(AND(L194&lt;=0,M194&lt;&gt;""),"Cash?",SUMIFS($M$8:$M194,$C$8:$C194,$C194)/VLOOKUP($C194,$C$8:$L194,10,FALSE)),"")</f>
        <v/>
      </c>
      <c r="P194" s="50" t="str">
        <f t="shared" si="7"/>
        <v/>
      </c>
      <c r="Q194" s="63"/>
      <c r="R194" s="88" t="str">
        <f>IF(IFERROR(VLOOKUP(C194,$C$7:C193,1,FALSE)&gt;0,0),"",1)</f>
        <v/>
      </c>
      <c r="S194" s="88"/>
      <c r="T194" s="88" t="str">
        <f t="shared" si="8"/>
        <v/>
      </c>
      <c r="U194" s="89" t="e">
        <f t="shared" si="9"/>
        <v>#VALUE!</v>
      </c>
      <c r="V194" s="61"/>
      <c r="W194" s="146"/>
      <c r="X194" s="147"/>
    </row>
    <row r="195" spans="1:24" ht="16.5" customHeight="1">
      <c r="A195" s="62"/>
      <c r="B195" s="83" t="str">
        <f>IF(C195="","",_xlfn.AGGREGATE(2,7,$B$8:B194)+1)</f>
        <v/>
      </c>
      <c r="C195" s="84" t="str">
        <f>IFERROR(IF(D195="","",INDEX('Party Data'!$C$1:$P$9950,MATCH(DCR!D195,'Party Data'!$P$2:$P$9950,0)+1,4)),"New")</f>
        <v/>
      </c>
      <c r="D195" s="7"/>
      <c r="E195" s="8" t="str">
        <f>IFERROR(IF(C195="","",VLOOKUP(C195,'Party Data'!F:H,3,FALSE)),"")</f>
        <v/>
      </c>
      <c r="F195" s="10" t="str">
        <f>IFERROR(IF(D195="","",INDEX('Party Data'!$D:$F,MATCH(DCR!C195,'Party Data'!F:F,0),1)),"")</f>
        <v/>
      </c>
      <c r="G195" s="32" t="str">
        <f>IFERROR(VLOOKUP(C195,'Party Data'!$F:$N,8,FALSE),"")</f>
        <v/>
      </c>
      <c r="H195" s="85" t="str">
        <f>IFERROR(UPPER(LEFT(VLOOKUP(C195,'Party Data'!$F:$M,5,FALSE),3)),"")</f>
        <v/>
      </c>
      <c r="I195" s="86" t="str">
        <f>IF(F195="","",VLOOKUP($D$2,ID!$C$1:$F$86,3,FALSE))</f>
        <v/>
      </c>
      <c r="J195" s="87" t="str">
        <f>IF(I195="","",VLOOKUP(I195,ID!$E$1:$F$107,2,FALSE))</f>
        <v/>
      </c>
      <c r="K195" s="164"/>
      <c r="L195" s="142" t="str">
        <f>IFERROR(IF(C195="","",IF(SUMIFS(Dues!$F$4:$F$153,Dues!$B$4:$B$153,DCR!$C195)-SUMIFS($M$7:$M194,$C$7:$C194,$C195)&lt;0,"No Due",SUMIFS(Dues!$F$4:$F$153,Dues!$B$4:$B$153,DCR!$C195)-SUMIFS($M$7:$M194,$C$7:$C194,$C195))),"No Dues")</f>
        <v/>
      </c>
      <c r="M195" s="143"/>
      <c r="N195" s="143"/>
      <c r="O195" s="145" t="str">
        <f>IFERROR(IF(AND(L195&lt;=0,M195&lt;&gt;""),"Cash?",SUMIFS($M$8:$M195,$C$8:$C195,$C195)/VLOOKUP($C195,$C$8:$L195,10,FALSE)),"")</f>
        <v/>
      </c>
      <c r="P195" s="50" t="str">
        <f t="shared" si="7"/>
        <v/>
      </c>
      <c r="Q195" s="63"/>
      <c r="R195" s="88" t="str">
        <f>IF(IFERROR(VLOOKUP(C195,$C$7:C194,1,FALSE)&gt;0,0),"",1)</f>
        <v/>
      </c>
      <c r="S195" s="88"/>
      <c r="T195" s="88" t="str">
        <f t="shared" si="8"/>
        <v/>
      </c>
      <c r="U195" s="89" t="e">
        <f t="shared" si="9"/>
        <v>#VALUE!</v>
      </c>
      <c r="V195" s="61"/>
      <c r="W195" s="146"/>
      <c r="X195" s="147"/>
    </row>
    <row r="196" spans="1:24" ht="16.5" customHeight="1">
      <c r="A196" s="62"/>
      <c r="B196" s="83" t="str">
        <f>IF(C196="","",_xlfn.AGGREGATE(2,7,$B$8:B195)+1)</f>
        <v/>
      </c>
      <c r="C196" s="84" t="str">
        <f>IFERROR(IF(D196="","",INDEX('Party Data'!$C$1:$P$9950,MATCH(DCR!D196,'Party Data'!$P$2:$P$9950,0)+1,4)),"New")</f>
        <v/>
      </c>
      <c r="D196" s="7"/>
      <c r="E196" s="8" t="str">
        <f>IFERROR(IF(C196="","",VLOOKUP(C196,'Party Data'!F:H,3,FALSE)),"")</f>
        <v/>
      </c>
      <c r="F196" s="10" t="str">
        <f>IFERROR(IF(D196="","",INDEX('Party Data'!$D:$F,MATCH(DCR!C196,'Party Data'!F:F,0),1)),"")</f>
        <v/>
      </c>
      <c r="G196" s="32" t="str">
        <f>IFERROR(VLOOKUP(C196,'Party Data'!$F:$N,8,FALSE),"")</f>
        <v/>
      </c>
      <c r="H196" s="85" t="str">
        <f>IFERROR(UPPER(LEFT(VLOOKUP(C196,'Party Data'!$F:$M,5,FALSE),3)),"")</f>
        <v/>
      </c>
      <c r="I196" s="86" t="str">
        <f>IF(F196="","",VLOOKUP($D$2,ID!$C$1:$F$86,3,FALSE))</f>
        <v/>
      </c>
      <c r="J196" s="87" t="str">
        <f>IF(I196="","",VLOOKUP(I196,ID!$E$1:$F$107,2,FALSE))</f>
        <v/>
      </c>
      <c r="K196" s="164"/>
      <c r="L196" s="142" t="str">
        <f>IFERROR(IF(C196="","",IF(SUMIFS(Dues!$F$4:$F$153,Dues!$B$4:$B$153,DCR!$C196)-SUMIFS($M$7:$M195,$C$7:$C195,$C196)&lt;0,"No Due",SUMIFS(Dues!$F$4:$F$153,Dues!$B$4:$B$153,DCR!$C196)-SUMIFS($M$7:$M195,$C$7:$C195,$C196))),"No Dues")</f>
        <v/>
      </c>
      <c r="M196" s="143"/>
      <c r="N196" s="143"/>
      <c r="O196" s="145" t="str">
        <f>IFERROR(IF(AND(L196&lt;=0,M196&lt;&gt;""),"Cash?",SUMIFS($M$8:$M196,$C$8:$C196,$C196)/VLOOKUP($C196,$C$8:$L196,10,FALSE)),"")</f>
        <v/>
      </c>
      <c r="P196" s="50" t="str">
        <f t="shared" si="7"/>
        <v/>
      </c>
      <c r="Q196" s="63"/>
      <c r="R196" s="88" t="str">
        <f>IF(IFERROR(VLOOKUP(C196,$C$7:C195,1,FALSE)&gt;0,0),"",1)</f>
        <v/>
      </c>
      <c r="S196" s="88"/>
      <c r="T196" s="88" t="str">
        <f t="shared" si="8"/>
        <v/>
      </c>
      <c r="U196" s="89" t="e">
        <f t="shared" si="9"/>
        <v>#VALUE!</v>
      </c>
      <c r="V196" s="61"/>
      <c r="W196" s="146"/>
      <c r="X196" s="147"/>
    </row>
    <row r="197" spans="1:24" ht="16.5" customHeight="1">
      <c r="A197" s="62"/>
      <c r="B197" s="83" t="str">
        <f>IF(C197="","",_xlfn.AGGREGATE(2,7,$B$8:B196)+1)</f>
        <v/>
      </c>
      <c r="C197" s="84" t="str">
        <f>IFERROR(IF(D197="","",INDEX('Party Data'!$C$1:$P$9950,MATCH(DCR!D197,'Party Data'!$P$2:$P$9950,0)+1,4)),"New")</f>
        <v/>
      </c>
      <c r="D197" s="7"/>
      <c r="E197" s="8" t="str">
        <f>IFERROR(IF(C197="","",VLOOKUP(C197,'Party Data'!F:H,3,FALSE)),"")</f>
        <v/>
      </c>
      <c r="F197" s="10" t="str">
        <f>IFERROR(IF(D197="","",INDEX('Party Data'!$D:$F,MATCH(DCR!C197,'Party Data'!F:F,0),1)),"")</f>
        <v/>
      </c>
      <c r="G197" s="32" t="str">
        <f>IFERROR(VLOOKUP(C197,'Party Data'!$F:$N,8,FALSE),"")</f>
        <v/>
      </c>
      <c r="H197" s="85" t="str">
        <f>IFERROR(UPPER(LEFT(VLOOKUP(C197,'Party Data'!$F:$M,5,FALSE),3)),"")</f>
        <v/>
      </c>
      <c r="I197" s="86" t="str">
        <f>IF(F197="","",VLOOKUP($D$2,ID!$C$1:$F$86,3,FALSE))</f>
        <v/>
      </c>
      <c r="J197" s="87" t="str">
        <f>IF(I197="","",VLOOKUP(I197,ID!$E$1:$F$107,2,FALSE))</f>
        <v/>
      </c>
      <c r="K197" s="164"/>
      <c r="L197" s="142" t="str">
        <f>IFERROR(IF(C197="","",IF(SUMIFS(Dues!$F$4:$F$153,Dues!$B$4:$B$153,DCR!$C197)-SUMIFS($M$7:$M196,$C$7:$C196,$C197)&lt;0,"No Due",SUMIFS(Dues!$F$4:$F$153,Dues!$B$4:$B$153,DCR!$C197)-SUMIFS($M$7:$M196,$C$7:$C196,$C197))),"No Dues")</f>
        <v/>
      </c>
      <c r="M197" s="143"/>
      <c r="N197" s="143"/>
      <c r="O197" s="145" t="str">
        <f>IFERROR(IF(AND(L197&lt;=0,M197&lt;&gt;""),"Cash?",SUMIFS($M$8:$M197,$C$8:$C197,$C197)/VLOOKUP($C197,$C$8:$L197,10,FALSE)),"")</f>
        <v/>
      </c>
      <c r="P197" s="50" t="str">
        <f t="shared" si="7"/>
        <v/>
      </c>
      <c r="Q197" s="63"/>
      <c r="R197" s="88" t="str">
        <f>IF(IFERROR(VLOOKUP(C197,$C$7:C196,1,FALSE)&gt;0,0),"",1)</f>
        <v/>
      </c>
      <c r="S197" s="88"/>
      <c r="T197" s="88" t="str">
        <f t="shared" si="8"/>
        <v/>
      </c>
      <c r="U197" s="89" t="e">
        <f t="shared" si="9"/>
        <v>#VALUE!</v>
      </c>
      <c r="V197" s="61"/>
      <c r="W197" s="146"/>
      <c r="X197" s="147"/>
    </row>
    <row r="198" spans="1:24" ht="16.5" customHeight="1">
      <c r="A198" s="62"/>
      <c r="B198" s="83" t="str">
        <f>IF(C198="","",_xlfn.AGGREGATE(2,7,$B$8:B197)+1)</f>
        <v/>
      </c>
      <c r="C198" s="84" t="str">
        <f>IFERROR(IF(D198="","",INDEX('Party Data'!$C$1:$P$9950,MATCH(DCR!D198,'Party Data'!$P$2:$P$9950,0)+1,4)),"New")</f>
        <v/>
      </c>
      <c r="D198" s="7"/>
      <c r="E198" s="8" t="str">
        <f>IFERROR(IF(C198="","",VLOOKUP(C198,'Party Data'!F:H,3,FALSE)),"")</f>
        <v/>
      </c>
      <c r="F198" s="10" t="str">
        <f>IFERROR(IF(D198="","",INDEX('Party Data'!$D:$F,MATCH(DCR!C198,'Party Data'!F:F,0),1)),"")</f>
        <v/>
      </c>
      <c r="G198" s="32" t="str">
        <f>IFERROR(VLOOKUP(C198,'Party Data'!$F:$N,8,FALSE),"")</f>
        <v/>
      </c>
      <c r="H198" s="85" t="str">
        <f>IFERROR(UPPER(LEFT(VLOOKUP(C198,'Party Data'!$F:$M,5,FALSE),3)),"")</f>
        <v/>
      </c>
      <c r="I198" s="86" t="str">
        <f>IF(F198="","",VLOOKUP($D$2,ID!$C$1:$F$86,3,FALSE))</f>
        <v/>
      </c>
      <c r="J198" s="87" t="str">
        <f>IF(I198="","",VLOOKUP(I198,ID!$E$1:$F$107,2,FALSE))</f>
        <v/>
      </c>
      <c r="K198" s="164"/>
      <c r="L198" s="142" t="str">
        <f>IFERROR(IF(C198="","",IF(SUMIFS(Dues!$F$4:$F$153,Dues!$B$4:$B$153,DCR!$C198)-SUMIFS($M$7:$M197,$C$7:$C197,$C198)&lt;0,"No Due",SUMIFS(Dues!$F$4:$F$153,Dues!$B$4:$B$153,DCR!$C198)-SUMIFS($M$7:$M197,$C$7:$C197,$C198))),"No Dues")</f>
        <v/>
      </c>
      <c r="M198" s="143"/>
      <c r="N198" s="143"/>
      <c r="O198" s="145" t="str">
        <f>IFERROR(IF(AND(L198&lt;=0,M198&lt;&gt;""),"Cash?",SUMIFS($M$8:$M198,$C$8:$C198,$C198)/VLOOKUP($C198,$C$8:$L198,10,FALSE)),"")</f>
        <v/>
      </c>
      <c r="P198" s="50" t="str">
        <f t="shared" si="7"/>
        <v/>
      </c>
      <c r="Q198" s="63"/>
      <c r="R198" s="88" t="str">
        <f>IF(IFERROR(VLOOKUP(C198,$C$7:C197,1,FALSE)&gt;0,0),"",1)</f>
        <v/>
      </c>
      <c r="S198" s="88"/>
      <c r="T198" s="88" t="str">
        <f t="shared" si="8"/>
        <v/>
      </c>
      <c r="U198" s="89" t="e">
        <f t="shared" si="9"/>
        <v>#VALUE!</v>
      </c>
      <c r="V198" s="61"/>
      <c r="W198" s="146"/>
      <c r="X198" s="147"/>
    </row>
    <row r="199" spans="1:24" ht="16.5" customHeight="1">
      <c r="A199" s="62"/>
      <c r="B199" s="83" t="str">
        <f>IF(C199="","",_xlfn.AGGREGATE(2,7,$B$8:B198)+1)</f>
        <v/>
      </c>
      <c r="C199" s="84" t="str">
        <f>IFERROR(IF(D199="","",INDEX('Party Data'!$C$1:$P$9950,MATCH(DCR!D199,'Party Data'!$P$2:$P$9950,0)+1,4)),"New")</f>
        <v/>
      </c>
      <c r="D199" s="7"/>
      <c r="E199" s="8" t="str">
        <f>IFERROR(IF(C199="","",VLOOKUP(C199,'Party Data'!F:H,3,FALSE)),"")</f>
        <v/>
      </c>
      <c r="F199" s="10" t="str">
        <f>IFERROR(IF(D199="","",INDEX('Party Data'!$D:$F,MATCH(DCR!C199,'Party Data'!F:F,0),1)),"")</f>
        <v/>
      </c>
      <c r="G199" s="32" t="str">
        <f>IFERROR(VLOOKUP(C199,'Party Data'!$F:$N,8,FALSE),"")</f>
        <v/>
      </c>
      <c r="H199" s="85" t="str">
        <f>IFERROR(UPPER(LEFT(VLOOKUP(C199,'Party Data'!$F:$M,5,FALSE),3)),"")</f>
        <v/>
      </c>
      <c r="I199" s="86" t="str">
        <f>IF(F199="","",VLOOKUP($D$2,ID!$C$1:$F$86,3,FALSE))</f>
        <v/>
      </c>
      <c r="J199" s="87" t="str">
        <f>IF(I199="","",VLOOKUP(I199,ID!$E$1:$F$107,2,FALSE))</f>
        <v/>
      </c>
      <c r="K199" s="164"/>
      <c r="L199" s="142" t="str">
        <f>IFERROR(IF(C199="","",IF(SUMIFS(Dues!$F$4:$F$153,Dues!$B$4:$B$153,DCR!$C199)-SUMIFS($M$7:$M198,$C$7:$C198,$C199)&lt;0,"No Due",SUMIFS(Dues!$F$4:$F$153,Dues!$B$4:$B$153,DCR!$C199)-SUMIFS($M$7:$M198,$C$7:$C198,$C199))),"No Dues")</f>
        <v/>
      </c>
      <c r="M199" s="143"/>
      <c r="N199" s="143"/>
      <c r="O199" s="145" t="str">
        <f>IFERROR(IF(AND(L199&lt;=0,M199&lt;&gt;""),"Cash?",SUMIFS($M$8:$M199,$C$8:$C199,$C199)/VLOOKUP($C199,$C$8:$L199,10,FALSE)),"")</f>
        <v/>
      </c>
      <c r="P199" s="50" t="str">
        <f t="shared" si="7"/>
        <v/>
      </c>
      <c r="Q199" s="63"/>
      <c r="R199" s="88" t="str">
        <f>IF(IFERROR(VLOOKUP(C199,$C$7:C198,1,FALSE)&gt;0,0),"",1)</f>
        <v/>
      </c>
      <c r="S199" s="88"/>
      <c r="T199" s="88" t="str">
        <f t="shared" si="8"/>
        <v/>
      </c>
      <c r="U199" s="89" t="e">
        <f t="shared" si="9"/>
        <v>#VALUE!</v>
      </c>
      <c r="V199" s="61"/>
      <c r="W199" s="146"/>
      <c r="X199" s="147"/>
    </row>
    <row r="200" spans="1:24" ht="16.5" customHeight="1">
      <c r="A200" s="62"/>
      <c r="B200" s="83" t="str">
        <f>IF(C200="","",_xlfn.AGGREGATE(2,7,$B$8:B199)+1)</f>
        <v/>
      </c>
      <c r="C200" s="84" t="str">
        <f>IFERROR(IF(D200="","",INDEX('Party Data'!$C$1:$P$9950,MATCH(DCR!D200,'Party Data'!$P$2:$P$9950,0)+1,4)),"New")</f>
        <v/>
      </c>
      <c r="D200" s="7"/>
      <c r="E200" s="8" t="str">
        <f>IFERROR(IF(C200="","",VLOOKUP(C200,'Party Data'!F:H,3,FALSE)),"")</f>
        <v/>
      </c>
      <c r="F200" s="10" t="str">
        <f>IFERROR(IF(D200="","",INDEX('Party Data'!$D:$F,MATCH(DCR!C200,'Party Data'!F:F,0),1)),"")</f>
        <v/>
      </c>
      <c r="G200" s="32" t="str">
        <f>IFERROR(VLOOKUP(C200,'Party Data'!$F:$N,8,FALSE),"")</f>
        <v/>
      </c>
      <c r="H200" s="85" t="str">
        <f>IFERROR(UPPER(LEFT(VLOOKUP(C200,'Party Data'!$F:$M,5,FALSE),3)),"")</f>
        <v/>
      </c>
      <c r="I200" s="86" t="str">
        <f>IF(F200="","",VLOOKUP($D$2,ID!$C$1:$F$86,3,FALSE))</f>
        <v/>
      </c>
      <c r="J200" s="87" t="str">
        <f>IF(I200="","",VLOOKUP(I200,ID!$E$1:$F$107,2,FALSE))</f>
        <v/>
      </c>
      <c r="K200" s="164"/>
      <c r="L200" s="142" t="str">
        <f>IFERROR(IF(C200="","",IF(SUMIFS(Dues!$F$4:$F$153,Dues!$B$4:$B$153,DCR!$C200)-SUMIFS($M$7:$M199,$C$7:$C199,$C200)&lt;0,"No Due",SUMIFS(Dues!$F$4:$F$153,Dues!$B$4:$B$153,DCR!$C200)-SUMIFS($M$7:$M199,$C$7:$C199,$C200))),"No Dues")</f>
        <v/>
      </c>
      <c r="M200" s="143"/>
      <c r="N200" s="143"/>
      <c r="O200" s="145" t="str">
        <f>IFERROR(IF(AND(L200&lt;=0,M200&lt;&gt;""),"Cash?",SUMIFS($M$8:$M200,$C$8:$C200,$C200)/VLOOKUP($C200,$C$8:$L200,10,FALSE)),"")</f>
        <v/>
      </c>
      <c r="P200" s="50" t="str">
        <f t="shared" ref="P200:P263" si="10">IF(K200="","",IF(C200="New","New Dr.",T200))</f>
        <v/>
      </c>
      <c r="Q200" s="63"/>
      <c r="R200" s="88" t="str">
        <f>IF(IFERROR(VLOOKUP(C200,$C$7:C199,1,FALSE)&gt;0,0),"",1)</f>
        <v/>
      </c>
      <c r="S200" s="88"/>
      <c r="T200" s="88" t="str">
        <f t="shared" ref="T200:T263" si="11">IF(H200="","",IF(TEXT(K200,"DDD")&lt;&gt;H200,"Off-Rt.",""))</f>
        <v/>
      </c>
      <c r="U200" s="89" t="e">
        <f t="shared" si="9"/>
        <v>#VALUE!</v>
      </c>
      <c r="V200" s="61"/>
      <c r="W200" s="146"/>
      <c r="X200" s="147"/>
    </row>
    <row r="201" spans="1:24" ht="16.5" customHeight="1">
      <c r="A201" s="62"/>
      <c r="B201" s="83" t="str">
        <f>IF(C201="","",_xlfn.AGGREGATE(2,7,$B$8:B200)+1)</f>
        <v/>
      </c>
      <c r="C201" s="84" t="str">
        <f>IFERROR(IF(D201="","",INDEX('Party Data'!$C$1:$P$9950,MATCH(DCR!D201,'Party Data'!$P$2:$P$9950,0)+1,4)),"New")</f>
        <v/>
      </c>
      <c r="D201" s="7"/>
      <c r="E201" s="8" t="str">
        <f>IFERROR(IF(C201="","",VLOOKUP(C201,'Party Data'!F:H,3,FALSE)),"")</f>
        <v/>
      </c>
      <c r="F201" s="10" t="str">
        <f>IFERROR(IF(D201="","",INDEX('Party Data'!$D:$F,MATCH(DCR!C201,'Party Data'!F:F,0),1)),"")</f>
        <v/>
      </c>
      <c r="G201" s="32" t="str">
        <f>IFERROR(VLOOKUP(C201,'Party Data'!$F:$N,8,FALSE),"")</f>
        <v/>
      </c>
      <c r="H201" s="85" t="str">
        <f>IFERROR(UPPER(LEFT(VLOOKUP(C201,'Party Data'!$F:$M,5,FALSE),3)),"")</f>
        <v/>
      </c>
      <c r="I201" s="86" t="str">
        <f>IF(F201="","",VLOOKUP($D$2,ID!$C$1:$F$86,3,FALSE))</f>
        <v/>
      </c>
      <c r="J201" s="87" t="str">
        <f>IF(I201="","",VLOOKUP(I201,ID!$E$1:$F$107,2,FALSE))</f>
        <v/>
      </c>
      <c r="K201" s="164"/>
      <c r="L201" s="142" t="str">
        <f>IFERROR(IF(C201="","",IF(SUMIFS(Dues!$F$4:$F$153,Dues!$B$4:$B$153,DCR!$C201)-SUMIFS($M$7:$M200,$C$7:$C200,$C201)&lt;0,"No Due",SUMIFS(Dues!$F$4:$F$153,Dues!$B$4:$B$153,DCR!$C201)-SUMIFS($M$7:$M200,$C$7:$C200,$C201))),"No Dues")</f>
        <v/>
      </c>
      <c r="M201" s="143"/>
      <c r="N201" s="143"/>
      <c r="O201" s="145" t="str">
        <f>IFERROR(IF(AND(L201&lt;=0,M201&lt;&gt;""),"Cash?",SUMIFS($M$8:$M201,$C$8:$C201,$C201)/VLOOKUP($C201,$C$8:$L201,10,FALSE)),"")</f>
        <v/>
      </c>
      <c r="P201" s="50" t="str">
        <f t="shared" si="10"/>
        <v/>
      </c>
      <c r="Q201" s="63"/>
      <c r="R201" s="88" t="str">
        <f>IF(IFERROR(VLOOKUP(C201,$C$7:C200,1,FALSE)&gt;0,0),"",1)</f>
        <v/>
      </c>
      <c r="S201" s="88"/>
      <c r="T201" s="88" t="str">
        <f t="shared" si="11"/>
        <v/>
      </c>
      <c r="U201" s="89" t="e">
        <f t="shared" si="9"/>
        <v>#VALUE!</v>
      </c>
      <c r="V201" s="61"/>
      <c r="W201" s="146"/>
      <c r="X201" s="147"/>
    </row>
    <row r="202" spans="1:24" ht="16.5" customHeight="1">
      <c r="A202" s="62"/>
      <c r="B202" s="83" t="str">
        <f>IF(C202="","",_xlfn.AGGREGATE(2,7,$B$8:B201)+1)</f>
        <v/>
      </c>
      <c r="C202" s="84" t="str">
        <f>IFERROR(IF(D202="","",INDEX('Party Data'!$C$1:$P$9950,MATCH(DCR!D202,'Party Data'!$P$2:$P$9950,0)+1,4)),"New")</f>
        <v/>
      </c>
      <c r="D202" s="7"/>
      <c r="E202" s="8" t="str">
        <f>IFERROR(IF(C202="","",VLOOKUP(C202,'Party Data'!F:H,3,FALSE)),"")</f>
        <v/>
      </c>
      <c r="F202" s="10" t="str">
        <f>IFERROR(IF(D202="","",INDEX('Party Data'!$D:$F,MATCH(DCR!C202,'Party Data'!F:F,0),1)),"")</f>
        <v/>
      </c>
      <c r="G202" s="32" t="str">
        <f>IFERROR(VLOOKUP(C202,'Party Data'!$F:$N,8,FALSE),"")</f>
        <v/>
      </c>
      <c r="H202" s="85" t="str">
        <f>IFERROR(UPPER(LEFT(VLOOKUP(C202,'Party Data'!$F:$M,5,FALSE),3)),"")</f>
        <v/>
      </c>
      <c r="I202" s="86" t="str">
        <f>IF(F202="","",VLOOKUP($D$2,ID!$C$1:$F$86,3,FALSE))</f>
        <v/>
      </c>
      <c r="J202" s="87" t="str">
        <f>IF(I202="","",VLOOKUP(I202,ID!$E$1:$F$107,2,FALSE))</f>
        <v/>
      </c>
      <c r="K202" s="164"/>
      <c r="L202" s="142" t="str">
        <f>IFERROR(IF(C202="","",IF(SUMIFS(Dues!$F$4:$F$153,Dues!$B$4:$B$153,DCR!$C202)-SUMIFS($M$7:$M201,$C$7:$C201,$C202)&lt;0,"No Due",SUMIFS(Dues!$F$4:$F$153,Dues!$B$4:$B$153,DCR!$C202)-SUMIFS($M$7:$M201,$C$7:$C201,$C202))),"No Dues")</f>
        <v/>
      </c>
      <c r="M202" s="143"/>
      <c r="N202" s="143"/>
      <c r="O202" s="145" t="str">
        <f>IFERROR(IF(AND(L202&lt;=0,M202&lt;&gt;""),"Cash?",SUMIFS($M$8:$M202,$C$8:$C202,$C202)/VLOOKUP($C202,$C$8:$L202,10,FALSE)),"")</f>
        <v/>
      </c>
      <c r="P202" s="50" t="str">
        <f t="shared" si="10"/>
        <v/>
      </c>
      <c r="Q202" s="63"/>
      <c r="R202" s="88" t="str">
        <f>IF(IFERROR(VLOOKUP(C202,$C$7:C201,1,FALSE)&gt;0,0),"",1)</f>
        <v/>
      </c>
      <c r="S202" s="88"/>
      <c r="T202" s="88" t="str">
        <f t="shared" si="11"/>
        <v/>
      </c>
      <c r="U202" s="89" t="e">
        <f t="shared" si="9"/>
        <v>#VALUE!</v>
      </c>
      <c r="V202" s="61"/>
      <c r="W202" s="146"/>
      <c r="X202" s="147"/>
    </row>
    <row r="203" spans="1:24" ht="16.5" customHeight="1">
      <c r="A203" s="62"/>
      <c r="B203" s="83" t="str">
        <f>IF(C203="","",_xlfn.AGGREGATE(2,7,$B$8:B202)+1)</f>
        <v/>
      </c>
      <c r="C203" s="84" t="str">
        <f>IFERROR(IF(D203="","",INDEX('Party Data'!$C$1:$P$9950,MATCH(DCR!D203,'Party Data'!$P$2:$P$9950,0)+1,4)),"New")</f>
        <v/>
      </c>
      <c r="D203" s="7"/>
      <c r="E203" s="8" t="str">
        <f>IFERROR(IF(C203="","",VLOOKUP(C203,'Party Data'!F:H,3,FALSE)),"")</f>
        <v/>
      </c>
      <c r="F203" s="10" t="str">
        <f>IFERROR(IF(D203="","",INDEX('Party Data'!$D:$F,MATCH(DCR!C203,'Party Data'!F:F,0),1)),"")</f>
        <v/>
      </c>
      <c r="G203" s="32" t="str">
        <f>IFERROR(VLOOKUP(C203,'Party Data'!$F:$N,8,FALSE),"")</f>
        <v/>
      </c>
      <c r="H203" s="85" t="str">
        <f>IFERROR(UPPER(LEFT(VLOOKUP(C203,'Party Data'!$F:$M,5,FALSE),3)),"")</f>
        <v/>
      </c>
      <c r="I203" s="86" t="str">
        <f>IF(F203="","",VLOOKUP($D$2,ID!$C$1:$F$86,3,FALSE))</f>
        <v/>
      </c>
      <c r="J203" s="87" t="str">
        <f>IF(I203="","",VLOOKUP(I203,ID!$E$1:$F$107,2,FALSE))</f>
        <v/>
      </c>
      <c r="K203" s="164"/>
      <c r="L203" s="142" t="str">
        <f>IFERROR(IF(C203="","",IF(SUMIFS(Dues!$F$4:$F$153,Dues!$B$4:$B$153,DCR!$C203)-SUMIFS($M$7:$M202,$C$7:$C202,$C203)&lt;0,"No Due",SUMIFS(Dues!$F$4:$F$153,Dues!$B$4:$B$153,DCR!$C203)-SUMIFS($M$7:$M202,$C$7:$C202,$C203))),"No Dues")</f>
        <v/>
      </c>
      <c r="M203" s="143"/>
      <c r="N203" s="143"/>
      <c r="O203" s="145" t="str">
        <f>IFERROR(IF(AND(L203&lt;=0,M203&lt;&gt;""),"Cash?",SUMIFS($M$8:$M203,$C$8:$C203,$C203)/VLOOKUP($C203,$C$8:$L203,10,FALSE)),"")</f>
        <v/>
      </c>
      <c r="P203" s="50" t="str">
        <f t="shared" si="10"/>
        <v/>
      </c>
      <c r="Q203" s="63"/>
      <c r="R203" s="88" t="str">
        <f>IF(IFERROR(VLOOKUP(C203,$C$7:C202,1,FALSE)&gt;0,0),"",1)</f>
        <v/>
      </c>
      <c r="S203" s="88"/>
      <c r="T203" s="88" t="str">
        <f t="shared" si="11"/>
        <v/>
      </c>
      <c r="U203" s="89" t="e">
        <f t="shared" si="9"/>
        <v>#VALUE!</v>
      </c>
      <c r="V203" s="61"/>
      <c r="W203" s="146"/>
      <c r="X203" s="147"/>
    </row>
    <row r="204" spans="1:24" ht="16.5" customHeight="1">
      <c r="A204" s="62"/>
      <c r="B204" s="83" t="str">
        <f>IF(C204="","",_xlfn.AGGREGATE(2,7,$B$8:B203)+1)</f>
        <v/>
      </c>
      <c r="C204" s="84" t="str">
        <f>IFERROR(IF(D204="","",INDEX('Party Data'!$C$1:$P$9950,MATCH(DCR!D204,'Party Data'!$P$2:$P$9950,0)+1,4)),"New")</f>
        <v/>
      </c>
      <c r="D204" s="7"/>
      <c r="E204" s="8" t="str">
        <f>IFERROR(IF(C204="","",VLOOKUP(C204,'Party Data'!F:H,3,FALSE)),"")</f>
        <v/>
      </c>
      <c r="F204" s="10" t="str">
        <f>IFERROR(IF(D204="","",INDEX('Party Data'!$D:$F,MATCH(DCR!C204,'Party Data'!F:F,0),1)),"")</f>
        <v/>
      </c>
      <c r="G204" s="32" t="str">
        <f>IFERROR(VLOOKUP(C204,'Party Data'!$F:$N,8,FALSE),"")</f>
        <v/>
      </c>
      <c r="H204" s="85" t="str">
        <f>IFERROR(UPPER(LEFT(VLOOKUP(C204,'Party Data'!$F:$M,5,FALSE),3)),"")</f>
        <v/>
      </c>
      <c r="I204" s="86" t="str">
        <f>IF(F204="","",VLOOKUP($D$2,ID!$C$1:$F$86,3,FALSE))</f>
        <v/>
      </c>
      <c r="J204" s="87" t="str">
        <f>IF(I204="","",VLOOKUP(I204,ID!$E$1:$F$107,2,FALSE))</f>
        <v/>
      </c>
      <c r="K204" s="164"/>
      <c r="L204" s="142" t="str">
        <f>IFERROR(IF(C204="","",IF(SUMIFS(Dues!$F$4:$F$153,Dues!$B$4:$B$153,DCR!$C204)-SUMIFS($M$7:$M203,$C$7:$C203,$C204)&lt;0,"No Due",SUMIFS(Dues!$F$4:$F$153,Dues!$B$4:$B$153,DCR!$C204)-SUMIFS($M$7:$M203,$C$7:$C203,$C204))),"No Dues")</f>
        <v/>
      </c>
      <c r="M204" s="143"/>
      <c r="N204" s="143"/>
      <c r="O204" s="145" t="str">
        <f>IFERROR(IF(AND(L204&lt;=0,M204&lt;&gt;""),"Cash?",SUMIFS($M$8:$M204,$C$8:$C204,$C204)/VLOOKUP($C204,$C$8:$L204,10,FALSE)),"")</f>
        <v/>
      </c>
      <c r="P204" s="50" t="str">
        <f t="shared" si="10"/>
        <v/>
      </c>
      <c r="Q204" s="63"/>
      <c r="R204" s="88" t="str">
        <f>IF(IFERROR(VLOOKUP(C204,$C$7:C203,1,FALSE)&gt;0,0),"",1)</f>
        <v/>
      </c>
      <c r="S204" s="88"/>
      <c r="T204" s="88" t="str">
        <f t="shared" si="11"/>
        <v/>
      </c>
      <c r="U204" s="89" t="e">
        <f t="shared" si="9"/>
        <v>#VALUE!</v>
      </c>
      <c r="V204" s="61"/>
      <c r="W204" s="146"/>
      <c r="X204" s="147"/>
    </row>
    <row r="205" spans="1:24" ht="16.5" customHeight="1">
      <c r="A205" s="62"/>
      <c r="B205" s="83" t="str">
        <f>IF(C205="","",_xlfn.AGGREGATE(2,7,$B$8:B204)+1)</f>
        <v/>
      </c>
      <c r="C205" s="84" t="str">
        <f>IFERROR(IF(D205="","",INDEX('Party Data'!$C$1:$P$9950,MATCH(DCR!D205,'Party Data'!$P$2:$P$9950,0)+1,4)),"New")</f>
        <v/>
      </c>
      <c r="D205" s="7"/>
      <c r="E205" s="8" t="str">
        <f>IFERROR(IF(C205="","",VLOOKUP(C205,'Party Data'!F:H,3,FALSE)),"")</f>
        <v/>
      </c>
      <c r="F205" s="10" t="str">
        <f>IFERROR(IF(D205="","",INDEX('Party Data'!$D:$F,MATCH(DCR!C205,'Party Data'!F:F,0),1)),"")</f>
        <v/>
      </c>
      <c r="G205" s="32" t="str">
        <f>IFERROR(VLOOKUP(C205,'Party Data'!$F:$N,8,FALSE),"")</f>
        <v/>
      </c>
      <c r="H205" s="85" t="str">
        <f>IFERROR(UPPER(LEFT(VLOOKUP(C205,'Party Data'!$F:$M,5,FALSE),3)),"")</f>
        <v/>
      </c>
      <c r="I205" s="86" t="str">
        <f>IF(F205="","",VLOOKUP($D$2,ID!$C$1:$F$86,3,FALSE))</f>
        <v/>
      </c>
      <c r="J205" s="87" t="str">
        <f>IF(I205="","",VLOOKUP(I205,ID!$E$1:$F$107,2,FALSE))</f>
        <v/>
      </c>
      <c r="K205" s="164"/>
      <c r="L205" s="142" t="str">
        <f>IFERROR(IF(C205="","",IF(SUMIFS(Dues!$F$4:$F$153,Dues!$B$4:$B$153,DCR!$C205)-SUMIFS($M$7:$M204,$C$7:$C204,$C205)&lt;0,"No Due",SUMIFS(Dues!$F$4:$F$153,Dues!$B$4:$B$153,DCR!$C205)-SUMIFS($M$7:$M204,$C$7:$C204,$C205))),"No Dues")</f>
        <v/>
      </c>
      <c r="M205" s="143"/>
      <c r="N205" s="143"/>
      <c r="O205" s="145" t="str">
        <f>IFERROR(IF(AND(L205&lt;=0,M205&lt;&gt;""),"Cash?",SUMIFS($M$8:$M205,$C$8:$C205,$C205)/VLOOKUP($C205,$C$8:$L205,10,FALSE)),"")</f>
        <v/>
      </c>
      <c r="P205" s="50" t="str">
        <f t="shared" si="10"/>
        <v/>
      </c>
      <c r="Q205" s="63"/>
      <c r="R205" s="88" t="str">
        <f>IF(IFERROR(VLOOKUP(C205,$C$7:C204,1,FALSE)&gt;0,0),"",1)</f>
        <v/>
      </c>
      <c r="S205" s="88"/>
      <c r="T205" s="88" t="str">
        <f t="shared" si="11"/>
        <v/>
      </c>
      <c r="U205" s="89" t="e">
        <f t="shared" si="9"/>
        <v>#VALUE!</v>
      </c>
      <c r="V205" s="61"/>
      <c r="W205" s="146"/>
      <c r="X205" s="147"/>
    </row>
    <row r="206" spans="1:24" ht="16.5" customHeight="1">
      <c r="A206" s="62"/>
      <c r="B206" s="83" t="str">
        <f>IF(C206="","",_xlfn.AGGREGATE(2,7,$B$8:B205)+1)</f>
        <v/>
      </c>
      <c r="C206" s="84" t="str">
        <f>IFERROR(IF(D206="","",INDEX('Party Data'!$C$1:$P$9950,MATCH(DCR!D206,'Party Data'!$P$2:$P$9950,0)+1,4)),"New")</f>
        <v/>
      </c>
      <c r="D206" s="7"/>
      <c r="E206" s="8" t="str">
        <f>IFERROR(IF(C206="","",VLOOKUP(C206,'Party Data'!F:H,3,FALSE)),"")</f>
        <v/>
      </c>
      <c r="F206" s="10" t="str">
        <f>IFERROR(IF(D206="","",INDEX('Party Data'!$D:$F,MATCH(DCR!C206,'Party Data'!F:F,0),1)),"")</f>
        <v/>
      </c>
      <c r="G206" s="32" t="str">
        <f>IFERROR(VLOOKUP(C206,'Party Data'!$F:$N,8,FALSE),"")</f>
        <v/>
      </c>
      <c r="H206" s="85" t="str">
        <f>IFERROR(UPPER(LEFT(VLOOKUP(C206,'Party Data'!$F:$M,5,FALSE),3)),"")</f>
        <v/>
      </c>
      <c r="I206" s="86" t="str">
        <f>IF(F206="","",VLOOKUP($D$2,ID!$C$1:$F$86,3,FALSE))</f>
        <v/>
      </c>
      <c r="J206" s="87" t="str">
        <f>IF(I206="","",VLOOKUP(I206,ID!$E$1:$F$107,2,FALSE))</f>
        <v/>
      </c>
      <c r="K206" s="164"/>
      <c r="L206" s="142" t="str">
        <f>IFERROR(IF(C206="","",IF(SUMIFS(Dues!$F$4:$F$153,Dues!$B$4:$B$153,DCR!$C206)-SUMIFS($M$7:$M205,$C$7:$C205,$C206)&lt;0,"No Due",SUMIFS(Dues!$F$4:$F$153,Dues!$B$4:$B$153,DCR!$C206)-SUMIFS($M$7:$M205,$C$7:$C205,$C206))),"No Dues")</f>
        <v/>
      </c>
      <c r="M206" s="143"/>
      <c r="N206" s="143"/>
      <c r="O206" s="145" t="str">
        <f>IFERROR(IF(AND(L206&lt;=0,M206&lt;&gt;""),"Cash?",SUMIFS($M$8:$M206,$C$8:$C206,$C206)/VLOOKUP($C206,$C$8:$L206,10,FALSE)),"")</f>
        <v/>
      </c>
      <c r="P206" s="50" t="str">
        <f t="shared" si="10"/>
        <v/>
      </c>
      <c r="Q206" s="63"/>
      <c r="R206" s="88" t="str">
        <f>IF(IFERROR(VLOOKUP(C206,$C$7:C205,1,FALSE)&gt;0,0),"",1)</f>
        <v/>
      </c>
      <c r="S206" s="88"/>
      <c r="T206" s="88" t="str">
        <f t="shared" si="11"/>
        <v/>
      </c>
      <c r="U206" s="89" t="e">
        <f t="shared" si="9"/>
        <v>#VALUE!</v>
      </c>
      <c r="V206" s="61"/>
      <c r="W206" s="146"/>
      <c r="X206" s="147"/>
    </row>
    <row r="207" spans="1:24" ht="16.5" customHeight="1">
      <c r="A207" s="62"/>
      <c r="B207" s="83" t="str">
        <f>IF(C207="","",_xlfn.AGGREGATE(2,7,$B$8:B206)+1)</f>
        <v/>
      </c>
      <c r="C207" s="84" t="str">
        <f>IFERROR(IF(D207="","",INDEX('Party Data'!$C$1:$P$9950,MATCH(DCR!D207,'Party Data'!$P$2:$P$9950,0)+1,4)),"New")</f>
        <v/>
      </c>
      <c r="D207" s="7"/>
      <c r="E207" s="8" t="str">
        <f>IFERROR(IF(C207="","",VLOOKUP(C207,'Party Data'!F:H,3,FALSE)),"")</f>
        <v/>
      </c>
      <c r="F207" s="10" t="str">
        <f>IFERROR(IF(D207="","",INDEX('Party Data'!$D:$F,MATCH(DCR!C207,'Party Data'!F:F,0),1)),"")</f>
        <v/>
      </c>
      <c r="G207" s="32" t="str">
        <f>IFERROR(VLOOKUP(C207,'Party Data'!$F:$N,8,FALSE),"")</f>
        <v/>
      </c>
      <c r="H207" s="85" t="str">
        <f>IFERROR(UPPER(LEFT(VLOOKUP(C207,'Party Data'!$F:$M,5,FALSE),3)),"")</f>
        <v/>
      </c>
      <c r="I207" s="86" t="str">
        <f>IF(F207="","",VLOOKUP($D$2,ID!$C$1:$F$86,3,FALSE))</f>
        <v/>
      </c>
      <c r="J207" s="87" t="str">
        <f>IF(I207="","",VLOOKUP(I207,ID!$E$1:$F$107,2,FALSE))</f>
        <v/>
      </c>
      <c r="K207" s="164"/>
      <c r="L207" s="142" t="str">
        <f>IFERROR(IF(C207="","",IF(SUMIFS(Dues!$F$4:$F$153,Dues!$B$4:$B$153,DCR!$C207)-SUMIFS($M$7:$M206,$C$7:$C206,$C207)&lt;0,"No Due",SUMIFS(Dues!$F$4:$F$153,Dues!$B$4:$B$153,DCR!$C207)-SUMIFS($M$7:$M206,$C$7:$C206,$C207))),"No Dues")</f>
        <v/>
      </c>
      <c r="M207" s="143"/>
      <c r="N207" s="143"/>
      <c r="O207" s="145" t="str">
        <f>IFERROR(IF(AND(L207&lt;=0,M207&lt;&gt;""),"Cash?",SUMIFS($M$8:$M207,$C$8:$C207,$C207)/VLOOKUP($C207,$C$8:$L207,10,FALSE)),"")</f>
        <v/>
      </c>
      <c r="P207" s="50" t="str">
        <f t="shared" si="10"/>
        <v/>
      </c>
      <c r="Q207" s="63"/>
      <c r="R207" s="88" t="str">
        <f>IF(IFERROR(VLOOKUP(C207,$C$7:C206,1,FALSE)&gt;0,0),"",1)</f>
        <v/>
      </c>
      <c r="S207" s="88"/>
      <c r="T207" s="88" t="str">
        <f t="shared" si="11"/>
        <v/>
      </c>
      <c r="U207" s="89" t="e">
        <f t="shared" si="9"/>
        <v>#VALUE!</v>
      </c>
      <c r="V207" s="61"/>
      <c r="W207" s="146"/>
      <c r="X207" s="147"/>
    </row>
    <row r="208" spans="1:24" ht="16.5" customHeight="1">
      <c r="A208" s="62"/>
      <c r="B208" s="83" t="str">
        <f>IF(C208="","",_xlfn.AGGREGATE(2,7,$B$8:B207)+1)</f>
        <v/>
      </c>
      <c r="C208" s="84" t="str">
        <f>IFERROR(IF(D208="","",INDEX('Party Data'!$C$1:$P$9950,MATCH(DCR!D208,'Party Data'!$P$2:$P$9950,0)+1,4)),"New")</f>
        <v/>
      </c>
      <c r="D208" s="7"/>
      <c r="E208" s="8" t="str">
        <f>IFERROR(IF(C208="","",VLOOKUP(C208,'Party Data'!F:H,3,FALSE)),"")</f>
        <v/>
      </c>
      <c r="F208" s="10" t="str">
        <f>IFERROR(IF(D208="","",INDEX('Party Data'!$D:$F,MATCH(DCR!C208,'Party Data'!F:F,0),1)),"")</f>
        <v/>
      </c>
      <c r="G208" s="32" t="str">
        <f>IFERROR(VLOOKUP(C208,'Party Data'!$F:$N,8,FALSE),"")</f>
        <v/>
      </c>
      <c r="H208" s="85" t="str">
        <f>IFERROR(UPPER(LEFT(VLOOKUP(C208,'Party Data'!$F:$M,5,FALSE),3)),"")</f>
        <v/>
      </c>
      <c r="I208" s="86" t="str">
        <f>IF(F208="","",VLOOKUP($D$2,ID!$C$1:$F$86,3,FALSE))</f>
        <v/>
      </c>
      <c r="J208" s="87" t="str">
        <f>IF(I208="","",VLOOKUP(I208,ID!$E$1:$F$107,2,FALSE))</f>
        <v/>
      </c>
      <c r="K208" s="164"/>
      <c r="L208" s="142" t="str">
        <f>IFERROR(IF(C208="","",IF(SUMIFS(Dues!$F$4:$F$153,Dues!$B$4:$B$153,DCR!$C208)-SUMIFS($M$7:$M207,$C$7:$C207,$C208)&lt;0,"No Due",SUMIFS(Dues!$F$4:$F$153,Dues!$B$4:$B$153,DCR!$C208)-SUMIFS($M$7:$M207,$C$7:$C207,$C208))),"No Dues")</f>
        <v/>
      </c>
      <c r="M208" s="143"/>
      <c r="N208" s="143"/>
      <c r="O208" s="145" t="str">
        <f>IFERROR(IF(AND(L208&lt;=0,M208&lt;&gt;""),"Cash?",SUMIFS($M$8:$M208,$C$8:$C208,$C208)/VLOOKUP($C208,$C$8:$L208,10,FALSE)),"")</f>
        <v/>
      </c>
      <c r="P208" s="50" t="str">
        <f t="shared" si="10"/>
        <v/>
      </c>
      <c r="Q208" s="63"/>
      <c r="R208" s="88" t="str">
        <f>IF(IFERROR(VLOOKUP(C208,$C$7:C207,1,FALSE)&gt;0,0),"",1)</f>
        <v/>
      </c>
      <c r="S208" s="88"/>
      <c r="T208" s="88" t="str">
        <f t="shared" si="11"/>
        <v/>
      </c>
      <c r="U208" s="89" t="e">
        <f t="shared" si="9"/>
        <v>#VALUE!</v>
      </c>
      <c r="V208" s="61"/>
      <c r="W208" s="146"/>
      <c r="X208" s="147"/>
    </row>
    <row r="209" spans="1:24" ht="16.5" customHeight="1">
      <c r="A209" s="62"/>
      <c r="B209" s="83" t="str">
        <f>IF(C209="","",_xlfn.AGGREGATE(2,7,$B$8:B208)+1)</f>
        <v/>
      </c>
      <c r="C209" s="84" t="str">
        <f>IFERROR(IF(D209="","",INDEX('Party Data'!$C$1:$P$9950,MATCH(DCR!D209,'Party Data'!$P$2:$P$9950,0)+1,4)),"New")</f>
        <v/>
      </c>
      <c r="D209" s="7"/>
      <c r="E209" s="8" t="str">
        <f>IFERROR(IF(C209="","",VLOOKUP(C209,'Party Data'!F:H,3,FALSE)),"")</f>
        <v/>
      </c>
      <c r="F209" s="10" t="str">
        <f>IFERROR(IF(D209="","",INDEX('Party Data'!$D:$F,MATCH(DCR!C209,'Party Data'!F:F,0),1)),"")</f>
        <v/>
      </c>
      <c r="G209" s="32" t="str">
        <f>IFERROR(VLOOKUP(C209,'Party Data'!$F:$N,8,FALSE),"")</f>
        <v/>
      </c>
      <c r="H209" s="85" t="str">
        <f>IFERROR(UPPER(LEFT(VLOOKUP(C209,'Party Data'!$F:$M,5,FALSE),3)),"")</f>
        <v/>
      </c>
      <c r="I209" s="86" t="str">
        <f>IF(F209="","",VLOOKUP($D$2,ID!$C$1:$F$86,3,FALSE))</f>
        <v/>
      </c>
      <c r="J209" s="87" t="str">
        <f>IF(I209="","",VLOOKUP(I209,ID!$E$1:$F$107,2,FALSE))</f>
        <v/>
      </c>
      <c r="K209" s="164"/>
      <c r="L209" s="142" t="str">
        <f>IFERROR(IF(C209="","",IF(SUMIFS(Dues!$F$4:$F$153,Dues!$B$4:$B$153,DCR!$C209)-SUMIFS($M$7:$M208,$C$7:$C208,$C209)&lt;0,"No Due",SUMIFS(Dues!$F$4:$F$153,Dues!$B$4:$B$153,DCR!$C209)-SUMIFS($M$7:$M208,$C$7:$C208,$C209))),"No Dues")</f>
        <v/>
      </c>
      <c r="M209" s="143"/>
      <c r="N209" s="143"/>
      <c r="O209" s="145" t="str">
        <f>IFERROR(IF(AND(L209&lt;=0,M209&lt;&gt;""),"Cash?",SUMIFS($M$8:$M209,$C$8:$C209,$C209)/VLOOKUP($C209,$C$8:$L209,10,FALSE)),"")</f>
        <v/>
      </c>
      <c r="P209" s="50" t="str">
        <f t="shared" si="10"/>
        <v/>
      </c>
      <c r="Q209" s="63"/>
      <c r="R209" s="88" t="str">
        <f>IF(IFERROR(VLOOKUP(C209,$C$7:C208,1,FALSE)&gt;0,0),"",1)</f>
        <v/>
      </c>
      <c r="S209" s="88"/>
      <c r="T209" s="88" t="str">
        <f t="shared" si="11"/>
        <v/>
      </c>
      <c r="U209" s="89" t="e">
        <f t="shared" si="9"/>
        <v>#VALUE!</v>
      </c>
      <c r="V209" s="61"/>
      <c r="W209" s="146"/>
      <c r="X209" s="147"/>
    </row>
    <row r="210" spans="1:24" ht="16.5" customHeight="1">
      <c r="A210" s="62"/>
      <c r="B210" s="83" t="str">
        <f>IF(C210="","",_xlfn.AGGREGATE(2,7,$B$8:B209)+1)</f>
        <v/>
      </c>
      <c r="C210" s="84" t="str">
        <f>IFERROR(IF(D210="","",INDEX('Party Data'!$C$1:$P$9950,MATCH(DCR!D210,'Party Data'!$P$2:$P$9950,0)+1,4)),"New")</f>
        <v/>
      </c>
      <c r="D210" s="7"/>
      <c r="E210" s="8" t="str">
        <f>IFERROR(IF(C210="","",VLOOKUP(C210,'Party Data'!F:H,3,FALSE)),"")</f>
        <v/>
      </c>
      <c r="F210" s="10" t="str">
        <f>IFERROR(IF(D210="","",INDEX('Party Data'!$D:$F,MATCH(DCR!C210,'Party Data'!F:F,0),1)),"")</f>
        <v/>
      </c>
      <c r="G210" s="32" t="str">
        <f>IFERROR(VLOOKUP(C210,'Party Data'!$F:$N,8,FALSE),"")</f>
        <v/>
      </c>
      <c r="H210" s="85" t="str">
        <f>IFERROR(UPPER(LEFT(VLOOKUP(C210,'Party Data'!$F:$M,5,FALSE),3)),"")</f>
        <v/>
      </c>
      <c r="I210" s="86" t="str">
        <f>IF(F210="","",VLOOKUP($D$2,ID!$C$1:$F$86,3,FALSE))</f>
        <v/>
      </c>
      <c r="J210" s="87" t="str">
        <f>IF(I210="","",VLOOKUP(I210,ID!$E$1:$F$107,2,FALSE))</f>
        <v/>
      </c>
      <c r="K210" s="164"/>
      <c r="L210" s="142" t="str">
        <f>IFERROR(IF(C210="","",IF(SUMIFS(Dues!$F$4:$F$153,Dues!$B$4:$B$153,DCR!$C210)-SUMIFS($M$7:$M209,$C$7:$C209,$C210)&lt;0,"No Due",SUMIFS(Dues!$F$4:$F$153,Dues!$B$4:$B$153,DCR!$C210)-SUMIFS($M$7:$M209,$C$7:$C209,$C210))),"No Dues")</f>
        <v/>
      </c>
      <c r="M210" s="143"/>
      <c r="N210" s="143"/>
      <c r="O210" s="145" t="str">
        <f>IFERROR(IF(AND(L210&lt;=0,M210&lt;&gt;""),"Cash?",SUMIFS($M$8:$M210,$C$8:$C210,$C210)/VLOOKUP($C210,$C$8:$L210,10,FALSE)),"")</f>
        <v/>
      </c>
      <c r="P210" s="50" t="str">
        <f t="shared" si="10"/>
        <v/>
      </c>
      <c r="Q210" s="63"/>
      <c r="R210" s="88" t="str">
        <f>IF(IFERROR(VLOOKUP(C210,$C$7:C209,1,FALSE)&gt;0,0),"",1)</f>
        <v/>
      </c>
      <c r="S210" s="88"/>
      <c r="T210" s="88" t="str">
        <f t="shared" si="11"/>
        <v/>
      </c>
      <c r="U210" s="89" t="e">
        <f t="shared" si="9"/>
        <v>#VALUE!</v>
      </c>
      <c r="V210" s="61"/>
      <c r="W210" s="146"/>
      <c r="X210" s="147"/>
    </row>
    <row r="211" spans="1:24" ht="16.5" customHeight="1">
      <c r="A211" s="62"/>
      <c r="B211" s="83" t="str">
        <f>IF(C211="","",_xlfn.AGGREGATE(2,7,$B$8:B210)+1)</f>
        <v/>
      </c>
      <c r="C211" s="84" t="str">
        <f>IFERROR(IF(D211="","",INDEX('Party Data'!$C$1:$P$9950,MATCH(DCR!D211,'Party Data'!$P$2:$P$9950,0)+1,4)),"New")</f>
        <v/>
      </c>
      <c r="D211" s="7"/>
      <c r="E211" s="8" t="str">
        <f>IFERROR(IF(C211="","",VLOOKUP(C211,'Party Data'!F:H,3,FALSE)),"")</f>
        <v/>
      </c>
      <c r="F211" s="10" t="str">
        <f>IFERROR(IF(D211="","",INDEX('Party Data'!$D:$F,MATCH(DCR!C211,'Party Data'!F:F,0),1)),"")</f>
        <v/>
      </c>
      <c r="G211" s="32" t="str">
        <f>IFERROR(VLOOKUP(C211,'Party Data'!$F:$N,8,FALSE),"")</f>
        <v/>
      </c>
      <c r="H211" s="85" t="str">
        <f>IFERROR(UPPER(LEFT(VLOOKUP(C211,'Party Data'!$F:$M,5,FALSE),3)),"")</f>
        <v/>
      </c>
      <c r="I211" s="86" t="str">
        <f>IF(F211="","",VLOOKUP($D$2,ID!$C$1:$F$86,3,FALSE))</f>
        <v/>
      </c>
      <c r="J211" s="87" t="str">
        <f>IF(I211="","",VLOOKUP(I211,ID!$E$1:$F$107,2,FALSE))</f>
        <v/>
      </c>
      <c r="K211" s="164"/>
      <c r="L211" s="142" t="str">
        <f>IFERROR(IF(C211="","",IF(SUMIFS(Dues!$F$4:$F$153,Dues!$B$4:$B$153,DCR!$C211)-SUMIFS($M$7:$M210,$C$7:$C210,$C211)&lt;0,"No Due",SUMIFS(Dues!$F$4:$F$153,Dues!$B$4:$B$153,DCR!$C211)-SUMIFS($M$7:$M210,$C$7:$C210,$C211))),"No Dues")</f>
        <v/>
      </c>
      <c r="M211" s="143"/>
      <c r="N211" s="143"/>
      <c r="O211" s="145" t="str">
        <f>IFERROR(IF(AND(L211&lt;=0,M211&lt;&gt;""),"Cash?",SUMIFS($M$8:$M211,$C$8:$C211,$C211)/VLOOKUP($C211,$C$8:$L211,10,FALSE)),"")</f>
        <v/>
      </c>
      <c r="P211" s="50" t="str">
        <f t="shared" si="10"/>
        <v/>
      </c>
      <c r="Q211" s="63"/>
      <c r="R211" s="88" t="str">
        <f>IF(IFERROR(VLOOKUP(C211,$C$7:C210,1,FALSE)&gt;0,0),"",1)</f>
        <v/>
      </c>
      <c r="S211" s="88"/>
      <c r="T211" s="88" t="str">
        <f t="shared" si="11"/>
        <v/>
      </c>
      <c r="U211" s="89" t="e">
        <f t="shared" si="9"/>
        <v>#VALUE!</v>
      </c>
      <c r="V211" s="61"/>
      <c r="W211" s="146"/>
      <c r="X211" s="147"/>
    </row>
    <row r="212" spans="1:24" ht="16.5" customHeight="1">
      <c r="A212" s="62"/>
      <c r="B212" s="83" t="str">
        <f>IF(C212="","",_xlfn.AGGREGATE(2,7,$B$8:B211)+1)</f>
        <v/>
      </c>
      <c r="C212" s="84" t="str">
        <f>IFERROR(IF(D212="","",INDEX('Party Data'!$C$1:$P$9950,MATCH(DCR!D212,'Party Data'!$P$2:$P$9950,0)+1,4)),"New")</f>
        <v/>
      </c>
      <c r="D212" s="7"/>
      <c r="E212" s="8" t="str">
        <f>IFERROR(IF(C212="","",VLOOKUP(C212,'Party Data'!F:H,3,FALSE)),"")</f>
        <v/>
      </c>
      <c r="F212" s="10" t="str">
        <f>IFERROR(IF(D212="","",INDEX('Party Data'!$D:$F,MATCH(DCR!C212,'Party Data'!F:F,0),1)),"")</f>
        <v/>
      </c>
      <c r="G212" s="32" t="str">
        <f>IFERROR(VLOOKUP(C212,'Party Data'!$F:$N,8,FALSE),"")</f>
        <v/>
      </c>
      <c r="H212" s="85" t="str">
        <f>IFERROR(UPPER(LEFT(VLOOKUP(C212,'Party Data'!$F:$M,5,FALSE),3)),"")</f>
        <v/>
      </c>
      <c r="I212" s="86" t="str">
        <f>IF(F212="","",VLOOKUP($D$2,ID!$C$1:$F$86,3,FALSE))</f>
        <v/>
      </c>
      <c r="J212" s="87" t="str">
        <f>IF(I212="","",VLOOKUP(I212,ID!$E$1:$F$107,2,FALSE))</f>
        <v/>
      </c>
      <c r="K212" s="164"/>
      <c r="L212" s="142" t="str">
        <f>IFERROR(IF(C212="","",IF(SUMIFS(Dues!$F$4:$F$153,Dues!$B$4:$B$153,DCR!$C212)-SUMIFS($M$7:$M211,$C$7:$C211,$C212)&lt;0,"No Due",SUMIFS(Dues!$F$4:$F$153,Dues!$B$4:$B$153,DCR!$C212)-SUMIFS($M$7:$M211,$C$7:$C211,$C212))),"No Dues")</f>
        <v/>
      </c>
      <c r="M212" s="143"/>
      <c r="N212" s="143"/>
      <c r="O212" s="145" t="str">
        <f>IFERROR(IF(AND(L212&lt;=0,M212&lt;&gt;""),"Cash?",SUMIFS($M$8:$M212,$C$8:$C212,$C212)/VLOOKUP($C212,$C$8:$L212,10,FALSE)),"")</f>
        <v/>
      </c>
      <c r="P212" s="50" t="str">
        <f t="shared" si="10"/>
        <v/>
      </c>
      <c r="Q212" s="63"/>
      <c r="R212" s="88" t="str">
        <f>IF(IFERROR(VLOOKUP(C212,$C$7:C211,1,FALSE)&gt;0,0),"",1)</f>
        <v/>
      </c>
      <c r="S212" s="88"/>
      <c r="T212" s="88" t="str">
        <f t="shared" si="11"/>
        <v/>
      </c>
      <c r="U212" s="89" t="e">
        <f t="shared" si="9"/>
        <v>#VALUE!</v>
      </c>
      <c r="V212" s="61"/>
      <c r="W212" s="146"/>
      <c r="X212" s="147"/>
    </row>
    <row r="213" spans="1:24" ht="16.5" customHeight="1">
      <c r="A213" s="62"/>
      <c r="B213" s="83" t="str">
        <f>IF(C213="","",_xlfn.AGGREGATE(2,7,$B$8:B212)+1)</f>
        <v/>
      </c>
      <c r="C213" s="84" t="str">
        <f>IFERROR(IF(D213="","",INDEX('Party Data'!$C$1:$P$9950,MATCH(DCR!D213,'Party Data'!$P$2:$P$9950,0)+1,4)),"New")</f>
        <v/>
      </c>
      <c r="D213" s="7"/>
      <c r="E213" s="8" t="str">
        <f>IFERROR(IF(C213="","",VLOOKUP(C213,'Party Data'!F:H,3,FALSE)),"")</f>
        <v/>
      </c>
      <c r="F213" s="10" t="str">
        <f>IFERROR(IF(D213="","",INDEX('Party Data'!$D:$F,MATCH(DCR!C213,'Party Data'!F:F,0),1)),"")</f>
        <v/>
      </c>
      <c r="G213" s="32" t="str">
        <f>IFERROR(VLOOKUP(C213,'Party Data'!$F:$N,8,FALSE),"")</f>
        <v/>
      </c>
      <c r="H213" s="85" t="str">
        <f>IFERROR(UPPER(LEFT(VLOOKUP(C213,'Party Data'!$F:$M,5,FALSE),3)),"")</f>
        <v/>
      </c>
      <c r="I213" s="86" t="str">
        <f>IF(F213="","",VLOOKUP($D$2,ID!$C$1:$F$86,3,FALSE))</f>
        <v/>
      </c>
      <c r="J213" s="87" t="str">
        <f>IF(I213="","",VLOOKUP(I213,ID!$E$1:$F$107,2,FALSE))</f>
        <v/>
      </c>
      <c r="K213" s="164"/>
      <c r="L213" s="142" t="str">
        <f>IFERROR(IF(C213="","",IF(SUMIFS(Dues!$F$4:$F$153,Dues!$B$4:$B$153,DCR!$C213)-SUMIFS($M$7:$M212,$C$7:$C212,$C213)&lt;0,"No Due",SUMIFS(Dues!$F$4:$F$153,Dues!$B$4:$B$153,DCR!$C213)-SUMIFS($M$7:$M212,$C$7:$C212,$C213))),"No Dues")</f>
        <v/>
      </c>
      <c r="M213" s="143"/>
      <c r="N213" s="143"/>
      <c r="O213" s="145" t="str">
        <f>IFERROR(IF(AND(L213&lt;=0,M213&lt;&gt;""),"Cash?",SUMIFS($M$8:$M213,$C$8:$C213,$C213)/VLOOKUP($C213,$C$8:$L213,10,FALSE)),"")</f>
        <v/>
      </c>
      <c r="P213" s="50" t="str">
        <f t="shared" si="10"/>
        <v/>
      </c>
      <c r="Q213" s="63"/>
      <c r="R213" s="88" t="str">
        <f>IF(IFERROR(VLOOKUP(C213,$C$7:C212,1,FALSE)&gt;0,0),"",1)</f>
        <v/>
      </c>
      <c r="S213" s="88"/>
      <c r="T213" s="88" t="str">
        <f t="shared" si="11"/>
        <v/>
      </c>
      <c r="U213" s="89" t="e">
        <f t="shared" si="9"/>
        <v>#VALUE!</v>
      </c>
      <c r="V213" s="61"/>
      <c r="W213" s="146"/>
      <c r="X213" s="147"/>
    </row>
    <row r="214" spans="1:24" ht="16.5" customHeight="1">
      <c r="A214" s="62"/>
      <c r="B214" s="83" t="str">
        <f>IF(C214="","",_xlfn.AGGREGATE(2,7,$B$8:B213)+1)</f>
        <v/>
      </c>
      <c r="C214" s="84" t="str">
        <f>IFERROR(IF(D214="","",INDEX('Party Data'!$C$1:$P$9950,MATCH(DCR!D214,'Party Data'!$P$2:$P$9950,0)+1,4)),"New")</f>
        <v/>
      </c>
      <c r="D214" s="7"/>
      <c r="E214" s="8" t="str">
        <f>IFERROR(IF(C214="","",VLOOKUP(C214,'Party Data'!F:H,3,FALSE)),"")</f>
        <v/>
      </c>
      <c r="F214" s="10" t="str">
        <f>IFERROR(IF(D214="","",INDEX('Party Data'!$D:$F,MATCH(DCR!C214,'Party Data'!F:F,0),1)),"")</f>
        <v/>
      </c>
      <c r="G214" s="32" t="str">
        <f>IFERROR(VLOOKUP(C214,'Party Data'!$F:$N,8,FALSE),"")</f>
        <v/>
      </c>
      <c r="H214" s="85" t="str">
        <f>IFERROR(UPPER(LEFT(VLOOKUP(C214,'Party Data'!$F:$M,5,FALSE),3)),"")</f>
        <v/>
      </c>
      <c r="I214" s="86" t="str">
        <f>IF(F214="","",VLOOKUP($D$2,ID!$C$1:$F$86,3,FALSE))</f>
        <v/>
      </c>
      <c r="J214" s="87" t="str">
        <f>IF(I214="","",VLOOKUP(I214,ID!$E$1:$F$107,2,FALSE))</f>
        <v/>
      </c>
      <c r="K214" s="164"/>
      <c r="L214" s="142" t="str">
        <f>IFERROR(IF(C214="","",IF(SUMIFS(Dues!$F$4:$F$153,Dues!$B$4:$B$153,DCR!$C214)-SUMIFS($M$7:$M213,$C$7:$C213,$C214)&lt;0,"No Due",SUMIFS(Dues!$F$4:$F$153,Dues!$B$4:$B$153,DCR!$C214)-SUMIFS($M$7:$M213,$C$7:$C213,$C214))),"No Dues")</f>
        <v/>
      </c>
      <c r="M214" s="143"/>
      <c r="N214" s="143"/>
      <c r="O214" s="145" t="str">
        <f>IFERROR(IF(AND(L214&lt;=0,M214&lt;&gt;""),"Cash?",SUMIFS($M$8:$M214,$C$8:$C214,$C214)/VLOOKUP($C214,$C$8:$L214,10,FALSE)),"")</f>
        <v/>
      </c>
      <c r="P214" s="50" t="str">
        <f t="shared" si="10"/>
        <v/>
      </c>
      <c r="Q214" s="63"/>
      <c r="R214" s="88" t="str">
        <f>IF(IFERROR(VLOOKUP(C214,$C$7:C213,1,FALSE)&gt;0,0),"",1)</f>
        <v/>
      </c>
      <c r="S214" s="88"/>
      <c r="T214" s="88" t="str">
        <f t="shared" si="11"/>
        <v/>
      </c>
      <c r="U214" s="89" t="e">
        <f t="shared" si="9"/>
        <v>#VALUE!</v>
      </c>
      <c r="V214" s="61"/>
      <c r="W214" s="146"/>
      <c r="X214" s="147"/>
    </row>
    <row r="215" spans="1:24" ht="16.5" customHeight="1">
      <c r="A215" s="62"/>
      <c r="B215" s="83" t="str">
        <f>IF(C215="","",_xlfn.AGGREGATE(2,7,$B$8:B214)+1)</f>
        <v/>
      </c>
      <c r="C215" s="84" t="str">
        <f>IFERROR(IF(D215="","",INDEX('Party Data'!$C$1:$P$9950,MATCH(DCR!D215,'Party Data'!$P$2:$P$9950,0)+1,4)),"New")</f>
        <v/>
      </c>
      <c r="D215" s="7"/>
      <c r="E215" s="8" t="str">
        <f>IFERROR(IF(C215="","",VLOOKUP(C215,'Party Data'!F:H,3,FALSE)),"")</f>
        <v/>
      </c>
      <c r="F215" s="10" t="str">
        <f>IFERROR(IF(D215="","",INDEX('Party Data'!$D:$F,MATCH(DCR!C215,'Party Data'!F:F,0),1)),"")</f>
        <v/>
      </c>
      <c r="G215" s="32" t="str">
        <f>IFERROR(VLOOKUP(C215,'Party Data'!$F:$N,8,FALSE),"")</f>
        <v/>
      </c>
      <c r="H215" s="85" t="str">
        <f>IFERROR(UPPER(LEFT(VLOOKUP(C215,'Party Data'!$F:$M,5,FALSE),3)),"")</f>
        <v/>
      </c>
      <c r="I215" s="86" t="str">
        <f>IF(F215="","",VLOOKUP($D$2,ID!$C$1:$F$86,3,FALSE))</f>
        <v/>
      </c>
      <c r="J215" s="87" t="str">
        <f>IF(I215="","",VLOOKUP(I215,ID!$E$1:$F$107,2,FALSE))</f>
        <v/>
      </c>
      <c r="K215" s="164"/>
      <c r="L215" s="142" t="str">
        <f>IFERROR(IF(C215="","",IF(SUMIFS(Dues!$F$4:$F$153,Dues!$B$4:$B$153,DCR!$C215)-SUMIFS($M$7:$M214,$C$7:$C214,$C215)&lt;0,"No Due",SUMIFS(Dues!$F$4:$F$153,Dues!$B$4:$B$153,DCR!$C215)-SUMIFS($M$7:$M214,$C$7:$C214,$C215))),"No Dues")</f>
        <v/>
      </c>
      <c r="M215" s="143"/>
      <c r="N215" s="143"/>
      <c r="O215" s="145" t="str">
        <f>IFERROR(IF(AND(L215&lt;=0,M215&lt;&gt;""),"Cash?",SUMIFS($M$8:$M215,$C$8:$C215,$C215)/VLOOKUP($C215,$C$8:$L215,10,FALSE)),"")</f>
        <v/>
      </c>
      <c r="P215" s="50" t="str">
        <f t="shared" si="10"/>
        <v/>
      </c>
      <c r="Q215" s="63"/>
      <c r="R215" s="88" t="str">
        <f>IF(IFERROR(VLOOKUP(C215,$C$7:C214,1,FALSE)&gt;0,0),"",1)</f>
        <v/>
      </c>
      <c r="S215" s="88"/>
      <c r="T215" s="88" t="str">
        <f t="shared" si="11"/>
        <v/>
      </c>
      <c r="U215" s="89" t="e">
        <f t="shared" si="9"/>
        <v>#VALUE!</v>
      </c>
      <c r="V215" s="61"/>
      <c r="W215" s="146"/>
      <c r="X215" s="147"/>
    </row>
    <row r="216" spans="1:24" ht="16.5" customHeight="1">
      <c r="A216" s="62"/>
      <c r="B216" s="83" t="str">
        <f>IF(C216="","",_xlfn.AGGREGATE(2,7,$B$8:B215)+1)</f>
        <v/>
      </c>
      <c r="C216" s="84" t="str">
        <f>IFERROR(IF(D216="","",INDEX('Party Data'!$C$1:$P$9950,MATCH(DCR!D216,'Party Data'!$P$2:$P$9950,0)+1,4)),"New")</f>
        <v/>
      </c>
      <c r="D216" s="7"/>
      <c r="E216" s="8" t="str">
        <f>IFERROR(IF(C216="","",VLOOKUP(C216,'Party Data'!F:H,3,FALSE)),"")</f>
        <v/>
      </c>
      <c r="F216" s="10" t="str">
        <f>IFERROR(IF(D216="","",INDEX('Party Data'!$D:$F,MATCH(DCR!C216,'Party Data'!F:F,0),1)),"")</f>
        <v/>
      </c>
      <c r="G216" s="32" t="str">
        <f>IFERROR(VLOOKUP(C216,'Party Data'!$F:$N,8,FALSE),"")</f>
        <v/>
      </c>
      <c r="H216" s="85" t="str">
        <f>IFERROR(UPPER(LEFT(VLOOKUP(C216,'Party Data'!$F:$M,5,FALSE),3)),"")</f>
        <v/>
      </c>
      <c r="I216" s="86" t="str">
        <f>IF(F216="","",VLOOKUP($D$2,ID!$C$1:$F$86,3,FALSE))</f>
        <v/>
      </c>
      <c r="J216" s="87" t="str">
        <f>IF(I216="","",VLOOKUP(I216,ID!$E$1:$F$107,2,FALSE))</f>
        <v/>
      </c>
      <c r="K216" s="164"/>
      <c r="L216" s="142" t="str">
        <f>IFERROR(IF(C216="","",IF(SUMIFS(Dues!$F$4:$F$153,Dues!$B$4:$B$153,DCR!$C216)-SUMIFS($M$7:$M215,$C$7:$C215,$C216)&lt;0,"No Due",SUMIFS(Dues!$F$4:$F$153,Dues!$B$4:$B$153,DCR!$C216)-SUMIFS($M$7:$M215,$C$7:$C215,$C216))),"No Dues")</f>
        <v/>
      </c>
      <c r="M216" s="143"/>
      <c r="N216" s="143"/>
      <c r="O216" s="145" t="str">
        <f>IFERROR(IF(AND(L216&lt;=0,M216&lt;&gt;""),"Cash?",SUMIFS($M$8:$M216,$C$8:$C216,$C216)/VLOOKUP($C216,$C$8:$L216,10,FALSE)),"")</f>
        <v/>
      </c>
      <c r="P216" s="50" t="str">
        <f t="shared" si="10"/>
        <v/>
      </c>
      <c r="Q216" s="63"/>
      <c r="R216" s="88" t="str">
        <f>IF(IFERROR(VLOOKUP(C216,$C$7:C215,1,FALSE)&gt;0,0),"",1)</f>
        <v/>
      </c>
      <c r="S216" s="88"/>
      <c r="T216" s="88" t="str">
        <f t="shared" si="11"/>
        <v/>
      </c>
      <c r="U216" s="89" t="e">
        <f t="shared" si="9"/>
        <v>#VALUE!</v>
      </c>
      <c r="V216" s="61"/>
      <c r="W216" s="146"/>
      <c r="X216" s="147"/>
    </row>
    <row r="217" spans="1:24" ht="16.5" customHeight="1">
      <c r="A217" s="62"/>
      <c r="B217" s="83" t="str">
        <f>IF(C217="","",_xlfn.AGGREGATE(2,7,$B$8:B216)+1)</f>
        <v/>
      </c>
      <c r="C217" s="84" t="str">
        <f>IFERROR(IF(D217="","",INDEX('Party Data'!$C$1:$P$9950,MATCH(DCR!D217,'Party Data'!$P$2:$P$9950,0)+1,4)),"New")</f>
        <v/>
      </c>
      <c r="D217" s="7"/>
      <c r="E217" s="8" t="str">
        <f>IFERROR(IF(C217="","",VLOOKUP(C217,'Party Data'!F:H,3,FALSE)),"")</f>
        <v/>
      </c>
      <c r="F217" s="10" t="str">
        <f>IFERROR(IF(D217="","",INDEX('Party Data'!$D:$F,MATCH(DCR!C217,'Party Data'!F:F,0),1)),"")</f>
        <v/>
      </c>
      <c r="G217" s="32" t="str">
        <f>IFERROR(VLOOKUP(C217,'Party Data'!$F:$N,8,FALSE),"")</f>
        <v/>
      </c>
      <c r="H217" s="85" t="str">
        <f>IFERROR(UPPER(LEFT(VLOOKUP(C217,'Party Data'!$F:$M,5,FALSE),3)),"")</f>
        <v/>
      </c>
      <c r="I217" s="86" t="str">
        <f>IF(F217="","",VLOOKUP($D$2,ID!$C$1:$F$86,3,FALSE))</f>
        <v/>
      </c>
      <c r="J217" s="87" t="str">
        <f>IF(I217="","",VLOOKUP(I217,ID!$E$1:$F$107,2,FALSE))</f>
        <v/>
      </c>
      <c r="K217" s="164"/>
      <c r="L217" s="142" t="str">
        <f>IFERROR(IF(C217="","",IF(SUMIFS(Dues!$F$4:$F$153,Dues!$B$4:$B$153,DCR!$C217)-SUMIFS($M$7:$M216,$C$7:$C216,$C217)&lt;0,"No Due",SUMIFS(Dues!$F$4:$F$153,Dues!$B$4:$B$153,DCR!$C217)-SUMIFS($M$7:$M216,$C$7:$C216,$C217))),"No Dues")</f>
        <v/>
      </c>
      <c r="M217" s="143"/>
      <c r="N217" s="143"/>
      <c r="O217" s="145" t="str">
        <f>IFERROR(IF(AND(L217&lt;=0,M217&lt;&gt;""),"Cash?",SUMIFS($M$8:$M217,$C$8:$C217,$C217)/VLOOKUP($C217,$C$8:$L217,10,FALSE)),"")</f>
        <v/>
      </c>
      <c r="P217" s="50" t="str">
        <f t="shared" si="10"/>
        <v/>
      </c>
      <c r="Q217" s="63"/>
      <c r="R217" s="88" t="str">
        <f>IF(IFERROR(VLOOKUP(C217,$C$7:C216,1,FALSE)&gt;0,0),"",1)</f>
        <v/>
      </c>
      <c r="S217" s="88"/>
      <c r="T217" s="88" t="str">
        <f t="shared" si="11"/>
        <v/>
      </c>
      <c r="U217" s="89" t="e">
        <f t="shared" si="9"/>
        <v>#VALUE!</v>
      </c>
      <c r="V217" s="61"/>
      <c r="W217" s="146"/>
      <c r="X217" s="147"/>
    </row>
    <row r="218" spans="1:24" ht="16.5" customHeight="1">
      <c r="A218" s="62"/>
      <c r="B218" s="83" t="str">
        <f>IF(C218="","",_xlfn.AGGREGATE(2,7,$B$8:B217)+1)</f>
        <v/>
      </c>
      <c r="C218" s="84" t="str">
        <f>IFERROR(IF(D218="","",INDEX('Party Data'!$C$1:$P$9950,MATCH(DCR!D218,'Party Data'!$P$2:$P$9950,0)+1,4)),"New")</f>
        <v/>
      </c>
      <c r="D218" s="7"/>
      <c r="E218" s="8" t="str">
        <f>IFERROR(IF(C218="","",VLOOKUP(C218,'Party Data'!F:H,3,FALSE)),"")</f>
        <v/>
      </c>
      <c r="F218" s="10" t="str">
        <f>IFERROR(IF(D218="","",INDEX('Party Data'!$D:$F,MATCH(DCR!C218,'Party Data'!F:F,0),1)),"")</f>
        <v/>
      </c>
      <c r="G218" s="32" t="str">
        <f>IFERROR(VLOOKUP(C218,'Party Data'!$F:$N,8,FALSE),"")</f>
        <v/>
      </c>
      <c r="H218" s="85" t="str">
        <f>IFERROR(UPPER(LEFT(VLOOKUP(C218,'Party Data'!$F:$M,5,FALSE),3)),"")</f>
        <v/>
      </c>
      <c r="I218" s="86" t="str">
        <f>IF(F218="","",VLOOKUP($D$2,ID!$C$1:$F$86,3,FALSE))</f>
        <v/>
      </c>
      <c r="J218" s="87" t="str">
        <f>IF(I218="","",VLOOKUP(I218,ID!$E$1:$F$107,2,FALSE))</f>
        <v/>
      </c>
      <c r="K218" s="164"/>
      <c r="L218" s="142" t="str">
        <f>IFERROR(IF(C218="","",IF(SUMIFS(Dues!$F$4:$F$153,Dues!$B$4:$B$153,DCR!$C218)-SUMIFS($M$7:$M217,$C$7:$C217,$C218)&lt;0,"No Due",SUMIFS(Dues!$F$4:$F$153,Dues!$B$4:$B$153,DCR!$C218)-SUMIFS($M$7:$M217,$C$7:$C217,$C218))),"No Dues")</f>
        <v/>
      </c>
      <c r="M218" s="143"/>
      <c r="N218" s="143"/>
      <c r="O218" s="145" t="str">
        <f>IFERROR(IF(AND(L218&lt;=0,M218&lt;&gt;""),"Cash?",SUMIFS($M$8:$M218,$C$8:$C218,$C218)/VLOOKUP($C218,$C$8:$L218,10,FALSE)),"")</f>
        <v/>
      </c>
      <c r="P218" s="50" t="str">
        <f t="shared" si="10"/>
        <v/>
      </c>
      <c r="Q218" s="63"/>
      <c r="R218" s="88" t="str">
        <f>IF(IFERROR(VLOOKUP(C218,$C$7:C217,1,FALSE)&gt;0,0),"",1)</f>
        <v/>
      </c>
      <c r="S218" s="88"/>
      <c r="T218" s="88" t="str">
        <f t="shared" si="11"/>
        <v/>
      </c>
      <c r="U218" s="89" t="e">
        <f t="shared" si="9"/>
        <v>#VALUE!</v>
      </c>
      <c r="V218" s="61"/>
      <c r="W218" s="146"/>
      <c r="X218" s="147"/>
    </row>
    <row r="219" spans="1:24" ht="16.5" customHeight="1">
      <c r="A219" s="62"/>
      <c r="B219" s="83" t="str">
        <f>IF(C219="","",_xlfn.AGGREGATE(2,7,$B$8:B218)+1)</f>
        <v/>
      </c>
      <c r="C219" s="84" t="str">
        <f>IFERROR(IF(D219="","",INDEX('Party Data'!$C$1:$P$9950,MATCH(DCR!D219,'Party Data'!$P$2:$P$9950,0)+1,4)),"New")</f>
        <v/>
      </c>
      <c r="D219" s="7"/>
      <c r="E219" s="8" t="str">
        <f>IFERROR(IF(C219="","",VLOOKUP(C219,'Party Data'!F:H,3,FALSE)),"")</f>
        <v/>
      </c>
      <c r="F219" s="10" t="str">
        <f>IFERROR(IF(D219="","",INDEX('Party Data'!$D:$F,MATCH(DCR!C219,'Party Data'!F:F,0),1)),"")</f>
        <v/>
      </c>
      <c r="G219" s="32" t="str">
        <f>IFERROR(VLOOKUP(C219,'Party Data'!$F:$N,8,FALSE),"")</f>
        <v/>
      </c>
      <c r="H219" s="85" t="str">
        <f>IFERROR(UPPER(LEFT(VLOOKUP(C219,'Party Data'!$F:$M,5,FALSE),3)),"")</f>
        <v/>
      </c>
      <c r="I219" s="86" t="str">
        <f>IF(F219="","",VLOOKUP($D$2,ID!$C$1:$F$86,3,FALSE))</f>
        <v/>
      </c>
      <c r="J219" s="87" t="str">
        <f>IF(I219="","",VLOOKUP(I219,ID!$E$1:$F$107,2,FALSE))</f>
        <v/>
      </c>
      <c r="K219" s="164"/>
      <c r="L219" s="142" t="str">
        <f>IFERROR(IF(C219="","",IF(SUMIFS(Dues!$F$4:$F$153,Dues!$B$4:$B$153,DCR!$C219)-SUMIFS($M$7:$M218,$C$7:$C218,$C219)&lt;0,"No Due",SUMIFS(Dues!$F$4:$F$153,Dues!$B$4:$B$153,DCR!$C219)-SUMIFS($M$7:$M218,$C$7:$C218,$C219))),"No Dues")</f>
        <v/>
      </c>
      <c r="M219" s="143"/>
      <c r="N219" s="143"/>
      <c r="O219" s="145" t="str">
        <f>IFERROR(IF(AND(L219&lt;=0,M219&lt;&gt;""),"Cash?",SUMIFS($M$8:$M219,$C$8:$C219,$C219)/VLOOKUP($C219,$C$8:$L219,10,FALSE)),"")</f>
        <v/>
      </c>
      <c r="P219" s="50" t="str">
        <f t="shared" si="10"/>
        <v/>
      </c>
      <c r="Q219" s="63"/>
      <c r="R219" s="88" t="str">
        <f>IF(IFERROR(VLOOKUP(C219,$C$7:C218,1,FALSE)&gt;0,0),"",1)</f>
        <v/>
      </c>
      <c r="S219" s="88"/>
      <c r="T219" s="88" t="str">
        <f t="shared" si="11"/>
        <v/>
      </c>
      <c r="U219" s="89" t="e">
        <f t="shared" si="9"/>
        <v>#VALUE!</v>
      </c>
      <c r="V219" s="61"/>
      <c r="W219" s="146"/>
      <c r="X219" s="147"/>
    </row>
    <row r="220" spans="1:24" ht="16.5" customHeight="1">
      <c r="A220" s="62"/>
      <c r="B220" s="83" t="str">
        <f>IF(C220="","",_xlfn.AGGREGATE(2,7,$B$8:B219)+1)</f>
        <v/>
      </c>
      <c r="C220" s="84" t="str">
        <f>IFERROR(IF(D220="","",INDEX('Party Data'!$C$1:$P$9950,MATCH(DCR!D220,'Party Data'!$P$2:$P$9950,0)+1,4)),"New")</f>
        <v/>
      </c>
      <c r="D220" s="7"/>
      <c r="E220" s="8" t="str">
        <f>IFERROR(IF(C220="","",VLOOKUP(C220,'Party Data'!F:H,3,FALSE)),"")</f>
        <v/>
      </c>
      <c r="F220" s="10" t="str">
        <f>IFERROR(IF(D220="","",INDEX('Party Data'!$D:$F,MATCH(DCR!C220,'Party Data'!F:F,0),1)),"")</f>
        <v/>
      </c>
      <c r="G220" s="32" t="str">
        <f>IFERROR(VLOOKUP(C220,'Party Data'!$F:$N,8,FALSE),"")</f>
        <v/>
      </c>
      <c r="H220" s="85" t="str">
        <f>IFERROR(UPPER(LEFT(VLOOKUP(C220,'Party Data'!$F:$M,5,FALSE),3)),"")</f>
        <v/>
      </c>
      <c r="I220" s="86" t="str">
        <f>IF(F220="","",VLOOKUP($D$2,ID!$C$1:$F$86,3,FALSE))</f>
        <v/>
      </c>
      <c r="J220" s="87" t="str">
        <f>IF(I220="","",VLOOKUP(I220,ID!$E$1:$F$107,2,FALSE))</f>
        <v/>
      </c>
      <c r="K220" s="164"/>
      <c r="L220" s="142" t="str">
        <f>IFERROR(IF(C220="","",IF(SUMIFS(Dues!$F$4:$F$153,Dues!$B$4:$B$153,DCR!$C220)-SUMIFS($M$7:$M219,$C$7:$C219,$C220)&lt;0,"No Due",SUMIFS(Dues!$F$4:$F$153,Dues!$B$4:$B$153,DCR!$C220)-SUMIFS($M$7:$M219,$C$7:$C219,$C220))),"No Dues")</f>
        <v/>
      </c>
      <c r="M220" s="143"/>
      <c r="N220" s="143"/>
      <c r="O220" s="145" t="str">
        <f>IFERROR(IF(AND(L220&lt;=0,M220&lt;&gt;""),"Cash?",SUMIFS($M$8:$M220,$C$8:$C220,$C220)/VLOOKUP($C220,$C$8:$L220,10,FALSE)),"")</f>
        <v/>
      </c>
      <c r="P220" s="50" t="str">
        <f t="shared" si="10"/>
        <v/>
      </c>
      <c r="Q220" s="63"/>
      <c r="R220" s="88" t="str">
        <f>IF(IFERROR(VLOOKUP(C220,$C$7:C219,1,FALSE)&gt;0,0),"",1)</f>
        <v/>
      </c>
      <c r="S220" s="88"/>
      <c r="T220" s="88" t="str">
        <f t="shared" si="11"/>
        <v/>
      </c>
      <c r="U220" s="89" t="e">
        <f t="shared" si="9"/>
        <v>#VALUE!</v>
      </c>
      <c r="V220" s="61"/>
      <c r="W220" s="146"/>
      <c r="X220" s="147"/>
    </row>
    <row r="221" spans="1:24" ht="16.5" customHeight="1">
      <c r="A221" s="62"/>
      <c r="B221" s="83" t="str">
        <f>IF(C221="","",_xlfn.AGGREGATE(2,7,$B$8:B220)+1)</f>
        <v/>
      </c>
      <c r="C221" s="84" t="str">
        <f>IFERROR(IF(D221="","",INDEX('Party Data'!$C$1:$P$9950,MATCH(DCR!D221,'Party Data'!$P$2:$P$9950,0)+1,4)),"New")</f>
        <v/>
      </c>
      <c r="D221" s="7"/>
      <c r="E221" s="8" t="str">
        <f>IFERROR(IF(C221="","",VLOOKUP(C221,'Party Data'!F:H,3,FALSE)),"")</f>
        <v/>
      </c>
      <c r="F221" s="10" t="str">
        <f>IFERROR(IF(D221="","",INDEX('Party Data'!$D:$F,MATCH(DCR!C221,'Party Data'!F:F,0),1)),"")</f>
        <v/>
      </c>
      <c r="G221" s="32" t="str">
        <f>IFERROR(VLOOKUP(C221,'Party Data'!$F:$N,8,FALSE),"")</f>
        <v/>
      </c>
      <c r="H221" s="85" t="str">
        <f>IFERROR(UPPER(LEFT(VLOOKUP(C221,'Party Data'!$F:$M,5,FALSE),3)),"")</f>
        <v/>
      </c>
      <c r="I221" s="86" t="str">
        <f>IF(F221="","",VLOOKUP($D$2,ID!$C$1:$F$86,3,FALSE))</f>
        <v/>
      </c>
      <c r="J221" s="87" t="str">
        <f>IF(I221="","",VLOOKUP(I221,ID!$E$1:$F$107,2,FALSE))</f>
        <v/>
      </c>
      <c r="K221" s="164"/>
      <c r="L221" s="142" t="str">
        <f>IFERROR(IF(C221="","",IF(SUMIFS(Dues!$F$4:$F$153,Dues!$B$4:$B$153,DCR!$C221)-SUMIFS($M$7:$M220,$C$7:$C220,$C221)&lt;0,"No Due",SUMIFS(Dues!$F$4:$F$153,Dues!$B$4:$B$153,DCR!$C221)-SUMIFS($M$7:$M220,$C$7:$C220,$C221))),"No Dues")</f>
        <v/>
      </c>
      <c r="M221" s="143"/>
      <c r="N221" s="143"/>
      <c r="O221" s="145" t="str">
        <f>IFERROR(IF(AND(L221&lt;=0,M221&lt;&gt;""),"Cash?",SUMIFS($M$8:$M221,$C$8:$C221,$C221)/VLOOKUP($C221,$C$8:$L221,10,FALSE)),"")</f>
        <v/>
      </c>
      <c r="P221" s="50" t="str">
        <f t="shared" si="10"/>
        <v/>
      </c>
      <c r="Q221" s="63"/>
      <c r="R221" s="88" t="str">
        <f>IF(IFERROR(VLOOKUP(C221,$C$7:C220,1,FALSE)&gt;0,0),"",1)</f>
        <v/>
      </c>
      <c r="S221" s="88"/>
      <c r="T221" s="88" t="str">
        <f t="shared" si="11"/>
        <v/>
      </c>
      <c r="U221" s="89" t="e">
        <f t="shared" ref="U221:U284" si="12">OR(N221&gt;0,M221&gt;0,VALUE(L221)&gt;0)</f>
        <v>#VALUE!</v>
      </c>
      <c r="V221" s="61"/>
      <c r="W221" s="146"/>
      <c r="X221" s="147"/>
    </row>
    <row r="222" spans="1:24" ht="16.5" customHeight="1">
      <c r="A222" s="62"/>
      <c r="B222" s="83" t="str">
        <f>IF(C222="","",_xlfn.AGGREGATE(2,7,$B$8:B221)+1)</f>
        <v/>
      </c>
      <c r="C222" s="84" t="str">
        <f>IFERROR(IF(D222="","",INDEX('Party Data'!$C$1:$P$9950,MATCH(DCR!D222,'Party Data'!$P$2:$P$9950,0)+1,4)),"New")</f>
        <v/>
      </c>
      <c r="D222" s="7"/>
      <c r="E222" s="8" t="str">
        <f>IFERROR(IF(C222="","",VLOOKUP(C222,'Party Data'!F:H,3,FALSE)),"")</f>
        <v/>
      </c>
      <c r="F222" s="10" t="str">
        <f>IFERROR(IF(D222="","",INDEX('Party Data'!$D:$F,MATCH(DCR!C222,'Party Data'!F:F,0),1)),"")</f>
        <v/>
      </c>
      <c r="G222" s="32" t="str">
        <f>IFERROR(VLOOKUP(C222,'Party Data'!$F:$N,8,FALSE),"")</f>
        <v/>
      </c>
      <c r="H222" s="85" t="str">
        <f>IFERROR(UPPER(LEFT(VLOOKUP(C222,'Party Data'!$F:$M,5,FALSE),3)),"")</f>
        <v/>
      </c>
      <c r="I222" s="86" t="str">
        <f>IF(F222="","",VLOOKUP($D$2,ID!$C$1:$F$86,3,FALSE))</f>
        <v/>
      </c>
      <c r="J222" s="87" t="str">
        <f>IF(I222="","",VLOOKUP(I222,ID!$E$1:$F$107,2,FALSE))</f>
        <v/>
      </c>
      <c r="K222" s="164"/>
      <c r="L222" s="142" t="str">
        <f>IFERROR(IF(C222="","",IF(SUMIFS(Dues!$F$4:$F$153,Dues!$B$4:$B$153,DCR!$C222)-SUMIFS($M$7:$M221,$C$7:$C221,$C222)&lt;0,"No Due",SUMIFS(Dues!$F$4:$F$153,Dues!$B$4:$B$153,DCR!$C222)-SUMIFS($M$7:$M221,$C$7:$C221,$C222))),"No Dues")</f>
        <v/>
      </c>
      <c r="M222" s="143"/>
      <c r="N222" s="143"/>
      <c r="O222" s="145" t="str">
        <f>IFERROR(IF(AND(L222&lt;=0,M222&lt;&gt;""),"Cash?",SUMIFS($M$8:$M222,$C$8:$C222,$C222)/VLOOKUP($C222,$C$8:$L222,10,FALSE)),"")</f>
        <v/>
      </c>
      <c r="P222" s="50" t="str">
        <f t="shared" si="10"/>
        <v/>
      </c>
      <c r="Q222" s="63"/>
      <c r="R222" s="88" t="str">
        <f>IF(IFERROR(VLOOKUP(C222,$C$7:C221,1,FALSE)&gt;0,0),"",1)</f>
        <v/>
      </c>
      <c r="S222" s="88"/>
      <c r="T222" s="88" t="str">
        <f t="shared" si="11"/>
        <v/>
      </c>
      <c r="U222" s="89" t="e">
        <f t="shared" si="12"/>
        <v>#VALUE!</v>
      </c>
      <c r="V222" s="61"/>
      <c r="W222" s="146"/>
      <c r="X222" s="147"/>
    </row>
    <row r="223" spans="1:24" ht="16.5" customHeight="1">
      <c r="A223" s="62"/>
      <c r="B223" s="83" t="str">
        <f>IF(C223="","",_xlfn.AGGREGATE(2,7,$B$8:B222)+1)</f>
        <v/>
      </c>
      <c r="C223" s="84" t="str">
        <f>IFERROR(IF(D223="","",INDEX('Party Data'!$C$1:$P$9950,MATCH(DCR!D223,'Party Data'!$P$2:$P$9950,0)+1,4)),"New")</f>
        <v/>
      </c>
      <c r="D223" s="7"/>
      <c r="E223" s="8" t="str">
        <f>IFERROR(IF(C223="","",VLOOKUP(C223,'Party Data'!F:H,3,FALSE)),"")</f>
        <v/>
      </c>
      <c r="F223" s="10" t="str">
        <f>IFERROR(IF(D223="","",INDEX('Party Data'!$D:$F,MATCH(DCR!C223,'Party Data'!F:F,0),1)),"")</f>
        <v/>
      </c>
      <c r="G223" s="32" t="str">
        <f>IFERROR(VLOOKUP(C223,'Party Data'!$F:$N,8,FALSE),"")</f>
        <v/>
      </c>
      <c r="H223" s="85" t="str">
        <f>IFERROR(UPPER(LEFT(VLOOKUP(C223,'Party Data'!$F:$M,5,FALSE),3)),"")</f>
        <v/>
      </c>
      <c r="I223" s="86" t="str">
        <f>IF(F223="","",VLOOKUP($D$2,ID!$C$1:$F$86,3,FALSE))</f>
        <v/>
      </c>
      <c r="J223" s="87" t="str">
        <f>IF(I223="","",VLOOKUP(I223,ID!$E$1:$F$107,2,FALSE))</f>
        <v/>
      </c>
      <c r="K223" s="164"/>
      <c r="L223" s="142" t="str">
        <f>IFERROR(IF(C223="","",IF(SUMIFS(Dues!$F$4:$F$153,Dues!$B$4:$B$153,DCR!$C223)-SUMIFS($M$7:$M222,$C$7:$C222,$C223)&lt;0,"No Due",SUMIFS(Dues!$F$4:$F$153,Dues!$B$4:$B$153,DCR!$C223)-SUMIFS($M$7:$M222,$C$7:$C222,$C223))),"No Dues")</f>
        <v/>
      </c>
      <c r="M223" s="143"/>
      <c r="N223" s="143"/>
      <c r="O223" s="145" t="str">
        <f>IFERROR(IF(AND(L223&lt;=0,M223&lt;&gt;""),"Cash?",SUMIFS($M$8:$M223,$C$8:$C223,$C223)/VLOOKUP($C223,$C$8:$L223,10,FALSE)),"")</f>
        <v/>
      </c>
      <c r="P223" s="50" t="str">
        <f t="shared" si="10"/>
        <v/>
      </c>
      <c r="Q223" s="63"/>
      <c r="R223" s="88" t="str">
        <f>IF(IFERROR(VLOOKUP(C223,$C$7:C222,1,FALSE)&gt;0,0),"",1)</f>
        <v/>
      </c>
      <c r="S223" s="88"/>
      <c r="T223" s="88" t="str">
        <f t="shared" si="11"/>
        <v/>
      </c>
      <c r="U223" s="89" t="e">
        <f t="shared" si="12"/>
        <v>#VALUE!</v>
      </c>
      <c r="V223" s="61"/>
      <c r="W223" s="146"/>
      <c r="X223" s="147"/>
    </row>
    <row r="224" spans="1:24" ht="16.5" customHeight="1">
      <c r="A224" s="62"/>
      <c r="B224" s="83" t="str">
        <f>IF(C224="","",_xlfn.AGGREGATE(2,7,$B$8:B223)+1)</f>
        <v/>
      </c>
      <c r="C224" s="84" t="str">
        <f>IFERROR(IF(D224="","",INDEX('Party Data'!$C$1:$P$9950,MATCH(DCR!D224,'Party Data'!$P$2:$P$9950,0)+1,4)),"New")</f>
        <v/>
      </c>
      <c r="D224" s="7"/>
      <c r="E224" s="8" t="str">
        <f>IFERROR(IF(C224="","",VLOOKUP(C224,'Party Data'!F:H,3,FALSE)),"")</f>
        <v/>
      </c>
      <c r="F224" s="10" t="str">
        <f>IFERROR(IF(D224="","",INDEX('Party Data'!$D:$F,MATCH(DCR!C224,'Party Data'!F:F,0),1)),"")</f>
        <v/>
      </c>
      <c r="G224" s="32" t="str">
        <f>IFERROR(VLOOKUP(C224,'Party Data'!$F:$N,8,FALSE),"")</f>
        <v/>
      </c>
      <c r="H224" s="85" t="str">
        <f>IFERROR(UPPER(LEFT(VLOOKUP(C224,'Party Data'!$F:$M,5,FALSE),3)),"")</f>
        <v/>
      </c>
      <c r="I224" s="86" t="str">
        <f>IF(F224="","",VLOOKUP($D$2,ID!$C$1:$F$86,3,FALSE))</f>
        <v/>
      </c>
      <c r="J224" s="87" t="str">
        <f>IF(I224="","",VLOOKUP(I224,ID!$E$1:$F$107,2,FALSE))</f>
        <v/>
      </c>
      <c r="K224" s="164"/>
      <c r="L224" s="142" t="str">
        <f>IFERROR(IF(C224="","",IF(SUMIFS(Dues!$F$4:$F$153,Dues!$B$4:$B$153,DCR!$C224)-SUMIFS($M$7:$M223,$C$7:$C223,$C224)&lt;0,"No Due",SUMIFS(Dues!$F$4:$F$153,Dues!$B$4:$B$153,DCR!$C224)-SUMIFS($M$7:$M223,$C$7:$C223,$C224))),"No Dues")</f>
        <v/>
      </c>
      <c r="M224" s="143"/>
      <c r="N224" s="143"/>
      <c r="O224" s="145" t="str">
        <f>IFERROR(IF(AND(L224&lt;=0,M224&lt;&gt;""),"Cash?",SUMIFS($M$8:$M224,$C$8:$C224,$C224)/VLOOKUP($C224,$C$8:$L224,10,FALSE)),"")</f>
        <v/>
      </c>
      <c r="P224" s="50" t="str">
        <f t="shared" si="10"/>
        <v/>
      </c>
      <c r="Q224" s="63"/>
      <c r="R224" s="88" t="str">
        <f>IF(IFERROR(VLOOKUP(C224,$C$7:C223,1,FALSE)&gt;0,0),"",1)</f>
        <v/>
      </c>
      <c r="S224" s="88"/>
      <c r="T224" s="88" t="str">
        <f t="shared" si="11"/>
        <v/>
      </c>
      <c r="U224" s="89" t="e">
        <f t="shared" si="12"/>
        <v>#VALUE!</v>
      </c>
      <c r="V224" s="61"/>
      <c r="W224" s="146"/>
      <c r="X224" s="147"/>
    </row>
    <row r="225" spans="1:24" ht="16.5" customHeight="1">
      <c r="A225" s="62"/>
      <c r="B225" s="83" t="str">
        <f>IF(C225="","",_xlfn.AGGREGATE(2,7,$B$8:B224)+1)</f>
        <v/>
      </c>
      <c r="C225" s="84" t="str">
        <f>IFERROR(IF(D225="","",INDEX('Party Data'!$C$1:$P$9950,MATCH(DCR!D225,'Party Data'!$P$2:$P$9950,0)+1,4)),"New")</f>
        <v/>
      </c>
      <c r="D225" s="7"/>
      <c r="E225" s="8" t="str">
        <f>IFERROR(IF(C225="","",VLOOKUP(C225,'Party Data'!F:H,3,FALSE)),"")</f>
        <v/>
      </c>
      <c r="F225" s="10" t="str">
        <f>IFERROR(IF(D225="","",INDEX('Party Data'!$D:$F,MATCH(DCR!C225,'Party Data'!F:F,0),1)),"")</f>
        <v/>
      </c>
      <c r="G225" s="32" t="str">
        <f>IFERROR(VLOOKUP(C225,'Party Data'!$F:$N,8,FALSE),"")</f>
        <v/>
      </c>
      <c r="H225" s="85" t="str">
        <f>IFERROR(UPPER(LEFT(VLOOKUP(C225,'Party Data'!$F:$M,5,FALSE),3)),"")</f>
        <v/>
      </c>
      <c r="I225" s="86" t="str">
        <f>IF(F225="","",VLOOKUP($D$2,ID!$C$1:$F$86,3,FALSE))</f>
        <v/>
      </c>
      <c r="J225" s="87" t="str">
        <f>IF(I225="","",VLOOKUP(I225,ID!$E$1:$F$107,2,FALSE))</f>
        <v/>
      </c>
      <c r="K225" s="164"/>
      <c r="L225" s="142" t="str">
        <f>IFERROR(IF(C225="","",IF(SUMIFS(Dues!$F$4:$F$153,Dues!$B$4:$B$153,DCR!$C225)-SUMIFS($M$7:$M224,$C$7:$C224,$C225)&lt;0,"No Due",SUMIFS(Dues!$F$4:$F$153,Dues!$B$4:$B$153,DCR!$C225)-SUMIFS($M$7:$M224,$C$7:$C224,$C225))),"No Dues")</f>
        <v/>
      </c>
      <c r="M225" s="143"/>
      <c r="N225" s="143"/>
      <c r="O225" s="145" t="str">
        <f>IFERROR(IF(AND(L225&lt;=0,M225&lt;&gt;""),"Cash?",SUMIFS($M$8:$M225,$C$8:$C225,$C225)/VLOOKUP($C225,$C$8:$L225,10,FALSE)),"")</f>
        <v/>
      </c>
      <c r="P225" s="50" t="str">
        <f t="shared" si="10"/>
        <v/>
      </c>
      <c r="Q225" s="63"/>
      <c r="R225" s="88" t="str">
        <f>IF(IFERROR(VLOOKUP(C225,$C$7:C224,1,FALSE)&gt;0,0),"",1)</f>
        <v/>
      </c>
      <c r="S225" s="88"/>
      <c r="T225" s="88" t="str">
        <f t="shared" si="11"/>
        <v/>
      </c>
      <c r="U225" s="89" t="e">
        <f t="shared" si="12"/>
        <v>#VALUE!</v>
      </c>
      <c r="V225" s="61"/>
      <c r="W225" s="146"/>
      <c r="X225" s="147"/>
    </row>
    <row r="226" spans="1:24" ht="16.5" customHeight="1">
      <c r="A226" s="62"/>
      <c r="B226" s="83" t="str">
        <f>IF(C226="","",_xlfn.AGGREGATE(2,7,$B$8:B225)+1)</f>
        <v/>
      </c>
      <c r="C226" s="84" t="str">
        <f>IFERROR(IF(D226="","",INDEX('Party Data'!$C$1:$P$9950,MATCH(DCR!D226,'Party Data'!$P$2:$P$9950,0)+1,4)),"New")</f>
        <v/>
      </c>
      <c r="D226" s="7"/>
      <c r="E226" s="8" t="str">
        <f>IFERROR(IF(C226="","",VLOOKUP(C226,'Party Data'!F:H,3,FALSE)),"")</f>
        <v/>
      </c>
      <c r="F226" s="10" t="str">
        <f>IFERROR(IF(D226="","",INDEX('Party Data'!$D:$F,MATCH(DCR!C226,'Party Data'!F:F,0),1)),"")</f>
        <v/>
      </c>
      <c r="G226" s="32" t="str">
        <f>IFERROR(VLOOKUP(C226,'Party Data'!$F:$N,8,FALSE),"")</f>
        <v/>
      </c>
      <c r="H226" s="85" t="str">
        <f>IFERROR(UPPER(LEFT(VLOOKUP(C226,'Party Data'!$F:$M,5,FALSE),3)),"")</f>
        <v/>
      </c>
      <c r="I226" s="86" t="str">
        <f>IF(F226="","",VLOOKUP($D$2,ID!$C$1:$F$86,3,FALSE))</f>
        <v/>
      </c>
      <c r="J226" s="87" t="str">
        <f>IF(I226="","",VLOOKUP(I226,ID!$E$1:$F$107,2,FALSE))</f>
        <v/>
      </c>
      <c r="K226" s="164"/>
      <c r="L226" s="142" t="str">
        <f>IFERROR(IF(C226="","",IF(SUMIFS(Dues!$F$4:$F$153,Dues!$B$4:$B$153,DCR!$C226)-SUMIFS($M$7:$M225,$C$7:$C225,$C226)&lt;0,"No Due",SUMIFS(Dues!$F$4:$F$153,Dues!$B$4:$B$153,DCR!$C226)-SUMIFS($M$7:$M225,$C$7:$C225,$C226))),"No Dues")</f>
        <v/>
      </c>
      <c r="M226" s="143"/>
      <c r="N226" s="143"/>
      <c r="O226" s="145" t="str">
        <f>IFERROR(IF(AND(L226&lt;=0,M226&lt;&gt;""),"Cash?",SUMIFS($M$8:$M226,$C$8:$C226,$C226)/VLOOKUP($C226,$C$8:$L226,10,FALSE)),"")</f>
        <v/>
      </c>
      <c r="P226" s="50" t="str">
        <f t="shared" si="10"/>
        <v/>
      </c>
      <c r="Q226" s="63"/>
      <c r="R226" s="88" t="str">
        <f>IF(IFERROR(VLOOKUP(C226,$C$7:C225,1,FALSE)&gt;0,0),"",1)</f>
        <v/>
      </c>
      <c r="S226" s="88"/>
      <c r="T226" s="88" t="str">
        <f t="shared" si="11"/>
        <v/>
      </c>
      <c r="U226" s="89" t="e">
        <f t="shared" si="12"/>
        <v>#VALUE!</v>
      </c>
      <c r="V226" s="61"/>
      <c r="W226" s="146"/>
      <c r="X226" s="147"/>
    </row>
    <row r="227" spans="1:24" ht="16.5" customHeight="1">
      <c r="A227" s="62"/>
      <c r="B227" s="83" t="str">
        <f>IF(C227="","",_xlfn.AGGREGATE(2,7,$B$8:B226)+1)</f>
        <v/>
      </c>
      <c r="C227" s="84" t="str">
        <f>IFERROR(IF(D227="","",INDEX('Party Data'!$C$1:$P$9950,MATCH(DCR!D227,'Party Data'!$P$2:$P$9950,0)+1,4)),"New")</f>
        <v/>
      </c>
      <c r="D227" s="7"/>
      <c r="E227" s="8" t="str">
        <f>IFERROR(IF(C227="","",VLOOKUP(C227,'Party Data'!F:H,3,FALSE)),"")</f>
        <v/>
      </c>
      <c r="F227" s="10" t="str">
        <f>IFERROR(IF(D227="","",INDEX('Party Data'!$D:$F,MATCH(DCR!C227,'Party Data'!F:F,0),1)),"")</f>
        <v/>
      </c>
      <c r="G227" s="32" t="str">
        <f>IFERROR(VLOOKUP(C227,'Party Data'!$F:$N,8,FALSE),"")</f>
        <v/>
      </c>
      <c r="H227" s="85" t="str">
        <f>IFERROR(UPPER(LEFT(VLOOKUP(C227,'Party Data'!$F:$M,5,FALSE),3)),"")</f>
        <v/>
      </c>
      <c r="I227" s="86" t="str">
        <f>IF(F227="","",VLOOKUP($D$2,ID!$C$1:$F$86,3,FALSE))</f>
        <v/>
      </c>
      <c r="J227" s="87" t="str">
        <f>IF(I227="","",VLOOKUP(I227,ID!$E$1:$F$107,2,FALSE))</f>
        <v/>
      </c>
      <c r="K227" s="164"/>
      <c r="L227" s="142" t="str">
        <f>IFERROR(IF(C227="","",IF(SUMIFS(Dues!$F$4:$F$153,Dues!$B$4:$B$153,DCR!$C227)-SUMIFS($M$7:$M226,$C$7:$C226,$C227)&lt;0,"No Due",SUMIFS(Dues!$F$4:$F$153,Dues!$B$4:$B$153,DCR!$C227)-SUMIFS($M$7:$M226,$C$7:$C226,$C227))),"No Dues")</f>
        <v/>
      </c>
      <c r="M227" s="143"/>
      <c r="N227" s="143"/>
      <c r="O227" s="145" t="str">
        <f>IFERROR(IF(AND(L227&lt;=0,M227&lt;&gt;""),"Cash?",SUMIFS($M$8:$M227,$C$8:$C227,$C227)/VLOOKUP($C227,$C$8:$L227,10,FALSE)),"")</f>
        <v/>
      </c>
      <c r="P227" s="50" t="str">
        <f t="shared" si="10"/>
        <v/>
      </c>
      <c r="Q227" s="63"/>
      <c r="R227" s="88" t="str">
        <f>IF(IFERROR(VLOOKUP(C227,$C$7:C226,1,FALSE)&gt;0,0),"",1)</f>
        <v/>
      </c>
      <c r="S227" s="88"/>
      <c r="T227" s="88" t="str">
        <f t="shared" si="11"/>
        <v/>
      </c>
      <c r="U227" s="89" t="e">
        <f t="shared" si="12"/>
        <v>#VALUE!</v>
      </c>
      <c r="V227" s="61"/>
      <c r="W227" s="146"/>
      <c r="X227" s="147"/>
    </row>
    <row r="228" spans="1:24" ht="16.5" customHeight="1">
      <c r="A228" s="62"/>
      <c r="B228" s="83" t="str">
        <f>IF(C228="","",_xlfn.AGGREGATE(2,7,$B$8:B227)+1)</f>
        <v/>
      </c>
      <c r="C228" s="84" t="str">
        <f>IFERROR(IF(D228="","",INDEX('Party Data'!$C$1:$P$9950,MATCH(DCR!D228,'Party Data'!$P$2:$P$9950,0)+1,4)),"New")</f>
        <v/>
      </c>
      <c r="D228" s="7"/>
      <c r="E228" s="8" t="str">
        <f>IFERROR(IF(C228="","",VLOOKUP(C228,'Party Data'!F:H,3,FALSE)),"")</f>
        <v/>
      </c>
      <c r="F228" s="10" t="str">
        <f>IFERROR(IF(D228="","",INDEX('Party Data'!$D:$F,MATCH(DCR!C228,'Party Data'!F:F,0),1)),"")</f>
        <v/>
      </c>
      <c r="G228" s="32" t="str">
        <f>IFERROR(VLOOKUP(C228,'Party Data'!$F:$N,8,FALSE),"")</f>
        <v/>
      </c>
      <c r="H228" s="85" t="str">
        <f>IFERROR(UPPER(LEFT(VLOOKUP(C228,'Party Data'!$F:$M,5,FALSE),3)),"")</f>
        <v/>
      </c>
      <c r="I228" s="86" t="str">
        <f>IF(F228="","",VLOOKUP($D$2,ID!$C$1:$F$86,3,FALSE))</f>
        <v/>
      </c>
      <c r="J228" s="87" t="str">
        <f>IF(I228="","",VLOOKUP(I228,ID!$E$1:$F$107,2,FALSE))</f>
        <v/>
      </c>
      <c r="K228" s="164"/>
      <c r="L228" s="142" t="str">
        <f>IFERROR(IF(C228="","",IF(SUMIFS(Dues!$F$4:$F$153,Dues!$B$4:$B$153,DCR!$C228)-SUMIFS($M$7:$M227,$C$7:$C227,$C228)&lt;0,"No Due",SUMIFS(Dues!$F$4:$F$153,Dues!$B$4:$B$153,DCR!$C228)-SUMIFS($M$7:$M227,$C$7:$C227,$C228))),"No Dues")</f>
        <v/>
      </c>
      <c r="M228" s="143"/>
      <c r="N228" s="143"/>
      <c r="O228" s="145" t="str">
        <f>IFERROR(IF(AND(L228&lt;=0,M228&lt;&gt;""),"Cash?",SUMIFS($M$8:$M228,$C$8:$C228,$C228)/VLOOKUP($C228,$C$8:$L228,10,FALSE)),"")</f>
        <v/>
      </c>
      <c r="P228" s="50" t="str">
        <f t="shared" si="10"/>
        <v/>
      </c>
      <c r="Q228" s="63"/>
      <c r="R228" s="88" t="str">
        <f>IF(IFERROR(VLOOKUP(C228,$C$7:C227,1,FALSE)&gt;0,0),"",1)</f>
        <v/>
      </c>
      <c r="S228" s="88"/>
      <c r="T228" s="88" t="str">
        <f t="shared" si="11"/>
        <v/>
      </c>
      <c r="U228" s="89" t="e">
        <f t="shared" si="12"/>
        <v>#VALUE!</v>
      </c>
      <c r="V228" s="61"/>
      <c r="W228" s="146"/>
      <c r="X228" s="147"/>
    </row>
    <row r="229" spans="1:24" ht="16.5" customHeight="1">
      <c r="A229" s="62"/>
      <c r="B229" s="83" t="str">
        <f>IF(C229="","",_xlfn.AGGREGATE(2,7,$B$8:B228)+1)</f>
        <v/>
      </c>
      <c r="C229" s="84" t="str">
        <f>IFERROR(IF(D229="","",INDEX('Party Data'!$C$1:$P$9950,MATCH(DCR!D229,'Party Data'!$P$2:$P$9950,0)+1,4)),"New")</f>
        <v/>
      </c>
      <c r="D229" s="7"/>
      <c r="E229" s="8" t="str">
        <f>IFERROR(IF(C229="","",VLOOKUP(C229,'Party Data'!F:H,3,FALSE)),"")</f>
        <v/>
      </c>
      <c r="F229" s="10" t="str">
        <f>IFERROR(IF(D229="","",INDEX('Party Data'!$D:$F,MATCH(DCR!C229,'Party Data'!F:F,0),1)),"")</f>
        <v/>
      </c>
      <c r="G229" s="32" t="str">
        <f>IFERROR(VLOOKUP(C229,'Party Data'!$F:$N,8,FALSE),"")</f>
        <v/>
      </c>
      <c r="H229" s="85" t="str">
        <f>IFERROR(UPPER(LEFT(VLOOKUP(C229,'Party Data'!$F:$M,5,FALSE),3)),"")</f>
        <v/>
      </c>
      <c r="I229" s="86" t="str">
        <f>IF(F229="","",VLOOKUP($D$2,ID!$C$1:$F$86,3,FALSE))</f>
        <v/>
      </c>
      <c r="J229" s="87" t="str">
        <f>IF(I229="","",VLOOKUP(I229,ID!$E$1:$F$107,2,FALSE))</f>
        <v/>
      </c>
      <c r="K229" s="164"/>
      <c r="L229" s="142" t="str">
        <f>IFERROR(IF(C229="","",IF(SUMIFS(Dues!$F$4:$F$153,Dues!$B$4:$B$153,DCR!$C229)-SUMIFS($M$7:$M228,$C$7:$C228,$C229)&lt;0,"No Due",SUMIFS(Dues!$F$4:$F$153,Dues!$B$4:$B$153,DCR!$C229)-SUMIFS($M$7:$M228,$C$7:$C228,$C229))),"No Dues")</f>
        <v/>
      </c>
      <c r="M229" s="143"/>
      <c r="N229" s="143"/>
      <c r="O229" s="145" t="str">
        <f>IFERROR(IF(AND(L229&lt;=0,M229&lt;&gt;""),"Cash?",SUMIFS($M$8:$M229,$C$8:$C229,$C229)/VLOOKUP($C229,$C$8:$L229,10,FALSE)),"")</f>
        <v/>
      </c>
      <c r="P229" s="50" t="str">
        <f t="shared" si="10"/>
        <v/>
      </c>
      <c r="Q229" s="63"/>
      <c r="R229" s="88" t="str">
        <f>IF(IFERROR(VLOOKUP(C229,$C$7:C228,1,FALSE)&gt;0,0),"",1)</f>
        <v/>
      </c>
      <c r="S229" s="88"/>
      <c r="T229" s="88" t="str">
        <f t="shared" si="11"/>
        <v/>
      </c>
      <c r="U229" s="89" t="e">
        <f t="shared" si="12"/>
        <v>#VALUE!</v>
      </c>
      <c r="V229" s="61"/>
      <c r="W229" s="146"/>
      <c r="X229" s="147"/>
    </row>
    <row r="230" spans="1:24" ht="16.5" customHeight="1">
      <c r="A230" s="62"/>
      <c r="B230" s="83" t="str">
        <f>IF(C230="","",_xlfn.AGGREGATE(2,7,$B$8:B229)+1)</f>
        <v/>
      </c>
      <c r="C230" s="84" t="str">
        <f>IFERROR(IF(D230="","",INDEX('Party Data'!$C$1:$P$9950,MATCH(DCR!D230,'Party Data'!$P$2:$P$9950,0)+1,4)),"New")</f>
        <v/>
      </c>
      <c r="D230" s="7"/>
      <c r="E230" s="8" t="str">
        <f>IFERROR(IF(C230="","",VLOOKUP(C230,'Party Data'!F:H,3,FALSE)),"")</f>
        <v/>
      </c>
      <c r="F230" s="10" t="str">
        <f>IFERROR(IF(D230="","",INDEX('Party Data'!$D:$F,MATCH(DCR!C230,'Party Data'!F:F,0),1)),"")</f>
        <v/>
      </c>
      <c r="G230" s="32" t="str">
        <f>IFERROR(VLOOKUP(C230,'Party Data'!$F:$N,8,FALSE),"")</f>
        <v/>
      </c>
      <c r="H230" s="85" t="str">
        <f>IFERROR(UPPER(LEFT(VLOOKUP(C230,'Party Data'!$F:$M,5,FALSE),3)),"")</f>
        <v/>
      </c>
      <c r="I230" s="86" t="str">
        <f>IF(F230="","",VLOOKUP($D$2,ID!$C$1:$F$86,3,FALSE))</f>
        <v/>
      </c>
      <c r="J230" s="87" t="str">
        <f>IF(I230="","",VLOOKUP(I230,ID!$E$1:$F$107,2,FALSE))</f>
        <v/>
      </c>
      <c r="K230" s="164"/>
      <c r="L230" s="142" t="str">
        <f>IFERROR(IF(C230="","",IF(SUMIFS(Dues!$F$4:$F$153,Dues!$B$4:$B$153,DCR!$C230)-SUMIFS($M$7:$M229,$C$7:$C229,$C230)&lt;0,"No Due",SUMIFS(Dues!$F$4:$F$153,Dues!$B$4:$B$153,DCR!$C230)-SUMIFS($M$7:$M229,$C$7:$C229,$C230))),"No Dues")</f>
        <v/>
      </c>
      <c r="M230" s="143"/>
      <c r="N230" s="143"/>
      <c r="O230" s="145" t="str">
        <f>IFERROR(IF(AND(L230&lt;=0,M230&lt;&gt;""),"Cash?",SUMIFS($M$8:$M230,$C$8:$C230,$C230)/VLOOKUP($C230,$C$8:$L230,10,FALSE)),"")</f>
        <v/>
      </c>
      <c r="P230" s="50" t="str">
        <f t="shared" si="10"/>
        <v/>
      </c>
      <c r="Q230" s="63"/>
      <c r="R230" s="88" t="str">
        <f>IF(IFERROR(VLOOKUP(C230,$C$7:C229,1,FALSE)&gt;0,0),"",1)</f>
        <v/>
      </c>
      <c r="S230" s="88"/>
      <c r="T230" s="88" t="str">
        <f t="shared" si="11"/>
        <v/>
      </c>
      <c r="U230" s="89" t="e">
        <f t="shared" si="12"/>
        <v>#VALUE!</v>
      </c>
      <c r="V230" s="61"/>
      <c r="W230" s="146"/>
      <c r="X230" s="147"/>
    </row>
    <row r="231" spans="1:24" ht="16.5" customHeight="1">
      <c r="A231" s="62"/>
      <c r="B231" s="83" t="str">
        <f>IF(C231="","",_xlfn.AGGREGATE(2,7,$B$8:B230)+1)</f>
        <v/>
      </c>
      <c r="C231" s="84" t="str">
        <f>IFERROR(IF(D231="","",INDEX('Party Data'!$C$1:$P$9950,MATCH(DCR!D231,'Party Data'!$P$2:$P$9950,0)+1,4)),"New")</f>
        <v/>
      </c>
      <c r="D231" s="7"/>
      <c r="E231" s="8" t="str">
        <f>IFERROR(IF(C231="","",VLOOKUP(C231,'Party Data'!F:H,3,FALSE)),"")</f>
        <v/>
      </c>
      <c r="F231" s="10" t="str">
        <f>IFERROR(IF(D231="","",INDEX('Party Data'!$D:$F,MATCH(DCR!C231,'Party Data'!F:F,0),1)),"")</f>
        <v/>
      </c>
      <c r="G231" s="32" t="str">
        <f>IFERROR(VLOOKUP(C231,'Party Data'!$F:$N,8,FALSE),"")</f>
        <v/>
      </c>
      <c r="H231" s="85" t="str">
        <f>IFERROR(UPPER(LEFT(VLOOKUP(C231,'Party Data'!$F:$M,5,FALSE),3)),"")</f>
        <v/>
      </c>
      <c r="I231" s="86" t="str">
        <f>IF(F231="","",VLOOKUP($D$2,ID!$C$1:$F$86,3,FALSE))</f>
        <v/>
      </c>
      <c r="J231" s="87" t="str">
        <f>IF(I231="","",VLOOKUP(I231,ID!$E$1:$F$107,2,FALSE))</f>
        <v/>
      </c>
      <c r="K231" s="164"/>
      <c r="L231" s="142" t="str">
        <f>IFERROR(IF(C231="","",IF(SUMIFS(Dues!$F$4:$F$153,Dues!$B$4:$B$153,DCR!$C231)-SUMIFS($M$7:$M230,$C$7:$C230,$C231)&lt;0,"No Due",SUMIFS(Dues!$F$4:$F$153,Dues!$B$4:$B$153,DCR!$C231)-SUMIFS($M$7:$M230,$C$7:$C230,$C231))),"No Dues")</f>
        <v/>
      </c>
      <c r="M231" s="143"/>
      <c r="N231" s="143"/>
      <c r="O231" s="145" t="str">
        <f>IFERROR(IF(AND(L231&lt;=0,M231&lt;&gt;""),"Cash?",SUMIFS($M$8:$M231,$C$8:$C231,$C231)/VLOOKUP($C231,$C$8:$L231,10,FALSE)),"")</f>
        <v/>
      </c>
      <c r="P231" s="50" t="str">
        <f t="shared" si="10"/>
        <v/>
      </c>
      <c r="Q231" s="63"/>
      <c r="R231" s="88" t="str">
        <f>IF(IFERROR(VLOOKUP(C231,$C$7:C230,1,FALSE)&gt;0,0),"",1)</f>
        <v/>
      </c>
      <c r="S231" s="88"/>
      <c r="T231" s="88" t="str">
        <f t="shared" si="11"/>
        <v/>
      </c>
      <c r="U231" s="89" t="e">
        <f t="shared" si="12"/>
        <v>#VALUE!</v>
      </c>
      <c r="V231" s="61"/>
      <c r="W231" s="146"/>
      <c r="X231" s="147"/>
    </row>
    <row r="232" spans="1:24" ht="16.5" customHeight="1">
      <c r="A232" s="62"/>
      <c r="B232" s="83" t="str">
        <f>IF(C232="","",_xlfn.AGGREGATE(2,7,$B$8:B231)+1)</f>
        <v/>
      </c>
      <c r="C232" s="84" t="str">
        <f>IFERROR(IF(D232="","",INDEX('Party Data'!$C$1:$P$9950,MATCH(DCR!D232,'Party Data'!$P$2:$P$9950,0)+1,4)),"New")</f>
        <v/>
      </c>
      <c r="D232" s="7"/>
      <c r="E232" s="8" t="str">
        <f>IFERROR(IF(C232="","",VLOOKUP(C232,'Party Data'!F:H,3,FALSE)),"")</f>
        <v/>
      </c>
      <c r="F232" s="10" t="str">
        <f>IFERROR(IF(D232="","",INDEX('Party Data'!$D:$F,MATCH(DCR!C232,'Party Data'!F:F,0),1)),"")</f>
        <v/>
      </c>
      <c r="G232" s="32" t="str">
        <f>IFERROR(VLOOKUP(C232,'Party Data'!$F:$N,8,FALSE),"")</f>
        <v/>
      </c>
      <c r="H232" s="85" t="str">
        <f>IFERROR(UPPER(LEFT(VLOOKUP(C232,'Party Data'!$F:$M,5,FALSE),3)),"")</f>
        <v/>
      </c>
      <c r="I232" s="86" t="str">
        <f>IF(F232="","",VLOOKUP($D$2,ID!$C$1:$F$86,3,FALSE))</f>
        <v/>
      </c>
      <c r="J232" s="87" t="str">
        <f>IF(I232="","",VLOOKUP(I232,ID!$E$1:$F$107,2,FALSE))</f>
        <v/>
      </c>
      <c r="K232" s="164"/>
      <c r="L232" s="142" t="str">
        <f>IFERROR(IF(C232="","",IF(SUMIFS(Dues!$F$4:$F$153,Dues!$B$4:$B$153,DCR!$C232)-SUMIFS($M$7:$M231,$C$7:$C231,$C232)&lt;0,"No Due",SUMIFS(Dues!$F$4:$F$153,Dues!$B$4:$B$153,DCR!$C232)-SUMIFS($M$7:$M231,$C$7:$C231,$C232))),"No Dues")</f>
        <v/>
      </c>
      <c r="M232" s="143"/>
      <c r="N232" s="143"/>
      <c r="O232" s="145" t="str">
        <f>IFERROR(IF(AND(L232&lt;=0,M232&lt;&gt;""),"Cash?",SUMIFS($M$8:$M232,$C$8:$C232,$C232)/VLOOKUP($C232,$C$8:$L232,10,FALSE)),"")</f>
        <v/>
      </c>
      <c r="P232" s="50" t="str">
        <f t="shared" si="10"/>
        <v/>
      </c>
      <c r="Q232" s="63"/>
      <c r="R232" s="88" t="str">
        <f>IF(IFERROR(VLOOKUP(C232,$C$7:C231,1,FALSE)&gt;0,0),"",1)</f>
        <v/>
      </c>
      <c r="S232" s="88"/>
      <c r="T232" s="88" t="str">
        <f t="shared" si="11"/>
        <v/>
      </c>
      <c r="U232" s="89" t="e">
        <f t="shared" si="12"/>
        <v>#VALUE!</v>
      </c>
      <c r="V232" s="61"/>
      <c r="W232" s="146"/>
      <c r="X232" s="147"/>
    </row>
    <row r="233" spans="1:24" ht="16.5" customHeight="1">
      <c r="A233" s="62"/>
      <c r="B233" s="83" t="str">
        <f>IF(C233="","",_xlfn.AGGREGATE(2,7,$B$8:B232)+1)</f>
        <v/>
      </c>
      <c r="C233" s="84" t="str">
        <f>IFERROR(IF(D233="","",INDEX('Party Data'!$C$1:$P$9950,MATCH(DCR!D233,'Party Data'!$P$2:$P$9950,0)+1,4)),"New")</f>
        <v/>
      </c>
      <c r="D233" s="7"/>
      <c r="E233" s="8" t="str">
        <f>IFERROR(IF(C233="","",VLOOKUP(C233,'Party Data'!F:H,3,FALSE)),"")</f>
        <v/>
      </c>
      <c r="F233" s="10" t="str">
        <f>IFERROR(IF(D233="","",INDEX('Party Data'!$D:$F,MATCH(DCR!C233,'Party Data'!F:F,0),1)),"")</f>
        <v/>
      </c>
      <c r="G233" s="32" t="str">
        <f>IFERROR(VLOOKUP(C233,'Party Data'!$F:$N,8,FALSE),"")</f>
        <v/>
      </c>
      <c r="H233" s="85" t="str">
        <f>IFERROR(UPPER(LEFT(VLOOKUP(C233,'Party Data'!$F:$M,5,FALSE),3)),"")</f>
        <v/>
      </c>
      <c r="I233" s="86" t="str">
        <f>IF(F233="","",VLOOKUP($D$2,ID!$C$1:$F$86,3,FALSE))</f>
        <v/>
      </c>
      <c r="J233" s="87" t="str">
        <f>IF(I233="","",VLOOKUP(I233,ID!$E$1:$F$107,2,FALSE))</f>
        <v/>
      </c>
      <c r="K233" s="164"/>
      <c r="L233" s="142" t="str">
        <f>IFERROR(IF(C233="","",IF(SUMIFS(Dues!$F$4:$F$153,Dues!$B$4:$B$153,DCR!$C233)-SUMIFS($M$7:$M232,$C$7:$C232,$C233)&lt;0,"No Due",SUMIFS(Dues!$F$4:$F$153,Dues!$B$4:$B$153,DCR!$C233)-SUMIFS($M$7:$M232,$C$7:$C232,$C233))),"No Dues")</f>
        <v/>
      </c>
      <c r="M233" s="143"/>
      <c r="N233" s="143"/>
      <c r="O233" s="145" t="str">
        <f>IFERROR(IF(AND(L233&lt;=0,M233&lt;&gt;""),"Cash?",SUMIFS($M$8:$M233,$C$8:$C233,$C233)/VLOOKUP($C233,$C$8:$L233,10,FALSE)),"")</f>
        <v/>
      </c>
      <c r="P233" s="50" t="str">
        <f t="shared" si="10"/>
        <v/>
      </c>
      <c r="Q233" s="63"/>
      <c r="R233" s="88" t="str">
        <f>IF(IFERROR(VLOOKUP(C233,$C$7:C232,1,FALSE)&gt;0,0),"",1)</f>
        <v/>
      </c>
      <c r="S233" s="88"/>
      <c r="T233" s="88" t="str">
        <f t="shared" si="11"/>
        <v/>
      </c>
      <c r="U233" s="89" t="e">
        <f t="shared" si="12"/>
        <v>#VALUE!</v>
      </c>
      <c r="V233" s="61"/>
      <c r="W233" s="146"/>
      <c r="X233" s="147"/>
    </row>
    <row r="234" spans="1:24" ht="16.5" customHeight="1">
      <c r="A234" s="62"/>
      <c r="B234" s="83" t="str">
        <f>IF(C234="","",_xlfn.AGGREGATE(2,7,$B$8:B233)+1)</f>
        <v/>
      </c>
      <c r="C234" s="84" t="str">
        <f>IFERROR(IF(D234="","",INDEX('Party Data'!$C$1:$P$9950,MATCH(DCR!D234,'Party Data'!$P$2:$P$9950,0)+1,4)),"New")</f>
        <v/>
      </c>
      <c r="D234" s="7"/>
      <c r="E234" s="8" t="str">
        <f>IFERROR(IF(C234="","",VLOOKUP(C234,'Party Data'!F:H,3,FALSE)),"")</f>
        <v/>
      </c>
      <c r="F234" s="10" t="str">
        <f>IFERROR(IF(D234="","",INDEX('Party Data'!$D:$F,MATCH(DCR!C234,'Party Data'!F:F,0),1)),"")</f>
        <v/>
      </c>
      <c r="G234" s="32" t="str">
        <f>IFERROR(VLOOKUP(C234,'Party Data'!$F:$N,8,FALSE),"")</f>
        <v/>
      </c>
      <c r="H234" s="85" t="str">
        <f>IFERROR(UPPER(LEFT(VLOOKUP(C234,'Party Data'!$F:$M,5,FALSE),3)),"")</f>
        <v/>
      </c>
      <c r="I234" s="86" t="str">
        <f>IF(F234="","",VLOOKUP($D$2,ID!$C$1:$F$86,3,FALSE))</f>
        <v/>
      </c>
      <c r="J234" s="87" t="str">
        <f>IF(I234="","",VLOOKUP(I234,ID!$E$1:$F$107,2,FALSE))</f>
        <v/>
      </c>
      <c r="K234" s="164"/>
      <c r="L234" s="142" t="str">
        <f>IFERROR(IF(C234="","",IF(SUMIFS(Dues!$F$4:$F$153,Dues!$B$4:$B$153,DCR!$C234)-SUMIFS($M$7:$M233,$C$7:$C233,$C234)&lt;0,"No Due",SUMIFS(Dues!$F$4:$F$153,Dues!$B$4:$B$153,DCR!$C234)-SUMIFS($M$7:$M233,$C$7:$C233,$C234))),"No Dues")</f>
        <v/>
      </c>
      <c r="M234" s="143"/>
      <c r="N234" s="143"/>
      <c r="O234" s="145" t="str">
        <f>IFERROR(IF(AND(L234&lt;=0,M234&lt;&gt;""),"Cash?",SUMIFS($M$8:$M234,$C$8:$C234,$C234)/VLOOKUP($C234,$C$8:$L234,10,FALSE)),"")</f>
        <v/>
      </c>
      <c r="P234" s="50" t="str">
        <f t="shared" si="10"/>
        <v/>
      </c>
      <c r="Q234" s="63"/>
      <c r="R234" s="88" t="str">
        <f>IF(IFERROR(VLOOKUP(C234,$C$7:C233,1,FALSE)&gt;0,0),"",1)</f>
        <v/>
      </c>
      <c r="S234" s="88"/>
      <c r="T234" s="88" t="str">
        <f t="shared" si="11"/>
        <v/>
      </c>
      <c r="U234" s="89" t="e">
        <f t="shared" si="12"/>
        <v>#VALUE!</v>
      </c>
      <c r="V234" s="61"/>
      <c r="W234" s="146"/>
      <c r="X234" s="147"/>
    </row>
    <row r="235" spans="1:24" ht="16.5" customHeight="1">
      <c r="A235" s="62"/>
      <c r="B235" s="83" t="str">
        <f>IF(C235="","",_xlfn.AGGREGATE(2,7,$B$8:B234)+1)</f>
        <v/>
      </c>
      <c r="C235" s="84" t="str">
        <f>IFERROR(IF(D235="","",INDEX('Party Data'!$C$1:$P$9950,MATCH(DCR!D235,'Party Data'!$P$2:$P$9950,0)+1,4)),"New")</f>
        <v/>
      </c>
      <c r="D235" s="7"/>
      <c r="E235" s="8" t="str">
        <f>IFERROR(IF(C235="","",VLOOKUP(C235,'Party Data'!F:H,3,FALSE)),"")</f>
        <v/>
      </c>
      <c r="F235" s="10" t="str">
        <f>IFERROR(IF(D235="","",INDEX('Party Data'!$D:$F,MATCH(DCR!C235,'Party Data'!F:F,0),1)),"")</f>
        <v/>
      </c>
      <c r="G235" s="32" t="str">
        <f>IFERROR(VLOOKUP(C235,'Party Data'!$F:$N,8,FALSE),"")</f>
        <v/>
      </c>
      <c r="H235" s="85" t="str">
        <f>IFERROR(UPPER(LEFT(VLOOKUP(C235,'Party Data'!$F:$M,5,FALSE),3)),"")</f>
        <v/>
      </c>
      <c r="I235" s="86" t="str">
        <f>IF(F235="","",VLOOKUP($D$2,ID!$C$1:$F$86,3,FALSE))</f>
        <v/>
      </c>
      <c r="J235" s="87" t="str">
        <f>IF(I235="","",VLOOKUP(I235,ID!$E$1:$F$107,2,FALSE))</f>
        <v/>
      </c>
      <c r="K235" s="164"/>
      <c r="L235" s="142" t="str">
        <f>IFERROR(IF(C235="","",IF(SUMIFS(Dues!$F$4:$F$153,Dues!$B$4:$B$153,DCR!$C235)-SUMIFS($M$7:$M234,$C$7:$C234,$C235)&lt;0,"No Due",SUMIFS(Dues!$F$4:$F$153,Dues!$B$4:$B$153,DCR!$C235)-SUMIFS($M$7:$M234,$C$7:$C234,$C235))),"No Dues")</f>
        <v/>
      </c>
      <c r="M235" s="143"/>
      <c r="N235" s="143"/>
      <c r="O235" s="145" t="str">
        <f>IFERROR(IF(AND(L235&lt;=0,M235&lt;&gt;""),"Cash?",SUMIFS($M$8:$M235,$C$8:$C235,$C235)/VLOOKUP($C235,$C$8:$L235,10,FALSE)),"")</f>
        <v/>
      </c>
      <c r="P235" s="50" t="str">
        <f t="shared" si="10"/>
        <v/>
      </c>
      <c r="Q235" s="63"/>
      <c r="R235" s="88" t="str">
        <f>IF(IFERROR(VLOOKUP(C235,$C$7:C234,1,FALSE)&gt;0,0),"",1)</f>
        <v/>
      </c>
      <c r="S235" s="88"/>
      <c r="T235" s="88" t="str">
        <f t="shared" si="11"/>
        <v/>
      </c>
      <c r="U235" s="89" t="e">
        <f t="shared" si="12"/>
        <v>#VALUE!</v>
      </c>
      <c r="V235" s="61"/>
      <c r="W235" s="146"/>
      <c r="X235" s="147"/>
    </row>
    <row r="236" spans="1:24" ht="16.5" customHeight="1">
      <c r="A236" s="62"/>
      <c r="B236" s="83" t="str">
        <f>IF(C236="","",_xlfn.AGGREGATE(2,7,$B$8:B235)+1)</f>
        <v/>
      </c>
      <c r="C236" s="84" t="str">
        <f>IFERROR(IF(D236="","",INDEX('Party Data'!$C$1:$P$9950,MATCH(DCR!D236,'Party Data'!$P$2:$P$9950,0)+1,4)),"New")</f>
        <v/>
      </c>
      <c r="D236" s="7"/>
      <c r="E236" s="8" t="str">
        <f>IFERROR(IF(C236="","",VLOOKUP(C236,'Party Data'!F:H,3,FALSE)),"")</f>
        <v/>
      </c>
      <c r="F236" s="10" t="str">
        <f>IFERROR(IF(D236="","",INDEX('Party Data'!$D:$F,MATCH(DCR!C236,'Party Data'!F:F,0),1)),"")</f>
        <v/>
      </c>
      <c r="G236" s="32" t="str">
        <f>IFERROR(VLOOKUP(C236,'Party Data'!$F:$N,8,FALSE),"")</f>
        <v/>
      </c>
      <c r="H236" s="85" t="str">
        <f>IFERROR(UPPER(LEFT(VLOOKUP(C236,'Party Data'!$F:$M,5,FALSE),3)),"")</f>
        <v/>
      </c>
      <c r="I236" s="86" t="str">
        <f>IF(F236="","",VLOOKUP($D$2,ID!$C$1:$F$86,3,FALSE))</f>
        <v/>
      </c>
      <c r="J236" s="87" t="str">
        <f>IF(I236="","",VLOOKUP(I236,ID!$E$1:$F$107,2,FALSE))</f>
        <v/>
      </c>
      <c r="K236" s="164"/>
      <c r="L236" s="142" t="str">
        <f>IFERROR(IF(C236="","",IF(SUMIFS(Dues!$F$4:$F$153,Dues!$B$4:$B$153,DCR!$C236)-SUMIFS($M$7:$M235,$C$7:$C235,$C236)&lt;0,"No Due",SUMIFS(Dues!$F$4:$F$153,Dues!$B$4:$B$153,DCR!$C236)-SUMIFS($M$7:$M235,$C$7:$C235,$C236))),"No Dues")</f>
        <v/>
      </c>
      <c r="M236" s="143"/>
      <c r="N236" s="143"/>
      <c r="O236" s="145" t="str">
        <f>IFERROR(IF(AND(L236&lt;=0,M236&lt;&gt;""),"Cash?",SUMIFS($M$8:$M236,$C$8:$C236,$C236)/VLOOKUP($C236,$C$8:$L236,10,FALSE)),"")</f>
        <v/>
      </c>
      <c r="P236" s="50" t="str">
        <f t="shared" si="10"/>
        <v/>
      </c>
      <c r="Q236" s="63"/>
      <c r="R236" s="88" t="str">
        <f>IF(IFERROR(VLOOKUP(C236,$C$7:C235,1,FALSE)&gt;0,0),"",1)</f>
        <v/>
      </c>
      <c r="S236" s="88"/>
      <c r="T236" s="88" t="str">
        <f t="shared" si="11"/>
        <v/>
      </c>
      <c r="U236" s="89" t="e">
        <f t="shared" si="12"/>
        <v>#VALUE!</v>
      </c>
      <c r="V236" s="61"/>
      <c r="W236" s="146"/>
      <c r="X236" s="147"/>
    </row>
    <row r="237" spans="1:24" ht="16.5" customHeight="1">
      <c r="A237" s="62"/>
      <c r="B237" s="83" t="str">
        <f>IF(C237="","",_xlfn.AGGREGATE(2,7,$B$8:B236)+1)</f>
        <v/>
      </c>
      <c r="C237" s="84" t="str">
        <f>IFERROR(IF(D237="","",INDEX('Party Data'!$C$1:$P$9950,MATCH(DCR!D237,'Party Data'!$P$2:$P$9950,0)+1,4)),"New")</f>
        <v/>
      </c>
      <c r="D237" s="7"/>
      <c r="E237" s="8" t="str">
        <f>IFERROR(IF(C237="","",VLOOKUP(C237,'Party Data'!F:H,3,FALSE)),"")</f>
        <v/>
      </c>
      <c r="F237" s="10" t="str">
        <f>IFERROR(IF(D237="","",INDEX('Party Data'!$D:$F,MATCH(DCR!C237,'Party Data'!F:F,0),1)),"")</f>
        <v/>
      </c>
      <c r="G237" s="32" t="str">
        <f>IFERROR(VLOOKUP(C237,'Party Data'!$F:$N,8,FALSE),"")</f>
        <v/>
      </c>
      <c r="H237" s="85" t="str">
        <f>IFERROR(UPPER(LEFT(VLOOKUP(C237,'Party Data'!$F:$M,5,FALSE),3)),"")</f>
        <v/>
      </c>
      <c r="I237" s="86" t="str">
        <f>IF(F237="","",VLOOKUP($D$2,ID!$C$1:$F$86,3,FALSE))</f>
        <v/>
      </c>
      <c r="J237" s="87" t="str">
        <f>IF(I237="","",VLOOKUP(I237,ID!$E$1:$F$107,2,FALSE))</f>
        <v/>
      </c>
      <c r="K237" s="164"/>
      <c r="L237" s="142" t="str">
        <f>IFERROR(IF(C237="","",IF(SUMIFS(Dues!$F$4:$F$153,Dues!$B$4:$B$153,DCR!$C237)-SUMIFS($M$7:$M236,$C$7:$C236,$C237)&lt;0,"No Due",SUMIFS(Dues!$F$4:$F$153,Dues!$B$4:$B$153,DCR!$C237)-SUMIFS($M$7:$M236,$C$7:$C236,$C237))),"No Dues")</f>
        <v/>
      </c>
      <c r="M237" s="143"/>
      <c r="N237" s="143"/>
      <c r="O237" s="145" t="str">
        <f>IFERROR(IF(AND(L237&lt;=0,M237&lt;&gt;""),"Cash?",SUMIFS($M$8:$M237,$C$8:$C237,$C237)/VLOOKUP($C237,$C$8:$L237,10,FALSE)),"")</f>
        <v/>
      </c>
      <c r="P237" s="50" t="str">
        <f t="shared" si="10"/>
        <v/>
      </c>
      <c r="Q237" s="63"/>
      <c r="R237" s="88" t="str">
        <f>IF(IFERROR(VLOOKUP(C237,$C$7:C236,1,FALSE)&gt;0,0),"",1)</f>
        <v/>
      </c>
      <c r="S237" s="88"/>
      <c r="T237" s="88" t="str">
        <f t="shared" si="11"/>
        <v/>
      </c>
      <c r="U237" s="89" t="e">
        <f t="shared" si="12"/>
        <v>#VALUE!</v>
      </c>
      <c r="V237" s="61"/>
      <c r="W237" s="146"/>
      <c r="X237" s="147"/>
    </row>
    <row r="238" spans="1:24" ht="16.5" customHeight="1">
      <c r="A238" s="62"/>
      <c r="B238" s="83" t="str">
        <f>IF(C238="","",_xlfn.AGGREGATE(2,7,$B$8:B237)+1)</f>
        <v/>
      </c>
      <c r="C238" s="84" t="str">
        <f>IFERROR(IF(D238="","",INDEX('Party Data'!$C$1:$P$9950,MATCH(DCR!D238,'Party Data'!$P$2:$P$9950,0)+1,4)),"New")</f>
        <v/>
      </c>
      <c r="D238" s="7"/>
      <c r="E238" s="8" t="str">
        <f>IFERROR(IF(C238="","",VLOOKUP(C238,'Party Data'!F:H,3,FALSE)),"")</f>
        <v/>
      </c>
      <c r="F238" s="10" t="str">
        <f>IFERROR(IF(D238="","",INDEX('Party Data'!$D:$F,MATCH(DCR!C238,'Party Data'!F:F,0),1)),"")</f>
        <v/>
      </c>
      <c r="G238" s="32" t="str">
        <f>IFERROR(VLOOKUP(C238,'Party Data'!$F:$N,8,FALSE),"")</f>
        <v/>
      </c>
      <c r="H238" s="85" t="str">
        <f>IFERROR(UPPER(LEFT(VLOOKUP(C238,'Party Data'!$F:$M,5,FALSE),3)),"")</f>
        <v/>
      </c>
      <c r="I238" s="86" t="str">
        <f>IF(F238="","",VLOOKUP($D$2,ID!$C$1:$F$86,3,FALSE))</f>
        <v/>
      </c>
      <c r="J238" s="87" t="str">
        <f>IF(I238="","",VLOOKUP(I238,ID!$E$1:$F$107,2,FALSE))</f>
        <v/>
      </c>
      <c r="K238" s="164"/>
      <c r="L238" s="142" t="str">
        <f>IFERROR(IF(C238="","",IF(SUMIFS(Dues!$F$4:$F$153,Dues!$B$4:$B$153,DCR!$C238)-SUMIFS($M$7:$M237,$C$7:$C237,$C238)&lt;0,"No Due",SUMIFS(Dues!$F$4:$F$153,Dues!$B$4:$B$153,DCR!$C238)-SUMIFS($M$7:$M237,$C$7:$C237,$C238))),"No Dues")</f>
        <v/>
      </c>
      <c r="M238" s="143"/>
      <c r="N238" s="143"/>
      <c r="O238" s="145" t="str">
        <f>IFERROR(IF(AND(L238&lt;=0,M238&lt;&gt;""),"Cash?",SUMIFS($M$8:$M238,$C$8:$C238,$C238)/VLOOKUP($C238,$C$8:$L238,10,FALSE)),"")</f>
        <v/>
      </c>
      <c r="P238" s="50" t="str">
        <f t="shared" si="10"/>
        <v/>
      </c>
      <c r="Q238" s="63"/>
      <c r="R238" s="88" t="str">
        <f>IF(IFERROR(VLOOKUP(C238,$C$7:C237,1,FALSE)&gt;0,0),"",1)</f>
        <v/>
      </c>
      <c r="S238" s="88"/>
      <c r="T238" s="88" t="str">
        <f t="shared" si="11"/>
        <v/>
      </c>
      <c r="U238" s="89" t="e">
        <f t="shared" si="12"/>
        <v>#VALUE!</v>
      </c>
      <c r="V238" s="61"/>
      <c r="W238" s="146"/>
      <c r="X238" s="147"/>
    </row>
    <row r="239" spans="1:24" ht="16.5" customHeight="1">
      <c r="A239" s="62"/>
      <c r="B239" s="83" t="str">
        <f>IF(C239="","",_xlfn.AGGREGATE(2,7,$B$8:B238)+1)</f>
        <v/>
      </c>
      <c r="C239" s="84" t="str">
        <f>IFERROR(IF(D239="","",INDEX('Party Data'!$C$1:$P$9950,MATCH(DCR!D239,'Party Data'!$P$2:$P$9950,0)+1,4)),"New")</f>
        <v/>
      </c>
      <c r="D239" s="7"/>
      <c r="E239" s="8" t="str">
        <f>IFERROR(IF(C239="","",VLOOKUP(C239,'Party Data'!F:H,3,FALSE)),"")</f>
        <v/>
      </c>
      <c r="F239" s="10" t="str">
        <f>IFERROR(IF(D239="","",INDEX('Party Data'!$D:$F,MATCH(DCR!C239,'Party Data'!F:F,0),1)),"")</f>
        <v/>
      </c>
      <c r="G239" s="32" t="str">
        <f>IFERROR(VLOOKUP(C239,'Party Data'!$F:$N,8,FALSE),"")</f>
        <v/>
      </c>
      <c r="H239" s="85" t="str">
        <f>IFERROR(UPPER(LEFT(VLOOKUP(C239,'Party Data'!$F:$M,5,FALSE),3)),"")</f>
        <v/>
      </c>
      <c r="I239" s="86" t="str">
        <f>IF(F239="","",VLOOKUP($D$2,ID!$C$1:$F$86,3,FALSE))</f>
        <v/>
      </c>
      <c r="J239" s="87" t="str">
        <f>IF(I239="","",VLOOKUP(I239,ID!$E$1:$F$107,2,FALSE))</f>
        <v/>
      </c>
      <c r="K239" s="164"/>
      <c r="L239" s="142" t="str">
        <f>IFERROR(IF(C239="","",IF(SUMIFS(Dues!$F$4:$F$153,Dues!$B$4:$B$153,DCR!$C239)-SUMIFS($M$7:$M238,$C$7:$C238,$C239)&lt;0,"No Due",SUMIFS(Dues!$F$4:$F$153,Dues!$B$4:$B$153,DCR!$C239)-SUMIFS($M$7:$M238,$C$7:$C238,$C239))),"No Dues")</f>
        <v/>
      </c>
      <c r="M239" s="143"/>
      <c r="N239" s="143"/>
      <c r="O239" s="145" t="str">
        <f>IFERROR(IF(AND(L239&lt;=0,M239&lt;&gt;""),"Cash?",SUMIFS($M$8:$M239,$C$8:$C239,$C239)/VLOOKUP($C239,$C$8:$L239,10,FALSE)),"")</f>
        <v/>
      </c>
      <c r="P239" s="50" t="str">
        <f t="shared" si="10"/>
        <v/>
      </c>
      <c r="Q239" s="63"/>
      <c r="R239" s="88" t="str">
        <f>IF(IFERROR(VLOOKUP(C239,$C$7:C238,1,FALSE)&gt;0,0),"",1)</f>
        <v/>
      </c>
      <c r="S239" s="88"/>
      <c r="T239" s="88" t="str">
        <f t="shared" si="11"/>
        <v/>
      </c>
      <c r="U239" s="89" t="e">
        <f t="shared" si="12"/>
        <v>#VALUE!</v>
      </c>
      <c r="V239" s="61"/>
      <c r="W239" s="146"/>
      <c r="X239" s="147"/>
    </row>
    <row r="240" spans="1:24" ht="16.5" customHeight="1">
      <c r="A240" s="62"/>
      <c r="B240" s="83" t="str">
        <f>IF(C240="","",_xlfn.AGGREGATE(2,7,$B$8:B239)+1)</f>
        <v/>
      </c>
      <c r="C240" s="84" t="str">
        <f>IFERROR(IF(D240="","",INDEX('Party Data'!$C$1:$P$9950,MATCH(DCR!D240,'Party Data'!$P$2:$P$9950,0)+1,4)),"New")</f>
        <v/>
      </c>
      <c r="D240" s="7"/>
      <c r="E240" s="8" t="str">
        <f>IFERROR(IF(C240="","",VLOOKUP(C240,'Party Data'!F:H,3,FALSE)),"")</f>
        <v/>
      </c>
      <c r="F240" s="10" t="str">
        <f>IFERROR(IF(D240="","",INDEX('Party Data'!$D:$F,MATCH(DCR!C240,'Party Data'!F:F,0),1)),"")</f>
        <v/>
      </c>
      <c r="G240" s="32" t="str">
        <f>IFERROR(VLOOKUP(C240,'Party Data'!$F:$N,8,FALSE),"")</f>
        <v/>
      </c>
      <c r="H240" s="85" t="str">
        <f>IFERROR(UPPER(LEFT(VLOOKUP(C240,'Party Data'!$F:$M,5,FALSE),3)),"")</f>
        <v/>
      </c>
      <c r="I240" s="86" t="str">
        <f>IF(F240="","",VLOOKUP($D$2,ID!$C$1:$F$86,3,FALSE))</f>
        <v/>
      </c>
      <c r="J240" s="87" t="str">
        <f>IF(I240="","",VLOOKUP(I240,ID!$E$1:$F$107,2,FALSE))</f>
        <v/>
      </c>
      <c r="K240" s="164"/>
      <c r="L240" s="142" t="str">
        <f>IFERROR(IF(C240="","",IF(SUMIFS(Dues!$F$4:$F$153,Dues!$B$4:$B$153,DCR!$C240)-SUMIFS($M$7:$M239,$C$7:$C239,$C240)&lt;0,"No Due",SUMIFS(Dues!$F$4:$F$153,Dues!$B$4:$B$153,DCR!$C240)-SUMIFS($M$7:$M239,$C$7:$C239,$C240))),"No Dues")</f>
        <v/>
      </c>
      <c r="M240" s="143"/>
      <c r="N240" s="143"/>
      <c r="O240" s="145" t="str">
        <f>IFERROR(IF(AND(L240&lt;=0,M240&lt;&gt;""),"Cash?",SUMIFS($M$8:$M240,$C$8:$C240,$C240)/VLOOKUP($C240,$C$8:$L240,10,FALSE)),"")</f>
        <v/>
      </c>
      <c r="P240" s="50" t="str">
        <f t="shared" si="10"/>
        <v/>
      </c>
      <c r="Q240" s="63"/>
      <c r="R240" s="88" t="str">
        <f>IF(IFERROR(VLOOKUP(C240,$C$7:C239,1,FALSE)&gt;0,0),"",1)</f>
        <v/>
      </c>
      <c r="S240" s="88"/>
      <c r="T240" s="88" t="str">
        <f t="shared" si="11"/>
        <v/>
      </c>
      <c r="U240" s="89" t="e">
        <f t="shared" si="12"/>
        <v>#VALUE!</v>
      </c>
      <c r="V240" s="61"/>
      <c r="W240" s="146"/>
      <c r="X240" s="147"/>
    </row>
    <row r="241" spans="1:24" ht="16.5" customHeight="1">
      <c r="A241" s="62"/>
      <c r="B241" s="83" t="str">
        <f>IF(C241="","",_xlfn.AGGREGATE(2,7,$B$8:B240)+1)</f>
        <v/>
      </c>
      <c r="C241" s="84" t="str">
        <f>IFERROR(IF(D241="","",INDEX('Party Data'!$C$1:$P$9950,MATCH(DCR!D241,'Party Data'!$P$2:$P$9950,0)+1,4)),"New")</f>
        <v/>
      </c>
      <c r="D241" s="7"/>
      <c r="E241" s="8" t="str">
        <f>IFERROR(IF(C241="","",VLOOKUP(C241,'Party Data'!F:H,3,FALSE)),"")</f>
        <v/>
      </c>
      <c r="F241" s="10" t="str">
        <f>IFERROR(IF(D241="","",INDEX('Party Data'!$D:$F,MATCH(DCR!C241,'Party Data'!F:F,0),1)),"")</f>
        <v/>
      </c>
      <c r="G241" s="32" t="str">
        <f>IFERROR(VLOOKUP(C241,'Party Data'!$F:$N,8,FALSE),"")</f>
        <v/>
      </c>
      <c r="H241" s="85" t="str">
        <f>IFERROR(UPPER(LEFT(VLOOKUP(C241,'Party Data'!$F:$M,5,FALSE),3)),"")</f>
        <v/>
      </c>
      <c r="I241" s="86" t="str">
        <f>IF(F241="","",VLOOKUP($D$2,ID!$C$1:$F$86,3,FALSE))</f>
        <v/>
      </c>
      <c r="J241" s="87" t="str">
        <f>IF(I241="","",VLOOKUP(I241,ID!$E$1:$F$107,2,FALSE))</f>
        <v/>
      </c>
      <c r="K241" s="164"/>
      <c r="L241" s="142" t="str">
        <f>IFERROR(IF(C241="","",IF(SUMIFS(Dues!$F$4:$F$153,Dues!$B$4:$B$153,DCR!$C241)-SUMIFS($M$7:$M240,$C$7:$C240,$C241)&lt;0,"No Due",SUMIFS(Dues!$F$4:$F$153,Dues!$B$4:$B$153,DCR!$C241)-SUMIFS($M$7:$M240,$C$7:$C240,$C241))),"No Dues")</f>
        <v/>
      </c>
      <c r="M241" s="143"/>
      <c r="N241" s="143"/>
      <c r="O241" s="145" t="str">
        <f>IFERROR(IF(AND(L241&lt;=0,M241&lt;&gt;""),"Cash?",SUMIFS($M$8:$M241,$C$8:$C241,$C241)/VLOOKUP($C241,$C$8:$L241,10,FALSE)),"")</f>
        <v/>
      </c>
      <c r="P241" s="50" t="str">
        <f t="shared" si="10"/>
        <v/>
      </c>
      <c r="Q241" s="63"/>
      <c r="R241" s="88" t="str">
        <f>IF(IFERROR(VLOOKUP(C241,$C$7:C240,1,FALSE)&gt;0,0),"",1)</f>
        <v/>
      </c>
      <c r="S241" s="88"/>
      <c r="T241" s="88" t="str">
        <f t="shared" si="11"/>
        <v/>
      </c>
      <c r="U241" s="89" t="e">
        <f t="shared" si="12"/>
        <v>#VALUE!</v>
      </c>
      <c r="V241" s="61"/>
      <c r="W241" s="146"/>
      <c r="X241" s="147"/>
    </row>
    <row r="242" spans="1:24" ht="16.5" customHeight="1">
      <c r="A242" s="62"/>
      <c r="B242" s="83" t="str">
        <f>IF(C242="","",_xlfn.AGGREGATE(2,7,$B$8:B241)+1)</f>
        <v/>
      </c>
      <c r="C242" s="84" t="str">
        <f>IFERROR(IF(D242="","",INDEX('Party Data'!$C$1:$P$9950,MATCH(DCR!D242,'Party Data'!$P$2:$P$9950,0)+1,4)),"New")</f>
        <v/>
      </c>
      <c r="D242" s="7"/>
      <c r="E242" s="8" t="str">
        <f>IFERROR(IF(C242="","",VLOOKUP(C242,'Party Data'!F:H,3,FALSE)),"")</f>
        <v/>
      </c>
      <c r="F242" s="10" t="str">
        <f>IFERROR(IF(D242="","",INDEX('Party Data'!$D:$F,MATCH(DCR!C242,'Party Data'!F:F,0),1)),"")</f>
        <v/>
      </c>
      <c r="G242" s="32" t="str">
        <f>IFERROR(VLOOKUP(C242,'Party Data'!$F:$N,8,FALSE),"")</f>
        <v/>
      </c>
      <c r="H242" s="85" t="str">
        <f>IFERROR(UPPER(LEFT(VLOOKUP(C242,'Party Data'!$F:$M,5,FALSE),3)),"")</f>
        <v/>
      </c>
      <c r="I242" s="86" t="str">
        <f>IF(F242="","",VLOOKUP($D$2,ID!$C$1:$F$86,3,FALSE))</f>
        <v/>
      </c>
      <c r="J242" s="87" t="str">
        <f>IF(I242="","",VLOOKUP(I242,ID!$E$1:$F$107,2,FALSE))</f>
        <v/>
      </c>
      <c r="K242" s="164"/>
      <c r="L242" s="142" t="str">
        <f>IFERROR(IF(C242="","",IF(SUMIFS(Dues!$F$4:$F$153,Dues!$B$4:$B$153,DCR!$C242)-SUMIFS($M$7:$M241,$C$7:$C241,$C242)&lt;0,"No Due",SUMIFS(Dues!$F$4:$F$153,Dues!$B$4:$B$153,DCR!$C242)-SUMIFS($M$7:$M241,$C$7:$C241,$C242))),"No Dues")</f>
        <v/>
      </c>
      <c r="M242" s="143"/>
      <c r="N242" s="143"/>
      <c r="O242" s="145" t="str">
        <f>IFERROR(IF(AND(L242&lt;=0,M242&lt;&gt;""),"Cash?",SUMIFS($M$8:$M242,$C$8:$C242,$C242)/VLOOKUP($C242,$C$8:$L242,10,FALSE)),"")</f>
        <v/>
      </c>
      <c r="P242" s="50" t="str">
        <f t="shared" si="10"/>
        <v/>
      </c>
      <c r="Q242" s="63"/>
      <c r="R242" s="88" t="str">
        <f>IF(IFERROR(VLOOKUP(C242,$C$7:C241,1,FALSE)&gt;0,0),"",1)</f>
        <v/>
      </c>
      <c r="S242" s="88"/>
      <c r="T242" s="88" t="str">
        <f t="shared" si="11"/>
        <v/>
      </c>
      <c r="U242" s="89" t="e">
        <f t="shared" si="12"/>
        <v>#VALUE!</v>
      </c>
      <c r="V242" s="61"/>
      <c r="W242" s="146"/>
      <c r="X242" s="147"/>
    </row>
    <row r="243" spans="1:24" ht="16.5" customHeight="1">
      <c r="A243" s="62"/>
      <c r="B243" s="83" t="str">
        <f>IF(C243="","",_xlfn.AGGREGATE(2,7,$B$8:B242)+1)</f>
        <v/>
      </c>
      <c r="C243" s="84" t="str">
        <f>IFERROR(IF(D243="","",INDEX('Party Data'!$C$1:$P$9950,MATCH(DCR!D243,'Party Data'!$P$2:$P$9950,0)+1,4)),"New")</f>
        <v/>
      </c>
      <c r="D243" s="7"/>
      <c r="E243" s="8" t="str">
        <f>IFERROR(IF(C243="","",VLOOKUP(C243,'Party Data'!F:H,3,FALSE)),"")</f>
        <v/>
      </c>
      <c r="F243" s="10" t="str">
        <f>IFERROR(IF(D243="","",INDEX('Party Data'!$D:$F,MATCH(DCR!C243,'Party Data'!F:F,0),1)),"")</f>
        <v/>
      </c>
      <c r="G243" s="32" t="str">
        <f>IFERROR(VLOOKUP(C243,'Party Data'!$F:$N,8,FALSE),"")</f>
        <v/>
      </c>
      <c r="H243" s="85" t="str">
        <f>IFERROR(UPPER(LEFT(VLOOKUP(C243,'Party Data'!$F:$M,5,FALSE),3)),"")</f>
        <v/>
      </c>
      <c r="I243" s="86" t="str">
        <f>IF(F243="","",VLOOKUP($D$2,ID!$C$1:$F$86,3,FALSE))</f>
        <v/>
      </c>
      <c r="J243" s="87" t="str">
        <f>IF(I243="","",VLOOKUP(I243,ID!$E$1:$F$107,2,FALSE))</f>
        <v/>
      </c>
      <c r="K243" s="164"/>
      <c r="L243" s="142" t="str">
        <f>IFERROR(IF(C243="","",IF(SUMIFS(Dues!$F$4:$F$153,Dues!$B$4:$B$153,DCR!$C243)-SUMIFS($M$7:$M242,$C$7:$C242,$C243)&lt;0,"No Due",SUMIFS(Dues!$F$4:$F$153,Dues!$B$4:$B$153,DCR!$C243)-SUMIFS($M$7:$M242,$C$7:$C242,$C243))),"No Dues")</f>
        <v/>
      </c>
      <c r="M243" s="143"/>
      <c r="N243" s="143"/>
      <c r="O243" s="145" t="str">
        <f>IFERROR(IF(AND(L243&lt;=0,M243&lt;&gt;""),"Cash?",SUMIFS($M$8:$M243,$C$8:$C243,$C243)/VLOOKUP($C243,$C$8:$L243,10,FALSE)),"")</f>
        <v/>
      </c>
      <c r="P243" s="50" t="str">
        <f t="shared" si="10"/>
        <v/>
      </c>
      <c r="Q243" s="63"/>
      <c r="R243" s="88" t="str">
        <f>IF(IFERROR(VLOOKUP(C243,$C$7:C242,1,FALSE)&gt;0,0),"",1)</f>
        <v/>
      </c>
      <c r="S243" s="88"/>
      <c r="T243" s="88" t="str">
        <f t="shared" si="11"/>
        <v/>
      </c>
      <c r="U243" s="89" t="e">
        <f t="shared" si="12"/>
        <v>#VALUE!</v>
      </c>
      <c r="V243" s="61"/>
      <c r="W243" s="146"/>
      <c r="X243" s="147"/>
    </row>
    <row r="244" spans="1:24" ht="16.5" customHeight="1">
      <c r="A244" s="62"/>
      <c r="B244" s="83" t="str">
        <f>IF(C244="","",_xlfn.AGGREGATE(2,7,$B$8:B243)+1)</f>
        <v/>
      </c>
      <c r="C244" s="84" t="str">
        <f>IFERROR(IF(D244="","",INDEX('Party Data'!$C$1:$P$9950,MATCH(DCR!D244,'Party Data'!$P$2:$P$9950,0)+1,4)),"New")</f>
        <v/>
      </c>
      <c r="D244" s="7"/>
      <c r="E244" s="8" t="str">
        <f>IFERROR(IF(C244="","",VLOOKUP(C244,'Party Data'!F:H,3,FALSE)),"")</f>
        <v/>
      </c>
      <c r="F244" s="10" t="str">
        <f>IFERROR(IF(D244="","",INDEX('Party Data'!$D:$F,MATCH(DCR!C244,'Party Data'!F:F,0),1)),"")</f>
        <v/>
      </c>
      <c r="G244" s="32" t="str">
        <f>IFERROR(VLOOKUP(C244,'Party Data'!$F:$N,8,FALSE),"")</f>
        <v/>
      </c>
      <c r="H244" s="85" t="str">
        <f>IFERROR(UPPER(LEFT(VLOOKUP(C244,'Party Data'!$F:$M,5,FALSE),3)),"")</f>
        <v/>
      </c>
      <c r="I244" s="86" t="str">
        <f>IF(F244="","",VLOOKUP($D$2,ID!$C$1:$F$86,3,FALSE))</f>
        <v/>
      </c>
      <c r="J244" s="87" t="str">
        <f>IF(I244="","",VLOOKUP(I244,ID!$E$1:$F$107,2,FALSE))</f>
        <v/>
      </c>
      <c r="K244" s="164"/>
      <c r="L244" s="142" t="str">
        <f>IFERROR(IF(C244="","",IF(SUMIFS(Dues!$F$4:$F$153,Dues!$B$4:$B$153,DCR!$C244)-SUMIFS($M$7:$M243,$C$7:$C243,$C244)&lt;0,"No Due",SUMIFS(Dues!$F$4:$F$153,Dues!$B$4:$B$153,DCR!$C244)-SUMIFS($M$7:$M243,$C$7:$C243,$C244))),"No Dues")</f>
        <v/>
      </c>
      <c r="M244" s="143"/>
      <c r="N244" s="143"/>
      <c r="O244" s="145" t="str">
        <f>IFERROR(IF(AND(L244&lt;=0,M244&lt;&gt;""),"Cash?",SUMIFS($M$8:$M244,$C$8:$C244,$C244)/VLOOKUP($C244,$C$8:$L244,10,FALSE)),"")</f>
        <v/>
      </c>
      <c r="P244" s="50" t="str">
        <f t="shared" si="10"/>
        <v/>
      </c>
      <c r="Q244" s="63"/>
      <c r="R244" s="88" t="str">
        <f>IF(IFERROR(VLOOKUP(C244,$C$7:C243,1,FALSE)&gt;0,0),"",1)</f>
        <v/>
      </c>
      <c r="S244" s="88"/>
      <c r="T244" s="88" t="str">
        <f t="shared" si="11"/>
        <v/>
      </c>
      <c r="U244" s="89" t="e">
        <f t="shared" si="12"/>
        <v>#VALUE!</v>
      </c>
      <c r="V244" s="61"/>
      <c r="W244" s="146"/>
      <c r="X244" s="147"/>
    </row>
    <row r="245" spans="1:24" ht="16.5" customHeight="1">
      <c r="A245" s="62"/>
      <c r="B245" s="83" t="str">
        <f>IF(C245="","",_xlfn.AGGREGATE(2,7,$B$8:B244)+1)</f>
        <v/>
      </c>
      <c r="C245" s="84" t="str">
        <f>IFERROR(IF(D245="","",INDEX('Party Data'!$C$1:$P$9950,MATCH(DCR!D245,'Party Data'!$P$2:$P$9950,0)+1,4)),"New")</f>
        <v/>
      </c>
      <c r="D245" s="7"/>
      <c r="E245" s="8" t="str">
        <f>IFERROR(IF(C245="","",VLOOKUP(C245,'Party Data'!F:H,3,FALSE)),"")</f>
        <v/>
      </c>
      <c r="F245" s="10" t="str">
        <f>IFERROR(IF(D245="","",INDEX('Party Data'!$D:$F,MATCH(DCR!C245,'Party Data'!F:F,0),1)),"")</f>
        <v/>
      </c>
      <c r="G245" s="32" t="str">
        <f>IFERROR(VLOOKUP(C245,'Party Data'!$F:$N,8,FALSE),"")</f>
        <v/>
      </c>
      <c r="H245" s="85" t="str">
        <f>IFERROR(UPPER(LEFT(VLOOKUP(C245,'Party Data'!$F:$M,5,FALSE),3)),"")</f>
        <v/>
      </c>
      <c r="I245" s="86" t="str">
        <f>IF(F245="","",VLOOKUP($D$2,ID!$C$1:$F$86,3,FALSE))</f>
        <v/>
      </c>
      <c r="J245" s="87" t="str">
        <f>IF(I245="","",VLOOKUP(I245,ID!$E$1:$F$107,2,FALSE))</f>
        <v/>
      </c>
      <c r="K245" s="164"/>
      <c r="L245" s="142" t="str">
        <f>IFERROR(IF(C245="","",IF(SUMIFS(Dues!$F$4:$F$153,Dues!$B$4:$B$153,DCR!$C245)-SUMIFS($M$7:$M244,$C$7:$C244,$C245)&lt;0,"No Due",SUMIFS(Dues!$F$4:$F$153,Dues!$B$4:$B$153,DCR!$C245)-SUMIFS($M$7:$M244,$C$7:$C244,$C245))),"No Dues")</f>
        <v/>
      </c>
      <c r="M245" s="143"/>
      <c r="N245" s="143"/>
      <c r="O245" s="145" t="str">
        <f>IFERROR(IF(AND(L245&lt;=0,M245&lt;&gt;""),"Cash?",SUMIFS($M$8:$M245,$C$8:$C245,$C245)/VLOOKUP($C245,$C$8:$L245,10,FALSE)),"")</f>
        <v/>
      </c>
      <c r="P245" s="50" t="str">
        <f t="shared" si="10"/>
        <v/>
      </c>
      <c r="Q245" s="63"/>
      <c r="R245" s="88" t="str">
        <f>IF(IFERROR(VLOOKUP(C245,$C$7:C244,1,FALSE)&gt;0,0),"",1)</f>
        <v/>
      </c>
      <c r="S245" s="88"/>
      <c r="T245" s="88" t="str">
        <f t="shared" si="11"/>
        <v/>
      </c>
      <c r="U245" s="89" t="e">
        <f t="shared" si="12"/>
        <v>#VALUE!</v>
      </c>
      <c r="V245" s="61"/>
      <c r="W245" s="146"/>
      <c r="X245" s="147"/>
    </row>
    <row r="246" spans="1:24" ht="16.5" customHeight="1">
      <c r="A246" s="62"/>
      <c r="B246" s="83" t="str">
        <f>IF(C246="","",_xlfn.AGGREGATE(2,7,$B$8:B245)+1)</f>
        <v/>
      </c>
      <c r="C246" s="84" t="str">
        <f>IFERROR(IF(D246="","",INDEX('Party Data'!$C$1:$P$9950,MATCH(DCR!D246,'Party Data'!$P$2:$P$9950,0)+1,4)),"New")</f>
        <v/>
      </c>
      <c r="D246" s="7"/>
      <c r="E246" s="8" t="str">
        <f>IFERROR(IF(C246="","",VLOOKUP(C246,'Party Data'!F:H,3,FALSE)),"")</f>
        <v/>
      </c>
      <c r="F246" s="10" t="str">
        <f>IFERROR(IF(D246="","",INDEX('Party Data'!$D:$F,MATCH(DCR!C246,'Party Data'!F:F,0),1)),"")</f>
        <v/>
      </c>
      <c r="G246" s="32" t="str">
        <f>IFERROR(VLOOKUP(C246,'Party Data'!$F:$N,8,FALSE),"")</f>
        <v/>
      </c>
      <c r="H246" s="85" t="str">
        <f>IFERROR(UPPER(LEFT(VLOOKUP(C246,'Party Data'!$F:$M,5,FALSE),3)),"")</f>
        <v/>
      </c>
      <c r="I246" s="86" t="str">
        <f>IF(F246="","",VLOOKUP($D$2,ID!$C$1:$F$86,3,FALSE))</f>
        <v/>
      </c>
      <c r="J246" s="87" t="str">
        <f>IF(I246="","",VLOOKUP(I246,ID!$E$1:$F$107,2,FALSE))</f>
        <v/>
      </c>
      <c r="K246" s="164"/>
      <c r="L246" s="142" t="str">
        <f>IFERROR(IF(C246="","",IF(SUMIFS(Dues!$F$4:$F$153,Dues!$B$4:$B$153,DCR!$C246)-SUMIFS($M$7:$M245,$C$7:$C245,$C246)&lt;0,"No Due",SUMIFS(Dues!$F$4:$F$153,Dues!$B$4:$B$153,DCR!$C246)-SUMIFS($M$7:$M245,$C$7:$C245,$C246))),"No Dues")</f>
        <v/>
      </c>
      <c r="M246" s="143"/>
      <c r="N246" s="143"/>
      <c r="O246" s="145" t="str">
        <f>IFERROR(IF(AND(L246&lt;=0,M246&lt;&gt;""),"Cash?",SUMIFS($M$8:$M246,$C$8:$C246,$C246)/VLOOKUP($C246,$C$8:$L246,10,FALSE)),"")</f>
        <v/>
      </c>
      <c r="P246" s="50" t="str">
        <f t="shared" si="10"/>
        <v/>
      </c>
      <c r="Q246" s="63"/>
      <c r="R246" s="88" t="str">
        <f>IF(IFERROR(VLOOKUP(C246,$C$7:C245,1,FALSE)&gt;0,0),"",1)</f>
        <v/>
      </c>
      <c r="S246" s="88"/>
      <c r="T246" s="88" t="str">
        <f t="shared" si="11"/>
        <v/>
      </c>
      <c r="U246" s="89" t="e">
        <f t="shared" si="12"/>
        <v>#VALUE!</v>
      </c>
      <c r="V246" s="61"/>
      <c r="W246" s="146"/>
      <c r="X246" s="147"/>
    </row>
    <row r="247" spans="1:24" ht="16.5" customHeight="1">
      <c r="A247" s="62"/>
      <c r="B247" s="83" t="str">
        <f>IF(C247="","",_xlfn.AGGREGATE(2,7,$B$8:B246)+1)</f>
        <v/>
      </c>
      <c r="C247" s="84" t="str">
        <f>IFERROR(IF(D247="","",INDEX('Party Data'!$C$1:$P$9950,MATCH(DCR!D247,'Party Data'!$P$2:$P$9950,0)+1,4)),"New")</f>
        <v/>
      </c>
      <c r="D247" s="7"/>
      <c r="E247" s="8" t="str">
        <f>IFERROR(IF(C247="","",VLOOKUP(C247,'Party Data'!F:H,3,FALSE)),"")</f>
        <v/>
      </c>
      <c r="F247" s="10" t="str">
        <f>IFERROR(IF(D247="","",INDEX('Party Data'!$D:$F,MATCH(DCR!C247,'Party Data'!F:F,0),1)),"")</f>
        <v/>
      </c>
      <c r="G247" s="32" t="str">
        <f>IFERROR(VLOOKUP(C247,'Party Data'!$F:$N,8,FALSE),"")</f>
        <v/>
      </c>
      <c r="H247" s="85" t="str">
        <f>IFERROR(UPPER(LEFT(VLOOKUP(C247,'Party Data'!$F:$M,5,FALSE),3)),"")</f>
        <v/>
      </c>
      <c r="I247" s="86" t="str">
        <f>IF(F247="","",VLOOKUP($D$2,ID!$C$1:$F$86,3,FALSE))</f>
        <v/>
      </c>
      <c r="J247" s="87" t="str">
        <f>IF(I247="","",VLOOKUP(I247,ID!$E$1:$F$107,2,FALSE))</f>
        <v/>
      </c>
      <c r="K247" s="164"/>
      <c r="L247" s="142" t="str">
        <f>IFERROR(IF(C247="","",IF(SUMIFS(Dues!$F$4:$F$153,Dues!$B$4:$B$153,DCR!$C247)-SUMIFS($M$7:$M246,$C$7:$C246,$C247)&lt;0,"No Due",SUMIFS(Dues!$F$4:$F$153,Dues!$B$4:$B$153,DCR!$C247)-SUMIFS($M$7:$M246,$C$7:$C246,$C247))),"No Dues")</f>
        <v/>
      </c>
      <c r="M247" s="143"/>
      <c r="N247" s="143"/>
      <c r="O247" s="145" t="str">
        <f>IFERROR(IF(AND(L247&lt;=0,M247&lt;&gt;""),"Cash?",SUMIFS($M$8:$M247,$C$8:$C247,$C247)/VLOOKUP($C247,$C$8:$L247,10,FALSE)),"")</f>
        <v/>
      </c>
      <c r="P247" s="50" t="str">
        <f t="shared" si="10"/>
        <v/>
      </c>
      <c r="Q247" s="63"/>
      <c r="R247" s="88" t="str">
        <f>IF(IFERROR(VLOOKUP(C247,$C$7:C246,1,FALSE)&gt;0,0),"",1)</f>
        <v/>
      </c>
      <c r="S247" s="88"/>
      <c r="T247" s="88" t="str">
        <f t="shared" si="11"/>
        <v/>
      </c>
      <c r="U247" s="89" t="e">
        <f t="shared" si="12"/>
        <v>#VALUE!</v>
      </c>
      <c r="V247" s="61"/>
      <c r="W247" s="146"/>
      <c r="X247" s="147"/>
    </row>
    <row r="248" spans="1:24" ht="16.5" customHeight="1">
      <c r="A248" s="62"/>
      <c r="B248" s="83" t="str">
        <f>IF(C248="","",_xlfn.AGGREGATE(2,7,$B$8:B247)+1)</f>
        <v/>
      </c>
      <c r="C248" s="84" t="str">
        <f>IFERROR(IF(D248="","",INDEX('Party Data'!$C$1:$P$9950,MATCH(DCR!D248,'Party Data'!$P$2:$P$9950,0)+1,4)),"New")</f>
        <v/>
      </c>
      <c r="D248" s="7"/>
      <c r="E248" s="8" t="str">
        <f>IFERROR(IF(C248="","",VLOOKUP(C248,'Party Data'!F:H,3,FALSE)),"")</f>
        <v/>
      </c>
      <c r="F248" s="10" t="str">
        <f>IFERROR(IF(D248="","",INDEX('Party Data'!$D:$F,MATCH(DCR!C248,'Party Data'!F:F,0),1)),"")</f>
        <v/>
      </c>
      <c r="G248" s="32" t="str">
        <f>IFERROR(VLOOKUP(C248,'Party Data'!$F:$N,8,FALSE),"")</f>
        <v/>
      </c>
      <c r="H248" s="85" t="str">
        <f>IFERROR(UPPER(LEFT(VLOOKUP(C248,'Party Data'!$F:$M,5,FALSE),3)),"")</f>
        <v/>
      </c>
      <c r="I248" s="86" t="str">
        <f>IF(F248="","",VLOOKUP($D$2,ID!$C$1:$F$86,3,FALSE))</f>
        <v/>
      </c>
      <c r="J248" s="87" t="str">
        <f>IF(I248="","",VLOOKUP(I248,ID!$E$1:$F$107,2,FALSE))</f>
        <v/>
      </c>
      <c r="K248" s="164"/>
      <c r="L248" s="142" t="str">
        <f>IFERROR(IF(C248="","",IF(SUMIFS(Dues!$F$4:$F$153,Dues!$B$4:$B$153,DCR!$C248)-SUMIFS($M$7:$M247,$C$7:$C247,$C248)&lt;0,"No Due",SUMIFS(Dues!$F$4:$F$153,Dues!$B$4:$B$153,DCR!$C248)-SUMIFS($M$7:$M247,$C$7:$C247,$C248))),"No Dues")</f>
        <v/>
      </c>
      <c r="M248" s="143"/>
      <c r="N248" s="143"/>
      <c r="O248" s="145" t="str">
        <f>IFERROR(IF(AND(L248&lt;=0,M248&lt;&gt;""),"Cash?",SUMIFS($M$8:$M248,$C$8:$C248,$C248)/VLOOKUP($C248,$C$8:$L248,10,FALSE)),"")</f>
        <v/>
      </c>
      <c r="P248" s="50" t="str">
        <f t="shared" si="10"/>
        <v/>
      </c>
      <c r="Q248" s="63"/>
      <c r="R248" s="88" t="str">
        <f>IF(IFERROR(VLOOKUP(C248,$C$7:C247,1,FALSE)&gt;0,0),"",1)</f>
        <v/>
      </c>
      <c r="S248" s="88"/>
      <c r="T248" s="88" t="str">
        <f t="shared" si="11"/>
        <v/>
      </c>
      <c r="U248" s="89" t="e">
        <f t="shared" si="12"/>
        <v>#VALUE!</v>
      </c>
      <c r="V248" s="61"/>
      <c r="W248" s="146"/>
      <c r="X248" s="147"/>
    </row>
    <row r="249" spans="1:24" ht="16.5" customHeight="1">
      <c r="A249" s="62"/>
      <c r="B249" s="83" t="str">
        <f>IF(C249="","",_xlfn.AGGREGATE(2,7,$B$8:B248)+1)</f>
        <v/>
      </c>
      <c r="C249" s="84" t="str">
        <f>IFERROR(IF(D249="","",INDEX('Party Data'!$C$1:$P$9950,MATCH(DCR!D249,'Party Data'!$P$2:$P$9950,0)+1,4)),"New")</f>
        <v/>
      </c>
      <c r="D249" s="7"/>
      <c r="E249" s="8" t="str">
        <f>IFERROR(IF(C249="","",VLOOKUP(C249,'Party Data'!F:H,3,FALSE)),"")</f>
        <v/>
      </c>
      <c r="F249" s="10" t="str">
        <f>IFERROR(IF(D249="","",INDEX('Party Data'!$D:$F,MATCH(DCR!C249,'Party Data'!F:F,0),1)),"")</f>
        <v/>
      </c>
      <c r="G249" s="32" t="str">
        <f>IFERROR(VLOOKUP(C249,'Party Data'!$F:$N,8,FALSE),"")</f>
        <v/>
      </c>
      <c r="H249" s="85" t="str">
        <f>IFERROR(UPPER(LEFT(VLOOKUP(C249,'Party Data'!$F:$M,5,FALSE),3)),"")</f>
        <v/>
      </c>
      <c r="I249" s="86" t="str">
        <f>IF(F249="","",VLOOKUP($D$2,ID!$C$1:$F$86,3,FALSE))</f>
        <v/>
      </c>
      <c r="J249" s="87" t="str">
        <f>IF(I249="","",VLOOKUP(I249,ID!$E$1:$F$107,2,FALSE))</f>
        <v/>
      </c>
      <c r="K249" s="164"/>
      <c r="L249" s="142" t="str">
        <f>IFERROR(IF(C249="","",IF(SUMIFS(Dues!$F$4:$F$153,Dues!$B$4:$B$153,DCR!$C249)-SUMIFS($M$7:$M248,$C$7:$C248,$C249)&lt;0,"No Due",SUMIFS(Dues!$F$4:$F$153,Dues!$B$4:$B$153,DCR!$C249)-SUMIFS($M$7:$M248,$C$7:$C248,$C249))),"No Dues")</f>
        <v/>
      </c>
      <c r="M249" s="143"/>
      <c r="N249" s="143"/>
      <c r="O249" s="145" t="str">
        <f>IFERROR(IF(AND(L249&lt;=0,M249&lt;&gt;""),"Cash?",SUMIFS($M$8:$M249,$C$8:$C249,$C249)/VLOOKUP($C249,$C$8:$L249,10,FALSE)),"")</f>
        <v/>
      </c>
      <c r="P249" s="50" t="str">
        <f t="shared" si="10"/>
        <v/>
      </c>
      <c r="Q249" s="63"/>
      <c r="R249" s="88" t="str">
        <f>IF(IFERROR(VLOOKUP(C249,$C$7:C248,1,FALSE)&gt;0,0),"",1)</f>
        <v/>
      </c>
      <c r="S249" s="88"/>
      <c r="T249" s="88" t="str">
        <f t="shared" si="11"/>
        <v/>
      </c>
      <c r="U249" s="89" t="e">
        <f t="shared" si="12"/>
        <v>#VALUE!</v>
      </c>
      <c r="V249" s="61"/>
      <c r="W249" s="146"/>
      <c r="X249" s="147"/>
    </row>
    <row r="250" spans="1:24" ht="16.5" customHeight="1">
      <c r="A250" s="62"/>
      <c r="B250" s="83" t="str">
        <f>IF(C250="","",_xlfn.AGGREGATE(2,7,$B$8:B249)+1)</f>
        <v/>
      </c>
      <c r="C250" s="84" t="str">
        <f>IFERROR(IF(D250="","",INDEX('Party Data'!$C$1:$P$9950,MATCH(DCR!D250,'Party Data'!$P$2:$P$9950,0)+1,4)),"New")</f>
        <v/>
      </c>
      <c r="D250" s="7"/>
      <c r="E250" s="8" t="str">
        <f>IFERROR(IF(C250="","",VLOOKUP(C250,'Party Data'!F:H,3,FALSE)),"")</f>
        <v/>
      </c>
      <c r="F250" s="10" t="str">
        <f>IFERROR(IF(D250="","",INDEX('Party Data'!$D:$F,MATCH(DCR!C250,'Party Data'!F:F,0),1)),"")</f>
        <v/>
      </c>
      <c r="G250" s="32" t="str">
        <f>IFERROR(VLOOKUP(C250,'Party Data'!$F:$N,8,FALSE),"")</f>
        <v/>
      </c>
      <c r="H250" s="85" t="str">
        <f>IFERROR(UPPER(LEFT(VLOOKUP(C250,'Party Data'!$F:$M,5,FALSE),3)),"")</f>
        <v/>
      </c>
      <c r="I250" s="86" t="str">
        <f>IF(F250="","",VLOOKUP($D$2,ID!$C$1:$F$86,3,FALSE))</f>
        <v/>
      </c>
      <c r="J250" s="87" t="str">
        <f>IF(I250="","",VLOOKUP(I250,ID!$E$1:$F$107,2,FALSE))</f>
        <v/>
      </c>
      <c r="K250" s="164"/>
      <c r="L250" s="142" t="str">
        <f>IFERROR(IF(C250="","",IF(SUMIFS(Dues!$F$4:$F$153,Dues!$B$4:$B$153,DCR!$C250)-SUMIFS($M$7:$M249,$C$7:$C249,$C250)&lt;0,"No Due",SUMIFS(Dues!$F$4:$F$153,Dues!$B$4:$B$153,DCR!$C250)-SUMIFS($M$7:$M249,$C$7:$C249,$C250))),"No Dues")</f>
        <v/>
      </c>
      <c r="M250" s="143"/>
      <c r="N250" s="143"/>
      <c r="O250" s="145" t="str">
        <f>IFERROR(IF(AND(L250&lt;=0,M250&lt;&gt;""),"Cash?",SUMIFS($M$8:$M250,$C$8:$C250,$C250)/VLOOKUP($C250,$C$8:$L250,10,FALSE)),"")</f>
        <v/>
      </c>
      <c r="P250" s="50" t="str">
        <f t="shared" si="10"/>
        <v/>
      </c>
      <c r="Q250" s="63"/>
      <c r="R250" s="88" t="str">
        <f>IF(IFERROR(VLOOKUP(C250,$C$7:C249,1,FALSE)&gt;0,0),"",1)</f>
        <v/>
      </c>
      <c r="S250" s="88"/>
      <c r="T250" s="88" t="str">
        <f t="shared" si="11"/>
        <v/>
      </c>
      <c r="U250" s="89" t="e">
        <f t="shared" si="12"/>
        <v>#VALUE!</v>
      </c>
      <c r="V250" s="61"/>
      <c r="W250" s="146"/>
      <c r="X250" s="147"/>
    </row>
    <row r="251" spans="1:24" ht="16.5" customHeight="1">
      <c r="A251" s="62"/>
      <c r="B251" s="83" t="str">
        <f>IF(C251="","",_xlfn.AGGREGATE(2,7,$B$8:B250)+1)</f>
        <v/>
      </c>
      <c r="C251" s="84" t="str">
        <f>IFERROR(IF(D251="","",INDEX('Party Data'!$C$1:$P$9950,MATCH(DCR!D251,'Party Data'!$P$2:$P$9950,0)+1,4)),"New")</f>
        <v/>
      </c>
      <c r="D251" s="7"/>
      <c r="E251" s="8" t="str">
        <f>IFERROR(IF(C251="","",VLOOKUP(C251,'Party Data'!F:H,3,FALSE)),"")</f>
        <v/>
      </c>
      <c r="F251" s="10" t="str">
        <f>IFERROR(IF(D251="","",INDEX('Party Data'!$D:$F,MATCH(DCR!C251,'Party Data'!F:F,0),1)),"")</f>
        <v/>
      </c>
      <c r="G251" s="32" t="str">
        <f>IFERROR(VLOOKUP(C251,'Party Data'!$F:$N,8,FALSE),"")</f>
        <v/>
      </c>
      <c r="H251" s="85" t="str">
        <f>IFERROR(UPPER(LEFT(VLOOKUP(C251,'Party Data'!$F:$M,5,FALSE),3)),"")</f>
        <v/>
      </c>
      <c r="I251" s="86" t="str">
        <f>IF(F251="","",VLOOKUP($D$2,ID!$C$1:$F$86,3,FALSE))</f>
        <v/>
      </c>
      <c r="J251" s="87" t="str">
        <f>IF(I251="","",VLOOKUP(I251,ID!$E$1:$F$107,2,FALSE))</f>
        <v/>
      </c>
      <c r="K251" s="164"/>
      <c r="L251" s="142" t="str">
        <f>IFERROR(IF(C251="","",IF(SUMIFS(Dues!$F$4:$F$153,Dues!$B$4:$B$153,DCR!$C251)-SUMIFS($M$7:$M250,$C$7:$C250,$C251)&lt;0,"No Due",SUMIFS(Dues!$F$4:$F$153,Dues!$B$4:$B$153,DCR!$C251)-SUMIFS($M$7:$M250,$C$7:$C250,$C251))),"No Dues")</f>
        <v/>
      </c>
      <c r="M251" s="143"/>
      <c r="N251" s="143"/>
      <c r="O251" s="145" t="str">
        <f>IFERROR(IF(AND(L251&lt;=0,M251&lt;&gt;""),"Cash?",SUMIFS($M$8:$M251,$C$8:$C251,$C251)/VLOOKUP($C251,$C$8:$L251,10,FALSE)),"")</f>
        <v/>
      </c>
      <c r="P251" s="50" t="str">
        <f t="shared" si="10"/>
        <v/>
      </c>
      <c r="Q251" s="63"/>
      <c r="R251" s="88" t="str">
        <f>IF(IFERROR(VLOOKUP(C251,$C$7:C250,1,FALSE)&gt;0,0),"",1)</f>
        <v/>
      </c>
      <c r="S251" s="88"/>
      <c r="T251" s="88" t="str">
        <f t="shared" si="11"/>
        <v/>
      </c>
      <c r="U251" s="89" t="e">
        <f t="shared" si="12"/>
        <v>#VALUE!</v>
      </c>
      <c r="V251" s="61"/>
      <c r="W251" s="146"/>
      <c r="X251" s="147"/>
    </row>
    <row r="252" spans="1:24" ht="16.5" customHeight="1">
      <c r="A252" s="62"/>
      <c r="B252" s="83" t="str">
        <f>IF(C252="","",_xlfn.AGGREGATE(2,7,$B$8:B251)+1)</f>
        <v/>
      </c>
      <c r="C252" s="84" t="str">
        <f>IFERROR(IF(D252="","",INDEX('Party Data'!$C$1:$P$9950,MATCH(DCR!D252,'Party Data'!$P$2:$P$9950,0)+1,4)),"New")</f>
        <v/>
      </c>
      <c r="D252" s="7"/>
      <c r="E252" s="8" t="str">
        <f>IFERROR(IF(C252="","",VLOOKUP(C252,'Party Data'!F:H,3,FALSE)),"")</f>
        <v/>
      </c>
      <c r="F252" s="10" t="str">
        <f>IFERROR(IF(D252="","",INDEX('Party Data'!$D:$F,MATCH(DCR!C252,'Party Data'!F:F,0),1)),"")</f>
        <v/>
      </c>
      <c r="G252" s="32" t="str">
        <f>IFERROR(VLOOKUP(C252,'Party Data'!$F:$N,8,FALSE),"")</f>
        <v/>
      </c>
      <c r="H252" s="85" t="str">
        <f>IFERROR(UPPER(LEFT(VLOOKUP(C252,'Party Data'!$F:$M,5,FALSE),3)),"")</f>
        <v/>
      </c>
      <c r="I252" s="86" t="str">
        <f>IF(F252="","",VLOOKUP($D$2,ID!$C$1:$F$86,3,FALSE))</f>
        <v/>
      </c>
      <c r="J252" s="87" t="str">
        <f>IF(I252="","",VLOOKUP(I252,ID!$E$1:$F$107,2,FALSE))</f>
        <v/>
      </c>
      <c r="K252" s="164"/>
      <c r="L252" s="142" t="str">
        <f>IFERROR(IF(C252="","",IF(SUMIFS(Dues!$F$4:$F$153,Dues!$B$4:$B$153,DCR!$C252)-SUMIFS($M$7:$M251,$C$7:$C251,$C252)&lt;0,"No Due",SUMIFS(Dues!$F$4:$F$153,Dues!$B$4:$B$153,DCR!$C252)-SUMIFS($M$7:$M251,$C$7:$C251,$C252))),"No Dues")</f>
        <v/>
      </c>
      <c r="M252" s="143"/>
      <c r="N252" s="143"/>
      <c r="O252" s="145" t="str">
        <f>IFERROR(IF(AND(L252&lt;=0,M252&lt;&gt;""),"Cash?",SUMIFS($M$8:$M252,$C$8:$C252,$C252)/VLOOKUP($C252,$C$8:$L252,10,FALSE)),"")</f>
        <v/>
      </c>
      <c r="P252" s="50" t="str">
        <f t="shared" si="10"/>
        <v/>
      </c>
      <c r="Q252" s="63"/>
      <c r="R252" s="88" t="str">
        <f>IF(IFERROR(VLOOKUP(C252,$C$7:C251,1,FALSE)&gt;0,0),"",1)</f>
        <v/>
      </c>
      <c r="S252" s="88"/>
      <c r="T252" s="88" t="str">
        <f t="shared" si="11"/>
        <v/>
      </c>
      <c r="U252" s="89" t="e">
        <f t="shared" si="12"/>
        <v>#VALUE!</v>
      </c>
      <c r="V252" s="61"/>
      <c r="W252" s="146"/>
      <c r="X252" s="147"/>
    </row>
    <row r="253" spans="1:24" ht="16.5" customHeight="1">
      <c r="A253" s="62"/>
      <c r="B253" s="83" t="str">
        <f>IF(C253="","",_xlfn.AGGREGATE(2,7,$B$8:B252)+1)</f>
        <v/>
      </c>
      <c r="C253" s="84" t="str">
        <f>IFERROR(IF(D253="","",INDEX('Party Data'!$C$1:$P$9950,MATCH(DCR!D253,'Party Data'!$P$2:$P$9950,0)+1,4)),"New")</f>
        <v/>
      </c>
      <c r="D253" s="7"/>
      <c r="E253" s="8" t="str">
        <f>IFERROR(IF(C253="","",VLOOKUP(C253,'Party Data'!F:H,3,FALSE)),"")</f>
        <v/>
      </c>
      <c r="F253" s="10" t="str">
        <f>IFERROR(IF(D253="","",INDEX('Party Data'!$D:$F,MATCH(DCR!C253,'Party Data'!F:F,0),1)),"")</f>
        <v/>
      </c>
      <c r="G253" s="32" t="str">
        <f>IFERROR(VLOOKUP(C253,'Party Data'!$F:$N,8,FALSE),"")</f>
        <v/>
      </c>
      <c r="H253" s="85" t="str">
        <f>IFERROR(UPPER(LEFT(VLOOKUP(C253,'Party Data'!$F:$M,5,FALSE),3)),"")</f>
        <v/>
      </c>
      <c r="I253" s="86" t="str">
        <f>IF(F253="","",VLOOKUP($D$2,ID!$C$1:$F$86,3,FALSE))</f>
        <v/>
      </c>
      <c r="J253" s="87" t="str">
        <f>IF(I253="","",VLOOKUP(I253,ID!$E$1:$F$107,2,FALSE))</f>
        <v/>
      </c>
      <c r="K253" s="164"/>
      <c r="L253" s="142" t="str">
        <f>IFERROR(IF(C253="","",IF(SUMIFS(Dues!$F$4:$F$153,Dues!$B$4:$B$153,DCR!$C253)-SUMIFS($M$7:$M252,$C$7:$C252,$C253)&lt;0,"No Due",SUMIFS(Dues!$F$4:$F$153,Dues!$B$4:$B$153,DCR!$C253)-SUMIFS($M$7:$M252,$C$7:$C252,$C253))),"No Dues")</f>
        <v/>
      </c>
      <c r="M253" s="143"/>
      <c r="N253" s="143"/>
      <c r="O253" s="145" t="str">
        <f>IFERROR(IF(AND(L253&lt;=0,M253&lt;&gt;""),"Cash?",SUMIFS($M$8:$M253,$C$8:$C253,$C253)/VLOOKUP($C253,$C$8:$L253,10,FALSE)),"")</f>
        <v/>
      </c>
      <c r="P253" s="50" t="str">
        <f t="shared" si="10"/>
        <v/>
      </c>
      <c r="Q253" s="63"/>
      <c r="R253" s="88" t="str">
        <f>IF(IFERROR(VLOOKUP(C253,$C$7:C252,1,FALSE)&gt;0,0),"",1)</f>
        <v/>
      </c>
      <c r="S253" s="88"/>
      <c r="T253" s="88" t="str">
        <f t="shared" si="11"/>
        <v/>
      </c>
      <c r="U253" s="89" t="e">
        <f t="shared" si="12"/>
        <v>#VALUE!</v>
      </c>
      <c r="V253" s="61"/>
      <c r="W253" s="146"/>
      <c r="X253" s="147"/>
    </row>
    <row r="254" spans="1:24" ht="16.5" customHeight="1">
      <c r="A254" s="62"/>
      <c r="B254" s="83" t="str">
        <f>IF(C254="","",_xlfn.AGGREGATE(2,7,$B$8:B253)+1)</f>
        <v/>
      </c>
      <c r="C254" s="84" t="str">
        <f>IFERROR(IF(D254="","",INDEX('Party Data'!$C$1:$P$9950,MATCH(DCR!D254,'Party Data'!$P$2:$P$9950,0)+1,4)),"New")</f>
        <v/>
      </c>
      <c r="D254" s="7"/>
      <c r="E254" s="8" t="str">
        <f>IFERROR(IF(C254="","",VLOOKUP(C254,'Party Data'!F:H,3,FALSE)),"")</f>
        <v/>
      </c>
      <c r="F254" s="10" t="str">
        <f>IFERROR(IF(D254="","",INDEX('Party Data'!$D:$F,MATCH(DCR!C254,'Party Data'!F:F,0),1)),"")</f>
        <v/>
      </c>
      <c r="G254" s="32" t="str">
        <f>IFERROR(VLOOKUP(C254,'Party Data'!$F:$N,8,FALSE),"")</f>
        <v/>
      </c>
      <c r="H254" s="85" t="str">
        <f>IFERROR(UPPER(LEFT(VLOOKUP(C254,'Party Data'!$F:$M,5,FALSE),3)),"")</f>
        <v/>
      </c>
      <c r="I254" s="86" t="str">
        <f>IF(F254="","",VLOOKUP($D$2,ID!$C$1:$F$86,3,FALSE))</f>
        <v/>
      </c>
      <c r="J254" s="87" t="str">
        <f>IF(I254="","",VLOOKUP(I254,ID!$E$1:$F$107,2,FALSE))</f>
        <v/>
      </c>
      <c r="K254" s="164"/>
      <c r="L254" s="142" t="str">
        <f>IFERROR(IF(C254="","",IF(SUMIFS(Dues!$F$4:$F$153,Dues!$B$4:$B$153,DCR!$C254)-SUMIFS($M$7:$M253,$C$7:$C253,$C254)&lt;0,"No Due",SUMIFS(Dues!$F$4:$F$153,Dues!$B$4:$B$153,DCR!$C254)-SUMIFS($M$7:$M253,$C$7:$C253,$C254))),"No Dues")</f>
        <v/>
      </c>
      <c r="M254" s="143"/>
      <c r="N254" s="143"/>
      <c r="O254" s="145" t="str">
        <f>IFERROR(IF(AND(L254&lt;=0,M254&lt;&gt;""),"Cash?",SUMIFS($M$8:$M254,$C$8:$C254,$C254)/VLOOKUP($C254,$C$8:$L254,10,FALSE)),"")</f>
        <v/>
      </c>
      <c r="P254" s="50" t="str">
        <f t="shared" si="10"/>
        <v/>
      </c>
      <c r="Q254" s="63"/>
      <c r="R254" s="88" t="str">
        <f>IF(IFERROR(VLOOKUP(C254,$C$7:C253,1,FALSE)&gt;0,0),"",1)</f>
        <v/>
      </c>
      <c r="S254" s="88"/>
      <c r="T254" s="88" t="str">
        <f t="shared" si="11"/>
        <v/>
      </c>
      <c r="U254" s="89" t="e">
        <f t="shared" si="12"/>
        <v>#VALUE!</v>
      </c>
      <c r="V254" s="61"/>
      <c r="W254" s="146"/>
      <c r="X254" s="147"/>
    </row>
    <row r="255" spans="1:24" ht="16.5" customHeight="1">
      <c r="A255" s="62"/>
      <c r="B255" s="83" t="str">
        <f>IF(C255="","",_xlfn.AGGREGATE(2,7,$B$8:B254)+1)</f>
        <v/>
      </c>
      <c r="C255" s="84" t="str">
        <f>IFERROR(IF(D255="","",INDEX('Party Data'!$C$1:$P$9950,MATCH(DCR!D255,'Party Data'!$P$2:$P$9950,0)+1,4)),"New")</f>
        <v/>
      </c>
      <c r="D255" s="7"/>
      <c r="E255" s="8" t="str">
        <f>IFERROR(IF(C255="","",VLOOKUP(C255,'Party Data'!F:H,3,FALSE)),"")</f>
        <v/>
      </c>
      <c r="F255" s="10" t="str">
        <f>IFERROR(IF(D255="","",INDEX('Party Data'!$D:$F,MATCH(DCR!C255,'Party Data'!F:F,0),1)),"")</f>
        <v/>
      </c>
      <c r="G255" s="32" t="str">
        <f>IFERROR(VLOOKUP(C255,'Party Data'!$F:$N,8,FALSE),"")</f>
        <v/>
      </c>
      <c r="H255" s="85" t="str">
        <f>IFERROR(UPPER(LEFT(VLOOKUP(C255,'Party Data'!$F:$M,5,FALSE),3)),"")</f>
        <v/>
      </c>
      <c r="I255" s="86" t="str">
        <f>IF(F255="","",VLOOKUP($D$2,ID!$C$1:$F$86,3,FALSE))</f>
        <v/>
      </c>
      <c r="J255" s="87" t="str">
        <f>IF(I255="","",VLOOKUP(I255,ID!$E$1:$F$107,2,FALSE))</f>
        <v/>
      </c>
      <c r="K255" s="164"/>
      <c r="L255" s="142" t="str">
        <f>IFERROR(IF(C255="","",IF(SUMIFS(Dues!$F$4:$F$153,Dues!$B$4:$B$153,DCR!$C255)-SUMIFS($M$7:$M254,$C$7:$C254,$C255)&lt;0,"No Due",SUMIFS(Dues!$F$4:$F$153,Dues!$B$4:$B$153,DCR!$C255)-SUMIFS($M$7:$M254,$C$7:$C254,$C255))),"No Dues")</f>
        <v/>
      </c>
      <c r="M255" s="143"/>
      <c r="N255" s="143"/>
      <c r="O255" s="145" t="str">
        <f>IFERROR(IF(AND(L255&lt;=0,M255&lt;&gt;""),"Cash?",SUMIFS($M$8:$M255,$C$8:$C255,$C255)/VLOOKUP($C255,$C$8:$L255,10,FALSE)),"")</f>
        <v/>
      </c>
      <c r="P255" s="50" t="str">
        <f t="shared" si="10"/>
        <v/>
      </c>
      <c r="Q255" s="63"/>
      <c r="R255" s="88" t="str">
        <f>IF(IFERROR(VLOOKUP(C255,$C$7:C254,1,FALSE)&gt;0,0),"",1)</f>
        <v/>
      </c>
      <c r="S255" s="88"/>
      <c r="T255" s="88" t="str">
        <f t="shared" si="11"/>
        <v/>
      </c>
      <c r="U255" s="89" t="e">
        <f t="shared" si="12"/>
        <v>#VALUE!</v>
      </c>
      <c r="V255" s="61"/>
      <c r="W255" s="146"/>
      <c r="X255" s="147"/>
    </row>
    <row r="256" spans="1:24" ht="16.5" customHeight="1">
      <c r="A256" s="62"/>
      <c r="B256" s="83" t="str">
        <f>IF(C256="","",_xlfn.AGGREGATE(2,7,$B$8:B255)+1)</f>
        <v/>
      </c>
      <c r="C256" s="84" t="str">
        <f>IFERROR(IF(D256="","",INDEX('Party Data'!$C$1:$P$9950,MATCH(DCR!D256,'Party Data'!$P$2:$P$9950,0)+1,4)),"New")</f>
        <v/>
      </c>
      <c r="D256" s="7"/>
      <c r="E256" s="8" t="str">
        <f>IFERROR(IF(C256="","",VLOOKUP(C256,'Party Data'!F:H,3,FALSE)),"")</f>
        <v/>
      </c>
      <c r="F256" s="10" t="str">
        <f>IFERROR(IF(D256="","",INDEX('Party Data'!$D:$F,MATCH(DCR!C256,'Party Data'!F:F,0),1)),"")</f>
        <v/>
      </c>
      <c r="G256" s="32" t="str">
        <f>IFERROR(VLOOKUP(C256,'Party Data'!$F:$N,8,FALSE),"")</f>
        <v/>
      </c>
      <c r="H256" s="85" t="str">
        <f>IFERROR(UPPER(LEFT(VLOOKUP(C256,'Party Data'!$F:$M,5,FALSE),3)),"")</f>
        <v/>
      </c>
      <c r="I256" s="86" t="str">
        <f>IF(F256="","",VLOOKUP($D$2,ID!$C$1:$F$86,3,FALSE))</f>
        <v/>
      </c>
      <c r="J256" s="87" t="str">
        <f>IF(I256="","",VLOOKUP(I256,ID!$E$1:$F$107,2,FALSE))</f>
        <v/>
      </c>
      <c r="K256" s="164"/>
      <c r="L256" s="142" t="str">
        <f>IFERROR(IF(C256="","",IF(SUMIFS(Dues!$F$4:$F$153,Dues!$B$4:$B$153,DCR!$C256)-SUMIFS($M$7:$M255,$C$7:$C255,$C256)&lt;0,"No Due",SUMIFS(Dues!$F$4:$F$153,Dues!$B$4:$B$153,DCR!$C256)-SUMIFS($M$7:$M255,$C$7:$C255,$C256))),"No Dues")</f>
        <v/>
      </c>
      <c r="M256" s="143"/>
      <c r="N256" s="143"/>
      <c r="O256" s="145" t="str">
        <f>IFERROR(IF(AND(L256&lt;=0,M256&lt;&gt;""),"Cash?",SUMIFS($M$8:$M256,$C$8:$C256,$C256)/VLOOKUP($C256,$C$8:$L256,10,FALSE)),"")</f>
        <v/>
      </c>
      <c r="P256" s="50" t="str">
        <f t="shared" si="10"/>
        <v/>
      </c>
      <c r="Q256" s="63"/>
      <c r="R256" s="88" t="str">
        <f>IF(IFERROR(VLOOKUP(C256,$C$7:C255,1,FALSE)&gt;0,0),"",1)</f>
        <v/>
      </c>
      <c r="S256" s="88"/>
      <c r="T256" s="88" t="str">
        <f t="shared" si="11"/>
        <v/>
      </c>
      <c r="U256" s="89" t="e">
        <f t="shared" si="12"/>
        <v>#VALUE!</v>
      </c>
      <c r="V256" s="61"/>
      <c r="W256" s="146"/>
      <c r="X256" s="147"/>
    </row>
    <row r="257" spans="1:24" ht="16.5" customHeight="1">
      <c r="A257" s="62"/>
      <c r="B257" s="83" t="str">
        <f>IF(C257="","",_xlfn.AGGREGATE(2,7,$B$8:B256)+1)</f>
        <v/>
      </c>
      <c r="C257" s="84" t="str">
        <f>IFERROR(IF(D257="","",INDEX('Party Data'!$C$1:$P$9950,MATCH(DCR!D257,'Party Data'!$P$2:$P$9950,0)+1,4)),"New")</f>
        <v/>
      </c>
      <c r="D257" s="7"/>
      <c r="E257" s="8" t="str">
        <f>IFERROR(IF(C257="","",VLOOKUP(C257,'Party Data'!F:H,3,FALSE)),"")</f>
        <v/>
      </c>
      <c r="F257" s="10" t="str">
        <f>IFERROR(IF(D257="","",INDEX('Party Data'!$D:$F,MATCH(DCR!C257,'Party Data'!F:F,0),1)),"")</f>
        <v/>
      </c>
      <c r="G257" s="32" t="str">
        <f>IFERROR(VLOOKUP(C257,'Party Data'!$F:$N,8,FALSE),"")</f>
        <v/>
      </c>
      <c r="H257" s="85" t="str">
        <f>IFERROR(UPPER(LEFT(VLOOKUP(C257,'Party Data'!$F:$M,5,FALSE),3)),"")</f>
        <v/>
      </c>
      <c r="I257" s="86" t="str">
        <f>IF(F257="","",VLOOKUP($D$2,ID!$C$1:$F$86,3,FALSE))</f>
        <v/>
      </c>
      <c r="J257" s="87" t="str">
        <f>IF(I257="","",VLOOKUP(I257,ID!$E$1:$F$107,2,FALSE))</f>
        <v/>
      </c>
      <c r="K257" s="164"/>
      <c r="L257" s="142" t="str">
        <f>IFERROR(IF(C257="","",IF(SUMIFS(Dues!$F$4:$F$153,Dues!$B$4:$B$153,DCR!$C257)-SUMIFS($M$7:$M256,$C$7:$C256,$C257)&lt;0,"No Due",SUMIFS(Dues!$F$4:$F$153,Dues!$B$4:$B$153,DCR!$C257)-SUMIFS($M$7:$M256,$C$7:$C256,$C257))),"No Dues")</f>
        <v/>
      </c>
      <c r="M257" s="143"/>
      <c r="N257" s="143"/>
      <c r="O257" s="145" t="str">
        <f>IFERROR(IF(AND(L257&lt;=0,M257&lt;&gt;""),"Cash?",SUMIFS($M$8:$M257,$C$8:$C257,$C257)/VLOOKUP($C257,$C$8:$L257,10,FALSE)),"")</f>
        <v/>
      </c>
      <c r="P257" s="50" t="str">
        <f t="shared" si="10"/>
        <v/>
      </c>
      <c r="Q257" s="63"/>
      <c r="R257" s="88" t="str">
        <f>IF(IFERROR(VLOOKUP(C257,$C$7:C256,1,FALSE)&gt;0,0),"",1)</f>
        <v/>
      </c>
      <c r="S257" s="88"/>
      <c r="T257" s="88" t="str">
        <f t="shared" si="11"/>
        <v/>
      </c>
      <c r="U257" s="89" t="e">
        <f t="shared" si="12"/>
        <v>#VALUE!</v>
      </c>
      <c r="V257" s="61"/>
      <c r="W257" s="146"/>
      <c r="X257" s="147"/>
    </row>
    <row r="258" spans="1:24" ht="16.5" customHeight="1">
      <c r="A258" s="62"/>
      <c r="B258" s="83" t="str">
        <f>IF(C258="","",_xlfn.AGGREGATE(2,7,$B$8:B257)+1)</f>
        <v/>
      </c>
      <c r="C258" s="84" t="str">
        <f>IFERROR(IF(D258="","",INDEX('Party Data'!$C$1:$P$9950,MATCH(DCR!D258,'Party Data'!$P$2:$P$9950,0)+1,4)),"New")</f>
        <v/>
      </c>
      <c r="D258" s="7"/>
      <c r="E258" s="8" t="str">
        <f>IFERROR(IF(C258="","",VLOOKUP(C258,'Party Data'!F:H,3,FALSE)),"")</f>
        <v/>
      </c>
      <c r="F258" s="10" t="str">
        <f>IFERROR(IF(D258="","",INDEX('Party Data'!$D:$F,MATCH(DCR!C258,'Party Data'!F:F,0),1)),"")</f>
        <v/>
      </c>
      <c r="G258" s="32" t="str">
        <f>IFERROR(VLOOKUP(C258,'Party Data'!$F:$N,8,FALSE),"")</f>
        <v/>
      </c>
      <c r="H258" s="85" t="str">
        <f>IFERROR(UPPER(LEFT(VLOOKUP(C258,'Party Data'!$F:$M,5,FALSE),3)),"")</f>
        <v/>
      </c>
      <c r="I258" s="86" t="str">
        <f>IF(F258="","",VLOOKUP($D$2,ID!$C$1:$F$86,3,FALSE))</f>
        <v/>
      </c>
      <c r="J258" s="87" t="str">
        <f>IF(I258="","",VLOOKUP(I258,ID!$E$1:$F$107,2,FALSE))</f>
        <v/>
      </c>
      <c r="K258" s="164"/>
      <c r="L258" s="142" t="str">
        <f>IFERROR(IF(C258="","",IF(SUMIFS(Dues!$F$4:$F$153,Dues!$B$4:$B$153,DCR!$C258)-SUMIFS($M$7:$M257,$C$7:$C257,$C258)&lt;0,"No Due",SUMIFS(Dues!$F$4:$F$153,Dues!$B$4:$B$153,DCR!$C258)-SUMIFS($M$7:$M257,$C$7:$C257,$C258))),"No Dues")</f>
        <v/>
      </c>
      <c r="M258" s="143"/>
      <c r="N258" s="143"/>
      <c r="O258" s="145" t="str">
        <f>IFERROR(IF(AND(L258&lt;=0,M258&lt;&gt;""),"Cash?",SUMIFS($M$8:$M258,$C$8:$C258,$C258)/VLOOKUP($C258,$C$8:$L258,10,FALSE)),"")</f>
        <v/>
      </c>
      <c r="P258" s="50" t="str">
        <f t="shared" si="10"/>
        <v/>
      </c>
      <c r="Q258" s="63"/>
      <c r="R258" s="88" t="str">
        <f>IF(IFERROR(VLOOKUP(C258,$C$7:C257,1,FALSE)&gt;0,0),"",1)</f>
        <v/>
      </c>
      <c r="S258" s="88"/>
      <c r="T258" s="88" t="str">
        <f t="shared" si="11"/>
        <v/>
      </c>
      <c r="U258" s="89" t="e">
        <f t="shared" si="12"/>
        <v>#VALUE!</v>
      </c>
      <c r="V258" s="61"/>
      <c r="W258" s="146"/>
      <c r="X258" s="147"/>
    </row>
    <row r="259" spans="1:24" ht="16.5" customHeight="1">
      <c r="A259" s="62"/>
      <c r="B259" s="83" t="str">
        <f>IF(C259="","",_xlfn.AGGREGATE(2,7,$B$8:B258)+1)</f>
        <v/>
      </c>
      <c r="C259" s="84" t="str">
        <f>IFERROR(IF(D259="","",INDEX('Party Data'!$C$1:$P$9950,MATCH(DCR!D259,'Party Data'!$P$2:$P$9950,0)+1,4)),"New")</f>
        <v/>
      </c>
      <c r="D259" s="7"/>
      <c r="E259" s="8" t="str">
        <f>IFERROR(IF(C259="","",VLOOKUP(C259,'Party Data'!F:H,3,FALSE)),"")</f>
        <v/>
      </c>
      <c r="F259" s="10" t="str">
        <f>IFERROR(IF(D259="","",INDEX('Party Data'!$D:$F,MATCH(DCR!C259,'Party Data'!F:F,0),1)),"")</f>
        <v/>
      </c>
      <c r="G259" s="32" t="str">
        <f>IFERROR(VLOOKUP(C259,'Party Data'!$F:$N,8,FALSE),"")</f>
        <v/>
      </c>
      <c r="H259" s="85" t="str">
        <f>IFERROR(UPPER(LEFT(VLOOKUP(C259,'Party Data'!$F:$M,5,FALSE),3)),"")</f>
        <v/>
      </c>
      <c r="I259" s="86" t="str">
        <f>IF(F259="","",VLOOKUP($D$2,ID!$C$1:$F$86,3,FALSE))</f>
        <v/>
      </c>
      <c r="J259" s="87" t="str">
        <f>IF(I259="","",VLOOKUP(I259,ID!$E$1:$F$107,2,FALSE))</f>
        <v/>
      </c>
      <c r="K259" s="164"/>
      <c r="L259" s="142" t="str">
        <f>IFERROR(IF(C259="","",IF(SUMIFS(Dues!$F$4:$F$153,Dues!$B$4:$B$153,DCR!$C259)-SUMIFS($M$7:$M258,$C$7:$C258,$C259)&lt;0,"No Due",SUMIFS(Dues!$F$4:$F$153,Dues!$B$4:$B$153,DCR!$C259)-SUMIFS($M$7:$M258,$C$7:$C258,$C259))),"No Dues")</f>
        <v/>
      </c>
      <c r="M259" s="143"/>
      <c r="N259" s="143"/>
      <c r="O259" s="145" t="str">
        <f>IFERROR(IF(AND(L259&lt;=0,M259&lt;&gt;""),"Cash?",SUMIFS($M$8:$M259,$C$8:$C259,$C259)/VLOOKUP($C259,$C$8:$L259,10,FALSE)),"")</f>
        <v/>
      </c>
      <c r="P259" s="50" t="str">
        <f t="shared" si="10"/>
        <v/>
      </c>
      <c r="Q259" s="63"/>
      <c r="R259" s="88" t="str">
        <f>IF(IFERROR(VLOOKUP(C259,$C$7:C258,1,FALSE)&gt;0,0),"",1)</f>
        <v/>
      </c>
      <c r="S259" s="88"/>
      <c r="T259" s="88" t="str">
        <f t="shared" si="11"/>
        <v/>
      </c>
      <c r="U259" s="89" t="e">
        <f t="shared" si="12"/>
        <v>#VALUE!</v>
      </c>
      <c r="V259" s="61"/>
      <c r="W259" s="146"/>
      <c r="X259" s="147"/>
    </row>
    <row r="260" spans="1:24" ht="16.5" customHeight="1">
      <c r="A260" s="62"/>
      <c r="B260" s="83" t="str">
        <f>IF(C260="","",_xlfn.AGGREGATE(2,7,$B$8:B259)+1)</f>
        <v/>
      </c>
      <c r="C260" s="84" t="str">
        <f>IFERROR(IF(D260="","",INDEX('Party Data'!$C$1:$P$9950,MATCH(DCR!D260,'Party Data'!$P$2:$P$9950,0)+1,4)),"New")</f>
        <v/>
      </c>
      <c r="D260" s="7"/>
      <c r="E260" s="8" t="str">
        <f>IFERROR(IF(C260="","",VLOOKUP(C260,'Party Data'!F:H,3,FALSE)),"")</f>
        <v/>
      </c>
      <c r="F260" s="10" t="str">
        <f>IFERROR(IF(D260="","",INDEX('Party Data'!$D:$F,MATCH(DCR!C260,'Party Data'!F:F,0),1)),"")</f>
        <v/>
      </c>
      <c r="G260" s="32" t="str">
        <f>IFERROR(VLOOKUP(C260,'Party Data'!$F:$N,8,FALSE),"")</f>
        <v/>
      </c>
      <c r="H260" s="85" t="str">
        <f>IFERROR(UPPER(LEFT(VLOOKUP(C260,'Party Data'!$F:$M,5,FALSE),3)),"")</f>
        <v/>
      </c>
      <c r="I260" s="86" t="str">
        <f>IF(F260="","",VLOOKUP($D$2,ID!$C$1:$F$86,3,FALSE))</f>
        <v/>
      </c>
      <c r="J260" s="87" t="str">
        <f>IF(I260="","",VLOOKUP(I260,ID!$E$1:$F$107,2,FALSE))</f>
        <v/>
      </c>
      <c r="K260" s="164"/>
      <c r="L260" s="142" t="str">
        <f>IFERROR(IF(C260="","",IF(SUMIFS(Dues!$F$4:$F$153,Dues!$B$4:$B$153,DCR!$C260)-SUMIFS($M$7:$M259,$C$7:$C259,$C260)&lt;0,"No Due",SUMIFS(Dues!$F$4:$F$153,Dues!$B$4:$B$153,DCR!$C260)-SUMIFS($M$7:$M259,$C$7:$C259,$C260))),"No Dues")</f>
        <v/>
      </c>
      <c r="M260" s="143"/>
      <c r="N260" s="143"/>
      <c r="O260" s="145" t="str">
        <f>IFERROR(IF(AND(L260&lt;=0,M260&lt;&gt;""),"Cash?",SUMIFS($M$8:$M260,$C$8:$C260,$C260)/VLOOKUP($C260,$C$8:$L260,10,FALSE)),"")</f>
        <v/>
      </c>
      <c r="P260" s="50" t="str">
        <f t="shared" si="10"/>
        <v/>
      </c>
      <c r="Q260" s="63"/>
      <c r="R260" s="88" t="str">
        <f>IF(IFERROR(VLOOKUP(C260,$C$7:C259,1,FALSE)&gt;0,0),"",1)</f>
        <v/>
      </c>
      <c r="S260" s="88"/>
      <c r="T260" s="88" t="str">
        <f t="shared" si="11"/>
        <v/>
      </c>
      <c r="U260" s="89" t="e">
        <f t="shared" si="12"/>
        <v>#VALUE!</v>
      </c>
      <c r="V260" s="61"/>
      <c r="W260" s="146"/>
      <c r="X260" s="147"/>
    </row>
    <row r="261" spans="1:24" ht="16.5" customHeight="1">
      <c r="A261" s="62"/>
      <c r="B261" s="83" t="str">
        <f>IF(C261="","",_xlfn.AGGREGATE(2,7,$B$8:B260)+1)</f>
        <v/>
      </c>
      <c r="C261" s="84" t="str">
        <f>IFERROR(IF(D261="","",INDEX('Party Data'!$C$1:$P$9950,MATCH(DCR!D261,'Party Data'!$P$2:$P$9950,0)+1,4)),"New")</f>
        <v/>
      </c>
      <c r="D261" s="7"/>
      <c r="E261" s="8" t="str">
        <f>IFERROR(IF(C261="","",VLOOKUP(C261,'Party Data'!F:H,3,FALSE)),"")</f>
        <v/>
      </c>
      <c r="F261" s="10" t="str">
        <f>IFERROR(IF(D261="","",INDEX('Party Data'!$D:$F,MATCH(DCR!C261,'Party Data'!F:F,0),1)),"")</f>
        <v/>
      </c>
      <c r="G261" s="32" t="str">
        <f>IFERROR(VLOOKUP(C261,'Party Data'!$F:$N,8,FALSE),"")</f>
        <v/>
      </c>
      <c r="H261" s="85" t="str">
        <f>IFERROR(UPPER(LEFT(VLOOKUP(C261,'Party Data'!$F:$M,5,FALSE),3)),"")</f>
        <v/>
      </c>
      <c r="I261" s="86" t="str">
        <f>IF(F261="","",VLOOKUP($D$2,ID!$C$1:$F$86,3,FALSE))</f>
        <v/>
      </c>
      <c r="J261" s="87" t="str">
        <f>IF(I261="","",VLOOKUP(I261,ID!$E$1:$F$107,2,FALSE))</f>
        <v/>
      </c>
      <c r="K261" s="164"/>
      <c r="L261" s="142" t="str">
        <f>IFERROR(IF(C261="","",IF(SUMIFS(Dues!$F$4:$F$153,Dues!$B$4:$B$153,DCR!$C261)-SUMIFS($M$7:$M260,$C$7:$C260,$C261)&lt;0,"No Due",SUMIFS(Dues!$F$4:$F$153,Dues!$B$4:$B$153,DCR!$C261)-SUMIFS($M$7:$M260,$C$7:$C260,$C261))),"No Dues")</f>
        <v/>
      </c>
      <c r="M261" s="143"/>
      <c r="N261" s="143"/>
      <c r="O261" s="145" t="str">
        <f>IFERROR(IF(AND(L261&lt;=0,M261&lt;&gt;""),"Cash?",SUMIFS($M$8:$M261,$C$8:$C261,$C261)/VLOOKUP($C261,$C$8:$L261,10,FALSE)),"")</f>
        <v/>
      </c>
      <c r="P261" s="50" t="str">
        <f t="shared" si="10"/>
        <v/>
      </c>
      <c r="Q261" s="63"/>
      <c r="R261" s="88" t="str">
        <f>IF(IFERROR(VLOOKUP(C261,$C$7:C260,1,FALSE)&gt;0,0),"",1)</f>
        <v/>
      </c>
      <c r="S261" s="88"/>
      <c r="T261" s="88" t="str">
        <f t="shared" si="11"/>
        <v/>
      </c>
      <c r="U261" s="89" t="e">
        <f t="shared" si="12"/>
        <v>#VALUE!</v>
      </c>
      <c r="V261" s="61"/>
      <c r="W261" s="146"/>
      <c r="X261" s="147"/>
    </row>
    <row r="262" spans="1:24" ht="16.5" customHeight="1">
      <c r="A262" s="62"/>
      <c r="B262" s="83" t="str">
        <f>IF(C262="","",_xlfn.AGGREGATE(2,7,$B$8:B261)+1)</f>
        <v/>
      </c>
      <c r="C262" s="84" t="str">
        <f>IFERROR(IF(D262="","",INDEX('Party Data'!$C$1:$P$9950,MATCH(DCR!D262,'Party Data'!$P$2:$P$9950,0)+1,4)),"New")</f>
        <v/>
      </c>
      <c r="D262" s="7"/>
      <c r="E262" s="8" t="str">
        <f>IFERROR(IF(C262="","",VLOOKUP(C262,'Party Data'!F:H,3,FALSE)),"")</f>
        <v/>
      </c>
      <c r="F262" s="10" t="str">
        <f>IFERROR(IF(D262="","",INDEX('Party Data'!$D:$F,MATCH(DCR!C262,'Party Data'!F:F,0),1)),"")</f>
        <v/>
      </c>
      <c r="G262" s="32" t="str">
        <f>IFERROR(VLOOKUP(C262,'Party Data'!$F:$N,8,FALSE),"")</f>
        <v/>
      </c>
      <c r="H262" s="85" t="str">
        <f>IFERROR(UPPER(LEFT(VLOOKUP(C262,'Party Data'!$F:$M,5,FALSE),3)),"")</f>
        <v/>
      </c>
      <c r="I262" s="86" t="str">
        <f>IF(F262="","",VLOOKUP($D$2,ID!$C$1:$F$86,3,FALSE))</f>
        <v/>
      </c>
      <c r="J262" s="87" t="str">
        <f>IF(I262="","",VLOOKUP(I262,ID!$E$1:$F$107,2,FALSE))</f>
        <v/>
      </c>
      <c r="K262" s="164"/>
      <c r="L262" s="142" t="str">
        <f>IFERROR(IF(C262="","",IF(SUMIFS(Dues!$F$4:$F$153,Dues!$B$4:$B$153,DCR!$C262)-SUMIFS($M$7:$M261,$C$7:$C261,$C262)&lt;0,"No Due",SUMIFS(Dues!$F$4:$F$153,Dues!$B$4:$B$153,DCR!$C262)-SUMIFS($M$7:$M261,$C$7:$C261,$C262))),"No Dues")</f>
        <v/>
      </c>
      <c r="M262" s="143"/>
      <c r="N262" s="143"/>
      <c r="O262" s="145" t="str">
        <f>IFERROR(IF(AND(L262&lt;=0,M262&lt;&gt;""),"Cash?",SUMIFS($M$8:$M262,$C$8:$C262,$C262)/VLOOKUP($C262,$C$8:$L262,10,FALSE)),"")</f>
        <v/>
      </c>
      <c r="P262" s="50" t="str">
        <f t="shared" si="10"/>
        <v/>
      </c>
      <c r="Q262" s="63"/>
      <c r="R262" s="88" t="str">
        <f>IF(IFERROR(VLOOKUP(C262,$C$7:C261,1,FALSE)&gt;0,0),"",1)</f>
        <v/>
      </c>
      <c r="S262" s="88"/>
      <c r="T262" s="88" t="str">
        <f t="shared" si="11"/>
        <v/>
      </c>
      <c r="U262" s="89" t="e">
        <f t="shared" si="12"/>
        <v>#VALUE!</v>
      </c>
      <c r="V262" s="61"/>
      <c r="W262" s="146"/>
      <c r="X262" s="147"/>
    </row>
    <row r="263" spans="1:24" ht="16.5" customHeight="1">
      <c r="A263" s="62"/>
      <c r="B263" s="83" t="str">
        <f>IF(C263="","",_xlfn.AGGREGATE(2,7,$B$8:B262)+1)</f>
        <v/>
      </c>
      <c r="C263" s="84" t="str">
        <f>IFERROR(IF(D263="","",INDEX('Party Data'!$C$1:$P$9950,MATCH(DCR!D263,'Party Data'!$P$2:$P$9950,0)+1,4)),"New")</f>
        <v/>
      </c>
      <c r="D263" s="7"/>
      <c r="E263" s="8" t="str">
        <f>IFERROR(IF(C263="","",VLOOKUP(C263,'Party Data'!F:H,3,FALSE)),"")</f>
        <v/>
      </c>
      <c r="F263" s="10" t="str">
        <f>IFERROR(IF(D263="","",INDEX('Party Data'!$D:$F,MATCH(DCR!C263,'Party Data'!F:F,0),1)),"")</f>
        <v/>
      </c>
      <c r="G263" s="32" t="str">
        <f>IFERROR(VLOOKUP(C263,'Party Data'!$F:$N,8,FALSE),"")</f>
        <v/>
      </c>
      <c r="H263" s="85" t="str">
        <f>IFERROR(UPPER(LEFT(VLOOKUP(C263,'Party Data'!$F:$M,5,FALSE),3)),"")</f>
        <v/>
      </c>
      <c r="I263" s="86" t="str">
        <f>IF(F263="","",VLOOKUP($D$2,ID!$C$1:$F$86,3,FALSE))</f>
        <v/>
      </c>
      <c r="J263" s="87" t="str">
        <f>IF(I263="","",VLOOKUP(I263,ID!$E$1:$F$107,2,FALSE))</f>
        <v/>
      </c>
      <c r="K263" s="164"/>
      <c r="L263" s="142" t="str">
        <f>IFERROR(IF(C263="","",IF(SUMIFS(Dues!$F$4:$F$153,Dues!$B$4:$B$153,DCR!$C263)-SUMIFS($M$7:$M262,$C$7:$C262,$C263)&lt;0,"No Due",SUMIFS(Dues!$F$4:$F$153,Dues!$B$4:$B$153,DCR!$C263)-SUMIFS($M$7:$M262,$C$7:$C262,$C263))),"No Dues")</f>
        <v/>
      </c>
      <c r="M263" s="143"/>
      <c r="N263" s="143"/>
      <c r="O263" s="145" t="str">
        <f>IFERROR(IF(AND(L263&lt;=0,M263&lt;&gt;""),"Cash?",SUMIFS($M$8:$M263,$C$8:$C263,$C263)/VLOOKUP($C263,$C$8:$L263,10,FALSE)),"")</f>
        <v/>
      </c>
      <c r="P263" s="50" t="str">
        <f t="shared" si="10"/>
        <v/>
      </c>
      <c r="Q263" s="63"/>
      <c r="R263" s="88" t="str">
        <f>IF(IFERROR(VLOOKUP(C263,$C$7:C262,1,FALSE)&gt;0,0),"",1)</f>
        <v/>
      </c>
      <c r="S263" s="88"/>
      <c r="T263" s="88" t="str">
        <f t="shared" si="11"/>
        <v/>
      </c>
      <c r="U263" s="89" t="e">
        <f t="shared" si="12"/>
        <v>#VALUE!</v>
      </c>
      <c r="V263" s="61"/>
      <c r="W263" s="146"/>
      <c r="X263" s="147"/>
    </row>
    <row r="264" spans="1:24" ht="16.5" customHeight="1">
      <c r="A264" s="62"/>
      <c r="B264" s="83" t="str">
        <f>IF(C264="","",_xlfn.AGGREGATE(2,7,$B$8:B263)+1)</f>
        <v/>
      </c>
      <c r="C264" s="84" t="str">
        <f>IFERROR(IF(D264="","",INDEX('Party Data'!$C$1:$P$9950,MATCH(DCR!D264,'Party Data'!$P$2:$P$9950,0)+1,4)),"New")</f>
        <v/>
      </c>
      <c r="D264" s="7"/>
      <c r="E264" s="8" t="str">
        <f>IFERROR(IF(C264="","",VLOOKUP(C264,'Party Data'!F:H,3,FALSE)),"")</f>
        <v/>
      </c>
      <c r="F264" s="10" t="str">
        <f>IFERROR(IF(D264="","",INDEX('Party Data'!$D:$F,MATCH(DCR!C264,'Party Data'!F:F,0),1)),"")</f>
        <v/>
      </c>
      <c r="G264" s="32" t="str">
        <f>IFERROR(VLOOKUP(C264,'Party Data'!$F:$N,8,FALSE),"")</f>
        <v/>
      </c>
      <c r="H264" s="85" t="str">
        <f>IFERROR(UPPER(LEFT(VLOOKUP(C264,'Party Data'!$F:$M,5,FALSE),3)),"")</f>
        <v/>
      </c>
      <c r="I264" s="86" t="str">
        <f>IF(F264="","",VLOOKUP($D$2,ID!$C$1:$F$86,3,FALSE))</f>
        <v/>
      </c>
      <c r="J264" s="87" t="str">
        <f>IF(I264="","",VLOOKUP(I264,ID!$E$1:$F$107,2,FALSE))</f>
        <v/>
      </c>
      <c r="K264" s="164"/>
      <c r="L264" s="142" t="str">
        <f>IFERROR(IF(C264="","",IF(SUMIFS(Dues!$F$4:$F$153,Dues!$B$4:$B$153,DCR!$C264)-SUMIFS($M$7:$M263,$C$7:$C263,$C264)&lt;0,"No Due",SUMIFS(Dues!$F$4:$F$153,Dues!$B$4:$B$153,DCR!$C264)-SUMIFS($M$7:$M263,$C$7:$C263,$C264))),"No Dues")</f>
        <v/>
      </c>
      <c r="M264" s="143"/>
      <c r="N264" s="143"/>
      <c r="O264" s="145" t="str">
        <f>IFERROR(IF(AND(L264&lt;=0,M264&lt;&gt;""),"Cash?",SUMIFS($M$8:$M264,$C$8:$C264,$C264)/VLOOKUP($C264,$C$8:$L264,10,FALSE)),"")</f>
        <v/>
      </c>
      <c r="P264" s="50" t="str">
        <f t="shared" ref="P264:P327" si="13">IF(K264="","",IF(C264="New","New Dr.",T264))</f>
        <v/>
      </c>
      <c r="Q264" s="63"/>
      <c r="R264" s="88" t="str">
        <f>IF(IFERROR(VLOOKUP(C264,$C$7:C263,1,FALSE)&gt;0,0),"",1)</f>
        <v/>
      </c>
      <c r="S264" s="88"/>
      <c r="T264" s="88" t="str">
        <f t="shared" ref="T264:T327" si="14">IF(H264="","",IF(TEXT(K264,"DDD")&lt;&gt;H264,"Off-Rt.",""))</f>
        <v/>
      </c>
      <c r="U264" s="89" t="e">
        <f t="shared" si="12"/>
        <v>#VALUE!</v>
      </c>
      <c r="V264" s="61"/>
      <c r="W264" s="146"/>
      <c r="X264" s="147"/>
    </row>
    <row r="265" spans="1:24" ht="16.5" customHeight="1">
      <c r="A265" s="62"/>
      <c r="B265" s="83" t="str">
        <f>IF(C265="","",_xlfn.AGGREGATE(2,7,$B$8:B264)+1)</f>
        <v/>
      </c>
      <c r="C265" s="84" t="str">
        <f>IFERROR(IF(D265="","",INDEX('Party Data'!$C$1:$P$9950,MATCH(DCR!D265,'Party Data'!$P$2:$P$9950,0)+1,4)),"New")</f>
        <v/>
      </c>
      <c r="D265" s="7"/>
      <c r="E265" s="8" t="str">
        <f>IFERROR(IF(C265="","",VLOOKUP(C265,'Party Data'!F:H,3,FALSE)),"")</f>
        <v/>
      </c>
      <c r="F265" s="10" t="str">
        <f>IFERROR(IF(D265="","",INDEX('Party Data'!$D:$F,MATCH(DCR!C265,'Party Data'!F:F,0),1)),"")</f>
        <v/>
      </c>
      <c r="G265" s="32" t="str">
        <f>IFERROR(VLOOKUP(C265,'Party Data'!$F:$N,8,FALSE),"")</f>
        <v/>
      </c>
      <c r="H265" s="85" t="str">
        <f>IFERROR(UPPER(LEFT(VLOOKUP(C265,'Party Data'!$F:$M,5,FALSE),3)),"")</f>
        <v/>
      </c>
      <c r="I265" s="86" t="str">
        <f>IF(F265="","",VLOOKUP($D$2,ID!$C$1:$F$86,3,FALSE))</f>
        <v/>
      </c>
      <c r="J265" s="87" t="str">
        <f>IF(I265="","",VLOOKUP(I265,ID!$E$1:$F$107,2,FALSE))</f>
        <v/>
      </c>
      <c r="K265" s="164"/>
      <c r="L265" s="142" t="str">
        <f>IFERROR(IF(C265="","",IF(SUMIFS(Dues!$F$4:$F$153,Dues!$B$4:$B$153,DCR!$C265)-SUMIFS($M$7:$M264,$C$7:$C264,$C265)&lt;0,"No Due",SUMIFS(Dues!$F$4:$F$153,Dues!$B$4:$B$153,DCR!$C265)-SUMIFS($M$7:$M264,$C$7:$C264,$C265))),"No Dues")</f>
        <v/>
      </c>
      <c r="M265" s="143"/>
      <c r="N265" s="143"/>
      <c r="O265" s="145" t="str">
        <f>IFERROR(IF(AND(L265&lt;=0,M265&lt;&gt;""),"Cash?",SUMIFS($M$8:$M265,$C$8:$C265,$C265)/VLOOKUP($C265,$C$8:$L265,10,FALSE)),"")</f>
        <v/>
      </c>
      <c r="P265" s="50" t="str">
        <f t="shared" si="13"/>
        <v/>
      </c>
      <c r="Q265" s="63"/>
      <c r="R265" s="88" t="str">
        <f>IF(IFERROR(VLOOKUP(C265,$C$7:C264,1,FALSE)&gt;0,0),"",1)</f>
        <v/>
      </c>
      <c r="S265" s="88"/>
      <c r="T265" s="88" t="str">
        <f t="shared" si="14"/>
        <v/>
      </c>
      <c r="U265" s="89" t="e">
        <f t="shared" si="12"/>
        <v>#VALUE!</v>
      </c>
      <c r="V265" s="61"/>
      <c r="W265" s="146"/>
      <c r="X265" s="147"/>
    </row>
    <row r="266" spans="1:24" ht="16.5" customHeight="1">
      <c r="A266" s="62"/>
      <c r="B266" s="83" t="str">
        <f>IF(C266="","",_xlfn.AGGREGATE(2,7,$B$8:B265)+1)</f>
        <v/>
      </c>
      <c r="C266" s="84" t="str">
        <f>IFERROR(IF(D266="","",INDEX('Party Data'!$C$1:$P$9950,MATCH(DCR!D266,'Party Data'!$P$2:$P$9950,0)+1,4)),"New")</f>
        <v/>
      </c>
      <c r="D266" s="7"/>
      <c r="E266" s="8" t="str">
        <f>IFERROR(IF(C266="","",VLOOKUP(C266,'Party Data'!F:H,3,FALSE)),"")</f>
        <v/>
      </c>
      <c r="F266" s="10" t="str">
        <f>IFERROR(IF(D266="","",INDEX('Party Data'!$D:$F,MATCH(DCR!C266,'Party Data'!F:F,0),1)),"")</f>
        <v/>
      </c>
      <c r="G266" s="32" t="str">
        <f>IFERROR(VLOOKUP(C266,'Party Data'!$F:$N,8,FALSE),"")</f>
        <v/>
      </c>
      <c r="H266" s="85" t="str">
        <f>IFERROR(UPPER(LEFT(VLOOKUP(C266,'Party Data'!$F:$M,5,FALSE),3)),"")</f>
        <v/>
      </c>
      <c r="I266" s="86" t="str">
        <f>IF(F266="","",VLOOKUP($D$2,ID!$C$1:$F$86,3,FALSE))</f>
        <v/>
      </c>
      <c r="J266" s="87" t="str">
        <f>IF(I266="","",VLOOKUP(I266,ID!$E$1:$F$107,2,FALSE))</f>
        <v/>
      </c>
      <c r="K266" s="164"/>
      <c r="L266" s="142" t="str">
        <f>IFERROR(IF(C266="","",IF(SUMIFS(Dues!$F$4:$F$153,Dues!$B$4:$B$153,DCR!$C266)-SUMIFS($M$7:$M265,$C$7:$C265,$C266)&lt;0,"No Due",SUMIFS(Dues!$F$4:$F$153,Dues!$B$4:$B$153,DCR!$C266)-SUMIFS($M$7:$M265,$C$7:$C265,$C266))),"No Dues")</f>
        <v/>
      </c>
      <c r="M266" s="143"/>
      <c r="N266" s="143"/>
      <c r="O266" s="145" t="str">
        <f>IFERROR(IF(AND(L266&lt;=0,M266&lt;&gt;""),"Cash?",SUMIFS($M$8:$M266,$C$8:$C266,$C266)/VLOOKUP($C266,$C$8:$L266,10,FALSE)),"")</f>
        <v/>
      </c>
      <c r="P266" s="50" t="str">
        <f t="shared" si="13"/>
        <v/>
      </c>
      <c r="Q266" s="63"/>
      <c r="R266" s="88" t="str">
        <f>IF(IFERROR(VLOOKUP(C266,$C$7:C265,1,FALSE)&gt;0,0),"",1)</f>
        <v/>
      </c>
      <c r="S266" s="88"/>
      <c r="T266" s="88" t="str">
        <f t="shared" si="14"/>
        <v/>
      </c>
      <c r="U266" s="89" t="e">
        <f t="shared" si="12"/>
        <v>#VALUE!</v>
      </c>
      <c r="V266" s="61"/>
      <c r="W266" s="146"/>
      <c r="X266" s="147"/>
    </row>
    <row r="267" spans="1:24" ht="16.5" customHeight="1">
      <c r="A267" s="62"/>
      <c r="B267" s="83" t="str">
        <f>IF(C267="","",_xlfn.AGGREGATE(2,7,$B$8:B266)+1)</f>
        <v/>
      </c>
      <c r="C267" s="84" t="str">
        <f>IFERROR(IF(D267="","",INDEX('Party Data'!$C$1:$P$9950,MATCH(DCR!D267,'Party Data'!$P$2:$P$9950,0)+1,4)),"New")</f>
        <v/>
      </c>
      <c r="D267" s="7"/>
      <c r="E267" s="8" t="str">
        <f>IFERROR(IF(C267="","",VLOOKUP(C267,'Party Data'!F:H,3,FALSE)),"")</f>
        <v/>
      </c>
      <c r="F267" s="10" t="str">
        <f>IFERROR(IF(D267="","",INDEX('Party Data'!$D:$F,MATCH(DCR!C267,'Party Data'!F:F,0),1)),"")</f>
        <v/>
      </c>
      <c r="G267" s="32" t="str">
        <f>IFERROR(VLOOKUP(C267,'Party Data'!$F:$N,8,FALSE),"")</f>
        <v/>
      </c>
      <c r="H267" s="85" t="str">
        <f>IFERROR(UPPER(LEFT(VLOOKUP(C267,'Party Data'!$F:$M,5,FALSE),3)),"")</f>
        <v/>
      </c>
      <c r="I267" s="86" t="str">
        <f>IF(F267="","",VLOOKUP($D$2,ID!$C$1:$F$86,3,FALSE))</f>
        <v/>
      </c>
      <c r="J267" s="87" t="str">
        <f>IF(I267="","",VLOOKUP(I267,ID!$E$1:$F$107,2,FALSE))</f>
        <v/>
      </c>
      <c r="K267" s="164"/>
      <c r="L267" s="142" t="str">
        <f>IFERROR(IF(C267="","",IF(SUMIFS(Dues!$F$4:$F$153,Dues!$B$4:$B$153,DCR!$C267)-SUMIFS($M$7:$M266,$C$7:$C266,$C267)&lt;0,"No Due",SUMIFS(Dues!$F$4:$F$153,Dues!$B$4:$B$153,DCR!$C267)-SUMIFS($M$7:$M266,$C$7:$C266,$C267))),"No Dues")</f>
        <v/>
      </c>
      <c r="M267" s="143"/>
      <c r="N267" s="143"/>
      <c r="O267" s="145" t="str">
        <f>IFERROR(IF(AND(L267&lt;=0,M267&lt;&gt;""),"Cash?",SUMIFS($M$8:$M267,$C$8:$C267,$C267)/VLOOKUP($C267,$C$8:$L267,10,FALSE)),"")</f>
        <v/>
      </c>
      <c r="P267" s="50" t="str">
        <f t="shared" si="13"/>
        <v/>
      </c>
      <c r="Q267" s="63"/>
      <c r="R267" s="88" t="str">
        <f>IF(IFERROR(VLOOKUP(C267,$C$7:C266,1,FALSE)&gt;0,0),"",1)</f>
        <v/>
      </c>
      <c r="S267" s="88"/>
      <c r="T267" s="88" t="str">
        <f t="shared" si="14"/>
        <v/>
      </c>
      <c r="U267" s="89" t="e">
        <f t="shared" si="12"/>
        <v>#VALUE!</v>
      </c>
      <c r="V267" s="61"/>
      <c r="W267" s="146"/>
      <c r="X267" s="147"/>
    </row>
    <row r="268" spans="1:24" ht="16.5" customHeight="1">
      <c r="A268" s="62"/>
      <c r="B268" s="83" t="str">
        <f>IF(C268="","",_xlfn.AGGREGATE(2,7,$B$8:B267)+1)</f>
        <v/>
      </c>
      <c r="C268" s="84" t="str">
        <f>IFERROR(IF(D268="","",INDEX('Party Data'!$C$1:$P$9950,MATCH(DCR!D268,'Party Data'!$P$2:$P$9950,0)+1,4)),"New")</f>
        <v/>
      </c>
      <c r="D268" s="7"/>
      <c r="E268" s="8" t="str">
        <f>IFERROR(IF(C268="","",VLOOKUP(C268,'Party Data'!F:H,3,FALSE)),"")</f>
        <v/>
      </c>
      <c r="F268" s="10" t="str">
        <f>IFERROR(IF(D268="","",INDEX('Party Data'!$D:$F,MATCH(DCR!C268,'Party Data'!F:F,0),1)),"")</f>
        <v/>
      </c>
      <c r="G268" s="32" t="str">
        <f>IFERROR(VLOOKUP(C268,'Party Data'!$F:$N,8,FALSE),"")</f>
        <v/>
      </c>
      <c r="H268" s="85" t="str">
        <f>IFERROR(UPPER(LEFT(VLOOKUP(C268,'Party Data'!$F:$M,5,FALSE),3)),"")</f>
        <v/>
      </c>
      <c r="I268" s="86" t="str">
        <f>IF(F268="","",VLOOKUP($D$2,ID!$C$1:$F$86,3,FALSE))</f>
        <v/>
      </c>
      <c r="J268" s="87" t="str">
        <f>IF(I268="","",VLOOKUP(I268,ID!$E$1:$F$107,2,FALSE))</f>
        <v/>
      </c>
      <c r="K268" s="164"/>
      <c r="L268" s="142" t="str">
        <f>IFERROR(IF(C268="","",IF(SUMIFS(Dues!$F$4:$F$153,Dues!$B$4:$B$153,DCR!$C268)-SUMIFS($M$7:$M267,$C$7:$C267,$C268)&lt;0,"No Due",SUMIFS(Dues!$F$4:$F$153,Dues!$B$4:$B$153,DCR!$C268)-SUMIFS($M$7:$M267,$C$7:$C267,$C268))),"No Dues")</f>
        <v/>
      </c>
      <c r="M268" s="143"/>
      <c r="N268" s="143"/>
      <c r="O268" s="145" t="str">
        <f>IFERROR(IF(AND(L268&lt;=0,M268&lt;&gt;""),"Cash?",SUMIFS($M$8:$M268,$C$8:$C268,$C268)/VLOOKUP($C268,$C$8:$L268,10,FALSE)),"")</f>
        <v/>
      </c>
      <c r="P268" s="50" t="str">
        <f t="shared" si="13"/>
        <v/>
      </c>
      <c r="Q268" s="63"/>
      <c r="R268" s="88" t="str">
        <f>IF(IFERROR(VLOOKUP(C268,$C$7:C267,1,FALSE)&gt;0,0),"",1)</f>
        <v/>
      </c>
      <c r="S268" s="88"/>
      <c r="T268" s="88" t="str">
        <f t="shared" si="14"/>
        <v/>
      </c>
      <c r="U268" s="89" t="e">
        <f t="shared" si="12"/>
        <v>#VALUE!</v>
      </c>
      <c r="V268" s="61"/>
      <c r="W268" s="146"/>
      <c r="X268" s="147"/>
    </row>
    <row r="269" spans="1:24" ht="16.5" customHeight="1">
      <c r="A269" s="62"/>
      <c r="B269" s="83" t="str">
        <f>IF(C269="","",_xlfn.AGGREGATE(2,7,$B$8:B268)+1)</f>
        <v/>
      </c>
      <c r="C269" s="84" t="str">
        <f>IFERROR(IF(D269="","",INDEX('Party Data'!$C$1:$P$9950,MATCH(DCR!D269,'Party Data'!$P$2:$P$9950,0)+1,4)),"New")</f>
        <v/>
      </c>
      <c r="D269" s="7"/>
      <c r="E269" s="8" t="str">
        <f>IFERROR(IF(C269="","",VLOOKUP(C269,'Party Data'!F:H,3,FALSE)),"")</f>
        <v/>
      </c>
      <c r="F269" s="10" t="str">
        <f>IFERROR(IF(D269="","",INDEX('Party Data'!$D:$F,MATCH(DCR!C269,'Party Data'!F:F,0),1)),"")</f>
        <v/>
      </c>
      <c r="G269" s="32" t="str">
        <f>IFERROR(VLOOKUP(C269,'Party Data'!$F:$N,8,FALSE),"")</f>
        <v/>
      </c>
      <c r="H269" s="85" t="str">
        <f>IFERROR(UPPER(LEFT(VLOOKUP(C269,'Party Data'!$F:$M,5,FALSE),3)),"")</f>
        <v/>
      </c>
      <c r="I269" s="86" t="str">
        <f>IF(F269="","",VLOOKUP($D$2,ID!$C$1:$F$86,3,FALSE))</f>
        <v/>
      </c>
      <c r="J269" s="87" t="str">
        <f>IF(I269="","",VLOOKUP(I269,ID!$E$1:$F$107,2,FALSE))</f>
        <v/>
      </c>
      <c r="K269" s="164"/>
      <c r="L269" s="142" t="str">
        <f>IFERROR(IF(C269="","",IF(SUMIFS(Dues!$F$4:$F$153,Dues!$B$4:$B$153,DCR!$C269)-SUMIFS($M$7:$M268,$C$7:$C268,$C269)&lt;0,"No Due",SUMIFS(Dues!$F$4:$F$153,Dues!$B$4:$B$153,DCR!$C269)-SUMIFS($M$7:$M268,$C$7:$C268,$C269))),"No Dues")</f>
        <v/>
      </c>
      <c r="M269" s="143"/>
      <c r="N269" s="143"/>
      <c r="O269" s="145" t="str">
        <f>IFERROR(IF(AND(L269&lt;=0,M269&lt;&gt;""),"Cash?",SUMIFS($M$8:$M269,$C$8:$C269,$C269)/VLOOKUP($C269,$C$8:$L269,10,FALSE)),"")</f>
        <v/>
      </c>
      <c r="P269" s="50" t="str">
        <f t="shared" si="13"/>
        <v/>
      </c>
      <c r="Q269" s="63"/>
      <c r="R269" s="88" t="str">
        <f>IF(IFERROR(VLOOKUP(C269,$C$7:C268,1,FALSE)&gt;0,0),"",1)</f>
        <v/>
      </c>
      <c r="S269" s="88"/>
      <c r="T269" s="88" t="str">
        <f t="shared" si="14"/>
        <v/>
      </c>
      <c r="U269" s="89" t="e">
        <f t="shared" si="12"/>
        <v>#VALUE!</v>
      </c>
      <c r="V269" s="61"/>
      <c r="W269" s="146"/>
      <c r="X269" s="147"/>
    </row>
    <row r="270" spans="1:24" ht="16.5" customHeight="1">
      <c r="A270" s="62"/>
      <c r="B270" s="83" t="str">
        <f>IF(C270="","",_xlfn.AGGREGATE(2,7,$B$8:B269)+1)</f>
        <v/>
      </c>
      <c r="C270" s="84" t="str">
        <f>IFERROR(IF(D270="","",INDEX('Party Data'!$C$1:$P$9950,MATCH(DCR!D270,'Party Data'!$P$2:$P$9950,0)+1,4)),"New")</f>
        <v/>
      </c>
      <c r="D270" s="7"/>
      <c r="E270" s="8" t="str">
        <f>IFERROR(IF(C270="","",VLOOKUP(C270,'Party Data'!F:H,3,FALSE)),"")</f>
        <v/>
      </c>
      <c r="F270" s="10" t="str">
        <f>IFERROR(IF(D270="","",INDEX('Party Data'!$D:$F,MATCH(DCR!C270,'Party Data'!F:F,0),1)),"")</f>
        <v/>
      </c>
      <c r="G270" s="32" t="str">
        <f>IFERROR(VLOOKUP(C270,'Party Data'!$F:$N,8,FALSE),"")</f>
        <v/>
      </c>
      <c r="H270" s="85" t="str">
        <f>IFERROR(UPPER(LEFT(VLOOKUP(C270,'Party Data'!$F:$M,5,FALSE),3)),"")</f>
        <v/>
      </c>
      <c r="I270" s="86" t="str">
        <f>IF(F270="","",VLOOKUP($D$2,ID!$C$1:$F$86,3,FALSE))</f>
        <v/>
      </c>
      <c r="J270" s="87" t="str">
        <f>IF(I270="","",VLOOKUP(I270,ID!$E$1:$F$107,2,FALSE))</f>
        <v/>
      </c>
      <c r="K270" s="164"/>
      <c r="L270" s="142" t="str">
        <f>IFERROR(IF(C270="","",IF(SUMIFS(Dues!$F$4:$F$153,Dues!$B$4:$B$153,DCR!$C270)-SUMIFS($M$7:$M269,$C$7:$C269,$C270)&lt;0,"No Due",SUMIFS(Dues!$F$4:$F$153,Dues!$B$4:$B$153,DCR!$C270)-SUMIFS($M$7:$M269,$C$7:$C269,$C270))),"No Dues")</f>
        <v/>
      </c>
      <c r="M270" s="143"/>
      <c r="N270" s="143"/>
      <c r="O270" s="145" t="str">
        <f>IFERROR(IF(AND(L270&lt;=0,M270&lt;&gt;""),"Cash?",SUMIFS($M$8:$M270,$C$8:$C270,$C270)/VLOOKUP($C270,$C$8:$L270,10,FALSE)),"")</f>
        <v/>
      </c>
      <c r="P270" s="50" t="str">
        <f t="shared" si="13"/>
        <v/>
      </c>
      <c r="Q270" s="63"/>
      <c r="R270" s="88" t="str">
        <f>IF(IFERROR(VLOOKUP(C270,$C$7:C269,1,FALSE)&gt;0,0),"",1)</f>
        <v/>
      </c>
      <c r="S270" s="88"/>
      <c r="T270" s="88" t="str">
        <f t="shared" si="14"/>
        <v/>
      </c>
      <c r="U270" s="89" t="e">
        <f t="shared" si="12"/>
        <v>#VALUE!</v>
      </c>
      <c r="V270" s="61"/>
      <c r="W270" s="146"/>
      <c r="X270" s="147"/>
    </row>
    <row r="271" spans="1:24" ht="16.5" customHeight="1">
      <c r="A271" s="62"/>
      <c r="B271" s="83" t="str">
        <f>IF(C271="","",_xlfn.AGGREGATE(2,7,$B$8:B270)+1)</f>
        <v/>
      </c>
      <c r="C271" s="84" t="str">
        <f>IFERROR(IF(D271="","",INDEX('Party Data'!$C$1:$P$9950,MATCH(DCR!D271,'Party Data'!$P$2:$P$9950,0)+1,4)),"New")</f>
        <v/>
      </c>
      <c r="D271" s="7"/>
      <c r="E271" s="8" t="str">
        <f>IFERROR(IF(C271="","",VLOOKUP(C271,'Party Data'!F:H,3,FALSE)),"")</f>
        <v/>
      </c>
      <c r="F271" s="10" t="str">
        <f>IFERROR(IF(D271="","",INDEX('Party Data'!$D:$F,MATCH(DCR!C271,'Party Data'!F:F,0),1)),"")</f>
        <v/>
      </c>
      <c r="G271" s="32" t="str">
        <f>IFERROR(VLOOKUP(C271,'Party Data'!$F:$N,8,FALSE),"")</f>
        <v/>
      </c>
      <c r="H271" s="85" t="str">
        <f>IFERROR(UPPER(LEFT(VLOOKUP(C271,'Party Data'!$F:$M,5,FALSE),3)),"")</f>
        <v/>
      </c>
      <c r="I271" s="86" t="str">
        <f>IF(F271="","",VLOOKUP($D$2,ID!$C$1:$F$86,3,FALSE))</f>
        <v/>
      </c>
      <c r="J271" s="87" t="str">
        <f>IF(I271="","",VLOOKUP(I271,ID!$E$1:$F$107,2,FALSE))</f>
        <v/>
      </c>
      <c r="K271" s="164"/>
      <c r="L271" s="142" t="str">
        <f>IFERROR(IF(C271="","",IF(SUMIFS(Dues!$F$4:$F$153,Dues!$B$4:$B$153,DCR!$C271)-SUMIFS($M$7:$M270,$C$7:$C270,$C271)&lt;0,"No Due",SUMIFS(Dues!$F$4:$F$153,Dues!$B$4:$B$153,DCR!$C271)-SUMIFS($M$7:$M270,$C$7:$C270,$C271))),"No Dues")</f>
        <v/>
      </c>
      <c r="M271" s="143"/>
      <c r="N271" s="143"/>
      <c r="O271" s="145" t="str">
        <f>IFERROR(IF(AND(L271&lt;=0,M271&lt;&gt;""),"Cash?",SUMIFS($M$8:$M271,$C$8:$C271,$C271)/VLOOKUP($C271,$C$8:$L271,10,FALSE)),"")</f>
        <v/>
      </c>
      <c r="P271" s="50" t="str">
        <f t="shared" si="13"/>
        <v/>
      </c>
      <c r="Q271" s="63"/>
      <c r="R271" s="88" t="str">
        <f>IF(IFERROR(VLOOKUP(C271,$C$7:C270,1,FALSE)&gt;0,0),"",1)</f>
        <v/>
      </c>
      <c r="S271" s="88"/>
      <c r="T271" s="88" t="str">
        <f t="shared" si="14"/>
        <v/>
      </c>
      <c r="U271" s="89" t="e">
        <f t="shared" si="12"/>
        <v>#VALUE!</v>
      </c>
      <c r="V271" s="61"/>
      <c r="W271" s="146"/>
      <c r="X271" s="147"/>
    </row>
    <row r="272" spans="1:24" ht="16.5" customHeight="1">
      <c r="A272" s="62"/>
      <c r="B272" s="83" t="str">
        <f>IF(C272="","",_xlfn.AGGREGATE(2,7,$B$8:B271)+1)</f>
        <v/>
      </c>
      <c r="C272" s="84" t="str">
        <f>IFERROR(IF(D272="","",INDEX('Party Data'!$C$1:$P$9950,MATCH(DCR!D272,'Party Data'!$P$2:$P$9950,0)+1,4)),"New")</f>
        <v/>
      </c>
      <c r="D272" s="7"/>
      <c r="E272" s="8" t="str">
        <f>IFERROR(IF(C272="","",VLOOKUP(C272,'Party Data'!F:H,3,FALSE)),"")</f>
        <v/>
      </c>
      <c r="F272" s="10" t="str">
        <f>IFERROR(IF(D272="","",INDEX('Party Data'!$D:$F,MATCH(DCR!C272,'Party Data'!F:F,0),1)),"")</f>
        <v/>
      </c>
      <c r="G272" s="32" t="str">
        <f>IFERROR(VLOOKUP(C272,'Party Data'!$F:$N,8,FALSE),"")</f>
        <v/>
      </c>
      <c r="H272" s="85" t="str">
        <f>IFERROR(UPPER(LEFT(VLOOKUP(C272,'Party Data'!$F:$M,5,FALSE),3)),"")</f>
        <v/>
      </c>
      <c r="I272" s="86" t="str">
        <f>IF(F272="","",VLOOKUP($D$2,ID!$C$1:$F$86,3,FALSE))</f>
        <v/>
      </c>
      <c r="J272" s="87" t="str">
        <f>IF(I272="","",VLOOKUP(I272,ID!$E$1:$F$107,2,FALSE))</f>
        <v/>
      </c>
      <c r="K272" s="164"/>
      <c r="L272" s="142" t="str">
        <f>IFERROR(IF(C272="","",IF(SUMIFS(Dues!$F$4:$F$153,Dues!$B$4:$B$153,DCR!$C272)-SUMIFS($M$7:$M271,$C$7:$C271,$C272)&lt;0,"No Due",SUMIFS(Dues!$F$4:$F$153,Dues!$B$4:$B$153,DCR!$C272)-SUMIFS($M$7:$M271,$C$7:$C271,$C272))),"No Dues")</f>
        <v/>
      </c>
      <c r="M272" s="143"/>
      <c r="N272" s="143"/>
      <c r="O272" s="145" t="str">
        <f>IFERROR(IF(AND(L272&lt;=0,M272&lt;&gt;""),"Cash?",SUMIFS($M$8:$M272,$C$8:$C272,$C272)/VLOOKUP($C272,$C$8:$L272,10,FALSE)),"")</f>
        <v/>
      </c>
      <c r="P272" s="50" t="str">
        <f t="shared" si="13"/>
        <v/>
      </c>
      <c r="Q272" s="63"/>
      <c r="R272" s="88" t="str">
        <f>IF(IFERROR(VLOOKUP(C272,$C$7:C271,1,FALSE)&gt;0,0),"",1)</f>
        <v/>
      </c>
      <c r="S272" s="88"/>
      <c r="T272" s="88" t="str">
        <f t="shared" si="14"/>
        <v/>
      </c>
      <c r="U272" s="89" t="e">
        <f t="shared" si="12"/>
        <v>#VALUE!</v>
      </c>
      <c r="V272" s="61"/>
      <c r="W272" s="146"/>
      <c r="X272" s="147"/>
    </row>
    <row r="273" spans="1:24" ht="16.5" customHeight="1">
      <c r="A273" s="62"/>
      <c r="B273" s="83" t="str">
        <f>IF(C273="","",_xlfn.AGGREGATE(2,7,$B$8:B272)+1)</f>
        <v/>
      </c>
      <c r="C273" s="84" t="str">
        <f>IFERROR(IF(D273="","",INDEX('Party Data'!$C$1:$P$9950,MATCH(DCR!D273,'Party Data'!$P$2:$P$9950,0)+1,4)),"New")</f>
        <v/>
      </c>
      <c r="D273" s="7"/>
      <c r="E273" s="8" t="str">
        <f>IFERROR(IF(C273="","",VLOOKUP(C273,'Party Data'!F:H,3,FALSE)),"")</f>
        <v/>
      </c>
      <c r="F273" s="10" t="str">
        <f>IFERROR(IF(D273="","",INDEX('Party Data'!$D:$F,MATCH(DCR!C273,'Party Data'!F:F,0),1)),"")</f>
        <v/>
      </c>
      <c r="G273" s="32" t="str">
        <f>IFERROR(VLOOKUP(C273,'Party Data'!$F:$N,8,FALSE),"")</f>
        <v/>
      </c>
      <c r="H273" s="85" t="str">
        <f>IFERROR(UPPER(LEFT(VLOOKUP(C273,'Party Data'!$F:$M,5,FALSE),3)),"")</f>
        <v/>
      </c>
      <c r="I273" s="86" t="str">
        <f>IF(F273="","",VLOOKUP($D$2,ID!$C$1:$F$86,3,FALSE))</f>
        <v/>
      </c>
      <c r="J273" s="87" t="str">
        <f>IF(I273="","",VLOOKUP(I273,ID!$E$1:$F$107,2,FALSE))</f>
        <v/>
      </c>
      <c r="K273" s="164"/>
      <c r="L273" s="142" t="str">
        <f>IFERROR(IF(C273="","",IF(SUMIFS(Dues!$F$4:$F$153,Dues!$B$4:$B$153,DCR!$C273)-SUMIFS($M$7:$M272,$C$7:$C272,$C273)&lt;0,"No Due",SUMIFS(Dues!$F$4:$F$153,Dues!$B$4:$B$153,DCR!$C273)-SUMIFS($M$7:$M272,$C$7:$C272,$C273))),"No Dues")</f>
        <v/>
      </c>
      <c r="M273" s="143"/>
      <c r="N273" s="143"/>
      <c r="O273" s="145" t="str">
        <f>IFERROR(IF(AND(L273&lt;=0,M273&lt;&gt;""),"Cash?",SUMIFS($M$8:$M273,$C$8:$C273,$C273)/VLOOKUP($C273,$C$8:$L273,10,FALSE)),"")</f>
        <v/>
      </c>
      <c r="P273" s="50" t="str">
        <f t="shared" si="13"/>
        <v/>
      </c>
      <c r="Q273" s="63"/>
      <c r="R273" s="88" t="str">
        <f>IF(IFERROR(VLOOKUP(C273,$C$7:C272,1,FALSE)&gt;0,0),"",1)</f>
        <v/>
      </c>
      <c r="S273" s="88"/>
      <c r="T273" s="88" t="str">
        <f t="shared" si="14"/>
        <v/>
      </c>
      <c r="U273" s="89" t="e">
        <f t="shared" si="12"/>
        <v>#VALUE!</v>
      </c>
      <c r="V273" s="61"/>
      <c r="W273" s="146"/>
      <c r="X273" s="147"/>
    </row>
    <row r="274" spans="1:24" ht="16.5" customHeight="1">
      <c r="A274" s="62"/>
      <c r="B274" s="83" t="str">
        <f>IF(C274="","",_xlfn.AGGREGATE(2,7,$B$8:B273)+1)</f>
        <v/>
      </c>
      <c r="C274" s="84" t="str">
        <f>IFERROR(IF(D274="","",INDEX('Party Data'!$C$1:$P$9950,MATCH(DCR!D274,'Party Data'!$P$2:$P$9950,0)+1,4)),"New")</f>
        <v/>
      </c>
      <c r="D274" s="7"/>
      <c r="E274" s="8" t="str">
        <f>IFERROR(IF(C274="","",VLOOKUP(C274,'Party Data'!F:H,3,FALSE)),"")</f>
        <v/>
      </c>
      <c r="F274" s="10" t="str">
        <f>IFERROR(IF(D274="","",INDEX('Party Data'!$D:$F,MATCH(DCR!C274,'Party Data'!F:F,0),1)),"")</f>
        <v/>
      </c>
      <c r="G274" s="32" t="str">
        <f>IFERROR(VLOOKUP(C274,'Party Data'!$F:$N,8,FALSE),"")</f>
        <v/>
      </c>
      <c r="H274" s="85" t="str">
        <f>IFERROR(UPPER(LEFT(VLOOKUP(C274,'Party Data'!$F:$M,5,FALSE),3)),"")</f>
        <v/>
      </c>
      <c r="I274" s="86" t="str">
        <f>IF(F274="","",VLOOKUP($D$2,ID!$C$1:$F$86,3,FALSE))</f>
        <v/>
      </c>
      <c r="J274" s="87" t="str">
        <f>IF(I274="","",VLOOKUP(I274,ID!$E$1:$F$107,2,FALSE))</f>
        <v/>
      </c>
      <c r="K274" s="164"/>
      <c r="L274" s="142" t="str">
        <f>IFERROR(IF(C274="","",IF(SUMIFS(Dues!$F$4:$F$153,Dues!$B$4:$B$153,DCR!$C274)-SUMIFS($M$7:$M273,$C$7:$C273,$C274)&lt;0,"No Due",SUMIFS(Dues!$F$4:$F$153,Dues!$B$4:$B$153,DCR!$C274)-SUMIFS($M$7:$M273,$C$7:$C273,$C274))),"No Dues")</f>
        <v/>
      </c>
      <c r="M274" s="143"/>
      <c r="N274" s="143"/>
      <c r="O274" s="145" t="str">
        <f>IFERROR(IF(AND(L274&lt;=0,M274&lt;&gt;""),"Cash?",SUMIFS($M$8:$M274,$C$8:$C274,$C274)/VLOOKUP($C274,$C$8:$L274,10,FALSE)),"")</f>
        <v/>
      </c>
      <c r="P274" s="50" t="str">
        <f t="shared" si="13"/>
        <v/>
      </c>
      <c r="Q274" s="63"/>
      <c r="R274" s="88" t="str">
        <f>IF(IFERROR(VLOOKUP(C274,$C$7:C273,1,FALSE)&gt;0,0),"",1)</f>
        <v/>
      </c>
      <c r="S274" s="88"/>
      <c r="T274" s="88" t="str">
        <f t="shared" si="14"/>
        <v/>
      </c>
      <c r="U274" s="89" t="e">
        <f t="shared" si="12"/>
        <v>#VALUE!</v>
      </c>
      <c r="V274" s="61"/>
      <c r="W274" s="146"/>
      <c r="X274" s="147"/>
    </row>
    <row r="275" spans="1:24" ht="16.5" customHeight="1">
      <c r="A275" s="62"/>
      <c r="B275" s="83" t="str">
        <f>IF(C275="","",_xlfn.AGGREGATE(2,7,$B$8:B274)+1)</f>
        <v/>
      </c>
      <c r="C275" s="84" t="str">
        <f>IFERROR(IF(D275="","",INDEX('Party Data'!$C$1:$P$9950,MATCH(DCR!D275,'Party Data'!$P$2:$P$9950,0)+1,4)),"New")</f>
        <v/>
      </c>
      <c r="D275" s="7"/>
      <c r="E275" s="8" t="str">
        <f>IFERROR(IF(C275="","",VLOOKUP(C275,'Party Data'!F:H,3,FALSE)),"")</f>
        <v/>
      </c>
      <c r="F275" s="10" t="str">
        <f>IFERROR(IF(D275="","",INDEX('Party Data'!$D:$F,MATCH(DCR!C275,'Party Data'!F:F,0),1)),"")</f>
        <v/>
      </c>
      <c r="G275" s="32" t="str">
        <f>IFERROR(VLOOKUP(C275,'Party Data'!$F:$N,8,FALSE),"")</f>
        <v/>
      </c>
      <c r="H275" s="85" t="str">
        <f>IFERROR(UPPER(LEFT(VLOOKUP(C275,'Party Data'!$F:$M,5,FALSE),3)),"")</f>
        <v/>
      </c>
      <c r="I275" s="86" t="str">
        <f>IF(F275="","",VLOOKUP($D$2,ID!$C$1:$F$86,3,FALSE))</f>
        <v/>
      </c>
      <c r="J275" s="87" t="str">
        <f>IF(I275="","",VLOOKUP(I275,ID!$E$1:$F$107,2,FALSE))</f>
        <v/>
      </c>
      <c r="K275" s="164"/>
      <c r="L275" s="142" t="str">
        <f>IFERROR(IF(C275="","",IF(SUMIFS(Dues!$F$4:$F$153,Dues!$B$4:$B$153,DCR!$C275)-SUMIFS($M$7:$M274,$C$7:$C274,$C275)&lt;0,"No Due",SUMIFS(Dues!$F$4:$F$153,Dues!$B$4:$B$153,DCR!$C275)-SUMIFS($M$7:$M274,$C$7:$C274,$C275))),"No Dues")</f>
        <v/>
      </c>
      <c r="M275" s="143"/>
      <c r="N275" s="143"/>
      <c r="O275" s="145" t="str">
        <f>IFERROR(IF(AND(L275&lt;=0,M275&lt;&gt;""),"Cash?",SUMIFS($M$8:$M275,$C$8:$C275,$C275)/VLOOKUP($C275,$C$8:$L275,10,FALSE)),"")</f>
        <v/>
      </c>
      <c r="P275" s="50" t="str">
        <f t="shared" si="13"/>
        <v/>
      </c>
      <c r="Q275" s="63"/>
      <c r="R275" s="88" t="str">
        <f>IF(IFERROR(VLOOKUP(C275,$C$7:C274,1,FALSE)&gt;0,0),"",1)</f>
        <v/>
      </c>
      <c r="S275" s="88"/>
      <c r="T275" s="88" t="str">
        <f t="shared" si="14"/>
        <v/>
      </c>
      <c r="U275" s="89" t="e">
        <f t="shared" si="12"/>
        <v>#VALUE!</v>
      </c>
      <c r="V275" s="61"/>
      <c r="W275" s="146"/>
      <c r="X275" s="147"/>
    </row>
    <row r="276" spans="1:24" ht="16.5" customHeight="1">
      <c r="A276" s="62"/>
      <c r="B276" s="83" t="str">
        <f>IF(C276="","",_xlfn.AGGREGATE(2,7,$B$8:B275)+1)</f>
        <v/>
      </c>
      <c r="C276" s="84" t="str">
        <f>IFERROR(IF(D276="","",INDEX('Party Data'!$C$1:$P$9950,MATCH(DCR!D276,'Party Data'!$P$2:$P$9950,0)+1,4)),"New")</f>
        <v/>
      </c>
      <c r="D276" s="7"/>
      <c r="E276" s="8" t="str">
        <f>IFERROR(IF(C276="","",VLOOKUP(C276,'Party Data'!F:H,3,FALSE)),"")</f>
        <v/>
      </c>
      <c r="F276" s="10" t="str">
        <f>IFERROR(IF(D276="","",INDEX('Party Data'!$D:$F,MATCH(DCR!C276,'Party Data'!F:F,0),1)),"")</f>
        <v/>
      </c>
      <c r="G276" s="32" t="str">
        <f>IFERROR(VLOOKUP(C276,'Party Data'!$F:$N,8,FALSE),"")</f>
        <v/>
      </c>
      <c r="H276" s="85" t="str">
        <f>IFERROR(UPPER(LEFT(VLOOKUP(C276,'Party Data'!$F:$M,5,FALSE),3)),"")</f>
        <v/>
      </c>
      <c r="I276" s="86" t="str">
        <f>IF(F276="","",VLOOKUP($D$2,ID!$C$1:$F$86,3,FALSE))</f>
        <v/>
      </c>
      <c r="J276" s="87" t="str">
        <f>IF(I276="","",VLOOKUP(I276,ID!$E$1:$F$107,2,FALSE))</f>
        <v/>
      </c>
      <c r="K276" s="164"/>
      <c r="L276" s="142" t="str">
        <f>IFERROR(IF(C276="","",IF(SUMIFS(Dues!$F$4:$F$153,Dues!$B$4:$B$153,DCR!$C276)-SUMIFS($M$7:$M275,$C$7:$C275,$C276)&lt;0,"No Due",SUMIFS(Dues!$F$4:$F$153,Dues!$B$4:$B$153,DCR!$C276)-SUMIFS($M$7:$M275,$C$7:$C275,$C276))),"No Dues")</f>
        <v/>
      </c>
      <c r="M276" s="143"/>
      <c r="N276" s="143"/>
      <c r="O276" s="145" t="str">
        <f>IFERROR(IF(AND(L276&lt;=0,M276&lt;&gt;""),"Cash?",SUMIFS($M$8:$M276,$C$8:$C276,$C276)/VLOOKUP($C276,$C$8:$L276,10,FALSE)),"")</f>
        <v/>
      </c>
      <c r="P276" s="50" t="str">
        <f t="shared" si="13"/>
        <v/>
      </c>
      <c r="Q276" s="63"/>
      <c r="R276" s="88" t="str">
        <f>IF(IFERROR(VLOOKUP(C276,$C$7:C275,1,FALSE)&gt;0,0),"",1)</f>
        <v/>
      </c>
      <c r="S276" s="88"/>
      <c r="T276" s="88" t="str">
        <f t="shared" si="14"/>
        <v/>
      </c>
      <c r="U276" s="89" t="e">
        <f t="shared" si="12"/>
        <v>#VALUE!</v>
      </c>
      <c r="V276" s="61"/>
      <c r="W276" s="146"/>
      <c r="X276" s="147"/>
    </row>
    <row r="277" spans="1:24" ht="16.5" customHeight="1">
      <c r="A277" s="62"/>
      <c r="B277" s="83" t="str">
        <f>IF(C277="","",_xlfn.AGGREGATE(2,7,$B$8:B276)+1)</f>
        <v/>
      </c>
      <c r="C277" s="84" t="str">
        <f>IFERROR(IF(D277="","",INDEX('Party Data'!$C$1:$P$9950,MATCH(DCR!D277,'Party Data'!$P$2:$P$9950,0)+1,4)),"New")</f>
        <v/>
      </c>
      <c r="D277" s="7"/>
      <c r="E277" s="8" t="str">
        <f>IFERROR(IF(C277="","",VLOOKUP(C277,'Party Data'!F:H,3,FALSE)),"")</f>
        <v/>
      </c>
      <c r="F277" s="10" t="str">
        <f>IFERROR(IF(D277="","",INDEX('Party Data'!$D:$F,MATCH(DCR!C277,'Party Data'!F:F,0),1)),"")</f>
        <v/>
      </c>
      <c r="G277" s="32" t="str">
        <f>IFERROR(VLOOKUP(C277,'Party Data'!$F:$N,8,FALSE),"")</f>
        <v/>
      </c>
      <c r="H277" s="85" t="str">
        <f>IFERROR(UPPER(LEFT(VLOOKUP(C277,'Party Data'!$F:$M,5,FALSE),3)),"")</f>
        <v/>
      </c>
      <c r="I277" s="86" t="str">
        <f>IF(F277="","",VLOOKUP($D$2,ID!$C$1:$F$86,3,FALSE))</f>
        <v/>
      </c>
      <c r="J277" s="87" t="str">
        <f>IF(I277="","",VLOOKUP(I277,ID!$E$1:$F$107,2,FALSE))</f>
        <v/>
      </c>
      <c r="K277" s="164"/>
      <c r="L277" s="142" t="str">
        <f>IFERROR(IF(C277="","",IF(SUMIFS(Dues!$F$4:$F$153,Dues!$B$4:$B$153,DCR!$C277)-SUMIFS($M$7:$M276,$C$7:$C276,$C277)&lt;0,"No Due",SUMIFS(Dues!$F$4:$F$153,Dues!$B$4:$B$153,DCR!$C277)-SUMIFS($M$7:$M276,$C$7:$C276,$C277))),"No Dues")</f>
        <v/>
      </c>
      <c r="M277" s="143"/>
      <c r="N277" s="143"/>
      <c r="O277" s="145" t="str">
        <f>IFERROR(IF(AND(L277&lt;=0,M277&lt;&gt;""),"Cash?",SUMIFS($M$8:$M277,$C$8:$C277,$C277)/VLOOKUP($C277,$C$8:$L277,10,FALSE)),"")</f>
        <v/>
      </c>
      <c r="P277" s="50" t="str">
        <f t="shared" si="13"/>
        <v/>
      </c>
      <c r="Q277" s="63"/>
      <c r="R277" s="88" t="str">
        <f>IF(IFERROR(VLOOKUP(C277,$C$7:C276,1,FALSE)&gt;0,0),"",1)</f>
        <v/>
      </c>
      <c r="S277" s="88"/>
      <c r="T277" s="88" t="str">
        <f t="shared" si="14"/>
        <v/>
      </c>
      <c r="U277" s="89" t="e">
        <f t="shared" si="12"/>
        <v>#VALUE!</v>
      </c>
      <c r="V277" s="61"/>
      <c r="W277" s="146"/>
      <c r="X277" s="147"/>
    </row>
    <row r="278" spans="1:24" ht="16.5" customHeight="1">
      <c r="A278" s="62"/>
      <c r="B278" s="83" t="str">
        <f>IF(C278="","",_xlfn.AGGREGATE(2,7,$B$8:B277)+1)</f>
        <v/>
      </c>
      <c r="C278" s="84" t="str">
        <f>IFERROR(IF(D278="","",INDEX('Party Data'!$C$1:$P$9950,MATCH(DCR!D278,'Party Data'!$P$2:$P$9950,0)+1,4)),"New")</f>
        <v/>
      </c>
      <c r="D278" s="7"/>
      <c r="E278" s="8" t="str">
        <f>IFERROR(IF(C278="","",VLOOKUP(C278,'Party Data'!F:H,3,FALSE)),"")</f>
        <v/>
      </c>
      <c r="F278" s="10" t="str">
        <f>IFERROR(IF(D278="","",INDEX('Party Data'!$D:$F,MATCH(DCR!C278,'Party Data'!F:F,0),1)),"")</f>
        <v/>
      </c>
      <c r="G278" s="32" t="str">
        <f>IFERROR(VLOOKUP(C278,'Party Data'!$F:$N,8,FALSE),"")</f>
        <v/>
      </c>
      <c r="H278" s="85" t="str">
        <f>IFERROR(UPPER(LEFT(VLOOKUP(C278,'Party Data'!$F:$M,5,FALSE),3)),"")</f>
        <v/>
      </c>
      <c r="I278" s="86" t="str">
        <f>IF(F278="","",VLOOKUP($D$2,ID!$C$1:$F$86,3,FALSE))</f>
        <v/>
      </c>
      <c r="J278" s="87" t="str">
        <f>IF(I278="","",VLOOKUP(I278,ID!$E$1:$F$107,2,FALSE))</f>
        <v/>
      </c>
      <c r="K278" s="164"/>
      <c r="L278" s="142" t="str">
        <f>IFERROR(IF(C278="","",IF(SUMIFS(Dues!$F$4:$F$153,Dues!$B$4:$B$153,DCR!$C278)-SUMIFS($M$7:$M277,$C$7:$C277,$C278)&lt;0,"No Due",SUMIFS(Dues!$F$4:$F$153,Dues!$B$4:$B$153,DCR!$C278)-SUMIFS($M$7:$M277,$C$7:$C277,$C278))),"No Dues")</f>
        <v/>
      </c>
      <c r="M278" s="143"/>
      <c r="N278" s="143"/>
      <c r="O278" s="145" t="str">
        <f>IFERROR(IF(AND(L278&lt;=0,M278&lt;&gt;""),"Cash?",SUMIFS($M$8:$M278,$C$8:$C278,$C278)/VLOOKUP($C278,$C$8:$L278,10,FALSE)),"")</f>
        <v/>
      </c>
      <c r="P278" s="50" t="str">
        <f t="shared" si="13"/>
        <v/>
      </c>
      <c r="Q278" s="63"/>
      <c r="R278" s="88" t="str">
        <f>IF(IFERROR(VLOOKUP(C278,$C$7:C277,1,FALSE)&gt;0,0),"",1)</f>
        <v/>
      </c>
      <c r="S278" s="88"/>
      <c r="T278" s="88" t="str">
        <f t="shared" si="14"/>
        <v/>
      </c>
      <c r="U278" s="89" t="e">
        <f t="shared" si="12"/>
        <v>#VALUE!</v>
      </c>
      <c r="V278" s="61"/>
      <c r="W278" s="146"/>
      <c r="X278" s="147"/>
    </row>
    <row r="279" spans="1:24" ht="16.5" customHeight="1">
      <c r="A279" s="62"/>
      <c r="B279" s="83" t="str">
        <f>IF(C279="","",_xlfn.AGGREGATE(2,7,$B$8:B278)+1)</f>
        <v/>
      </c>
      <c r="C279" s="84" t="str">
        <f>IFERROR(IF(D279="","",INDEX('Party Data'!$C$1:$P$9950,MATCH(DCR!D279,'Party Data'!$P$2:$P$9950,0)+1,4)),"New")</f>
        <v/>
      </c>
      <c r="D279" s="7"/>
      <c r="E279" s="8" t="str">
        <f>IFERROR(IF(C279="","",VLOOKUP(C279,'Party Data'!F:H,3,FALSE)),"")</f>
        <v/>
      </c>
      <c r="F279" s="10" t="str">
        <f>IFERROR(IF(D279="","",INDEX('Party Data'!$D:$F,MATCH(DCR!C279,'Party Data'!F:F,0),1)),"")</f>
        <v/>
      </c>
      <c r="G279" s="32" t="str">
        <f>IFERROR(VLOOKUP(C279,'Party Data'!$F:$N,8,FALSE),"")</f>
        <v/>
      </c>
      <c r="H279" s="85" t="str">
        <f>IFERROR(UPPER(LEFT(VLOOKUP(C279,'Party Data'!$F:$M,5,FALSE),3)),"")</f>
        <v/>
      </c>
      <c r="I279" s="86" t="str">
        <f>IF(F279="","",VLOOKUP($D$2,ID!$C$1:$F$86,3,FALSE))</f>
        <v/>
      </c>
      <c r="J279" s="87" t="str">
        <f>IF(I279="","",VLOOKUP(I279,ID!$E$1:$F$107,2,FALSE))</f>
        <v/>
      </c>
      <c r="K279" s="164"/>
      <c r="L279" s="142" t="str">
        <f>IFERROR(IF(C279="","",IF(SUMIFS(Dues!$F$4:$F$153,Dues!$B$4:$B$153,DCR!$C279)-SUMIFS($M$7:$M278,$C$7:$C278,$C279)&lt;0,"No Due",SUMIFS(Dues!$F$4:$F$153,Dues!$B$4:$B$153,DCR!$C279)-SUMIFS($M$7:$M278,$C$7:$C278,$C279))),"No Dues")</f>
        <v/>
      </c>
      <c r="M279" s="143"/>
      <c r="N279" s="143"/>
      <c r="O279" s="145" t="str">
        <f>IFERROR(IF(AND(L279&lt;=0,M279&lt;&gt;""),"Cash?",SUMIFS($M$8:$M279,$C$8:$C279,$C279)/VLOOKUP($C279,$C$8:$L279,10,FALSE)),"")</f>
        <v/>
      </c>
      <c r="P279" s="50" t="str">
        <f t="shared" si="13"/>
        <v/>
      </c>
      <c r="Q279" s="63"/>
      <c r="R279" s="88" t="str">
        <f>IF(IFERROR(VLOOKUP(C279,$C$7:C278,1,FALSE)&gt;0,0),"",1)</f>
        <v/>
      </c>
      <c r="S279" s="88"/>
      <c r="T279" s="88" t="str">
        <f t="shared" si="14"/>
        <v/>
      </c>
      <c r="U279" s="89" t="e">
        <f t="shared" si="12"/>
        <v>#VALUE!</v>
      </c>
      <c r="V279" s="61"/>
      <c r="W279" s="146"/>
      <c r="X279" s="147"/>
    </row>
    <row r="280" spans="1:24" ht="16.5" customHeight="1">
      <c r="A280" s="62"/>
      <c r="B280" s="83" t="str">
        <f>IF(C280="","",_xlfn.AGGREGATE(2,7,$B$8:B279)+1)</f>
        <v/>
      </c>
      <c r="C280" s="84" t="str">
        <f>IFERROR(IF(D280="","",INDEX('Party Data'!$C$1:$P$9950,MATCH(DCR!D280,'Party Data'!$P$2:$P$9950,0)+1,4)),"New")</f>
        <v/>
      </c>
      <c r="D280" s="7"/>
      <c r="E280" s="8" t="str">
        <f>IFERROR(IF(C280="","",VLOOKUP(C280,'Party Data'!F:H,3,FALSE)),"")</f>
        <v/>
      </c>
      <c r="F280" s="10" t="str">
        <f>IFERROR(IF(D280="","",INDEX('Party Data'!$D:$F,MATCH(DCR!C280,'Party Data'!F:F,0),1)),"")</f>
        <v/>
      </c>
      <c r="G280" s="32" t="str">
        <f>IFERROR(VLOOKUP(C280,'Party Data'!$F:$N,8,FALSE),"")</f>
        <v/>
      </c>
      <c r="H280" s="85" t="str">
        <f>IFERROR(UPPER(LEFT(VLOOKUP(C280,'Party Data'!$F:$M,5,FALSE),3)),"")</f>
        <v/>
      </c>
      <c r="I280" s="86" t="str">
        <f>IF(F280="","",VLOOKUP($D$2,ID!$C$1:$F$86,3,FALSE))</f>
        <v/>
      </c>
      <c r="J280" s="87" t="str">
        <f>IF(I280="","",VLOOKUP(I280,ID!$E$1:$F$107,2,FALSE))</f>
        <v/>
      </c>
      <c r="K280" s="164"/>
      <c r="L280" s="142" t="str">
        <f>IFERROR(IF(C280="","",IF(SUMIFS(Dues!$F$4:$F$153,Dues!$B$4:$B$153,DCR!$C280)-SUMIFS($M$7:$M279,$C$7:$C279,$C280)&lt;0,"No Due",SUMIFS(Dues!$F$4:$F$153,Dues!$B$4:$B$153,DCR!$C280)-SUMIFS($M$7:$M279,$C$7:$C279,$C280))),"No Dues")</f>
        <v/>
      </c>
      <c r="M280" s="143"/>
      <c r="N280" s="143"/>
      <c r="O280" s="145" t="str">
        <f>IFERROR(IF(AND(L280&lt;=0,M280&lt;&gt;""),"Cash?",SUMIFS($M$8:$M280,$C$8:$C280,$C280)/VLOOKUP($C280,$C$8:$L280,10,FALSE)),"")</f>
        <v/>
      </c>
      <c r="P280" s="50" t="str">
        <f t="shared" si="13"/>
        <v/>
      </c>
      <c r="Q280" s="63"/>
      <c r="R280" s="88" t="str">
        <f>IF(IFERROR(VLOOKUP(C280,$C$7:C279,1,FALSE)&gt;0,0),"",1)</f>
        <v/>
      </c>
      <c r="S280" s="88"/>
      <c r="T280" s="88" t="str">
        <f t="shared" si="14"/>
        <v/>
      </c>
      <c r="U280" s="89" t="e">
        <f t="shared" si="12"/>
        <v>#VALUE!</v>
      </c>
      <c r="V280" s="61"/>
      <c r="W280" s="146"/>
      <c r="X280" s="147"/>
    </row>
    <row r="281" spans="1:24" ht="16.5" customHeight="1">
      <c r="A281" s="62"/>
      <c r="B281" s="83" t="str">
        <f>IF(C281="","",_xlfn.AGGREGATE(2,7,$B$8:B280)+1)</f>
        <v/>
      </c>
      <c r="C281" s="84" t="str">
        <f>IFERROR(IF(D281="","",INDEX('Party Data'!$C$1:$P$9950,MATCH(DCR!D281,'Party Data'!$P$2:$P$9950,0)+1,4)),"New")</f>
        <v/>
      </c>
      <c r="D281" s="7"/>
      <c r="E281" s="8" t="str">
        <f>IFERROR(IF(C281="","",VLOOKUP(C281,'Party Data'!F:H,3,FALSE)),"")</f>
        <v/>
      </c>
      <c r="F281" s="10" t="str">
        <f>IFERROR(IF(D281="","",INDEX('Party Data'!$D:$F,MATCH(DCR!C281,'Party Data'!F:F,0),1)),"")</f>
        <v/>
      </c>
      <c r="G281" s="32" t="str">
        <f>IFERROR(VLOOKUP(C281,'Party Data'!$F:$N,8,FALSE),"")</f>
        <v/>
      </c>
      <c r="H281" s="85" t="str">
        <f>IFERROR(UPPER(LEFT(VLOOKUP(C281,'Party Data'!$F:$M,5,FALSE),3)),"")</f>
        <v/>
      </c>
      <c r="I281" s="86" t="str">
        <f>IF(F281="","",VLOOKUP($D$2,ID!$C$1:$F$86,3,FALSE))</f>
        <v/>
      </c>
      <c r="J281" s="87" t="str">
        <f>IF(I281="","",VLOOKUP(I281,ID!$E$1:$F$107,2,FALSE))</f>
        <v/>
      </c>
      <c r="K281" s="164"/>
      <c r="L281" s="142" t="str">
        <f>IFERROR(IF(C281="","",IF(SUMIFS(Dues!$F$4:$F$153,Dues!$B$4:$B$153,DCR!$C281)-SUMIFS($M$7:$M280,$C$7:$C280,$C281)&lt;0,"No Due",SUMIFS(Dues!$F$4:$F$153,Dues!$B$4:$B$153,DCR!$C281)-SUMIFS($M$7:$M280,$C$7:$C280,$C281))),"No Dues")</f>
        <v/>
      </c>
      <c r="M281" s="143"/>
      <c r="N281" s="143"/>
      <c r="O281" s="145" t="str">
        <f>IFERROR(IF(AND(L281&lt;=0,M281&lt;&gt;""),"Cash?",SUMIFS($M$8:$M281,$C$8:$C281,$C281)/VLOOKUP($C281,$C$8:$L281,10,FALSE)),"")</f>
        <v/>
      </c>
      <c r="P281" s="50" t="str">
        <f t="shared" si="13"/>
        <v/>
      </c>
      <c r="Q281" s="63"/>
      <c r="R281" s="88" t="str">
        <f>IF(IFERROR(VLOOKUP(C281,$C$7:C280,1,FALSE)&gt;0,0),"",1)</f>
        <v/>
      </c>
      <c r="S281" s="88"/>
      <c r="T281" s="88" t="str">
        <f t="shared" si="14"/>
        <v/>
      </c>
      <c r="U281" s="89" t="e">
        <f t="shared" si="12"/>
        <v>#VALUE!</v>
      </c>
      <c r="V281" s="61"/>
      <c r="W281" s="146"/>
      <c r="X281" s="147"/>
    </row>
    <row r="282" spans="1:24" ht="16.5" customHeight="1">
      <c r="A282" s="62"/>
      <c r="B282" s="83" t="str">
        <f>IF(C282="","",_xlfn.AGGREGATE(2,7,$B$8:B281)+1)</f>
        <v/>
      </c>
      <c r="C282" s="84" t="str">
        <f>IFERROR(IF(D282="","",INDEX('Party Data'!$C$1:$P$9950,MATCH(DCR!D282,'Party Data'!$P$2:$P$9950,0)+1,4)),"New")</f>
        <v/>
      </c>
      <c r="D282" s="7"/>
      <c r="E282" s="8" t="str">
        <f>IFERROR(IF(C282="","",VLOOKUP(C282,'Party Data'!F:H,3,FALSE)),"")</f>
        <v/>
      </c>
      <c r="F282" s="10" t="str">
        <f>IFERROR(IF(D282="","",INDEX('Party Data'!$D:$F,MATCH(DCR!C282,'Party Data'!F:F,0),1)),"")</f>
        <v/>
      </c>
      <c r="G282" s="32" t="str">
        <f>IFERROR(VLOOKUP(C282,'Party Data'!$F:$N,8,FALSE),"")</f>
        <v/>
      </c>
      <c r="H282" s="85" t="str">
        <f>IFERROR(UPPER(LEFT(VLOOKUP(C282,'Party Data'!$F:$M,5,FALSE),3)),"")</f>
        <v/>
      </c>
      <c r="I282" s="86" t="str">
        <f>IF(F282="","",VLOOKUP($D$2,ID!$C$1:$F$86,3,FALSE))</f>
        <v/>
      </c>
      <c r="J282" s="87" t="str">
        <f>IF(I282="","",VLOOKUP(I282,ID!$E$1:$F$107,2,FALSE))</f>
        <v/>
      </c>
      <c r="K282" s="164"/>
      <c r="L282" s="142" t="str">
        <f>IFERROR(IF(C282="","",IF(SUMIFS(Dues!$F$4:$F$153,Dues!$B$4:$B$153,DCR!$C282)-SUMIFS($M$7:$M281,$C$7:$C281,$C282)&lt;0,"No Due",SUMIFS(Dues!$F$4:$F$153,Dues!$B$4:$B$153,DCR!$C282)-SUMIFS($M$7:$M281,$C$7:$C281,$C282))),"No Dues")</f>
        <v/>
      </c>
      <c r="M282" s="143"/>
      <c r="N282" s="143"/>
      <c r="O282" s="145" t="str">
        <f>IFERROR(IF(AND(L282&lt;=0,M282&lt;&gt;""),"Cash?",SUMIFS($M$8:$M282,$C$8:$C282,$C282)/VLOOKUP($C282,$C$8:$L282,10,FALSE)),"")</f>
        <v/>
      </c>
      <c r="P282" s="50" t="str">
        <f t="shared" si="13"/>
        <v/>
      </c>
      <c r="Q282" s="63"/>
      <c r="R282" s="88" t="str">
        <f>IF(IFERROR(VLOOKUP(C282,$C$7:C281,1,FALSE)&gt;0,0),"",1)</f>
        <v/>
      </c>
      <c r="S282" s="88"/>
      <c r="T282" s="88" t="str">
        <f t="shared" si="14"/>
        <v/>
      </c>
      <c r="U282" s="89" t="e">
        <f t="shared" si="12"/>
        <v>#VALUE!</v>
      </c>
      <c r="V282" s="61"/>
      <c r="W282" s="146"/>
      <c r="X282" s="147"/>
    </row>
    <row r="283" spans="1:24" ht="16.5" customHeight="1">
      <c r="A283" s="62"/>
      <c r="B283" s="83" t="str">
        <f>IF(C283="","",_xlfn.AGGREGATE(2,7,$B$8:B282)+1)</f>
        <v/>
      </c>
      <c r="C283" s="84" t="str">
        <f>IFERROR(IF(D283="","",INDEX('Party Data'!$C$1:$P$9950,MATCH(DCR!D283,'Party Data'!$P$2:$P$9950,0)+1,4)),"New")</f>
        <v/>
      </c>
      <c r="D283" s="7"/>
      <c r="E283" s="8" t="str">
        <f>IFERROR(IF(C283="","",VLOOKUP(C283,'Party Data'!F:H,3,FALSE)),"")</f>
        <v/>
      </c>
      <c r="F283" s="10" t="str">
        <f>IFERROR(IF(D283="","",INDEX('Party Data'!$D:$F,MATCH(DCR!C283,'Party Data'!F:F,0),1)),"")</f>
        <v/>
      </c>
      <c r="G283" s="32" t="str">
        <f>IFERROR(VLOOKUP(C283,'Party Data'!$F:$N,8,FALSE),"")</f>
        <v/>
      </c>
      <c r="H283" s="85" t="str">
        <f>IFERROR(UPPER(LEFT(VLOOKUP(C283,'Party Data'!$F:$M,5,FALSE),3)),"")</f>
        <v/>
      </c>
      <c r="I283" s="86" t="str">
        <f>IF(F283="","",VLOOKUP($D$2,ID!$C$1:$F$86,3,FALSE))</f>
        <v/>
      </c>
      <c r="J283" s="87" t="str">
        <f>IF(I283="","",VLOOKUP(I283,ID!$E$1:$F$107,2,FALSE))</f>
        <v/>
      </c>
      <c r="K283" s="164"/>
      <c r="L283" s="142" t="str">
        <f>IFERROR(IF(C283="","",IF(SUMIFS(Dues!$F$4:$F$153,Dues!$B$4:$B$153,DCR!$C283)-SUMIFS($M$7:$M282,$C$7:$C282,$C283)&lt;0,"No Due",SUMIFS(Dues!$F$4:$F$153,Dues!$B$4:$B$153,DCR!$C283)-SUMIFS($M$7:$M282,$C$7:$C282,$C283))),"No Dues")</f>
        <v/>
      </c>
      <c r="M283" s="143"/>
      <c r="N283" s="143"/>
      <c r="O283" s="145" t="str">
        <f>IFERROR(IF(AND(L283&lt;=0,M283&lt;&gt;""),"Cash?",SUMIFS($M$8:$M283,$C$8:$C283,$C283)/VLOOKUP($C283,$C$8:$L283,10,FALSE)),"")</f>
        <v/>
      </c>
      <c r="P283" s="50" t="str">
        <f t="shared" si="13"/>
        <v/>
      </c>
      <c r="Q283" s="63"/>
      <c r="R283" s="88" t="str">
        <f>IF(IFERROR(VLOOKUP(C283,$C$7:C282,1,FALSE)&gt;0,0),"",1)</f>
        <v/>
      </c>
      <c r="S283" s="88"/>
      <c r="T283" s="88" t="str">
        <f t="shared" si="14"/>
        <v/>
      </c>
      <c r="U283" s="89" t="e">
        <f t="shared" si="12"/>
        <v>#VALUE!</v>
      </c>
      <c r="V283" s="61"/>
      <c r="W283" s="146"/>
      <c r="X283" s="147"/>
    </row>
    <row r="284" spans="1:24" ht="16.5" customHeight="1">
      <c r="A284" s="62"/>
      <c r="B284" s="83" t="str">
        <f>IF(C284="","",_xlfn.AGGREGATE(2,7,$B$8:B283)+1)</f>
        <v/>
      </c>
      <c r="C284" s="84" t="str">
        <f>IFERROR(IF(D284="","",INDEX('Party Data'!$C$1:$P$9950,MATCH(DCR!D284,'Party Data'!$P$2:$P$9950,0)+1,4)),"New")</f>
        <v/>
      </c>
      <c r="D284" s="7"/>
      <c r="E284" s="8" t="str">
        <f>IFERROR(IF(C284="","",VLOOKUP(C284,'Party Data'!F:H,3,FALSE)),"")</f>
        <v/>
      </c>
      <c r="F284" s="10" t="str">
        <f>IFERROR(IF(D284="","",INDEX('Party Data'!$D:$F,MATCH(DCR!C284,'Party Data'!F:F,0),1)),"")</f>
        <v/>
      </c>
      <c r="G284" s="32" t="str">
        <f>IFERROR(VLOOKUP(C284,'Party Data'!$F:$N,8,FALSE),"")</f>
        <v/>
      </c>
      <c r="H284" s="85" t="str">
        <f>IFERROR(UPPER(LEFT(VLOOKUP(C284,'Party Data'!$F:$M,5,FALSE),3)),"")</f>
        <v/>
      </c>
      <c r="I284" s="86" t="str">
        <f>IF(F284="","",VLOOKUP($D$2,ID!$C$1:$F$86,3,FALSE))</f>
        <v/>
      </c>
      <c r="J284" s="87" t="str">
        <f>IF(I284="","",VLOOKUP(I284,ID!$E$1:$F$107,2,FALSE))</f>
        <v/>
      </c>
      <c r="K284" s="164"/>
      <c r="L284" s="142" t="str">
        <f>IFERROR(IF(C284="","",IF(SUMIFS(Dues!$F$4:$F$153,Dues!$B$4:$B$153,DCR!$C284)-SUMIFS($M$7:$M283,$C$7:$C283,$C284)&lt;0,"No Due",SUMIFS(Dues!$F$4:$F$153,Dues!$B$4:$B$153,DCR!$C284)-SUMIFS($M$7:$M283,$C$7:$C283,$C284))),"No Dues")</f>
        <v/>
      </c>
      <c r="M284" s="143"/>
      <c r="N284" s="143"/>
      <c r="O284" s="145" t="str">
        <f>IFERROR(IF(AND(L284&lt;=0,M284&lt;&gt;""),"Cash?",SUMIFS($M$8:$M284,$C$8:$C284,$C284)/VLOOKUP($C284,$C$8:$L284,10,FALSE)),"")</f>
        <v/>
      </c>
      <c r="P284" s="50" t="str">
        <f t="shared" si="13"/>
        <v/>
      </c>
      <c r="Q284" s="63"/>
      <c r="R284" s="88" t="str">
        <f>IF(IFERROR(VLOOKUP(C284,$C$7:C283,1,FALSE)&gt;0,0),"",1)</f>
        <v/>
      </c>
      <c r="S284" s="88"/>
      <c r="T284" s="88" t="str">
        <f t="shared" si="14"/>
        <v/>
      </c>
      <c r="U284" s="89" t="e">
        <f t="shared" si="12"/>
        <v>#VALUE!</v>
      </c>
      <c r="V284" s="61"/>
      <c r="W284" s="146"/>
      <c r="X284" s="147"/>
    </row>
    <row r="285" spans="1:24" ht="16.5" customHeight="1">
      <c r="A285" s="62"/>
      <c r="B285" s="83" t="str">
        <f>IF(C285="","",_xlfn.AGGREGATE(2,7,$B$8:B284)+1)</f>
        <v/>
      </c>
      <c r="C285" s="84" t="str">
        <f>IFERROR(IF(D285="","",INDEX('Party Data'!$C$1:$P$9950,MATCH(DCR!D285,'Party Data'!$P$2:$P$9950,0)+1,4)),"New")</f>
        <v/>
      </c>
      <c r="D285" s="7"/>
      <c r="E285" s="8" t="str">
        <f>IFERROR(IF(C285="","",VLOOKUP(C285,'Party Data'!F:H,3,FALSE)),"")</f>
        <v/>
      </c>
      <c r="F285" s="10" t="str">
        <f>IFERROR(IF(D285="","",INDEX('Party Data'!$D:$F,MATCH(DCR!C285,'Party Data'!F:F,0),1)),"")</f>
        <v/>
      </c>
      <c r="G285" s="32" t="str">
        <f>IFERROR(VLOOKUP(C285,'Party Data'!$F:$N,8,FALSE),"")</f>
        <v/>
      </c>
      <c r="H285" s="85" t="str">
        <f>IFERROR(UPPER(LEFT(VLOOKUP(C285,'Party Data'!$F:$M,5,FALSE),3)),"")</f>
        <v/>
      </c>
      <c r="I285" s="86" t="str">
        <f>IF(F285="","",VLOOKUP($D$2,ID!$C$1:$F$86,3,FALSE))</f>
        <v/>
      </c>
      <c r="J285" s="87" t="str">
        <f>IF(I285="","",VLOOKUP(I285,ID!$E$1:$F$107,2,FALSE))</f>
        <v/>
      </c>
      <c r="K285" s="164"/>
      <c r="L285" s="142" t="str">
        <f>IFERROR(IF(C285="","",IF(SUMIFS(Dues!$F$4:$F$153,Dues!$B$4:$B$153,DCR!$C285)-SUMIFS($M$7:$M284,$C$7:$C284,$C285)&lt;0,"No Due",SUMIFS(Dues!$F$4:$F$153,Dues!$B$4:$B$153,DCR!$C285)-SUMIFS($M$7:$M284,$C$7:$C284,$C285))),"No Dues")</f>
        <v/>
      </c>
      <c r="M285" s="143"/>
      <c r="N285" s="143"/>
      <c r="O285" s="145" t="str">
        <f>IFERROR(IF(AND(L285&lt;=0,M285&lt;&gt;""),"Cash?",SUMIFS($M$8:$M285,$C$8:$C285,$C285)/VLOOKUP($C285,$C$8:$L285,10,FALSE)),"")</f>
        <v/>
      </c>
      <c r="P285" s="50" t="str">
        <f t="shared" si="13"/>
        <v/>
      </c>
      <c r="Q285" s="63"/>
      <c r="R285" s="88" t="str">
        <f>IF(IFERROR(VLOOKUP(C285,$C$7:C284,1,FALSE)&gt;0,0),"",1)</f>
        <v/>
      </c>
      <c r="S285" s="88"/>
      <c r="T285" s="88" t="str">
        <f t="shared" si="14"/>
        <v/>
      </c>
      <c r="U285" s="89" t="e">
        <f t="shared" ref="U285:U348" si="15">OR(N285&gt;0,M285&gt;0,VALUE(L285)&gt;0)</f>
        <v>#VALUE!</v>
      </c>
      <c r="V285" s="61"/>
      <c r="W285" s="146"/>
      <c r="X285" s="147"/>
    </row>
    <row r="286" spans="1:24" ht="16.5" customHeight="1">
      <c r="A286" s="62"/>
      <c r="B286" s="83" t="str">
        <f>IF(C286="","",_xlfn.AGGREGATE(2,7,$B$8:B285)+1)</f>
        <v/>
      </c>
      <c r="C286" s="84" t="str">
        <f>IFERROR(IF(D286="","",INDEX('Party Data'!$C$1:$P$9950,MATCH(DCR!D286,'Party Data'!$P$2:$P$9950,0)+1,4)),"New")</f>
        <v/>
      </c>
      <c r="D286" s="7"/>
      <c r="E286" s="8" t="str">
        <f>IFERROR(IF(C286="","",VLOOKUP(C286,'Party Data'!F:H,3,FALSE)),"")</f>
        <v/>
      </c>
      <c r="F286" s="10" t="str">
        <f>IFERROR(IF(D286="","",INDEX('Party Data'!$D:$F,MATCH(DCR!C286,'Party Data'!F:F,0),1)),"")</f>
        <v/>
      </c>
      <c r="G286" s="32" t="str">
        <f>IFERROR(VLOOKUP(C286,'Party Data'!$F:$N,8,FALSE),"")</f>
        <v/>
      </c>
      <c r="H286" s="85" t="str">
        <f>IFERROR(UPPER(LEFT(VLOOKUP(C286,'Party Data'!$F:$M,5,FALSE),3)),"")</f>
        <v/>
      </c>
      <c r="I286" s="86" t="str">
        <f>IF(F286="","",VLOOKUP($D$2,ID!$C$1:$F$86,3,FALSE))</f>
        <v/>
      </c>
      <c r="J286" s="87" t="str">
        <f>IF(I286="","",VLOOKUP(I286,ID!$E$1:$F$107,2,FALSE))</f>
        <v/>
      </c>
      <c r="K286" s="164"/>
      <c r="L286" s="142" t="str">
        <f>IFERROR(IF(C286="","",IF(SUMIFS(Dues!$F$4:$F$153,Dues!$B$4:$B$153,DCR!$C286)-SUMIFS($M$7:$M285,$C$7:$C285,$C286)&lt;0,"No Due",SUMIFS(Dues!$F$4:$F$153,Dues!$B$4:$B$153,DCR!$C286)-SUMIFS($M$7:$M285,$C$7:$C285,$C286))),"No Dues")</f>
        <v/>
      </c>
      <c r="M286" s="143"/>
      <c r="N286" s="143"/>
      <c r="O286" s="145" t="str">
        <f>IFERROR(IF(AND(L286&lt;=0,M286&lt;&gt;""),"Cash?",SUMIFS($M$8:$M286,$C$8:$C286,$C286)/VLOOKUP($C286,$C$8:$L286,10,FALSE)),"")</f>
        <v/>
      </c>
      <c r="P286" s="50" t="str">
        <f t="shared" si="13"/>
        <v/>
      </c>
      <c r="Q286" s="63"/>
      <c r="R286" s="88" t="str">
        <f>IF(IFERROR(VLOOKUP(C286,$C$7:C285,1,FALSE)&gt;0,0),"",1)</f>
        <v/>
      </c>
      <c r="S286" s="88"/>
      <c r="T286" s="88" t="str">
        <f t="shared" si="14"/>
        <v/>
      </c>
      <c r="U286" s="89" t="e">
        <f t="shared" si="15"/>
        <v>#VALUE!</v>
      </c>
      <c r="V286" s="61"/>
      <c r="W286" s="146"/>
      <c r="X286" s="147"/>
    </row>
    <row r="287" spans="1:24" ht="16.5" customHeight="1">
      <c r="A287" s="62"/>
      <c r="B287" s="83" t="str">
        <f>IF(C287="","",_xlfn.AGGREGATE(2,7,$B$8:B286)+1)</f>
        <v/>
      </c>
      <c r="C287" s="84" t="str">
        <f>IFERROR(IF(D287="","",INDEX('Party Data'!$C$1:$P$9950,MATCH(DCR!D287,'Party Data'!$P$2:$P$9950,0)+1,4)),"New")</f>
        <v/>
      </c>
      <c r="D287" s="7"/>
      <c r="E287" s="8" t="str">
        <f>IFERROR(IF(C287="","",VLOOKUP(C287,'Party Data'!F:H,3,FALSE)),"")</f>
        <v/>
      </c>
      <c r="F287" s="10" t="str">
        <f>IFERROR(IF(D287="","",INDEX('Party Data'!$D:$F,MATCH(DCR!C287,'Party Data'!F:F,0),1)),"")</f>
        <v/>
      </c>
      <c r="G287" s="32" t="str">
        <f>IFERROR(VLOOKUP(C287,'Party Data'!$F:$N,8,FALSE),"")</f>
        <v/>
      </c>
      <c r="H287" s="85" t="str">
        <f>IFERROR(UPPER(LEFT(VLOOKUP(C287,'Party Data'!$F:$M,5,FALSE),3)),"")</f>
        <v/>
      </c>
      <c r="I287" s="86" t="str">
        <f>IF(F287="","",VLOOKUP($D$2,ID!$C$1:$F$86,3,FALSE))</f>
        <v/>
      </c>
      <c r="J287" s="87" t="str">
        <f>IF(I287="","",VLOOKUP(I287,ID!$E$1:$F$107,2,FALSE))</f>
        <v/>
      </c>
      <c r="K287" s="164"/>
      <c r="L287" s="142" t="str">
        <f>IFERROR(IF(C287="","",IF(SUMIFS(Dues!$F$4:$F$153,Dues!$B$4:$B$153,DCR!$C287)-SUMIFS($M$7:$M286,$C$7:$C286,$C287)&lt;0,"No Due",SUMIFS(Dues!$F$4:$F$153,Dues!$B$4:$B$153,DCR!$C287)-SUMIFS($M$7:$M286,$C$7:$C286,$C287))),"No Dues")</f>
        <v/>
      </c>
      <c r="M287" s="143"/>
      <c r="N287" s="143"/>
      <c r="O287" s="145" t="str">
        <f>IFERROR(IF(AND(L287&lt;=0,M287&lt;&gt;""),"Cash?",SUMIFS($M$8:$M287,$C$8:$C287,$C287)/VLOOKUP($C287,$C$8:$L287,10,FALSE)),"")</f>
        <v/>
      </c>
      <c r="P287" s="50" t="str">
        <f t="shared" si="13"/>
        <v/>
      </c>
      <c r="Q287" s="63"/>
      <c r="R287" s="88" t="str">
        <f>IF(IFERROR(VLOOKUP(C287,$C$7:C286,1,FALSE)&gt;0,0),"",1)</f>
        <v/>
      </c>
      <c r="S287" s="88"/>
      <c r="T287" s="88" t="str">
        <f t="shared" si="14"/>
        <v/>
      </c>
      <c r="U287" s="89" t="e">
        <f t="shared" si="15"/>
        <v>#VALUE!</v>
      </c>
      <c r="V287" s="61"/>
      <c r="W287" s="146"/>
      <c r="X287" s="147"/>
    </row>
    <row r="288" spans="1:24" ht="16.5" customHeight="1">
      <c r="A288" s="62"/>
      <c r="B288" s="83" t="str">
        <f>IF(C288="","",_xlfn.AGGREGATE(2,7,$B$8:B287)+1)</f>
        <v/>
      </c>
      <c r="C288" s="84" t="str">
        <f>IFERROR(IF(D288="","",INDEX('Party Data'!$C$1:$P$9950,MATCH(DCR!D288,'Party Data'!$P$2:$P$9950,0)+1,4)),"New")</f>
        <v/>
      </c>
      <c r="D288" s="7"/>
      <c r="E288" s="8" t="str">
        <f>IFERROR(IF(C288="","",VLOOKUP(C288,'Party Data'!F:H,3,FALSE)),"")</f>
        <v/>
      </c>
      <c r="F288" s="10" t="str">
        <f>IFERROR(IF(D288="","",INDEX('Party Data'!$D:$F,MATCH(DCR!C288,'Party Data'!F:F,0),1)),"")</f>
        <v/>
      </c>
      <c r="G288" s="32" t="str">
        <f>IFERROR(VLOOKUP(C288,'Party Data'!$F:$N,8,FALSE),"")</f>
        <v/>
      </c>
      <c r="H288" s="85" t="str">
        <f>IFERROR(UPPER(LEFT(VLOOKUP(C288,'Party Data'!$F:$M,5,FALSE),3)),"")</f>
        <v/>
      </c>
      <c r="I288" s="86" t="str">
        <f>IF(F288="","",VLOOKUP($D$2,ID!$C$1:$F$86,3,FALSE))</f>
        <v/>
      </c>
      <c r="J288" s="87" t="str">
        <f>IF(I288="","",VLOOKUP(I288,ID!$E$1:$F$107,2,FALSE))</f>
        <v/>
      </c>
      <c r="K288" s="164"/>
      <c r="L288" s="142" t="str">
        <f>IFERROR(IF(C288="","",IF(SUMIFS(Dues!$F$4:$F$153,Dues!$B$4:$B$153,DCR!$C288)-SUMIFS($M$7:$M287,$C$7:$C287,$C288)&lt;0,"No Due",SUMIFS(Dues!$F$4:$F$153,Dues!$B$4:$B$153,DCR!$C288)-SUMIFS($M$7:$M287,$C$7:$C287,$C288))),"No Dues")</f>
        <v/>
      </c>
      <c r="M288" s="143"/>
      <c r="N288" s="143"/>
      <c r="O288" s="145" t="str">
        <f>IFERROR(IF(AND(L288&lt;=0,M288&lt;&gt;""),"Cash?",SUMIFS($M$8:$M288,$C$8:$C288,$C288)/VLOOKUP($C288,$C$8:$L288,10,FALSE)),"")</f>
        <v/>
      </c>
      <c r="P288" s="50" t="str">
        <f t="shared" si="13"/>
        <v/>
      </c>
      <c r="Q288" s="63"/>
      <c r="R288" s="88" t="str">
        <f>IF(IFERROR(VLOOKUP(C288,$C$7:C287,1,FALSE)&gt;0,0),"",1)</f>
        <v/>
      </c>
      <c r="S288" s="88"/>
      <c r="T288" s="88" t="str">
        <f t="shared" si="14"/>
        <v/>
      </c>
      <c r="U288" s="89" t="e">
        <f t="shared" si="15"/>
        <v>#VALUE!</v>
      </c>
      <c r="V288" s="61"/>
      <c r="W288" s="146"/>
      <c r="X288" s="147"/>
    </row>
    <row r="289" spans="1:24" ht="16.5" customHeight="1">
      <c r="A289" s="62"/>
      <c r="B289" s="83" t="str">
        <f>IF(C289="","",_xlfn.AGGREGATE(2,7,$B$8:B288)+1)</f>
        <v/>
      </c>
      <c r="C289" s="84" t="str">
        <f>IFERROR(IF(D289="","",INDEX('Party Data'!$C$1:$P$9950,MATCH(DCR!D289,'Party Data'!$P$2:$P$9950,0)+1,4)),"New")</f>
        <v/>
      </c>
      <c r="D289" s="7"/>
      <c r="E289" s="8" t="str">
        <f>IFERROR(IF(C289="","",VLOOKUP(C289,'Party Data'!F:H,3,FALSE)),"")</f>
        <v/>
      </c>
      <c r="F289" s="10" t="str">
        <f>IFERROR(IF(D289="","",INDEX('Party Data'!$D:$F,MATCH(DCR!C289,'Party Data'!F:F,0),1)),"")</f>
        <v/>
      </c>
      <c r="G289" s="32" t="str">
        <f>IFERROR(VLOOKUP(C289,'Party Data'!$F:$N,8,FALSE),"")</f>
        <v/>
      </c>
      <c r="H289" s="85" t="str">
        <f>IFERROR(UPPER(LEFT(VLOOKUP(C289,'Party Data'!$F:$M,5,FALSE),3)),"")</f>
        <v/>
      </c>
      <c r="I289" s="86" t="str">
        <f>IF(F289="","",VLOOKUP($D$2,ID!$C$1:$F$86,3,FALSE))</f>
        <v/>
      </c>
      <c r="J289" s="87" t="str">
        <f>IF(I289="","",VLOOKUP(I289,ID!$E$1:$F$107,2,FALSE))</f>
        <v/>
      </c>
      <c r="K289" s="164"/>
      <c r="L289" s="142" t="str">
        <f>IFERROR(IF(C289="","",IF(SUMIFS(Dues!$F$4:$F$153,Dues!$B$4:$B$153,DCR!$C289)-SUMIFS($M$7:$M288,$C$7:$C288,$C289)&lt;0,"No Due",SUMIFS(Dues!$F$4:$F$153,Dues!$B$4:$B$153,DCR!$C289)-SUMIFS($M$7:$M288,$C$7:$C288,$C289))),"No Dues")</f>
        <v/>
      </c>
      <c r="M289" s="143"/>
      <c r="N289" s="143"/>
      <c r="O289" s="145" t="str">
        <f>IFERROR(IF(AND(L289&lt;=0,M289&lt;&gt;""),"Cash?",SUMIFS($M$8:$M289,$C$8:$C289,$C289)/VLOOKUP($C289,$C$8:$L289,10,FALSE)),"")</f>
        <v/>
      </c>
      <c r="P289" s="50" t="str">
        <f t="shared" si="13"/>
        <v/>
      </c>
      <c r="Q289" s="63"/>
      <c r="R289" s="88" t="str">
        <f>IF(IFERROR(VLOOKUP(C289,$C$7:C288,1,FALSE)&gt;0,0),"",1)</f>
        <v/>
      </c>
      <c r="S289" s="88"/>
      <c r="T289" s="88" t="str">
        <f t="shared" si="14"/>
        <v/>
      </c>
      <c r="U289" s="89" t="e">
        <f t="shared" si="15"/>
        <v>#VALUE!</v>
      </c>
      <c r="V289" s="61"/>
      <c r="W289" s="146"/>
      <c r="X289" s="147"/>
    </row>
    <row r="290" spans="1:24" ht="16.5" customHeight="1">
      <c r="A290" s="62"/>
      <c r="B290" s="83" t="str">
        <f>IF(C290="","",_xlfn.AGGREGATE(2,7,$B$8:B289)+1)</f>
        <v/>
      </c>
      <c r="C290" s="84" t="str">
        <f>IFERROR(IF(D290="","",INDEX('Party Data'!$C$1:$P$9950,MATCH(DCR!D290,'Party Data'!$P$2:$P$9950,0)+1,4)),"New")</f>
        <v/>
      </c>
      <c r="D290" s="7"/>
      <c r="E290" s="8" t="str">
        <f>IFERROR(IF(C290="","",VLOOKUP(C290,'Party Data'!F:H,3,FALSE)),"")</f>
        <v/>
      </c>
      <c r="F290" s="10" t="str">
        <f>IFERROR(IF(D290="","",INDEX('Party Data'!$D:$F,MATCH(DCR!C290,'Party Data'!F:F,0),1)),"")</f>
        <v/>
      </c>
      <c r="G290" s="32" t="str">
        <f>IFERROR(VLOOKUP(C290,'Party Data'!$F:$N,8,FALSE),"")</f>
        <v/>
      </c>
      <c r="H290" s="85" t="str">
        <f>IFERROR(UPPER(LEFT(VLOOKUP(C290,'Party Data'!$F:$M,5,FALSE),3)),"")</f>
        <v/>
      </c>
      <c r="I290" s="86" t="str">
        <f>IF(F290="","",VLOOKUP($D$2,ID!$C$1:$F$86,3,FALSE))</f>
        <v/>
      </c>
      <c r="J290" s="87" t="str">
        <f>IF(I290="","",VLOOKUP(I290,ID!$E$1:$F$107,2,FALSE))</f>
        <v/>
      </c>
      <c r="K290" s="164"/>
      <c r="L290" s="142" t="str">
        <f>IFERROR(IF(C290="","",IF(SUMIFS(Dues!$F$4:$F$153,Dues!$B$4:$B$153,DCR!$C290)-SUMIFS($M$7:$M289,$C$7:$C289,$C290)&lt;0,"No Due",SUMIFS(Dues!$F$4:$F$153,Dues!$B$4:$B$153,DCR!$C290)-SUMIFS($M$7:$M289,$C$7:$C289,$C290))),"No Dues")</f>
        <v/>
      </c>
      <c r="M290" s="143"/>
      <c r="N290" s="143"/>
      <c r="O290" s="145" t="str">
        <f>IFERROR(IF(AND(L290&lt;=0,M290&lt;&gt;""),"Cash?",SUMIFS($M$8:$M290,$C$8:$C290,$C290)/VLOOKUP($C290,$C$8:$L290,10,FALSE)),"")</f>
        <v/>
      </c>
      <c r="P290" s="50" t="str">
        <f t="shared" si="13"/>
        <v/>
      </c>
      <c r="Q290" s="63"/>
      <c r="R290" s="88" t="str">
        <f>IF(IFERROR(VLOOKUP(C290,$C$7:C289,1,FALSE)&gt;0,0),"",1)</f>
        <v/>
      </c>
      <c r="S290" s="88"/>
      <c r="T290" s="88" t="str">
        <f t="shared" si="14"/>
        <v/>
      </c>
      <c r="U290" s="89" t="e">
        <f t="shared" si="15"/>
        <v>#VALUE!</v>
      </c>
      <c r="V290" s="61"/>
      <c r="W290" s="146"/>
      <c r="X290" s="147"/>
    </row>
    <row r="291" spans="1:24" ht="16.5" customHeight="1">
      <c r="A291" s="62"/>
      <c r="B291" s="83" t="str">
        <f>IF(C291="","",_xlfn.AGGREGATE(2,7,$B$8:B290)+1)</f>
        <v/>
      </c>
      <c r="C291" s="84" t="str">
        <f>IFERROR(IF(D291="","",INDEX('Party Data'!$C$1:$P$9950,MATCH(DCR!D291,'Party Data'!$P$2:$P$9950,0)+1,4)),"New")</f>
        <v/>
      </c>
      <c r="D291" s="7"/>
      <c r="E291" s="8" t="str">
        <f>IFERROR(IF(C291="","",VLOOKUP(C291,'Party Data'!F:H,3,FALSE)),"")</f>
        <v/>
      </c>
      <c r="F291" s="10" t="str">
        <f>IFERROR(IF(D291="","",INDEX('Party Data'!$D:$F,MATCH(DCR!C291,'Party Data'!F:F,0),1)),"")</f>
        <v/>
      </c>
      <c r="G291" s="32" t="str">
        <f>IFERROR(VLOOKUP(C291,'Party Data'!$F:$N,8,FALSE),"")</f>
        <v/>
      </c>
      <c r="H291" s="85" t="str">
        <f>IFERROR(UPPER(LEFT(VLOOKUP(C291,'Party Data'!$F:$M,5,FALSE),3)),"")</f>
        <v/>
      </c>
      <c r="I291" s="86" t="str">
        <f>IF(F291="","",VLOOKUP($D$2,ID!$C$1:$F$86,3,FALSE))</f>
        <v/>
      </c>
      <c r="J291" s="87" t="str">
        <f>IF(I291="","",VLOOKUP(I291,ID!$E$1:$F$107,2,FALSE))</f>
        <v/>
      </c>
      <c r="K291" s="164"/>
      <c r="L291" s="142" t="str">
        <f>IFERROR(IF(C291="","",IF(SUMIFS(Dues!$F$4:$F$153,Dues!$B$4:$B$153,DCR!$C291)-SUMIFS($M$7:$M290,$C$7:$C290,$C291)&lt;0,"No Due",SUMIFS(Dues!$F$4:$F$153,Dues!$B$4:$B$153,DCR!$C291)-SUMIFS($M$7:$M290,$C$7:$C290,$C291))),"No Dues")</f>
        <v/>
      </c>
      <c r="M291" s="143"/>
      <c r="N291" s="143"/>
      <c r="O291" s="145" t="str">
        <f>IFERROR(IF(AND(L291&lt;=0,M291&lt;&gt;""),"Cash?",SUMIFS($M$8:$M291,$C$8:$C291,$C291)/VLOOKUP($C291,$C$8:$L291,10,FALSE)),"")</f>
        <v/>
      </c>
      <c r="P291" s="50" t="str">
        <f t="shared" si="13"/>
        <v/>
      </c>
      <c r="Q291" s="63"/>
      <c r="R291" s="88" t="str">
        <f>IF(IFERROR(VLOOKUP(C291,$C$7:C290,1,FALSE)&gt;0,0),"",1)</f>
        <v/>
      </c>
      <c r="S291" s="88"/>
      <c r="T291" s="88" t="str">
        <f t="shared" si="14"/>
        <v/>
      </c>
      <c r="U291" s="89" t="e">
        <f t="shared" si="15"/>
        <v>#VALUE!</v>
      </c>
      <c r="V291" s="61"/>
      <c r="W291" s="146"/>
      <c r="X291" s="147"/>
    </row>
    <row r="292" spans="1:24" ht="16.5" customHeight="1">
      <c r="A292" s="62"/>
      <c r="B292" s="83" t="str">
        <f>IF(C292="","",_xlfn.AGGREGATE(2,7,$B$8:B291)+1)</f>
        <v/>
      </c>
      <c r="C292" s="84" t="str">
        <f>IFERROR(IF(D292="","",INDEX('Party Data'!$C$1:$P$9950,MATCH(DCR!D292,'Party Data'!$P$2:$P$9950,0)+1,4)),"New")</f>
        <v/>
      </c>
      <c r="D292" s="7"/>
      <c r="E292" s="8" t="str">
        <f>IFERROR(IF(C292="","",VLOOKUP(C292,'Party Data'!F:H,3,FALSE)),"")</f>
        <v/>
      </c>
      <c r="F292" s="10" t="str">
        <f>IFERROR(IF(D292="","",INDEX('Party Data'!$D:$F,MATCH(DCR!C292,'Party Data'!F:F,0),1)),"")</f>
        <v/>
      </c>
      <c r="G292" s="32" t="str">
        <f>IFERROR(VLOOKUP(C292,'Party Data'!$F:$N,8,FALSE),"")</f>
        <v/>
      </c>
      <c r="H292" s="85" t="str">
        <f>IFERROR(UPPER(LEFT(VLOOKUP(C292,'Party Data'!$F:$M,5,FALSE),3)),"")</f>
        <v/>
      </c>
      <c r="I292" s="86" t="str">
        <f>IF(F292="","",VLOOKUP($D$2,ID!$C$1:$F$86,3,FALSE))</f>
        <v/>
      </c>
      <c r="J292" s="87" t="str">
        <f>IF(I292="","",VLOOKUP(I292,ID!$E$1:$F$107,2,FALSE))</f>
        <v/>
      </c>
      <c r="K292" s="164"/>
      <c r="L292" s="142" t="str">
        <f>IFERROR(IF(C292="","",IF(SUMIFS(Dues!$F$4:$F$153,Dues!$B$4:$B$153,DCR!$C292)-SUMIFS($M$7:$M291,$C$7:$C291,$C292)&lt;0,"No Due",SUMIFS(Dues!$F$4:$F$153,Dues!$B$4:$B$153,DCR!$C292)-SUMIFS($M$7:$M291,$C$7:$C291,$C292))),"No Dues")</f>
        <v/>
      </c>
      <c r="M292" s="143"/>
      <c r="N292" s="143"/>
      <c r="O292" s="145" t="str">
        <f>IFERROR(IF(AND(L292&lt;=0,M292&lt;&gt;""),"Cash?",SUMIFS($M$8:$M292,$C$8:$C292,$C292)/VLOOKUP($C292,$C$8:$L292,10,FALSE)),"")</f>
        <v/>
      </c>
      <c r="P292" s="50" t="str">
        <f t="shared" si="13"/>
        <v/>
      </c>
      <c r="Q292" s="63"/>
      <c r="R292" s="88" t="str">
        <f>IF(IFERROR(VLOOKUP(C292,$C$7:C291,1,FALSE)&gt;0,0),"",1)</f>
        <v/>
      </c>
      <c r="S292" s="88"/>
      <c r="T292" s="88" t="str">
        <f t="shared" si="14"/>
        <v/>
      </c>
      <c r="U292" s="89" t="e">
        <f t="shared" si="15"/>
        <v>#VALUE!</v>
      </c>
      <c r="V292" s="61"/>
      <c r="W292" s="146"/>
      <c r="X292" s="147"/>
    </row>
    <row r="293" spans="1:24" ht="16.5" customHeight="1">
      <c r="A293" s="62"/>
      <c r="B293" s="83" t="str">
        <f>IF(C293="","",_xlfn.AGGREGATE(2,7,$B$8:B292)+1)</f>
        <v/>
      </c>
      <c r="C293" s="84" t="str">
        <f>IFERROR(IF(D293="","",INDEX('Party Data'!$C$1:$P$9950,MATCH(DCR!D293,'Party Data'!$P$2:$P$9950,0)+1,4)),"New")</f>
        <v/>
      </c>
      <c r="D293" s="7"/>
      <c r="E293" s="8" t="str">
        <f>IFERROR(IF(C293="","",VLOOKUP(C293,'Party Data'!F:H,3,FALSE)),"")</f>
        <v/>
      </c>
      <c r="F293" s="10" t="str">
        <f>IFERROR(IF(D293="","",INDEX('Party Data'!$D:$F,MATCH(DCR!C293,'Party Data'!F:F,0),1)),"")</f>
        <v/>
      </c>
      <c r="G293" s="32" t="str">
        <f>IFERROR(VLOOKUP(C293,'Party Data'!$F:$N,8,FALSE),"")</f>
        <v/>
      </c>
      <c r="H293" s="85" t="str">
        <f>IFERROR(UPPER(LEFT(VLOOKUP(C293,'Party Data'!$F:$M,5,FALSE),3)),"")</f>
        <v/>
      </c>
      <c r="I293" s="86" t="str">
        <f>IF(F293="","",VLOOKUP($D$2,ID!$C$1:$F$86,3,FALSE))</f>
        <v/>
      </c>
      <c r="J293" s="87" t="str">
        <f>IF(I293="","",VLOOKUP(I293,ID!$E$1:$F$107,2,FALSE))</f>
        <v/>
      </c>
      <c r="K293" s="164"/>
      <c r="L293" s="142" t="str">
        <f>IFERROR(IF(C293="","",IF(SUMIFS(Dues!$F$4:$F$153,Dues!$B$4:$B$153,DCR!$C293)-SUMIFS($M$7:$M292,$C$7:$C292,$C293)&lt;0,"No Due",SUMIFS(Dues!$F$4:$F$153,Dues!$B$4:$B$153,DCR!$C293)-SUMIFS($M$7:$M292,$C$7:$C292,$C293))),"No Dues")</f>
        <v/>
      </c>
      <c r="M293" s="143"/>
      <c r="N293" s="143"/>
      <c r="O293" s="145" t="str">
        <f>IFERROR(IF(AND(L293&lt;=0,M293&lt;&gt;""),"Cash?",SUMIFS($M$8:$M293,$C$8:$C293,$C293)/VLOOKUP($C293,$C$8:$L293,10,FALSE)),"")</f>
        <v/>
      </c>
      <c r="P293" s="50" t="str">
        <f t="shared" si="13"/>
        <v/>
      </c>
      <c r="Q293" s="63"/>
      <c r="R293" s="88" t="str">
        <f>IF(IFERROR(VLOOKUP(C293,$C$7:C292,1,FALSE)&gt;0,0),"",1)</f>
        <v/>
      </c>
      <c r="S293" s="88"/>
      <c r="T293" s="88" t="str">
        <f t="shared" si="14"/>
        <v/>
      </c>
      <c r="U293" s="89" t="e">
        <f t="shared" si="15"/>
        <v>#VALUE!</v>
      </c>
      <c r="V293" s="61"/>
      <c r="W293" s="146"/>
      <c r="X293" s="147"/>
    </row>
    <row r="294" spans="1:24" ht="16.5" customHeight="1">
      <c r="A294" s="62"/>
      <c r="B294" s="83" t="str">
        <f>IF(C294="","",_xlfn.AGGREGATE(2,7,$B$8:B293)+1)</f>
        <v/>
      </c>
      <c r="C294" s="84" t="str">
        <f>IFERROR(IF(D294="","",INDEX('Party Data'!$C$1:$P$9950,MATCH(DCR!D294,'Party Data'!$P$2:$P$9950,0)+1,4)),"New")</f>
        <v/>
      </c>
      <c r="D294" s="7"/>
      <c r="E294" s="8" t="str">
        <f>IFERROR(IF(C294="","",VLOOKUP(C294,'Party Data'!F:H,3,FALSE)),"")</f>
        <v/>
      </c>
      <c r="F294" s="10" t="str">
        <f>IFERROR(IF(D294="","",INDEX('Party Data'!$D:$F,MATCH(DCR!C294,'Party Data'!F:F,0),1)),"")</f>
        <v/>
      </c>
      <c r="G294" s="32" t="str">
        <f>IFERROR(VLOOKUP(C294,'Party Data'!$F:$N,8,FALSE),"")</f>
        <v/>
      </c>
      <c r="H294" s="85" t="str">
        <f>IFERROR(UPPER(LEFT(VLOOKUP(C294,'Party Data'!$F:$M,5,FALSE),3)),"")</f>
        <v/>
      </c>
      <c r="I294" s="86" t="str">
        <f>IF(F294="","",VLOOKUP($D$2,ID!$C$1:$F$86,3,FALSE))</f>
        <v/>
      </c>
      <c r="J294" s="87" t="str">
        <f>IF(I294="","",VLOOKUP(I294,ID!$E$1:$F$107,2,FALSE))</f>
        <v/>
      </c>
      <c r="K294" s="164"/>
      <c r="L294" s="142" t="str">
        <f>IFERROR(IF(C294="","",IF(SUMIFS(Dues!$F$4:$F$153,Dues!$B$4:$B$153,DCR!$C294)-SUMIFS($M$7:$M293,$C$7:$C293,$C294)&lt;0,"No Due",SUMIFS(Dues!$F$4:$F$153,Dues!$B$4:$B$153,DCR!$C294)-SUMIFS($M$7:$M293,$C$7:$C293,$C294))),"No Dues")</f>
        <v/>
      </c>
      <c r="M294" s="143"/>
      <c r="N294" s="143"/>
      <c r="O294" s="145" t="str">
        <f>IFERROR(IF(AND(L294&lt;=0,M294&lt;&gt;""),"Cash?",SUMIFS($M$8:$M294,$C$8:$C294,$C294)/VLOOKUP($C294,$C$8:$L294,10,FALSE)),"")</f>
        <v/>
      </c>
      <c r="P294" s="50" t="str">
        <f t="shared" si="13"/>
        <v/>
      </c>
      <c r="Q294" s="63"/>
      <c r="R294" s="88" t="str">
        <f>IF(IFERROR(VLOOKUP(C294,$C$7:C293,1,FALSE)&gt;0,0),"",1)</f>
        <v/>
      </c>
      <c r="S294" s="88"/>
      <c r="T294" s="88" t="str">
        <f t="shared" si="14"/>
        <v/>
      </c>
      <c r="U294" s="89" t="e">
        <f t="shared" si="15"/>
        <v>#VALUE!</v>
      </c>
      <c r="V294" s="61"/>
      <c r="W294" s="146"/>
      <c r="X294" s="147"/>
    </row>
    <row r="295" spans="1:24" ht="16.5" customHeight="1">
      <c r="A295" s="62"/>
      <c r="B295" s="83" t="str">
        <f>IF(C295="","",_xlfn.AGGREGATE(2,7,$B$8:B294)+1)</f>
        <v/>
      </c>
      <c r="C295" s="84" t="str">
        <f>IFERROR(IF(D295="","",INDEX('Party Data'!$C$1:$P$9950,MATCH(DCR!D295,'Party Data'!$P$2:$P$9950,0)+1,4)),"New")</f>
        <v/>
      </c>
      <c r="D295" s="7"/>
      <c r="E295" s="8" t="str">
        <f>IFERROR(IF(C295="","",VLOOKUP(C295,'Party Data'!F:H,3,FALSE)),"")</f>
        <v/>
      </c>
      <c r="F295" s="10" t="str">
        <f>IFERROR(IF(D295="","",INDEX('Party Data'!$D:$F,MATCH(DCR!C295,'Party Data'!F:F,0),1)),"")</f>
        <v/>
      </c>
      <c r="G295" s="32" t="str">
        <f>IFERROR(VLOOKUP(C295,'Party Data'!$F:$N,8,FALSE),"")</f>
        <v/>
      </c>
      <c r="H295" s="85" t="str">
        <f>IFERROR(UPPER(LEFT(VLOOKUP(C295,'Party Data'!$F:$M,5,FALSE),3)),"")</f>
        <v/>
      </c>
      <c r="I295" s="86" t="str">
        <f>IF(F295="","",VLOOKUP($D$2,ID!$C$1:$F$86,3,FALSE))</f>
        <v/>
      </c>
      <c r="J295" s="87" t="str">
        <f>IF(I295="","",VLOOKUP(I295,ID!$E$1:$F$107,2,FALSE))</f>
        <v/>
      </c>
      <c r="K295" s="164"/>
      <c r="L295" s="142" t="str">
        <f>IFERROR(IF(C295="","",IF(SUMIFS(Dues!$F$4:$F$153,Dues!$B$4:$B$153,DCR!$C295)-SUMIFS($M$7:$M294,$C$7:$C294,$C295)&lt;0,"No Due",SUMIFS(Dues!$F$4:$F$153,Dues!$B$4:$B$153,DCR!$C295)-SUMIFS($M$7:$M294,$C$7:$C294,$C295))),"No Dues")</f>
        <v/>
      </c>
      <c r="M295" s="143"/>
      <c r="N295" s="143"/>
      <c r="O295" s="145" t="str">
        <f>IFERROR(IF(AND(L295&lt;=0,M295&lt;&gt;""),"Cash?",SUMIFS($M$8:$M295,$C$8:$C295,$C295)/VLOOKUP($C295,$C$8:$L295,10,FALSE)),"")</f>
        <v/>
      </c>
      <c r="P295" s="50" t="str">
        <f t="shared" si="13"/>
        <v/>
      </c>
      <c r="Q295" s="63"/>
      <c r="R295" s="88" t="str">
        <f>IF(IFERROR(VLOOKUP(C295,$C$7:C294,1,FALSE)&gt;0,0),"",1)</f>
        <v/>
      </c>
      <c r="S295" s="88"/>
      <c r="T295" s="88" t="str">
        <f t="shared" si="14"/>
        <v/>
      </c>
      <c r="U295" s="89" t="e">
        <f t="shared" si="15"/>
        <v>#VALUE!</v>
      </c>
      <c r="V295" s="61"/>
      <c r="W295" s="146"/>
      <c r="X295" s="147"/>
    </row>
    <row r="296" spans="1:24" ht="16.5" customHeight="1">
      <c r="A296" s="62"/>
      <c r="B296" s="83" t="str">
        <f>IF(C296="","",_xlfn.AGGREGATE(2,7,$B$8:B295)+1)</f>
        <v/>
      </c>
      <c r="C296" s="84" t="str">
        <f>IFERROR(IF(D296="","",INDEX('Party Data'!$C$1:$P$9950,MATCH(DCR!D296,'Party Data'!$P$2:$P$9950,0)+1,4)),"New")</f>
        <v/>
      </c>
      <c r="D296" s="7"/>
      <c r="E296" s="8" t="str">
        <f>IFERROR(IF(C296="","",VLOOKUP(C296,'Party Data'!F:H,3,FALSE)),"")</f>
        <v/>
      </c>
      <c r="F296" s="10" t="str">
        <f>IFERROR(IF(D296="","",INDEX('Party Data'!$D:$F,MATCH(DCR!C296,'Party Data'!F:F,0),1)),"")</f>
        <v/>
      </c>
      <c r="G296" s="32" t="str">
        <f>IFERROR(VLOOKUP(C296,'Party Data'!$F:$N,8,FALSE),"")</f>
        <v/>
      </c>
      <c r="H296" s="85" t="str">
        <f>IFERROR(UPPER(LEFT(VLOOKUP(C296,'Party Data'!$F:$M,5,FALSE),3)),"")</f>
        <v/>
      </c>
      <c r="I296" s="86" t="str">
        <f>IF(F296="","",VLOOKUP($D$2,ID!$C$1:$F$86,3,FALSE))</f>
        <v/>
      </c>
      <c r="J296" s="87" t="str">
        <f>IF(I296="","",VLOOKUP(I296,ID!$E$1:$F$107,2,FALSE))</f>
        <v/>
      </c>
      <c r="K296" s="164"/>
      <c r="L296" s="142" t="str">
        <f>IFERROR(IF(C296="","",IF(SUMIFS(Dues!$F$4:$F$153,Dues!$B$4:$B$153,DCR!$C296)-SUMIFS($M$7:$M295,$C$7:$C295,$C296)&lt;0,"No Due",SUMIFS(Dues!$F$4:$F$153,Dues!$B$4:$B$153,DCR!$C296)-SUMIFS($M$7:$M295,$C$7:$C295,$C296))),"No Dues")</f>
        <v/>
      </c>
      <c r="M296" s="143"/>
      <c r="N296" s="143"/>
      <c r="O296" s="145" t="str">
        <f>IFERROR(IF(AND(L296&lt;=0,M296&lt;&gt;""),"Cash?",SUMIFS($M$8:$M296,$C$8:$C296,$C296)/VLOOKUP($C296,$C$8:$L296,10,FALSE)),"")</f>
        <v/>
      </c>
      <c r="P296" s="50" t="str">
        <f t="shared" si="13"/>
        <v/>
      </c>
      <c r="Q296" s="63"/>
      <c r="R296" s="88" t="str">
        <f>IF(IFERROR(VLOOKUP(C296,$C$7:C295,1,FALSE)&gt;0,0),"",1)</f>
        <v/>
      </c>
      <c r="S296" s="88"/>
      <c r="T296" s="88" t="str">
        <f t="shared" si="14"/>
        <v/>
      </c>
      <c r="U296" s="89" t="e">
        <f t="shared" si="15"/>
        <v>#VALUE!</v>
      </c>
      <c r="V296" s="61"/>
      <c r="W296" s="146"/>
      <c r="X296" s="147"/>
    </row>
    <row r="297" spans="1:24" ht="16.5" customHeight="1">
      <c r="A297" s="62"/>
      <c r="B297" s="83" t="str">
        <f>IF(C297="","",_xlfn.AGGREGATE(2,7,$B$8:B296)+1)</f>
        <v/>
      </c>
      <c r="C297" s="84" t="str">
        <f>IFERROR(IF(D297="","",INDEX('Party Data'!$C$1:$P$9950,MATCH(DCR!D297,'Party Data'!$P$2:$P$9950,0)+1,4)),"New")</f>
        <v/>
      </c>
      <c r="D297" s="7"/>
      <c r="E297" s="8" t="str">
        <f>IFERROR(IF(C297="","",VLOOKUP(C297,'Party Data'!F:H,3,FALSE)),"")</f>
        <v/>
      </c>
      <c r="F297" s="10" t="str">
        <f>IFERROR(IF(D297="","",INDEX('Party Data'!$D:$F,MATCH(DCR!C297,'Party Data'!F:F,0),1)),"")</f>
        <v/>
      </c>
      <c r="G297" s="32" t="str">
        <f>IFERROR(VLOOKUP(C297,'Party Data'!$F:$N,8,FALSE),"")</f>
        <v/>
      </c>
      <c r="H297" s="85" t="str">
        <f>IFERROR(UPPER(LEFT(VLOOKUP(C297,'Party Data'!$F:$M,5,FALSE),3)),"")</f>
        <v/>
      </c>
      <c r="I297" s="86" t="str">
        <f>IF(F297="","",VLOOKUP($D$2,ID!$C$1:$F$86,3,FALSE))</f>
        <v/>
      </c>
      <c r="J297" s="87" t="str">
        <f>IF(I297="","",VLOOKUP(I297,ID!$E$1:$F$107,2,FALSE))</f>
        <v/>
      </c>
      <c r="K297" s="164"/>
      <c r="L297" s="142" t="str">
        <f>IFERROR(IF(C297="","",IF(SUMIFS(Dues!$F$4:$F$153,Dues!$B$4:$B$153,DCR!$C297)-SUMIFS($M$7:$M296,$C$7:$C296,$C297)&lt;0,"No Due",SUMIFS(Dues!$F$4:$F$153,Dues!$B$4:$B$153,DCR!$C297)-SUMIFS($M$7:$M296,$C$7:$C296,$C297))),"No Dues")</f>
        <v/>
      </c>
      <c r="M297" s="143"/>
      <c r="N297" s="143"/>
      <c r="O297" s="145" t="str">
        <f>IFERROR(IF(AND(L297&lt;=0,M297&lt;&gt;""),"Cash?",SUMIFS($M$8:$M297,$C$8:$C297,$C297)/VLOOKUP($C297,$C$8:$L297,10,FALSE)),"")</f>
        <v/>
      </c>
      <c r="P297" s="50" t="str">
        <f t="shared" si="13"/>
        <v/>
      </c>
      <c r="Q297" s="63"/>
      <c r="R297" s="88" t="str">
        <f>IF(IFERROR(VLOOKUP(C297,$C$7:C296,1,FALSE)&gt;0,0),"",1)</f>
        <v/>
      </c>
      <c r="S297" s="88"/>
      <c r="T297" s="88" t="str">
        <f t="shared" si="14"/>
        <v/>
      </c>
      <c r="U297" s="89" t="e">
        <f t="shared" si="15"/>
        <v>#VALUE!</v>
      </c>
      <c r="V297" s="61"/>
      <c r="W297" s="146"/>
      <c r="X297" s="147"/>
    </row>
    <row r="298" spans="1:24" ht="16.5" customHeight="1">
      <c r="A298" s="62"/>
      <c r="B298" s="83" t="str">
        <f>IF(C298="","",_xlfn.AGGREGATE(2,7,$B$8:B297)+1)</f>
        <v/>
      </c>
      <c r="C298" s="84" t="str">
        <f>IFERROR(IF(D298="","",INDEX('Party Data'!$C$1:$P$9950,MATCH(DCR!D298,'Party Data'!$P$2:$P$9950,0)+1,4)),"New")</f>
        <v/>
      </c>
      <c r="D298" s="7"/>
      <c r="E298" s="8" t="str">
        <f>IFERROR(IF(C298="","",VLOOKUP(C298,'Party Data'!F:H,3,FALSE)),"")</f>
        <v/>
      </c>
      <c r="F298" s="10" t="str">
        <f>IFERROR(IF(D298="","",INDEX('Party Data'!$D:$F,MATCH(DCR!C298,'Party Data'!F:F,0),1)),"")</f>
        <v/>
      </c>
      <c r="G298" s="32" t="str">
        <f>IFERROR(VLOOKUP(C298,'Party Data'!$F:$N,8,FALSE),"")</f>
        <v/>
      </c>
      <c r="H298" s="85" t="str">
        <f>IFERROR(UPPER(LEFT(VLOOKUP(C298,'Party Data'!$F:$M,5,FALSE),3)),"")</f>
        <v/>
      </c>
      <c r="I298" s="86" t="str">
        <f>IF(F298="","",VLOOKUP($D$2,ID!$C$1:$F$86,3,FALSE))</f>
        <v/>
      </c>
      <c r="J298" s="87" t="str">
        <f>IF(I298="","",VLOOKUP(I298,ID!$E$1:$F$107,2,FALSE))</f>
        <v/>
      </c>
      <c r="K298" s="164"/>
      <c r="L298" s="142" t="str">
        <f>IFERROR(IF(C298="","",IF(SUMIFS(Dues!$F$4:$F$153,Dues!$B$4:$B$153,DCR!$C298)-SUMIFS($M$7:$M297,$C$7:$C297,$C298)&lt;0,"No Due",SUMIFS(Dues!$F$4:$F$153,Dues!$B$4:$B$153,DCR!$C298)-SUMIFS($M$7:$M297,$C$7:$C297,$C298))),"No Dues")</f>
        <v/>
      </c>
      <c r="M298" s="143"/>
      <c r="N298" s="143"/>
      <c r="O298" s="145" t="str">
        <f>IFERROR(IF(AND(L298&lt;=0,M298&lt;&gt;""),"Cash?",SUMIFS($M$8:$M298,$C$8:$C298,$C298)/VLOOKUP($C298,$C$8:$L298,10,FALSE)),"")</f>
        <v/>
      </c>
      <c r="P298" s="50" t="str">
        <f t="shared" si="13"/>
        <v/>
      </c>
      <c r="Q298" s="63"/>
      <c r="R298" s="88" t="str">
        <f>IF(IFERROR(VLOOKUP(C298,$C$7:C297,1,FALSE)&gt;0,0),"",1)</f>
        <v/>
      </c>
      <c r="S298" s="88"/>
      <c r="T298" s="88" t="str">
        <f t="shared" si="14"/>
        <v/>
      </c>
      <c r="U298" s="89" t="e">
        <f t="shared" si="15"/>
        <v>#VALUE!</v>
      </c>
      <c r="V298" s="61"/>
      <c r="W298" s="146"/>
      <c r="X298" s="147"/>
    </row>
    <row r="299" spans="1:24" ht="16.5" customHeight="1">
      <c r="A299" s="62"/>
      <c r="B299" s="83" t="str">
        <f>IF(C299="","",_xlfn.AGGREGATE(2,7,$B$8:B298)+1)</f>
        <v/>
      </c>
      <c r="C299" s="84" t="str">
        <f>IFERROR(IF(D299="","",INDEX('Party Data'!$C$1:$P$9950,MATCH(DCR!D299,'Party Data'!$P$2:$P$9950,0)+1,4)),"New")</f>
        <v/>
      </c>
      <c r="D299" s="7"/>
      <c r="E299" s="8" t="str">
        <f>IFERROR(IF(C299="","",VLOOKUP(C299,'Party Data'!F:H,3,FALSE)),"")</f>
        <v/>
      </c>
      <c r="F299" s="10" t="str">
        <f>IFERROR(IF(D299="","",INDEX('Party Data'!$D:$F,MATCH(DCR!C299,'Party Data'!F:F,0),1)),"")</f>
        <v/>
      </c>
      <c r="G299" s="32" t="str">
        <f>IFERROR(VLOOKUP(C299,'Party Data'!$F:$N,8,FALSE),"")</f>
        <v/>
      </c>
      <c r="H299" s="85" t="str">
        <f>IFERROR(UPPER(LEFT(VLOOKUP(C299,'Party Data'!$F:$M,5,FALSE),3)),"")</f>
        <v/>
      </c>
      <c r="I299" s="86" t="str">
        <f>IF(F299="","",VLOOKUP($D$2,ID!$C$1:$F$86,3,FALSE))</f>
        <v/>
      </c>
      <c r="J299" s="87" t="str">
        <f>IF(I299="","",VLOOKUP(I299,ID!$E$1:$F$107,2,FALSE))</f>
        <v/>
      </c>
      <c r="K299" s="164"/>
      <c r="L299" s="142" t="str">
        <f>IFERROR(IF(C299="","",IF(SUMIFS(Dues!$F$4:$F$153,Dues!$B$4:$B$153,DCR!$C299)-SUMIFS($M$7:$M298,$C$7:$C298,$C299)&lt;0,"No Due",SUMIFS(Dues!$F$4:$F$153,Dues!$B$4:$B$153,DCR!$C299)-SUMIFS($M$7:$M298,$C$7:$C298,$C299))),"No Dues")</f>
        <v/>
      </c>
      <c r="M299" s="143"/>
      <c r="N299" s="143"/>
      <c r="O299" s="145" t="str">
        <f>IFERROR(IF(AND(L299&lt;=0,M299&lt;&gt;""),"Cash?",SUMIFS($M$8:$M299,$C$8:$C299,$C299)/VLOOKUP($C299,$C$8:$L299,10,FALSE)),"")</f>
        <v/>
      </c>
      <c r="P299" s="50" t="str">
        <f t="shared" si="13"/>
        <v/>
      </c>
      <c r="Q299" s="63"/>
      <c r="R299" s="88" t="str">
        <f>IF(IFERROR(VLOOKUP(C299,$C$7:C298,1,FALSE)&gt;0,0),"",1)</f>
        <v/>
      </c>
      <c r="S299" s="88"/>
      <c r="T299" s="88" t="str">
        <f t="shared" si="14"/>
        <v/>
      </c>
      <c r="U299" s="89" t="e">
        <f t="shared" si="15"/>
        <v>#VALUE!</v>
      </c>
      <c r="V299" s="61"/>
      <c r="W299" s="146"/>
      <c r="X299" s="147"/>
    </row>
    <row r="300" spans="1:24" ht="16.5" customHeight="1">
      <c r="A300" s="62"/>
      <c r="B300" s="83" t="str">
        <f>IF(C300="","",_xlfn.AGGREGATE(2,7,$B$8:B299)+1)</f>
        <v/>
      </c>
      <c r="C300" s="84" t="str">
        <f>IFERROR(IF(D300="","",INDEX('Party Data'!$C$1:$P$9950,MATCH(DCR!D300,'Party Data'!$P$2:$P$9950,0)+1,4)),"New")</f>
        <v/>
      </c>
      <c r="D300" s="7"/>
      <c r="E300" s="8" t="str">
        <f>IFERROR(IF(C300="","",VLOOKUP(C300,'Party Data'!F:H,3,FALSE)),"")</f>
        <v/>
      </c>
      <c r="F300" s="10" t="str">
        <f>IFERROR(IF(D300="","",INDEX('Party Data'!$D:$F,MATCH(DCR!C300,'Party Data'!F:F,0),1)),"")</f>
        <v/>
      </c>
      <c r="G300" s="32" t="str">
        <f>IFERROR(VLOOKUP(C300,'Party Data'!$F:$N,8,FALSE),"")</f>
        <v/>
      </c>
      <c r="H300" s="85" t="str">
        <f>IFERROR(UPPER(LEFT(VLOOKUP(C300,'Party Data'!$F:$M,5,FALSE),3)),"")</f>
        <v/>
      </c>
      <c r="I300" s="86" t="str">
        <f>IF(F300="","",VLOOKUP($D$2,ID!$C$1:$F$86,3,FALSE))</f>
        <v/>
      </c>
      <c r="J300" s="87" t="str">
        <f>IF(I300="","",VLOOKUP(I300,ID!$E$1:$F$107,2,FALSE))</f>
        <v/>
      </c>
      <c r="K300" s="164"/>
      <c r="L300" s="142" t="str">
        <f>IFERROR(IF(C300="","",IF(SUMIFS(Dues!$F$4:$F$153,Dues!$B$4:$B$153,DCR!$C300)-SUMIFS($M$7:$M299,$C$7:$C299,$C300)&lt;0,"No Due",SUMIFS(Dues!$F$4:$F$153,Dues!$B$4:$B$153,DCR!$C300)-SUMIFS($M$7:$M299,$C$7:$C299,$C300))),"No Dues")</f>
        <v/>
      </c>
      <c r="M300" s="143"/>
      <c r="N300" s="143"/>
      <c r="O300" s="145" t="str">
        <f>IFERROR(IF(AND(L300&lt;=0,M300&lt;&gt;""),"Cash?",SUMIFS($M$8:$M300,$C$8:$C300,$C300)/VLOOKUP($C300,$C$8:$L300,10,FALSE)),"")</f>
        <v/>
      </c>
      <c r="P300" s="50" t="str">
        <f t="shared" si="13"/>
        <v/>
      </c>
      <c r="Q300" s="63"/>
      <c r="R300" s="88" t="str">
        <f>IF(IFERROR(VLOOKUP(C300,$C$7:C299,1,FALSE)&gt;0,0),"",1)</f>
        <v/>
      </c>
      <c r="S300" s="88"/>
      <c r="T300" s="88" t="str">
        <f t="shared" si="14"/>
        <v/>
      </c>
      <c r="U300" s="89" t="e">
        <f t="shared" si="15"/>
        <v>#VALUE!</v>
      </c>
      <c r="V300" s="61"/>
      <c r="W300" s="146"/>
      <c r="X300" s="147"/>
    </row>
    <row r="301" spans="1:24" ht="16.5" customHeight="1">
      <c r="A301" s="62"/>
      <c r="B301" s="83" t="str">
        <f>IF(C301="","",_xlfn.AGGREGATE(2,7,$B$8:B300)+1)</f>
        <v/>
      </c>
      <c r="C301" s="84" t="str">
        <f>IFERROR(IF(D301="","",INDEX('Party Data'!$C$1:$P$9950,MATCH(DCR!D301,'Party Data'!$P$2:$P$9950,0)+1,4)),"New")</f>
        <v/>
      </c>
      <c r="D301" s="7"/>
      <c r="E301" s="8" t="str">
        <f>IFERROR(IF(C301="","",VLOOKUP(C301,'Party Data'!F:H,3,FALSE)),"")</f>
        <v/>
      </c>
      <c r="F301" s="10" t="str">
        <f>IFERROR(IF(D301="","",INDEX('Party Data'!$D:$F,MATCH(DCR!C301,'Party Data'!F:F,0),1)),"")</f>
        <v/>
      </c>
      <c r="G301" s="32" t="str">
        <f>IFERROR(VLOOKUP(C301,'Party Data'!$F:$N,8,FALSE),"")</f>
        <v/>
      </c>
      <c r="H301" s="85" t="str">
        <f>IFERROR(UPPER(LEFT(VLOOKUP(C301,'Party Data'!$F:$M,5,FALSE),3)),"")</f>
        <v/>
      </c>
      <c r="I301" s="86" t="str">
        <f>IF(F301="","",VLOOKUP($D$2,ID!$C$1:$F$86,3,FALSE))</f>
        <v/>
      </c>
      <c r="J301" s="87" t="str">
        <f>IF(I301="","",VLOOKUP(I301,ID!$E$1:$F$107,2,FALSE))</f>
        <v/>
      </c>
      <c r="K301" s="164"/>
      <c r="L301" s="142" t="str">
        <f>IFERROR(IF(C301="","",IF(SUMIFS(Dues!$F$4:$F$153,Dues!$B$4:$B$153,DCR!$C301)-SUMIFS($M$7:$M300,$C$7:$C300,$C301)&lt;0,"No Due",SUMIFS(Dues!$F$4:$F$153,Dues!$B$4:$B$153,DCR!$C301)-SUMIFS($M$7:$M300,$C$7:$C300,$C301))),"No Dues")</f>
        <v/>
      </c>
      <c r="M301" s="143"/>
      <c r="N301" s="143"/>
      <c r="O301" s="145" t="str">
        <f>IFERROR(IF(AND(L301&lt;=0,M301&lt;&gt;""),"Cash?",SUMIFS($M$8:$M301,$C$8:$C301,$C301)/VLOOKUP($C301,$C$8:$L301,10,FALSE)),"")</f>
        <v/>
      </c>
      <c r="P301" s="50" t="str">
        <f t="shared" si="13"/>
        <v/>
      </c>
      <c r="Q301" s="63"/>
      <c r="R301" s="88" t="str">
        <f>IF(IFERROR(VLOOKUP(C301,$C$7:C300,1,FALSE)&gt;0,0),"",1)</f>
        <v/>
      </c>
      <c r="S301" s="88"/>
      <c r="T301" s="88" t="str">
        <f t="shared" si="14"/>
        <v/>
      </c>
      <c r="U301" s="89" t="e">
        <f t="shared" si="15"/>
        <v>#VALUE!</v>
      </c>
      <c r="V301" s="61"/>
      <c r="W301" s="146"/>
      <c r="X301" s="147"/>
    </row>
    <row r="302" spans="1:24" ht="16.5" customHeight="1">
      <c r="A302" s="62"/>
      <c r="B302" s="83" t="str">
        <f>IF(C302="","",_xlfn.AGGREGATE(2,7,$B$8:B301)+1)</f>
        <v/>
      </c>
      <c r="C302" s="84" t="str">
        <f>IFERROR(IF(D302="","",INDEX('Party Data'!$C$1:$P$9950,MATCH(DCR!D302,'Party Data'!$P$2:$P$9950,0)+1,4)),"New")</f>
        <v/>
      </c>
      <c r="D302" s="7"/>
      <c r="E302" s="8" t="str">
        <f>IFERROR(IF(C302="","",VLOOKUP(C302,'Party Data'!F:H,3,FALSE)),"")</f>
        <v/>
      </c>
      <c r="F302" s="10" t="str">
        <f>IFERROR(IF(D302="","",INDEX('Party Data'!$D:$F,MATCH(DCR!C302,'Party Data'!F:F,0),1)),"")</f>
        <v/>
      </c>
      <c r="G302" s="32" t="str">
        <f>IFERROR(VLOOKUP(C302,'Party Data'!$F:$N,8,FALSE),"")</f>
        <v/>
      </c>
      <c r="H302" s="85" t="str">
        <f>IFERROR(UPPER(LEFT(VLOOKUP(C302,'Party Data'!$F:$M,5,FALSE),3)),"")</f>
        <v/>
      </c>
      <c r="I302" s="86" t="str">
        <f>IF(F302="","",VLOOKUP($D$2,ID!$C$1:$F$86,3,FALSE))</f>
        <v/>
      </c>
      <c r="J302" s="87" t="str">
        <f>IF(I302="","",VLOOKUP(I302,ID!$E$1:$F$107,2,FALSE))</f>
        <v/>
      </c>
      <c r="K302" s="164"/>
      <c r="L302" s="142" t="str">
        <f>IFERROR(IF(C302="","",IF(SUMIFS(Dues!$F$4:$F$153,Dues!$B$4:$B$153,DCR!$C302)-SUMIFS($M$7:$M301,$C$7:$C301,$C302)&lt;0,"No Due",SUMIFS(Dues!$F$4:$F$153,Dues!$B$4:$B$153,DCR!$C302)-SUMIFS($M$7:$M301,$C$7:$C301,$C302))),"No Dues")</f>
        <v/>
      </c>
      <c r="M302" s="143"/>
      <c r="N302" s="143"/>
      <c r="O302" s="145" t="str">
        <f>IFERROR(IF(AND(L302&lt;=0,M302&lt;&gt;""),"Cash?",SUMIFS($M$8:$M302,$C$8:$C302,$C302)/VLOOKUP($C302,$C$8:$L302,10,FALSE)),"")</f>
        <v/>
      </c>
      <c r="P302" s="50" t="str">
        <f t="shared" si="13"/>
        <v/>
      </c>
      <c r="Q302" s="63"/>
      <c r="R302" s="88" t="str">
        <f>IF(IFERROR(VLOOKUP(C302,$C$7:C301,1,FALSE)&gt;0,0),"",1)</f>
        <v/>
      </c>
      <c r="S302" s="88"/>
      <c r="T302" s="88" t="str">
        <f t="shared" si="14"/>
        <v/>
      </c>
      <c r="U302" s="89" t="e">
        <f t="shared" si="15"/>
        <v>#VALUE!</v>
      </c>
      <c r="V302" s="61"/>
      <c r="W302" s="146"/>
      <c r="X302" s="147"/>
    </row>
    <row r="303" spans="1:24" ht="16.5" customHeight="1">
      <c r="A303" s="62"/>
      <c r="B303" s="83" t="str">
        <f>IF(C303="","",_xlfn.AGGREGATE(2,7,$B$8:B302)+1)</f>
        <v/>
      </c>
      <c r="C303" s="84" t="str">
        <f>IFERROR(IF(D303="","",INDEX('Party Data'!$C$1:$P$9950,MATCH(DCR!D303,'Party Data'!$P$2:$P$9950,0)+1,4)),"New")</f>
        <v/>
      </c>
      <c r="D303" s="7"/>
      <c r="E303" s="8" t="str">
        <f>IFERROR(IF(C303="","",VLOOKUP(C303,'Party Data'!F:H,3,FALSE)),"")</f>
        <v/>
      </c>
      <c r="F303" s="10" t="str">
        <f>IFERROR(IF(D303="","",INDEX('Party Data'!$D:$F,MATCH(DCR!C303,'Party Data'!F:F,0),1)),"")</f>
        <v/>
      </c>
      <c r="G303" s="32" t="str">
        <f>IFERROR(VLOOKUP(C303,'Party Data'!$F:$N,8,FALSE),"")</f>
        <v/>
      </c>
      <c r="H303" s="85" t="str">
        <f>IFERROR(UPPER(LEFT(VLOOKUP(C303,'Party Data'!$F:$M,5,FALSE),3)),"")</f>
        <v/>
      </c>
      <c r="I303" s="86" t="str">
        <f>IF(F303="","",VLOOKUP($D$2,ID!$C$1:$F$86,3,FALSE))</f>
        <v/>
      </c>
      <c r="J303" s="87" t="str">
        <f>IF(I303="","",VLOOKUP(I303,ID!$E$1:$F$107,2,FALSE))</f>
        <v/>
      </c>
      <c r="K303" s="164"/>
      <c r="L303" s="142" t="str">
        <f>IFERROR(IF(C303="","",IF(SUMIFS(Dues!$F$4:$F$153,Dues!$B$4:$B$153,DCR!$C303)-SUMIFS($M$7:$M302,$C$7:$C302,$C303)&lt;0,"No Due",SUMIFS(Dues!$F$4:$F$153,Dues!$B$4:$B$153,DCR!$C303)-SUMIFS($M$7:$M302,$C$7:$C302,$C303))),"No Dues")</f>
        <v/>
      </c>
      <c r="M303" s="143"/>
      <c r="N303" s="143"/>
      <c r="O303" s="145" t="str">
        <f>IFERROR(IF(AND(L303&lt;=0,M303&lt;&gt;""),"Cash?",SUMIFS($M$8:$M303,$C$8:$C303,$C303)/VLOOKUP($C303,$C$8:$L303,10,FALSE)),"")</f>
        <v/>
      </c>
      <c r="P303" s="50" t="str">
        <f t="shared" si="13"/>
        <v/>
      </c>
      <c r="Q303" s="63"/>
      <c r="R303" s="88" t="str">
        <f>IF(IFERROR(VLOOKUP(C303,$C$7:C302,1,FALSE)&gt;0,0),"",1)</f>
        <v/>
      </c>
      <c r="S303" s="88"/>
      <c r="T303" s="88" t="str">
        <f t="shared" si="14"/>
        <v/>
      </c>
      <c r="U303" s="89" t="e">
        <f t="shared" si="15"/>
        <v>#VALUE!</v>
      </c>
      <c r="V303" s="61"/>
      <c r="W303" s="146"/>
      <c r="X303" s="147"/>
    </row>
    <row r="304" spans="1:24" ht="16.5" customHeight="1">
      <c r="A304" s="62"/>
      <c r="B304" s="83" t="str">
        <f>IF(C304="","",_xlfn.AGGREGATE(2,7,$B$8:B303)+1)</f>
        <v/>
      </c>
      <c r="C304" s="84" t="str">
        <f>IFERROR(IF(D304="","",INDEX('Party Data'!$C$1:$P$9950,MATCH(DCR!D304,'Party Data'!$P$2:$P$9950,0)+1,4)),"New")</f>
        <v/>
      </c>
      <c r="D304" s="7"/>
      <c r="E304" s="8" t="str">
        <f>IFERROR(IF(C304="","",VLOOKUP(C304,'Party Data'!F:H,3,FALSE)),"")</f>
        <v/>
      </c>
      <c r="F304" s="10" t="str">
        <f>IFERROR(IF(D304="","",INDEX('Party Data'!$D:$F,MATCH(DCR!C304,'Party Data'!F:F,0),1)),"")</f>
        <v/>
      </c>
      <c r="G304" s="32" t="str">
        <f>IFERROR(VLOOKUP(C304,'Party Data'!$F:$N,8,FALSE),"")</f>
        <v/>
      </c>
      <c r="H304" s="85" t="str">
        <f>IFERROR(UPPER(LEFT(VLOOKUP(C304,'Party Data'!$F:$M,5,FALSE),3)),"")</f>
        <v/>
      </c>
      <c r="I304" s="86" t="str">
        <f>IF(F304="","",VLOOKUP($D$2,ID!$C$1:$F$86,3,FALSE))</f>
        <v/>
      </c>
      <c r="J304" s="87" t="str">
        <f>IF(I304="","",VLOOKUP(I304,ID!$E$1:$F$107,2,FALSE))</f>
        <v/>
      </c>
      <c r="K304" s="164"/>
      <c r="L304" s="142" t="str">
        <f>IFERROR(IF(C304="","",IF(SUMIFS(Dues!$F$4:$F$153,Dues!$B$4:$B$153,DCR!$C304)-SUMIFS($M$7:$M303,$C$7:$C303,$C304)&lt;0,"No Due",SUMIFS(Dues!$F$4:$F$153,Dues!$B$4:$B$153,DCR!$C304)-SUMIFS($M$7:$M303,$C$7:$C303,$C304))),"No Dues")</f>
        <v/>
      </c>
      <c r="M304" s="143"/>
      <c r="N304" s="143"/>
      <c r="O304" s="145" t="str">
        <f>IFERROR(IF(AND(L304&lt;=0,M304&lt;&gt;""),"Cash?",SUMIFS($M$8:$M304,$C$8:$C304,$C304)/VLOOKUP($C304,$C$8:$L304,10,FALSE)),"")</f>
        <v/>
      </c>
      <c r="P304" s="50" t="str">
        <f t="shared" si="13"/>
        <v/>
      </c>
      <c r="Q304" s="63"/>
      <c r="R304" s="88" t="str">
        <f>IF(IFERROR(VLOOKUP(C304,$C$7:C303,1,FALSE)&gt;0,0),"",1)</f>
        <v/>
      </c>
      <c r="S304" s="88"/>
      <c r="T304" s="88" t="str">
        <f t="shared" si="14"/>
        <v/>
      </c>
      <c r="U304" s="89" t="e">
        <f t="shared" si="15"/>
        <v>#VALUE!</v>
      </c>
      <c r="V304" s="61"/>
      <c r="W304" s="146"/>
      <c r="X304" s="147"/>
    </row>
    <row r="305" spans="1:24" ht="16.5" customHeight="1">
      <c r="A305" s="62"/>
      <c r="B305" s="83" t="str">
        <f>IF(C305="","",_xlfn.AGGREGATE(2,7,$B$8:B304)+1)</f>
        <v/>
      </c>
      <c r="C305" s="84" t="str">
        <f>IFERROR(IF(D305="","",INDEX('Party Data'!$C$1:$P$9950,MATCH(DCR!D305,'Party Data'!$P$2:$P$9950,0)+1,4)),"New")</f>
        <v/>
      </c>
      <c r="D305" s="7"/>
      <c r="E305" s="8" t="str">
        <f>IFERROR(IF(C305="","",VLOOKUP(C305,'Party Data'!F:H,3,FALSE)),"")</f>
        <v/>
      </c>
      <c r="F305" s="10" t="str">
        <f>IFERROR(IF(D305="","",INDEX('Party Data'!$D:$F,MATCH(DCR!C305,'Party Data'!F:F,0),1)),"")</f>
        <v/>
      </c>
      <c r="G305" s="32" t="str">
        <f>IFERROR(VLOOKUP(C305,'Party Data'!$F:$N,8,FALSE),"")</f>
        <v/>
      </c>
      <c r="H305" s="85" t="str">
        <f>IFERROR(UPPER(LEFT(VLOOKUP(C305,'Party Data'!$F:$M,5,FALSE),3)),"")</f>
        <v/>
      </c>
      <c r="I305" s="86" t="str">
        <f>IF(F305="","",VLOOKUP($D$2,ID!$C$1:$F$86,3,FALSE))</f>
        <v/>
      </c>
      <c r="J305" s="87" t="str">
        <f>IF(I305="","",VLOOKUP(I305,ID!$E$1:$F$107,2,FALSE))</f>
        <v/>
      </c>
      <c r="K305" s="164"/>
      <c r="L305" s="142" t="str">
        <f>IFERROR(IF(C305="","",IF(SUMIFS(Dues!$F$4:$F$153,Dues!$B$4:$B$153,DCR!$C305)-SUMIFS($M$7:$M304,$C$7:$C304,$C305)&lt;0,"No Due",SUMIFS(Dues!$F$4:$F$153,Dues!$B$4:$B$153,DCR!$C305)-SUMIFS($M$7:$M304,$C$7:$C304,$C305))),"No Dues")</f>
        <v/>
      </c>
      <c r="M305" s="143"/>
      <c r="N305" s="143"/>
      <c r="O305" s="145" t="str">
        <f>IFERROR(IF(AND(L305&lt;=0,M305&lt;&gt;""),"Cash?",SUMIFS($M$8:$M305,$C$8:$C305,$C305)/VLOOKUP($C305,$C$8:$L305,10,FALSE)),"")</f>
        <v/>
      </c>
      <c r="P305" s="50" t="str">
        <f t="shared" si="13"/>
        <v/>
      </c>
      <c r="Q305" s="63"/>
      <c r="R305" s="88" t="str">
        <f>IF(IFERROR(VLOOKUP(C305,$C$7:C304,1,FALSE)&gt;0,0),"",1)</f>
        <v/>
      </c>
      <c r="S305" s="88"/>
      <c r="T305" s="88" t="str">
        <f t="shared" si="14"/>
        <v/>
      </c>
      <c r="U305" s="89" t="e">
        <f t="shared" si="15"/>
        <v>#VALUE!</v>
      </c>
      <c r="V305" s="61"/>
      <c r="W305" s="146"/>
      <c r="X305" s="147"/>
    </row>
    <row r="306" spans="1:24" ht="16.5" customHeight="1">
      <c r="A306" s="62"/>
      <c r="B306" s="83" t="str">
        <f>IF(C306="","",_xlfn.AGGREGATE(2,7,$B$8:B305)+1)</f>
        <v/>
      </c>
      <c r="C306" s="84" t="str">
        <f>IFERROR(IF(D306="","",INDEX('Party Data'!$C$1:$P$9950,MATCH(DCR!D306,'Party Data'!$P$2:$P$9950,0)+1,4)),"New")</f>
        <v/>
      </c>
      <c r="D306" s="7"/>
      <c r="E306" s="8" t="str">
        <f>IFERROR(IF(C306="","",VLOOKUP(C306,'Party Data'!F:H,3,FALSE)),"")</f>
        <v/>
      </c>
      <c r="F306" s="10" t="str">
        <f>IFERROR(IF(D306="","",INDEX('Party Data'!$D:$F,MATCH(DCR!C306,'Party Data'!F:F,0),1)),"")</f>
        <v/>
      </c>
      <c r="G306" s="32" t="str">
        <f>IFERROR(VLOOKUP(C306,'Party Data'!$F:$N,8,FALSE),"")</f>
        <v/>
      </c>
      <c r="H306" s="85" t="str">
        <f>IFERROR(UPPER(LEFT(VLOOKUP(C306,'Party Data'!$F:$M,5,FALSE),3)),"")</f>
        <v/>
      </c>
      <c r="I306" s="86" t="str">
        <f>IF(F306="","",VLOOKUP($D$2,ID!$C$1:$F$86,3,FALSE))</f>
        <v/>
      </c>
      <c r="J306" s="87" t="str">
        <f>IF(I306="","",VLOOKUP(I306,ID!$E$1:$F$107,2,FALSE))</f>
        <v/>
      </c>
      <c r="K306" s="164"/>
      <c r="L306" s="142" t="str">
        <f>IFERROR(IF(C306="","",IF(SUMIFS(Dues!$F$4:$F$153,Dues!$B$4:$B$153,DCR!$C306)-SUMIFS($M$7:$M305,$C$7:$C305,$C306)&lt;0,"No Due",SUMIFS(Dues!$F$4:$F$153,Dues!$B$4:$B$153,DCR!$C306)-SUMIFS($M$7:$M305,$C$7:$C305,$C306))),"No Dues")</f>
        <v/>
      </c>
      <c r="M306" s="143"/>
      <c r="N306" s="143"/>
      <c r="O306" s="145" t="str">
        <f>IFERROR(IF(AND(L306&lt;=0,M306&lt;&gt;""),"Cash?",SUMIFS($M$8:$M306,$C$8:$C306,$C306)/VLOOKUP($C306,$C$8:$L306,10,FALSE)),"")</f>
        <v/>
      </c>
      <c r="P306" s="50" t="str">
        <f t="shared" si="13"/>
        <v/>
      </c>
      <c r="Q306" s="63"/>
      <c r="R306" s="88" t="str">
        <f>IF(IFERROR(VLOOKUP(C306,$C$7:C305,1,FALSE)&gt;0,0),"",1)</f>
        <v/>
      </c>
      <c r="S306" s="88"/>
      <c r="T306" s="88" t="str">
        <f t="shared" si="14"/>
        <v/>
      </c>
      <c r="U306" s="89" t="e">
        <f t="shared" si="15"/>
        <v>#VALUE!</v>
      </c>
      <c r="V306" s="61"/>
      <c r="W306" s="146"/>
      <c r="X306" s="147"/>
    </row>
    <row r="307" spans="1:24" ht="16.5" customHeight="1">
      <c r="A307" s="62"/>
      <c r="B307" s="83" t="str">
        <f>IF(C307="","",_xlfn.AGGREGATE(2,7,$B$8:B306)+1)</f>
        <v/>
      </c>
      <c r="C307" s="84" t="str">
        <f>IFERROR(IF(D307="","",INDEX('Party Data'!$C$1:$P$9950,MATCH(DCR!D307,'Party Data'!$P$2:$P$9950,0)+1,4)),"New")</f>
        <v/>
      </c>
      <c r="D307" s="7"/>
      <c r="E307" s="8" t="str">
        <f>IFERROR(IF(C307="","",VLOOKUP(C307,'Party Data'!F:H,3,FALSE)),"")</f>
        <v/>
      </c>
      <c r="F307" s="10" t="str">
        <f>IFERROR(IF(D307="","",INDEX('Party Data'!$D:$F,MATCH(DCR!C307,'Party Data'!F:F,0),1)),"")</f>
        <v/>
      </c>
      <c r="G307" s="32" t="str">
        <f>IFERROR(VLOOKUP(C307,'Party Data'!$F:$N,8,FALSE),"")</f>
        <v/>
      </c>
      <c r="H307" s="85" t="str">
        <f>IFERROR(UPPER(LEFT(VLOOKUP(C307,'Party Data'!$F:$M,5,FALSE),3)),"")</f>
        <v/>
      </c>
      <c r="I307" s="86" t="str">
        <f>IF(F307="","",VLOOKUP($D$2,ID!$C$1:$F$86,3,FALSE))</f>
        <v/>
      </c>
      <c r="J307" s="87" t="str">
        <f>IF(I307="","",VLOOKUP(I307,ID!$E$1:$F$107,2,FALSE))</f>
        <v/>
      </c>
      <c r="K307" s="164"/>
      <c r="L307" s="142" t="str">
        <f>IFERROR(IF(C307="","",IF(SUMIFS(Dues!$F$4:$F$153,Dues!$B$4:$B$153,DCR!$C307)-SUMIFS($M$7:$M306,$C$7:$C306,$C307)&lt;0,"No Due",SUMIFS(Dues!$F$4:$F$153,Dues!$B$4:$B$153,DCR!$C307)-SUMIFS($M$7:$M306,$C$7:$C306,$C307))),"No Dues")</f>
        <v/>
      </c>
      <c r="M307" s="143"/>
      <c r="N307" s="143"/>
      <c r="O307" s="145" t="str">
        <f>IFERROR(IF(AND(L307&lt;=0,M307&lt;&gt;""),"Cash?",SUMIFS($M$8:$M307,$C$8:$C307,$C307)/VLOOKUP($C307,$C$8:$L307,10,FALSE)),"")</f>
        <v/>
      </c>
      <c r="P307" s="50" t="str">
        <f t="shared" si="13"/>
        <v/>
      </c>
      <c r="Q307" s="63"/>
      <c r="R307" s="88" t="str">
        <f>IF(IFERROR(VLOOKUP(C307,$C$7:C306,1,FALSE)&gt;0,0),"",1)</f>
        <v/>
      </c>
      <c r="S307" s="88"/>
      <c r="T307" s="88" t="str">
        <f t="shared" si="14"/>
        <v/>
      </c>
      <c r="U307" s="89" t="e">
        <f t="shared" si="15"/>
        <v>#VALUE!</v>
      </c>
      <c r="V307" s="61"/>
      <c r="W307" s="146"/>
      <c r="X307" s="147"/>
    </row>
    <row r="308" spans="1:24" ht="16.5" customHeight="1">
      <c r="A308" s="62"/>
      <c r="B308" s="83" t="str">
        <f>IF(C308="","",_xlfn.AGGREGATE(2,7,$B$8:B307)+1)</f>
        <v/>
      </c>
      <c r="C308" s="84" t="str">
        <f>IFERROR(IF(D308="","",INDEX('Party Data'!$C$1:$P$9950,MATCH(DCR!D308,'Party Data'!$P$2:$P$9950,0)+1,4)),"New")</f>
        <v/>
      </c>
      <c r="D308" s="7"/>
      <c r="E308" s="8" t="str">
        <f>IFERROR(IF(C308="","",VLOOKUP(C308,'Party Data'!F:H,3,FALSE)),"")</f>
        <v/>
      </c>
      <c r="F308" s="10" t="str">
        <f>IFERROR(IF(D308="","",INDEX('Party Data'!$D:$F,MATCH(DCR!C308,'Party Data'!F:F,0),1)),"")</f>
        <v/>
      </c>
      <c r="G308" s="32" t="str">
        <f>IFERROR(VLOOKUP(C308,'Party Data'!$F:$N,8,FALSE),"")</f>
        <v/>
      </c>
      <c r="H308" s="85" t="str">
        <f>IFERROR(UPPER(LEFT(VLOOKUP(C308,'Party Data'!$F:$M,5,FALSE),3)),"")</f>
        <v/>
      </c>
      <c r="I308" s="86" t="str">
        <f>IF(F308="","",VLOOKUP($D$2,ID!$C$1:$F$86,3,FALSE))</f>
        <v/>
      </c>
      <c r="J308" s="87" t="str">
        <f>IF(I308="","",VLOOKUP(I308,ID!$E$1:$F$107,2,FALSE))</f>
        <v/>
      </c>
      <c r="K308" s="164"/>
      <c r="L308" s="142" t="str">
        <f>IFERROR(IF(C308="","",IF(SUMIFS(Dues!$F$4:$F$153,Dues!$B$4:$B$153,DCR!$C308)-SUMIFS($M$7:$M307,$C$7:$C307,$C308)&lt;0,"No Due",SUMIFS(Dues!$F$4:$F$153,Dues!$B$4:$B$153,DCR!$C308)-SUMIFS($M$7:$M307,$C$7:$C307,$C308))),"No Dues")</f>
        <v/>
      </c>
      <c r="M308" s="143"/>
      <c r="N308" s="143"/>
      <c r="O308" s="145" t="str">
        <f>IFERROR(IF(AND(L308&lt;=0,M308&lt;&gt;""),"Cash?",SUMIFS($M$8:$M308,$C$8:$C308,$C308)/VLOOKUP($C308,$C$8:$L308,10,FALSE)),"")</f>
        <v/>
      </c>
      <c r="P308" s="50" t="str">
        <f t="shared" si="13"/>
        <v/>
      </c>
      <c r="Q308" s="63"/>
      <c r="R308" s="88" t="str">
        <f>IF(IFERROR(VLOOKUP(C308,$C$7:C307,1,FALSE)&gt;0,0),"",1)</f>
        <v/>
      </c>
      <c r="S308" s="88"/>
      <c r="T308" s="88" t="str">
        <f t="shared" si="14"/>
        <v/>
      </c>
      <c r="U308" s="89" t="e">
        <f t="shared" si="15"/>
        <v>#VALUE!</v>
      </c>
      <c r="V308" s="61"/>
      <c r="W308" s="146"/>
      <c r="X308" s="147"/>
    </row>
    <row r="309" spans="1:24" ht="16.5" customHeight="1">
      <c r="A309" s="62"/>
      <c r="B309" s="83" t="str">
        <f>IF(C309="","",_xlfn.AGGREGATE(2,7,$B$8:B308)+1)</f>
        <v/>
      </c>
      <c r="C309" s="84" t="str">
        <f>IFERROR(IF(D309="","",INDEX('Party Data'!$C$1:$P$9950,MATCH(DCR!D309,'Party Data'!$P$2:$P$9950,0)+1,4)),"New")</f>
        <v/>
      </c>
      <c r="D309" s="7"/>
      <c r="E309" s="8" t="str">
        <f>IFERROR(IF(C309="","",VLOOKUP(C309,'Party Data'!F:H,3,FALSE)),"")</f>
        <v/>
      </c>
      <c r="F309" s="10" t="str">
        <f>IFERROR(IF(D309="","",INDEX('Party Data'!$D:$F,MATCH(DCR!C309,'Party Data'!F:F,0),1)),"")</f>
        <v/>
      </c>
      <c r="G309" s="32" t="str">
        <f>IFERROR(VLOOKUP(C309,'Party Data'!$F:$N,8,FALSE),"")</f>
        <v/>
      </c>
      <c r="H309" s="85" t="str">
        <f>IFERROR(UPPER(LEFT(VLOOKUP(C309,'Party Data'!$F:$M,5,FALSE),3)),"")</f>
        <v/>
      </c>
      <c r="I309" s="86" t="str">
        <f>IF(F309="","",VLOOKUP($D$2,ID!$C$1:$F$86,3,FALSE))</f>
        <v/>
      </c>
      <c r="J309" s="87" t="str">
        <f>IF(I309="","",VLOOKUP(I309,ID!$E$1:$F$107,2,FALSE))</f>
        <v/>
      </c>
      <c r="K309" s="164"/>
      <c r="L309" s="142" t="str">
        <f>IFERROR(IF(C309="","",IF(SUMIFS(Dues!$F$4:$F$153,Dues!$B$4:$B$153,DCR!$C309)-SUMIFS($M$7:$M308,$C$7:$C308,$C309)&lt;0,"No Due",SUMIFS(Dues!$F$4:$F$153,Dues!$B$4:$B$153,DCR!$C309)-SUMIFS($M$7:$M308,$C$7:$C308,$C309))),"No Dues")</f>
        <v/>
      </c>
      <c r="M309" s="143"/>
      <c r="N309" s="143"/>
      <c r="O309" s="145" t="str">
        <f>IFERROR(IF(AND(L309&lt;=0,M309&lt;&gt;""),"Cash?",SUMIFS($M$8:$M309,$C$8:$C309,$C309)/VLOOKUP($C309,$C$8:$L309,10,FALSE)),"")</f>
        <v/>
      </c>
      <c r="P309" s="50" t="str">
        <f t="shared" si="13"/>
        <v/>
      </c>
      <c r="Q309" s="63"/>
      <c r="R309" s="88" t="str">
        <f>IF(IFERROR(VLOOKUP(C309,$C$7:C308,1,FALSE)&gt;0,0),"",1)</f>
        <v/>
      </c>
      <c r="S309" s="88"/>
      <c r="T309" s="88" t="str">
        <f t="shared" si="14"/>
        <v/>
      </c>
      <c r="U309" s="89" t="e">
        <f t="shared" si="15"/>
        <v>#VALUE!</v>
      </c>
      <c r="V309" s="61"/>
      <c r="W309" s="146"/>
      <c r="X309" s="147"/>
    </row>
    <row r="310" spans="1:24" ht="16.5" customHeight="1">
      <c r="A310" s="62"/>
      <c r="B310" s="83" t="str">
        <f>IF(C310="","",_xlfn.AGGREGATE(2,7,$B$8:B309)+1)</f>
        <v/>
      </c>
      <c r="C310" s="84" t="str">
        <f>IFERROR(IF(D310="","",INDEX('Party Data'!$C$1:$P$9950,MATCH(DCR!D310,'Party Data'!$P$2:$P$9950,0)+1,4)),"New")</f>
        <v/>
      </c>
      <c r="D310" s="7"/>
      <c r="E310" s="8" t="str">
        <f>IFERROR(IF(C310="","",VLOOKUP(C310,'Party Data'!F:H,3,FALSE)),"")</f>
        <v/>
      </c>
      <c r="F310" s="10" t="str">
        <f>IFERROR(IF(D310="","",INDEX('Party Data'!$D:$F,MATCH(DCR!C310,'Party Data'!F:F,0),1)),"")</f>
        <v/>
      </c>
      <c r="G310" s="32" t="str">
        <f>IFERROR(VLOOKUP(C310,'Party Data'!$F:$N,8,FALSE),"")</f>
        <v/>
      </c>
      <c r="H310" s="85" t="str">
        <f>IFERROR(UPPER(LEFT(VLOOKUP(C310,'Party Data'!$F:$M,5,FALSE),3)),"")</f>
        <v/>
      </c>
      <c r="I310" s="86" t="str">
        <f>IF(F310="","",VLOOKUP($D$2,ID!$C$1:$F$86,3,FALSE))</f>
        <v/>
      </c>
      <c r="J310" s="87" t="str">
        <f>IF(I310="","",VLOOKUP(I310,ID!$E$1:$F$107,2,FALSE))</f>
        <v/>
      </c>
      <c r="K310" s="164"/>
      <c r="L310" s="142" t="str">
        <f>IFERROR(IF(C310="","",IF(SUMIFS(Dues!$F$4:$F$153,Dues!$B$4:$B$153,DCR!$C310)-SUMIFS($M$7:$M309,$C$7:$C309,$C310)&lt;0,"No Due",SUMIFS(Dues!$F$4:$F$153,Dues!$B$4:$B$153,DCR!$C310)-SUMIFS($M$7:$M309,$C$7:$C309,$C310))),"No Dues")</f>
        <v/>
      </c>
      <c r="M310" s="143"/>
      <c r="N310" s="143"/>
      <c r="O310" s="145" t="str">
        <f>IFERROR(IF(AND(L310&lt;=0,M310&lt;&gt;""),"Cash?",SUMIFS($M$8:$M310,$C$8:$C310,$C310)/VLOOKUP($C310,$C$8:$L310,10,FALSE)),"")</f>
        <v/>
      </c>
      <c r="P310" s="50" t="str">
        <f t="shared" si="13"/>
        <v/>
      </c>
      <c r="Q310" s="63"/>
      <c r="R310" s="88" t="str">
        <f>IF(IFERROR(VLOOKUP(C310,$C$7:C309,1,FALSE)&gt;0,0),"",1)</f>
        <v/>
      </c>
      <c r="S310" s="88"/>
      <c r="T310" s="88" t="str">
        <f t="shared" si="14"/>
        <v/>
      </c>
      <c r="U310" s="89" t="e">
        <f t="shared" si="15"/>
        <v>#VALUE!</v>
      </c>
      <c r="V310" s="61"/>
      <c r="W310" s="146"/>
      <c r="X310" s="147"/>
    </row>
    <row r="311" spans="1:24" ht="16.5" customHeight="1">
      <c r="A311" s="62"/>
      <c r="B311" s="83" t="str">
        <f>IF(C311="","",_xlfn.AGGREGATE(2,7,$B$8:B310)+1)</f>
        <v/>
      </c>
      <c r="C311" s="84" t="str">
        <f>IFERROR(IF(D311="","",INDEX('Party Data'!$C$1:$P$9950,MATCH(DCR!D311,'Party Data'!$P$2:$P$9950,0)+1,4)),"New")</f>
        <v/>
      </c>
      <c r="D311" s="7"/>
      <c r="E311" s="8" t="str">
        <f>IFERROR(IF(C311="","",VLOOKUP(C311,'Party Data'!F:H,3,FALSE)),"")</f>
        <v/>
      </c>
      <c r="F311" s="10" t="str">
        <f>IFERROR(IF(D311="","",INDEX('Party Data'!$D:$F,MATCH(DCR!C311,'Party Data'!F:F,0),1)),"")</f>
        <v/>
      </c>
      <c r="G311" s="32" t="str">
        <f>IFERROR(VLOOKUP(C311,'Party Data'!$F:$N,8,FALSE),"")</f>
        <v/>
      </c>
      <c r="H311" s="85" t="str">
        <f>IFERROR(UPPER(LEFT(VLOOKUP(C311,'Party Data'!$F:$M,5,FALSE),3)),"")</f>
        <v/>
      </c>
      <c r="I311" s="86" t="str">
        <f>IF(F311="","",VLOOKUP($D$2,ID!$C$1:$F$86,3,FALSE))</f>
        <v/>
      </c>
      <c r="J311" s="87" t="str">
        <f>IF(I311="","",VLOOKUP(I311,ID!$E$1:$F$107,2,FALSE))</f>
        <v/>
      </c>
      <c r="K311" s="164"/>
      <c r="L311" s="142" t="str">
        <f>IFERROR(IF(C311="","",IF(SUMIFS(Dues!$F$4:$F$153,Dues!$B$4:$B$153,DCR!$C311)-SUMIFS($M$7:$M310,$C$7:$C310,$C311)&lt;0,"No Due",SUMIFS(Dues!$F$4:$F$153,Dues!$B$4:$B$153,DCR!$C311)-SUMIFS($M$7:$M310,$C$7:$C310,$C311))),"No Dues")</f>
        <v/>
      </c>
      <c r="M311" s="143"/>
      <c r="N311" s="143"/>
      <c r="O311" s="145" t="str">
        <f>IFERROR(IF(AND(L311&lt;=0,M311&lt;&gt;""),"Cash?",SUMIFS($M$8:$M311,$C$8:$C311,$C311)/VLOOKUP($C311,$C$8:$L311,10,FALSE)),"")</f>
        <v/>
      </c>
      <c r="P311" s="50" t="str">
        <f t="shared" si="13"/>
        <v/>
      </c>
      <c r="Q311" s="63"/>
      <c r="R311" s="88" t="str">
        <f>IF(IFERROR(VLOOKUP(C311,$C$7:C310,1,FALSE)&gt;0,0),"",1)</f>
        <v/>
      </c>
      <c r="S311" s="88"/>
      <c r="T311" s="88" t="str">
        <f t="shared" si="14"/>
        <v/>
      </c>
      <c r="U311" s="89" t="e">
        <f t="shared" si="15"/>
        <v>#VALUE!</v>
      </c>
      <c r="V311" s="61"/>
      <c r="W311" s="146"/>
      <c r="X311" s="147"/>
    </row>
    <row r="312" spans="1:24" ht="16.5" customHeight="1">
      <c r="A312" s="62"/>
      <c r="B312" s="83" t="str">
        <f>IF(C312="","",_xlfn.AGGREGATE(2,7,$B$8:B311)+1)</f>
        <v/>
      </c>
      <c r="C312" s="84" t="str">
        <f>IFERROR(IF(D312="","",INDEX('Party Data'!$C$1:$P$9950,MATCH(DCR!D312,'Party Data'!$P$2:$P$9950,0)+1,4)),"New")</f>
        <v/>
      </c>
      <c r="D312" s="7"/>
      <c r="E312" s="8" t="str">
        <f>IFERROR(IF(C312="","",VLOOKUP(C312,'Party Data'!F:H,3,FALSE)),"")</f>
        <v/>
      </c>
      <c r="F312" s="10" t="str">
        <f>IFERROR(IF(D312="","",INDEX('Party Data'!$D:$F,MATCH(DCR!C312,'Party Data'!F:F,0),1)),"")</f>
        <v/>
      </c>
      <c r="G312" s="32" t="str">
        <f>IFERROR(VLOOKUP(C312,'Party Data'!$F:$N,8,FALSE),"")</f>
        <v/>
      </c>
      <c r="H312" s="85" t="str">
        <f>IFERROR(UPPER(LEFT(VLOOKUP(C312,'Party Data'!$F:$M,5,FALSE),3)),"")</f>
        <v/>
      </c>
      <c r="I312" s="86" t="str">
        <f>IF(F312="","",VLOOKUP($D$2,ID!$C$1:$F$86,3,FALSE))</f>
        <v/>
      </c>
      <c r="J312" s="87" t="str">
        <f>IF(I312="","",VLOOKUP(I312,ID!$E$1:$F$107,2,FALSE))</f>
        <v/>
      </c>
      <c r="K312" s="164"/>
      <c r="L312" s="142" t="str">
        <f>IFERROR(IF(C312="","",IF(SUMIFS(Dues!$F$4:$F$153,Dues!$B$4:$B$153,DCR!$C312)-SUMIFS($M$7:$M311,$C$7:$C311,$C312)&lt;0,"No Due",SUMIFS(Dues!$F$4:$F$153,Dues!$B$4:$B$153,DCR!$C312)-SUMIFS($M$7:$M311,$C$7:$C311,$C312))),"No Dues")</f>
        <v/>
      </c>
      <c r="M312" s="143"/>
      <c r="N312" s="143"/>
      <c r="O312" s="145" t="str">
        <f>IFERROR(IF(AND(L312&lt;=0,M312&lt;&gt;""),"Cash?",SUMIFS($M$8:$M312,$C$8:$C312,$C312)/VLOOKUP($C312,$C$8:$L312,10,FALSE)),"")</f>
        <v/>
      </c>
      <c r="P312" s="50" t="str">
        <f t="shared" si="13"/>
        <v/>
      </c>
      <c r="Q312" s="63"/>
      <c r="R312" s="88" t="str">
        <f>IF(IFERROR(VLOOKUP(C312,$C$7:C311,1,FALSE)&gt;0,0),"",1)</f>
        <v/>
      </c>
      <c r="S312" s="88"/>
      <c r="T312" s="88" t="str">
        <f t="shared" si="14"/>
        <v/>
      </c>
      <c r="U312" s="89" t="e">
        <f t="shared" si="15"/>
        <v>#VALUE!</v>
      </c>
      <c r="V312" s="61"/>
      <c r="W312" s="146"/>
      <c r="X312" s="147"/>
    </row>
    <row r="313" spans="1:24" ht="16.5" customHeight="1">
      <c r="A313" s="62"/>
      <c r="B313" s="83" t="str">
        <f>IF(C313="","",_xlfn.AGGREGATE(2,7,$B$8:B312)+1)</f>
        <v/>
      </c>
      <c r="C313" s="84" t="str">
        <f>IFERROR(IF(D313="","",INDEX('Party Data'!$C$1:$P$9950,MATCH(DCR!D313,'Party Data'!$P$2:$P$9950,0)+1,4)),"New")</f>
        <v/>
      </c>
      <c r="D313" s="7"/>
      <c r="E313" s="8" t="str">
        <f>IFERROR(IF(C313="","",VLOOKUP(C313,'Party Data'!F:H,3,FALSE)),"")</f>
        <v/>
      </c>
      <c r="F313" s="10" t="str">
        <f>IFERROR(IF(D313="","",INDEX('Party Data'!$D:$F,MATCH(DCR!C313,'Party Data'!F:F,0),1)),"")</f>
        <v/>
      </c>
      <c r="G313" s="32" t="str">
        <f>IFERROR(VLOOKUP(C313,'Party Data'!$F:$N,8,FALSE),"")</f>
        <v/>
      </c>
      <c r="H313" s="85" t="str">
        <f>IFERROR(UPPER(LEFT(VLOOKUP(C313,'Party Data'!$F:$M,5,FALSE),3)),"")</f>
        <v/>
      </c>
      <c r="I313" s="86" t="str">
        <f>IF(F313="","",VLOOKUP($D$2,ID!$C$1:$F$86,3,FALSE))</f>
        <v/>
      </c>
      <c r="J313" s="87" t="str">
        <f>IF(I313="","",VLOOKUP(I313,ID!$E$1:$F$107,2,FALSE))</f>
        <v/>
      </c>
      <c r="K313" s="164"/>
      <c r="L313" s="142" t="str">
        <f>IFERROR(IF(C313="","",IF(SUMIFS(Dues!$F$4:$F$153,Dues!$B$4:$B$153,DCR!$C313)-SUMIFS($M$7:$M312,$C$7:$C312,$C313)&lt;0,"No Due",SUMIFS(Dues!$F$4:$F$153,Dues!$B$4:$B$153,DCR!$C313)-SUMIFS($M$7:$M312,$C$7:$C312,$C313))),"No Dues")</f>
        <v/>
      </c>
      <c r="M313" s="143"/>
      <c r="N313" s="143"/>
      <c r="O313" s="145" t="str">
        <f>IFERROR(IF(AND(L313&lt;=0,M313&lt;&gt;""),"Cash?",SUMIFS($M$8:$M313,$C$8:$C313,$C313)/VLOOKUP($C313,$C$8:$L313,10,FALSE)),"")</f>
        <v/>
      </c>
      <c r="P313" s="50" t="str">
        <f t="shared" si="13"/>
        <v/>
      </c>
      <c r="Q313" s="63"/>
      <c r="R313" s="88" t="str">
        <f>IF(IFERROR(VLOOKUP(C313,$C$7:C312,1,FALSE)&gt;0,0),"",1)</f>
        <v/>
      </c>
      <c r="S313" s="88"/>
      <c r="T313" s="88" t="str">
        <f t="shared" si="14"/>
        <v/>
      </c>
      <c r="U313" s="89" t="e">
        <f t="shared" si="15"/>
        <v>#VALUE!</v>
      </c>
      <c r="V313" s="61"/>
      <c r="W313" s="146"/>
      <c r="X313" s="147"/>
    </row>
    <row r="314" spans="1:24" ht="16.5" customHeight="1">
      <c r="A314" s="62"/>
      <c r="B314" s="83" t="str">
        <f>IF(C314="","",_xlfn.AGGREGATE(2,7,$B$8:B313)+1)</f>
        <v/>
      </c>
      <c r="C314" s="84" t="str">
        <f>IFERROR(IF(D314="","",INDEX('Party Data'!$C$1:$P$9950,MATCH(DCR!D314,'Party Data'!$P$2:$P$9950,0)+1,4)),"New")</f>
        <v/>
      </c>
      <c r="D314" s="7"/>
      <c r="E314" s="8" t="str">
        <f>IFERROR(IF(C314="","",VLOOKUP(C314,'Party Data'!F:H,3,FALSE)),"")</f>
        <v/>
      </c>
      <c r="F314" s="10" t="str">
        <f>IFERROR(IF(D314="","",INDEX('Party Data'!$D:$F,MATCH(DCR!C314,'Party Data'!F:F,0),1)),"")</f>
        <v/>
      </c>
      <c r="G314" s="32" t="str">
        <f>IFERROR(VLOOKUP(C314,'Party Data'!$F:$N,8,FALSE),"")</f>
        <v/>
      </c>
      <c r="H314" s="85" t="str">
        <f>IFERROR(UPPER(LEFT(VLOOKUP(C314,'Party Data'!$F:$M,5,FALSE),3)),"")</f>
        <v/>
      </c>
      <c r="I314" s="86" t="str">
        <f>IF(F314="","",VLOOKUP($D$2,ID!$C$1:$F$86,3,FALSE))</f>
        <v/>
      </c>
      <c r="J314" s="87" t="str">
        <f>IF(I314="","",VLOOKUP(I314,ID!$E$1:$F$107,2,FALSE))</f>
        <v/>
      </c>
      <c r="K314" s="164"/>
      <c r="L314" s="142" t="str">
        <f>IFERROR(IF(C314="","",IF(SUMIFS(Dues!$F$4:$F$153,Dues!$B$4:$B$153,DCR!$C314)-SUMIFS($M$7:$M313,$C$7:$C313,$C314)&lt;0,"No Due",SUMIFS(Dues!$F$4:$F$153,Dues!$B$4:$B$153,DCR!$C314)-SUMIFS($M$7:$M313,$C$7:$C313,$C314))),"No Dues")</f>
        <v/>
      </c>
      <c r="M314" s="143"/>
      <c r="N314" s="143"/>
      <c r="O314" s="145" t="str">
        <f>IFERROR(IF(AND(L314&lt;=0,M314&lt;&gt;""),"Cash?",SUMIFS($M$8:$M314,$C$8:$C314,$C314)/VLOOKUP($C314,$C$8:$L314,10,FALSE)),"")</f>
        <v/>
      </c>
      <c r="P314" s="50" t="str">
        <f t="shared" si="13"/>
        <v/>
      </c>
      <c r="Q314" s="63"/>
      <c r="R314" s="88" t="str">
        <f>IF(IFERROR(VLOOKUP(C314,$C$7:C313,1,FALSE)&gt;0,0),"",1)</f>
        <v/>
      </c>
      <c r="S314" s="88"/>
      <c r="T314" s="88" t="str">
        <f t="shared" si="14"/>
        <v/>
      </c>
      <c r="U314" s="89" t="e">
        <f t="shared" si="15"/>
        <v>#VALUE!</v>
      </c>
      <c r="V314" s="61"/>
      <c r="W314" s="146"/>
      <c r="X314" s="147"/>
    </row>
    <row r="315" spans="1:24" ht="16.5" customHeight="1">
      <c r="A315" s="62"/>
      <c r="B315" s="83" t="str">
        <f>IF(C315="","",_xlfn.AGGREGATE(2,7,$B$8:B314)+1)</f>
        <v/>
      </c>
      <c r="C315" s="84" t="str">
        <f>IFERROR(IF(D315="","",INDEX('Party Data'!$C$1:$P$9950,MATCH(DCR!D315,'Party Data'!$P$2:$P$9950,0)+1,4)),"New")</f>
        <v/>
      </c>
      <c r="D315" s="7"/>
      <c r="E315" s="8" t="str">
        <f>IFERROR(IF(C315="","",VLOOKUP(C315,'Party Data'!F:H,3,FALSE)),"")</f>
        <v/>
      </c>
      <c r="F315" s="10" t="str">
        <f>IFERROR(IF(D315="","",INDEX('Party Data'!$D:$F,MATCH(DCR!C315,'Party Data'!F:F,0),1)),"")</f>
        <v/>
      </c>
      <c r="G315" s="32" t="str">
        <f>IFERROR(VLOOKUP(C315,'Party Data'!$F:$N,8,FALSE),"")</f>
        <v/>
      </c>
      <c r="H315" s="85" t="str">
        <f>IFERROR(UPPER(LEFT(VLOOKUP(C315,'Party Data'!$F:$M,5,FALSE),3)),"")</f>
        <v/>
      </c>
      <c r="I315" s="86" t="str">
        <f>IF(F315="","",VLOOKUP($D$2,ID!$C$1:$F$86,3,FALSE))</f>
        <v/>
      </c>
      <c r="J315" s="87" t="str">
        <f>IF(I315="","",VLOOKUP(I315,ID!$E$1:$F$107,2,FALSE))</f>
        <v/>
      </c>
      <c r="K315" s="164"/>
      <c r="L315" s="142" t="str">
        <f>IFERROR(IF(C315="","",IF(SUMIFS(Dues!$F$4:$F$153,Dues!$B$4:$B$153,DCR!$C315)-SUMIFS($M$7:$M314,$C$7:$C314,$C315)&lt;0,"No Due",SUMIFS(Dues!$F$4:$F$153,Dues!$B$4:$B$153,DCR!$C315)-SUMIFS($M$7:$M314,$C$7:$C314,$C315))),"No Dues")</f>
        <v/>
      </c>
      <c r="M315" s="143"/>
      <c r="N315" s="143"/>
      <c r="O315" s="145" t="str">
        <f>IFERROR(IF(AND(L315&lt;=0,M315&lt;&gt;""),"Cash?",SUMIFS($M$8:$M315,$C$8:$C315,$C315)/VLOOKUP($C315,$C$8:$L315,10,FALSE)),"")</f>
        <v/>
      </c>
      <c r="P315" s="50" t="str">
        <f t="shared" si="13"/>
        <v/>
      </c>
      <c r="Q315" s="63"/>
      <c r="R315" s="88" t="str">
        <f>IF(IFERROR(VLOOKUP(C315,$C$7:C314,1,FALSE)&gt;0,0),"",1)</f>
        <v/>
      </c>
      <c r="S315" s="88"/>
      <c r="T315" s="88" t="str">
        <f t="shared" si="14"/>
        <v/>
      </c>
      <c r="U315" s="89" t="e">
        <f t="shared" si="15"/>
        <v>#VALUE!</v>
      </c>
      <c r="V315" s="61"/>
      <c r="W315" s="146"/>
      <c r="X315" s="147"/>
    </row>
    <row r="316" spans="1:24" ht="16.5" customHeight="1">
      <c r="A316" s="62"/>
      <c r="B316" s="83" t="str">
        <f>IF(C316="","",_xlfn.AGGREGATE(2,7,$B$8:B315)+1)</f>
        <v/>
      </c>
      <c r="C316" s="84" t="str">
        <f>IFERROR(IF(D316="","",INDEX('Party Data'!$C$1:$P$9950,MATCH(DCR!D316,'Party Data'!$P$2:$P$9950,0)+1,4)),"New")</f>
        <v/>
      </c>
      <c r="D316" s="7"/>
      <c r="E316" s="8" t="str">
        <f>IFERROR(IF(C316="","",VLOOKUP(C316,'Party Data'!F:H,3,FALSE)),"")</f>
        <v/>
      </c>
      <c r="F316" s="10" t="str">
        <f>IFERROR(IF(D316="","",INDEX('Party Data'!$D:$F,MATCH(DCR!C316,'Party Data'!F:F,0),1)),"")</f>
        <v/>
      </c>
      <c r="G316" s="32" t="str">
        <f>IFERROR(VLOOKUP(C316,'Party Data'!$F:$N,8,FALSE),"")</f>
        <v/>
      </c>
      <c r="H316" s="85" t="str">
        <f>IFERROR(UPPER(LEFT(VLOOKUP(C316,'Party Data'!$F:$M,5,FALSE),3)),"")</f>
        <v/>
      </c>
      <c r="I316" s="86" t="str">
        <f>IF(F316="","",VLOOKUP($D$2,ID!$C$1:$F$86,3,FALSE))</f>
        <v/>
      </c>
      <c r="J316" s="87" t="str">
        <f>IF(I316="","",VLOOKUP(I316,ID!$E$1:$F$107,2,FALSE))</f>
        <v/>
      </c>
      <c r="K316" s="164"/>
      <c r="L316" s="142" t="str">
        <f>IFERROR(IF(C316="","",IF(SUMIFS(Dues!$F$4:$F$153,Dues!$B$4:$B$153,DCR!$C316)-SUMIFS($M$7:$M315,$C$7:$C315,$C316)&lt;0,"No Due",SUMIFS(Dues!$F$4:$F$153,Dues!$B$4:$B$153,DCR!$C316)-SUMIFS($M$7:$M315,$C$7:$C315,$C316))),"No Dues")</f>
        <v/>
      </c>
      <c r="M316" s="143"/>
      <c r="N316" s="143"/>
      <c r="O316" s="145" t="str">
        <f>IFERROR(IF(AND(L316&lt;=0,M316&lt;&gt;""),"Cash?",SUMIFS($M$8:$M316,$C$8:$C316,$C316)/VLOOKUP($C316,$C$8:$L316,10,FALSE)),"")</f>
        <v/>
      </c>
      <c r="P316" s="50" t="str">
        <f t="shared" si="13"/>
        <v/>
      </c>
      <c r="Q316" s="63"/>
      <c r="R316" s="88" t="str">
        <f>IF(IFERROR(VLOOKUP(C316,$C$7:C315,1,FALSE)&gt;0,0),"",1)</f>
        <v/>
      </c>
      <c r="S316" s="88"/>
      <c r="T316" s="88" t="str">
        <f t="shared" si="14"/>
        <v/>
      </c>
      <c r="U316" s="89" t="e">
        <f t="shared" si="15"/>
        <v>#VALUE!</v>
      </c>
      <c r="V316" s="61"/>
      <c r="W316" s="146"/>
      <c r="X316" s="147"/>
    </row>
    <row r="317" spans="1:24" ht="16.5" customHeight="1">
      <c r="A317" s="62"/>
      <c r="B317" s="83" t="str">
        <f>IF(C317="","",_xlfn.AGGREGATE(2,7,$B$8:B316)+1)</f>
        <v/>
      </c>
      <c r="C317" s="84" t="str">
        <f>IFERROR(IF(D317="","",INDEX('Party Data'!$C$1:$P$9950,MATCH(DCR!D317,'Party Data'!$P$2:$P$9950,0)+1,4)),"New")</f>
        <v/>
      </c>
      <c r="D317" s="7"/>
      <c r="E317" s="8" t="str">
        <f>IFERROR(IF(C317="","",VLOOKUP(C317,'Party Data'!F:H,3,FALSE)),"")</f>
        <v/>
      </c>
      <c r="F317" s="10" t="str">
        <f>IFERROR(IF(D317="","",INDEX('Party Data'!$D:$F,MATCH(DCR!C317,'Party Data'!F:F,0),1)),"")</f>
        <v/>
      </c>
      <c r="G317" s="32" t="str">
        <f>IFERROR(VLOOKUP(C317,'Party Data'!$F:$N,8,FALSE),"")</f>
        <v/>
      </c>
      <c r="H317" s="85" t="str">
        <f>IFERROR(UPPER(LEFT(VLOOKUP(C317,'Party Data'!$F:$M,5,FALSE),3)),"")</f>
        <v/>
      </c>
      <c r="I317" s="86" t="str">
        <f>IF(F317="","",VLOOKUP($D$2,ID!$C$1:$F$86,3,FALSE))</f>
        <v/>
      </c>
      <c r="J317" s="87" t="str">
        <f>IF(I317="","",VLOOKUP(I317,ID!$E$1:$F$107,2,FALSE))</f>
        <v/>
      </c>
      <c r="K317" s="164"/>
      <c r="L317" s="142" t="str">
        <f>IFERROR(IF(C317="","",IF(SUMIFS(Dues!$F$4:$F$153,Dues!$B$4:$B$153,DCR!$C317)-SUMIFS($M$7:$M316,$C$7:$C316,$C317)&lt;0,"No Due",SUMIFS(Dues!$F$4:$F$153,Dues!$B$4:$B$153,DCR!$C317)-SUMIFS($M$7:$M316,$C$7:$C316,$C317))),"No Dues")</f>
        <v/>
      </c>
      <c r="M317" s="143"/>
      <c r="N317" s="143"/>
      <c r="O317" s="145" t="str">
        <f>IFERROR(IF(AND(L317&lt;=0,M317&lt;&gt;""),"Cash?",SUMIFS($M$8:$M317,$C$8:$C317,$C317)/VLOOKUP($C317,$C$8:$L317,10,FALSE)),"")</f>
        <v/>
      </c>
      <c r="P317" s="50" t="str">
        <f t="shared" si="13"/>
        <v/>
      </c>
      <c r="Q317" s="63"/>
      <c r="R317" s="88" t="str">
        <f>IF(IFERROR(VLOOKUP(C317,$C$7:C316,1,FALSE)&gt;0,0),"",1)</f>
        <v/>
      </c>
      <c r="S317" s="88"/>
      <c r="T317" s="88" t="str">
        <f t="shared" si="14"/>
        <v/>
      </c>
      <c r="U317" s="89" t="e">
        <f t="shared" si="15"/>
        <v>#VALUE!</v>
      </c>
      <c r="V317" s="61"/>
      <c r="W317" s="146"/>
      <c r="X317" s="147"/>
    </row>
    <row r="318" spans="1:24" ht="16.5" customHeight="1">
      <c r="A318" s="62"/>
      <c r="B318" s="83" t="str">
        <f>IF(C318="","",_xlfn.AGGREGATE(2,7,$B$8:B317)+1)</f>
        <v/>
      </c>
      <c r="C318" s="84" t="str">
        <f>IFERROR(IF(D318="","",INDEX('Party Data'!$C$1:$P$9950,MATCH(DCR!D318,'Party Data'!$P$2:$P$9950,0)+1,4)),"New")</f>
        <v/>
      </c>
      <c r="D318" s="7"/>
      <c r="E318" s="8" t="str">
        <f>IFERROR(IF(C318="","",VLOOKUP(C318,'Party Data'!F:H,3,FALSE)),"")</f>
        <v/>
      </c>
      <c r="F318" s="10" t="str">
        <f>IFERROR(IF(D318="","",INDEX('Party Data'!$D:$F,MATCH(DCR!C318,'Party Data'!F:F,0),1)),"")</f>
        <v/>
      </c>
      <c r="G318" s="32" t="str">
        <f>IFERROR(VLOOKUP(C318,'Party Data'!$F:$N,8,FALSE),"")</f>
        <v/>
      </c>
      <c r="H318" s="85" t="str">
        <f>IFERROR(UPPER(LEFT(VLOOKUP(C318,'Party Data'!$F:$M,5,FALSE),3)),"")</f>
        <v/>
      </c>
      <c r="I318" s="86" t="str">
        <f>IF(F318="","",VLOOKUP($D$2,ID!$C$1:$F$86,3,FALSE))</f>
        <v/>
      </c>
      <c r="J318" s="87" t="str">
        <f>IF(I318="","",VLOOKUP(I318,ID!$E$1:$F$107,2,FALSE))</f>
        <v/>
      </c>
      <c r="K318" s="164"/>
      <c r="L318" s="142" t="str">
        <f>IFERROR(IF(C318="","",IF(SUMIFS(Dues!$F$4:$F$153,Dues!$B$4:$B$153,DCR!$C318)-SUMIFS($M$7:$M317,$C$7:$C317,$C318)&lt;0,"No Due",SUMIFS(Dues!$F$4:$F$153,Dues!$B$4:$B$153,DCR!$C318)-SUMIFS($M$7:$M317,$C$7:$C317,$C318))),"No Dues")</f>
        <v/>
      </c>
      <c r="M318" s="143"/>
      <c r="N318" s="143"/>
      <c r="O318" s="145" t="str">
        <f>IFERROR(IF(AND(L318&lt;=0,M318&lt;&gt;""),"Cash?",SUMIFS($M$8:$M318,$C$8:$C318,$C318)/VLOOKUP($C318,$C$8:$L318,10,FALSE)),"")</f>
        <v/>
      </c>
      <c r="P318" s="50" t="str">
        <f t="shared" si="13"/>
        <v/>
      </c>
      <c r="Q318" s="63"/>
      <c r="R318" s="88" t="str">
        <f>IF(IFERROR(VLOOKUP(C318,$C$7:C317,1,FALSE)&gt;0,0),"",1)</f>
        <v/>
      </c>
      <c r="S318" s="88"/>
      <c r="T318" s="88" t="str">
        <f t="shared" si="14"/>
        <v/>
      </c>
      <c r="U318" s="89" t="e">
        <f t="shared" si="15"/>
        <v>#VALUE!</v>
      </c>
      <c r="V318" s="61"/>
      <c r="W318" s="146"/>
      <c r="X318" s="147"/>
    </row>
    <row r="319" spans="1:24" ht="16.5" customHeight="1">
      <c r="A319" s="62"/>
      <c r="B319" s="83" t="str">
        <f>IF(C319="","",_xlfn.AGGREGATE(2,7,$B$8:B318)+1)</f>
        <v/>
      </c>
      <c r="C319" s="84" t="str">
        <f>IFERROR(IF(D319="","",INDEX('Party Data'!$C$1:$P$9950,MATCH(DCR!D319,'Party Data'!$P$2:$P$9950,0)+1,4)),"New")</f>
        <v/>
      </c>
      <c r="D319" s="7"/>
      <c r="E319" s="8" t="str">
        <f>IFERROR(IF(C319="","",VLOOKUP(C319,'Party Data'!F:H,3,FALSE)),"")</f>
        <v/>
      </c>
      <c r="F319" s="10" t="str">
        <f>IFERROR(IF(D319="","",INDEX('Party Data'!$D:$F,MATCH(DCR!C319,'Party Data'!F:F,0),1)),"")</f>
        <v/>
      </c>
      <c r="G319" s="32" t="str">
        <f>IFERROR(VLOOKUP(C319,'Party Data'!$F:$N,8,FALSE),"")</f>
        <v/>
      </c>
      <c r="H319" s="85" t="str">
        <f>IFERROR(UPPER(LEFT(VLOOKUP(C319,'Party Data'!$F:$M,5,FALSE),3)),"")</f>
        <v/>
      </c>
      <c r="I319" s="86" t="str">
        <f>IF(F319="","",VLOOKUP($D$2,ID!$C$1:$F$86,3,FALSE))</f>
        <v/>
      </c>
      <c r="J319" s="87" t="str">
        <f>IF(I319="","",VLOOKUP(I319,ID!$E$1:$F$107,2,FALSE))</f>
        <v/>
      </c>
      <c r="K319" s="164"/>
      <c r="L319" s="142" t="str">
        <f>IFERROR(IF(C319="","",IF(SUMIFS(Dues!$F$4:$F$153,Dues!$B$4:$B$153,DCR!$C319)-SUMIFS($M$7:$M318,$C$7:$C318,$C319)&lt;0,"No Due",SUMIFS(Dues!$F$4:$F$153,Dues!$B$4:$B$153,DCR!$C319)-SUMIFS($M$7:$M318,$C$7:$C318,$C319))),"No Dues")</f>
        <v/>
      </c>
      <c r="M319" s="143"/>
      <c r="N319" s="143"/>
      <c r="O319" s="145" t="str">
        <f>IFERROR(IF(AND(L319&lt;=0,M319&lt;&gt;""),"Cash?",SUMIFS($M$8:$M319,$C$8:$C319,$C319)/VLOOKUP($C319,$C$8:$L319,10,FALSE)),"")</f>
        <v/>
      </c>
      <c r="P319" s="50" t="str">
        <f t="shared" si="13"/>
        <v/>
      </c>
      <c r="Q319" s="63"/>
      <c r="R319" s="88" t="str">
        <f>IF(IFERROR(VLOOKUP(C319,$C$7:C318,1,FALSE)&gt;0,0),"",1)</f>
        <v/>
      </c>
      <c r="S319" s="88"/>
      <c r="T319" s="88" t="str">
        <f t="shared" si="14"/>
        <v/>
      </c>
      <c r="U319" s="89" t="e">
        <f t="shared" si="15"/>
        <v>#VALUE!</v>
      </c>
      <c r="V319" s="61"/>
      <c r="W319" s="146"/>
      <c r="X319" s="147"/>
    </row>
    <row r="320" spans="1:24" ht="16.5" customHeight="1">
      <c r="A320" s="62"/>
      <c r="B320" s="83" t="str">
        <f>IF(C320="","",_xlfn.AGGREGATE(2,7,$B$8:B319)+1)</f>
        <v/>
      </c>
      <c r="C320" s="84" t="str">
        <f>IFERROR(IF(D320="","",INDEX('Party Data'!$C$1:$P$9950,MATCH(DCR!D320,'Party Data'!$P$2:$P$9950,0)+1,4)),"New")</f>
        <v/>
      </c>
      <c r="D320" s="7"/>
      <c r="E320" s="8" t="str">
        <f>IFERROR(IF(C320="","",VLOOKUP(C320,'Party Data'!F:H,3,FALSE)),"")</f>
        <v/>
      </c>
      <c r="F320" s="10" t="str">
        <f>IFERROR(IF(D320="","",INDEX('Party Data'!$D:$F,MATCH(DCR!C320,'Party Data'!F:F,0),1)),"")</f>
        <v/>
      </c>
      <c r="G320" s="32" t="str">
        <f>IFERROR(VLOOKUP(C320,'Party Data'!$F:$N,8,FALSE),"")</f>
        <v/>
      </c>
      <c r="H320" s="85" t="str">
        <f>IFERROR(UPPER(LEFT(VLOOKUP(C320,'Party Data'!$F:$M,5,FALSE),3)),"")</f>
        <v/>
      </c>
      <c r="I320" s="86" t="str">
        <f>IF(F320="","",VLOOKUP($D$2,ID!$C$1:$F$86,3,FALSE))</f>
        <v/>
      </c>
      <c r="J320" s="87" t="str">
        <f>IF(I320="","",VLOOKUP(I320,ID!$E$1:$F$107,2,FALSE))</f>
        <v/>
      </c>
      <c r="K320" s="164"/>
      <c r="L320" s="142" t="str">
        <f>IFERROR(IF(C320="","",IF(SUMIFS(Dues!$F$4:$F$153,Dues!$B$4:$B$153,DCR!$C320)-SUMIFS($M$7:$M319,$C$7:$C319,$C320)&lt;0,"No Due",SUMIFS(Dues!$F$4:$F$153,Dues!$B$4:$B$153,DCR!$C320)-SUMIFS($M$7:$M319,$C$7:$C319,$C320))),"No Dues")</f>
        <v/>
      </c>
      <c r="M320" s="143"/>
      <c r="N320" s="143"/>
      <c r="O320" s="145" t="str">
        <f>IFERROR(IF(AND(L320&lt;=0,M320&lt;&gt;""),"Cash?",SUMIFS($M$8:$M320,$C$8:$C320,$C320)/VLOOKUP($C320,$C$8:$L320,10,FALSE)),"")</f>
        <v/>
      </c>
      <c r="P320" s="50" t="str">
        <f t="shared" si="13"/>
        <v/>
      </c>
      <c r="Q320" s="63"/>
      <c r="R320" s="88" t="str">
        <f>IF(IFERROR(VLOOKUP(C320,$C$7:C319,1,FALSE)&gt;0,0),"",1)</f>
        <v/>
      </c>
      <c r="S320" s="88"/>
      <c r="T320" s="88" t="str">
        <f t="shared" si="14"/>
        <v/>
      </c>
      <c r="U320" s="89" t="e">
        <f t="shared" si="15"/>
        <v>#VALUE!</v>
      </c>
      <c r="V320" s="61"/>
      <c r="W320" s="146"/>
      <c r="X320" s="147"/>
    </row>
    <row r="321" spans="1:24" ht="16.5" customHeight="1">
      <c r="A321" s="62"/>
      <c r="B321" s="83" t="str">
        <f>IF(C321="","",_xlfn.AGGREGATE(2,7,$B$8:B320)+1)</f>
        <v/>
      </c>
      <c r="C321" s="84" t="str">
        <f>IFERROR(IF(D321="","",INDEX('Party Data'!$C$1:$P$9950,MATCH(DCR!D321,'Party Data'!$P$2:$P$9950,0)+1,4)),"New")</f>
        <v/>
      </c>
      <c r="D321" s="7"/>
      <c r="E321" s="8" t="str">
        <f>IFERROR(IF(C321="","",VLOOKUP(C321,'Party Data'!F:H,3,FALSE)),"")</f>
        <v/>
      </c>
      <c r="F321" s="10" t="str">
        <f>IFERROR(IF(D321="","",INDEX('Party Data'!$D:$F,MATCH(DCR!C321,'Party Data'!F:F,0),1)),"")</f>
        <v/>
      </c>
      <c r="G321" s="32" t="str">
        <f>IFERROR(VLOOKUP(C321,'Party Data'!$F:$N,8,FALSE),"")</f>
        <v/>
      </c>
      <c r="H321" s="85" t="str">
        <f>IFERROR(UPPER(LEFT(VLOOKUP(C321,'Party Data'!$F:$M,5,FALSE),3)),"")</f>
        <v/>
      </c>
      <c r="I321" s="86" t="str">
        <f>IF(F321="","",VLOOKUP($D$2,ID!$C$1:$F$86,3,FALSE))</f>
        <v/>
      </c>
      <c r="J321" s="87" t="str">
        <f>IF(I321="","",VLOOKUP(I321,ID!$E$1:$F$107,2,FALSE))</f>
        <v/>
      </c>
      <c r="K321" s="164"/>
      <c r="L321" s="142" t="str">
        <f>IFERROR(IF(C321="","",IF(SUMIFS(Dues!$F$4:$F$153,Dues!$B$4:$B$153,DCR!$C321)-SUMIFS($M$7:$M320,$C$7:$C320,$C321)&lt;0,"No Due",SUMIFS(Dues!$F$4:$F$153,Dues!$B$4:$B$153,DCR!$C321)-SUMIFS($M$7:$M320,$C$7:$C320,$C321))),"No Dues")</f>
        <v/>
      </c>
      <c r="M321" s="143"/>
      <c r="N321" s="143"/>
      <c r="O321" s="145" t="str">
        <f>IFERROR(IF(AND(L321&lt;=0,M321&lt;&gt;""),"Cash?",SUMIFS($M$8:$M321,$C$8:$C321,$C321)/VLOOKUP($C321,$C$8:$L321,10,FALSE)),"")</f>
        <v/>
      </c>
      <c r="P321" s="50" t="str">
        <f t="shared" si="13"/>
        <v/>
      </c>
      <c r="Q321" s="63"/>
      <c r="R321" s="88" t="str">
        <f>IF(IFERROR(VLOOKUP(C321,$C$7:C320,1,FALSE)&gt;0,0),"",1)</f>
        <v/>
      </c>
      <c r="S321" s="88"/>
      <c r="T321" s="88" t="str">
        <f t="shared" si="14"/>
        <v/>
      </c>
      <c r="U321" s="89" t="e">
        <f t="shared" si="15"/>
        <v>#VALUE!</v>
      </c>
      <c r="V321" s="61"/>
      <c r="W321" s="146"/>
      <c r="X321" s="147"/>
    </row>
    <row r="322" spans="1:24" ht="16.5" customHeight="1">
      <c r="A322" s="62"/>
      <c r="B322" s="83" t="str">
        <f>IF(C322="","",_xlfn.AGGREGATE(2,7,$B$8:B321)+1)</f>
        <v/>
      </c>
      <c r="C322" s="84" t="str">
        <f>IFERROR(IF(D322="","",INDEX('Party Data'!$C$1:$P$9950,MATCH(DCR!D322,'Party Data'!$P$2:$P$9950,0)+1,4)),"New")</f>
        <v/>
      </c>
      <c r="D322" s="7"/>
      <c r="E322" s="8" t="str">
        <f>IFERROR(IF(C322="","",VLOOKUP(C322,'Party Data'!F:H,3,FALSE)),"")</f>
        <v/>
      </c>
      <c r="F322" s="10" t="str">
        <f>IFERROR(IF(D322="","",INDEX('Party Data'!$D:$F,MATCH(DCR!C322,'Party Data'!F:F,0),1)),"")</f>
        <v/>
      </c>
      <c r="G322" s="32" t="str">
        <f>IFERROR(VLOOKUP(C322,'Party Data'!$F:$N,8,FALSE),"")</f>
        <v/>
      </c>
      <c r="H322" s="85" t="str">
        <f>IFERROR(UPPER(LEFT(VLOOKUP(C322,'Party Data'!$F:$M,5,FALSE),3)),"")</f>
        <v/>
      </c>
      <c r="I322" s="86" t="str">
        <f>IF(F322="","",VLOOKUP($D$2,ID!$C$1:$F$86,3,FALSE))</f>
        <v/>
      </c>
      <c r="J322" s="87" t="str">
        <f>IF(I322="","",VLOOKUP(I322,ID!$E$1:$F$107,2,FALSE))</f>
        <v/>
      </c>
      <c r="K322" s="164"/>
      <c r="L322" s="142" t="str">
        <f>IFERROR(IF(C322="","",IF(SUMIFS(Dues!$F$4:$F$153,Dues!$B$4:$B$153,DCR!$C322)-SUMIFS($M$7:$M321,$C$7:$C321,$C322)&lt;0,"No Due",SUMIFS(Dues!$F$4:$F$153,Dues!$B$4:$B$153,DCR!$C322)-SUMIFS($M$7:$M321,$C$7:$C321,$C322))),"No Dues")</f>
        <v/>
      </c>
      <c r="M322" s="143"/>
      <c r="N322" s="143"/>
      <c r="O322" s="145" t="str">
        <f>IFERROR(IF(AND(L322&lt;=0,M322&lt;&gt;""),"Cash?",SUMIFS($M$8:$M322,$C$8:$C322,$C322)/VLOOKUP($C322,$C$8:$L322,10,FALSE)),"")</f>
        <v/>
      </c>
      <c r="P322" s="50" t="str">
        <f t="shared" si="13"/>
        <v/>
      </c>
      <c r="Q322" s="63"/>
      <c r="R322" s="88" t="str">
        <f>IF(IFERROR(VLOOKUP(C322,$C$7:C321,1,FALSE)&gt;0,0),"",1)</f>
        <v/>
      </c>
      <c r="S322" s="88"/>
      <c r="T322" s="88" t="str">
        <f t="shared" si="14"/>
        <v/>
      </c>
      <c r="U322" s="89" t="e">
        <f t="shared" si="15"/>
        <v>#VALUE!</v>
      </c>
      <c r="V322" s="61"/>
      <c r="W322" s="146"/>
      <c r="X322" s="147"/>
    </row>
    <row r="323" spans="1:24" ht="16.5" customHeight="1">
      <c r="A323" s="62"/>
      <c r="B323" s="83" t="str">
        <f>IF(C323="","",_xlfn.AGGREGATE(2,7,$B$8:B322)+1)</f>
        <v/>
      </c>
      <c r="C323" s="84" t="str">
        <f>IFERROR(IF(D323="","",INDEX('Party Data'!$C$1:$P$9950,MATCH(DCR!D323,'Party Data'!$P$2:$P$9950,0)+1,4)),"New")</f>
        <v/>
      </c>
      <c r="D323" s="7"/>
      <c r="E323" s="8" t="str">
        <f>IFERROR(IF(C323="","",VLOOKUP(C323,'Party Data'!F:H,3,FALSE)),"")</f>
        <v/>
      </c>
      <c r="F323" s="10" t="str">
        <f>IFERROR(IF(D323="","",INDEX('Party Data'!$D:$F,MATCH(DCR!C323,'Party Data'!F:F,0),1)),"")</f>
        <v/>
      </c>
      <c r="G323" s="32" t="str">
        <f>IFERROR(VLOOKUP(C323,'Party Data'!$F:$N,8,FALSE),"")</f>
        <v/>
      </c>
      <c r="H323" s="85" t="str">
        <f>IFERROR(UPPER(LEFT(VLOOKUP(C323,'Party Data'!$F:$M,5,FALSE),3)),"")</f>
        <v/>
      </c>
      <c r="I323" s="86" t="str">
        <f>IF(F323="","",VLOOKUP($D$2,ID!$C$1:$F$86,3,FALSE))</f>
        <v/>
      </c>
      <c r="J323" s="87" t="str">
        <f>IF(I323="","",VLOOKUP(I323,ID!$E$1:$F$107,2,FALSE))</f>
        <v/>
      </c>
      <c r="K323" s="164"/>
      <c r="L323" s="142" t="str">
        <f>IFERROR(IF(C323="","",IF(SUMIFS(Dues!$F$4:$F$153,Dues!$B$4:$B$153,DCR!$C323)-SUMIFS($M$7:$M322,$C$7:$C322,$C323)&lt;0,"No Due",SUMIFS(Dues!$F$4:$F$153,Dues!$B$4:$B$153,DCR!$C323)-SUMIFS($M$7:$M322,$C$7:$C322,$C323))),"No Dues")</f>
        <v/>
      </c>
      <c r="M323" s="143"/>
      <c r="N323" s="143"/>
      <c r="O323" s="145" t="str">
        <f>IFERROR(IF(AND(L323&lt;=0,M323&lt;&gt;""),"Cash?",SUMIFS($M$8:$M323,$C$8:$C323,$C323)/VLOOKUP($C323,$C$8:$L323,10,FALSE)),"")</f>
        <v/>
      </c>
      <c r="P323" s="50" t="str">
        <f t="shared" si="13"/>
        <v/>
      </c>
      <c r="Q323" s="63"/>
      <c r="R323" s="88" t="str">
        <f>IF(IFERROR(VLOOKUP(C323,$C$7:C322,1,FALSE)&gt;0,0),"",1)</f>
        <v/>
      </c>
      <c r="S323" s="88"/>
      <c r="T323" s="88" t="str">
        <f t="shared" si="14"/>
        <v/>
      </c>
      <c r="U323" s="89" t="e">
        <f t="shared" si="15"/>
        <v>#VALUE!</v>
      </c>
      <c r="V323" s="61"/>
      <c r="W323" s="146"/>
      <c r="X323" s="147"/>
    </row>
    <row r="324" spans="1:24" ht="16.5" customHeight="1">
      <c r="A324" s="62"/>
      <c r="B324" s="83" t="str">
        <f>IF(C324="","",_xlfn.AGGREGATE(2,7,$B$8:B323)+1)</f>
        <v/>
      </c>
      <c r="C324" s="84" t="str">
        <f>IFERROR(IF(D324="","",INDEX('Party Data'!$C$1:$P$9950,MATCH(DCR!D324,'Party Data'!$P$2:$P$9950,0)+1,4)),"New")</f>
        <v/>
      </c>
      <c r="D324" s="7"/>
      <c r="E324" s="8" t="str">
        <f>IFERROR(IF(C324="","",VLOOKUP(C324,'Party Data'!F:H,3,FALSE)),"")</f>
        <v/>
      </c>
      <c r="F324" s="10" t="str">
        <f>IFERROR(IF(D324="","",INDEX('Party Data'!$D:$F,MATCH(DCR!C324,'Party Data'!F:F,0),1)),"")</f>
        <v/>
      </c>
      <c r="G324" s="32" t="str">
        <f>IFERROR(VLOOKUP(C324,'Party Data'!$F:$N,8,FALSE),"")</f>
        <v/>
      </c>
      <c r="H324" s="85" t="str">
        <f>IFERROR(UPPER(LEFT(VLOOKUP(C324,'Party Data'!$F:$M,5,FALSE),3)),"")</f>
        <v/>
      </c>
      <c r="I324" s="86" t="str">
        <f>IF(F324="","",VLOOKUP($D$2,ID!$C$1:$F$86,3,FALSE))</f>
        <v/>
      </c>
      <c r="J324" s="87" t="str">
        <f>IF(I324="","",VLOOKUP(I324,ID!$E$1:$F$107,2,FALSE))</f>
        <v/>
      </c>
      <c r="K324" s="164"/>
      <c r="L324" s="142" t="str">
        <f>IFERROR(IF(C324="","",IF(SUMIFS(Dues!$F$4:$F$153,Dues!$B$4:$B$153,DCR!$C324)-SUMIFS($M$7:$M323,$C$7:$C323,$C324)&lt;0,"No Due",SUMIFS(Dues!$F$4:$F$153,Dues!$B$4:$B$153,DCR!$C324)-SUMIFS($M$7:$M323,$C$7:$C323,$C324))),"No Dues")</f>
        <v/>
      </c>
      <c r="M324" s="143"/>
      <c r="N324" s="143"/>
      <c r="O324" s="145" t="str">
        <f>IFERROR(IF(AND(L324&lt;=0,M324&lt;&gt;""),"Cash?",SUMIFS($M$8:$M324,$C$8:$C324,$C324)/VLOOKUP($C324,$C$8:$L324,10,FALSE)),"")</f>
        <v/>
      </c>
      <c r="P324" s="50" t="str">
        <f t="shared" si="13"/>
        <v/>
      </c>
      <c r="Q324" s="63"/>
      <c r="R324" s="88" t="str">
        <f>IF(IFERROR(VLOOKUP(C324,$C$7:C323,1,FALSE)&gt;0,0),"",1)</f>
        <v/>
      </c>
      <c r="S324" s="88"/>
      <c r="T324" s="88" t="str">
        <f t="shared" si="14"/>
        <v/>
      </c>
      <c r="U324" s="89" t="e">
        <f t="shared" si="15"/>
        <v>#VALUE!</v>
      </c>
      <c r="V324" s="61"/>
      <c r="W324" s="146"/>
      <c r="X324" s="147"/>
    </row>
    <row r="325" spans="1:24" ht="16.5" customHeight="1">
      <c r="A325" s="62"/>
      <c r="B325" s="83" t="str">
        <f>IF(C325="","",_xlfn.AGGREGATE(2,7,$B$8:B324)+1)</f>
        <v/>
      </c>
      <c r="C325" s="84" t="str">
        <f>IFERROR(IF(D325="","",INDEX('Party Data'!$C$1:$P$9950,MATCH(DCR!D325,'Party Data'!$P$2:$P$9950,0)+1,4)),"New")</f>
        <v/>
      </c>
      <c r="D325" s="7"/>
      <c r="E325" s="8" t="str">
        <f>IFERROR(IF(C325="","",VLOOKUP(C325,'Party Data'!F:H,3,FALSE)),"")</f>
        <v/>
      </c>
      <c r="F325" s="10" t="str">
        <f>IFERROR(IF(D325="","",INDEX('Party Data'!$D:$F,MATCH(DCR!C325,'Party Data'!F:F,0),1)),"")</f>
        <v/>
      </c>
      <c r="G325" s="32" t="str">
        <f>IFERROR(VLOOKUP(C325,'Party Data'!$F:$N,8,FALSE),"")</f>
        <v/>
      </c>
      <c r="H325" s="85" t="str">
        <f>IFERROR(UPPER(LEFT(VLOOKUP(C325,'Party Data'!$F:$M,5,FALSE),3)),"")</f>
        <v/>
      </c>
      <c r="I325" s="86" t="str">
        <f>IF(F325="","",VLOOKUP($D$2,ID!$C$1:$F$86,3,FALSE))</f>
        <v/>
      </c>
      <c r="J325" s="87" t="str">
        <f>IF(I325="","",VLOOKUP(I325,ID!$E$1:$F$107,2,FALSE))</f>
        <v/>
      </c>
      <c r="K325" s="164"/>
      <c r="L325" s="142" t="str">
        <f>IFERROR(IF(C325="","",IF(SUMIFS(Dues!$F$4:$F$153,Dues!$B$4:$B$153,DCR!$C325)-SUMIFS($M$7:$M324,$C$7:$C324,$C325)&lt;0,"No Due",SUMIFS(Dues!$F$4:$F$153,Dues!$B$4:$B$153,DCR!$C325)-SUMIFS($M$7:$M324,$C$7:$C324,$C325))),"No Dues")</f>
        <v/>
      </c>
      <c r="M325" s="143"/>
      <c r="N325" s="143"/>
      <c r="O325" s="145" t="str">
        <f>IFERROR(IF(AND(L325&lt;=0,M325&lt;&gt;""),"Cash?",SUMIFS($M$8:$M325,$C$8:$C325,$C325)/VLOOKUP($C325,$C$8:$L325,10,FALSE)),"")</f>
        <v/>
      </c>
      <c r="P325" s="50" t="str">
        <f t="shared" si="13"/>
        <v/>
      </c>
      <c r="Q325" s="63"/>
      <c r="R325" s="88" t="str">
        <f>IF(IFERROR(VLOOKUP(C325,$C$7:C324,1,FALSE)&gt;0,0),"",1)</f>
        <v/>
      </c>
      <c r="S325" s="88"/>
      <c r="T325" s="88" t="str">
        <f t="shared" si="14"/>
        <v/>
      </c>
      <c r="U325" s="89" t="e">
        <f t="shared" si="15"/>
        <v>#VALUE!</v>
      </c>
      <c r="V325" s="61"/>
      <c r="W325" s="146"/>
      <c r="X325" s="147"/>
    </row>
    <row r="326" spans="1:24" ht="16.5" customHeight="1">
      <c r="A326" s="62"/>
      <c r="B326" s="83" t="str">
        <f>IF(C326="","",_xlfn.AGGREGATE(2,7,$B$8:B325)+1)</f>
        <v/>
      </c>
      <c r="C326" s="84" t="str">
        <f>IFERROR(IF(D326="","",INDEX('Party Data'!$C$1:$P$9950,MATCH(DCR!D326,'Party Data'!$P$2:$P$9950,0)+1,4)),"New")</f>
        <v/>
      </c>
      <c r="D326" s="7"/>
      <c r="E326" s="8" t="str">
        <f>IFERROR(IF(C326="","",VLOOKUP(C326,'Party Data'!F:H,3,FALSE)),"")</f>
        <v/>
      </c>
      <c r="F326" s="10" t="str">
        <f>IFERROR(IF(D326="","",INDEX('Party Data'!$D:$F,MATCH(DCR!C326,'Party Data'!F:F,0),1)),"")</f>
        <v/>
      </c>
      <c r="G326" s="32" t="str">
        <f>IFERROR(VLOOKUP(C326,'Party Data'!$F:$N,8,FALSE),"")</f>
        <v/>
      </c>
      <c r="H326" s="85" t="str">
        <f>IFERROR(UPPER(LEFT(VLOOKUP(C326,'Party Data'!$F:$M,5,FALSE),3)),"")</f>
        <v/>
      </c>
      <c r="I326" s="86" t="str">
        <f>IF(F326="","",VLOOKUP($D$2,ID!$C$1:$F$86,3,FALSE))</f>
        <v/>
      </c>
      <c r="J326" s="87" t="str">
        <f>IF(I326="","",VLOOKUP(I326,ID!$E$1:$F$107,2,FALSE))</f>
        <v/>
      </c>
      <c r="K326" s="164"/>
      <c r="L326" s="142" t="str">
        <f>IFERROR(IF(C326="","",IF(SUMIFS(Dues!$F$4:$F$153,Dues!$B$4:$B$153,DCR!$C326)-SUMIFS($M$7:$M325,$C$7:$C325,$C326)&lt;0,"No Due",SUMIFS(Dues!$F$4:$F$153,Dues!$B$4:$B$153,DCR!$C326)-SUMIFS($M$7:$M325,$C$7:$C325,$C326))),"No Dues")</f>
        <v/>
      </c>
      <c r="M326" s="143"/>
      <c r="N326" s="143"/>
      <c r="O326" s="145" t="str">
        <f>IFERROR(IF(AND(L326&lt;=0,M326&lt;&gt;""),"Cash?",SUMIFS($M$8:$M326,$C$8:$C326,$C326)/VLOOKUP($C326,$C$8:$L326,10,FALSE)),"")</f>
        <v/>
      </c>
      <c r="P326" s="50" t="str">
        <f t="shared" si="13"/>
        <v/>
      </c>
      <c r="Q326" s="63"/>
      <c r="R326" s="88" t="str">
        <f>IF(IFERROR(VLOOKUP(C326,$C$7:C325,1,FALSE)&gt;0,0),"",1)</f>
        <v/>
      </c>
      <c r="S326" s="88"/>
      <c r="T326" s="88" t="str">
        <f t="shared" si="14"/>
        <v/>
      </c>
      <c r="U326" s="89" t="e">
        <f t="shared" si="15"/>
        <v>#VALUE!</v>
      </c>
      <c r="V326" s="61"/>
      <c r="W326" s="146"/>
      <c r="X326" s="147"/>
    </row>
    <row r="327" spans="1:24" ht="16.5" customHeight="1">
      <c r="A327" s="62"/>
      <c r="B327" s="83" t="str">
        <f>IF(C327="","",_xlfn.AGGREGATE(2,7,$B$8:B326)+1)</f>
        <v/>
      </c>
      <c r="C327" s="84" t="str">
        <f>IFERROR(IF(D327="","",INDEX('Party Data'!$C$1:$P$9950,MATCH(DCR!D327,'Party Data'!$P$2:$P$9950,0)+1,4)),"New")</f>
        <v/>
      </c>
      <c r="D327" s="7"/>
      <c r="E327" s="8" t="str">
        <f>IFERROR(IF(C327="","",VLOOKUP(C327,'Party Data'!F:H,3,FALSE)),"")</f>
        <v/>
      </c>
      <c r="F327" s="10" t="str">
        <f>IFERROR(IF(D327="","",INDEX('Party Data'!$D:$F,MATCH(DCR!C327,'Party Data'!F:F,0),1)),"")</f>
        <v/>
      </c>
      <c r="G327" s="32" t="str">
        <f>IFERROR(VLOOKUP(C327,'Party Data'!$F:$N,8,FALSE),"")</f>
        <v/>
      </c>
      <c r="H327" s="85" t="str">
        <f>IFERROR(UPPER(LEFT(VLOOKUP(C327,'Party Data'!$F:$M,5,FALSE),3)),"")</f>
        <v/>
      </c>
      <c r="I327" s="86" t="str">
        <f>IF(F327="","",VLOOKUP($D$2,ID!$C$1:$F$86,3,FALSE))</f>
        <v/>
      </c>
      <c r="J327" s="87" t="str">
        <f>IF(I327="","",VLOOKUP(I327,ID!$E$1:$F$107,2,FALSE))</f>
        <v/>
      </c>
      <c r="K327" s="164"/>
      <c r="L327" s="142" t="str">
        <f>IFERROR(IF(C327="","",IF(SUMIFS(Dues!$F$4:$F$153,Dues!$B$4:$B$153,DCR!$C327)-SUMIFS($M$7:$M326,$C$7:$C326,$C327)&lt;0,"No Due",SUMIFS(Dues!$F$4:$F$153,Dues!$B$4:$B$153,DCR!$C327)-SUMIFS($M$7:$M326,$C$7:$C326,$C327))),"No Dues")</f>
        <v/>
      </c>
      <c r="M327" s="143"/>
      <c r="N327" s="143"/>
      <c r="O327" s="145" t="str">
        <f>IFERROR(IF(AND(L327&lt;=0,M327&lt;&gt;""),"Cash?",SUMIFS($M$8:$M327,$C$8:$C327,$C327)/VLOOKUP($C327,$C$8:$L327,10,FALSE)),"")</f>
        <v/>
      </c>
      <c r="P327" s="50" t="str">
        <f t="shared" si="13"/>
        <v/>
      </c>
      <c r="Q327" s="63"/>
      <c r="R327" s="88" t="str">
        <f>IF(IFERROR(VLOOKUP(C327,$C$7:C326,1,FALSE)&gt;0,0),"",1)</f>
        <v/>
      </c>
      <c r="S327" s="88"/>
      <c r="T327" s="88" t="str">
        <f t="shared" si="14"/>
        <v/>
      </c>
      <c r="U327" s="89" t="e">
        <f t="shared" si="15"/>
        <v>#VALUE!</v>
      </c>
      <c r="V327" s="61"/>
      <c r="W327" s="146"/>
      <c r="X327" s="147"/>
    </row>
    <row r="328" spans="1:24" ht="16.5" customHeight="1">
      <c r="A328" s="62"/>
      <c r="B328" s="83" t="str">
        <f>IF(C328="","",_xlfn.AGGREGATE(2,7,$B$8:B327)+1)</f>
        <v/>
      </c>
      <c r="C328" s="84" t="str">
        <f>IFERROR(IF(D328="","",INDEX('Party Data'!$C$1:$P$9950,MATCH(DCR!D328,'Party Data'!$P$2:$P$9950,0)+1,4)),"New")</f>
        <v/>
      </c>
      <c r="D328" s="7"/>
      <c r="E328" s="8" t="str">
        <f>IFERROR(IF(C328="","",VLOOKUP(C328,'Party Data'!F:H,3,FALSE)),"")</f>
        <v/>
      </c>
      <c r="F328" s="10" t="str">
        <f>IFERROR(IF(D328="","",INDEX('Party Data'!$D:$F,MATCH(DCR!C328,'Party Data'!F:F,0),1)),"")</f>
        <v/>
      </c>
      <c r="G328" s="32" t="str">
        <f>IFERROR(VLOOKUP(C328,'Party Data'!$F:$N,8,FALSE),"")</f>
        <v/>
      </c>
      <c r="H328" s="85" t="str">
        <f>IFERROR(UPPER(LEFT(VLOOKUP(C328,'Party Data'!$F:$M,5,FALSE),3)),"")</f>
        <v/>
      </c>
      <c r="I328" s="86" t="str">
        <f>IF(F328="","",VLOOKUP($D$2,ID!$C$1:$F$86,3,FALSE))</f>
        <v/>
      </c>
      <c r="J328" s="87" t="str">
        <f>IF(I328="","",VLOOKUP(I328,ID!$E$1:$F$107,2,FALSE))</f>
        <v/>
      </c>
      <c r="K328" s="164"/>
      <c r="L328" s="142" t="str">
        <f>IFERROR(IF(C328="","",IF(SUMIFS(Dues!$F$4:$F$153,Dues!$B$4:$B$153,DCR!$C328)-SUMIFS($M$7:$M327,$C$7:$C327,$C328)&lt;0,"No Due",SUMIFS(Dues!$F$4:$F$153,Dues!$B$4:$B$153,DCR!$C328)-SUMIFS($M$7:$M327,$C$7:$C327,$C328))),"No Dues")</f>
        <v/>
      </c>
      <c r="M328" s="143"/>
      <c r="N328" s="143"/>
      <c r="O328" s="145" t="str">
        <f>IFERROR(IF(AND(L328&lt;=0,M328&lt;&gt;""),"Cash?",SUMIFS($M$8:$M328,$C$8:$C328,$C328)/VLOOKUP($C328,$C$8:$L328,10,FALSE)),"")</f>
        <v/>
      </c>
      <c r="P328" s="50" t="str">
        <f t="shared" ref="P328:P391" si="16">IF(K328="","",IF(C328="New","New Dr.",T328))</f>
        <v/>
      </c>
      <c r="Q328" s="63"/>
      <c r="R328" s="88" t="str">
        <f>IF(IFERROR(VLOOKUP(C328,$C$7:C327,1,FALSE)&gt;0,0),"",1)</f>
        <v/>
      </c>
      <c r="S328" s="88"/>
      <c r="T328" s="88" t="str">
        <f t="shared" ref="T328:T391" si="17">IF(H328="","",IF(TEXT(K328,"DDD")&lt;&gt;H328,"Off-Rt.",""))</f>
        <v/>
      </c>
      <c r="U328" s="89" t="e">
        <f t="shared" si="15"/>
        <v>#VALUE!</v>
      </c>
      <c r="V328" s="61"/>
      <c r="W328" s="146"/>
      <c r="X328" s="147"/>
    </row>
    <row r="329" spans="1:24" ht="16.5" customHeight="1">
      <c r="A329" s="62"/>
      <c r="B329" s="83" t="str">
        <f>IF(C329="","",_xlfn.AGGREGATE(2,7,$B$8:B328)+1)</f>
        <v/>
      </c>
      <c r="C329" s="84" t="str">
        <f>IFERROR(IF(D329="","",INDEX('Party Data'!$C$1:$P$9950,MATCH(DCR!D329,'Party Data'!$P$2:$P$9950,0)+1,4)),"New")</f>
        <v/>
      </c>
      <c r="D329" s="7"/>
      <c r="E329" s="8" t="str">
        <f>IFERROR(IF(C329="","",VLOOKUP(C329,'Party Data'!F:H,3,FALSE)),"")</f>
        <v/>
      </c>
      <c r="F329" s="10" t="str">
        <f>IFERROR(IF(D329="","",INDEX('Party Data'!$D:$F,MATCH(DCR!C329,'Party Data'!F:F,0),1)),"")</f>
        <v/>
      </c>
      <c r="G329" s="32" t="str">
        <f>IFERROR(VLOOKUP(C329,'Party Data'!$F:$N,8,FALSE),"")</f>
        <v/>
      </c>
      <c r="H329" s="85" t="str">
        <f>IFERROR(UPPER(LEFT(VLOOKUP(C329,'Party Data'!$F:$M,5,FALSE),3)),"")</f>
        <v/>
      </c>
      <c r="I329" s="86" t="str">
        <f>IF(F329="","",VLOOKUP($D$2,ID!$C$1:$F$86,3,FALSE))</f>
        <v/>
      </c>
      <c r="J329" s="87" t="str">
        <f>IF(I329="","",VLOOKUP(I329,ID!$E$1:$F$107,2,FALSE))</f>
        <v/>
      </c>
      <c r="K329" s="164"/>
      <c r="L329" s="142" t="str">
        <f>IFERROR(IF(C329="","",IF(SUMIFS(Dues!$F$4:$F$153,Dues!$B$4:$B$153,DCR!$C329)-SUMIFS($M$7:$M328,$C$7:$C328,$C329)&lt;0,"No Due",SUMIFS(Dues!$F$4:$F$153,Dues!$B$4:$B$153,DCR!$C329)-SUMIFS($M$7:$M328,$C$7:$C328,$C329))),"No Dues")</f>
        <v/>
      </c>
      <c r="M329" s="143"/>
      <c r="N329" s="143"/>
      <c r="O329" s="145" t="str">
        <f>IFERROR(IF(AND(L329&lt;=0,M329&lt;&gt;""),"Cash?",SUMIFS($M$8:$M329,$C$8:$C329,$C329)/VLOOKUP($C329,$C$8:$L329,10,FALSE)),"")</f>
        <v/>
      </c>
      <c r="P329" s="50" t="str">
        <f t="shared" si="16"/>
        <v/>
      </c>
      <c r="Q329" s="63"/>
      <c r="R329" s="88" t="str">
        <f>IF(IFERROR(VLOOKUP(C329,$C$7:C328,1,FALSE)&gt;0,0),"",1)</f>
        <v/>
      </c>
      <c r="S329" s="88"/>
      <c r="T329" s="88" t="str">
        <f t="shared" si="17"/>
        <v/>
      </c>
      <c r="U329" s="89" t="e">
        <f t="shared" si="15"/>
        <v>#VALUE!</v>
      </c>
      <c r="V329" s="61"/>
      <c r="W329" s="146"/>
      <c r="X329" s="147"/>
    </row>
    <row r="330" spans="1:24" ht="16.5" customHeight="1">
      <c r="A330" s="62"/>
      <c r="B330" s="83" t="str">
        <f>IF(C330="","",_xlfn.AGGREGATE(2,7,$B$8:B329)+1)</f>
        <v/>
      </c>
      <c r="C330" s="84" t="str">
        <f>IFERROR(IF(D330="","",INDEX('Party Data'!$C$1:$P$9950,MATCH(DCR!D330,'Party Data'!$P$2:$P$9950,0)+1,4)),"New")</f>
        <v/>
      </c>
      <c r="D330" s="7"/>
      <c r="E330" s="8" t="str">
        <f>IFERROR(IF(C330="","",VLOOKUP(C330,'Party Data'!F:H,3,FALSE)),"")</f>
        <v/>
      </c>
      <c r="F330" s="10" t="str">
        <f>IFERROR(IF(D330="","",INDEX('Party Data'!$D:$F,MATCH(DCR!C330,'Party Data'!F:F,0),1)),"")</f>
        <v/>
      </c>
      <c r="G330" s="32" t="str">
        <f>IFERROR(VLOOKUP(C330,'Party Data'!$F:$N,8,FALSE),"")</f>
        <v/>
      </c>
      <c r="H330" s="85" t="str">
        <f>IFERROR(UPPER(LEFT(VLOOKUP(C330,'Party Data'!$F:$M,5,FALSE),3)),"")</f>
        <v/>
      </c>
      <c r="I330" s="86" t="str">
        <f>IF(F330="","",VLOOKUP($D$2,ID!$C$1:$F$86,3,FALSE))</f>
        <v/>
      </c>
      <c r="J330" s="87" t="str">
        <f>IF(I330="","",VLOOKUP(I330,ID!$E$1:$F$107,2,FALSE))</f>
        <v/>
      </c>
      <c r="K330" s="164"/>
      <c r="L330" s="142" t="str">
        <f>IFERROR(IF(C330="","",IF(SUMIFS(Dues!$F$4:$F$153,Dues!$B$4:$B$153,DCR!$C330)-SUMIFS($M$7:$M329,$C$7:$C329,$C330)&lt;0,"No Due",SUMIFS(Dues!$F$4:$F$153,Dues!$B$4:$B$153,DCR!$C330)-SUMIFS($M$7:$M329,$C$7:$C329,$C330))),"No Dues")</f>
        <v/>
      </c>
      <c r="M330" s="143"/>
      <c r="N330" s="143"/>
      <c r="O330" s="145" t="str">
        <f>IFERROR(IF(AND(L330&lt;=0,M330&lt;&gt;""),"Cash?",SUMIFS($M$8:$M330,$C$8:$C330,$C330)/VLOOKUP($C330,$C$8:$L330,10,FALSE)),"")</f>
        <v/>
      </c>
      <c r="P330" s="50" t="str">
        <f t="shared" si="16"/>
        <v/>
      </c>
      <c r="Q330" s="63"/>
      <c r="R330" s="88" t="str">
        <f>IF(IFERROR(VLOOKUP(C330,$C$7:C329,1,FALSE)&gt;0,0),"",1)</f>
        <v/>
      </c>
      <c r="S330" s="88"/>
      <c r="T330" s="88" t="str">
        <f t="shared" si="17"/>
        <v/>
      </c>
      <c r="U330" s="89" t="e">
        <f t="shared" si="15"/>
        <v>#VALUE!</v>
      </c>
      <c r="V330" s="61"/>
      <c r="W330" s="146"/>
      <c r="X330" s="147"/>
    </row>
    <row r="331" spans="1:24" ht="16.5" customHeight="1">
      <c r="A331" s="62"/>
      <c r="B331" s="83" t="str">
        <f>IF(C331="","",_xlfn.AGGREGATE(2,7,$B$8:B330)+1)</f>
        <v/>
      </c>
      <c r="C331" s="84" t="str">
        <f>IFERROR(IF(D331="","",INDEX('Party Data'!$C$1:$P$9950,MATCH(DCR!D331,'Party Data'!$P$2:$P$9950,0)+1,4)),"New")</f>
        <v/>
      </c>
      <c r="D331" s="7"/>
      <c r="E331" s="8" t="str">
        <f>IFERROR(IF(C331="","",VLOOKUP(C331,'Party Data'!F:H,3,FALSE)),"")</f>
        <v/>
      </c>
      <c r="F331" s="10" t="str">
        <f>IFERROR(IF(D331="","",INDEX('Party Data'!$D:$F,MATCH(DCR!C331,'Party Data'!F:F,0),1)),"")</f>
        <v/>
      </c>
      <c r="G331" s="32" t="str">
        <f>IFERROR(VLOOKUP(C331,'Party Data'!$F:$N,8,FALSE),"")</f>
        <v/>
      </c>
      <c r="H331" s="85" t="str">
        <f>IFERROR(UPPER(LEFT(VLOOKUP(C331,'Party Data'!$F:$M,5,FALSE),3)),"")</f>
        <v/>
      </c>
      <c r="I331" s="86" t="str">
        <f>IF(F331="","",VLOOKUP($D$2,ID!$C$1:$F$86,3,FALSE))</f>
        <v/>
      </c>
      <c r="J331" s="87" t="str">
        <f>IF(I331="","",VLOOKUP(I331,ID!$E$1:$F$107,2,FALSE))</f>
        <v/>
      </c>
      <c r="K331" s="164"/>
      <c r="L331" s="142" t="str">
        <f>IFERROR(IF(C331="","",IF(SUMIFS(Dues!$F$4:$F$153,Dues!$B$4:$B$153,DCR!$C331)-SUMIFS($M$7:$M330,$C$7:$C330,$C331)&lt;0,"No Due",SUMIFS(Dues!$F$4:$F$153,Dues!$B$4:$B$153,DCR!$C331)-SUMIFS($M$7:$M330,$C$7:$C330,$C331))),"No Dues")</f>
        <v/>
      </c>
      <c r="M331" s="143"/>
      <c r="N331" s="143"/>
      <c r="O331" s="145" t="str">
        <f>IFERROR(IF(AND(L331&lt;=0,M331&lt;&gt;""),"Cash?",SUMIFS($M$8:$M331,$C$8:$C331,$C331)/VLOOKUP($C331,$C$8:$L331,10,FALSE)),"")</f>
        <v/>
      </c>
      <c r="P331" s="50" t="str">
        <f t="shared" si="16"/>
        <v/>
      </c>
      <c r="Q331" s="63"/>
      <c r="R331" s="88" t="str">
        <f>IF(IFERROR(VLOOKUP(C331,$C$7:C330,1,FALSE)&gt;0,0),"",1)</f>
        <v/>
      </c>
      <c r="S331" s="88"/>
      <c r="T331" s="88" t="str">
        <f t="shared" si="17"/>
        <v/>
      </c>
      <c r="U331" s="89" t="e">
        <f t="shared" si="15"/>
        <v>#VALUE!</v>
      </c>
      <c r="V331" s="61"/>
      <c r="W331" s="146"/>
      <c r="X331" s="147"/>
    </row>
    <row r="332" spans="1:24" ht="16.5" customHeight="1">
      <c r="A332" s="62"/>
      <c r="B332" s="83" t="str">
        <f>IF(C332="","",_xlfn.AGGREGATE(2,7,$B$8:B331)+1)</f>
        <v/>
      </c>
      <c r="C332" s="84" t="str">
        <f>IFERROR(IF(D332="","",INDEX('Party Data'!$C$1:$P$9950,MATCH(DCR!D332,'Party Data'!$P$2:$P$9950,0)+1,4)),"New")</f>
        <v/>
      </c>
      <c r="D332" s="7"/>
      <c r="E332" s="8" t="str">
        <f>IFERROR(IF(C332="","",VLOOKUP(C332,'Party Data'!F:H,3,FALSE)),"")</f>
        <v/>
      </c>
      <c r="F332" s="10" t="str">
        <f>IFERROR(IF(D332="","",INDEX('Party Data'!$D:$F,MATCH(DCR!C332,'Party Data'!F:F,0),1)),"")</f>
        <v/>
      </c>
      <c r="G332" s="32" t="str">
        <f>IFERROR(VLOOKUP(C332,'Party Data'!$F:$N,8,FALSE),"")</f>
        <v/>
      </c>
      <c r="H332" s="85" t="str">
        <f>IFERROR(UPPER(LEFT(VLOOKUP(C332,'Party Data'!$F:$M,5,FALSE),3)),"")</f>
        <v/>
      </c>
      <c r="I332" s="86" t="str">
        <f>IF(F332="","",VLOOKUP($D$2,ID!$C$1:$F$86,3,FALSE))</f>
        <v/>
      </c>
      <c r="J332" s="87" t="str">
        <f>IF(I332="","",VLOOKUP(I332,ID!$E$1:$F$107,2,FALSE))</f>
        <v/>
      </c>
      <c r="K332" s="164"/>
      <c r="L332" s="142" t="str">
        <f>IFERROR(IF(C332="","",IF(SUMIFS(Dues!$F$4:$F$153,Dues!$B$4:$B$153,DCR!$C332)-SUMIFS($M$7:$M331,$C$7:$C331,$C332)&lt;0,"No Due",SUMIFS(Dues!$F$4:$F$153,Dues!$B$4:$B$153,DCR!$C332)-SUMIFS($M$7:$M331,$C$7:$C331,$C332))),"No Dues")</f>
        <v/>
      </c>
      <c r="M332" s="143"/>
      <c r="N332" s="143"/>
      <c r="O332" s="145" t="str">
        <f>IFERROR(IF(AND(L332&lt;=0,M332&lt;&gt;""),"Cash?",SUMIFS($M$8:$M332,$C$8:$C332,$C332)/VLOOKUP($C332,$C$8:$L332,10,FALSE)),"")</f>
        <v/>
      </c>
      <c r="P332" s="50" t="str">
        <f t="shared" si="16"/>
        <v/>
      </c>
      <c r="Q332" s="63"/>
      <c r="R332" s="88" t="str">
        <f>IF(IFERROR(VLOOKUP(C332,$C$7:C331,1,FALSE)&gt;0,0),"",1)</f>
        <v/>
      </c>
      <c r="S332" s="88"/>
      <c r="T332" s="88" t="str">
        <f t="shared" si="17"/>
        <v/>
      </c>
      <c r="U332" s="89" t="e">
        <f t="shared" si="15"/>
        <v>#VALUE!</v>
      </c>
      <c r="V332" s="61"/>
      <c r="W332" s="146"/>
      <c r="X332" s="147"/>
    </row>
    <row r="333" spans="1:24" ht="16.5" customHeight="1">
      <c r="A333" s="62"/>
      <c r="B333" s="83" t="str">
        <f>IF(C333="","",_xlfn.AGGREGATE(2,7,$B$8:B332)+1)</f>
        <v/>
      </c>
      <c r="C333" s="84" t="str">
        <f>IFERROR(IF(D333="","",INDEX('Party Data'!$C$1:$P$9950,MATCH(DCR!D333,'Party Data'!$P$2:$P$9950,0)+1,4)),"New")</f>
        <v/>
      </c>
      <c r="D333" s="7"/>
      <c r="E333" s="8" t="str">
        <f>IFERROR(IF(C333="","",VLOOKUP(C333,'Party Data'!F:H,3,FALSE)),"")</f>
        <v/>
      </c>
      <c r="F333" s="10" t="str">
        <f>IFERROR(IF(D333="","",INDEX('Party Data'!$D:$F,MATCH(DCR!C333,'Party Data'!F:F,0),1)),"")</f>
        <v/>
      </c>
      <c r="G333" s="32" t="str">
        <f>IFERROR(VLOOKUP(C333,'Party Data'!$F:$N,8,FALSE),"")</f>
        <v/>
      </c>
      <c r="H333" s="85" t="str">
        <f>IFERROR(UPPER(LEFT(VLOOKUP(C333,'Party Data'!$F:$M,5,FALSE),3)),"")</f>
        <v/>
      </c>
      <c r="I333" s="86" t="str">
        <f>IF(F333="","",VLOOKUP($D$2,ID!$C$1:$F$86,3,FALSE))</f>
        <v/>
      </c>
      <c r="J333" s="87" t="str">
        <f>IF(I333="","",VLOOKUP(I333,ID!$E$1:$F$107,2,FALSE))</f>
        <v/>
      </c>
      <c r="K333" s="164"/>
      <c r="L333" s="142" t="str">
        <f>IFERROR(IF(C333="","",IF(SUMIFS(Dues!$F$4:$F$153,Dues!$B$4:$B$153,DCR!$C333)-SUMIFS($M$7:$M332,$C$7:$C332,$C333)&lt;0,"No Due",SUMIFS(Dues!$F$4:$F$153,Dues!$B$4:$B$153,DCR!$C333)-SUMIFS($M$7:$M332,$C$7:$C332,$C333))),"No Dues")</f>
        <v/>
      </c>
      <c r="M333" s="143"/>
      <c r="N333" s="143"/>
      <c r="O333" s="145" t="str">
        <f>IFERROR(IF(AND(L333&lt;=0,M333&lt;&gt;""),"Cash?",SUMIFS($M$8:$M333,$C$8:$C333,$C333)/VLOOKUP($C333,$C$8:$L333,10,FALSE)),"")</f>
        <v/>
      </c>
      <c r="P333" s="50" t="str">
        <f t="shared" si="16"/>
        <v/>
      </c>
      <c r="Q333" s="63"/>
      <c r="R333" s="88" t="str">
        <f>IF(IFERROR(VLOOKUP(C333,$C$7:C332,1,FALSE)&gt;0,0),"",1)</f>
        <v/>
      </c>
      <c r="S333" s="88"/>
      <c r="T333" s="88" t="str">
        <f t="shared" si="17"/>
        <v/>
      </c>
      <c r="U333" s="89" t="e">
        <f t="shared" si="15"/>
        <v>#VALUE!</v>
      </c>
      <c r="V333" s="61"/>
      <c r="W333" s="146"/>
      <c r="X333" s="147"/>
    </row>
    <row r="334" spans="1:24" ht="16.5" customHeight="1">
      <c r="A334" s="62"/>
      <c r="B334" s="83" t="str">
        <f>IF(C334="","",_xlfn.AGGREGATE(2,7,$B$8:B333)+1)</f>
        <v/>
      </c>
      <c r="C334" s="84" t="str">
        <f>IFERROR(IF(D334="","",INDEX('Party Data'!$C$1:$P$9950,MATCH(DCR!D334,'Party Data'!$P$2:$P$9950,0)+1,4)),"New")</f>
        <v/>
      </c>
      <c r="D334" s="7"/>
      <c r="E334" s="8" t="str">
        <f>IFERROR(IF(C334="","",VLOOKUP(C334,'Party Data'!F:H,3,FALSE)),"")</f>
        <v/>
      </c>
      <c r="F334" s="10" t="str">
        <f>IFERROR(IF(D334="","",INDEX('Party Data'!$D:$F,MATCH(DCR!C334,'Party Data'!F:F,0),1)),"")</f>
        <v/>
      </c>
      <c r="G334" s="32" t="str">
        <f>IFERROR(VLOOKUP(C334,'Party Data'!$F:$N,8,FALSE),"")</f>
        <v/>
      </c>
      <c r="H334" s="85" t="str">
        <f>IFERROR(UPPER(LEFT(VLOOKUP(C334,'Party Data'!$F:$M,5,FALSE),3)),"")</f>
        <v/>
      </c>
      <c r="I334" s="86" t="str">
        <f>IF(F334="","",VLOOKUP($D$2,ID!$C$1:$F$86,3,FALSE))</f>
        <v/>
      </c>
      <c r="J334" s="87" t="str">
        <f>IF(I334="","",VLOOKUP(I334,ID!$E$1:$F$107,2,FALSE))</f>
        <v/>
      </c>
      <c r="K334" s="164"/>
      <c r="L334" s="142" t="str">
        <f>IFERROR(IF(C334="","",IF(SUMIFS(Dues!$F$4:$F$153,Dues!$B$4:$B$153,DCR!$C334)-SUMIFS($M$7:$M333,$C$7:$C333,$C334)&lt;0,"No Due",SUMIFS(Dues!$F$4:$F$153,Dues!$B$4:$B$153,DCR!$C334)-SUMIFS($M$7:$M333,$C$7:$C333,$C334))),"No Dues")</f>
        <v/>
      </c>
      <c r="M334" s="143"/>
      <c r="N334" s="143"/>
      <c r="O334" s="145" t="str">
        <f>IFERROR(IF(AND(L334&lt;=0,M334&lt;&gt;""),"Cash?",SUMIFS($M$8:$M334,$C$8:$C334,$C334)/VLOOKUP($C334,$C$8:$L334,10,FALSE)),"")</f>
        <v/>
      </c>
      <c r="P334" s="50" t="str">
        <f t="shared" si="16"/>
        <v/>
      </c>
      <c r="Q334" s="63"/>
      <c r="R334" s="88" t="str">
        <f>IF(IFERROR(VLOOKUP(C334,$C$7:C333,1,FALSE)&gt;0,0),"",1)</f>
        <v/>
      </c>
      <c r="S334" s="88"/>
      <c r="T334" s="88" t="str">
        <f t="shared" si="17"/>
        <v/>
      </c>
      <c r="U334" s="89" t="e">
        <f t="shared" si="15"/>
        <v>#VALUE!</v>
      </c>
      <c r="V334" s="61"/>
      <c r="W334" s="146"/>
      <c r="X334" s="147"/>
    </row>
    <row r="335" spans="1:24" ht="16.5" customHeight="1">
      <c r="A335" s="62"/>
      <c r="B335" s="83" t="str">
        <f>IF(C335="","",_xlfn.AGGREGATE(2,7,$B$8:B334)+1)</f>
        <v/>
      </c>
      <c r="C335" s="84" t="str">
        <f>IFERROR(IF(D335="","",INDEX('Party Data'!$C$1:$P$9950,MATCH(DCR!D335,'Party Data'!$P$2:$P$9950,0)+1,4)),"New")</f>
        <v/>
      </c>
      <c r="D335" s="7"/>
      <c r="E335" s="8" t="str">
        <f>IFERROR(IF(C335="","",VLOOKUP(C335,'Party Data'!F:H,3,FALSE)),"")</f>
        <v/>
      </c>
      <c r="F335" s="10" t="str">
        <f>IFERROR(IF(D335="","",INDEX('Party Data'!$D:$F,MATCH(DCR!C335,'Party Data'!F:F,0),1)),"")</f>
        <v/>
      </c>
      <c r="G335" s="32" t="str">
        <f>IFERROR(VLOOKUP(C335,'Party Data'!$F:$N,8,FALSE),"")</f>
        <v/>
      </c>
      <c r="H335" s="85" t="str">
        <f>IFERROR(UPPER(LEFT(VLOOKUP(C335,'Party Data'!$F:$M,5,FALSE),3)),"")</f>
        <v/>
      </c>
      <c r="I335" s="86" t="str">
        <f>IF(F335="","",VLOOKUP($D$2,ID!$C$1:$F$86,3,FALSE))</f>
        <v/>
      </c>
      <c r="J335" s="87" t="str">
        <f>IF(I335="","",VLOOKUP(I335,ID!$E$1:$F$107,2,FALSE))</f>
        <v/>
      </c>
      <c r="K335" s="164"/>
      <c r="L335" s="142" t="str">
        <f>IFERROR(IF(C335="","",IF(SUMIFS(Dues!$F$4:$F$153,Dues!$B$4:$B$153,DCR!$C335)-SUMIFS($M$7:$M334,$C$7:$C334,$C335)&lt;0,"No Due",SUMIFS(Dues!$F$4:$F$153,Dues!$B$4:$B$153,DCR!$C335)-SUMIFS($M$7:$M334,$C$7:$C334,$C335))),"No Dues")</f>
        <v/>
      </c>
      <c r="M335" s="143"/>
      <c r="N335" s="143"/>
      <c r="O335" s="145" t="str">
        <f>IFERROR(IF(AND(L335&lt;=0,M335&lt;&gt;""),"Cash?",SUMIFS($M$8:$M335,$C$8:$C335,$C335)/VLOOKUP($C335,$C$8:$L335,10,FALSE)),"")</f>
        <v/>
      </c>
      <c r="P335" s="50" t="str">
        <f t="shared" si="16"/>
        <v/>
      </c>
      <c r="Q335" s="63"/>
      <c r="R335" s="88" t="str">
        <f>IF(IFERROR(VLOOKUP(C335,$C$7:C334,1,FALSE)&gt;0,0),"",1)</f>
        <v/>
      </c>
      <c r="S335" s="88"/>
      <c r="T335" s="88" t="str">
        <f t="shared" si="17"/>
        <v/>
      </c>
      <c r="U335" s="89" t="e">
        <f t="shared" si="15"/>
        <v>#VALUE!</v>
      </c>
      <c r="V335" s="61"/>
      <c r="W335" s="146"/>
      <c r="X335" s="147"/>
    </row>
    <row r="336" spans="1:24" ht="16.5" customHeight="1">
      <c r="A336" s="62"/>
      <c r="B336" s="83" t="str">
        <f>IF(C336="","",_xlfn.AGGREGATE(2,7,$B$8:B335)+1)</f>
        <v/>
      </c>
      <c r="C336" s="84" t="str">
        <f>IFERROR(IF(D336="","",INDEX('Party Data'!$C$1:$P$9950,MATCH(DCR!D336,'Party Data'!$P$2:$P$9950,0)+1,4)),"New")</f>
        <v/>
      </c>
      <c r="D336" s="7"/>
      <c r="E336" s="8" t="str">
        <f>IFERROR(IF(C336="","",VLOOKUP(C336,'Party Data'!F:H,3,FALSE)),"")</f>
        <v/>
      </c>
      <c r="F336" s="10" t="str">
        <f>IFERROR(IF(D336="","",INDEX('Party Data'!$D:$F,MATCH(DCR!C336,'Party Data'!F:F,0),1)),"")</f>
        <v/>
      </c>
      <c r="G336" s="32" t="str">
        <f>IFERROR(VLOOKUP(C336,'Party Data'!$F:$N,8,FALSE),"")</f>
        <v/>
      </c>
      <c r="H336" s="85" t="str">
        <f>IFERROR(UPPER(LEFT(VLOOKUP(C336,'Party Data'!$F:$M,5,FALSE),3)),"")</f>
        <v/>
      </c>
      <c r="I336" s="86" t="str">
        <f>IF(F336="","",VLOOKUP($D$2,ID!$C$1:$F$86,3,FALSE))</f>
        <v/>
      </c>
      <c r="J336" s="87" t="str">
        <f>IF(I336="","",VLOOKUP(I336,ID!$E$1:$F$107,2,FALSE))</f>
        <v/>
      </c>
      <c r="K336" s="164"/>
      <c r="L336" s="142" t="str">
        <f>IFERROR(IF(C336="","",IF(SUMIFS(Dues!$F$4:$F$153,Dues!$B$4:$B$153,DCR!$C336)-SUMIFS($M$7:$M335,$C$7:$C335,$C336)&lt;0,"No Due",SUMIFS(Dues!$F$4:$F$153,Dues!$B$4:$B$153,DCR!$C336)-SUMIFS($M$7:$M335,$C$7:$C335,$C336))),"No Dues")</f>
        <v/>
      </c>
      <c r="M336" s="143"/>
      <c r="N336" s="143"/>
      <c r="O336" s="145" t="str">
        <f>IFERROR(IF(AND(L336&lt;=0,M336&lt;&gt;""),"Cash?",SUMIFS($M$8:$M336,$C$8:$C336,$C336)/VLOOKUP($C336,$C$8:$L336,10,FALSE)),"")</f>
        <v/>
      </c>
      <c r="P336" s="50" t="str">
        <f t="shared" si="16"/>
        <v/>
      </c>
      <c r="Q336" s="63"/>
      <c r="R336" s="88" t="str">
        <f>IF(IFERROR(VLOOKUP(C336,$C$7:C335,1,FALSE)&gt;0,0),"",1)</f>
        <v/>
      </c>
      <c r="S336" s="88"/>
      <c r="T336" s="88" t="str">
        <f t="shared" si="17"/>
        <v/>
      </c>
      <c r="U336" s="89" t="e">
        <f t="shared" si="15"/>
        <v>#VALUE!</v>
      </c>
      <c r="V336" s="61"/>
      <c r="W336" s="146"/>
      <c r="X336" s="147"/>
    </row>
    <row r="337" spans="1:24" ht="16.5" customHeight="1">
      <c r="A337" s="62"/>
      <c r="B337" s="83" t="str">
        <f>IF(C337="","",_xlfn.AGGREGATE(2,7,$B$8:B336)+1)</f>
        <v/>
      </c>
      <c r="C337" s="84" t="str">
        <f>IFERROR(IF(D337="","",INDEX('Party Data'!$C$1:$P$9950,MATCH(DCR!D337,'Party Data'!$P$2:$P$9950,0)+1,4)),"New")</f>
        <v/>
      </c>
      <c r="D337" s="7"/>
      <c r="E337" s="8" t="str">
        <f>IFERROR(IF(C337="","",VLOOKUP(C337,'Party Data'!F:H,3,FALSE)),"")</f>
        <v/>
      </c>
      <c r="F337" s="10" t="str">
        <f>IFERROR(IF(D337="","",INDEX('Party Data'!$D:$F,MATCH(DCR!C337,'Party Data'!F:F,0),1)),"")</f>
        <v/>
      </c>
      <c r="G337" s="32" t="str">
        <f>IFERROR(VLOOKUP(C337,'Party Data'!$F:$N,8,FALSE),"")</f>
        <v/>
      </c>
      <c r="H337" s="85" t="str">
        <f>IFERROR(UPPER(LEFT(VLOOKUP(C337,'Party Data'!$F:$M,5,FALSE),3)),"")</f>
        <v/>
      </c>
      <c r="I337" s="86" t="str">
        <f>IF(F337="","",VLOOKUP($D$2,ID!$C$1:$F$86,3,FALSE))</f>
        <v/>
      </c>
      <c r="J337" s="87" t="str">
        <f>IF(I337="","",VLOOKUP(I337,ID!$E$1:$F$107,2,FALSE))</f>
        <v/>
      </c>
      <c r="K337" s="164"/>
      <c r="L337" s="142" t="str">
        <f>IFERROR(IF(C337="","",IF(SUMIFS(Dues!$F$4:$F$153,Dues!$B$4:$B$153,DCR!$C337)-SUMIFS($M$7:$M336,$C$7:$C336,$C337)&lt;0,"No Due",SUMIFS(Dues!$F$4:$F$153,Dues!$B$4:$B$153,DCR!$C337)-SUMIFS($M$7:$M336,$C$7:$C336,$C337))),"No Dues")</f>
        <v/>
      </c>
      <c r="M337" s="143"/>
      <c r="N337" s="143"/>
      <c r="O337" s="145" t="str">
        <f>IFERROR(IF(AND(L337&lt;=0,M337&lt;&gt;""),"Cash?",SUMIFS($M$8:$M337,$C$8:$C337,$C337)/VLOOKUP($C337,$C$8:$L337,10,FALSE)),"")</f>
        <v/>
      </c>
      <c r="P337" s="50" t="str">
        <f t="shared" si="16"/>
        <v/>
      </c>
      <c r="Q337" s="63"/>
      <c r="R337" s="88" t="str">
        <f>IF(IFERROR(VLOOKUP(C337,$C$7:C336,1,FALSE)&gt;0,0),"",1)</f>
        <v/>
      </c>
      <c r="S337" s="88"/>
      <c r="T337" s="88" t="str">
        <f t="shared" si="17"/>
        <v/>
      </c>
      <c r="U337" s="89" t="e">
        <f t="shared" si="15"/>
        <v>#VALUE!</v>
      </c>
      <c r="V337" s="61"/>
      <c r="W337" s="146"/>
      <c r="X337" s="147"/>
    </row>
    <row r="338" spans="1:24" ht="16.5" customHeight="1">
      <c r="A338" s="62"/>
      <c r="B338" s="83" t="str">
        <f>IF(C338="","",_xlfn.AGGREGATE(2,7,$B$8:B337)+1)</f>
        <v/>
      </c>
      <c r="C338" s="84" t="str">
        <f>IFERROR(IF(D338="","",INDEX('Party Data'!$C$1:$P$9950,MATCH(DCR!D338,'Party Data'!$P$2:$P$9950,0)+1,4)),"New")</f>
        <v/>
      </c>
      <c r="D338" s="7"/>
      <c r="E338" s="8" t="str">
        <f>IFERROR(IF(C338="","",VLOOKUP(C338,'Party Data'!F:H,3,FALSE)),"")</f>
        <v/>
      </c>
      <c r="F338" s="10" t="str">
        <f>IFERROR(IF(D338="","",INDEX('Party Data'!$D:$F,MATCH(DCR!C338,'Party Data'!F:F,0),1)),"")</f>
        <v/>
      </c>
      <c r="G338" s="32" t="str">
        <f>IFERROR(VLOOKUP(C338,'Party Data'!$F:$N,8,FALSE),"")</f>
        <v/>
      </c>
      <c r="H338" s="85" t="str">
        <f>IFERROR(UPPER(LEFT(VLOOKUP(C338,'Party Data'!$F:$M,5,FALSE),3)),"")</f>
        <v/>
      </c>
      <c r="I338" s="86" t="str">
        <f>IF(F338="","",VLOOKUP($D$2,ID!$C$1:$F$86,3,FALSE))</f>
        <v/>
      </c>
      <c r="J338" s="87" t="str">
        <f>IF(I338="","",VLOOKUP(I338,ID!$E$1:$F$107,2,FALSE))</f>
        <v/>
      </c>
      <c r="K338" s="164"/>
      <c r="L338" s="142" t="str">
        <f>IFERROR(IF(C338="","",IF(SUMIFS(Dues!$F$4:$F$153,Dues!$B$4:$B$153,DCR!$C338)-SUMIFS($M$7:$M337,$C$7:$C337,$C338)&lt;0,"No Due",SUMIFS(Dues!$F$4:$F$153,Dues!$B$4:$B$153,DCR!$C338)-SUMIFS($M$7:$M337,$C$7:$C337,$C338))),"No Dues")</f>
        <v/>
      </c>
      <c r="M338" s="143"/>
      <c r="N338" s="143"/>
      <c r="O338" s="145" t="str">
        <f>IFERROR(IF(AND(L338&lt;=0,M338&lt;&gt;""),"Cash?",SUMIFS($M$8:$M338,$C$8:$C338,$C338)/VLOOKUP($C338,$C$8:$L338,10,FALSE)),"")</f>
        <v/>
      </c>
      <c r="P338" s="50" t="str">
        <f t="shared" si="16"/>
        <v/>
      </c>
      <c r="Q338" s="63"/>
      <c r="R338" s="88" t="str">
        <f>IF(IFERROR(VLOOKUP(C338,$C$7:C337,1,FALSE)&gt;0,0),"",1)</f>
        <v/>
      </c>
      <c r="S338" s="88"/>
      <c r="T338" s="88" t="str">
        <f t="shared" si="17"/>
        <v/>
      </c>
      <c r="U338" s="89" t="e">
        <f t="shared" si="15"/>
        <v>#VALUE!</v>
      </c>
      <c r="V338" s="61"/>
      <c r="W338" s="146"/>
      <c r="X338" s="147"/>
    </row>
    <row r="339" spans="1:24" ht="16.5" customHeight="1">
      <c r="A339" s="62"/>
      <c r="B339" s="83" t="str">
        <f>IF(C339="","",_xlfn.AGGREGATE(2,7,$B$8:B338)+1)</f>
        <v/>
      </c>
      <c r="C339" s="84" t="str">
        <f>IFERROR(IF(D339="","",INDEX('Party Data'!$C$1:$P$9950,MATCH(DCR!D339,'Party Data'!$P$2:$P$9950,0)+1,4)),"New")</f>
        <v/>
      </c>
      <c r="D339" s="7"/>
      <c r="E339" s="8" t="str">
        <f>IFERROR(IF(C339="","",VLOOKUP(C339,'Party Data'!F:H,3,FALSE)),"")</f>
        <v/>
      </c>
      <c r="F339" s="10" t="str">
        <f>IFERROR(IF(D339="","",INDEX('Party Data'!$D:$F,MATCH(DCR!C339,'Party Data'!F:F,0),1)),"")</f>
        <v/>
      </c>
      <c r="G339" s="32" t="str">
        <f>IFERROR(VLOOKUP(C339,'Party Data'!$F:$N,8,FALSE),"")</f>
        <v/>
      </c>
      <c r="H339" s="85" t="str">
        <f>IFERROR(UPPER(LEFT(VLOOKUP(C339,'Party Data'!$F:$M,5,FALSE),3)),"")</f>
        <v/>
      </c>
      <c r="I339" s="86" t="str">
        <f>IF(F339="","",VLOOKUP($D$2,ID!$C$1:$F$86,3,FALSE))</f>
        <v/>
      </c>
      <c r="J339" s="87" t="str">
        <f>IF(I339="","",VLOOKUP(I339,ID!$E$1:$F$107,2,FALSE))</f>
        <v/>
      </c>
      <c r="K339" s="164"/>
      <c r="L339" s="142" t="str">
        <f>IFERROR(IF(C339="","",IF(SUMIFS(Dues!$F$4:$F$153,Dues!$B$4:$B$153,DCR!$C339)-SUMIFS($M$7:$M338,$C$7:$C338,$C339)&lt;0,"No Due",SUMIFS(Dues!$F$4:$F$153,Dues!$B$4:$B$153,DCR!$C339)-SUMIFS($M$7:$M338,$C$7:$C338,$C339))),"No Dues")</f>
        <v/>
      </c>
      <c r="M339" s="143"/>
      <c r="N339" s="143"/>
      <c r="O339" s="145" t="str">
        <f>IFERROR(IF(AND(L339&lt;=0,M339&lt;&gt;""),"Cash?",SUMIFS($M$8:$M339,$C$8:$C339,$C339)/VLOOKUP($C339,$C$8:$L339,10,FALSE)),"")</f>
        <v/>
      </c>
      <c r="P339" s="50" t="str">
        <f t="shared" si="16"/>
        <v/>
      </c>
      <c r="Q339" s="63"/>
      <c r="R339" s="88" t="str">
        <f>IF(IFERROR(VLOOKUP(C339,$C$7:C338,1,FALSE)&gt;0,0),"",1)</f>
        <v/>
      </c>
      <c r="S339" s="88"/>
      <c r="T339" s="88" t="str">
        <f t="shared" si="17"/>
        <v/>
      </c>
      <c r="U339" s="89" t="e">
        <f t="shared" si="15"/>
        <v>#VALUE!</v>
      </c>
      <c r="V339" s="61"/>
      <c r="W339" s="146"/>
      <c r="X339" s="147"/>
    </row>
    <row r="340" spans="1:24" ht="16.5" customHeight="1">
      <c r="A340" s="62"/>
      <c r="B340" s="83" t="str">
        <f>IF(C340="","",_xlfn.AGGREGATE(2,7,$B$8:B339)+1)</f>
        <v/>
      </c>
      <c r="C340" s="84" t="str">
        <f>IFERROR(IF(D340="","",INDEX('Party Data'!$C$1:$P$9950,MATCH(DCR!D340,'Party Data'!$P$2:$P$9950,0)+1,4)),"New")</f>
        <v/>
      </c>
      <c r="D340" s="7"/>
      <c r="E340" s="8" t="str">
        <f>IFERROR(IF(C340="","",VLOOKUP(C340,'Party Data'!F:H,3,FALSE)),"")</f>
        <v/>
      </c>
      <c r="F340" s="10" t="str">
        <f>IFERROR(IF(D340="","",INDEX('Party Data'!$D:$F,MATCH(DCR!C340,'Party Data'!F:F,0),1)),"")</f>
        <v/>
      </c>
      <c r="G340" s="32" t="str">
        <f>IFERROR(VLOOKUP(C340,'Party Data'!$F:$N,8,FALSE),"")</f>
        <v/>
      </c>
      <c r="H340" s="85" t="str">
        <f>IFERROR(UPPER(LEFT(VLOOKUP(C340,'Party Data'!$F:$M,5,FALSE),3)),"")</f>
        <v/>
      </c>
      <c r="I340" s="86" t="str">
        <f>IF(F340="","",VLOOKUP($D$2,ID!$C$1:$F$86,3,FALSE))</f>
        <v/>
      </c>
      <c r="J340" s="87" t="str">
        <f>IF(I340="","",VLOOKUP(I340,ID!$E$1:$F$107,2,FALSE))</f>
        <v/>
      </c>
      <c r="K340" s="164"/>
      <c r="L340" s="142" t="str">
        <f>IFERROR(IF(C340="","",IF(SUMIFS(Dues!$F$4:$F$153,Dues!$B$4:$B$153,DCR!$C340)-SUMIFS($M$7:$M339,$C$7:$C339,$C340)&lt;0,"No Due",SUMIFS(Dues!$F$4:$F$153,Dues!$B$4:$B$153,DCR!$C340)-SUMIFS($M$7:$M339,$C$7:$C339,$C340))),"No Dues")</f>
        <v/>
      </c>
      <c r="M340" s="143"/>
      <c r="N340" s="143"/>
      <c r="O340" s="145" t="str">
        <f>IFERROR(IF(AND(L340&lt;=0,M340&lt;&gt;""),"Cash?",SUMIFS($M$8:$M340,$C$8:$C340,$C340)/VLOOKUP($C340,$C$8:$L340,10,FALSE)),"")</f>
        <v/>
      </c>
      <c r="P340" s="50" t="str">
        <f t="shared" si="16"/>
        <v/>
      </c>
      <c r="Q340" s="63"/>
      <c r="R340" s="88" t="str">
        <f>IF(IFERROR(VLOOKUP(C340,$C$7:C339,1,FALSE)&gt;0,0),"",1)</f>
        <v/>
      </c>
      <c r="S340" s="88"/>
      <c r="T340" s="88" t="str">
        <f t="shared" si="17"/>
        <v/>
      </c>
      <c r="U340" s="89" t="e">
        <f t="shared" si="15"/>
        <v>#VALUE!</v>
      </c>
      <c r="V340" s="61"/>
      <c r="W340" s="146"/>
      <c r="X340" s="147"/>
    </row>
    <row r="341" spans="1:24" ht="16.5" customHeight="1">
      <c r="A341" s="62"/>
      <c r="B341" s="83" t="str">
        <f>IF(C341="","",_xlfn.AGGREGATE(2,7,$B$8:B340)+1)</f>
        <v/>
      </c>
      <c r="C341" s="84" t="str">
        <f>IFERROR(IF(D341="","",INDEX('Party Data'!$C$1:$P$9950,MATCH(DCR!D341,'Party Data'!$P$2:$P$9950,0)+1,4)),"New")</f>
        <v/>
      </c>
      <c r="D341" s="7"/>
      <c r="E341" s="8" t="str">
        <f>IFERROR(IF(C341="","",VLOOKUP(C341,'Party Data'!F:H,3,FALSE)),"")</f>
        <v/>
      </c>
      <c r="F341" s="10" t="str">
        <f>IFERROR(IF(D341="","",INDEX('Party Data'!$D:$F,MATCH(DCR!C341,'Party Data'!F:F,0),1)),"")</f>
        <v/>
      </c>
      <c r="G341" s="32" t="str">
        <f>IFERROR(VLOOKUP(C341,'Party Data'!$F:$N,8,FALSE),"")</f>
        <v/>
      </c>
      <c r="H341" s="85" t="str">
        <f>IFERROR(UPPER(LEFT(VLOOKUP(C341,'Party Data'!$F:$M,5,FALSE),3)),"")</f>
        <v/>
      </c>
      <c r="I341" s="86" t="str">
        <f>IF(F341="","",VLOOKUP($D$2,ID!$C$1:$F$86,3,FALSE))</f>
        <v/>
      </c>
      <c r="J341" s="87" t="str">
        <f>IF(I341="","",VLOOKUP(I341,ID!$E$1:$F$107,2,FALSE))</f>
        <v/>
      </c>
      <c r="K341" s="164"/>
      <c r="L341" s="142" t="str">
        <f>IFERROR(IF(C341="","",IF(SUMIFS(Dues!$F$4:$F$153,Dues!$B$4:$B$153,DCR!$C341)-SUMIFS($M$7:$M340,$C$7:$C340,$C341)&lt;0,"No Due",SUMIFS(Dues!$F$4:$F$153,Dues!$B$4:$B$153,DCR!$C341)-SUMIFS($M$7:$M340,$C$7:$C340,$C341))),"No Dues")</f>
        <v/>
      </c>
      <c r="M341" s="143"/>
      <c r="N341" s="143"/>
      <c r="O341" s="145" t="str">
        <f>IFERROR(IF(AND(L341&lt;=0,M341&lt;&gt;""),"Cash?",SUMIFS($M$8:$M341,$C$8:$C341,$C341)/VLOOKUP($C341,$C$8:$L341,10,FALSE)),"")</f>
        <v/>
      </c>
      <c r="P341" s="50" t="str">
        <f t="shared" si="16"/>
        <v/>
      </c>
      <c r="Q341" s="63"/>
      <c r="R341" s="88" t="str">
        <f>IF(IFERROR(VLOOKUP(C341,$C$7:C340,1,FALSE)&gt;0,0),"",1)</f>
        <v/>
      </c>
      <c r="S341" s="88"/>
      <c r="T341" s="88" t="str">
        <f t="shared" si="17"/>
        <v/>
      </c>
      <c r="U341" s="89" t="e">
        <f t="shared" si="15"/>
        <v>#VALUE!</v>
      </c>
      <c r="V341" s="61"/>
      <c r="W341" s="146"/>
      <c r="X341" s="147"/>
    </row>
    <row r="342" spans="1:24" ht="16.5" customHeight="1">
      <c r="A342" s="62"/>
      <c r="B342" s="83" t="str">
        <f>IF(C342="","",_xlfn.AGGREGATE(2,7,$B$8:B341)+1)</f>
        <v/>
      </c>
      <c r="C342" s="84" t="str">
        <f>IFERROR(IF(D342="","",INDEX('Party Data'!$C$1:$P$9950,MATCH(DCR!D342,'Party Data'!$P$2:$P$9950,0)+1,4)),"New")</f>
        <v/>
      </c>
      <c r="D342" s="7"/>
      <c r="E342" s="8" t="str">
        <f>IFERROR(IF(C342="","",VLOOKUP(C342,'Party Data'!F:H,3,FALSE)),"")</f>
        <v/>
      </c>
      <c r="F342" s="10" t="str">
        <f>IFERROR(IF(D342="","",INDEX('Party Data'!$D:$F,MATCH(DCR!C342,'Party Data'!F:F,0),1)),"")</f>
        <v/>
      </c>
      <c r="G342" s="32" t="str">
        <f>IFERROR(VLOOKUP(C342,'Party Data'!$F:$N,8,FALSE),"")</f>
        <v/>
      </c>
      <c r="H342" s="85" t="str">
        <f>IFERROR(UPPER(LEFT(VLOOKUP(C342,'Party Data'!$F:$M,5,FALSE),3)),"")</f>
        <v/>
      </c>
      <c r="I342" s="86" t="str">
        <f>IF(F342="","",VLOOKUP($D$2,ID!$C$1:$F$86,3,FALSE))</f>
        <v/>
      </c>
      <c r="J342" s="87" t="str">
        <f>IF(I342="","",VLOOKUP(I342,ID!$E$1:$F$107,2,FALSE))</f>
        <v/>
      </c>
      <c r="K342" s="164"/>
      <c r="L342" s="142" t="str">
        <f>IFERROR(IF(C342="","",IF(SUMIFS(Dues!$F$4:$F$153,Dues!$B$4:$B$153,DCR!$C342)-SUMIFS($M$7:$M341,$C$7:$C341,$C342)&lt;0,"No Due",SUMIFS(Dues!$F$4:$F$153,Dues!$B$4:$B$153,DCR!$C342)-SUMIFS($M$7:$M341,$C$7:$C341,$C342))),"No Dues")</f>
        <v/>
      </c>
      <c r="M342" s="143"/>
      <c r="N342" s="143"/>
      <c r="O342" s="145" t="str">
        <f>IFERROR(IF(AND(L342&lt;=0,M342&lt;&gt;""),"Cash?",SUMIFS($M$8:$M342,$C$8:$C342,$C342)/VLOOKUP($C342,$C$8:$L342,10,FALSE)),"")</f>
        <v/>
      </c>
      <c r="P342" s="50" t="str">
        <f t="shared" si="16"/>
        <v/>
      </c>
      <c r="Q342" s="63"/>
      <c r="R342" s="88" t="str">
        <f>IF(IFERROR(VLOOKUP(C342,$C$7:C341,1,FALSE)&gt;0,0),"",1)</f>
        <v/>
      </c>
      <c r="S342" s="88"/>
      <c r="T342" s="88" t="str">
        <f t="shared" si="17"/>
        <v/>
      </c>
      <c r="U342" s="89" t="e">
        <f t="shared" si="15"/>
        <v>#VALUE!</v>
      </c>
      <c r="V342" s="61"/>
      <c r="W342" s="146"/>
      <c r="X342" s="147"/>
    </row>
    <row r="343" spans="1:24" ht="16.5" customHeight="1">
      <c r="A343" s="62"/>
      <c r="B343" s="83" t="str">
        <f>IF(C343="","",_xlfn.AGGREGATE(2,7,$B$8:B342)+1)</f>
        <v/>
      </c>
      <c r="C343" s="84" t="str">
        <f>IFERROR(IF(D343="","",INDEX('Party Data'!$C$1:$P$9950,MATCH(DCR!D343,'Party Data'!$P$2:$P$9950,0)+1,4)),"New")</f>
        <v/>
      </c>
      <c r="D343" s="7"/>
      <c r="E343" s="8" t="str">
        <f>IFERROR(IF(C343="","",VLOOKUP(C343,'Party Data'!F:H,3,FALSE)),"")</f>
        <v/>
      </c>
      <c r="F343" s="10" t="str">
        <f>IFERROR(IF(D343="","",INDEX('Party Data'!$D:$F,MATCH(DCR!C343,'Party Data'!F:F,0),1)),"")</f>
        <v/>
      </c>
      <c r="G343" s="32" t="str">
        <f>IFERROR(VLOOKUP(C343,'Party Data'!$F:$N,8,FALSE),"")</f>
        <v/>
      </c>
      <c r="H343" s="85" t="str">
        <f>IFERROR(UPPER(LEFT(VLOOKUP(C343,'Party Data'!$F:$M,5,FALSE),3)),"")</f>
        <v/>
      </c>
      <c r="I343" s="86" t="str">
        <f>IF(F343="","",VLOOKUP($D$2,ID!$C$1:$F$86,3,FALSE))</f>
        <v/>
      </c>
      <c r="J343" s="87" t="str">
        <f>IF(I343="","",VLOOKUP(I343,ID!$E$1:$F$107,2,FALSE))</f>
        <v/>
      </c>
      <c r="K343" s="164"/>
      <c r="L343" s="142" t="str">
        <f>IFERROR(IF(C343="","",IF(SUMIFS(Dues!$F$4:$F$153,Dues!$B$4:$B$153,DCR!$C343)-SUMIFS($M$7:$M342,$C$7:$C342,$C343)&lt;0,"No Due",SUMIFS(Dues!$F$4:$F$153,Dues!$B$4:$B$153,DCR!$C343)-SUMIFS($M$7:$M342,$C$7:$C342,$C343))),"No Dues")</f>
        <v/>
      </c>
      <c r="M343" s="143"/>
      <c r="N343" s="143"/>
      <c r="O343" s="145" t="str">
        <f>IFERROR(IF(AND(L343&lt;=0,M343&lt;&gt;""),"Cash?",SUMIFS($M$8:$M343,$C$8:$C343,$C343)/VLOOKUP($C343,$C$8:$L343,10,FALSE)),"")</f>
        <v/>
      </c>
      <c r="P343" s="50" t="str">
        <f t="shared" si="16"/>
        <v/>
      </c>
      <c r="Q343" s="63"/>
      <c r="R343" s="88" t="str">
        <f>IF(IFERROR(VLOOKUP(C343,$C$7:C342,1,FALSE)&gt;0,0),"",1)</f>
        <v/>
      </c>
      <c r="S343" s="88"/>
      <c r="T343" s="88" t="str">
        <f t="shared" si="17"/>
        <v/>
      </c>
      <c r="U343" s="89" t="e">
        <f t="shared" si="15"/>
        <v>#VALUE!</v>
      </c>
      <c r="V343" s="61"/>
      <c r="W343" s="146"/>
      <c r="X343" s="147"/>
    </row>
    <row r="344" spans="1:24" ht="16.5" customHeight="1">
      <c r="A344" s="62"/>
      <c r="B344" s="83" t="str">
        <f>IF(C344="","",_xlfn.AGGREGATE(2,7,$B$8:B343)+1)</f>
        <v/>
      </c>
      <c r="C344" s="84" t="str">
        <f>IFERROR(IF(D344="","",INDEX('Party Data'!$C$1:$P$9950,MATCH(DCR!D344,'Party Data'!$P$2:$P$9950,0)+1,4)),"New")</f>
        <v/>
      </c>
      <c r="D344" s="7"/>
      <c r="E344" s="8" t="str">
        <f>IFERROR(IF(C344="","",VLOOKUP(C344,'Party Data'!F:H,3,FALSE)),"")</f>
        <v/>
      </c>
      <c r="F344" s="10" t="str">
        <f>IFERROR(IF(D344="","",INDEX('Party Data'!$D:$F,MATCH(DCR!C344,'Party Data'!F:F,0),1)),"")</f>
        <v/>
      </c>
      <c r="G344" s="32" t="str">
        <f>IFERROR(VLOOKUP(C344,'Party Data'!$F:$N,8,FALSE),"")</f>
        <v/>
      </c>
      <c r="H344" s="85" t="str">
        <f>IFERROR(UPPER(LEFT(VLOOKUP(C344,'Party Data'!$F:$M,5,FALSE),3)),"")</f>
        <v/>
      </c>
      <c r="I344" s="86" t="str">
        <f>IF(F344="","",VLOOKUP($D$2,ID!$C$1:$F$86,3,FALSE))</f>
        <v/>
      </c>
      <c r="J344" s="87" t="str">
        <f>IF(I344="","",VLOOKUP(I344,ID!$E$1:$F$107,2,FALSE))</f>
        <v/>
      </c>
      <c r="K344" s="164"/>
      <c r="L344" s="142" t="str">
        <f>IFERROR(IF(C344="","",IF(SUMIFS(Dues!$F$4:$F$153,Dues!$B$4:$B$153,DCR!$C344)-SUMIFS($M$7:$M343,$C$7:$C343,$C344)&lt;0,"No Due",SUMIFS(Dues!$F$4:$F$153,Dues!$B$4:$B$153,DCR!$C344)-SUMIFS($M$7:$M343,$C$7:$C343,$C344))),"No Dues")</f>
        <v/>
      </c>
      <c r="M344" s="143"/>
      <c r="N344" s="143"/>
      <c r="O344" s="145" t="str">
        <f>IFERROR(IF(AND(L344&lt;=0,M344&lt;&gt;""),"Cash?",SUMIFS($M$8:$M344,$C$8:$C344,$C344)/VLOOKUP($C344,$C$8:$L344,10,FALSE)),"")</f>
        <v/>
      </c>
      <c r="P344" s="50" t="str">
        <f t="shared" si="16"/>
        <v/>
      </c>
      <c r="Q344" s="63"/>
      <c r="R344" s="88" t="str">
        <f>IF(IFERROR(VLOOKUP(C344,$C$7:C343,1,FALSE)&gt;0,0),"",1)</f>
        <v/>
      </c>
      <c r="S344" s="88"/>
      <c r="T344" s="88" t="str">
        <f t="shared" si="17"/>
        <v/>
      </c>
      <c r="U344" s="89" t="e">
        <f t="shared" si="15"/>
        <v>#VALUE!</v>
      </c>
      <c r="V344" s="61"/>
      <c r="W344" s="146"/>
      <c r="X344" s="147"/>
    </row>
    <row r="345" spans="1:24" ht="16.5" customHeight="1">
      <c r="A345" s="62"/>
      <c r="B345" s="83" t="str">
        <f>IF(C345="","",_xlfn.AGGREGATE(2,7,$B$8:B344)+1)</f>
        <v/>
      </c>
      <c r="C345" s="84" t="str">
        <f>IFERROR(IF(D345="","",INDEX('Party Data'!$C$1:$P$9950,MATCH(DCR!D345,'Party Data'!$P$2:$P$9950,0)+1,4)),"New")</f>
        <v/>
      </c>
      <c r="D345" s="7"/>
      <c r="E345" s="8" t="str">
        <f>IFERROR(IF(C345="","",VLOOKUP(C345,'Party Data'!F:H,3,FALSE)),"")</f>
        <v/>
      </c>
      <c r="F345" s="10" t="str">
        <f>IFERROR(IF(D345="","",INDEX('Party Data'!$D:$F,MATCH(DCR!C345,'Party Data'!F:F,0),1)),"")</f>
        <v/>
      </c>
      <c r="G345" s="32" t="str">
        <f>IFERROR(VLOOKUP(C345,'Party Data'!$F:$N,8,FALSE),"")</f>
        <v/>
      </c>
      <c r="H345" s="85" t="str">
        <f>IFERROR(UPPER(LEFT(VLOOKUP(C345,'Party Data'!$F:$M,5,FALSE),3)),"")</f>
        <v/>
      </c>
      <c r="I345" s="86" t="str">
        <f>IF(F345="","",VLOOKUP($D$2,ID!$C$1:$F$86,3,FALSE))</f>
        <v/>
      </c>
      <c r="J345" s="87" t="str">
        <f>IF(I345="","",VLOOKUP(I345,ID!$E$1:$F$107,2,FALSE))</f>
        <v/>
      </c>
      <c r="K345" s="164"/>
      <c r="L345" s="142" t="str">
        <f>IFERROR(IF(C345="","",IF(SUMIFS(Dues!$F$4:$F$153,Dues!$B$4:$B$153,DCR!$C345)-SUMIFS($M$7:$M344,$C$7:$C344,$C345)&lt;0,"No Due",SUMIFS(Dues!$F$4:$F$153,Dues!$B$4:$B$153,DCR!$C345)-SUMIFS($M$7:$M344,$C$7:$C344,$C345))),"No Dues")</f>
        <v/>
      </c>
      <c r="M345" s="143"/>
      <c r="N345" s="143"/>
      <c r="O345" s="145" t="str">
        <f>IFERROR(IF(AND(L345&lt;=0,M345&lt;&gt;""),"Cash?",SUMIFS($M$8:$M345,$C$8:$C345,$C345)/VLOOKUP($C345,$C$8:$L345,10,FALSE)),"")</f>
        <v/>
      </c>
      <c r="P345" s="50" t="str">
        <f t="shared" si="16"/>
        <v/>
      </c>
      <c r="Q345" s="63"/>
      <c r="R345" s="88" t="str">
        <f>IF(IFERROR(VLOOKUP(C345,$C$7:C344,1,FALSE)&gt;0,0),"",1)</f>
        <v/>
      </c>
      <c r="S345" s="88"/>
      <c r="T345" s="88" t="str">
        <f t="shared" si="17"/>
        <v/>
      </c>
      <c r="U345" s="89" t="e">
        <f t="shared" si="15"/>
        <v>#VALUE!</v>
      </c>
      <c r="V345" s="61"/>
      <c r="W345" s="146"/>
      <c r="X345" s="147"/>
    </row>
    <row r="346" spans="1:24" ht="16.5" customHeight="1">
      <c r="A346" s="62"/>
      <c r="B346" s="83" t="str">
        <f>IF(C346="","",_xlfn.AGGREGATE(2,7,$B$8:B345)+1)</f>
        <v/>
      </c>
      <c r="C346" s="84" t="str">
        <f>IFERROR(IF(D346="","",INDEX('Party Data'!$C$1:$P$9950,MATCH(DCR!D346,'Party Data'!$P$2:$P$9950,0)+1,4)),"New")</f>
        <v/>
      </c>
      <c r="D346" s="7"/>
      <c r="E346" s="8" t="str">
        <f>IFERROR(IF(C346="","",VLOOKUP(C346,'Party Data'!F:H,3,FALSE)),"")</f>
        <v/>
      </c>
      <c r="F346" s="10" t="str">
        <f>IFERROR(IF(D346="","",INDEX('Party Data'!$D:$F,MATCH(DCR!C346,'Party Data'!F:F,0),1)),"")</f>
        <v/>
      </c>
      <c r="G346" s="32" t="str">
        <f>IFERROR(VLOOKUP(C346,'Party Data'!$F:$N,8,FALSE),"")</f>
        <v/>
      </c>
      <c r="H346" s="85" t="str">
        <f>IFERROR(UPPER(LEFT(VLOOKUP(C346,'Party Data'!$F:$M,5,FALSE),3)),"")</f>
        <v/>
      </c>
      <c r="I346" s="86" t="str">
        <f>IF(F346="","",VLOOKUP($D$2,ID!$C$1:$F$86,3,FALSE))</f>
        <v/>
      </c>
      <c r="J346" s="87" t="str">
        <f>IF(I346="","",VLOOKUP(I346,ID!$E$1:$F$107,2,FALSE))</f>
        <v/>
      </c>
      <c r="K346" s="164"/>
      <c r="L346" s="142" t="str">
        <f>IFERROR(IF(C346="","",IF(SUMIFS(Dues!$F$4:$F$153,Dues!$B$4:$B$153,DCR!$C346)-SUMIFS($M$7:$M345,$C$7:$C345,$C346)&lt;0,"No Due",SUMIFS(Dues!$F$4:$F$153,Dues!$B$4:$B$153,DCR!$C346)-SUMIFS($M$7:$M345,$C$7:$C345,$C346))),"No Dues")</f>
        <v/>
      </c>
      <c r="M346" s="143"/>
      <c r="N346" s="143"/>
      <c r="O346" s="145" t="str">
        <f>IFERROR(IF(AND(L346&lt;=0,M346&lt;&gt;""),"Cash?",SUMIFS($M$8:$M346,$C$8:$C346,$C346)/VLOOKUP($C346,$C$8:$L346,10,FALSE)),"")</f>
        <v/>
      </c>
      <c r="P346" s="50" t="str">
        <f t="shared" si="16"/>
        <v/>
      </c>
      <c r="Q346" s="63"/>
      <c r="R346" s="88" t="str">
        <f>IF(IFERROR(VLOOKUP(C346,$C$7:C345,1,FALSE)&gt;0,0),"",1)</f>
        <v/>
      </c>
      <c r="S346" s="88"/>
      <c r="T346" s="88" t="str">
        <f t="shared" si="17"/>
        <v/>
      </c>
      <c r="U346" s="89" t="e">
        <f t="shared" si="15"/>
        <v>#VALUE!</v>
      </c>
      <c r="V346" s="61"/>
      <c r="W346" s="146"/>
      <c r="X346" s="147"/>
    </row>
    <row r="347" spans="1:24" ht="16.5" customHeight="1">
      <c r="A347" s="62"/>
      <c r="B347" s="83" t="str">
        <f>IF(C347="","",_xlfn.AGGREGATE(2,7,$B$8:B346)+1)</f>
        <v/>
      </c>
      <c r="C347" s="84" t="str">
        <f>IFERROR(IF(D347="","",INDEX('Party Data'!$C$1:$P$9950,MATCH(DCR!D347,'Party Data'!$P$2:$P$9950,0)+1,4)),"New")</f>
        <v/>
      </c>
      <c r="D347" s="7"/>
      <c r="E347" s="8" t="str">
        <f>IFERROR(IF(C347="","",VLOOKUP(C347,'Party Data'!F:H,3,FALSE)),"")</f>
        <v/>
      </c>
      <c r="F347" s="10" t="str">
        <f>IFERROR(IF(D347="","",INDEX('Party Data'!$D:$F,MATCH(DCR!C347,'Party Data'!F:F,0),1)),"")</f>
        <v/>
      </c>
      <c r="G347" s="32" t="str">
        <f>IFERROR(VLOOKUP(C347,'Party Data'!$F:$N,8,FALSE),"")</f>
        <v/>
      </c>
      <c r="H347" s="85" t="str">
        <f>IFERROR(UPPER(LEFT(VLOOKUP(C347,'Party Data'!$F:$M,5,FALSE),3)),"")</f>
        <v/>
      </c>
      <c r="I347" s="86" t="str">
        <f>IF(F347="","",VLOOKUP($D$2,ID!$C$1:$F$86,3,FALSE))</f>
        <v/>
      </c>
      <c r="J347" s="87" t="str">
        <f>IF(I347="","",VLOOKUP(I347,ID!$E$1:$F$107,2,FALSE))</f>
        <v/>
      </c>
      <c r="K347" s="164"/>
      <c r="L347" s="142" t="str">
        <f>IFERROR(IF(C347="","",IF(SUMIFS(Dues!$F$4:$F$153,Dues!$B$4:$B$153,DCR!$C347)-SUMIFS($M$7:$M346,$C$7:$C346,$C347)&lt;0,"No Due",SUMIFS(Dues!$F$4:$F$153,Dues!$B$4:$B$153,DCR!$C347)-SUMIFS($M$7:$M346,$C$7:$C346,$C347))),"No Dues")</f>
        <v/>
      </c>
      <c r="M347" s="143"/>
      <c r="N347" s="143"/>
      <c r="O347" s="145" t="str">
        <f>IFERROR(IF(AND(L347&lt;=0,M347&lt;&gt;""),"Cash?",SUMIFS($M$8:$M347,$C$8:$C347,$C347)/VLOOKUP($C347,$C$8:$L347,10,FALSE)),"")</f>
        <v/>
      </c>
      <c r="P347" s="50" t="str">
        <f t="shared" si="16"/>
        <v/>
      </c>
      <c r="Q347" s="63"/>
      <c r="R347" s="88" t="str">
        <f>IF(IFERROR(VLOOKUP(C347,$C$7:C346,1,FALSE)&gt;0,0),"",1)</f>
        <v/>
      </c>
      <c r="S347" s="88"/>
      <c r="T347" s="88" t="str">
        <f t="shared" si="17"/>
        <v/>
      </c>
      <c r="U347" s="89" t="e">
        <f t="shared" si="15"/>
        <v>#VALUE!</v>
      </c>
      <c r="V347" s="61"/>
      <c r="W347" s="146"/>
      <c r="X347" s="147"/>
    </row>
    <row r="348" spans="1:24" ht="16.5" customHeight="1">
      <c r="A348" s="62"/>
      <c r="B348" s="83" t="str">
        <f>IF(C348="","",_xlfn.AGGREGATE(2,7,$B$8:B347)+1)</f>
        <v/>
      </c>
      <c r="C348" s="84" t="str">
        <f>IFERROR(IF(D348="","",INDEX('Party Data'!$C$1:$P$9950,MATCH(DCR!D348,'Party Data'!$P$2:$P$9950,0)+1,4)),"New")</f>
        <v/>
      </c>
      <c r="D348" s="7"/>
      <c r="E348" s="8" t="str">
        <f>IFERROR(IF(C348="","",VLOOKUP(C348,'Party Data'!F:H,3,FALSE)),"")</f>
        <v/>
      </c>
      <c r="F348" s="10" t="str">
        <f>IFERROR(IF(D348="","",INDEX('Party Data'!$D:$F,MATCH(DCR!C348,'Party Data'!F:F,0),1)),"")</f>
        <v/>
      </c>
      <c r="G348" s="32" t="str">
        <f>IFERROR(VLOOKUP(C348,'Party Data'!$F:$N,8,FALSE),"")</f>
        <v/>
      </c>
      <c r="H348" s="85" t="str">
        <f>IFERROR(UPPER(LEFT(VLOOKUP(C348,'Party Data'!$F:$M,5,FALSE),3)),"")</f>
        <v/>
      </c>
      <c r="I348" s="86" t="str">
        <f>IF(F348="","",VLOOKUP($D$2,ID!$C$1:$F$86,3,FALSE))</f>
        <v/>
      </c>
      <c r="J348" s="87" t="str">
        <f>IF(I348="","",VLOOKUP(I348,ID!$E$1:$F$107,2,FALSE))</f>
        <v/>
      </c>
      <c r="K348" s="164"/>
      <c r="L348" s="142" t="str">
        <f>IFERROR(IF(C348="","",IF(SUMIFS(Dues!$F$4:$F$153,Dues!$B$4:$B$153,DCR!$C348)-SUMIFS($M$7:$M347,$C$7:$C347,$C348)&lt;0,"No Due",SUMIFS(Dues!$F$4:$F$153,Dues!$B$4:$B$153,DCR!$C348)-SUMIFS($M$7:$M347,$C$7:$C347,$C348))),"No Dues")</f>
        <v/>
      </c>
      <c r="M348" s="143"/>
      <c r="N348" s="143"/>
      <c r="O348" s="145" t="str">
        <f>IFERROR(IF(AND(L348&lt;=0,M348&lt;&gt;""),"Cash?",SUMIFS($M$8:$M348,$C$8:$C348,$C348)/VLOOKUP($C348,$C$8:$L348,10,FALSE)),"")</f>
        <v/>
      </c>
      <c r="P348" s="50" t="str">
        <f t="shared" si="16"/>
        <v/>
      </c>
      <c r="Q348" s="63"/>
      <c r="R348" s="88" t="str">
        <f>IF(IFERROR(VLOOKUP(C348,$C$7:C347,1,FALSE)&gt;0,0),"",1)</f>
        <v/>
      </c>
      <c r="S348" s="88"/>
      <c r="T348" s="88" t="str">
        <f t="shared" si="17"/>
        <v/>
      </c>
      <c r="U348" s="89" t="e">
        <f t="shared" si="15"/>
        <v>#VALUE!</v>
      </c>
      <c r="V348" s="61"/>
      <c r="W348" s="146"/>
      <c r="X348" s="147"/>
    </row>
    <row r="349" spans="1:24" ht="16.5" customHeight="1">
      <c r="A349" s="62"/>
      <c r="B349" s="83" t="str">
        <f>IF(C349="","",_xlfn.AGGREGATE(2,7,$B$8:B348)+1)</f>
        <v/>
      </c>
      <c r="C349" s="84" t="str">
        <f>IFERROR(IF(D349="","",INDEX('Party Data'!$C$1:$P$9950,MATCH(DCR!D349,'Party Data'!$P$2:$P$9950,0)+1,4)),"New")</f>
        <v/>
      </c>
      <c r="D349" s="7"/>
      <c r="E349" s="8" t="str">
        <f>IFERROR(IF(C349="","",VLOOKUP(C349,'Party Data'!F:H,3,FALSE)),"")</f>
        <v/>
      </c>
      <c r="F349" s="10" t="str">
        <f>IFERROR(IF(D349="","",INDEX('Party Data'!$D:$F,MATCH(DCR!C349,'Party Data'!F:F,0),1)),"")</f>
        <v/>
      </c>
      <c r="G349" s="32" t="str">
        <f>IFERROR(VLOOKUP(C349,'Party Data'!$F:$N,8,FALSE),"")</f>
        <v/>
      </c>
      <c r="H349" s="85" t="str">
        <f>IFERROR(UPPER(LEFT(VLOOKUP(C349,'Party Data'!$F:$M,5,FALSE),3)),"")</f>
        <v/>
      </c>
      <c r="I349" s="86" t="str">
        <f>IF(F349="","",VLOOKUP($D$2,ID!$C$1:$F$86,3,FALSE))</f>
        <v/>
      </c>
      <c r="J349" s="87" t="str">
        <f>IF(I349="","",VLOOKUP(I349,ID!$E$1:$F$107,2,FALSE))</f>
        <v/>
      </c>
      <c r="K349" s="164"/>
      <c r="L349" s="142" t="str">
        <f>IFERROR(IF(C349="","",IF(SUMIFS(Dues!$F$4:$F$153,Dues!$B$4:$B$153,DCR!$C349)-SUMIFS($M$7:$M348,$C$7:$C348,$C349)&lt;0,"No Due",SUMIFS(Dues!$F$4:$F$153,Dues!$B$4:$B$153,DCR!$C349)-SUMIFS($M$7:$M348,$C$7:$C348,$C349))),"No Dues")</f>
        <v/>
      </c>
      <c r="M349" s="143"/>
      <c r="N349" s="143"/>
      <c r="O349" s="145" t="str">
        <f>IFERROR(IF(AND(L349&lt;=0,M349&lt;&gt;""),"Cash?",SUMIFS($M$8:$M349,$C$8:$C349,$C349)/VLOOKUP($C349,$C$8:$L349,10,FALSE)),"")</f>
        <v/>
      </c>
      <c r="P349" s="50" t="str">
        <f t="shared" si="16"/>
        <v/>
      </c>
      <c r="Q349" s="63"/>
      <c r="R349" s="88" t="str">
        <f>IF(IFERROR(VLOOKUP(C349,$C$7:C348,1,FALSE)&gt;0,0),"",1)</f>
        <v/>
      </c>
      <c r="S349" s="88"/>
      <c r="T349" s="88" t="str">
        <f t="shared" si="17"/>
        <v/>
      </c>
      <c r="U349" s="89" t="e">
        <f t="shared" ref="U349:U412" si="18">OR(N349&gt;0,M349&gt;0,VALUE(L349)&gt;0)</f>
        <v>#VALUE!</v>
      </c>
      <c r="V349" s="61"/>
      <c r="W349" s="146"/>
      <c r="X349" s="147"/>
    </row>
    <row r="350" spans="1:24" ht="16.5" customHeight="1">
      <c r="A350" s="62"/>
      <c r="B350" s="83" t="str">
        <f>IF(C350="","",_xlfn.AGGREGATE(2,7,$B$8:B349)+1)</f>
        <v/>
      </c>
      <c r="C350" s="84" t="str">
        <f>IFERROR(IF(D350="","",INDEX('Party Data'!$C$1:$P$9950,MATCH(DCR!D350,'Party Data'!$P$2:$P$9950,0)+1,4)),"New")</f>
        <v/>
      </c>
      <c r="D350" s="7"/>
      <c r="E350" s="8" t="str">
        <f>IFERROR(IF(C350="","",VLOOKUP(C350,'Party Data'!F:H,3,FALSE)),"")</f>
        <v/>
      </c>
      <c r="F350" s="10" t="str">
        <f>IFERROR(IF(D350="","",INDEX('Party Data'!$D:$F,MATCH(DCR!C350,'Party Data'!F:F,0),1)),"")</f>
        <v/>
      </c>
      <c r="G350" s="32" t="str">
        <f>IFERROR(VLOOKUP(C350,'Party Data'!$F:$N,8,FALSE),"")</f>
        <v/>
      </c>
      <c r="H350" s="85" t="str">
        <f>IFERROR(UPPER(LEFT(VLOOKUP(C350,'Party Data'!$F:$M,5,FALSE),3)),"")</f>
        <v/>
      </c>
      <c r="I350" s="86" t="str">
        <f>IF(F350="","",VLOOKUP($D$2,ID!$C$1:$F$86,3,FALSE))</f>
        <v/>
      </c>
      <c r="J350" s="87" t="str">
        <f>IF(I350="","",VLOOKUP(I350,ID!$E$1:$F$107,2,FALSE))</f>
        <v/>
      </c>
      <c r="K350" s="164"/>
      <c r="L350" s="142" t="str">
        <f>IFERROR(IF(C350="","",IF(SUMIFS(Dues!$F$4:$F$153,Dues!$B$4:$B$153,DCR!$C350)-SUMIFS($M$7:$M349,$C$7:$C349,$C350)&lt;0,"No Due",SUMIFS(Dues!$F$4:$F$153,Dues!$B$4:$B$153,DCR!$C350)-SUMIFS($M$7:$M349,$C$7:$C349,$C350))),"No Dues")</f>
        <v/>
      </c>
      <c r="M350" s="143"/>
      <c r="N350" s="143"/>
      <c r="O350" s="145" t="str">
        <f>IFERROR(IF(AND(L350&lt;=0,M350&lt;&gt;""),"Cash?",SUMIFS($M$8:$M350,$C$8:$C350,$C350)/VLOOKUP($C350,$C$8:$L350,10,FALSE)),"")</f>
        <v/>
      </c>
      <c r="P350" s="50" t="str">
        <f t="shared" si="16"/>
        <v/>
      </c>
      <c r="Q350" s="63"/>
      <c r="R350" s="88" t="str">
        <f>IF(IFERROR(VLOOKUP(C350,$C$7:C349,1,FALSE)&gt;0,0),"",1)</f>
        <v/>
      </c>
      <c r="S350" s="88"/>
      <c r="T350" s="88" t="str">
        <f t="shared" si="17"/>
        <v/>
      </c>
      <c r="U350" s="89" t="e">
        <f t="shared" si="18"/>
        <v>#VALUE!</v>
      </c>
      <c r="V350" s="61"/>
      <c r="W350" s="146"/>
      <c r="X350" s="147"/>
    </row>
    <row r="351" spans="1:24" ht="16.5" customHeight="1">
      <c r="A351" s="62"/>
      <c r="B351" s="83" t="str">
        <f>IF(C351="","",_xlfn.AGGREGATE(2,7,$B$8:B350)+1)</f>
        <v/>
      </c>
      <c r="C351" s="84" t="str">
        <f>IFERROR(IF(D351="","",INDEX('Party Data'!$C$1:$P$9950,MATCH(DCR!D351,'Party Data'!$P$2:$P$9950,0)+1,4)),"New")</f>
        <v/>
      </c>
      <c r="D351" s="7"/>
      <c r="E351" s="8" t="str">
        <f>IFERROR(IF(C351="","",VLOOKUP(C351,'Party Data'!F:H,3,FALSE)),"")</f>
        <v/>
      </c>
      <c r="F351" s="10" t="str">
        <f>IFERROR(IF(D351="","",INDEX('Party Data'!$D:$F,MATCH(DCR!C351,'Party Data'!F:F,0),1)),"")</f>
        <v/>
      </c>
      <c r="G351" s="32" t="str">
        <f>IFERROR(VLOOKUP(C351,'Party Data'!$F:$N,8,FALSE),"")</f>
        <v/>
      </c>
      <c r="H351" s="85" t="str">
        <f>IFERROR(UPPER(LEFT(VLOOKUP(C351,'Party Data'!$F:$M,5,FALSE),3)),"")</f>
        <v/>
      </c>
      <c r="I351" s="86" t="str">
        <f>IF(F351="","",VLOOKUP($D$2,ID!$C$1:$F$86,3,FALSE))</f>
        <v/>
      </c>
      <c r="J351" s="87" t="str">
        <f>IF(I351="","",VLOOKUP(I351,ID!$E$1:$F$107,2,FALSE))</f>
        <v/>
      </c>
      <c r="K351" s="164"/>
      <c r="L351" s="142" t="str">
        <f>IFERROR(IF(C351="","",IF(SUMIFS(Dues!$F$4:$F$153,Dues!$B$4:$B$153,DCR!$C351)-SUMIFS($M$7:$M350,$C$7:$C350,$C351)&lt;0,"No Due",SUMIFS(Dues!$F$4:$F$153,Dues!$B$4:$B$153,DCR!$C351)-SUMIFS($M$7:$M350,$C$7:$C350,$C351))),"No Dues")</f>
        <v/>
      </c>
      <c r="M351" s="143"/>
      <c r="N351" s="143"/>
      <c r="O351" s="145" t="str">
        <f>IFERROR(IF(AND(L351&lt;=0,M351&lt;&gt;""),"Cash?",SUMIFS($M$8:$M351,$C$8:$C351,$C351)/VLOOKUP($C351,$C$8:$L351,10,FALSE)),"")</f>
        <v/>
      </c>
      <c r="P351" s="50" t="str">
        <f t="shared" si="16"/>
        <v/>
      </c>
      <c r="Q351" s="63"/>
      <c r="R351" s="88" t="str">
        <f>IF(IFERROR(VLOOKUP(C351,$C$7:C350,1,FALSE)&gt;0,0),"",1)</f>
        <v/>
      </c>
      <c r="S351" s="88"/>
      <c r="T351" s="88" t="str">
        <f t="shared" si="17"/>
        <v/>
      </c>
      <c r="U351" s="89" t="e">
        <f t="shared" si="18"/>
        <v>#VALUE!</v>
      </c>
      <c r="V351" s="61"/>
      <c r="W351" s="146"/>
      <c r="X351" s="147"/>
    </row>
    <row r="352" spans="1:24" ht="16.5" customHeight="1">
      <c r="A352" s="62"/>
      <c r="B352" s="83" t="str">
        <f>IF(C352="","",_xlfn.AGGREGATE(2,7,$B$8:B351)+1)</f>
        <v/>
      </c>
      <c r="C352" s="84" t="str">
        <f>IFERROR(IF(D352="","",INDEX('Party Data'!$C$1:$P$9950,MATCH(DCR!D352,'Party Data'!$P$2:$P$9950,0)+1,4)),"New")</f>
        <v/>
      </c>
      <c r="D352" s="7"/>
      <c r="E352" s="8" t="str">
        <f>IFERROR(IF(C352="","",VLOOKUP(C352,'Party Data'!F:H,3,FALSE)),"")</f>
        <v/>
      </c>
      <c r="F352" s="10" t="str">
        <f>IFERROR(IF(D352="","",INDEX('Party Data'!$D:$F,MATCH(DCR!C352,'Party Data'!F:F,0),1)),"")</f>
        <v/>
      </c>
      <c r="G352" s="32" t="str">
        <f>IFERROR(VLOOKUP(C352,'Party Data'!$F:$N,8,FALSE),"")</f>
        <v/>
      </c>
      <c r="H352" s="85" t="str">
        <f>IFERROR(UPPER(LEFT(VLOOKUP(C352,'Party Data'!$F:$M,5,FALSE),3)),"")</f>
        <v/>
      </c>
      <c r="I352" s="86" t="str">
        <f>IF(F352="","",VLOOKUP($D$2,ID!$C$1:$F$86,3,FALSE))</f>
        <v/>
      </c>
      <c r="J352" s="87" t="str">
        <f>IF(I352="","",VLOOKUP(I352,ID!$E$1:$F$107,2,FALSE))</f>
        <v/>
      </c>
      <c r="K352" s="164"/>
      <c r="L352" s="142" t="str">
        <f>IFERROR(IF(C352="","",IF(SUMIFS(Dues!$F$4:$F$153,Dues!$B$4:$B$153,DCR!$C352)-SUMIFS($M$7:$M351,$C$7:$C351,$C352)&lt;0,"No Due",SUMIFS(Dues!$F$4:$F$153,Dues!$B$4:$B$153,DCR!$C352)-SUMIFS($M$7:$M351,$C$7:$C351,$C352))),"No Dues")</f>
        <v/>
      </c>
      <c r="M352" s="143"/>
      <c r="N352" s="143"/>
      <c r="O352" s="145" t="str">
        <f>IFERROR(IF(AND(L352&lt;=0,M352&lt;&gt;""),"Cash?",SUMIFS($M$8:$M352,$C$8:$C352,$C352)/VLOOKUP($C352,$C$8:$L352,10,FALSE)),"")</f>
        <v/>
      </c>
      <c r="P352" s="50" t="str">
        <f t="shared" si="16"/>
        <v/>
      </c>
      <c r="Q352" s="63"/>
      <c r="R352" s="88" t="str">
        <f>IF(IFERROR(VLOOKUP(C352,$C$7:C351,1,FALSE)&gt;0,0),"",1)</f>
        <v/>
      </c>
      <c r="S352" s="88"/>
      <c r="T352" s="88" t="str">
        <f t="shared" si="17"/>
        <v/>
      </c>
      <c r="U352" s="89" t="e">
        <f t="shared" si="18"/>
        <v>#VALUE!</v>
      </c>
      <c r="V352" s="61"/>
      <c r="W352" s="146"/>
      <c r="X352" s="147"/>
    </row>
    <row r="353" spans="1:24" ht="16.5" customHeight="1">
      <c r="A353" s="62"/>
      <c r="B353" s="83" t="str">
        <f>IF(C353="","",_xlfn.AGGREGATE(2,7,$B$8:B352)+1)</f>
        <v/>
      </c>
      <c r="C353" s="84" t="str">
        <f>IFERROR(IF(D353="","",INDEX('Party Data'!$C$1:$P$9950,MATCH(DCR!D353,'Party Data'!$P$2:$P$9950,0)+1,4)),"New")</f>
        <v/>
      </c>
      <c r="D353" s="7"/>
      <c r="E353" s="8" t="str">
        <f>IFERROR(IF(C353="","",VLOOKUP(C353,'Party Data'!F:H,3,FALSE)),"")</f>
        <v/>
      </c>
      <c r="F353" s="10" t="str">
        <f>IFERROR(IF(D353="","",INDEX('Party Data'!$D:$F,MATCH(DCR!C353,'Party Data'!F:F,0),1)),"")</f>
        <v/>
      </c>
      <c r="G353" s="32" t="str">
        <f>IFERROR(VLOOKUP(C353,'Party Data'!$F:$N,8,FALSE),"")</f>
        <v/>
      </c>
      <c r="H353" s="85" t="str">
        <f>IFERROR(UPPER(LEFT(VLOOKUP(C353,'Party Data'!$F:$M,5,FALSE),3)),"")</f>
        <v/>
      </c>
      <c r="I353" s="86" t="str">
        <f>IF(F353="","",VLOOKUP($D$2,ID!$C$1:$F$86,3,FALSE))</f>
        <v/>
      </c>
      <c r="J353" s="87" t="str">
        <f>IF(I353="","",VLOOKUP(I353,ID!$E$1:$F$107,2,FALSE))</f>
        <v/>
      </c>
      <c r="K353" s="164"/>
      <c r="L353" s="142" t="str">
        <f>IFERROR(IF(C353="","",IF(SUMIFS(Dues!$F$4:$F$153,Dues!$B$4:$B$153,DCR!$C353)-SUMIFS($M$7:$M352,$C$7:$C352,$C353)&lt;0,"No Due",SUMIFS(Dues!$F$4:$F$153,Dues!$B$4:$B$153,DCR!$C353)-SUMIFS($M$7:$M352,$C$7:$C352,$C353))),"No Dues")</f>
        <v/>
      </c>
      <c r="M353" s="143"/>
      <c r="N353" s="143"/>
      <c r="O353" s="145" t="str">
        <f>IFERROR(IF(AND(L353&lt;=0,M353&lt;&gt;""),"Cash?",SUMIFS($M$8:$M353,$C$8:$C353,$C353)/VLOOKUP($C353,$C$8:$L353,10,FALSE)),"")</f>
        <v/>
      </c>
      <c r="P353" s="50" t="str">
        <f t="shared" si="16"/>
        <v/>
      </c>
      <c r="Q353" s="63"/>
      <c r="R353" s="88" t="str">
        <f>IF(IFERROR(VLOOKUP(C353,$C$7:C352,1,FALSE)&gt;0,0),"",1)</f>
        <v/>
      </c>
      <c r="S353" s="88"/>
      <c r="T353" s="88" t="str">
        <f t="shared" si="17"/>
        <v/>
      </c>
      <c r="U353" s="89" t="e">
        <f t="shared" si="18"/>
        <v>#VALUE!</v>
      </c>
      <c r="V353" s="61"/>
      <c r="W353" s="146"/>
      <c r="X353" s="147"/>
    </row>
    <row r="354" spans="1:24" ht="16.5" customHeight="1">
      <c r="A354" s="62"/>
      <c r="B354" s="83" t="str">
        <f>IF(C354="","",_xlfn.AGGREGATE(2,7,$B$8:B353)+1)</f>
        <v/>
      </c>
      <c r="C354" s="84" t="str">
        <f>IFERROR(IF(D354="","",INDEX('Party Data'!$C$1:$P$9950,MATCH(DCR!D354,'Party Data'!$P$2:$P$9950,0)+1,4)),"New")</f>
        <v/>
      </c>
      <c r="D354" s="7"/>
      <c r="E354" s="8" t="str">
        <f>IFERROR(IF(C354="","",VLOOKUP(C354,'Party Data'!F:H,3,FALSE)),"")</f>
        <v/>
      </c>
      <c r="F354" s="10" t="str">
        <f>IFERROR(IF(D354="","",INDEX('Party Data'!$D:$F,MATCH(DCR!C354,'Party Data'!F:F,0),1)),"")</f>
        <v/>
      </c>
      <c r="G354" s="32" t="str">
        <f>IFERROR(VLOOKUP(C354,'Party Data'!$F:$N,8,FALSE),"")</f>
        <v/>
      </c>
      <c r="H354" s="85" t="str">
        <f>IFERROR(UPPER(LEFT(VLOOKUP(C354,'Party Data'!$F:$M,5,FALSE),3)),"")</f>
        <v/>
      </c>
      <c r="I354" s="86" t="str">
        <f>IF(F354="","",VLOOKUP($D$2,ID!$C$1:$F$86,3,FALSE))</f>
        <v/>
      </c>
      <c r="J354" s="87" t="str">
        <f>IF(I354="","",VLOOKUP(I354,ID!$E$1:$F$107,2,FALSE))</f>
        <v/>
      </c>
      <c r="K354" s="164"/>
      <c r="L354" s="142" t="str">
        <f>IFERROR(IF(C354="","",IF(SUMIFS(Dues!$F$4:$F$153,Dues!$B$4:$B$153,DCR!$C354)-SUMIFS($M$7:$M353,$C$7:$C353,$C354)&lt;0,"No Due",SUMIFS(Dues!$F$4:$F$153,Dues!$B$4:$B$153,DCR!$C354)-SUMIFS($M$7:$M353,$C$7:$C353,$C354))),"No Dues")</f>
        <v/>
      </c>
      <c r="M354" s="143"/>
      <c r="N354" s="143"/>
      <c r="O354" s="145" t="str">
        <f>IFERROR(IF(AND(L354&lt;=0,M354&lt;&gt;""),"Cash?",SUMIFS($M$8:$M354,$C$8:$C354,$C354)/VLOOKUP($C354,$C$8:$L354,10,FALSE)),"")</f>
        <v/>
      </c>
      <c r="P354" s="50" t="str">
        <f t="shared" si="16"/>
        <v/>
      </c>
      <c r="Q354" s="63"/>
      <c r="R354" s="88" t="str">
        <f>IF(IFERROR(VLOOKUP(C354,$C$7:C353,1,FALSE)&gt;0,0),"",1)</f>
        <v/>
      </c>
      <c r="S354" s="88"/>
      <c r="T354" s="88" t="str">
        <f t="shared" si="17"/>
        <v/>
      </c>
      <c r="U354" s="89" t="e">
        <f t="shared" si="18"/>
        <v>#VALUE!</v>
      </c>
      <c r="V354" s="61"/>
      <c r="W354" s="146"/>
      <c r="X354" s="147"/>
    </row>
    <row r="355" spans="1:24" ht="16.5" customHeight="1">
      <c r="A355" s="62"/>
      <c r="B355" s="83" t="str">
        <f>IF(C355="","",_xlfn.AGGREGATE(2,7,$B$8:B354)+1)</f>
        <v/>
      </c>
      <c r="C355" s="84" t="str">
        <f>IFERROR(IF(D355="","",INDEX('Party Data'!$C$1:$P$9950,MATCH(DCR!D355,'Party Data'!$P$2:$P$9950,0)+1,4)),"New")</f>
        <v/>
      </c>
      <c r="D355" s="7"/>
      <c r="E355" s="8" t="str">
        <f>IFERROR(IF(C355="","",VLOOKUP(C355,'Party Data'!F:H,3,FALSE)),"")</f>
        <v/>
      </c>
      <c r="F355" s="10" t="str">
        <f>IFERROR(IF(D355="","",INDEX('Party Data'!$D:$F,MATCH(DCR!C355,'Party Data'!F:F,0),1)),"")</f>
        <v/>
      </c>
      <c r="G355" s="32" t="str">
        <f>IFERROR(VLOOKUP(C355,'Party Data'!$F:$N,8,FALSE),"")</f>
        <v/>
      </c>
      <c r="H355" s="85" t="str">
        <f>IFERROR(UPPER(LEFT(VLOOKUP(C355,'Party Data'!$F:$M,5,FALSE),3)),"")</f>
        <v/>
      </c>
      <c r="I355" s="86" t="str">
        <f>IF(F355="","",VLOOKUP($D$2,ID!$C$1:$F$86,3,FALSE))</f>
        <v/>
      </c>
      <c r="J355" s="87" t="str">
        <f>IF(I355="","",VLOOKUP(I355,ID!$E$1:$F$107,2,FALSE))</f>
        <v/>
      </c>
      <c r="K355" s="164"/>
      <c r="L355" s="142" t="str">
        <f>IFERROR(IF(C355="","",IF(SUMIFS(Dues!$F$4:$F$153,Dues!$B$4:$B$153,DCR!$C355)-SUMIFS($M$7:$M354,$C$7:$C354,$C355)&lt;0,"No Due",SUMIFS(Dues!$F$4:$F$153,Dues!$B$4:$B$153,DCR!$C355)-SUMIFS($M$7:$M354,$C$7:$C354,$C355))),"No Dues")</f>
        <v/>
      </c>
      <c r="M355" s="143"/>
      <c r="N355" s="143"/>
      <c r="O355" s="145" t="str">
        <f>IFERROR(IF(AND(L355&lt;=0,M355&lt;&gt;""),"Cash?",SUMIFS($M$8:$M355,$C$8:$C355,$C355)/VLOOKUP($C355,$C$8:$L355,10,FALSE)),"")</f>
        <v/>
      </c>
      <c r="P355" s="50" t="str">
        <f t="shared" si="16"/>
        <v/>
      </c>
      <c r="Q355" s="63"/>
      <c r="R355" s="88" t="str">
        <f>IF(IFERROR(VLOOKUP(C355,$C$7:C354,1,FALSE)&gt;0,0),"",1)</f>
        <v/>
      </c>
      <c r="S355" s="88"/>
      <c r="T355" s="88" t="str">
        <f t="shared" si="17"/>
        <v/>
      </c>
      <c r="U355" s="89" t="e">
        <f t="shared" si="18"/>
        <v>#VALUE!</v>
      </c>
      <c r="V355" s="61"/>
      <c r="W355" s="146"/>
      <c r="X355" s="147"/>
    </row>
    <row r="356" spans="1:24" ht="16.5" customHeight="1">
      <c r="A356" s="62"/>
      <c r="B356" s="83" t="str">
        <f>IF(C356="","",_xlfn.AGGREGATE(2,7,$B$8:B355)+1)</f>
        <v/>
      </c>
      <c r="C356" s="84" t="str">
        <f>IFERROR(IF(D356="","",INDEX('Party Data'!$C$1:$P$9950,MATCH(DCR!D356,'Party Data'!$P$2:$P$9950,0)+1,4)),"New")</f>
        <v/>
      </c>
      <c r="D356" s="7"/>
      <c r="E356" s="8" t="str">
        <f>IFERROR(IF(C356="","",VLOOKUP(C356,'Party Data'!F:H,3,FALSE)),"")</f>
        <v/>
      </c>
      <c r="F356" s="10" t="str">
        <f>IFERROR(IF(D356="","",INDEX('Party Data'!$D:$F,MATCH(DCR!C356,'Party Data'!F:F,0),1)),"")</f>
        <v/>
      </c>
      <c r="G356" s="32" t="str">
        <f>IFERROR(VLOOKUP(C356,'Party Data'!$F:$N,8,FALSE),"")</f>
        <v/>
      </c>
      <c r="H356" s="85" t="str">
        <f>IFERROR(UPPER(LEFT(VLOOKUP(C356,'Party Data'!$F:$M,5,FALSE),3)),"")</f>
        <v/>
      </c>
      <c r="I356" s="86" t="str">
        <f>IF(F356="","",VLOOKUP($D$2,ID!$C$1:$F$86,3,FALSE))</f>
        <v/>
      </c>
      <c r="J356" s="87" t="str">
        <f>IF(I356="","",VLOOKUP(I356,ID!$E$1:$F$107,2,FALSE))</f>
        <v/>
      </c>
      <c r="K356" s="164"/>
      <c r="L356" s="142" t="str">
        <f>IFERROR(IF(C356="","",IF(SUMIFS(Dues!$F$4:$F$153,Dues!$B$4:$B$153,DCR!$C356)-SUMIFS($M$7:$M355,$C$7:$C355,$C356)&lt;0,"No Due",SUMIFS(Dues!$F$4:$F$153,Dues!$B$4:$B$153,DCR!$C356)-SUMIFS($M$7:$M355,$C$7:$C355,$C356))),"No Dues")</f>
        <v/>
      </c>
      <c r="M356" s="143"/>
      <c r="N356" s="143"/>
      <c r="O356" s="145" t="str">
        <f>IFERROR(IF(AND(L356&lt;=0,M356&lt;&gt;""),"Cash?",SUMIFS($M$8:$M356,$C$8:$C356,$C356)/VLOOKUP($C356,$C$8:$L356,10,FALSE)),"")</f>
        <v/>
      </c>
      <c r="P356" s="50" t="str">
        <f t="shared" si="16"/>
        <v/>
      </c>
      <c r="Q356" s="63"/>
      <c r="R356" s="88" t="str">
        <f>IF(IFERROR(VLOOKUP(C356,$C$7:C355,1,FALSE)&gt;0,0),"",1)</f>
        <v/>
      </c>
      <c r="S356" s="88"/>
      <c r="T356" s="88" t="str">
        <f t="shared" si="17"/>
        <v/>
      </c>
      <c r="U356" s="89" t="e">
        <f t="shared" si="18"/>
        <v>#VALUE!</v>
      </c>
      <c r="V356" s="61"/>
      <c r="W356" s="146"/>
      <c r="X356" s="147"/>
    </row>
    <row r="357" spans="1:24" ht="16.5" customHeight="1">
      <c r="A357" s="62"/>
      <c r="B357" s="83" t="str">
        <f>IF(C357="","",_xlfn.AGGREGATE(2,7,$B$8:B356)+1)</f>
        <v/>
      </c>
      <c r="C357" s="84" t="str">
        <f>IFERROR(IF(D357="","",INDEX('Party Data'!$C$1:$P$9950,MATCH(DCR!D357,'Party Data'!$P$2:$P$9950,0)+1,4)),"New")</f>
        <v/>
      </c>
      <c r="D357" s="7"/>
      <c r="E357" s="8" t="str">
        <f>IFERROR(IF(C357="","",VLOOKUP(C357,'Party Data'!F:H,3,FALSE)),"")</f>
        <v/>
      </c>
      <c r="F357" s="10" t="str">
        <f>IFERROR(IF(D357="","",INDEX('Party Data'!$D:$F,MATCH(DCR!C357,'Party Data'!F:F,0),1)),"")</f>
        <v/>
      </c>
      <c r="G357" s="32" t="str">
        <f>IFERROR(VLOOKUP(C357,'Party Data'!$F:$N,8,FALSE),"")</f>
        <v/>
      </c>
      <c r="H357" s="85" t="str">
        <f>IFERROR(UPPER(LEFT(VLOOKUP(C357,'Party Data'!$F:$M,5,FALSE),3)),"")</f>
        <v/>
      </c>
      <c r="I357" s="86" t="str">
        <f>IF(F357="","",VLOOKUP($D$2,ID!$C$1:$F$86,3,FALSE))</f>
        <v/>
      </c>
      <c r="J357" s="87" t="str">
        <f>IF(I357="","",VLOOKUP(I357,ID!$E$1:$F$107,2,FALSE))</f>
        <v/>
      </c>
      <c r="K357" s="164"/>
      <c r="L357" s="142" t="str">
        <f>IFERROR(IF(C357="","",IF(SUMIFS(Dues!$F$4:$F$153,Dues!$B$4:$B$153,DCR!$C357)-SUMIFS($M$7:$M356,$C$7:$C356,$C357)&lt;0,"No Due",SUMIFS(Dues!$F$4:$F$153,Dues!$B$4:$B$153,DCR!$C357)-SUMIFS($M$7:$M356,$C$7:$C356,$C357))),"No Dues")</f>
        <v/>
      </c>
      <c r="M357" s="143"/>
      <c r="N357" s="143"/>
      <c r="O357" s="145" t="str">
        <f>IFERROR(IF(AND(L357&lt;=0,M357&lt;&gt;""),"Cash?",SUMIFS($M$8:$M357,$C$8:$C357,$C357)/VLOOKUP($C357,$C$8:$L357,10,FALSE)),"")</f>
        <v/>
      </c>
      <c r="P357" s="50" t="str">
        <f t="shared" si="16"/>
        <v/>
      </c>
      <c r="Q357" s="63"/>
      <c r="R357" s="88" t="str">
        <f>IF(IFERROR(VLOOKUP(C357,$C$7:C356,1,FALSE)&gt;0,0),"",1)</f>
        <v/>
      </c>
      <c r="S357" s="88"/>
      <c r="T357" s="88" t="str">
        <f t="shared" si="17"/>
        <v/>
      </c>
      <c r="U357" s="89" t="e">
        <f t="shared" si="18"/>
        <v>#VALUE!</v>
      </c>
      <c r="V357" s="61"/>
      <c r="W357" s="146"/>
      <c r="X357" s="147"/>
    </row>
    <row r="358" spans="1:24" ht="16.5" customHeight="1">
      <c r="A358" s="62"/>
      <c r="B358" s="83" t="str">
        <f>IF(C358="","",_xlfn.AGGREGATE(2,7,$B$8:B357)+1)</f>
        <v/>
      </c>
      <c r="C358" s="84" t="str">
        <f>IFERROR(IF(D358="","",INDEX('Party Data'!$C$1:$P$9950,MATCH(DCR!D358,'Party Data'!$P$2:$P$9950,0)+1,4)),"New")</f>
        <v/>
      </c>
      <c r="D358" s="7"/>
      <c r="E358" s="8" t="str">
        <f>IFERROR(IF(C358="","",VLOOKUP(C358,'Party Data'!F:H,3,FALSE)),"")</f>
        <v/>
      </c>
      <c r="F358" s="10" t="str">
        <f>IFERROR(IF(D358="","",INDEX('Party Data'!$D:$F,MATCH(DCR!C358,'Party Data'!F:F,0),1)),"")</f>
        <v/>
      </c>
      <c r="G358" s="32" t="str">
        <f>IFERROR(VLOOKUP(C358,'Party Data'!$F:$N,8,FALSE),"")</f>
        <v/>
      </c>
      <c r="H358" s="85" t="str">
        <f>IFERROR(UPPER(LEFT(VLOOKUP(C358,'Party Data'!$F:$M,5,FALSE),3)),"")</f>
        <v/>
      </c>
      <c r="I358" s="86" t="str">
        <f>IF(F358="","",VLOOKUP($D$2,ID!$C$1:$F$86,3,FALSE))</f>
        <v/>
      </c>
      <c r="J358" s="87" t="str">
        <f>IF(I358="","",VLOOKUP(I358,ID!$E$1:$F$107,2,FALSE))</f>
        <v/>
      </c>
      <c r="K358" s="164"/>
      <c r="L358" s="142" t="str">
        <f>IFERROR(IF(C358="","",IF(SUMIFS(Dues!$F$4:$F$153,Dues!$B$4:$B$153,DCR!$C358)-SUMIFS($M$7:$M357,$C$7:$C357,$C358)&lt;0,"No Due",SUMIFS(Dues!$F$4:$F$153,Dues!$B$4:$B$153,DCR!$C358)-SUMIFS($M$7:$M357,$C$7:$C357,$C358))),"No Dues")</f>
        <v/>
      </c>
      <c r="M358" s="143"/>
      <c r="N358" s="143"/>
      <c r="O358" s="145" t="str">
        <f>IFERROR(IF(AND(L358&lt;=0,M358&lt;&gt;""),"Cash?",SUMIFS($M$8:$M358,$C$8:$C358,$C358)/VLOOKUP($C358,$C$8:$L358,10,FALSE)),"")</f>
        <v/>
      </c>
      <c r="P358" s="50" t="str">
        <f t="shared" si="16"/>
        <v/>
      </c>
      <c r="Q358" s="63"/>
      <c r="R358" s="88" t="str">
        <f>IF(IFERROR(VLOOKUP(C358,$C$7:C357,1,FALSE)&gt;0,0),"",1)</f>
        <v/>
      </c>
      <c r="S358" s="88"/>
      <c r="T358" s="88" t="str">
        <f t="shared" si="17"/>
        <v/>
      </c>
      <c r="U358" s="89" t="e">
        <f t="shared" si="18"/>
        <v>#VALUE!</v>
      </c>
      <c r="V358" s="61"/>
      <c r="W358" s="146"/>
      <c r="X358" s="147"/>
    </row>
    <row r="359" spans="1:24" ht="16.5" customHeight="1">
      <c r="A359" s="62"/>
      <c r="B359" s="83" t="str">
        <f>IF(C359="","",_xlfn.AGGREGATE(2,7,$B$8:B358)+1)</f>
        <v/>
      </c>
      <c r="C359" s="84" t="str">
        <f>IFERROR(IF(D359="","",INDEX('Party Data'!$C$1:$P$9950,MATCH(DCR!D359,'Party Data'!$P$2:$P$9950,0)+1,4)),"New")</f>
        <v/>
      </c>
      <c r="D359" s="7"/>
      <c r="E359" s="8" t="str">
        <f>IFERROR(IF(C359="","",VLOOKUP(C359,'Party Data'!F:H,3,FALSE)),"")</f>
        <v/>
      </c>
      <c r="F359" s="10" t="str">
        <f>IFERROR(IF(D359="","",INDEX('Party Data'!$D:$F,MATCH(DCR!C359,'Party Data'!F:F,0),1)),"")</f>
        <v/>
      </c>
      <c r="G359" s="32" t="str">
        <f>IFERROR(VLOOKUP(C359,'Party Data'!$F:$N,8,FALSE),"")</f>
        <v/>
      </c>
      <c r="H359" s="85" t="str">
        <f>IFERROR(UPPER(LEFT(VLOOKUP(C359,'Party Data'!$F:$M,5,FALSE),3)),"")</f>
        <v/>
      </c>
      <c r="I359" s="86" t="str">
        <f>IF(F359="","",VLOOKUP($D$2,ID!$C$1:$F$86,3,FALSE))</f>
        <v/>
      </c>
      <c r="J359" s="87" t="str">
        <f>IF(I359="","",VLOOKUP(I359,ID!$E$1:$F$107,2,FALSE))</f>
        <v/>
      </c>
      <c r="K359" s="164"/>
      <c r="L359" s="142" t="str">
        <f>IFERROR(IF(C359="","",IF(SUMIFS(Dues!$F$4:$F$153,Dues!$B$4:$B$153,DCR!$C359)-SUMIFS($M$7:$M358,$C$7:$C358,$C359)&lt;0,"No Due",SUMIFS(Dues!$F$4:$F$153,Dues!$B$4:$B$153,DCR!$C359)-SUMIFS($M$7:$M358,$C$7:$C358,$C359))),"No Dues")</f>
        <v/>
      </c>
      <c r="M359" s="143"/>
      <c r="N359" s="143"/>
      <c r="O359" s="145" t="str">
        <f>IFERROR(IF(AND(L359&lt;=0,M359&lt;&gt;""),"Cash?",SUMIFS($M$8:$M359,$C$8:$C359,$C359)/VLOOKUP($C359,$C$8:$L359,10,FALSE)),"")</f>
        <v/>
      </c>
      <c r="P359" s="50" t="str">
        <f t="shared" si="16"/>
        <v/>
      </c>
      <c r="Q359" s="63"/>
      <c r="R359" s="88" t="str">
        <f>IF(IFERROR(VLOOKUP(C359,$C$7:C358,1,FALSE)&gt;0,0),"",1)</f>
        <v/>
      </c>
      <c r="S359" s="88"/>
      <c r="T359" s="88" t="str">
        <f t="shared" si="17"/>
        <v/>
      </c>
      <c r="U359" s="89" t="e">
        <f t="shared" si="18"/>
        <v>#VALUE!</v>
      </c>
      <c r="V359" s="61"/>
      <c r="W359" s="146"/>
      <c r="X359" s="147"/>
    </row>
    <row r="360" spans="1:24" ht="16.5" customHeight="1">
      <c r="A360" s="62"/>
      <c r="B360" s="83" t="str">
        <f>IF(C360="","",_xlfn.AGGREGATE(2,7,$B$8:B359)+1)</f>
        <v/>
      </c>
      <c r="C360" s="84" t="str">
        <f>IFERROR(IF(D360="","",INDEX('Party Data'!$C$1:$P$9950,MATCH(DCR!D360,'Party Data'!$P$2:$P$9950,0)+1,4)),"New")</f>
        <v/>
      </c>
      <c r="D360" s="7"/>
      <c r="E360" s="8" t="str">
        <f>IFERROR(IF(C360="","",VLOOKUP(C360,'Party Data'!F:H,3,FALSE)),"")</f>
        <v/>
      </c>
      <c r="F360" s="10" t="str">
        <f>IFERROR(IF(D360="","",INDEX('Party Data'!$D:$F,MATCH(DCR!C360,'Party Data'!F:F,0),1)),"")</f>
        <v/>
      </c>
      <c r="G360" s="32" t="str">
        <f>IFERROR(VLOOKUP(C360,'Party Data'!$F:$N,8,FALSE),"")</f>
        <v/>
      </c>
      <c r="H360" s="85" t="str">
        <f>IFERROR(UPPER(LEFT(VLOOKUP(C360,'Party Data'!$F:$M,5,FALSE),3)),"")</f>
        <v/>
      </c>
      <c r="I360" s="86" t="str">
        <f>IF(F360="","",VLOOKUP($D$2,ID!$C$1:$F$86,3,FALSE))</f>
        <v/>
      </c>
      <c r="J360" s="87" t="str">
        <f>IF(I360="","",VLOOKUP(I360,ID!$E$1:$F$107,2,FALSE))</f>
        <v/>
      </c>
      <c r="K360" s="164"/>
      <c r="L360" s="142" t="str">
        <f>IFERROR(IF(C360="","",IF(SUMIFS(Dues!$F$4:$F$153,Dues!$B$4:$B$153,DCR!$C360)-SUMIFS($M$7:$M359,$C$7:$C359,$C360)&lt;0,"No Due",SUMIFS(Dues!$F$4:$F$153,Dues!$B$4:$B$153,DCR!$C360)-SUMIFS($M$7:$M359,$C$7:$C359,$C360))),"No Dues")</f>
        <v/>
      </c>
      <c r="M360" s="143"/>
      <c r="N360" s="143"/>
      <c r="O360" s="145" t="str">
        <f>IFERROR(IF(AND(L360&lt;=0,M360&lt;&gt;""),"Cash?",SUMIFS($M$8:$M360,$C$8:$C360,$C360)/VLOOKUP($C360,$C$8:$L360,10,FALSE)),"")</f>
        <v/>
      </c>
      <c r="P360" s="50" t="str">
        <f t="shared" si="16"/>
        <v/>
      </c>
      <c r="Q360" s="63"/>
      <c r="R360" s="88" t="str">
        <f>IF(IFERROR(VLOOKUP(C360,$C$7:C359,1,FALSE)&gt;0,0),"",1)</f>
        <v/>
      </c>
      <c r="S360" s="88"/>
      <c r="T360" s="88" t="str">
        <f t="shared" si="17"/>
        <v/>
      </c>
      <c r="U360" s="89" t="e">
        <f t="shared" si="18"/>
        <v>#VALUE!</v>
      </c>
      <c r="V360" s="61"/>
      <c r="W360" s="146"/>
      <c r="X360" s="147"/>
    </row>
    <row r="361" spans="1:24" ht="16.5" customHeight="1">
      <c r="A361" s="62"/>
      <c r="B361" s="83" t="str">
        <f>IF(C361="","",_xlfn.AGGREGATE(2,7,$B$8:B360)+1)</f>
        <v/>
      </c>
      <c r="C361" s="84" t="str">
        <f>IFERROR(IF(D361="","",INDEX('Party Data'!$C$1:$P$9950,MATCH(DCR!D361,'Party Data'!$P$2:$P$9950,0)+1,4)),"New")</f>
        <v/>
      </c>
      <c r="D361" s="7"/>
      <c r="E361" s="8" t="str">
        <f>IFERROR(IF(C361="","",VLOOKUP(C361,'Party Data'!F:H,3,FALSE)),"")</f>
        <v/>
      </c>
      <c r="F361" s="10" t="str">
        <f>IFERROR(IF(D361="","",INDEX('Party Data'!$D:$F,MATCH(DCR!C361,'Party Data'!F:F,0),1)),"")</f>
        <v/>
      </c>
      <c r="G361" s="32" t="str">
        <f>IFERROR(VLOOKUP(C361,'Party Data'!$F:$N,8,FALSE),"")</f>
        <v/>
      </c>
      <c r="H361" s="85" t="str">
        <f>IFERROR(UPPER(LEFT(VLOOKUP(C361,'Party Data'!$F:$M,5,FALSE),3)),"")</f>
        <v/>
      </c>
      <c r="I361" s="86" t="str">
        <f>IF(F361="","",VLOOKUP($D$2,ID!$C$1:$F$86,3,FALSE))</f>
        <v/>
      </c>
      <c r="J361" s="87" t="str">
        <f>IF(I361="","",VLOOKUP(I361,ID!$E$1:$F$107,2,FALSE))</f>
        <v/>
      </c>
      <c r="K361" s="164"/>
      <c r="L361" s="142" t="str">
        <f>IFERROR(IF(C361="","",IF(SUMIFS(Dues!$F$4:$F$153,Dues!$B$4:$B$153,DCR!$C361)-SUMIFS($M$7:$M360,$C$7:$C360,$C361)&lt;0,"No Due",SUMIFS(Dues!$F$4:$F$153,Dues!$B$4:$B$153,DCR!$C361)-SUMIFS($M$7:$M360,$C$7:$C360,$C361))),"No Dues")</f>
        <v/>
      </c>
      <c r="M361" s="143"/>
      <c r="N361" s="143"/>
      <c r="O361" s="145" t="str">
        <f>IFERROR(IF(AND(L361&lt;=0,M361&lt;&gt;""),"Cash?",SUMIFS($M$8:$M361,$C$8:$C361,$C361)/VLOOKUP($C361,$C$8:$L361,10,FALSE)),"")</f>
        <v/>
      </c>
      <c r="P361" s="50" t="str">
        <f t="shared" si="16"/>
        <v/>
      </c>
      <c r="Q361" s="63"/>
      <c r="R361" s="88" t="str">
        <f>IF(IFERROR(VLOOKUP(C361,$C$7:C360,1,FALSE)&gt;0,0),"",1)</f>
        <v/>
      </c>
      <c r="S361" s="88"/>
      <c r="T361" s="88" t="str">
        <f t="shared" si="17"/>
        <v/>
      </c>
      <c r="U361" s="89" t="e">
        <f t="shared" si="18"/>
        <v>#VALUE!</v>
      </c>
      <c r="V361" s="61"/>
      <c r="W361" s="146"/>
      <c r="X361" s="147"/>
    </row>
    <row r="362" spans="1:24" ht="16.5" customHeight="1">
      <c r="A362" s="62"/>
      <c r="B362" s="83" t="str">
        <f>IF(C362="","",_xlfn.AGGREGATE(2,7,$B$8:B361)+1)</f>
        <v/>
      </c>
      <c r="C362" s="84" t="str">
        <f>IFERROR(IF(D362="","",INDEX('Party Data'!$C$1:$P$9950,MATCH(DCR!D362,'Party Data'!$P$2:$P$9950,0)+1,4)),"New")</f>
        <v/>
      </c>
      <c r="D362" s="7"/>
      <c r="E362" s="8" t="str">
        <f>IFERROR(IF(C362="","",VLOOKUP(C362,'Party Data'!F:H,3,FALSE)),"")</f>
        <v/>
      </c>
      <c r="F362" s="10" t="str">
        <f>IFERROR(IF(D362="","",INDEX('Party Data'!$D:$F,MATCH(DCR!C362,'Party Data'!F:F,0),1)),"")</f>
        <v/>
      </c>
      <c r="G362" s="32" t="str">
        <f>IFERROR(VLOOKUP(C362,'Party Data'!$F:$N,8,FALSE),"")</f>
        <v/>
      </c>
      <c r="H362" s="85" t="str">
        <f>IFERROR(UPPER(LEFT(VLOOKUP(C362,'Party Data'!$F:$M,5,FALSE),3)),"")</f>
        <v/>
      </c>
      <c r="I362" s="86" t="str">
        <f>IF(F362="","",VLOOKUP($D$2,ID!$C$1:$F$86,3,FALSE))</f>
        <v/>
      </c>
      <c r="J362" s="87" t="str">
        <f>IF(I362="","",VLOOKUP(I362,ID!$E$1:$F$107,2,FALSE))</f>
        <v/>
      </c>
      <c r="K362" s="164"/>
      <c r="L362" s="142" t="str">
        <f>IFERROR(IF(C362="","",IF(SUMIFS(Dues!$F$4:$F$153,Dues!$B$4:$B$153,DCR!$C362)-SUMIFS($M$7:$M361,$C$7:$C361,$C362)&lt;0,"No Due",SUMIFS(Dues!$F$4:$F$153,Dues!$B$4:$B$153,DCR!$C362)-SUMIFS($M$7:$M361,$C$7:$C361,$C362))),"No Dues")</f>
        <v/>
      </c>
      <c r="M362" s="143"/>
      <c r="N362" s="143"/>
      <c r="O362" s="145" t="str">
        <f>IFERROR(IF(AND(L362&lt;=0,M362&lt;&gt;""),"Cash?",SUMIFS($M$8:$M362,$C$8:$C362,$C362)/VLOOKUP($C362,$C$8:$L362,10,FALSE)),"")</f>
        <v/>
      </c>
      <c r="P362" s="50" t="str">
        <f t="shared" si="16"/>
        <v/>
      </c>
      <c r="Q362" s="63"/>
      <c r="R362" s="88" t="str">
        <f>IF(IFERROR(VLOOKUP(C362,$C$7:C361,1,FALSE)&gt;0,0),"",1)</f>
        <v/>
      </c>
      <c r="S362" s="88"/>
      <c r="T362" s="88" t="str">
        <f t="shared" si="17"/>
        <v/>
      </c>
      <c r="U362" s="89" t="e">
        <f t="shared" si="18"/>
        <v>#VALUE!</v>
      </c>
      <c r="V362" s="61"/>
      <c r="W362" s="146"/>
      <c r="X362" s="147"/>
    </row>
    <row r="363" spans="1:24" ht="16.5" customHeight="1">
      <c r="A363" s="62"/>
      <c r="B363" s="83" t="str">
        <f>IF(C363="","",_xlfn.AGGREGATE(2,7,$B$8:B362)+1)</f>
        <v/>
      </c>
      <c r="C363" s="84" t="str">
        <f>IFERROR(IF(D363="","",INDEX('Party Data'!$C$1:$P$9950,MATCH(DCR!D363,'Party Data'!$P$2:$P$9950,0)+1,4)),"New")</f>
        <v/>
      </c>
      <c r="D363" s="7"/>
      <c r="E363" s="8" t="str">
        <f>IFERROR(IF(C363="","",VLOOKUP(C363,'Party Data'!F:H,3,FALSE)),"")</f>
        <v/>
      </c>
      <c r="F363" s="10" t="str">
        <f>IFERROR(IF(D363="","",INDEX('Party Data'!$D:$F,MATCH(DCR!C363,'Party Data'!F:F,0),1)),"")</f>
        <v/>
      </c>
      <c r="G363" s="32" t="str">
        <f>IFERROR(VLOOKUP(C363,'Party Data'!$F:$N,8,FALSE),"")</f>
        <v/>
      </c>
      <c r="H363" s="85" t="str">
        <f>IFERROR(UPPER(LEFT(VLOOKUP(C363,'Party Data'!$F:$M,5,FALSE),3)),"")</f>
        <v/>
      </c>
      <c r="I363" s="86" t="str">
        <f>IF(F363="","",VLOOKUP($D$2,ID!$C$1:$F$86,3,FALSE))</f>
        <v/>
      </c>
      <c r="J363" s="87" t="str">
        <f>IF(I363="","",VLOOKUP(I363,ID!$E$1:$F$107,2,FALSE))</f>
        <v/>
      </c>
      <c r="K363" s="164"/>
      <c r="L363" s="142" t="str">
        <f>IFERROR(IF(C363="","",IF(SUMIFS(Dues!$F$4:$F$153,Dues!$B$4:$B$153,DCR!$C363)-SUMIFS($M$7:$M362,$C$7:$C362,$C363)&lt;0,"No Due",SUMIFS(Dues!$F$4:$F$153,Dues!$B$4:$B$153,DCR!$C363)-SUMIFS($M$7:$M362,$C$7:$C362,$C363))),"No Dues")</f>
        <v/>
      </c>
      <c r="M363" s="143"/>
      <c r="N363" s="143"/>
      <c r="O363" s="145" t="str">
        <f>IFERROR(IF(AND(L363&lt;=0,M363&lt;&gt;""),"Cash?",SUMIFS($M$8:$M363,$C$8:$C363,$C363)/VLOOKUP($C363,$C$8:$L363,10,FALSE)),"")</f>
        <v/>
      </c>
      <c r="P363" s="50" t="str">
        <f t="shared" si="16"/>
        <v/>
      </c>
      <c r="Q363" s="63"/>
      <c r="R363" s="88" t="str">
        <f>IF(IFERROR(VLOOKUP(C363,$C$7:C362,1,FALSE)&gt;0,0),"",1)</f>
        <v/>
      </c>
      <c r="S363" s="88"/>
      <c r="T363" s="88" t="str">
        <f t="shared" si="17"/>
        <v/>
      </c>
      <c r="U363" s="89" t="e">
        <f t="shared" si="18"/>
        <v>#VALUE!</v>
      </c>
      <c r="V363" s="61"/>
      <c r="W363" s="146"/>
      <c r="X363" s="147"/>
    </row>
    <row r="364" spans="1:24" ht="16.5" customHeight="1">
      <c r="A364" s="62"/>
      <c r="B364" s="83" t="str">
        <f>IF(C364="","",_xlfn.AGGREGATE(2,7,$B$8:B363)+1)</f>
        <v/>
      </c>
      <c r="C364" s="84" t="str">
        <f>IFERROR(IF(D364="","",INDEX('Party Data'!$C$1:$P$9950,MATCH(DCR!D364,'Party Data'!$P$2:$P$9950,0)+1,4)),"New")</f>
        <v/>
      </c>
      <c r="D364" s="7"/>
      <c r="E364" s="8" t="str">
        <f>IFERROR(IF(C364="","",VLOOKUP(C364,'Party Data'!F:H,3,FALSE)),"")</f>
        <v/>
      </c>
      <c r="F364" s="10" t="str">
        <f>IFERROR(IF(D364="","",INDEX('Party Data'!$D:$F,MATCH(DCR!C364,'Party Data'!F:F,0),1)),"")</f>
        <v/>
      </c>
      <c r="G364" s="32" t="str">
        <f>IFERROR(VLOOKUP(C364,'Party Data'!$F:$N,8,FALSE),"")</f>
        <v/>
      </c>
      <c r="H364" s="85" t="str">
        <f>IFERROR(UPPER(LEFT(VLOOKUP(C364,'Party Data'!$F:$M,5,FALSE),3)),"")</f>
        <v/>
      </c>
      <c r="I364" s="86" t="str">
        <f>IF(F364="","",VLOOKUP($D$2,ID!$C$1:$F$86,3,FALSE))</f>
        <v/>
      </c>
      <c r="J364" s="87" t="str">
        <f>IF(I364="","",VLOOKUP(I364,ID!$E$1:$F$107,2,FALSE))</f>
        <v/>
      </c>
      <c r="K364" s="164"/>
      <c r="L364" s="142" t="str">
        <f>IFERROR(IF(C364="","",IF(SUMIFS(Dues!$F$4:$F$153,Dues!$B$4:$B$153,DCR!$C364)-SUMIFS($M$7:$M363,$C$7:$C363,$C364)&lt;0,"No Due",SUMIFS(Dues!$F$4:$F$153,Dues!$B$4:$B$153,DCR!$C364)-SUMIFS($M$7:$M363,$C$7:$C363,$C364))),"No Dues")</f>
        <v/>
      </c>
      <c r="M364" s="143"/>
      <c r="N364" s="143"/>
      <c r="O364" s="145" t="str">
        <f>IFERROR(IF(AND(L364&lt;=0,M364&lt;&gt;""),"Cash?",SUMIFS($M$8:$M364,$C$8:$C364,$C364)/VLOOKUP($C364,$C$8:$L364,10,FALSE)),"")</f>
        <v/>
      </c>
      <c r="P364" s="50" t="str">
        <f t="shared" si="16"/>
        <v/>
      </c>
      <c r="Q364" s="63"/>
      <c r="R364" s="88" t="str">
        <f>IF(IFERROR(VLOOKUP(C364,$C$7:C363,1,FALSE)&gt;0,0),"",1)</f>
        <v/>
      </c>
      <c r="S364" s="88"/>
      <c r="T364" s="88" t="str">
        <f t="shared" si="17"/>
        <v/>
      </c>
      <c r="U364" s="89" t="e">
        <f t="shared" si="18"/>
        <v>#VALUE!</v>
      </c>
      <c r="V364" s="61"/>
      <c r="W364" s="146"/>
      <c r="X364" s="147"/>
    </row>
    <row r="365" spans="1:24" ht="16.5" customHeight="1">
      <c r="A365" s="62"/>
      <c r="B365" s="83" t="str">
        <f>IF(C365="","",_xlfn.AGGREGATE(2,7,$B$8:B364)+1)</f>
        <v/>
      </c>
      <c r="C365" s="84" t="str">
        <f>IFERROR(IF(D365="","",INDEX('Party Data'!$C$1:$P$9950,MATCH(DCR!D365,'Party Data'!$P$2:$P$9950,0)+1,4)),"New")</f>
        <v/>
      </c>
      <c r="D365" s="7"/>
      <c r="E365" s="8" t="str">
        <f>IFERROR(IF(C365="","",VLOOKUP(C365,'Party Data'!F:H,3,FALSE)),"")</f>
        <v/>
      </c>
      <c r="F365" s="10" t="str">
        <f>IFERROR(IF(D365="","",INDEX('Party Data'!$D:$F,MATCH(DCR!C365,'Party Data'!F:F,0),1)),"")</f>
        <v/>
      </c>
      <c r="G365" s="32" t="str">
        <f>IFERROR(VLOOKUP(C365,'Party Data'!$F:$N,8,FALSE),"")</f>
        <v/>
      </c>
      <c r="H365" s="85" t="str">
        <f>IFERROR(UPPER(LEFT(VLOOKUP(C365,'Party Data'!$F:$M,5,FALSE),3)),"")</f>
        <v/>
      </c>
      <c r="I365" s="86" t="str">
        <f>IF(F365="","",VLOOKUP($D$2,ID!$C$1:$F$86,3,FALSE))</f>
        <v/>
      </c>
      <c r="J365" s="87" t="str">
        <f>IF(I365="","",VLOOKUP(I365,ID!$E$1:$F$107,2,FALSE))</f>
        <v/>
      </c>
      <c r="K365" s="164"/>
      <c r="L365" s="142" t="str">
        <f>IFERROR(IF(C365="","",IF(SUMIFS(Dues!$F$4:$F$153,Dues!$B$4:$B$153,DCR!$C365)-SUMIFS($M$7:$M364,$C$7:$C364,$C365)&lt;0,"No Due",SUMIFS(Dues!$F$4:$F$153,Dues!$B$4:$B$153,DCR!$C365)-SUMIFS($M$7:$M364,$C$7:$C364,$C365))),"No Dues")</f>
        <v/>
      </c>
      <c r="M365" s="143"/>
      <c r="N365" s="143"/>
      <c r="O365" s="145" t="str">
        <f>IFERROR(IF(AND(L365&lt;=0,M365&lt;&gt;""),"Cash?",SUMIFS($M$8:$M365,$C$8:$C365,$C365)/VLOOKUP($C365,$C$8:$L365,10,FALSE)),"")</f>
        <v/>
      </c>
      <c r="P365" s="50" t="str">
        <f t="shared" si="16"/>
        <v/>
      </c>
      <c r="Q365" s="63"/>
      <c r="R365" s="88" t="str">
        <f>IF(IFERROR(VLOOKUP(C365,$C$7:C364,1,FALSE)&gt;0,0),"",1)</f>
        <v/>
      </c>
      <c r="S365" s="88"/>
      <c r="T365" s="88" t="str">
        <f t="shared" si="17"/>
        <v/>
      </c>
      <c r="U365" s="89" t="e">
        <f t="shared" si="18"/>
        <v>#VALUE!</v>
      </c>
      <c r="V365" s="61"/>
      <c r="W365" s="146"/>
      <c r="X365" s="147"/>
    </row>
    <row r="366" spans="1:24" ht="16.5" customHeight="1">
      <c r="A366" s="62"/>
      <c r="B366" s="83" t="str">
        <f>IF(C366="","",_xlfn.AGGREGATE(2,7,$B$8:B365)+1)</f>
        <v/>
      </c>
      <c r="C366" s="84" t="str">
        <f>IFERROR(IF(D366="","",INDEX('Party Data'!$C$1:$P$9950,MATCH(DCR!D366,'Party Data'!$P$2:$P$9950,0)+1,4)),"New")</f>
        <v/>
      </c>
      <c r="D366" s="7"/>
      <c r="E366" s="8" t="str">
        <f>IFERROR(IF(C366="","",VLOOKUP(C366,'Party Data'!F:H,3,FALSE)),"")</f>
        <v/>
      </c>
      <c r="F366" s="10" t="str">
        <f>IFERROR(IF(D366="","",INDEX('Party Data'!$D:$F,MATCH(DCR!C366,'Party Data'!F:F,0),1)),"")</f>
        <v/>
      </c>
      <c r="G366" s="32" t="str">
        <f>IFERROR(VLOOKUP(C366,'Party Data'!$F:$N,8,FALSE),"")</f>
        <v/>
      </c>
      <c r="H366" s="85" t="str">
        <f>IFERROR(UPPER(LEFT(VLOOKUP(C366,'Party Data'!$F:$M,5,FALSE),3)),"")</f>
        <v/>
      </c>
      <c r="I366" s="86" t="str">
        <f>IF(F366="","",VLOOKUP($D$2,ID!$C$1:$F$86,3,FALSE))</f>
        <v/>
      </c>
      <c r="J366" s="87" t="str">
        <f>IF(I366="","",VLOOKUP(I366,ID!$E$1:$F$107,2,FALSE))</f>
        <v/>
      </c>
      <c r="K366" s="164"/>
      <c r="L366" s="142" t="str">
        <f>IFERROR(IF(C366="","",IF(SUMIFS(Dues!$F$4:$F$153,Dues!$B$4:$B$153,DCR!$C366)-SUMIFS($M$7:$M365,$C$7:$C365,$C366)&lt;0,"No Due",SUMIFS(Dues!$F$4:$F$153,Dues!$B$4:$B$153,DCR!$C366)-SUMIFS($M$7:$M365,$C$7:$C365,$C366))),"No Dues")</f>
        <v/>
      </c>
      <c r="M366" s="143"/>
      <c r="N366" s="143"/>
      <c r="O366" s="145" t="str">
        <f>IFERROR(IF(AND(L366&lt;=0,M366&lt;&gt;""),"Cash?",SUMIFS($M$8:$M366,$C$8:$C366,$C366)/VLOOKUP($C366,$C$8:$L366,10,FALSE)),"")</f>
        <v/>
      </c>
      <c r="P366" s="50" t="str">
        <f t="shared" si="16"/>
        <v/>
      </c>
      <c r="Q366" s="63"/>
      <c r="R366" s="88" t="str">
        <f>IF(IFERROR(VLOOKUP(C366,$C$7:C365,1,FALSE)&gt;0,0),"",1)</f>
        <v/>
      </c>
      <c r="S366" s="88"/>
      <c r="T366" s="88" t="str">
        <f t="shared" si="17"/>
        <v/>
      </c>
      <c r="U366" s="89" t="e">
        <f t="shared" si="18"/>
        <v>#VALUE!</v>
      </c>
      <c r="V366" s="61"/>
      <c r="W366" s="146"/>
      <c r="X366" s="147"/>
    </row>
    <row r="367" spans="1:24" ht="16.5" customHeight="1">
      <c r="A367" s="62"/>
      <c r="B367" s="83" t="str">
        <f>IF(C367="","",_xlfn.AGGREGATE(2,7,$B$8:B366)+1)</f>
        <v/>
      </c>
      <c r="C367" s="84" t="str">
        <f>IFERROR(IF(D367="","",INDEX('Party Data'!$C$1:$P$9950,MATCH(DCR!D367,'Party Data'!$P$2:$P$9950,0)+1,4)),"New")</f>
        <v/>
      </c>
      <c r="D367" s="7"/>
      <c r="E367" s="8" t="str">
        <f>IFERROR(IF(C367="","",VLOOKUP(C367,'Party Data'!F:H,3,FALSE)),"")</f>
        <v/>
      </c>
      <c r="F367" s="10" t="str">
        <f>IFERROR(IF(D367="","",INDEX('Party Data'!$D:$F,MATCH(DCR!C367,'Party Data'!F:F,0),1)),"")</f>
        <v/>
      </c>
      <c r="G367" s="32" t="str">
        <f>IFERROR(VLOOKUP(C367,'Party Data'!$F:$N,8,FALSE),"")</f>
        <v/>
      </c>
      <c r="H367" s="85" t="str">
        <f>IFERROR(UPPER(LEFT(VLOOKUP(C367,'Party Data'!$F:$M,5,FALSE),3)),"")</f>
        <v/>
      </c>
      <c r="I367" s="86" t="str">
        <f>IF(F367="","",VLOOKUP($D$2,ID!$C$1:$F$86,3,FALSE))</f>
        <v/>
      </c>
      <c r="J367" s="87" t="str">
        <f>IF(I367="","",VLOOKUP(I367,ID!$E$1:$F$107,2,FALSE))</f>
        <v/>
      </c>
      <c r="K367" s="164"/>
      <c r="L367" s="142" t="str">
        <f>IFERROR(IF(C367="","",IF(SUMIFS(Dues!$F$4:$F$153,Dues!$B$4:$B$153,DCR!$C367)-SUMIFS($M$7:$M366,$C$7:$C366,$C367)&lt;0,"No Due",SUMIFS(Dues!$F$4:$F$153,Dues!$B$4:$B$153,DCR!$C367)-SUMIFS($M$7:$M366,$C$7:$C366,$C367))),"No Dues")</f>
        <v/>
      </c>
      <c r="M367" s="143"/>
      <c r="N367" s="143"/>
      <c r="O367" s="145" t="str">
        <f>IFERROR(IF(AND(L367&lt;=0,M367&lt;&gt;""),"Cash?",SUMIFS($M$8:$M367,$C$8:$C367,$C367)/VLOOKUP($C367,$C$8:$L367,10,FALSE)),"")</f>
        <v/>
      </c>
      <c r="P367" s="50" t="str">
        <f t="shared" si="16"/>
        <v/>
      </c>
      <c r="Q367" s="63"/>
      <c r="R367" s="88" t="str">
        <f>IF(IFERROR(VLOOKUP(C367,$C$7:C366,1,FALSE)&gt;0,0),"",1)</f>
        <v/>
      </c>
      <c r="S367" s="88"/>
      <c r="T367" s="88" t="str">
        <f t="shared" si="17"/>
        <v/>
      </c>
      <c r="U367" s="89" t="e">
        <f t="shared" si="18"/>
        <v>#VALUE!</v>
      </c>
      <c r="V367" s="61"/>
      <c r="W367" s="146"/>
      <c r="X367" s="147"/>
    </row>
    <row r="368" spans="1:24" ht="16.5" customHeight="1">
      <c r="A368" s="62"/>
      <c r="B368" s="83" t="str">
        <f>IF(C368="","",_xlfn.AGGREGATE(2,7,$B$8:B367)+1)</f>
        <v/>
      </c>
      <c r="C368" s="84" t="str">
        <f>IFERROR(IF(D368="","",INDEX('Party Data'!$C$1:$P$9950,MATCH(DCR!D368,'Party Data'!$P$2:$P$9950,0)+1,4)),"New")</f>
        <v/>
      </c>
      <c r="D368" s="7"/>
      <c r="E368" s="8" t="str">
        <f>IFERROR(IF(C368="","",VLOOKUP(C368,'Party Data'!F:H,3,FALSE)),"")</f>
        <v/>
      </c>
      <c r="F368" s="10" t="str">
        <f>IFERROR(IF(D368="","",INDEX('Party Data'!$D:$F,MATCH(DCR!C368,'Party Data'!F:F,0),1)),"")</f>
        <v/>
      </c>
      <c r="G368" s="32" t="str">
        <f>IFERROR(VLOOKUP(C368,'Party Data'!$F:$N,8,FALSE),"")</f>
        <v/>
      </c>
      <c r="H368" s="85" t="str">
        <f>IFERROR(UPPER(LEFT(VLOOKUP(C368,'Party Data'!$F:$M,5,FALSE),3)),"")</f>
        <v/>
      </c>
      <c r="I368" s="86" t="str">
        <f>IF(F368="","",VLOOKUP($D$2,ID!$C$1:$F$86,3,FALSE))</f>
        <v/>
      </c>
      <c r="J368" s="87" t="str">
        <f>IF(I368="","",VLOOKUP(I368,ID!$E$1:$F$107,2,FALSE))</f>
        <v/>
      </c>
      <c r="K368" s="164"/>
      <c r="L368" s="142" t="str">
        <f>IFERROR(IF(C368="","",IF(SUMIFS(Dues!$F$4:$F$153,Dues!$B$4:$B$153,DCR!$C368)-SUMIFS($M$7:$M367,$C$7:$C367,$C368)&lt;0,"No Due",SUMIFS(Dues!$F$4:$F$153,Dues!$B$4:$B$153,DCR!$C368)-SUMIFS($M$7:$M367,$C$7:$C367,$C368))),"No Dues")</f>
        <v/>
      </c>
      <c r="M368" s="143"/>
      <c r="N368" s="143"/>
      <c r="O368" s="145" t="str">
        <f>IFERROR(IF(AND(L368&lt;=0,M368&lt;&gt;""),"Cash?",SUMIFS($M$8:$M368,$C$8:$C368,$C368)/VLOOKUP($C368,$C$8:$L368,10,FALSE)),"")</f>
        <v/>
      </c>
      <c r="P368" s="50" t="str">
        <f t="shared" si="16"/>
        <v/>
      </c>
      <c r="Q368" s="63"/>
      <c r="R368" s="88" t="str">
        <f>IF(IFERROR(VLOOKUP(C368,$C$7:C367,1,FALSE)&gt;0,0),"",1)</f>
        <v/>
      </c>
      <c r="S368" s="88"/>
      <c r="T368" s="88" t="str">
        <f t="shared" si="17"/>
        <v/>
      </c>
      <c r="U368" s="89" t="e">
        <f t="shared" si="18"/>
        <v>#VALUE!</v>
      </c>
      <c r="V368" s="61"/>
      <c r="W368" s="146"/>
      <c r="X368" s="147"/>
    </row>
    <row r="369" spans="1:24" ht="16.5" customHeight="1">
      <c r="A369" s="62"/>
      <c r="B369" s="83" t="str">
        <f>IF(C369="","",_xlfn.AGGREGATE(2,7,$B$8:B368)+1)</f>
        <v/>
      </c>
      <c r="C369" s="84" t="str">
        <f>IFERROR(IF(D369="","",INDEX('Party Data'!$C$1:$P$9950,MATCH(DCR!D369,'Party Data'!$P$2:$P$9950,0)+1,4)),"New")</f>
        <v/>
      </c>
      <c r="D369" s="7"/>
      <c r="E369" s="8" t="str">
        <f>IFERROR(IF(C369="","",VLOOKUP(C369,'Party Data'!F:H,3,FALSE)),"")</f>
        <v/>
      </c>
      <c r="F369" s="10" t="str">
        <f>IFERROR(IF(D369="","",INDEX('Party Data'!$D:$F,MATCH(DCR!C369,'Party Data'!F:F,0),1)),"")</f>
        <v/>
      </c>
      <c r="G369" s="32" t="str">
        <f>IFERROR(VLOOKUP(C369,'Party Data'!$F:$N,8,FALSE),"")</f>
        <v/>
      </c>
      <c r="H369" s="85" t="str">
        <f>IFERROR(UPPER(LEFT(VLOOKUP(C369,'Party Data'!$F:$M,5,FALSE),3)),"")</f>
        <v/>
      </c>
      <c r="I369" s="86" t="str">
        <f>IF(F369="","",VLOOKUP($D$2,ID!$C$1:$F$86,3,FALSE))</f>
        <v/>
      </c>
      <c r="J369" s="87" t="str">
        <f>IF(I369="","",VLOOKUP(I369,ID!$E$1:$F$107,2,FALSE))</f>
        <v/>
      </c>
      <c r="K369" s="164"/>
      <c r="L369" s="142" t="str">
        <f>IFERROR(IF(C369="","",IF(SUMIFS(Dues!$F$4:$F$153,Dues!$B$4:$B$153,DCR!$C369)-SUMIFS($M$7:$M368,$C$7:$C368,$C369)&lt;0,"No Due",SUMIFS(Dues!$F$4:$F$153,Dues!$B$4:$B$153,DCR!$C369)-SUMIFS($M$7:$M368,$C$7:$C368,$C369))),"No Dues")</f>
        <v/>
      </c>
      <c r="M369" s="143"/>
      <c r="N369" s="143"/>
      <c r="O369" s="145" t="str">
        <f>IFERROR(IF(AND(L369&lt;=0,M369&lt;&gt;""),"Cash?",SUMIFS($M$8:$M369,$C$8:$C369,$C369)/VLOOKUP($C369,$C$8:$L369,10,FALSE)),"")</f>
        <v/>
      </c>
      <c r="P369" s="50" t="str">
        <f t="shared" si="16"/>
        <v/>
      </c>
      <c r="Q369" s="63"/>
      <c r="R369" s="88" t="str">
        <f>IF(IFERROR(VLOOKUP(C369,$C$7:C368,1,FALSE)&gt;0,0),"",1)</f>
        <v/>
      </c>
      <c r="S369" s="88"/>
      <c r="T369" s="88" t="str">
        <f t="shared" si="17"/>
        <v/>
      </c>
      <c r="U369" s="89" t="e">
        <f t="shared" si="18"/>
        <v>#VALUE!</v>
      </c>
      <c r="V369" s="61"/>
      <c r="W369" s="146"/>
      <c r="X369" s="147"/>
    </row>
    <row r="370" spans="1:24" ht="16.5" customHeight="1">
      <c r="A370" s="62"/>
      <c r="B370" s="83" t="str">
        <f>IF(C370="","",_xlfn.AGGREGATE(2,7,$B$8:B369)+1)</f>
        <v/>
      </c>
      <c r="C370" s="84" t="str">
        <f>IFERROR(IF(D370="","",INDEX('Party Data'!$C$1:$P$9950,MATCH(DCR!D370,'Party Data'!$P$2:$P$9950,0)+1,4)),"New")</f>
        <v/>
      </c>
      <c r="D370" s="7"/>
      <c r="E370" s="8" t="str">
        <f>IFERROR(IF(C370="","",VLOOKUP(C370,'Party Data'!F:H,3,FALSE)),"")</f>
        <v/>
      </c>
      <c r="F370" s="10" t="str">
        <f>IFERROR(IF(D370="","",INDEX('Party Data'!$D:$F,MATCH(DCR!C370,'Party Data'!F:F,0),1)),"")</f>
        <v/>
      </c>
      <c r="G370" s="32" t="str">
        <f>IFERROR(VLOOKUP(C370,'Party Data'!$F:$N,8,FALSE),"")</f>
        <v/>
      </c>
      <c r="H370" s="85" t="str">
        <f>IFERROR(UPPER(LEFT(VLOOKUP(C370,'Party Data'!$F:$M,5,FALSE),3)),"")</f>
        <v/>
      </c>
      <c r="I370" s="86" t="str">
        <f>IF(F370="","",VLOOKUP($D$2,ID!$C$1:$F$86,3,FALSE))</f>
        <v/>
      </c>
      <c r="J370" s="87" t="str">
        <f>IF(I370="","",VLOOKUP(I370,ID!$E$1:$F$107,2,FALSE))</f>
        <v/>
      </c>
      <c r="K370" s="164"/>
      <c r="L370" s="142" t="str">
        <f>IFERROR(IF(C370="","",IF(SUMIFS(Dues!$F$4:$F$153,Dues!$B$4:$B$153,DCR!$C370)-SUMIFS($M$7:$M369,$C$7:$C369,$C370)&lt;0,"No Due",SUMIFS(Dues!$F$4:$F$153,Dues!$B$4:$B$153,DCR!$C370)-SUMIFS($M$7:$M369,$C$7:$C369,$C370))),"No Dues")</f>
        <v/>
      </c>
      <c r="M370" s="143"/>
      <c r="N370" s="143"/>
      <c r="O370" s="145" t="str">
        <f>IFERROR(IF(AND(L370&lt;=0,M370&lt;&gt;""),"Cash?",SUMIFS($M$8:$M370,$C$8:$C370,$C370)/VLOOKUP($C370,$C$8:$L370,10,FALSE)),"")</f>
        <v/>
      </c>
      <c r="P370" s="50" t="str">
        <f t="shared" si="16"/>
        <v/>
      </c>
      <c r="Q370" s="63"/>
      <c r="R370" s="88" t="str">
        <f>IF(IFERROR(VLOOKUP(C370,$C$7:C369,1,FALSE)&gt;0,0),"",1)</f>
        <v/>
      </c>
      <c r="S370" s="88"/>
      <c r="T370" s="88" t="str">
        <f t="shared" si="17"/>
        <v/>
      </c>
      <c r="U370" s="89" t="e">
        <f t="shared" si="18"/>
        <v>#VALUE!</v>
      </c>
      <c r="V370" s="61"/>
      <c r="W370" s="146"/>
      <c r="X370" s="147"/>
    </row>
    <row r="371" spans="1:24" ht="16.5" customHeight="1">
      <c r="A371" s="62"/>
      <c r="B371" s="83" t="str">
        <f>IF(C371="","",_xlfn.AGGREGATE(2,7,$B$8:B370)+1)</f>
        <v/>
      </c>
      <c r="C371" s="84" t="str">
        <f>IFERROR(IF(D371="","",INDEX('Party Data'!$C$1:$P$9950,MATCH(DCR!D371,'Party Data'!$P$2:$P$9950,0)+1,4)),"New")</f>
        <v/>
      </c>
      <c r="D371" s="7"/>
      <c r="E371" s="8" t="str">
        <f>IFERROR(IF(C371="","",VLOOKUP(C371,'Party Data'!F:H,3,FALSE)),"")</f>
        <v/>
      </c>
      <c r="F371" s="10" t="str">
        <f>IFERROR(IF(D371="","",INDEX('Party Data'!$D:$F,MATCH(DCR!C371,'Party Data'!F:F,0),1)),"")</f>
        <v/>
      </c>
      <c r="G371" s="32" t="str">
        <f>IFERROR(VLOOKUP(C371,'Party Data'!$F:$N,8,FALSE),"")</f>
        <v/>
      </c>
      <c r="H371" s="85" t="str">
        <f>IFERROR(UPPER(LEFT(VLOOKUP(C371,'Party Data'!$F:$M,5,FALSE),3)),"")</f>
        <v/>
      </c>
      <c r="I371" s="86" t="str">
        <f>IF(F371="","",VLOOKUP($D$2,ID!$C$1:$F$86,3,FALSE))</f>
        <v/>
      </c>
      <c r="J371" s="87" t="str">
        <f>IF(I371="","",VLOOKUP(I371,ID!$E$1:$F$107,2,FALSE))</f>
        <v/>
      </c>
      <c r="K371" s="164"/>
      <c r="L371" s="142" t="str">
        <f>IFERROR(IF(C371="","",IF(SUMIFS(Dues!$F$4:$F$153,Dues!$B$4:$B$153,DCR!$C371)-SUMIFS($M$7:$M370,$C$7:$C370,$C371)&lt;0,"No Due",SUMIFS(Dues!$F$4:$F$153,Dues!$B$4:$B$153,DCR!$C371)-SUMIFS($M$7:$M370,$C$7:$C370,$C371))),"No Dues")</f>
        <v/>
      </c>
      <c r="M371" s="143"/>
      <c r="N371" s="143"/>
      <c r="O371" s="145" t="str">
        <f>IFERROR(IF(AND(L371&lt;=0,M371&lt;&gt;""),"Cash?",SUMIFS($M$8:$M371,$C$8:$C371,$C371)/VLOOKUP($C371,$C$8:$L371,10,FALSE)),"")</f>
        <v/>
      </c>
      <c r="P371" s="50" t="str">
        <f t="shared" si="16"/>
        <v/>
      </c>
      <c r="Q371" s="63"/>
      <c r="R371" s="88" t="str">
        <f>IF(IFERROR(VLOOKUP(C371,$C$7:C370,1,FALSE)&gt;0,0),"",1)</f>
        <v/>
      </c>
      <c r="S371" s="88"/>
      <c r="T371" s="88" t="str">
        <f t="shared" si="17"/>
        <v/>
      </c>
      <c r="U371" s="89" t="e">
        <f t="shared" si="18"/>
        <v>#VALUE!</v>
      </c>
      <c r="V371" s="61"/>
      <c r="W371" s="146"/>
      <c r="X371" s="147"/>
    </row>
    <row r="372" spans="1:24" ht="16.5" customHeight="1">
      <c r="A372" s="62"/>
      <c r="B372" s="83" t="str">
        <f>IF(C372="","",_xlfn.AGGREGATE(2,7,$B$8:B371)+1)</f>
        <v/>
      </c>
      <c r="C372" s="84" t="str">
        <f>IFERROR(IF(D372="","",INDEX('Party Data'!$C$1:$P$9950,MATCH(DCR!D372,'Party Data'!$P$2:$P$9950,0)+1,4)),"New")</f>
        <v/>
      </c>
      <c r="D372" s="7"/>
      <c r="E372" s="8" t="str">
        <f>IFERROR(IF(C372="","",VLOOKUP(C372,'Party Data'!F:H,3,FALSE)),"")</f>
        <v/>
      </c>
      <c r="F372" s="10" t="str">
        <f>IFERROR(IF(D372="","",INDEX('Party Data'!$D:$F,MATCH(DCR!C372,'Party Data'!F:F,0),1)),"")</f>
        <v/>
      </c>
      <c r="G372" s="32" t="str">
        <f>IFERROR(VLOOKUP(C372,'Party Data'!$F:$N,8,FALSE),"")</f>
        <v/>
      </c>
      <c r="H372" s="85" t="str">
        <f>IFERROR(UPPER(LEFT(VLOOKUP(C372,'Party Data'!$F:$M,5,FALSE),3)),"")</f>
        <v/>
      </c>
      <c r="I372" s="86" t="str">
        <f>IF(F372="","",VLOOKUP($D$2,ID!$C$1:$F$86,3,FALSE))</f>
        <v/>
      </c>
      <c r="J372" s="87" t="str">
        <f>IF(I372="","",VLOOKUP(I372,ID!$E$1:$F$107,2,FALSE))</f>
        <v/>
      </c>
      <c r="K372" s="164"/>
      <c r="L372" s="142" t="str">
        <f>IFERROR(IF(C372="","",IF(SUMIFS(Dues!$F$4:$F$153,Dues!$B$4:$B$153,DCR!$C372)-SUMIFS($M$7:$M371,$C$7:$C371,$C372)&lt;0,"No Due",SUMIFS(Dues!$F$4:$F$153,Dues!$B$4:$B$153,DCR!$C372)-SUMIFS($M$7:$M371,$C$7:$C371,$C372))),"No Dues")</f>
        <v/>
      </c>
      <c r="M372" s="143"/>
      <c r="N372" s="143"/>
      <c r="O372" s="145" t="str">
        <f>IFERROR(IF(AND(L372&lt;=0,M372&lt;&gt;""),"Cash?",SUMIFS($M$8:$M372,$C$8:$C372,$C372)/VLOOKUP($C372,$C$8:$L372,10,FALSE)),"")</f>
        <v/>
      </c>
      <c r="P372" s="50" t="str">
        <f t="shared" si="16"/>
        <v/>
      </c>
      <c r="Q372" s="63"/>
      <c r="R372" s="88" t="str">
        <f>IF(IFERROR(VLOOKUP(C372,$C$7:C371,1,FALSE)&gt;0,0),"",1)</f>
        <v/>
      </c>
      <c r="S372" s="88"/>
      <c r="T372" s="88" t="str">
        <f t="shared" si="17"/>
        <v/>
      </c>
      <c r="U372" s="89" t="e">
        <f t="shared" si="18"/>
        <v>#VALUE!</v>
      </c>
      <c r="V372" s="61"/>
      <c r="W372" s="146"/>
      <c r="X372" s="147"/>
    </row>
    <row r="373" spans="1:24" ht="16.5" customHeight="1">
      <c r="A373" s="62"/>
      <c r="B373" s="83" t="str">
        <f>IF(C373="","",_xlfn.AGGREGATE(2,7,$B$8:B372)+1)</f>
        <v/>
      </c>
      <c r="C373" s="84" t="str">
        <f>IFERROR(IF(D373="","",INDEX('Party Data'!$C$1:$P$9950,MATCH(DCR!D373,'Party Data'!$P$2:$P$9950,0)+1,4)),"New")</f>
        <v/>
      </c>
      <c r="D373" s="7"/>
      <c r="E373" s="8" t="str">
        <f>IFERROR(IF(C373="","",VLOOKUP(C373,'Party Data'!F:H,3,FALSE)),"")</f>
        <v/>
      </c>
      <c r="F373" s="10" t="str">
        <f>IFERROR(IF(D373="","",INDEX('Party Data'!$D:$F,MATCH(DCR!C373,'Party Data'!F:F,0),1)),"")</f>
        <v/>
      </c>
      <c r="G373" s="32" t="str">
        <f>IFERROR(VLOOKUP(C373,'Party Data'!$F:$N,8,FALSE),"")</f>
        <v/>
      </c>
      <c r="H373" s="85" t="str">
        <f>IFERROR(UPPER(LEFT(VLOOKUP(C373,'Party Data'!$F:$M,5,FALSE),3)),"")</f>
        <v/>
      </c>
      <c r="I373" s="86" t="str">
        <f>IF(F373="","",VLOOKUP($D$2,ID!$C$1:$F$86,3,FALSE))</f>
        <v/>
      </c>
      <c r="J373" s="87" t="str">
        <f>IF(I373="","",VLOOKUP(I373,ID!$E$1:$F$107,2,FALSE))</f>
        <v/>
      </c>
      <c r="K373" s="164"/>
      <c r="L373" s="142" t="str">
        <f>IFERROR(IF(C373="","",IF(SUMIFS(Dues!$F$4:$F$153,Dues!$B$4:$B$153,DCR!$C373)-SUMIFS($M$7:$M372,$C$7:$C372,$C373)&lt;0,"No Due",SUMIFS(Dues!$F$4:$F$153,Dues!$B$4:$B$153,DCR!$C373)-SUMIFS($M$7:$M372,$C$7:$C372,$C373))),"No Dues")</f>
        <v/>
      </c>
      <c r="M373" s="143"/>
      <c r="N373" s="143"/>
      <c r="O373" s="145" t="str">
        <f>IFERROR(IF(AND(L373&lt;=0,M373&lt;&gt;""),"Cash?",SUMIFS($M$8:$M373,$C$8:$C373,$C373)/VLOOKUP($C373,$C$8:$L373,10,FALSE)),"")</f>
        <v/>
      </c>
      <c r="P373" s="50" t="str">
        <f t="shared" si="16"/>
        <v/>
      </c>
      <c r="Q373" s="63"/>
      <c r="R373" s="88" t="str">
        <f>IF(IFERROR(VLOOKUP(C373,$C$7:C372,1,FALSE)&gt;0,0),"",1)</f>
        <v/>
      </c>
      <c r="S373" s="88"/>
      <c r="T373" s="88" t="str">
        <f t="shared" si="17"/>
        <v/>
      </c>
      <c r="U373" s="89" t="e">
        <f t="shared" si="18"/>
        <v>#VALUE!</v>
      </c>
      <c r="V373" s="61"/>
      <c r="W373" s="146"/>
      <c r="X373" s="147"/>
    </row>
    <row r="374" spans="1:24" ht="16.5" customHeight="1">
      <c r="A374" s="62"/>
      <c r="B374" s="83" t="str">
        <f>IF(C374="","",_xlfn.AGGREGATE(2,7,$B$8:B373)+1)</f>
        <v/>
      </c>
      <c r="C374" s="84" t="str">
        <f>IFERROR(IF(D374="","",INDEX('Party Data'!$C$1:$P$9950,MATCH(DCR!D374,'Party Data'!$P$2:$P$9950,0)+1,4)),"New")</f>
        <v/>
      </c>
      <c r="D374" s="7"/>
      <c r="E374" s="8" t="str">
        <f>IFERROR(IF(C374="","",VLOOKUP(C374,'Party Data'!F:H,3,FALSE)),"")</f>
        <v/>
      </c>
      <c r="F374" s="10" t="str">
        <f>IFERROR(IF(D374="","",INDEX('Party Data'!$D:$F,MATCH(DCR!C374,'Party Data'!F:F,0),1)),"")</f>
        <v/>
      </c>
      <c r="G374" s="32" t="str">
        <f>IFERROR(VLOOKUP(C374,'Party Data'!$F:$N,8,FALSE),"")</f>
        <v/>
      </c>
      <c r="H374" s="85" t="str">
        <f>IFERROR(UPPER(LEFT(VLOOKUP(C374,'Party Data'!$F:$M,5,FALSE),3)),"")</f>
        <v/>
      </c>
      <c r="I374" s="86" t="str">
        <f>IF(F374="","",VLOOKUP($D$2,ID!$C$1:$F$86,3,FALSE))</f>
        <v/>
      </c>
      <c r="J374" s="87" t="str">
        <f>IF(I374="","",VLOOKUP(I374,ID!$E$1:$F$107,2,FALSE))</f>
        <v/>
      </c>
      <c r="K374" s="164"/>
      <c r="L374" s="142" t="str">
        <f>IFERROR(IF(C374="","",IF(SUMIFS(Dues!$F$4:$F$153,Dues!$B$4:$B$153,DCR!$C374)-SUMIFS($M$7:$M373,$C$7:$C373,$C374)&lt;0,"No Due",SUMIFS(Dues!$F$4:$F$153,Dues!$B$4:$B$153,DCR!$C374)-SUMIFS($M$7:$M373,$C$7:$C373,$C374))),"No Dues")</f>
        <v/>
      </c>
      <c r="M374" s="143"/>
      <c r="N374" s="143"/>
      <c r="O374" s="145" t="str">
        <f>IFERROR(IF(AND(L374&lt;=0,M374&lt;&gt;""),"Cash?",SUMIFS($M$8:$M374,$C$8:$C374,$C374)/VLOOKUP($C374,$C$8:$L374,10,FALSE)),"")</f>
        <v/>
      </c>
      <c r="P374" s="50" t="str">
        <f t="shared" si="16"/>
        <v/>
      </c>
      <c r="Q374" s="63"/>
      <c r="R374" s="88" t="str">
        <f>IF(IFERROR(VLOOKUP(C374,$C$7:C373,1,FALSE)&gt;0,0),"",1)</f>
        <v/>
      </c>
      <c r="S374" s="88"/>
      <c r="T374" s="88" t="str">
        <f t="shared" si="17"/>
        <v/>
      </c>
      <c r="U374" s="89" t="e">
        <f t="shared" si="18"/>
        <v>#VALUE!</v>
      </c>
      <c r="V374" s="61"/>
      <c r="W374" s="146"/>
      <c r="X374" s="147"/>
    </row>
    <row r="375" spans="1:24" ht="16.5" customHeight="1">
      <c r="A375" s="62"/>
      <c r="B375" s="83" t="str">
        <f>IF(C375="","",_xlfn.AGGREGATE(2,7,$B$8:B374)+1)</f>
        <v/>
      </c>
      <c r="C375" s="84" t="str">
        <f>IFERROR(IF(D375="","",INDEX('Party Data'!$C$1:$P$9950,MATCH(DCR!D375,'Party Data'!$P$2:$P$9950,0)+1,4)),"New")</f>
        <v/>
      </c>
      <c r="D375" s="7"/>
      <c r="E375" s="8" t="str">
        <f>IFERROR(IF(C375="","",VLOOKUP(C375,'Party Data'!F:H,3,FALSE)),"")</f>
        <v/>
      </c>
      <c r="F375" s="10" t="str">
        <f>IFERROR(IF(D375="","",INDEX('Party Data'!$D:$F,MATCH(DCR!C375,'Party Data'!F:F,0),1)),"")</f>
        <v/>
      </c>
      <c r="G375" s="32" t="str">
        <f>IFERROR(VLOOKUP(C375,'Party Data'!$F:$N,8,FALSE),"")</f>
        <v/>
      </c>
      <c r="H375" s="85" t="str">
        <f>IFERROR(UPPER(LEFT(VLOOKUP(C375,'Party Data'!$F:$M,5,FALSE),3)),"")</f>
        <v/>
      </c>
      <c r="I375" s="86" t="str">
        <f>IF(F375="","",VLOOKUP($D$2,ID!$C$1:$F$86,3,FALSE))</f>
        <v/>
      </c>
      <c r="J375" s="87" t="str">
        <f>IF(I375="","",VLOOKUP(I375,ID!$E$1:$F$107,2,FALSE))</f>
        <v/>
      </c>
      <c r="K375" s="164"/>
      <c r="L375" s="142" t="str">
        <f>IFERROR(IF(C375="","",IF(SUMIFS(Dues!$F$4:$F$153,Dues!$B$4:$B$153,DCR!$C375)-SUMIFS($M$7:$M374,$C$7:$C374,$C375)&lt;0,"No Due",SUMIFS(Dues!$F$4:$F$153,Dues!$B$4:$B$153,DCR!$C375)-SUMIFS($M$7:$M374,$C$7:$C374,$C375))),"No Dues")</f>
        <v/>
      </c>
      <c r="M375" s="143"/>
      <c r="N375" s="143"/>
      <c r="O375" s="145" t="str">
        <f>IFERROR(IF(AND(L375&lt;=0,M375&lt;&gt;""),"Cash?",SUMIFS($M$8:$M375,$C$8:$C375,$C375)/VLOOKUP($C375,$C$8:$L375,10,FALSE)),"")</f>
        <v/>
      </c>
      <c r="P375" s="50" t="str">
        <f t="shared" si="16"/>
        <v/>
      </c>
      <c r="Q375" s="63"/>
      <c r="R375" s="88" t="str">
        <f>IF(IFERROR(VLOOKUP(C375,$C$7:C374,1,FALSE)&gt;0,0),"",1)</f>
        <v/>
      </c>
      <c r="S375" s="88"/>
      <c r="T375" s="88" t="str">
        <f t="shared" si="17"/>
        <v/>
      </c>
      <c r="U375" s="89" t="e">
        <f t="shared" si="18"/>
        <v>#VALUE!</v>
      </c>
      <c r="V375" s="61"/>
      <c r="W375" s="146"/>
      <c r="X375" s="147"/>
    </row>
    <row r="376" spans="1:24" ht="16.5" customHeight="1">
      <c r="A376" s="62"/>
      <c r="B376" s="83" t="str">
        <f>IF(C376="","",_xlfn.AGGREGATE(2,7,$B$8:B375)+1)</f>
        <v/>
      </c>
      <c r="C376" s="84" t="str">
        <f>IFERROR(IF(D376="","",INDEX('Party Data'!$C$1:$P$9950,MATCH(DCR!D376,'Party Data'!$P$2:$P$9950,0)+1,4)),"New")</f>
        <v/>
      </c>
      <c r="D376" s="7"/>
      <c r="E376" s="8" t="str">
        <f>IFERROR(IF(C376="","",VLOOKUP(C376,'Party Data'!F:H,3,FALSE)),"")</f>
        <v/>
      </c>
      <c r="F376" s="10" t="str">
        <f>IFERROR(IF(D376="","",INDEX('Party Data'!$D:$F,MATCH(DCR!C376,'Party Data'!F:F,0),1)),"")</f>
        <v/>
      </c>
      <c r="G376" s="32" t="str">
        <f>IFERROR(VLOOKUP(C376,'Party Data'!$F:$N,8,FALSE),"")</f>
        <v/>
      </c>
      <c r="H376" s="85" t="str">
        <f>IFERROR(UPPER(LEFT(VLOOKUP(C376,'Party Data'!$F:$M,5,FALSE),3)),"")</f>
        <v/>
      </c>
      <c r="I376" s="86" t="str">
        <f>IF(F376="","",VLOOKUP($D$2,ID!$C$1:$F$86,3,FALSE))</f>
        <v/>
      </c>
      <c r="J376" s="87" t="str">
        <f>IF(I376="","",VLOOKUP(I376,ID!$E$1:$F$107,2,FALSE))</f>
        <v/>
      </c>
      <c r="K376" s="164"/>
      <c r="L376" s="142" t="str">
        <f>IFERROR(IF(C376="","",IF(SUMIFS(Dues!$F$4:$F$153,Dues!$B$4:$B$153,DCR!$C376)-SUMIFS($M$7:$M375,$C$7:$C375,$C376)&lt;0,"No Due",SUMIFS(Dues!$F$4:$F$153,Dues!$B$4:$B$153,DCR!$C376)-SUMIFS($M$7:$M375,$C$7:$C375,$C376))),"No Dues")</f>
        <v/>
      </c>
      <c r="M376" s="143"/>
      <c r="N376" s="143"/>
      <c r="O376" s="145" t="str">
        <f>IFERROR(IF(AND(L376&lt;=0,M376&lt;&gt;""),"Cash?",SUMIFS($M$8:$M376,$C$8:$C376,$C376)/VLOOKUP($C376,$C$8:$L376,10,FALSE)),"")</f>
        <v/>
      </c>
      <c r="P376" s="50" t="str">
        <f t="shared" si="16"/>
        <v/>
      </c>
      <c r="Q376" s="63"/>
      <c r="R376" s="88" t="str">
        <f>IF(IFERROR(VLOOKUP(C376,$C$7:C375,1,FALSE)&gt;0,0),"",1)</f>
        <v/>
      </c>
      <c r="S376" s="88"/>
      <c r="T376" s="88" t="str">
        <f t="shared" si="17"/>
        <v/>
      </c>
      <c r="U376" s="89" t="e">
        <f t="shared" si="18"/>
        <v>#VALUE!</v>
      </c>
      <c r="V376" s="61"/>
      <c r="W376" s="146"/>
      <c r="X376" s="147"/>
    </row>
    <row r="377" spans="1:24" ht="16.5" customHeight="1">
      <c r="A377" s="62"/>
      <c r="B377" s="83" t="str">
        <f>IF(C377="","",_xlfn.AGGREGATE(2,7,$B$8:B376)+1)</f>
        <v/>
      </c>
      <c r="C377" s="84" t="str">
        <f>IFERROR(IF(D377="","",INDEX('Party Data'!$C$1:$P$9950,MATCH(DCR!D377,'Party Data'!$P$2:$P$9950,0)+1,4)),"New")</f>
        <v/>
      </c>
      <c r="D377" s="7"/>
      <c r="E377" s="8" t="str">
        <f>IFERROR(IF(C377="","",VLOOKUP(C377,'Party Data'!F:H,3,FALSE)),"")</f>
        <v/>
      </c>
      <c r="F377" s="10" t="str">
        <f>IFERROR(IF(D377="","",INDEX('Party Data'!$D:$F,MATCH(DCR!C377,'Party Data'!F:F,0),1)),"")</f>
        <v/>
      </c>
      <c r="G377" s="32" t="str">
        <f>IFERROR(VLOOKUP(C377,'Party Data'!$F:$N,8,FALSE),"")</f>
        <v/>
      </c>
      <c r="H377" s="85" t="str">
        <f>IFERROR(UPPER(LEFT(VLOOKUP(C377,'Party Data'!$F:$M,5,FALSE),3)),"")</f>
        <v/>
      </c>
      <c r="I377" s="86" t="str">
        <f>IF(F377="","",VLOOKUP($D$2,ID!$C$1:$F$86,3,FALSE))</f>
        <v/>
      </c>
      <c r="J377" s="87" t="str">
        <f>IF(I377="","",VLOOKUP(I377,ID!$E$1:$F$107,2,FALSE))</f>
        <v/>
      </c>
      <c r="K377" s="164"/>
      <c r="L377" s="142" t="str">
        <f>IFERROR(IF(C377="","",IF(SUMIFS(Dues!$F$4:$F$153,Dues!$B$4:$B$153,DCR!$C377)-SUMIFS($M$7:$M376,$C$7:$C376,$C377)&lt;0,"No Due",SUMIFS(Dues!$F$4:$F$153,Dues!$B$4:$B$153,DCR!$C377)-SUMIFS($M$7:$M376,$C$7:$C376,$C377))),"No Dues")</f>
        <v/>
      </c>
      <c r="M377" s="143"/>
      <c r="N377" s="143"/>
      <c r="O377" s="145" t="str">
        <f>IFERROR(IF(AND(L377&lt;=0,M377&lt;&gt;""),"Cash?",SUMIFS($M$8:$M377,$C$8:$C377,$C377)/VLOOKUP($C377,$C$8:$L377,10,FALSE)),"")</f>
        <v/>
      </c>
      <c r="P377" s="50" t="str">
        <f t="shared" si="16"/>
        <v/>
      </c>
      <c r="Q377" s="63"/>
      <c r="R377" s="88" t="str">
        <f>IF(IFERROR(VLOOKUP(C377,$C$7:C376,1,FALSE)&gt;0,0),"",1)</f>
        <v/>
      </c>
      <c r="S377" s="88"/>
      <c r="T377" s="88" t="str">
        <f t="shared" si="17"/>
        <v/>
      </c>
      <c r="U377" s="89" t="e">
        <f t="shared" si="18"/>
        <v>#VALUE!</v>
      </c>
      <c r="V377" s="61"/>
      <c r="W377" s="146"/>
      <c r="X377" s="147"/>
    </row>
    <row r="378" spans="1:24" ht="16.5" customHeight="1">
      <c r="A378" s="62"/>
      <c r="B378" s="83" t="str">
        <f>IF(C378="","",_xlfn.AGGREGATE(2,7,$B$8:B377)+1)</f>
        <v/>
      </c>
      <c r="C378" s="84" t="str">
        <f>IFERROR(IF(D378="","",INDEX('Party Data'!$C$1:$P$9950,MATCH(DCR!D378,'Party Data'!$P$2:$P$9950,0)+1,4)),"New")</f>
        <v/>
      </c>
      <c r="D378" s="7"/>
      <c r="E378" s="8" t="str">
        <f>IFERROR(IF(C378="","",VLOOKUP(C378,'Party Data'!F:H,3,FALSE)),"")</f>
        <v/>
      </c>
      <c r="F378" s="10" t="str">
        <f>IFERROR(IF(D378="","",INDEX('Party Data'!$D:$F,MATCH(DCR!C378,'Party Data'!F:F,0),1)),"")</f>
        <v/>
      </c>
      <c r="G378" s="32" t="str">
        <f>IFERROR(VLOOKUP(C378,'Party Data'!$F:$N,8,FALSE),"")</f>
        <v/>
      </c>
      <c r="H378" s="85" t="str">
        <f>IFERROR(UPPER(LEFT(VLOOKUP(C378,'Party Data'!$F:$M,5,FALSE),3)),"")</f>
        <v/>
      </c>
      <c r="I378" s="86" t="str">
        <f>IF(F378="","",VLOOKUP($D$2,ID!$C$1:$F$86,3,FALSE))</f>
        <v/>
      </c>
      <c r="J378" s="87" t="str">
        <f>IF(I378="","",VLOOKUP(I378,ID!$E$1:$F$107,2,FALSE))</f>
        <v/>
      </c>
      <c r="K378" s="164"/>
      <c r="L378" s="142" t="str">
        <f>IFERROR(IF(C378="","",IF(SUMIFS(Dues!$F$4:$F$153,Dues!$B$4:$B$153,DCR!$C378)-SUMIFS($M$7:$M377,$C$7:$C377,$C378)&lt;0,"No Due",SUMIFS(Dues!$F$4:$F$153,Dues!$B$4:$B$153,DCR!$C378)-SUMIFS($M$7:$M377,$C$7:$C377,$C378))),"No Dues")</f>
        <v/>
      </c>
      <c r="M378" s="143"/>
      <c r="N378" s="143"/>
      <c r="O378" s="145" t="str">
        <f>IFERROR(IF(AND(L378&lt;=0,M378&lt;&gt;""),"Cash?",SUMIFS($M$8:$M378,$C$8:$C378,$C378)/VLOOKUP($C378,$C$8:$L378,10,FALSE)),"")</f>
        <v/>
      </c>
      <c r="P378" s="50" t="str">
        <f t="shared" si="16"/>
        <v/>
      </c>
      <c r="Q378" s="63"/>
      <c r="R378" s="88" t="str">
        <f>IF(IFERROR(VLOOKUP(C378,$C$7:C377,1,FALSE)&gt;0,0),"",1)</f>
        <v/>
      </c>
      <c r="S378" s="88"/>
      <c r="T378" s="88" t="str">
        <f t="shared" si="17"/>
        <v/>
      </c>
      <c r="U378" s="89" t="e">
        <f t="shared" si="18"/>
        <v>#VALUE!</v>
      </c>
      <c r="V378" s="61"/>
      <c r="W378" s="146"/>
      <c r="X378" s="147"/>
    </row>
    <row r="379" spans="1:24" ht="16.5" customHeight="1">
      <c r="A379" s="62"/>
      <c r="B379" s="83" t="str">
        <f>IF(C379="","",_xlfn.AGGREGATE(2,7,$B$8:B378)+1)</f>
        <v/>
      </c>
      <c r="C379" s="84" t="str">
        <f>IFERROR(IF(D379="","",INDEX('Party Data'!$C$1:$P$9950,MATCH(DCR!D379,'Party Data'!$P$2:$P$9950,0)+1,4)),"New")</f>
        <v/>
      </c>
      <c r="D379" s="7"/>
      <c r="E379" s="8" t="str">
        <f>IFERROR(IF(C379="","",VLOOKUP(C379,'Party Data'!F:H,3,FALSE)),"")</f>
        <v/>
      </c>
      <c r="F379" s="10" t="str">
        <f>IFERROR(IF(D379="","",INDEX('Party Data'!$D:$F,MATCH(DCR!C379,'Party Data'!F:F,0),1)),"")</f>
        <v/>
      </c>
      <c r="G379" s="32" t="str">
        <f>IFERROR(VLOOKUP(C379,'Party Data'!$F:$N,8,FALSE),"")</f>
        <v/>
      </c>
      <c r="H379" s="85" t="str">
        <f>IFERROR(UPPER(LEFT(VLOOKUP(C379,'Party Data'!$F:$M,5,FALSE),3)),"")</f>
        <v/>
      </c>
      <c r="I379" s="86" t="str">
        <f>IF(F379="","",VLOOKUP($D$2,ID!$C$1:$F$86,3,FALSE))</f>
        <v/>
      </c>
      <c r="J379" s="87" t="str">
        <f>IF(I379="","",VLOOKUP(I379,ID!$E$1:$F$107,2,FALSE))</f>
        <v/>
      </c>
      <c r="K379" s="164"/>
      <c r="L379" s="142" t="str">
        <f>IFERROR(IF(C379="","",IF(SUMIFS(Dues!$F$4:$F$153,Dues!$B$4:$B$153,DCR!$C379)-SUMIFS($M$7:$M378,$C$7:$C378,$C379)&lt;0,"No Due",SUMIFS(Dues!$F$4:$F$153,Dues!$B$4:$B$153,DCR!$C379)-SUMIFS($M$7:$M378,$C$7:$C378,$C379))),"No Dues")</f>
        <v/>
      </c>
      <c r="M379" s="143"/>
      <c r="N379" s="143"/>
      <c r="O379" s="145" t="str">
        <f>IFERROR(IF(AND(L379&lt;=0,M379&lt;&gt;""),"Cash?",SUMIFS($M$8:$M379,$C$8:$C379,$C379)/VLOOKUP($C379,$C$8:$L379,10,FALSE)),"")</f>
        <v/>
      </c>
      <c r="P379" s="50" t="str">
        <f t="shared" si="16"/>
        <v/>
      </c>
      <c r="Q379" s="63"/>
      <c r="R379" s="88" t="str">
        <f>IF(IFERROR(VLOOKUP(C379,$C$7:C378,1,FALSE)&gt;0,0),"",1)</f>
        <v/>
      </c>
      <c r="S379" s="88"/>
      <c r="T379" s="88" t="str">
        <f t="shared" si="17"/>
        <v/>
      </c>
      <c r="U379" s="89" t="e">
        <f t="shared" si="18"/>
        <v>#VALUE!</v>
      </c>
      <c r="V379" s="61"/>
      <c r="W379" s="146"/>
      <c r="X379" s="147"/>
    </row>
    <row r="380" spans="1:24" ht="16.5" customHeight="1">
      <c r="A380" s="62"/>
      <c r="B380" s="83" t="str">
        <f>IF(C380="","",_xlfn.AGGREGATE(2,7,$B$8:B379)+1)</f>
        <v/>
      </c>
      <c r="C380" s="84" t="str">
        <f>IFERROR(IF(D380="","",INDEX('Party Data'!$C$1:$P$9950,MATCH(DCR!D380,'Party Data'!$P$2:$P$9950,0)+1,4)),"New")</f>
        <v/>
      </c>
      <c r="D380" s="7"/>
      <c r="E380" s="8" t="str">
        <f>IFERROR(IF(C380="","",VLOOKUP(C380,'Party Data'!F:H,3,FALSE)),"")</f>
        <v/>
      </c>
      <c r="F380" s="10" t="str">
        <f>IFERROR(IF(D380="","",INDEX('Party Data'!$D:$F,MATCH(DCR!C380,'Party Data'!F:F,0),1)),"")</f>
        <v/>
      </c>
      <c r="G380" s="32" t="str">
        <f>IFERROR(VLOOKUP(C380,'Party Data'!$F:$N,8,FALSE),"")</f>
        <v/>
      </c>
      <c r="H380" s="85" t="str">
        <f>IFERROR(UPPER(LEFT(VLOOKUP(C380,'Party Data'!$F:$M,5,FALSE),3)),"")</f>
        <v/>
      </c>
      <c r="I380" s="86" t="str">
        <f>IF(F380="","",VLOOKUP($D$2,ID!$C$1:$F$86,3,FALSE))</f>
        <v/>
      </c>
      <c r="J380" s="87" t="str">
        <f>IF(I380="","",VLOOKUP(I380,ID!$E$1:$F$107,2,FALSE))</f>
        <v/>
      </c>
      <c r="K380" s="164"/>
      <c r="L380" s="142" t="str">
        <f>IFERROR(IF(C380="","",IF(SUMIFS(Dues!$F$4:$F$153,Dues!$B$4:$B$153,DCR!$C380)-SUMIFS($M$7:$M379,$C$7:$C379,$C380)&lt;0,"No Due",SUMIFS(Dues!$F$4:$F$153,Dues!$B$4:$B$153,DCR!$C380)-SUMIFS($M$7:$M379,$C$7:$C379,$C380))),"No Dues")</f>
        <v/>
      </c>
      <c r="M380" s="143"/>
      <c r="N380" s="143"/>
      <c r="O380" s="145" t="str">
        <f>IFERROR(IF(AND(L380&lt;=0,M380&lt;&gt;""),"Cash?",SUMIFS($M$8:$M380,$C$8:$C380,$C380)/VLOOKUP($C380,$C$8:$L380,10,FALSE)),"")</f>
        <v/>
      </c>
      <c r="P380" s="50" t="str">
        <f t="shared" si="16"/>
        <v/>
      </c>
      <c r="Q380" s="63"/>
      <c r="R380" s="88" t="str">
        <f>IF(IFERROR(VLOOKUP(C380,$C$7:C379,1,FALSE)&gt;0,0),"",1)</f>
        <v/>
      </c>
      <c r="S380" s="88"/>
      <c r="T380" s="88" t="str">
        <f t="shared" si="17"/>
        <v/>
      </c>
      <c r="U380" s="89" t="e">
        <f t="shared" si="18"/>
        <v>#VALUE!</v>
      </c>
      <c r="V380" s="61"/>
      <c r="W380" s="146"/>
      <c r="X380" s="147"/>
    </row>
    <row r="381" spans="1:24" ht="16.5" customHeight="1">
      <c r="A381" s="62"/>
      <c r="B381" s="83" t="str">
        <f>IF(C381="","",_xlfn.AGGREGATE(2,7,$B$8:B380)+1)</f>
        <v/>
      </c>
      <c r="C381" s="84" t="str">
        <f>IFERROR(IF(D381="","",INDEX('Party Data'!$C$1:$P$9950,MATCH(DCR!D381,'Party Data'!$P$2:$P$9950,0)+1,4)),"New")</f>
        <v/>
      </c>
      <c r="D381" s="7"/>
      <c r="E381" s="8" t="str">
        <f>IFERROR(IF(C381="","",VLOOKUP(C381,'Party Data'!F:H,3,FALSE)),"")</f>
        <v/>
      </c>
      <c r="F381" s="10" t="str">
        <f>IFERROR(IF(D381="","",INDEX('Party Data'!$D:$F,MATCH(DCR!C381,'Party Data'!F:F,0),1)),"")</f>
        <v/>
      </c>
      <c r="G381" s="32" t="str">
        <f>IFERROR(VLOOKUP(C381,'Party Data'!$F:$N,8,FALSE),"")</f>
        <v/>
      </c>
      <c r="H381" s="85" t="str">
        <f>IFERROR(UPPER(LEFT(VLOOKUP(C381,'Party Data'!$F:$M,5,FALSE),3)),"")</f>
        <v/>
      </c>
      <c r="I381" s="86" t="str">
        <f>IF(F381="","",VLOOKUP($D$2,ID!$C$1:$F$86,3,FALSE))</f>
        <v/>
      </c>
      <c r="J381" s="87" t="str">
        <f>IF(I381="","",VLOOKUP(I381,ID!$E$1:$F$107,2,FALSE))</f>
        <v/>
      </c>
      <c r="K381" s="164"/>
      <c r="L381" s="142" t="str">
        <f>IFERROR(IF(C381="","",IF(SUMIFS(Dues!$F$4:$F$153,Dues!$B$4:$B$153,DCR!$C381)-SUMIFS($M$7:$M380,$C$7:$C380,$C381)&lt;0,"No Due",SUMIFS(Dues!$F$4:$F$153,Dues!$B$4:$B$153,DCR!$C381)-SUMIFS($M$7:$M380,$C$7:$C380,$C381))),"No Dues")</f>
        <v/>
      </c>
      <c r="M381" s="143"/>
      <c r="N381" s="143"/>
      <c r="O381" s="145" t="str">
        <f>IFERROR(IF(AND(L381&lt;=0,M381&lt;&gt;""),"Cash?",SUMIFS($M$8:$M381,$C$8:$C381,$C381)/VLOOKUP($C381,$C$8:$L381,10,FALSE)),"")</f>
        <v/>
      </c>
      <c r="P381" s="50" t="str">
        <f t="shared" si="16"/>
        <v/>
      </c>
      <c r="Q381" s="63"/>
      <c r="R381" s="88" t="str">
        <f>IF(IFERROR(VLOOKUP(C381,$C$7:C380,1,FALSE)&gt;0,0),"",1)</f>
        <v/>
      </c>
      <c r="S381" s="88"/>
      <c r="T381" s="88" t="str">
        <f t="shared" si="17"/>
        <v/>
      </c>
      <c r="U381" s="89" t="e">
        <f t="shared" si="18"/>
        <v>#VALUE!</v>
      </c>
      <c r="V381" s="61"/>
      <c r="W381" s="146"/>
      <c r="X381" s="147"/>
    </row>
    <row r="382" spans="1:24" ht="16.5" customHeight="1">
      <c r="A382" s="62"/>
      <c r="B382" s="83" t="str">
        <f>IF(C382="","",_xlfn.AGGREGATE(2,7,$B$8:B381)+1)</f>
        <v/>
      </c>
      <c r="C382" s="84" t="str">
        <f>IFERROR(IF(D382="","",INDEX('Party Data'!$C$1:$P$9950,MATCH(DCR!D382,'Party Data'!$P$2:$P$9950,0)+1,4)),"New")</f>
        <v/>
      </c>
      <c r="D382" s="7"/>
      <c r="E382" s="8" t="str">
        <f>IFERROR(IF(C382="","",VLOOKUP(C382,'Party Data'!F:H,3,FALSE)),"")</f>
        <v/>
      </c>
      <c r="F382" s="10" t="str">
        <f>IFERROR(IF(D382="","",INDEX('Party Data'!$D:$F,MATCH(DCR!C382,'Party Data'!F:F,0),1)),"")</f>
        <v/>
      </c>
      <c r="G382" s="32" t="str">
        <f>IFERROR(VLOOKUP(C382,'Party Data'!$F:$N,8,FALSE),"")</f>
        <v/>
      </c>
      <c r="H382" s="85" t="str">
        <f>IFERROR(UPPER(LEFT(VLOOKUP(C382,'Party Data'!$F:$M,5,FALSE),3)),"")</f>
        <v/>
      </c>
      <c r="I382" s="86" t="str">
        <f>IF(F382="","",VLOOKUP($D$2,ID!$C$1:$F$86,3,FALSE))</f>
        <v/>
      </c>
      <c r="J382" s="87" t="str">
        <f>IF(I382="","",VLOOKUP(I382,ID!$E$1:$F$107,2,FALSE))</f>
        <v/>
      </c>
      <c r="K382" s="164"/>
      <c r="L382" s="142" t="str">
        <f>IFERROR(IF(C382="","",IF(SUMIFS(Dues!$F$4:$F$153,Dues!$B$4:$B$153,DCR!$C382)-SUMIFS($M$7:$M381,$C$7:$C381,$C382)&lt;0,"No Due",SUMIFS(Dues!$F$4:$F$153,Dues!$B$4:$B$153,DCR!$C382)-SUMIFS($M$7:$M381,$C$7:$C381,$C382))),"No Dues")</f>
        <v/>
      </c>
      <c r="M382" s="143"/>
      <c r="N382" s="143"/>
      <c r="O382" s="145" t="str">
        <f>IFERROR(IF(AND(L382&lt;=0,M382&lt;&gt;""),"Cash?",SUMIFS($M$8:$M382,$C$8:$C382,$C382)/VLOOKUP($C382,$C$8:$L382,10,FALSE)),"")</f>
        <v/>
      </c>
      <c r="P382" s="50" t="str">
        <f t="shared" si="16"/>
        <v/>
      </c>
      <c r="Q382" s="63"/>
      <c r="R382" s="88" t="str">
        <f>IF(IFERROR(VLOOKUP(C382,$C$7:C381,1,FALSE)&gt;0,0),"",1)</f>
        <v/>
      </c>
      <c r="S382" s="88"/>
      <c r="T382" s="88" t="str">
        <f t="shared" si="17"/>
        <v/>
      </c>
      <c r="U382" s="89" t="e">
        <f t="shared" si="18"/>
        <v>#VALUE!</v>
      </c>
      <c r="V382" s="61"/>
      <c r="W382" s="146"/>
      <c r="X382" s="147"/>
    </row>
    <row r="383" spans="1:24" ht="16.5" customHeight="1">
      <c r="A383" s="62"/>
      <c r="B383" s="83" t="str">
        <f>IF(C383="","",_xlfn.AGGREGATE(2,7,$B$8:B382)+1)</f>
        <v/>
      </c>
      <c r="C383" s="84" t="str">
        <f>IFERROR(IF(D383="","",INDEX('Party Data'!$C$1:$P$9950,MATCH(DCR!D383,'Party Data'!$P$2:$P$9950,0)+1,4)),"New")</f>
        <v/>
      </c>
      <c r="D383" s="7"/>
      <c r="E383" s="8" t="str">
        <f>IFERROR(IF(C383="","",VLOOKUP(C383,'Party Data'!F:H,3,FALSE)),"")</f>
        <v/>
      </c>
      <c r="F383" s="10" t="str">
        <f>IFERROR(IF(D383="","",INDEX('Party Data'!$D:$F,MATCH(DCR!C383,'Party Data'!F:F,0),1)),"")</f>
        <v/>
      </c>
      <c r="G383" s="32" t="str">
        <f>IFERROR(VLOOKUP(C383,'Party Data'!$F:$N,8,FALSE),"")</f>
        <v/>
      </c>
      <c r="H383" s="85" t="str">
        <f>IFERROR(UPPER(LEFT(VLOOKUP(C383,'Party Data'!$F:$M,5,FALSE),3)),"")</f>
        <v/>
      </c>
      <c r="I383" s="86" t="str">
        <f>IF(F383="","",VLOOKUP($D$2,ID!$C$1:$F$86,3,FALSE))</f>
        <v/>
      </c>
      <c r="J383" s="87" t="str">
        <f>IF(I383="","",VLOOKUP(I383,ID!$E$1:$F$107,2,FALSE))</f>
        <v/>
      </c>
      <c r="K383" s="164"/>
      <c r="L383" s="142" t="str">
        <f>IFERROR(IF(C383="","",IF(SUMIFS(Dues!$F$4:$F$153,Dues!$B$4:$B$153,DCR!$C383)-SUMIFS($M$7:$M382,$C$7:$C382,$C383)&lt;0,"No Due",SUMIFS(Dues!$F$4:$F$153,Dues!$B$4:$B$153,DCR!$C383)-SUMIFS($M$7:$M382,$C$7:$C382,$C383))),"No Dues")</f>
        <v/>
      </c>
      <c r="M383" s="143"/>
      <c r="N383" s="143"/>
      <c r="O383" s="145" t="str">
        <f>IFERROR(IF(AND(L383&lt;=0,M383&lt;&gt;""),"Cash?",SUMIFS($M$8:$M383,$C$8:$C383,$C383)/VLOOKUP($C383,$C$8:$L383,10,FALSE)),"")</f>
        <v/>
      </c>
      <c r="P383" s="50" t="str">
        <f t="shared" si="16"/>
        <v/>
      </c>
      <c r="Q383" s="63"/>
      <c r="R383" s="88" t="str">
        <f>IF(IFERROR(VLOOKUP(C383,$C$7:C382,1,FALSE)&gt;0,0),"",1)</f>
        <v/>
      </c>
      <c r="S383" s="88"/>
      <c r="T383" s="88" t="str">
        <f t="shared" si="17"/>
        <v/>
      </c>
      <c r="U383" s="89" t="e">
        <f t="shared" si="18"/>
        <v>#VALUE!</v>
      </c>
      <c r="V383" s="61"/>
      <c r="W383" s="146"/>
      <c r="X383" s="147"/>
    </row>
    <row r="384" spans="1:24" ht="16.5" customHeight="1">
      <c r="A384" s="62"/>
      <c r="B384" s="83" t="str">
        <f>IF(C384="","",_xlfn.AGGREGATE(2,7,$B$8:B383)+1)</f>
        <v/>
      </c>
      <c r="C384" s="84" t="str">
        <f>IFERROR(IF(D384="","",INDEX('Party Data'!$C$1:$P$9950,MATCH(DCR!D384,'Party Data'!$P$2:$P$9950,0)+1,4)),"New")</f>
        <v/>
      </c>
      <c r="D384" s="7"/>
      <c r="E384" s="8" t="str">
        <f>IFERROR(IF(C384="","",VLOOKUP(C384,'Party Data'!F:H,3,FALSE)),"")</f>
        <v/>
      </c>
      <c r="F384" s="10" t="str">
        <f>IFERROR(IF(D384="","",INDEX('Party Data'!$D:$F,MATCH(DCR!C384,'Party Data'!F:F,0),1)),"")</f>
        <v/>
      </c>
      <c r="G384" s="32" t="str">
        <f>IFERROR(VLOOKUP(C384,'Party Data'!$F:$N,8,FALSE),"")</f>
        <v/>
      </c>
      <c r="H384" s="85" t="str">
        <f>IFERROR(UPPER(LEFT(VLOOKUP(C384,'Party Data'!$F:$M,5,FALSE),3)),"")</f>
        <v/>
      </c>
      <c r="I384" s="86" t="str">
        <f>IF(F384="","",VLOOKUP($D$2,ID!$C$1:$F$86,3,FALSE))</f>
        <v/>
      </c>
      <c r="J384" s="87" t="str">
        <f>IF(I384="","",VLOOKUP(I384,ID!$E$1:$F$107,2,FALSE))</f>
        <v/>
      </c>
      <c r="K384" s="164"/>
      <c r="L384" s="142" t="str">
        <f>IFERROR(IF(C384="","",IF(SUMIFS(Dues!$F$4:$F$153,Dues!$B$4:$B$153,DCR!$C384)-SUMIFS($M$7:$M383,$C$7:$C383,$C384)&lt;0,"No Due",SUMIFS(Dues!$F$4:$F$153,Dues!$B$4:$B$153,DCR!$C384)-SUMIFS($M$7:$M383,$C$7:$C383,$C384))),"No Dues")</f>
        <v/>
      </c>
      <c r="M384" s="143"/>
      <c r="N384" s="143"/>
      <c r="O384" s="145" t="str">
        <f>IFERROR(IF(AND(L384&lt;=0,M384&lt;&gt;""),"Cash?",SUMIFS($M$8:$M384,$C$8:$C384,$C384)/VLOOKUP($C384,$C$8:$L384,10,FALSE)),"")</f>
        <v/>
      </c>
      <c r="P384" s="50" t="str">
        <f t="shared" si="16"/>
        <v/>
      </c>
      <c r="Q384" s="63"/>
      <c r="R384" s="88" t="str">
        <f>IF(IFERROR(VLOOKUP(C384,$C$7:C383,1,FALSE)&gt;0,0),"",1)</f>
        <v/>
      </c>
      <c r="S384" s="88"/>
      <c r="T384" s="88" t="str">
        <f t="shared" si="17"/>
        <v/>
      </c>
      <c r="U384" s="89" t="e">
        <f t="shared" si="18"/>
        <v>#VALUE!</v>
      </c>
      <c r="V384" s="61"/>
      <c r="W384" s="146"/>
      <c r="X384" s="147"/>
    </row>
    <row r="385" spans="1:24" ht="16.5" customHeight="1">
      <c r="A385" s="62"/>
      <c r="B385" s="83" t="str">
        <f>IF(C385="","",_xlfn.AGGREGATE(2,7,$B$8:B384)+1)</f>
        <v/>
      </c>
      <c r="C385" s="84" t="str">
        <f>IFERROR(IF(D385="","",INDEX('Party Data'!$C$1:$P$9950,MATCH(DCR!D385,'Party Data'!$P$2:$P$9950,0)+1,4)),"New")</f>
        <v/>
      </c>
      <c r="D385" s="7"/>
      <c r="E385" s="8" t="str">
        <f>IFERROR(IF(C385="","",VLOOKUP(C385,'Party Data'!F:H,3,FALSE)),"")</f>
        <v/>
      </c>
      <c r="F385" s="10" t="str">
        <f>IFERROR(IF(D385="","",INDEX('Party Data'!$D:$F,MATCH(DCR!C385,'Party Data'!F:F,0),1)),"")</f>
        <v/>
      </c>
      <c r="G385" s="32" t="str">
        <f>IFERROR(VLOOKUP(C385,'Party Data'!$F:$N,8,FALSE),"")</f>
        <v/>
      </c>
      <c r="H385" s="85" t="str">
        <f>IFERROR(UPPER(LEFT(VLOOKUP(C385,'Party Data'!$F:$M,5,FALSE),3)),"")</f>
        <v/>
      </c>
      <c r="I385" s="86" t="str">
        <f>IF(F385="","",VLOOKUP($D$2,ID!$C$1:$F$86,3,FALSE))</f>
        <v/>
      </c>
      <c r="J385" s="87" t="str">
        <f>IF(I385="","",VLOOKUP(I385,ID!$E$1:$F$107,2,FALSE))</f>
        <v/>
      </c>
      <c r="K385" s="164"/>
      <c r="L385" s="142" t="str">
        <f>IFERROR(IF(C385="","",IF(SUMIFS(Dues!$F$4:$F$153,Dues!$B$4:$B$153,DCR!$C385)-SUMIFS($M$7:$M384,$C$7:$C384,$C385)&lt;0,"No Due",SUMIFS(Dues!$F$4:$F$153,Dues!$B$4:$B$153,DCR!$C385)-SUMIFS($M$7:$M384,$C$7:$C384,$C385))),"No Dues")</f>
        <v/>
      </c>
      <c r="M385" s="143"/>
      <c r="N385" s="143"/>
      <c r="O385" s="145" t="str">
        <f>IFERROR(IF(AND(L385&lt;=0,M385&lt;&gt;""),"Cash?",SUMIFS($M$8:$M385,$C$8:$C385,$C385)/VLOOKUP($C385,$C$8:$L385,10,FALSE)),"")</f>
        <v/>
      </c>
      <c r="P385" s="50" t="str">
        <f t="shared" si="16"/>
        <v/>
      </c>
      <c r="Q385" s="63"/>
      <c r="R385" s="88" t="str">
        <f>IF(IFERROR(VLOOKUP(C385,$C$7:C384,1,FALSE)&gt;0,0),"",1)</f>
        <v/>
      </c>
      <c r="S385" s="88"/>
      <c r="T385" s="88" t="str">
        <f t="shared" si="17"/>
        <v/>
      </c>
      <c r="U385" s="89" t="e">
        <f t="shared" si="18"/>
        <v>#VALUE!</v>
      </c>
      <c r="V385" s="61"/>
      <c r="W385" s="146"/>
      <c r="X385" s="147"/>
    </row>
    <row r="386" spans="1:24" ht="16.5" customHeight="1">
      <c r="A386" s="62"/>
      <c r="B386" s="83" t="str">
        <f>IF(C386="","",_xlfn.AGGREGATE(2,7,$B$8:B385)+1)</f>
        <v/>
      </c>
      <c r="C386" s="84" t="str">
        <f>IFERROR(IF(D386="","",INDEX('Party Data'!$C$1:$P$9950,MATCH(DCR!D386,'Party Data'!$P$2:$P$9950,0)+1,4)),"New")</f>
        <v/>
      </c>
      <c r="D386" s="7"/>
      <c r="E386" s="8" t="str">
        <f>IFERROR(IF(C386="","",VLOOKUP(C386,'Party Data'!F:H,3,FALSE)),"")</f>
        <v/>
      </c>
      <c r="F386" s="10" t="str">
        <f>IFERROR(IF(D386="","",INDEX('Party Data'!$D:$F,MATCH(DCR!C386,'Party Data'!F:F,0),1)),"")</f>
        <v/>
      </c>
      <c r="G386" s="32" t="str">
        <f>IFERROR(VLOOKUP(C386,'Party Data'!$F:$N,8,FALSE),"")</f>
        <v/>
      </c>
      <c r="H386" s="85" t="str">
        <f>IFERROR(UPPER(LEFT(VLOOKUP(C386,'Party Data'!$F:$M,5,FALSE),3)),"")</f>
        <v/>
      </c>
      <c r="I386" s="86" t="str">
        <f>IF(F386="","",VLOOKUP($D$2,ID!$C$1:$F$86,3,FALSE))</f>
        <v/>
      </c>
      <c r="J386" s="87" t="str">
        <f>IF(I386="","",VLOOKUP(I386,ID!$E$1:$F$107,2,FALSE))</f>
        <v/>
      </c>
      <c r="K386" s="164"/>
      <c r="L386" s="142" t="str">
        <f>IFERROR(IF(C386="","",IF(SUMIFS(Dues!$F$4:$F$153,Dues!$B$4:$B$153,DCR!$C386)-SUMIFS($M$7:$M385,$C$7:$C385,$C386)&lt;0,"No Due",SUMIFS(Dues!$F$4:$F$153,Dues!$B$4:$B$153,DCR!$C386)-SUMIFS($M$7:$M385,$C$7:$C385,$C386))),"No Dues")</f>
        <v/>
      </c>
      <c r="M386" s="143"/>
      <c r="N386" s="143"/>
      <c r="O386" s="145" t="str">
        <f>IFERROR(IF(AND(L386&lt;=0,M386&lt;&gt;""),"Cash?",SUMIFS($M$8:$M386,$C$8:$C386,$C386)/VLOOKUP($C386,$C$8:$L386,10,FALSE)),"")</f>
        <v/>
      </c>
      <c r="P386" s="50" t="str">
        <f t="shared" si="16"/>
        <v/>
      </c>
      <c r="Q386" s="63"/>
      <c r="R386" s="88" t="str">
        <f>IF(IFERROR(VLOOKUP(C386,$C$7:C385,1,FALSE)&gt;0,0),"",1)</f>
        <v/>
      </c>
      <c r="S386" s="88"/>
      <c r="T386" s="88" t="str">
        <f t="shared" si="17"/>
        <v/>
      </c>
      <c r="U386" s="89" t="e">
        <f t="shared" si="18"/>
        <v>#VALUE!</v>
      </c>
      <c r="V386" s="61"/>
      <c r="W386" s="146"/>
      <c r="X386" s="147"/>
    </row>
    <row r="387" spans="1:24" ht="16.5" customHeight="1">
      <c r="A387" s="62"/>
      <c r="B387" s="83" t="str">
        <f>IF(C387="","",_xlfn.AGGREGATE(2,7,$B$8:B386)+1)</f>
        <v/>
      </c>
      <c r="C387" s="84" t="str">
        <f>IFERROR(IF(D387="","",INDEX('Party Data'!$C$1:$P$9950,MATCH(DCR!D387,'Party Data'!$P$2:$P$9950,0)+1,4)),"New")</f>
        <v/>
      </c>
      <c r="D387" s="7"/>
      <c r="E387" s="8" t="str">
        <f>IFERROR(IF(C387="","",VLOOKUP(C387,'Party Data'!F:H,3,FALSE)),"")</f>
        <v/>
      </c>
      <c r="F387" s="10" t="str">
        <f>IFERROR(IF(D387="","",INDEX('Party Data'!$D:$F,MATCH(DCR!C387,'Party Data'!F:F,0),1)),"")</f>
        <v/>
      </c>
      <c r="G387" s="32" t="str">
        <f>IFERROR(VLOOKUP(C387,'Party Data'!$F:$N,8,FALSE),"")</f>
        <v/>
      </c>
      <c r="H387" s="85" t="str">
        <f>IFERROR(UPPER(LEFT(VLOOKUP(C387,'Party Data'!$F:$M,5,FALSE),3)),"")</f>
        <v/>
      </c>
      <c r="I387" s="86" t="str">
        <f>IF(F387="","",VLOOKUP($D$2,ID!$C$1:$F$86,3,FALSE))</f>
        <v/>
      </c>
      <c r="J387" s="87" t="str">
        <f>IF(I387="","",VLOOKUP(I387,ID!$E$1:$F$107,2,FALSE))</f>
        <v/>
      </c>
      <c r="K387" s="164"/>
      <c r="L387" s="142" t="str">
        <f>IFERROR(IF(C387="","",IF(SUMIFS(Dues!$F$4:$F$153,Dues!$B$4:$B$153,DCR!$C387)-SUMIFS($M$7:$M386,$C$7:$C386,$C387)&lt;0,"No Due",SUMIFS(Dues!$F$4:$F$153,Dues!$B$4:$B$153,DCR!$C387)-SUMIFS($M$7:$M386,$C$7:$C386,$C387))),"No Dues")</f>
        <v/>
      </c>
      <c r="M387" s="143"/>
      <c r="N387" s="143"/>
      <c r="O387" s="145" t="str">
        <f>IFERROR(IF(AND(L387&lt;=0,M387&lt;&gt;""),"Cash?",SUMIFS($M$8:$M387,$C$8:$C387,$C387)/VLOOKUP($C387,$C$8:$L387,10,FALSE)),"")</f>
        <v/>
      </c>
      <c r="P387" s="50" t="str">
        <f t="shared" si="16"/>
        <v/>
      </c>
      <c r="Q387" s="63"/>
      <c r="R387" s="88" t="str">
        <f>IF(IFERROR(VLOOKUP(C387,$C$7:C386,1,FALSE)&gt;0,0),"",1)</f>
        <v/>
      </c>
      <c r="S387" s="88"/>
      <c r="T387" s="88" t="str">
        <f t="shared" si="17"/>
        <v/>
      </c>
      <c r="U387" s="89" t="e">
        <f t="shared" si="18"/>
        <v>#VALUE!</v>
      </c>
      <c r="V387" s="61"/>
      <c r="W387" s="146"/>
      <c r="X387" s="147"/>
    </row>
    <row r="388" spans="1:24" ht="16.5" customHeight="1">
      <c r="A388" s="62"/>
      <c r="B388" s="83" t="str">
        <f>IF(C388="","",_xlfn.AGGREGATE(2,7,$B$8:B387)+1)</f>
        <v/>
      </c>
      <c r="C388" s="84" t="str">
        <f>IFERROR(IF(D388="","",INDEX('Party Data'!$C$1:$P$9950,MATCH(DCR!D388,'Party Data'!$P$2:$P$9950,0)+1,4)),"New")</f>
        <v/>
      </c>
      <c r="D388" s="7"/>
      <c r="E388" s="8" t="str">
        <f>IFERROR(IF(C388="","",VLOOKUP(C388,'Party Data'!F:H,3,FALSE)),"")</f>
        <v/>
      </c>
      <c r="F388" s="10" t="str">
        <f>IFERROR(IF(D388="","",INDEX('Party Data'!$D:$F,MATCH(DCR!C388,'Party Data'!F:F,0),1)),"")</f>
        <v/>
      </c>
      <c r="G388" s="32" t="str">
        <f>IFERROR(VLOOKUP(C388,'Party Data'!$F:$N,8,FALSE),"")</f>
        <v/>
      </c>
      <c r="H388" s="85" t="str">
        <f>IFERROR(UPPER(LEFT(VLOOKUP(C388,'Party Data'!$F:$M,5,FALSE),3)),"")</f>
        <v/>
      </c>
      <c r="I388" s="86" t="str">
        <f>IF(F388="","",VLOOKUP($D$2,ID!$C$1:$F$86,3,FALSE))</f>
        <v/>
      </c>
      <c r="J388" s="87" t="str">
        <f>IF(I388="","",VLOOKUP(I388,ID!$E$1:$F$107,2,FALSE))</f>
        <v/>
      </c>
      <c r="K388" s="164"/>
      <c r="L388" s="142" t="str">
        <f>IFERROR(IF(C388="","",IF(SUMIFS(Dues!$F$4:$F$153,Dues!$B$4:$B$153,DCR!$C388)-SUMIFS($M$7:$M387,$C$7:$C387,$C388)&lt;0,"No Due",SUMIFS(Dues!$F$4:$F$153,Dues!$B$4:$B$153,DCR!$C388)-SUMIFS($M$7:$M387,$C$7:$C387,$C388))),"No Dues")</f>
        <v/>
      </c>
      <c r="M388" s="143"/>
      <c r="N388" s="143"/>
      <c r="O388" s="145" t="str">
        <f>IFERROR(IF(AND(L388&lt;=0,M388&lt;&gt;""),"Cash?",SUMIFS($M$8:$M388,$C$8:$C388,$C388)/VLOOKUP($C388,$C$8:$L388,10,FALSE)),"")</f>
        <v/>
      </c>
      <c r="P388" s="50" t="str">
        <f t="shared" si="16"/>
        <v/>
      </c>
      <c r="Q388" s="63"/>
      <c r="R388" s="88" t="str">
        <f>IF(IFERROR(VLOOKUP(C388,$C$7:C387,1,FALSE)&gt;0,0),"",1)</f>
        <v/>
      </c>
      <c r="S388" s="88"/>
      <c r="T388" s="88" t="str">
        <f t="shared" si="17"/>
        <v/>
      </c>
      <c r="U388" s="89" t="e">
        <f t="shared" si="18"/>
        <v>#VALUE!</v>
      </c>
      <c r="V388" s="61"/>
      <c r="W388" s="146"/>
      <c r="X388" s="147"/>
    </row>
    <row r="389" spans="1:24" ht="16.5" customHeight="1">
      <c r="A389" s="62"/>
      <c r="B389" s="83" t="str">
        <f>IF(C389="","",_xlfn.AGGREGATE(2,7,$B$8:B388)+1)</f>
        <v/>
      </c>
      <c r="C389" s="84" t="str">
        <f>IFERROR(IF(D389="","",INDEX('Party Data'!$C$1:$P$9950,MATCH(DCR!D389,'Party Data'!$P$2:$P$9950,0)+1,4)),"New")</f>
        <v/>
      </c>
      <c r="D389" s="7"/>
      <c r="E389" s="8" t="str">
        <f>IFERROR(IF(C389="","",VLOOKUP(C389,'Party Data'!F:H,3,FALSE)),"")</f>
        <v/>
      </c>
      <c r="F389" s="10" t="str">
        <f>IFERROR(IF(D389="","",INDEX('Party Data'!$D:$F,MATCH(DCR!C389,'Party Data'!F:F,0),1)),"")</f>
        <v/>
      </c>
      <c r="G389" s="32" t="str">
        <f>IFERROR(VLOOKUP(C389,'Party Data'!$F:$N,8,FALSE),"")</f>
        <v/>
      </c>
      <c r="H389" s="85" t="str">
        <f>IFERROR(UPPER(LEFT(VLOOKUP(C389,'Party Data'!$F:$M,5,FALSE),3)),"")</f>
        <v/>
      </c>
      <c r="I389" s="86" t="str">
        <f>IF(F389="","",VLOOKUP($D$2,ID!$C$1:$F$86,3,FALSE))</f>
        <v/>
      </c>
      <c r="J389" s="87" t="str">
        <f>IF(I389="","",VLOOKUP(I389,ID!$E$1:$F$107,2,FALSE))</f>
        <v/>
      </c>
      <c r="K389" s="164"/>
      <c r="L389" s="142" t="str">
        <f>IFERROR(IF(C389="","",IF(SUMIFS(Dues!$F$4:$F$153,Dues!$B$4:$B$153,DCR!$C389)-SUMIFS($M$7:$M388,$C$7:$C388,$C389)&lt;0,"No Due",SUMIFS(Dues!$F$4:$F$153,Dues!$B$4:$B$153,DCR!$C389)-SUMIFS($M$7:$M388,$C$7:$C388,$C389))),"No Dues")</f>
        <v/>
      </c>
      <c r="M389" s="143"/>
      <c r="N389" s="143"/>
      <c r="O389" s="145" t="str">
        <f>IFERROR(IF(AND(L389&lt;=0,M389&lt;&gt;""),"Cash?",SUMIFS($M$8:$M389,$C$8:$C389,$C389)/VLOOKUP($C389,$C$8:$L389,10,FALSE)),"")</f>
        <v/>
      </c>
      <c r="P389" s="50" t="str">
        <f t="shared" si="16"/>
        <v/>
      </c>
      <c r="Q389" s="63"/>
      <c r="R389" s="88" t="str">
        <f>IF(IFERROR(VLOOKUP(C389,$C$7:C388,1,FALSE)&gt;0,0),"",1)</f>
        <v/>
      </c>
      <c r="S389" s="88"/>
      <c r="T389" s="88" t="str">
        <f t="shared" si="17"/>
        <v/>
      </c>
      <c r="U389" s="89" t="e">
        <f t="shared" si="18"/>
        <v>#VALUE!</v>
      </c>
      <c r="V389" s="61"/>
      <c r="W389" s="146"/>
      <c r="X389" s="147"/>
    </row>
    <row r="390" spans="1:24" ht="16.5" customHeight="1">
      <c r="A390" s="62"/>
      <c r="B390" s="83" t="str">
        <f>IF(C390="","",_xlfn.AGGREGATE(2,7,$B$8:B389)+1)</f>
        <v/>
      </c>
      <c r="C390" s="84" t="str">
        <f>IFERROR(IF(D390="","",INDEX('Party Data'!$C$1:$P$9950,MATCH(DCR!D390,'Party Data'!$P$2:$P$9950,0)+1,4)),"New")</f>
        <v/>
      </c>
      <c r="D390" s="7"/>
      <c r="E390" s="8" t="str">
        <f>IFERROR(IF(C390="","",VLOOKUP(C390,'Party Data'!F:H,3,FALSE)),"")</f>
        <v/>
      </c>
      <c r="F390" s="10" t="str">
        <f>IFERROR(IF(D390="","",INDEX('Party Data'!$D:$F,MATCH(DCR!C390,'Party Data'!F:F,0),1)),"")</f>
        <v/>
      </c>
      <c r="G390" s="32" t="str">
        <f>IFERROR(VLOOKUP(C390,'Party Data'!$F:$N,8,FALSE),"")</f>
        <v/>
      </c>
      <c r="H390" s="85" t="str">
        <f>IFERROR(UPPER(LEFT(VLOOKUP(C390,'Party Data'!$F:$M,5,FALSE),3)),"")</f>
        <v/>
      </c>
      <c r="I390" s="86" t="str">
        <f>IF(F390="","",VLOOKUP($D$2,ID!$C$1:$F$86,3,FALSE))</f>
        <v/>
      </c>
      <c r="J390" s="87" t="str">
        <f>IF(I390="","",VLOOKUP(I390,ID!$E$1:$F$107,2,FALSE))</f>
        <v/>
      </c>
      <c r="K390" s="164"/>
      <c r="L390" s="142" t="str">
        <f>IFERROR(IF(C390="","",IF(SUMIFS(Dues!$F$4:$F$153,Dues!$B$4:$B$153,DCR!$C390)-SUMIFS($M$7:$M389,$C$7:$C389,$C390)&lt;0,"No Due",SUMIFS(Dues!$F$4:$F$153,Dues!$B$4:$B$153,DCR!$C390)-SUMIFS($M$7:$M389,$C$7:$C389,$C390))),"No Dues")</f>
        <v/>
      </c>
      <c r="M390" s="143"/>
      <c r="N390" s="143"/>
      <c r="O390" s="145" t="str">
        <f>IFERROR(IF(AND(L390&lt;=0,M390&lt;&gt;""),"Cash?",SUMIFS($M$8:$M390,$C$8:$C390,$C390)/VLOOKUP($C390,$C$8:$L390,10,FALSE)),"")</f>
        <v/>
      </c>
      <c r="P390" s="50" t="str">
        <f t="shared" si="16"/>
        <v/>
      </c>
      <c r="Q390" s="63"/>
      <c r="R390" s="88" t="str">
        <f>IF(IFERROR(VLOOKUP(C390,$C$7:C389,1,FALSE)&gt;0,0),"",1)</f>
        <v/>
      </c>
      <c r="S390" s="88"/>
      <c r="T390" s="88" t="str">
        <f t="shared" si="17"/>
        <v/>
      </c>
      <c r="U390" s="89" t="e">
        <f t="shared" si="18"/>
        <v>#VALUE!</v>
      </c>
      <c r="V390" s="61"/>
      <c r="W390" s="146"/>
      <c r="X390" s="147"/>
    </row>
    <row r="391" spans="1:24" ht="16.5" customHeight="1">
      <c r="A391" s="62"/>
      <c r="B391" s="83" t="str">
        <f>IF(C391="","",_xlfn.AGGREGATE(2,7,$B$8:B390)+1)</f>
        <v/>
      </c>
      <c r="C391" s="84" t="str">
        <f>IFERROR(IF(D391="","",INDEX('Party Data'!$C$1:$P$9950,MATCH(DCR!D391,'Party Data'!$P$2:$P$9950,0)+1,4)),"New")</f>
        <v/>
      </c>
      <c r="D391" s="7"/>
      <c r="E391" s="8" t="str">
        <f>IFERROR(IF(C391="","",VLOOKUP(C391,'Party Data'!F:H,3,FALSE)),"")</f>
        <v/>
      </c>
      <c r="F391" s="10" t="str">
        <f>IFERROR(IF(D391="","",INDEX('Party Data'!$D:$F,MATCH(DCR!C391,'Party Data'!F:F,0),1)),"")</f>
        <v/>
      </c>
      <c r="G391" s="32" t="str">
        <f>IFERROR(VLOOKUP(C391,'Party Data'!$F:$N,8,FALSE),"")</f>
        <v/>
      </c>
      <c r="H391" s="85" t="str">
        <f>IFERROR(UPPER(LEFT(VLOOKUP(C391,'Party Data'!$F:$M,5,FALSE),3)),"")</f>
        <v/>
      </c>
      <c r="I391" s="86" t="str">
        <f>IF(F391="","",VLOOKUP($D$2,ID!$C$1:$F$86,3,FALSE))</f>
        <v/>
      </c>
      <c r="J391" s="87" t="str">
        <f>IF(I391="","",VLOOKUP(I391,ID!$E$1:$F$107,2,FALSE))</f>
        <v/>
      </c>
      <c r="K391" s="164"/>
      <c r="L391" s="142" t="str">
        <f>IFERROR(IF(C391="","",IF(SUMIFS(Dues!$F$4:$F$153,Dues!$B$4:$B$153,DCR!$C391)-SUMIFS($M$7:$M390,$C$7:$C390,$C391)&lt;0,"No Due",SUMIFS(Dues!$F$4:$F$153,Dues!$B$4:$B$153,DCR!$C391)-SUMIFS($M$7:$M390,$C$7:$C390,$C391))),"No Dues")</f>
        <v/>
      </c>
      <c r="M391" s="143"/>
      <c r="N391" s="143"/>
      <c r="O391" s="145" t="str">
        <f>IFERROR(IF(AND(L391&lt;=0,M391&lt;&gt;""),"Cash?",SUMIFS($M$8:$M391,$C$8:$C391,$C391)/VLOOKUP($C391,$C$8:$L391,10,FALSE)),"")</f>
        <v/>
      </c>
      <c r="P391" s="50" t="str">
        <f t="shared" si="16"/>
        <v/>
      </c>
      <c r="Q391" s="63"/>
      <c r="R391" s="88" t="str">
        <f>IF(IFERROR(VLOOKUP(C391,$C$7:C390,1,FALSE)&gt;0,0),"",1)</f>
        <v/>
      </c>
      <c r="S391" s="88"/>
      <c r="T391" s="88" t="str">
        <f t="shared" si="17"/>
        <v/>
      </c>
      <c r="U391" s="89" t="e">
        <f t="shared" si="18"/>
        <v>#VALUE!</v>
      </c>
      <c r="V391" s="61"/>
      <c r="W391" s="146"/>
      <c r="X391" s="147"/>
    </row>
    <row r="392" spans="1:24" ht="16.5" customHeight="1">
      <c r="A392" s="62"/>
      <c r="B392" s="83" t="str">
        <f>IF(C392="","",_xlfn.AGGREGATE(2,7,$B$8:B391)+1)</f>
        <v/>
      </c>
      <c r="C392" s="84" t="str">
        <f>IFERROR(IF(D392="","",INDEX('Party Data'!$C$1:$P$9950,MATCH(DCR!D392,'Party Data'!$P$2:$P$9950,0)+1,4)),"New")</f>
        <v/>
      </c>
      <c r="D392" s="7"/>
      <c r="E392" s="8" t="str">
        <f>IFERROR(IF(C392="","",VLOOKUP(C392,'Party Data'!F:H,3,FALSE)),"")</f>
        <v/>
      </c>
      <c r="F392" s="10" t="str">
        <f>IFERROR(IF(D392="","",INDEX('Party Data'!$D:$F,MATCH(DCR!C392,'Party Data'!F:F,0),1)),"")</f>
        <v/>
      </c>
      <c r="G392" s="32" t="str">
        <f>IFERROR(VLOOKUP(C392,'Party Data'!$F:$N,8,FALSE),"")</f>
        <v/>
      </c>
      <c r="H392" s="85" t="str">
        <f>IFERROR(UPPER(LEFT(VLOOKUP(C392,'Party Data'!$F:$M,5,FALSE),3)),"")</f>
        <v/>
      </c>
      <c r="I392" s="86" t="str">
        <f>IF(F392="","",VLOOKUP($D$2,ID!$C$1:$F$86,3,FALSE))</f>
        <v/>
      </c>
      <c r="J392" s="87" t="str">
        <f>IF(I392="","",VLOOKUP(I392,ID!$E$1:$F$107,2,FALSE))</f>
        <v/>
      </c>
      <c r="K392" s="164"/>
      <c r="L392" s="142" t="str">
        <f>IFERROR(IF(C392="","",IF(SUMIFS(Dues!$F$4:$F$153,Dues!$B$4:$B$153,DCR!$C392)-SUMIFS($M$7:$M391,$C$7:$C391,$C392)&lt;0,"No Due",SUMIFS(Dues!$F$4:$F$153,Dues!$B$4:$B$153,DCR!$C392)-SUMIFS($M$7:$M391,$C$7:$C391,$C392))),"No Dues")</f>
        <v/>
      </c>
      <c r="M392" s="143"/>
      <c r="N392" s="143"/>
      <c r="O392" s="145" t="str">
        <f>IFERROR(IF(AND(L392&lt;=0,M392&lt;&gt;""),"Cash?",SUMIFS($M$8:$M392,$C$8:$C392,$C392)/VLOOKUP($C392,$C$8:$L392,10,FALSE)),"")</f>
        <v/>
      </c>
      <c r="P392" s="50" t="str">
        <f t="shared" ref="P392:P455" si="19">IF(K392="","",IF(C392="New","New Dr.",T392))</f>
        <v/>
      </c>
      <c r="Q392" s="63"/>
      <c r="R392" s="88" t="str">
        <f>IF(IFERROR(VLOOKUP(C392,$C$7:C391,1,FALSE)&gt;0,0),"",1)</f>
        <v/>
      </c>
      <c r="S392" s="88"/>
      <c r="T392" s="88" t="str">
        <f t="shared" ref="T392:T455" si="20">IF(H392="","",IF(TEXT(K392,"DDD")&lt;&gt;H392,"Off-Rt.",""))</f>
        <v/>
      </c>
      <c r="U392" s="89" t="e">
        <f t="shared" si="18"/>
        <v>#VALUE!</v>
      </c>
      <c r="V392" s="61"/>
      <c r="W392" s="146"/>
      <c r="X392" s="147"/>
    </row>
    <row r="393" spans="1:24" ht="16.5" customHeight="1">
      <c r="A393" s="62"/>
      <c r="B393" s="83" t="str">
        <f>IF(C393="","",_xlfn.AGGREGATE(2,7,$B$8:B392)+1)</f>
        <v/>
      </c>
      <c r="C393" s="84" t="str">
        <f>IFERROR(IF(D393="","",INDEX('Party Data'!$C$1:$P$9950,MATCH(DCR!D393,'Party Data'!$P$2:$P$9950,0)+1,4)),"New")</f>
        <v/>
      </c>
      <c r="D393" s="7"/>
      <c r="E393" s="8" t="str">
        <f>IFERROR(IF(C393="","",VLOOKUP(C393,'Party Data'!F:H,3,FALSE)),"")</f>
        <v/>
      </c>
      <c r="F393" s="10" t="str">
        <f>IFERROR(IF(D393="","",INDEX('Party Data'!$D:$F,MATCH(DCR!C393,'Party Data'!F:F,0),1)),"")</f>
        <v/>
      </c>
      <c r="G393" s="32" t="str">
        <f>IFERROR(VLOOKUP(C393,'Party Data'!$F:$N,8,FALSE),"")</f>
        <v/>
      </c>
      <c r="H393" s="85" t="str">
        <f>IFERROR(UPPER(LEFT(VLOOKUP(C393,'Party Data'!$F:$M,5,FALSE),3)),"")</f>
        <v/>
      </c>
      <c r="I393" s="86" t="str">
        <f>IF(F393="","",VLOOKUP($D$2,ID!$C$1:$F$86,3,FALSE))</f>
        <v/>
      </c>
      <c r="J393" s="87" t="str">
        <f>IF(I393="","",VLOOKUP(I393,ID!$E$1:$F$107,2,FALSE))</f>
        <v/>
      </c>
      <c r="K393" s="164"/>
      <c r="L393" s="142" t="str">
        <f>IFERROR(IF(C393="","",IF(SUMIFS(Dues!$F$4:$F$153,Dues!$B$4:$B$153,DCR!$C393)-SUMIFS($M$7:$M392,$C$7:$C392,$C393)&lt;0,"No Due",SUMIFS(Dues!$F$4:$F$153,Dues!$B$4:$B$153,DCR!$C393)-SUMIFS($M$7:$M392,$C$7:$C392,$C393))),"No Dues")</f>
        <v/>
      </c>
      <c r="M393" s="143"/>
      <c r="N393" s="143"/>
      <c r="O393" s="145" t="str">
        <f>IFERROR(IF(AND(L393&lt;=0,M393&lt;&gt;""),"Cash?",SUMIFS($M$8:$M393,$C$8:$C393,$C393)/VLOOKUP($C393,$C$8:$L393,10,FALSE)),"")</f>
        <v/>
      </c>
      <c r="P393" s="50" t="str">
        <f t="shared" si="19"/>
        <v/>
      </c>
      <c r="Q393" s="63"/>
      <c r="R393" s="88" t="str">
        <f>IF(IFERROR(VLOOKUP(C393,$C$7:C392,1,FALSE)&gt;0,0),"",1)</f>
        <v/>
      </c>
      <c r="S393" s="88"/>
      <c r="T393" s="88" t="str">
        <f t="shared" si="20"/>
        <v/>
      </c>
      <c r="U393" s="89" t="e">
        <f t="shared" si="18"/>
        <v>#VALUE!</v>
      </c>
      <c r="V393" s="61"/>
      <c r="W393" s="146"/>
      <c r="X393" s="147"/>
    </row>
    <row r="394" spans="1:24" ht="16.5" customHeight="1">
      <c r="A394" s="62"/>
      <c r="B394" s="83" t="str">
        <f>IF(C394="","",_xlfn.AGGREGATE(2,7,$B$8:B393)+1)</f>
        <v/>
      </c>
      <c r="C394" s="84" t="str">
        <f>IFERROR(IF(D394="","",INDEX('Party Data'!$C$1:$P$9950,MATCH(DCR!D394,'Party Data'!$P$2:$P$9950,0)+1,4)),"New")</f>
        <v/>
      </c>
      <c r="D394" s="7"/>
      <c r="E394" s="8" t="str">
        <f>IFERROR(IF(C394="","",VLOOKUP(C394,'Party Data'!F:H,3,FALSE)),"")</f>
        <v/>
      </c>
      <c r="F394" s="10" t="str">
        <f>IFERROR(IF(D394="","",INDEX('Party Data'!$D:$F,MATCH(DCR!C394,'Party Data'!F:F,0),1)),"")</f>
        <v/>
      </c>
      <c r="G394" s="32" t="str">
        <f>IFERROR(VLOOKUP(C394,'Party Data'!$F:$N,8,FALSE),"")</f>
        <v/>
      </c>
      <c r="H394" s="85" t="str">
        <f>IFERROR(UPPER(LEFT(VLOOKUP(C394,'Party Data'!$F:$M,5,FALSE),3)),"")</f>
        <v/>
      </c>
      <c r="I394" s="86" t="str">
        <f>IF(F394="","",VLOOKUP($D$2,ID!$C$1:$F$86,3,FALSE))</f>
        <v/>
      </c>
      <c r="J394" s="87" t="str">
        <f>IF(I394="","",VLOOKUP(I394,ID!$E$1:$F$107,2,FALSE))</f>
        <v/>
      </c>
      <c r="K394" s="164"/>
      <c r="L394" s="142" t="str">
        <f>IFERROR(IF(C394="","",IF(SUMIFS(Dues!$F$4:$F$153,Dues!$B$4:$B$153,DCR!$C394)-SUMIFS($M$7:$M393,$C$7:$C393,$C394)&lt;0,"No Due",SUMIFS(Dues!$F$4:$F$153,Dues!$B$4:$B$153,DCR!$C394)-SUMIFS($M$7:$M393,$C$7:$C393,$C394))),"No Dues")</f>
        <v/>
      </c>
      <c r="M394" s="143"/>
      <c r="N394" s="143"/>
      <c r="O394" s="145" t="str">
        <f>IFERROR(IF(AND(L394&lt;=0,M394&lt;&gt;""),"Cash?",SUMIFS($M$8:$M394,$C$8:$C394,$C394)/VLOOKUP($C394,$C$8:$L394,10,FALSE)),"")</f>
        <v/>
      </c>
      <c r="P394" s="50" t="str">
        <f t="shared" si="19"/>
        <v/>
      </c>
      <c r="Q394" s="63"/>
      <c r="R394" s="88" t="str">
        <f>IF(IFERROR(VLOOKUP(C394,$C$7:C393,1,FALSE)&gt;0,0),"",1)</f>
        <v/>
      </c>
      <c r="S394" s="88"/>
      <c r="T394" s="88" t="str">
        <f t="shared" si="20"/>
        <v/>
      </c>
      <c r="U394" s="89" t="e">
        <f t="shared" si="18"/>
        <v>#VALUE!</v>
      </c>
      <c r="V394" s="61"/>
      <c r="W394" s="146"/>
      <c r="X394" s="147"/>
    </row>
    <row r="395" spans="1:24" ht="16.5" customHeight="1">
      <c r="A395" s="62"/>
      <c r="B395" s="83" t="str">
        <f>IF(C395="","",_xlfn.AGGREGATE(2,7,$B$8:B394)+1)</f>
        <v/>
      </c>
      <c r="C395" s="84" t="str">
        <f>IFERROR(IF(D395="","",INDEX('Party Data'!$C$1:$P$9950,MATCH(DCR!D395,'Party Data'!$P$2:$P$9950,0)+1,4)),"New")</f>
        <v/>
      </c>
      <c r="D395" s="7"/>
      <c r="E395" s="8" t="str">
        <f>IFERROR(IF(C395="","",VLOOKUP(C395,'Party Data'!F:H,3,FALSE)),"")</f>
        <v/>
      </c>
      <c r="F395" s="10" t="str">
        <f>IFERROR(IF(D395="","",INDEX('Party Data'!$D:$F,MATCH(DCR!C395,'Party Data'!F:F,0),1)),"")</f>
        <v/>
      </c>
      <c r="G395" s="32" t="str">
        <f>IFERROR(VLOOKUP(C395,'Party Data'!$F:$N,8,FALSE),"")</f>
        <v/>
      </c>
      <c r="H395" s="85" t="str">
        <f>IFERROR(UPPER(LEFT(VLOOKUP(C395,'Party Data'!$F:$M,5,FALSE),3)),"")</f>
        <v/>
      </c>
      <c r="I395" s="86" t="str">
        <f>IF(F395="","",VLOOKUP($D$2,ID!$C$1:$F$86,3,FALSE))</f>
        <v/>
      </c>
      <c r="J395" s="87" t="str">
        <f>IF(I395="","",VLOOKUP(I395,ID!$E$1:$F$107,2,FALSE))</f>
        <v/>
      </c>
      <c r="K395" s="164"/>
      <c r="L395" s="142" t="str">
        <f>IFERROR(IF(C395="","",IF(SUMIFS(Dues!$F$4:$F$153,Dues!$B$4:$B$153,DCR!$C395)-SUMIFS($M$7:$M394,$C$7:$C394,$C395)&lt;0,"No Due",SUMIFS(Dues!$F$4:$F$153,Dues!$B$4:$B$153,DCR!$C395)-SUMIFS($M$7:$M394,$C$7:$C394,$C395))),"No Dues")</f>
        <v/>
      </c>
      <c r="M395" s="143"/>
      <c r="N395" s="143"/>
      <c r="O395" s="145" t="str">
        <f>IFERROR(IF(AND(L395&lt;=0,M395&lt;&gt;""),"Cash?",SUMIFS($M$8:$M395,$C$8:$C395,$C395)/VLOOKUP($C395,$C$8:$L395,10,FALSE)),"")</f>
        <v/>
      </c>
      <c r="P395" s="50" t="str">
        <f t="shared" si="19"/>
        <v/>
      </c>
      <c r="Q395" s="63"/>
      <c r="R395" s="88" t="str">
        <f>IF(IFERROR(VLOOKUP(C395,$C$7:C394,1,FALSE)&gt;0,0),"",1)</f>
        <v/>
      </c>
      <c r="S395" s="88"/>
      <c r="T395" s="88" t="str">
        <f t="shared" si="20"/>
        <v/>
      </c>
      <c r="U395" s="89" t="e">
        <f t="shared" si="18"/>
        <v>#VALUE!</v>
      </c>
      <c r="V395" s="61"/>
      <c r="W395" s="146"/>
      <c r="X395" s="147"/>
    </row>
    <row r="396" spans="1:24" ht="16.5" customHeight="1">
      <c r="A396" s="62"/>
      <c r="B396" s="83" t="str">
        <f>IF(C396="","",_xlfn.AGGREGATE(2,7,$B$8:B395)+1)</f>
        <v/>
      </c>
      <c r="C396" s="84" t="str">
        <f>IFERROR(IF(D396="","",INDEX('Party Data'!$C$1:$P$9950,MATCH(DCR!D396,'Party Data'!$P$2:$P$9950,0)+1,4)),"New")</f>
        <v/>
      </c>
      <c r="D396" s="7"/>
      <c r="E396" s="8" t="str">
        <f>IFERROR(IF(C396="","",VLOOKUP(C396,'Party Data'!F:H,3,FALSE)),"")</f>
        <v/>
      </c>
      <c r="F396" s="10" t="str">
        <f>IFERROR(IF(D396="","",INDEX('Party Data'!$D:$F,MATCH(DCR!C396,'Party Data'!F:F,0),1)),"")</f>
        <v/>
      </c>
      <c r="G396" s="32" t="str">
        <f>IFERROR(VLOOKUP(C396,'Party Data'!$F:$N,8,FALSE),"")</f>
        <v/>
      </c>
      <c r="H396" s="85" t="str">
        <f>IFERROR(UPPER(LEFT(VLOOKUP(C396,'Party Data'!$F:$M,5,FALSE),3)),"")</f>
        <v/>
      </c>
      <c r="I396" s="86" t="str">
        <f>IF(F396="","",VLOOKUP($D$2,ID!$C$1:$F$86,3,FALSE))</f>
        <v/>
      </c>
      <c r="J396" s="87" t="str">
        <f>IF(I396="","",VLOOKUP(I396,ID!$E$1:$F$107,2,FALSE))</f>
        <v/>
      </c>
      <c r="K396" s="164"/>
      <c r="L396" s="142" t="str">
        <f>IFERROR(IF(C396="","",IF(SUMIFS(Dues!$F$4:$F$153,Dues!$B$4:$B$153,DCR!$C396)-SUMIFS($M$7:$M395,$C$7:$C395,$C396)&lt;0,"No Due",SUMIFS(Dues!$F$4:$F$153,Dues!$B$4:$B$153,DCR!$C396)-SUMIFS($M$7:$M395,$C$7:$C395,$C396))),"No Dues")</f>
        <v/>
      </c>
      <c r="M396" s="143"/>
      <c r="N396" s="143"/>
      <c r="O396" s="145" t="str">
        <f>IFERROR(IF(AND(L396&lt;=0,M396&lt;&gt;""),"Cash?",SUMIFS($M$8:$M396,$C$8:$C396,$C396)/VLOOKUP($C396,$C$8:$L396,10,FALSE)),"")</f>
        <v/>
      </c>
      <c r="P396" s="50" t="str">
        <f t="shared" si="19"/>
        <v/>
      </c>
      <c r="Q396" s="63"/>
      <c r="R396" s="88" t="str">
        <f>IF(IFERROR(VLOOKUP(C396,$C$7:C395,1,FALSE)&gt;0,0),"",1)</f>
        <v/>
      </c>
      <c r="S396" s="88"/>
      <c r="T396" s="88" t="str">
        <f t="shared" si="20"/>
        <v/>
      </c>
      <c r="U396" s="89" t="e">
        <f t="shared" si="18"/>
        <v>#VALUE!</v>
      </c>
      <c r="V396" s="61"/>
      <c r="W396" s="146"/>
      <c r="X396" s="147"/>
    </row>
    <row r="397" spans="1:24" ht="16.5" customHeight="1">
      <c r="A397" s="62"/>
      <c r="B397" s="83" t="str">
        <f>IF(C397="","",_xlfn.AGGREGATE(2,7,$B$8:B396)+1)</f>
        <v/>
      </c>
      <c r="C397" s="84" t="str">
        <f>IFERROR(IF(D397="","",INDEX('Party Data'!$C$1:$P$9950,MATCH(DCR!D397,'Party Data'!$P$2:$P$9950,0)+1,4)),"New")</f>
        <v/>
      </c>
      <c r="D397" s="7"/>
      <c r="E397" s="8" t="str">
        <f>IFERROR(IF(C397="","",VLOOKUP(C397,'Party Data'!F:H,3,FALSE)),"")</f>
        <v/>
      </c>
      <c r="F397" s="10" t="str">
        <f>IFERROR(IF(D397="","",INDEX('Party Data'!$D:$F,MATCH(DCR!C397,'Party Data'!F:F,0),1)),"")</f>
        <v/>
      </c>
      <c r="G397" s="32" t="str">
        <f>IFERROR(VLOOKUP(C397,'Party Data'!$F:$N,8,FALSE),"")</f>
        <v/>
      </c>
      <c r="H397" s="85" t="str">
        <f>IFERROR(UPPER(LEFT(VLOOKUP(C397,'Party Data'!$F:$M,5,FALSE),3)),"")</f>
        <v/>
      </c>
      <c r="I397" s="86" t="str">
        <f>IF(F397="","",VLOOKUP($D$2,ID!$C$1:$F$86,3,FALSE))</f>
        <v/>
      </c>
      <c r="J397" s="87" t="str">
        <f>IF(I397="","",VLOOKUP(I397,ID!$E$1:$F$107,2,FALSE))</f>
        <v/>
      </c>
      <c r="K397" s="164"/>
      <c r="L397" s="142" t="str">
        <f>IFERROR(IF(C397="","",IF(SUMIFS(Dues!$F$4:$F$153,Dues!$B$4:$B$153,DCR!$C397)-SUMIFS($M$7:$M396,$C$7:$C396,$C397)&lt;0,"No Due",SUMIFS(Dues!$F$4:$F$153,Dues!$B$4:$B$153,DCR!$C397)-SUMIFS($M$7:$M396,$C$7:$C396,$C397))),"No Dues")</f>
        <v/>
      </c>
      <c r="M397" s="143"/>
      <c r="N397" s="143"/>
      <c r="O397" s="145" t="str">
        <f>IFERROR(IF(AND(L397&lt;=0,M397&lt;&gt;""),"Cash?",SUMIFS($M$8:$M397,$C$8:$C397,$C397)/VLOOKUP($C397,$C$8:$L397,10,FALSE)),"")</f>
        <v/>
      </c>
      <c r="P397" s="50" t="str">
        <f t="shared" si="19"/>
        <v/>
      </c>
      <c r="Q397" s="63"/>
      <c r="R397" s="88" t="str">
        <f>IF(IFERROR(VLOOKUP(C397,$C$7:C396,1,FALSE)&gt;0,0),"",1)</f>
        <v/>
      </c>
      <c r="S397" s="88"/>
      <c r="T397" s="88" t="str">
        <f t="shared" si="20"/>
        <v/>
      </c>
      <c r="U397" s="89" t="e">
        <f t="shared" si="18"/>
        <v>#VALUE!</v>
      </c>
      <c r="V397" s="61"/>
      <c r="W397" s="146"/>
      <c r="X397" s="147"/>
    </row>
    <row r="398" spans="1:24" ht="16.5" customHeight="1">
      <c r="A398" s="62"/>
      <c r="B398" s="83" t="str">
        <f>IF(C398="","",_xlfn.AGGREGATE(2,7,$B$8:B397)+1)</f>
        <v/>
      </c>
      <c r="C398" s="84" t="str">
        <f>IFERROR(IF(D398="","",INDEX('Party Data'!$C$1:$P$9950,MATCH(DCR!D398,'Party Data'!$P$2:$P$9950,0)+1,4)),"New")</f>
        <v/>
      </c>
      <c r="D398" s="7"/>
      <c r="E398" s="8" t="str">
        <f>IFERROR(IF(C398="","",VLOOKUP(C398,'Party Data'!F:H,3,FALSE)),"")</f>
        <v/>
      </c>
      <c r="F398" s="10" t="str">
        <f>IFERROR(IF(D398="","",INDEX('Party Data'!$D:$F,MATCH(DCR!C398,'Party Data'!F:F,0),1)),"")</f>
        <v/>
      </c>
      <c r="G398" s="32" t="str">
        <f>IFERROR(VLOOKUP(C398,'Party Data'!$F:$N,8,FALSE),"")</f>
        <v/>
      </c>
      <c r="H398" s="85" t="str">
        <f>IFERROR(UPPER(LEFT(VLOOKUP(C398,'Party Data'!$F:$M,5,FALSE),3)),"")</f>
        <v/>
      </c>
      <c r="I398" s="86" t="str">
        <f>IF(F398="","",VLOOKUP($D$2,ID!$C$1:$F$86,3,FALSE))</f>
        <v/>
      </c>
      <c r="J398" s="87" t="str">
        <f>IF(I398="","",VLOOKUP(I398,ID!$E$1:$F$107,2,FALSE))</f>
        <v/>
      </c>
      <c r="K398" s="164"/>
      <c r="L398" s="142" t="str">
        <f>IFERROR(IF(C398="","",IF(SUMIFS(Dues!$F$4:$F$153,Dues!$B$4:$B$153,DCR!$C398)-SUMIFS($M$7:$M397,$C$7:$C397,$C398)&lt;0,"No Due",SUMIFS(Dues!$F$4:$F$153,Dues!$B$4:$B$153,DCR!$C398)-SUMIFS($M$7:$M397,$C$7:$C397,$C398))),"No Dues")</f>
        <v/>
      </c>
      <c r="M398" s="143"/>
      <c r="N398" s="143"/>
      <c r="O398" s="145" t="str">
        <f>IFERROR(IF(AND(L398&lt;=0,M398&lt;&gt;""),"Cash?",SUMIFS($M$8:$M398,$C$8:$C398,$C398)/VLOOKUP($C398,$C$8:$L398,10,FALSE)),"")</f>
        <v/>
      </c>
      <c r="P398" s="50" t="str">
        <f t="shared" si="19"/>
        <v/>
      </c>
      <c r="Q398" s="63"/>
      <c r="R398" s="88" t="str">
        <f>IF(IFERROR(VLOOKUP(C398,$C$7:C397,1,FALSE)&gt;0,0),"",1)</f>
        <v/>
      </c>
      <c r="S398" s="88"/>
      <c r="T398" s="88" t="str">
        <f t="shared" si="20"/>
        <v/>
      </c>
      <c r="U398" s="89" t="e">
        <f t="shared" si="18"/>
        <v>#VALUE!</v>
      </c>
      <c r="V398" s="61"/>
      <c r="W398" s="146"/>
      <c r="X398" s="147"/>
    </row>
    <row r="399" spans="1:24" ht="16.5" customHeight="1">
      <c r="A399" s="62"/>
      <c r="B399" s="83" t="str">
        <f>IF(C399="","",_xlfn.AGGREGATE(2,7,$B$8:B398)+1)</f>
        <v/>
      </c>
      <c r="C399" s="84" t="str">
        <f>IFERROR(IF(D399="","",INDEX('Party Data'!$C$1:$P$9950,MATCH(DCR!D399,'Party Data'!$P$2:$P$9950,0)+1,4)),"New")</f>
        <v/>
      </c>
      <c r="D399" s="7"/>
      <c r="E399" s="8" t="str">
        <f>IFERROR(IF(C399="","",VLOOKUP(C399,'Party Data'!F:H,3,FALSE)),"")</f>
        <v/>
      </c>
      <c r="F399" s="10" t="str">
        <f>IFERROR(IF(D399="","",INDEX('Party Data'!$D:$F,MATCH(DCR!C399,'Party Data'!F:F,0),1)),"")</f>
        <v/>
      </c>
      <c r="G399" s="32" t="str">
        <f>IFERROR(VLOOKUP(C399,'Party Data'!$F:$N,8,FALSE),"")</f>
        <v/>
      </c>
      <c r="H399" s="85" t="str">
        <f>IFERROR(UPPER(LEFT(VLOOKUP(C399,'Party Data'!$F:$M,5,FALSE),3)),"")</f>
        <v/>
      </c>
      <c r="I399" s="86" t="str">
        <f>IF(F399="","",VLOOKUP($D$2,ID!$C$1:$F$86,3,FALSE))</f>
        <v/>
      </c>
      <c r="J399" s="87" t="str">
        <f>IF(I399="","",VLOOKUP(I399,ID!$E$1:$F$107,2,FALSE))</f>
        <v/>
      </c>
      <c r="K399" s="164"/>
      <c r="L399" s="142" t="str">
        <f>IFERROR(IF(C399="","",IF(SUMIFS(Dues!$F$4:$F$153,Dues!$B$4:$B$153,DCR!$C399)-SUMIFS($M$7:$M398,$C$7:$C398,$C399)&lt;0,"No Due",SUMIFS(Dues!$F$4:$F$153,Dues!$B$4:$B$153,DCR!$C399)-SUMIFS($M$7:$M398,$C$7:$C398,$C399))),"No Dues")</f>
        <v/>
      </c>
      <c r="M399" s="143"/>
      <c r="N399" s="143"/>
      <c r="O399" s="145" t="str">
        <f>IFERROR(IF(AND(L399&lt;=0,M399&lt;&gt;""),"Cash?",SUMIFS($M$8:$M399,$C$8:$C399,$C399)/VLOOKUP($C399,$C$8:$L399,10,FALSE)),"")</f>
        <v/>
      </c>
      <c r="P399" s="50" t="str">
        <f t="shared" si="19"/>
        <v/>
      </c>
      <c r="Q399" s="63"/>
      <c r="R399" s="88" t="str">
        <f>IF(IFERROR(VLOOKUP(C399,$C$7:C398,1,FALSE)&gt;0,0),"",1)</f>
        <v/>
      </c>
      <c r="S399" s="88"/>
      <c r="T399" s="88" t="str">
        <f t="shared" si="20"/>
        <v/>
      </c>
      <c r="U399" s="89" t="e">
        <f t="shared" si="18"/>
        <v>#VALUE!</v>
      </c>
      <c r="V399" s="61"/>
      <c r="W399" s="146"/>
      <c r="X399" s="147"/>
    </row>
    <row r="400" spans="1:24" ht="16.5" customHeight="1">
      <c r="A400" s="62"/>
      <c r="B400" s="83" t="str">
        <f>IF(C400="","",_xlfn.AGGREGATE(2,7,$B$8:B399)+1)</f>
        <v/>
      </c>
      <c r="C400" s="84" t="str">
        <f>IFERROR(IF(D400="","",INDEX('Party Data'!$C$1:$P$9950,MATCH(DCR!D400,'Party Data'!$P$2:$P$9950,0)+1,4)),"New")</f>
        <v/>
      </c>
      <c r="D400" s="7"/>
      <c r="E400" s="8" t="str">
        <f>IFERROR(IF(C400="","",VLOOKUP(C400,'Party Data'!F:H,3,FALSE)),"")</f>
        <v/>
      </c>
      <c r="F400" s="10" t="str">
        <f>IFERROR(IF(D400="","",INDEX('Party Data'!$D:$F,MATCH(DCR!C400,'Party Data'!F:F,0),1)),"")</f>
        <v/>
      </c>
      <c r="G400" s="32" t="str">
        <f>IFERROR(VLOOKUP(C400,'Party Data'!$F:$N,8,FALSE),"")</f>
        <v/>
      </c>
      <c r="H400" s="85" t="str">
        <f>IFERROR(UPPER(LEFT(VLOOKUP(C400,'Party Data'!$F:$M,5,FALSE),3)),"")</f>
        <v/>
      </c>
      <c r="I400" s="86" t="str">
        <f>IF(F400="","",VLOOKUP($D$2,ID!$C$1:$F$86,3,FALSE))</f>
        <v/>
      </c>
      <c r="J400" s="87" t="str">
        <f>IF(I400="","",VLOOKUP(I400,ID!$E$1:$F$107,2,FALSE))</f>
        <v/>
      </c>
      <c r="K400" s="164"/>
      <c r="L400" s="142" t="str">
        <f>IFERROR(IF(C400="","",IF(SUMIFS(Dues!$F$4:$F$153,Dues!$B$4:$B$153,DCR!$C400)-SUMIFS($M$7:$M399,$C$7:$C399,$C400)&lt;0,"No Due",SUMIFS(Dues!$F$4:$F$153,Dues!$B$4:$B$153,DCR!$C400)-SUMIFS($M$7:$M399,$C$7:$C399,$C400))),"No Dues")</f>
        <v/>
      </c>
      <c r="M400" s="143"/>
      <c r="N400" s="143"/>
      <c r="O400" s="145" t="str">
        <f>IFERROR(IF(AND(L400&lt;=0,M400&lt;&gt;""),"Cash?",SUMIFS($M$8:$M400,$C$8:$C400,$C400)/VLOOKUP($C400,$C$8:$L400,10,FALSE)),"")</f>
        <v/>
      </c>
      <c r="P400" s="50" t="str">
        <f t="shared" si="19"/>
        <v/>
      </c>
      <c r="Q400" s="63"/>
      <c r="R400" s="88" t="str">
        <f>IF(IFERROR(VLOOKUP(C400,$C$7:C399,1,FALSE)&gt;0,0),"",1)</f>
        <v/>
      </c>
      <c r="S400" s="88"/>
      <c r="T400" s="88" t="str">
        <f t="shared" si="20"/>
        <v/>
      </c>
      <c r="U400" s="89" t="e">
        <f t="shared" si="18"/>
        <v>#VALUE!</v>
      </c>
      <c r="V400" s="61"/>
      <c r="W400" s="146"/>
      <c r="X400" s="147"/>
    </row>
    <row r="401" spans="1:24" ht="16.5" customHeight="1">
      <c r="A401" s="62"/>
      <c r="B401" s="83" t="str">
        <f>IF(C401="","",_xlfn.AGGREGATE(2,7,$B$8:B400)+1)</f>
        <v/>
      </c>
      <c r="C401" s="84" t="str">
        <f>IFERROR(IF(D401="","",INDEX('Party Data'!$C$1:$P$9950,MATCH(DCR!D401,'Party Data'!$P$2:$P$9950,0)+1,4)),"New")</f>
        <v/>
      </c>
      <c r="D401" s="7"/>
      <c r="E401" s="8" t="str">
        <f>IFERROR(IF(C401="","",VLOOKUP(C401,'Party Data'!F:H,3,FALSE)),"")</f>
        <v/>
      </c>
      <c r="F401" s="10" t="str">
        <f>IFERROR(IF(D401="","",INDEX('Party Data'!$D:$F,MATCH(DCR!C401,'Party Data'!F:F,0),1)),"")</f>
        <v/>
      </c>
      <c r="G401" s="32" t="str">
        <f>IFERROR(VLOOKUP(C401,'Party Data'!$F:$N,8,FALSE),"")</f>
        <v/>
      </c>
      <c r="H401" s="85" t="str">
        <f>IFERROR(UPPER(LEFT(VLOOKUP(C401,'Party Data'!$F:$M,5,FALSE),3)),"")</f>
        <v/>
      </c>
      <c r="I401" s="86" t="str">
        <f>IF(F401="","",VLOOKUP($D$2,ID!$C$1:$F$86,3,FALSE))</f>
        <v/>
      </c>
      <c r="J401" s="87" t="str">
        <f>IF(I401="","",VLOOKUP(I401,ID!$E$1:$F$107,2,FALSE))</f>
        <v/>
      </c>
      <c r="K401" s="164"/>
      <c r="L401" s="142" t="str">
        <f>IFERROR(IF(C401="","",IF(SUMIFS(Dues!$F$4:$F$153,Dues!$B$4:$B$153,DCR!$C401)-SUMIFS($M$7:$M400,$C$7:$C400,$C401)&lt;0,"No Due",SUMIFS(Dues!$F$4:$F$153,Dues!$B$4:$B$153,DCR!$C401)-SUMIFS($M$7:$M400,$C$7:$C400,$C401))),"No Dues")</f>
        <v/>
      </c>
      <c r="M401" s="143"/>
      <c r="N401" s="143"/>
      <c r="O401" s="145" t="str">
        <f>IFERROR(IF(AND(L401&lt;=0,M401&lt;&gt;""),"Cash?",SUMIFS($M$8:$M401,$C$8:$C401,$C401)/VLOOKUP($C401,$C$8:$L401,10,FALSE)),"")</f>
        <v/>
      </c>
      <c r="P401" s="50" t="str">
        <f t="shared" si="19"/>
        <v/>
      </c>
      <c r="Q401" s="63"/>
      <c r="R401" s="88" t="str">
        <f>IF(IFERROR(VLOOKUP(C401,$C$7:C400,1,FALSE)&gt;0,0),"",1)</f>
        <v/>
      </c>
      <c r="S401" s="88"/>
      <c r="T401" s="88" t="str">
        <f t="shared" si="20"/>
        <v/>
      </c>
      <c r="U401" s="89" t="e">
        <f t="shared" si="18"/>
        <v>#VALUE!</v>
      </c>
      <c r="V401" s="61"/>
      <c r="W401" s="146"/>
      <c r="X401" s="147"/>
    </row>
    <row r="402" spans="1:24" ht="16.5" customHeight="1">
      <c r="A402" s="62"/>
      <c r="B402" s="83" t="str">
        <f>IF(C402="","",_xlfn.AGGREGATE(2,7,$B$8:B401)+1)</f>
        <v/>
      </c>
      <c r="C402" s="84" t="str">
        <f>IFERROR(IF(D402="","",INDEX('Party Data'!$C$1:$P$9950,MATCH(DCR!D402,'Party Data'!$P$2:$P$9950,0)+1,4)),"New")</f>
        <v/>
      </c>
      <c r="D402" s="7"/>
      <c r="E402" s="8" t="str">
        <f>IFERROR(IF(C402="","",VLOOKUP(C402,'Party Data'!F:H,3,FALSE)),"")</f>
        <v/>
      </c>
      <c r="F402" s="10" t="str">
        <f>IFERROR(IF(D402="","",INDEX('Party Data'!$D:$F,MATCH(DCR!C402,'Party Data'!F:F,0),1)),"")</f>
        <v/>
      </c>
      <c r="G402" s="32" t="str">
        <f>IFERROR(VLOOKUP(C402,'Party Data'!$F:$N,8,FALSE),"")</f>
        <v/>
      </c>
      <c r="H402" s="85" t="str">
        <f>IFERROR(UPPER(LEFT(VLOOKUP(C402,'Party Data'!$F:$M,5,FALSE),3)),"")</f>
        <v/>
      </c>
      <c r="I402" s="86" t="str">
        <f>IF(F402="","",VLOOKUP($D$2,ID!$C$1:$F$86,3,FALSE))</f>
        <v/>
      </c>
      <c r="J402" s="87" t="str">
        <f>IF(I402="","",VLOOKUP(I402,ID!$E$1:$F$107,2,FALSE))</f>
        <v/>
      </c>
      <c r="K402" s="164"/>
      <c r="L402" s="142" t="str">
        <f>IFERROR(IF(C402="","",IF(SUMIFS(Dues!$F$4:$F$153,Dues!$B$4:$B$153,DCR!$C402)-SUMIFS($M$7:$M401,$C$7:$C401,$C402)&lt;0,"No Due",SUMIFS(Dues!$F$4:$F$153,Dues!$B$4:$B$153,DCR!$C402)-SUMIFS($M$7:$M401,$C$7:$C401,$C402))),"No Dues")</f>
        <v/>
      </c>
      <c r="M402" s="143"/>
      <c r="N402" s="143"/>
      <c r="O402" s="145" t="str">
        <f>IFERROR(IF(AND(L402&lt;=0,M402&lt;&gt;""),"Cash?",SUMIFS($M$8:$M402,$C$8:$C402,$C402)/VLOOKUP($C402,$C$8:$L402,10,FALSE)),"")</f>
        <v/>
      </c>
      <c r="P402" s="50" t="str">
        <f t="shared" si="19"/>
        <v/>
      </c>
      <c r="Q402" s="63"/>
      <c r="R402" s="88" t="str">
        <f>IF(IFERROR(VLOOKUP(C402,$C$7:C401,1,FALSE)&gt;0,0),"",1)</f>
        <v/>
      </c>
      <c r="S402" s="88"/>
      <c r="T402" s="88" t="str">
        <f t="shared" si="20"/>
        <v/>
      </c>
      <c r="U402" s="89" t="e">
        <f t="shared" si="18"/>
        <v>#VALUE!</v>
      </c>
      <c r="V402" s="61"/>
      <c r="W402" s="146"/>
      <c r="X402" s="147"/>
    </row>
    <row r="403" spans="1:24" ht="16.5" customHeight="1">
      <c r="A403" s="62"/>
      <c r="B403" s="83" t="str">
        <f>IF(C403="","",_xlfn.AGGREGATE(2,7,$B$8:B402)+1)</f>
        <v/>
      </c>
      <c r="C403" s="84" t="str">
        <f>IFERROR(IF(D403="","",INDEX('Party Data'!$C$1:$P$9950,MATCH(DCR!D403,'Party Data'!$P$2:$P$9950,0)+1,4)),"New")</f>
        <v/>
      </c>
      <c r="D403" s="7"/>
      <c r="E403" s="8" t="str">
        <f>IFERROR(IF(C403="","",VLOOKUP(C403,'Party Data'!F:H,3,FALSE)),"")</f>
        <v/>
      </c>
      <c r="F403" s="10" t="str">
        <f>IFERROR(IF(D403="","",INDEX('Party Data'!$D:$F,MATCH(DCR!C403,'Party Data'!F:F,0),1)),"")</f>
        <v/>
      </c>
      <c r="G403" s="32" t="str">
        <f>IFERROR(VLOOKUP(C403,'Party Data'!$F:$N,8,FALSE),"")</f>
        <v/>
      </c>
      <c r="H403" s="85" t="str">
        <f>IFERROR(UPPER(LEFT(VLOOKUP(C403,'Party Data'!$F:$M,5,FALSE),3)),"")</f>
        <v/>
      </c>
      <c r="I403" s="86" t="str">
        <f>IF(F403="","",VLOOKUP($D$2,ID!$C$1:$F$86,3,FALSE))</f>
        <v/>
      </c>
      <c r="J403" s="87" t="str">
        <f>IF(I403="","",VLOOKUP(I403,ID!$E$1:$F$107,2,FALSE))</f>
        <v/>
      </c>
      <c r="K403" s="164"/>
      <c r="L403" s="142" t="str">
        <f>IFERROR(IF(C403="","",IF(SUMIFS(Dues!$F$4:$F$153,Dues!$B$4:$B$153,DCR!$C403)-SUMIFS($M$7:$M402,$C$7:$C402,$C403)&lt;0,"No Due",SUMIFS(Dues!$F$4:$F$153,Dues!$B$4:$B$153,DCR!$C403)-SUMIFS($M$7:$M402,$C$7:$C402,$C403))),"No Dues")</f>
        <v/>
      </c>
      <c r="M403" s="143"/>
      <c r="N403" s="143"/>
      <c r="O403" s="145" t="str">
        <f>IFERROR(IF(AND(L403&lt;=0,M403&lt;&gt;""),"Cash?",SUMIFS($M$8:$M403,$C$8:$C403,$C403)/VLOOKUP($C403,$C$8:$L403,10,FALSE)),"")</f>
        <v/>
      </c>
      <c r="P403" s="50" t="str">
        <f t="shared" si="19"/>
        <v/>
      </c>
      <c r="Q403" s="63"/>
      <c r="R403" s="88" t="str">
        <f>IF(IFERROR(VLOOKUP(C403,$C$7:C402,1,FALSE)&gt;0,0),"",1)</f>
        <v/>
      </c>
      <c r="S403" s="88"/>
      <c r="T403" s="88" t="str">
        <f t="shared" si="20"/>
        <v/>
      </c>
      <c r="U403" s="89" t="e">
        <f t="shared" si="18"/>
        <v>#VALUE!</v>
      </c>
      <c r="V403" s="61"/>
      <c r="W403" s="146"/>
      <c r="X403" s="147"/>
    </row>
    <row r="404" spans="1:24" ht="16.5" customHeight="1">
      <c r="A404" s="62"/>
      <c r="B404" s="83" t="str">
        <f>IF(C404="","",_xlfn.AGGREGATE(2,7,$B$8:B403)+1)</f>
        <v/>
      </c>
      <c r="C404" s="84" t="str">
        <f>IFERROR(IF(D404="","",INDEX('Party Data'!$C$1:$P$9950,MATCH(DCR!D404,'Party Data'!$P$2:$P$9950,0)+1,4)),"New")</f>
        <v/>
      </c>
      <c r="D404" s="7"/>
      <c r="E404" s="8" t="str">
        <f>IFERROR(IF(C404="","",VLOOKUP(C404,'Party Data'!F:H,3,FALSE)),"")</f>
        <v/>
      </c>
      <c r="F404" s="10" t="str">
        <f>IFERROR(IF(D404="","",INDEX('Party Data'!$D:$F,MATCH(DCR!C404,'Party Data'!F:F,0),1)),"")</f>
        <v/>
      </c>
      <c r="G404" s="32" t="str">
        <f>IFERROR(VLOOKUP(C404,'Party Data'!$F:$N,8,FALSE),"")</f>
        <v/>
      </c>
      <c r="H404" s="85" t="str">
        <f>IFERROR(UPPER(LEFT(VLOOKUP(C404,'Party Data'!$F:$M,5,FALSE),3)),"")</f>
        <v/>
      </c>
      <c r="I404" s="86" t="str">
        <f>IF(F404="","",VLOOKUP($D$2,ID!$C$1:$F$86,3,FALSE))</f>
        <v/>
      </c>
      <c r="J404" s="87" t="str">
        <f>IF(I404="","",VLOOKUP(I404,ID!$E$1:$F$107,2,FALSE))</f>
        <v/>
      </c>
      <c r="K404" s="164"/>
      <c r="L404" s="142" t="str">
        <f>IFERROR(IF(C404="","",IF(SUMIFS(Dues!$F$4:$F$153,Dues!$B$4:$B$153,DCR!$C404)-SUMIFS($M$7:$M403,$C$7:$C403,$C404)&lt;0,"No Due",SUMIFS(Dues!$F$4:$F$153,Dues!$B$4:$B$153,DCR!$C404)-SUMIFS($M$7:$M403,$C$7:$C403,$C404))),"No Dues")</f>
        <v/>
      </c>
      <c r="M404" s="143"/>
      <c r="N404" s="143"/>
      <c r="O404" s="145" t="str">
        <f>IFERROR(IF(AND(L404&lt;=0,M404&lt;&gt;""),"Cash?",SUMIFS($M$8:$M404,$C$8:$C404,$C404)/VLOOKUP($C404,$C$8:$L404,10,FALSE)),"")</f>
        <v/>
      </c>
      <c r="P404" s="50" t="str">
        <f t="shared" si="19"/>
        <v/>
      </c>
      <c r="Q404" s="63"/>
      <c r="R404" s="88" t="str">
        <f>IF(IFERROR(VLOOKUP(C404,$C$7:C403,1,FALSE)&gt;0,0),"",1)</f>
        <v/>
      </c>
      <c r="S404" s="88"/>
      <c r="T404" s="88" t="str">
        <f t="shared" si="20"/>
        <v/>
      </c>
      <c r="U404" s="89" t="e">
        <f t="shared" si="18"/>
        <v>#VALUE!</v>
      </c>
      <c r="V404" s="61"/>
      <c r="W404" s="146"/>
      <c r="X404" s="147"/>
    </row>
    <row r="405" spans="1:24" ht="16.5" customHeight="1">
      <c r="A405" s="62"/>
      <c r="B405" s="83" t="str">
        <f>IF(C405="","",_xlfn.AGGREGATE(2,7,$B$8:B404)+1)</f>
        <v/>
      </c>
      <c r="C405" s="84" t="str">
        <f>IFERROR(IF(D405="","",INDEX('Party Data'!$C$1:$P$9950,MATCH(DCR!D405,'Party Data'!$P$2:$P$9950,0)+1,4)),"New")</f>
        <v/>
      </c>
      <c r="D405" s="7"/>
      <c r="E405" s="8" t="str">
        <f>IFERROR(IF(C405="","",VLOOKUP(C405,'Party Data'!F:H,3,FALSE)),"")</f>
        <v/>
      </c>
      <c r="F405" s="10" t="str">
        <f>IFERROR(IF(D405="","",INDEX('Party Data'!$D:$F,MATCH(DCR!C405,'Party Data'!F:F,0),1)),"")</f>
        <v/>
      </c>
      <c r="G405" s="32" t="str">
        <f>IFERROR(VLOOKUP(C405,'Party Data'!$F:$N,8,FALSE),"")</f>
        <v/>
      </c>
      <c r="H405" s="85" t="str">
        <f>IFERROR(UPPER(LEFT(VLOOKUP(C405,'Party Data'!$F:$M,5,FALSE),3)),"")</f>
        <v/>
      </c>
      <c r="I405" s="86" t="str">
        <f>IF(F405="","",VLOOKUP($D$2,ID!$C$1:$F$86,3,FALSE))</f>
        <v/>
      </c>
      <c r="J405" s="87" t="str">
        <f>IF(I405="","",VLOOKUP(I405,ID!$E$1:$F$107,2,FALSE))</f>
        <v/>
      </c>
      <c r="K405" s="164"/>
      <c r="L405" s="142" t="str">
        <f>IFERROR(IF(C405="","",IF(SUMIFS(Dues!$F$4:$F$153,Dues!$B$4:$B$153,DCR!$C405)-SUMIFS($M$7:$M404,$C$7:$C404,$C405)&lt;0,"No Due",SUMIFS(Dues!$F$4:$F$153,Dues!$B$4:$B$153,DCR!$C405)-SUMIFS($M$7:$M404,$C$7:$C404,$C405))),"No Dues")</f>
        <v/>
      </c>
      <c r="M405" s="143"/>
      <c r="N405" s="143"/>
      <c r="O405" s="145" t="str">
        <f>IFERROR(IF(AND(L405&lt;=0,M405&lt;&gt;""),"Cash?",SUMIFS($M$8:$M405,$C$8:$C405,$C405)/VLOOKUP($C405,$C$8:$L405,10,FALSE)),"")</f>
        <v/>
      </c>
      <c r="P405" s="50" t="str">
        <f t="shared" si="19"/>
        <v/>
      </c>
      <c r="Q405" s="63"/>
      <c r="R405" s="88" t="str">
        <f>IF(IFERROR(VLOOKUP(C405,$C$7:C404,1,FALSE)&gt;0,0),"",1)</f>
        <v/>
      </c>
      <c r="S405" s="88"/>
      <c r="T405" s="88" t="str">
        <f t="shared" si="20"/>
        <v/>
      </c>
      <c r="U405" s="89" t="e">
        <f t="shared" si="18"/>
        <v>#VALUE!</v>
      </c>
      <c r="V405" s="61"/>
      <c r="W405" s="146"/>
      <c r="X405" s="147"/>
    </row>
    <row r="406" spans="1:24" ht="16.5" customHeight="1">
      <c r="A406" s="62"/>
      <c r="B406" s="83" t="str">
        <f>IF(C406="","",_xlfn.AGGREGATE(2,7,$B$8:B405)+1)</f>
        <v/>
      </c>
      <c r="C406" s="84" t="str">
        <f>IFERROR(IF(D406="","",INDEX('Party Data'!$C$1:$P$9950,MATCH(DCR!D406,'Party Data'!$P$2:$P$9950,0)+1,4)),"New")</f>
        <v/>
      </c>
      <c r="D406" s="7"/>
      <c r="E406" s="8" t="str">
        <f>IFERROR(IF(C406="","",VLOOKUP(C406,'Party Data'!F:H,3,FALSE)),"")</f>
        <v/>
      </c>
      <c r="F406" s="10" t="str">
        <f>IFERROR(IF(D406="","",INDEX('Party Data'!$D:$F,MATCH(DCR!C406,'Party Data'!F:F,0),1)),"")</f>
        <v/>
      </c>
      <c r="G406" s="32" t="str">
        <f>IFERROR(VLOOKUP(C406,'Party Data'!$F:$N,8,FALSE),"")</f>
        <v/>
      </c>
      <c r="H406" s="85" t="str">
        <f>IFERROR(UPPER(LEFT(VLOOKUP(C406,'Party Data'!$F:$M,5,FALSE),3)),"")</f>
        <v/>
      </c>
      <c r="I406" s="86" t="str">
        <f>IF(F406="","",VLOOKUP($D$2,ID!$C$1:$F$86,3,FALSE))</f>
        <v/>
      </c>
      <c r="J406" s="87" t="str">
        <f>IF(I406="","",VLOOKUP(I406,ID!$E$1:$F$107,2,FALSE))</f>
        <v/>
      </c>
      <c r="K406" s="164"/>
      <c r="L406" s="142" t="str">
        <f>IFERROR(IF(C406="","",IF(SUMIFS(Dues!$F$4:$F$153,Dues!$B$4:$B$153,DCR!$C406)-SUMIFS($M$7:$M405,$C$7:$C405,$C406)&lt;0,"No Due",SUMIFS(Dues!$F$4:$F$153,Dues!$B$4:$B$153,DCR!$C406)-SUMIFS($M$7:$M405,$C$7:$C405,$C406))),"No Dues")</f>
        <v/>
      </c>
      <c r="M406" s="143"/>
      <c r="N406" s="143"/>
      <c r="O406" s="145" t="str">
        <f>IFERROR(IF(AND(L406&lt;=0,M406&lt;&gt;""),"Cash?",SUMIFS($M$8:$M406,$C$8:$C406,$C406)/VLOOKUP($C406,$C$8:$L406,10,FALSE)),"")</f>
        <v/>
      </c>
      <c r="P406" s="50" t="str">
        <f t="shared" si="19"/>
        <v/>
      </c>
      <c r="Q406" s="63"/>
      <c r="R406" s="88" t="str">
        <f>IF(IFERROR(VLOOKUP(C406,$C$7:C405,1,FALSE)&gt;0,0),"",1)</f>
        <v/>
      </c>
      <c r="S406" s="88"/>
      <c r="T406" s="88" t="str">
        <f t="shared" si="20"/>
        <v/>
      </c>
      <c r="U406" s="89" t="e">
        <f t="shared" si="18"/>
        <v>#VALUE!</v>
      </c>
      <c r="V406" s="61"/>
      <c r="W406" s="146"/>
      <c r="X406" s="147"/>
    </row>
    <row r="407" spans="1:24" ht="16.5" customHeight="1">
      <c r="A407" s="62"/>
      <c r="B407" s="83" t="str">
        <f>IF(C407="","",_xlfn.AGGREGATE(2,7,$B$8:B406)+1)</f>
        <v/>
      </c>
      <c r="C407" s="84" t="str">
        <f>IFERROR(IF(D407="","",INDEX('Party Data'!$C$1:$P$9950,MATCH(DCR!D407,'Party Data'!$P$2:$P$9950,0)+1,4)),"New")</f>
        <v/>
      </c>
      <c r="D407" s="7"/>
      <c r="E407" s="8" t="str">
        <f>IFERROR(IF(C407="","",VLOOKUP(C407,'Party Data'!F:H,3,FALSE)),"")</f>
        <v/>
      </c>
      <c r="F407" s="10" t="str">
        <f>IFERROR(IF(D407="","",INDEX('Party Data'!$D:$F,MATCH(DCR!C407,'Party Data'!F:F,0),1)),"")</f>
        <v/>
      </c>
      <c r="G407" s="32" t="str">
        <f>IFERROR(VLOOKUP(C407,'Party Data'!$F:$N,8,FALSE),"")</f>
        <v/>
      </c>
      <c r="H407" s="85" t="str">
        <f>IFERROR(UPPER(LEFT(VLOOKUP(C407,'Party Data'!$F:$M,5,FALSE),3)),"")</f>
        <v/>
      </c>
      <c r="I407" s="86" t="str">
        <f>IF(F407="","",VLOOKUP($D$2,ID!$C$1:$F$86,3,FALSE))</f>
        <v/>
      </c>
      <c r="J407" s="87" t="str">
        <f>IF(I407="","",VLOOKUP(I407,ID!$E$1:$F$107,2,FALSE))</f>
        <v/>
      </c>
      <c r="K407" s="164"/>
      <c r="L407" s="142" t="str">
        <f>IFERROR(IF(C407="","",IF(SUMIFS(Dues!$F$4:$F$153,Dues!$B$4:$B$153,DCR!$C407)-SUMIFS($M$7:$M406,$C$7:$C406,$C407)&lt;0,"No Due",SUMIFS(Dues!$F$4:$F$153,Dues!$B$4:$B$153,DCR!$C407)-SUMIFS($M$7:$M406,$C$7:$C406,$C407))),"No Dues")</f>
        <v/>
      </c>
      <c r="M407" s="143"/>
      <c r="N407" s="143"/>
      <c r="O407" s="145" t="str">
        <f>IFERROR(IF(AND(L407&lt;=0,M407&lt;&gt;""),"Cash?",SUMIFS($M$8:$M407,$C$8:$C407,$C407)/VLOOKUP($C407,$C$8:$L407,10,FALSE)),"")</f>
        <v/>
      </c>
      <c r="P407" s="50" t="str">
        <f t="shared" si="19"/>
        <v/>
      </c>
      <c r="Q407" s="63"/>
      <c r="R407" s="88" t="str">
        <f>IF(IFERROR(VLOOKUP(C407,$C$7:C406,1,FALSE)&gt;0,0),"",1)</f>
        <v/>
      </c>
      <c r="S407" s="88"/>
      <c r="T407" s="88" t="str">
        <f t="shared" si="20"/>
        <v/>
      </c>
      <c r="U407" s="89" t="e">
        <f t="shared" si="18"/>
        <v>#VALUE!</v>
      </c>
      <c r="V407" s="61"/>
      <c r="W407" s="146"/>
      <c r="X407" s="147"/>
    </row>
    <row r="408" spans="1:24" ht="16.5" customHeight="1">
      <c r="A408" s="62"/>
      <c r="B408" s="83" t="str">
        <f>IF(C408="","",_xlfn.AGGREGATE(2,7,$B$8:B407)+1)</f>
        <v/>
      </c>
      <c r="C408" s="84" t="str">
        <f>IFERROR(IF(D408="","",INDEX('Party Data'!$C$1:$P$9950,MATCH(DCR!D408,'Party Data'!$P$2:$P$9950,0)+1,4)),"New")</f>
        <v/>
      </c>
      <c r="D408" s="7"/>
      <c r="E408" s="8" t="str">
        <f>IFERROR(IF(C408="","",VLOOKUP(C408,'Party Data'!F:H,3,FALSE)),"")</f>
        <v/>
      </c>
      <c r="F408" s="10" t="str">
        <f>IFERROR(IF(D408="","",INDEX('Party Data'!$D:$F,MATCH(DCR!C408,'Party Data'!F:F,0),1)),"")</f>
        <v/>
      </c>
      <c r="G408" s="32" t="str">
        <f>IFERROR(VLOOKUP(C408,'Party Data'!$F:$N,8,FALSE),"")</f>
        <v/>
      </c>
      <c r="H408" s="85" t="str">
        <f>IFERROR(UPPER(LEFT(VLOOKUP(C408,'Party Data'!$F:$M,5,FALSE),3)),"")</f>
        <v/>
      </c>
      <c r="I408" s="86" t="str">
        <f>IF(F408="","",VLOOKUP($D$2,ID!$C$1:$F$86,3,FALSE))</f>
        <v/>
      </c>
      <c r="J408" s="87" t="str">
        <f>IF(I408="","",VLOOKUP(I408,ID!$E$1:$F$107,2,FALSE))</f>
        <v/>
      </c>
      <c r="K408" s="164"/>
      <c r="L408" s="142" t="str">
        <f>IFERROR(IF(C408="","",IF(SUMIFS(Dues!$F$4:$F$153,Dues!$B$4:$B$153,DCR!$C408)-SUMIFS($M$7:$M407,$C$7:$C407,$C408)&lt;0,"No Due",SUMIFS(Dues!$F$4:$F$153,Dues!$B$4:$B$153,DCR!$C408)-SUMIFS($M$7:$M407,$C$7:$C407,$C408))),"No Dues")</f>
        <v/>
      </c>
      <c r="M408" s="143"/>
      <c r="N408" s="143"/>
      <c r="O408" s="145" t="str">
        <f>IFERROR(IF(AND(L408&lt;=0,M408&lt;&gt;""),"Cash?",SUMIFS($M$8:$M408,$C$8:$C408,$C408)/VLOOKUP($C408,$C$8:$L408,10,FALSE)),"")</f>
        <v/>
      </c>
      <c r="P408" s="50" t="str">
        <f t="shared" si="19"/>
        <v/>
      </c>
      <c r="Q408" s="63"/>
      <c r="R408" s="88" t="str">
        <f>IF(IFERROR(VLOOKUP(C408,$C$7:C407,1,FALSE)&gt;0,0),"",1)</f>
        <v/>
      </c>
      <c r="S408" s="88"/>
      <c r="T408" s="88" t="str">
        <f t="shared" si="20"/>
        <v/>
      </c>
      <c r="U408" s="89" t="e">
        <f t="shared" si="18"/>
        <v>#VALUE!</v>
      </c>
      <c r="V408" s="61"/>
      <c r="W408" s="146"/>
      <c r="X408" s="147"/>
    </row>
    <row r="409" spans="1:24" ht="16.5" customHeight="1">
      <c r="A409" s="62"/>
      <c r="B409" s="83" t="str">
        <f>IF(C409="","",_xlfn.AGGREGATE(2,7,$B$8:B408)+1)</f>
        <v/>
      </c>
      <c r="C409" s="84" t="str">
        <f>IFERROR(IF(D409="","",INDEX('Party Data'!$C$1:$P$9950,MATCH(DCR!D409,'Party Data'!$P$2:$P$9950,0)+1,4)),"New")</f>
        <v/>
      </c>
      <c r="D409" s="7"/>
      <c r="E409" s="8" t="str">
        <f>IFERROR(IF(C409="","",VLOOKUP(C409,'Party Data'!F:H,3,FALSE)),"")</f>
        <v/>
      </c>
      <c r="F409" s="10" t="str">
        <f>IFERROR(IF(D409="","",INDEX('Party Data'!$D:$F,MATCH(DCR!C409,'Party Data'!F:F,0),1)),"")</f>
        <v/>
      </c>
      <c r="G409" s="32" t="str">
        <f>IFERROR(VLOOKUP(C409,'Party Data'!$F:$N,8,FALSE),"")</f>
        <v/>
      </c>
      <c r="H409" s="85" t="str">
        <f>IFERROR(UPPER(LEFT(VLOOKUP(C409,'Party Data'!$F:$M,5,FALSE),3)),"")</f>
        <v/>
      </c>
      <c r="I409" s="86" t="str">
        <f>IF(F409="","",VLOOKUP($D$2,ID!$C$1:$F$86,3,FALSE))</f>
        <v/>
      </c>
      <c r="J409" s="87" t="str">
        <f>IF(I409="","",VLOOKUP(I409,ID!$E$1:$F$107,2,FALSE))</f>
        <v/>
      </c>
      <c r="K409" s="164"/>
      <c r="L409" s="142" t="str">
        <f>IFERROR(IF(C409="","",IF(SUMIFS(Dues!$F$4:$F$153,Dues!$B$4:$B$153,DCR!$C409)-SUMIFS($M$7:$M408,$C$7:$C408,$C409)&lt;0,"No Due",SUMIFS(Dues!$F$4:$F$153,Dues!$B$4:$B$153,DCR!$C409)-SUMIFS($M$7:$M408,$C$7:$C408,$C409))),"No Dues")</f>
        <v/>
      </c>
      <c r="M409" s="143"/>
      <c r="N409" s="143"/>
      <c r="O409" s="145" t="str">
        <f>IFERROR(IF(AND(L409&lt;=0,M409&lt;&gt;""),"Cash?",SUMIFS($M$8:$M409,$C$8:$C409,$C409)/VLOOKUP($C409,$C$8:$L409,10,FALSE)),"")</f>
        <v/>
      </c>
      <c r="P409" s="50" t="str">
        <f t="shared" si="19"/>
        <v/>
      </c>
      <c r="Q409" s="63"/>
      <c r="R409" s="88" t="str">
        <f>IF(IFERROR(VLOOKUP(C409,$C$7:C408,1,FALSE)&gt;0,0),"",1)</f>
        <v/>
      </c>
      <c r="S409" s="88"/>
      <c r="T409" s="88" t="str">
        <f t="shared" si="20"/>
        <v/>
      </c>
      <c r="U409" s="89" t="e">
        <f t="shared" si="18"/>
        <v>#VALUE!</v>
      </c>
      <c r="V409" s="61"/>
      <c r="W409" s="146"/>
      <c r="X409" s="147"/>
    </row>
    <row r="410" spans="1:24" ht="16.5" customHeight="1">
      <c r="A410" s="62"/>
      <c r="B410" s="83" t="str">
        <f>IF(C410="","",_xlfn.AGGREGATE(2,7,$B$8:B409)+1)</f>
        <v/>
      </c>
      <c r="C410" s="84" t="str">
        <f>IFERROR(IF(D410="","",INDEX('Party Data'!$C$1:$P$9950,MATCH(DCR!D410,'Party Data'!$P$2:$P$9950,0)+1,4)),"New")</f>
        <v/>
      </c>
      <c r="D410" s="7"/>
      <c r="E410" s="8" t="str">
        <f>IFERROR(IF(C410="","",VLOOKUP(C410,'Party Data'!F:H,3,FALSE)),"")</f>
        <v/>
      </c>
      <c r="F410" s="10" t="str">
        <f>IFERROR(IF(D410="","",INDEX('Party Data'!$D:$F,MATCH(DCR!C410,'Party Data'!F:F,0),1)),"")</f>
        <v/>
      </c>
      <c r="G410" s="32" t="str">
        <f>IFERROR(VLOOKUP(C410,'Party Data'!$F:$N,8,FALSE),"")</f>
        <v/>
      </c>
      <c r="H410" s="85" t="str">
        <f>IFERROR(UPPER(LEFT(VLOOKUP(C410,'Party Data'!$F:$M,5,FALSE),3)),"")</f>
        <v/>
      </c>
      <c r="I410" s="86" t="str">
        <f>IF(F410="","",VLOOKUP($D$2,ID!$C$1:$F$86,3,FALSE))</f>
        <v/>
      </c>
      <c r="J410" s="87" t="str">
        <f>IF(I410="","",VLOOKUP(I410,ID!$E$1:$F$107,2,FALSE))</f>
        <v/>
      </c>
      <c r="K410" s="164"/>
      <c r="L410" s="142" t="str">
        <f>IFERROR(IF(C410="","",IF(SUMIFS(Dues!$F$4:$F$153,Dues!$B$4:$B$153,DCR!$C410)-SUMIFS($M$7:$M409,$C$7:$C409,$C410)&lt;0,"No Due",SUMIFS(Dues!$F$4:$F$153,Dues!$B$4:$B$153,DCR!$C410)-SUMIFS($M$7:$M409,$C$7:$C409,$C410))),"No Dues")</f>
        <v/>
      </c>
      <c r="M410" s="143"/>
      <c r="N410" s="143"/>
      <c r="O410" s="145" t="str">
        <f>IFERROR(IF(AND(L410&lt;=0,M410&lt;&gt;""),"Cash?",SUMIFS($M$8:$M410,$C$8:$C410,$C410)/VLOOKUP($C410,$C$8:$L410,10,FALSE)),"")</f>
        <v/>
      </c>
      <c r="P410" s="50" t="str">
        <f t="shared" si="19"/>
        <v/>
      </c>
      <c r="Q410" s="63"/>
      <c r="R410" s="88" t="str">
        <f>IF(IFERROR(VLOOKUP(C410,$C$7:C409,1,FALSE)&gt;0,0),"",1)</f>
        <v/>
      </c>
      <c r="S410" s="88"/>
      <c r="T410" s="88" t="str">
        <f t="shared" si="20"/>
        <v/>
      </c>
      <c r="U410" s="89" t="e">
        <f t="shared" si="18"/>
        <v>#VALUE!</v>
      </c>
      <c r="V410" s="61"/>
      <c r="W410" s="146"/>
      <c r="X410" s="147"/>
    </row>
    <row r="411" spans="1:24" ht="16.5" customHeight="1">
      <c r="A411" s="62"/>
      <c r="B411" s="83" t="str">
        <f>IF(C411="","",_xlfn.AGGREGATE(2,7,$B$8:B410)+1)</f>
        <v/>
      </c>
      <c r="C411" s="84" t="str">
        <f>IFERROR(IF(D411="","",INDEX('Party Data'!$C$1:$P$9950,MATCH(DCR!D411,'Party Data'!$P$2:$P$9950,0)+1,4)),"New")</f>
        <v/>
      </c>
      <c r="D411" s="7"/>
      <c r="E411" s="8" t="str">
        <f>IFERROR(IF(C411="","",VLOOKUP(C411,'Party Data'!F:H,3,FALSE)),"")</f>
        <v/>
      </c>
      <c r="F411" s="10" t="str">
        <f>IFERROR(IF(D411="","",INDEX('Party Data'!$D:$F,MATCH(DCR!C411,'Party Data'!F:F,0),1)),"")</f>
        <v/>
      </c>
      <c r="G411" s="32" t="str">
        <f>IFERROR(VLOOKUP(C411,'Party Data'!$F:$N,8,FALSE),"")</f>
        <v/>
      </c>
      <c r="H411" s="85" t="str">
        <f>IFERROR(UPPER(LEFT(VLOOKUP(C411,'Party Data'!$F:$M,5,FALSE),3)),"")</f>
        <v/>
      </c>
      <c r="I411" s="86" t="str">
        <f>IF(F411="","",VLOOKUP($D$2,ID!$C$1:$F$86,3,FALSE))</f>
        <v/>
      </c>
      <c r="J411" s="87" t="str">
        <f>IF(I411="","",VLOOKUP(I411,ID!$E$1:$F$107,2,FALSE))</f>
        <v/>
      </c>
      <c r="K411" s="164"/>
      <c r="L411" s="142" t="str">
        <f>IFERROR(IF(C411="","",IF(SUMIFS(Dues!$F$4:$F$153,Dues!$B$4:$B$153,DCR!$C411)-SUMIFS($M$7:$M410,$C$7:$C410,$C411)&lt;0,"No Due",SUMIFS(Dues!$F$4:$F$153,Dues!$B$4:$B$153,DCR!$C411)-SUMIFS($M$7:$M410,$C$7:$C410,$C411))),"No Dues")</f>
        <v/>
      </c>
      <c r="M411" s="143"/>
      <c r="N411" s="143"/>
      <c r="O411" s="145" t="str">
        <f>IFERROR(IF(AND(L411&lt;=0,M411&lt;&gt;""),"Cash?",SUMIFS($M$8:$M411,$C$8:$C411,$C411)/VLOOKUP($C411,$C$8:$L411,10,FALSE)),"")</f>
        <v/>
      </c>
      <c r="P411" s="50" t="str">
        <f t="shared" si="19"/>
        <v/>
      </c>
      <c r="Q411" s="63"/>
      <c r="R411" s="88" t="str">
        <f>IF(IFERROR(VLOOKUP(C411,$C$7:C410,1,FALSE)&gt;0,0),"",1)</f>
        <v/>
      </c>
      <c r="S411" s="88"/>
      <c r="T411" s="88" t="str">
        <f t="shared" si="20"/>
        <v/>
      </c>
      <c r="U411" s="89" t="e">
        <f t="shared" si="18"/>
        <v>#VALUE!</v>
      </c>
      <c r="V411" s="61"/>
      <c r="W411" s="146"/>
      <c r="X411" s="147"/>
    </row>
    <row r="412" spans="1:24" ht="16.5" customHeight="1">
      <c r="A412" s="62"/>
      <c r="B412" s="83" t="str">
        <f>IF(C412="","",_xlfn.AGGREGATE(2,7,$B$8:B411)+1)</f>
        <v/>
      </c>
      <c r="C412" s="84" t="str">
        <f>IFERROR(IF(D412="","",INDEX('Party Data'!$C$1:$P$9950,MATCH(DCR!D412,'Party Data'!$P$2:$P$9950,0)+1,4)),"New")</f>
        <v/>
      </c>
      <c r="D412" s="7"/>
      <c r="E412" s="8" t="str">
        <f>IFERROR(IF(C412="","",VLOOKUP(C412,'Party Data'!F:H,3,FALSE)),"")</f>
        <v/>
      </c>
      <c r="F412" s="10" t="str">
        <f>IFERROR(IF(D412="","",INDEX('Party Data'!$D:$F,MATCH(DCR!C412,'Party Data'!F:F,0),1)),"")</f>
        <v/>
      </c>
      <c r="G412" s="32" t="str">
        <f>IFERROR(VLOOKUP(C412,'Party Data'!$F:$N,8,FALSE),"")</f>
        <v/>
      </c>
      <c r="H412" s="85" t="str">
        <f>IFERROR(UPPER(LEFT(VLOOKUP(C412,'Party Data'!$F:$M,5,FALSE),3)),"")</f>
        <v/>
      </c>
      <c r="I412" s="86" t="str">
        <f>IF(F412="","",VLOOKUP($D$2,ID!$C$1:$F$86,3,FALSE))</f>
        <v/>
      </c>
      <c r="J412" s="87" t="str">
        <f>IF(I412="","",VLOOKUP(I412,ID!$E$1:$F$107,2,FALSE))</f>
        <v/>
      </c>
      <c r="K412" s="164"/>
      <c r="L412" s="142" t="str">
        <f>IFERROR(IF(C412="","",IF(SUMIFS(Dues!$F$4:$F$153,Dues!$B$4:$B$153,DCR!$C412)-SUMIFS($M$7:$M411,$C$7:$C411,$C412)&lt;0,"No Due",SUMIFS(Dues!$F$4:$F$153,Dues!$B$4:$B$153,DCR!$C412)-SUMIFS($M$7:$M411,$C$7:$C411,$C412))),"No Dues")</f>
        <v/>
      </c>
      <c r="M412" s="143"/>
      <c r="N412" s="143"/>
      <c r="O412" s="145" t="str">
        <f>IFERROR(IF(AND(L412&lt;=0,M412&lt;&gt;""),"Cash?",SUMIFS($M$8:$M412,$C$8:$C412,$C412)/VLOOKUP($C412,$C$8:$L412,10,FALSE)),"")</f>
        <v/>
      </c>
      <c r="P412" s="50" t="str">
        <f t="shared" si="19"/>
        <v/>
      </c>
      <c r="Q412" s="63"/>
      <c r="R412" s="88" t="str">
        <f>IF(IFERROR(VLOOKUP(C412,$C$7:C411,1,FALSE)&gt;0,0),"",1)</f>
        <v/>
      </c>
      <c r="S412" s="88"/>
      <c r="T412" s="88" t="str">
        <f t="shared" si="20"/>
        <v/>
      </c>
      <c r="U412" s="89" t="e">
        <f t="shared" si="18"/>
        <v>#VALUE!</v>
      </c>
      <c r="V412" s="61"/>
      <c r="W412" s="146"/>
      <c r="X412" s="147"/>
    </row>
    <row r="413" spans="1:24" ht="16.5" customHeight="1">
      <c r="A413" s="62"/>
      <c r="B413" s="83" t="str">
        <f>IF(C413="","",_xlfn.AGGREGATE(2,7,$B$8:B412)+1)</f>
        <v/>
      </c>
      <c r="C413" s="84" t="str">
        <f>IFERROR(IF(D413="","",INDEX('Party Data'!$C$1:$P$9950,MATCH(DCR!D413,'Party Data'!$P$2:$P$9950,0)+1,4)),"New")</f>
        <v/>
      </c>
      <c r="D413" s="7"/>
      <c r="E413" s="8" t="str">
        <f>IFERROR(IF(C413="","",VLOOKUP(C413,'Party Data'!F:H,3,FALSE)),"")</f>
        <v/>
      </c>
      <c r="F413" s="10" t="str">
        <f>IFERROR(IF(D413="","",INDEX('Party Data'!$D:$F,MATCH(DCR!C413,'Party Data'!F:F,0),1)),"")</f>
        <v/>
      </c>
      <c r="G413" s="32" t="str">
        <f>IFERROR(VLOOKUP(C413,'Party Data'!$F:$N,8,FALSE),"")</f>
        <v/>
      </c>
      <c r="H413" s="85" t="str">
        <f>IFERROR(UPPER(LEFT(VLOOKUP(C413,'Party Data'!$F:$M,5,FALSE),3)),"")</f>
        <v/>
      </c>
      <c r="I413" s="86" t="str">
        <f>IF(F413="","",VLOOKUP($D$2,ID!$C$1:$F$86,3,FALSE))</f>
        <v/>
      </c>
      <c r="J413" s="87" t="str">
        <f>IF(I413="","",VLOOKUP(I413,ID!$E$1:$F$107,2,FALSE))</f>
        <v/>
      </c>
      <c r="K413" s="164"/>
      <c r="L413" s="142" t="str">
        <f>IFERROR(IF(C413="","",IF(SUMIFS(Dues!$F$4:$F$153,Dues!$B$4:$B$153,DCR!$C413)-SUMIFS($M$7:$M412,$C$7:$C412,$C413)&lt;0,"No Due",SUMIFS(Dues!$F$4:$F$153,Dues!$B$4:$B$153,DCR!$C413)-SUMIFS($M$7:$M412,$C$7:$C412,$C413))),"No Dues")</f>
        <v/>
      </c>
      <c r="M413" s="143"/>
      <c r="N413" s="143"/>
      <c r="O413" s="145" t="str">
        <f>IFERROR(IF(AND(L413&lt;=0,M413&lt;&gt;""),"Cash?",SUMIFS($M$8:$M413,$C$8:$C413,$C413)/VLOOKUP($C413,$C$8:$L413,10,FALSE)),"")</f>
        <v/>
      </c>
      <c r="P413" s="50" t="str">
        <f t="shared" si="19"/>
        <v/>
      </c>
      <c r="Q413" s="63"/>
      <c r="R413" s="88" t="str">
        <f>IF(IFERROR(VLOOKUP(C413,$C$7:C412,1,FALSE)&gt;0,0),"",1)</f>
        <v/>
      </c>
      <c r="S413" s="88"/>
      <c r="T413" s="88" t="str">
        <f t="shared" si="20"/>
        <v/>
      </c>
      <c r="U413" s="89" t="e">
        <f t="shared" ref="U413:U476" si="21">OR(N413&gt;0,M413&gt;0,VALUE(L413)&gt;0)</f>
        <v>#VALUE!</v>
      </c>
      <c r="V413" s="61"/>
      <c r="W413" s="146"/>
      <c r="X413" s="147"/>
    </row>
    <row r="414" spans="1:24" ht="16.5" customHeight="1">
      <c r="A414" s="62"/>
      <c r="B414" s="83" t="str">
        <f>IF(C414="","",_xlfn.AGGREGATE(2,7,$B$8:B413)+1)</f>
        <v/>
      </c>
      <c r="C414" s="84" t="str">
        <f>IFERROR(IF(D414="","",INDEX('Party Data'!$C$1:$P$9950,MATCH(DCR!D414,'Party Data'!$P$2:$P$9950,0)+1,4)),"New")</f>
        <v/>
      </c>
      <c r="D414" s="7"/>
      <c r="E414" s="8" t="str">
        <f>IFERROR(IF(C414="","",VLOOKUP(C414,'Party Data'!F:H,3,FALSE)),"")</f>
        <v/>
      </c>
      <c r="F414" s="10" t="str">
        <f>IFERROR(IF(D414="","",INDEX('Party Data'!$D:$F,MATCH(DCR!C414,'Party Data'!F:F,0),1)),"")</f>
        <v/>
      </c>
      <c r="G414" s="32" t="str">
        <f>IFERROR(VLOOKUP(C414,'Party Data'!$F:$N,8,FALSE),"")</f>
        <v/>
      </c>
      <c r="H414" s="85" t="str">
        <f>IFERROR(UPPER(LEFT(VLOOKUP(C414,'Party Data'!$F:$M,5,FALSE),3)),"")</f>
        <v/>
      </c>
      <c r="I414" s="86" t="str">
        <f>IF(F414="","",VLOOKUP($D$2,ID!$C$1:$F$86,3,FALSE))</f>
        <v/>
      </c>
      <c r="J414" s="87" t="str">
        <f>IF(I414="","",VLOOKUP(I414,ID!$E$1:$F$107,2,FALSE))</f>
        <v/>
      </c>
      <c r="K414" s="164"/>
      <c r="L414" s="142" t="str">
        <f>IFERROR(IF(C414="","",IF(SUMIFS(Dues!$F$4:$F$153,Dues!$B$4:$B$153,DCR!$C414)-SUMIFS($M$7:$M413,$C$7:$C413,$C414)&lt;0,"No Due",SUMIFS(Dues!$F$4:$F$153,Dues!$B$4:$B$153,DCR!$C414)-SUMIFS($M$7:$M413,$C$7:$C413,$C414))),"No Dues")</f>
        <v/>
      </c>
      <c r="M414" s="143"/>
      <c r="N414" s="143"/>
      <c r="O414" s="145" t="str">
        <f>IFERROR(IF(AND(L414&lt;=0,M414&lt;&gt;""),"Cash?",SUMIFS($M$8:$M414,$C$8:$C414,$C414)/VLOOKUP($C414,$C$8:$L414,10,FALSE)),"")</f>
        <v/>
      </c>
      <c r="P414" s="50" t="str">
        <f t="shared" si="19"/>
        <v/>
      </c>
      <c r="Q414" s="63"/>
      <c r="R414" s="88" t="str">
        <f>IF(IFERROR(VLOOKUP(C414,$C$7:C413,1,FALSE)&gt;0,0),"",1)</f>
        <v/>
      </c>
      <c r="S414" s="88"/>
      <c r="T414" s="88" t="str">
        <f t="shared" si="20"/>
        <v/>
      </c>
      <c r="U414" s="89" t="e">
        <f t="shared" si="21"/>
        <v>#VALUE!</v>
      </c>
      <c r="V414" s="61"/>
      <c r="W414" s="146"/>
      <c r="X414" s="147"/>
    </row>
    <row r="415" spans="1:24" ht="16.5" customHeight="1">
      <c r="A415" s="62"/>
      <c r="B415" s="83" t="str">
        <f>IF(C415="","",_xlfn.AGGREGATE(2,7,$B$8:B414)+1)</f>
        <v/>
      </c>
      <c r="C415" s="84" t="str">
        <f>IFERROR(IF(D415="","",INDEX('Party Data'!$C$1:$P$9950,MATCH(DCR!D415,'Party Data'!$P$2:$P$9950,0)+1,4)),"New")</f>
        <v/>
      </c>
      <c r="D415" s="7"/>
      <c r="E415" s="8" t="str">
        <f>IFERROR(IF(C415="","",VLOOKUP(C415,'Party Data'!F:H,3,FALSE)),"")</f>
        <v/>
      </c>
      <c r="F415" s="10" t="str">
        <f>IFERROR(IF(D415="","",INDEX('Party Data'!$D:$F,MATCH(DCR!C415,'Party Data'!F:F,0),1)),"")</f>
        <v/>
      </c>
      <c r="G415" s="32" t="str">
        <f>IFERROR(VLOOKUP(C415,'Party Data'!$F:$N,8,FALSE),"")</f>
        <v/>
      </c>
      <c r="H415" s="85" t="str">
        <f>IFERROR(UPPER(LEFT(VLOOKUP(C415,'Party Data'!$F:$M,5,FALSE),3)),"")</f>
        <v/>
      </c>
      <c r="I415" s="86" t="str">
        <f>IF(F415="","",VLOOKUP($D$2,ID!$C$1:$F$86,3,FALSE))</f>
        <v/>
      </c>
      <c r="J415" s="87" t="str">
        <f>IF(I415="","",VLOOKUP(I415,ID!$E$1:$F$107,2,FALSE))</f>
        <v/>
      </c>
      <c r="K415" s="164"/>
      <c r="L415" s="142" t="str">
        <f>IFERROR(IF(C415="","",IF(SUMIFS(Dues!$F$4:$F$153,Dues!$B$4:$B$153,DCR!$C415)-SUMIFS($M$7:$M414,$C$7:$C414,$C415)&lt;0,"No Due",SUMIFS(Dues!$F$4:$F$153,Dues!$B$4:$B$153,DCR!$C415)-SUMIFS($M$7:$M414,$C$7:$C414,$C415))),"No Dues")</f>
        <v/>
      </c>
      <c r="M415" s="143"/>
      <c r="N415" s="143"/>
      <c r="O415" s="145" t="str">
        <f>IFERROR(IF(AND(L415&lt;=0,M415&lt;&gt;""),"Cash?",SUMIFS($M$8:$M415,$C$8:$C415,$C415)/VLOOKUP($C415,$C$8:$L415,10,FALSE)),"")</f>
        <v/>
      </c>
      <c r="P415" s="50" t="str">
        <f t="shared" si="19"/>
        <v/>
      </c>
      <c r="Q415" s="63"/>
      <c r="R415" s="88" t="str">
        <f>IF(IFERROR(VLOOKUP(C415,$C$7:C414,1,FALSE)&gt;0,0),"",1)</f>
        <v/>
      </c>
      <c r="S415" s="88"/>
      <c r="T415" s="88" t="str">
        <f t="shared" si="20"/>
        <v/>
      </c>
      <c r="U415" s="89" t="e">
        <f t="shared" si="21"/>
        <v>#VALUE!</v>
      </c>
      <c r="V415" s="61"/>
      <c r="W415" s="146"/>
      <c r="X415" s="147"/>
    </row>
    <row r="416" spans="1:24" ht="16.5" customHeight="1">
      <c r="A416" s="62"/>
      <c r="B416" s="83" t="str">
        <f>IF(C416="","",_xlfn.AGGREGATE(2,7,$B$8:B415)+1)</f>
        <v/>
      </c>
      <c r="C416" s="84" t="str">
        <f>IFERROR(IF(D416="","",INDEX('Party Data'!$C$1:$P$9950,MATCH(DCR!D416,'Party Data'!$P$2:$P$9950,0)+1,4)),"New")</f>
        <v/>
      </c>
      <c r="D416" s="7"/>
      <c r="E416" s="8" t="str">
        <f>IFERROR(IF(C416="","",VLOOKUP(C416,'Party Data'!F:H,3,FALSE)),"")</f>
        <v/>
      </c>
      <c r="F416" s="10" t="str">
        <f>IFERROR(IF(D416="","",INDEX('Party Data'!$D:$F,MATCH(DCR!C416,'Party Data'!F:F,0),1)),"")</f>
        <v/>
      </c>
      <c r="G416" s="32" t="str">
        <f>IFERROR(VLOOKUP(C416,'Party Data'!$F:$N,8,FALSE),"")</f>
        <v/>
      </c>
      <c r="H416" s="85" t="str">
        <f>IFERROR(UPPER(LEFT(VLOOKUP(C416,'Party Data'!$F:$M,5,FALSE),3)),"")</f>
        <v/>
      </c>
      <c r="I416" s="86" t="str">
        <f>IF(F416="","",VLOOKUP($D$2,ID!$C$1:$F$86,3,FALSE))</f>
        <v/>
      </c>
      <c r="J416" s="87" t="str">
        <f>IF(I416="","",VLOOKUP(I416,ID!$E$1:$F$107,2,FALSE))</f>
        <v/>
      </c>
      <c r="K416" s="164"/>
      <c r="L416" s="142" t="str">
        <f>IFERROR(IF(C416="","",IF(SUMIFS(Dues!$F$4:$F$153,Dues!$B$4:$B$153,DCR!$C416)-SUMIFS($M$7:$M415,$C$7:$C415,$C416)&lt;0,"No Due",SUMIFS(Dues!$F$4:$F$153,Dues!$B$4:$B$153,DCR!$C416)-SUMIFS($M$7:$M415,$C$7:$C415,$C416))),"No Dues")</f>
        <v/>
      </c>
      <c r="M416" s="143"/>
      <c r="N416" s="143"/>
      <c r="O416" s="145" t="str">
        <f>IFERROR(IF(AND(L416&lt;=0,M416&lt;&gt;""),"Cash?",SUMIFS($M$8:$M416,$C$8:$C416,$C416)/VLOOKUP($C416,$C$8:$L416,10,FALSE)),"")</f>
        <v/>
      </c>
      <c r="P416" s="50" t="str">
        <f t="shared" si="19"/>
        <v/>
      </c>
      <c r="Q416" s="63"/>
      <c r="R416" s="88" t="str">
        <f>IF(IFERROR(VLOOKUP(C416,$C$7:C415,1,FALSE)&gt;0,0),"",1)</f>
        <v/>
      </c>
      <c r="S416" s="88"/>
      <c r="T416" s="88" t="str">
        <f t="shared" si="20"/>
        <v/>
      </c>
      <c r="U416" s="89" t="e">
        <f t="shared" si="21"/>
        <v>#VALUE!</v>
      </c>
      <c r="V416" s="61"/>
      <c r="W416" s="146"/>
      <c r="X416" s="147"/>
    </row>
    <row r="417" spans="1:24" ht="16.5" customHeight="1">
      <c r="A417" s="62"/>
      <c r="B417" s="83" t="str">
        <f>IF(C417="","",_xlfn.AGGREGATE(2,7,$B$8:B416)+1)</f>
        <v/>
      </c>
      <c r="C417" s="84" t="str">
        <f>IFERROR(IF(D417="","",INDEX('Party Data'!$C$1:$P$9950,MATCH(DCR!D417,'Party Data'!$P$2:$P$9950,0)+1,4)),"New")</f>
        <v/>
      </c>
      <c r="D417" s="7"/>
      <c r="E417" s="8" t="str">
        <f>IFERROR(IF(C417="","",VLOOKUP(C417,'Party Data'!F:H,3,FALSE)),"")</f>
        <v/>
      </c>
      <c r="F417" s="10" t="str">
        <f>IFERROR(IF(D417="","",INDEX('Party Data'!$D:$F,MATCH(DCR!C417,'Party Data'!F:F,0),1)),"")</f>
        <v/>
      </c>
      <c r="G417" s="32" t="str">
        <f>IFERROR(VLOOKUP(C417,'Party Data'!$F:$N,8,FALSE),"")</f>
        <v/>
      </c>
      <c r="H417" s="85" t="str">
        <f>IFERROR(UPPER(LEFT(VLOOKUP(C417,'Party Data'!$F:$M,5,FALSE),3)),"")</f>
        <v/>
      </c>
      <c r="I417" s="86" t="str">
        <f>IF(F417="","",VLOOKUP($D$2,ID!$C$1:$F$86,3,FALSE))</f>
        <v/>
      </c>
      <c r="J417" s="87" t="str">
        <f>IF(I417="","",VLOOKUP(I417,ID!$E$1:$F$107,2,FALSE))</f>
        <v/>
      </c>
      <c r="K417" s="164"/>
      <c r="L417" s="142" t="str">
        <f>IFERROR(IF(C417="","",IF(SUMIFS(Dues!$F$4:$F$153,Dues!$B$4:$B$153,DCR!$C417)-SUMIFS($M$7:$M416,$C$7:$C416,$C417)&lt;0,"No Due",SUMIFS(Dues!$F$4:$F$153,Dues!$B$4:$B$153,DCR!$C417)-SUMIFS($M$7:$M416,$C$7:$C416,$C417))),"No Dues")</f>
        <v/>
      </c>
      <c r="M417" s="143"/>
      <c r="N417" s="143"/>
      <c r="O417" s="145" t="str">
        <f>IFERROR(IF(AND(L417&lt;=0,M417&lt;&gt;""),"Cash?",SUMIFS($M$8:$M417,$C$8:$C417,$C417)/VLOOKUP($C417,$C$8:$L417,10,FALSE)),"")</f>
        <v/>
      </c>
      <c r="P417" s="50" t="str">
        <f t="shared" si="19"/>
        <v/>
      </c>
      <c r="Q417" s="63"/>
      <c r="R417" s="88" t="str">
        <f>IF(IFERROR(VLOOKUP(C417,$C$7:C416,1,FALSE)&gt;0,0),"",1)</f>
        <v/>
      </c>
      <c r="S417" s="88"/>
      <c r="T417" s="88" t="str">
        <f t="shared" si="20"/>
        <v/>
      </c>
      <c r="U417" s="89" t="e">
        <f t="shared" si="21"/>
        <v>#VALUE!</v>
      </c>
      <c r="V417" s="61"/>
      <c r="W417" s="146"/>
      <c r="X417" s="147"/>
    </row>
    <row r="418" spans="1:24" ht="16.5" customHeight="1">
      <c r="A418" s="62"/>
      <c r="B418" s="83" t="str">
        <f>IF(C418="","",_xlfn.AGGREGATE(2,7,$B$8:B417)+1)</f>
        <v/>
      </c>
      <c r="C418" s="84" t="str">
        <f>IFERROR(IF(D418="","",INDEX('Party Data'!$C$1:$P$9950,MATCH(DCR!D418,'Party Data'!$P$2:$P$9950,0)+1,4)),"New")</f>
        <v/>
      </c>
      <c r="D418" s="7"/>
      <c r="E418" s="8" t="str">
        <f>IFERROR(IF(C418="","",VLOOKUP(C418,'Party Data'!F:H,3,FALSE)),"")</f>
        <v/>
      </c>
      <c r="F418" s="10" t="str">
        <f>IFERROR(IF(D418="","",INDEX('Party Data'!$D:$F,MATCH(DCR!C418,'Party Data'!F:F,0),1)),"")</f>
        <v/>
      </c>
      <c r="G418" s="32" t="str">
        <f>IFERROR(VLOOKUP(C418,'Party Data'!$F:$N,8,FALSE),"")</f>
        <v/>
      </c>
      <c r="H418" s="85" t="str">
        <f>IFERROR(UPPER(LEFT(VLOOKUP(C418,'Party Data'!$F:$M,5,FALSE),3)),"")</f>
        <v/>
      </c>
      <c r="I418" s="86" t="str">
        <f>IF(F418="","",VLOOKUP($D$2,ID!$C$1:$F$86,3,FALSE))</f>
        <v/>
      </c>
      <c r="J418" s="87" t="str">
        <f>IF(I418="","",VLOOKUP(I418,ID!$E$1:$F$107,2,FALSE))</f>
        <v/>
      </c>
      <c r="K418" s="164"/>
      <c r="L418" s="142" t="str">
        <f>IFERROR(IF(C418="","",IF(SUMIFS(Dues!$F$4:$F$153,Dues!$B$4:$B$153,DCR!$C418)-SUMIFS($M$7:$M417,$C$7:$C417,$C418)&lt;0,"No Due",SUMIFS(Dues!$F$4:$F$153,Dues!$B$4:$B$153,DCR!$C418)-SUMIFS($M$7:$M417,$C$7:$C417,$C418))),"No Dues")</f>
        <v/>
      </c>
      <c r="M418" s="143"/>
      <c r="N418" s="143"/>
      <c r="O418" s="145" t="str">
        <f>IFERROR(IF(AND(L418&lt;=0,M418&lt;&gt;""),"Cash?",SUMIFS($M$8:$M418,$C$8:$C418,$C418)/VLOOKUP($C418,$C$8:$L418,10,FALSE)),"")</f>
        <v/>
      </c>
      <c r="P418" s="50" t="str">
        <f t="shared" si="19"/>
        <v/>
      </c>
      <c r="Q418" s="63"/>
      <c r="R418" s="88" t="str">
        <f>IF(IFERROR(VLOOKUP(C418,$C$7:C417,1,FALSE)&gt;0,0),"",1)</f>
        <v/>
      </c>
      <c r="S418" s="88"/>
      <c r="T418" s="88" t="str">
        <f t="shared" si="20"/>
        <v/>
      </c>
      <c r="U418" s="89" t="e">
        <f t="shared" si="21"/>
        <v>#VALUE!</v>
      </c>
      <c r="V418" s="61"/>
      <c r="W418" s="146"/>
      <c r="X418" s="147"/>
    </row>
    <row r="419" spans="1:24" ht="16.5" customHeight="1">
      <c r="A419" s="62"/>
      <c r="B419" s="83" t="str">
        <f>IF(C419="","",_xlfn.AGGREGATE(2,7,$B$8:B418)+1)</f>
        <v/>
      </c>
      <c r="C419" s="84" t="str">
        <f>IFERROR(IF(D419="","",INDEX('Party Data'!$C$1:$P$9950,MATCH(DCR!D419,'Party Data'!$P$2:$P$9950,0)+1,4)),"New")</f>
        <v/>
      </c>
      <c r="D419" s="7"/>
      <c r="E419" s="8" t="str">
        <f>IFERROR(IF(C419="","",VLOOKUP(C419,'Party Data'!F:H,3,FALSE)),"")</f>
        <v/>
      </c>
      <c r="F419" s="10" t="str">
        <f>IFERROR(IF(D419="","",INDEX('Party Data'!$D:$F,MATCH(DCR!C419,'Party Data'!F:F,0),1)),"")</f>
        <v/>
      </c>
      <c r="G419" s="32" t="str">
        <f>IFERROR(VLOOKUP(C419,'Party Data'!$F:$N,8,FALSE),"")</f>
        <v/>
      </c>
      <c r="H419" s="85" t="str">
        <f>IFERROR(UPPER(LEFT(VLOOKUP(C419,'Party Data'!$F:$M,5,FALSE),3)),"")</f>
        <v/>
      </c>
      <c r="I419" s="86" t="str">
        <f>IF(F419="","",VLOOKUP($D$2,ID!$C$1:$F$86,3,FALSE))</f>
        <v/>
      </c>
      <c r="J419" s="87" t="str">
        <f>IF(I419="","",VLOOKUP(I419,ID!$E$1:$F$107,2,FALSE))</f>
        <v/>
      </c>
      <c r="K419" s="164"/>
      <c r="L419" s="142" t="str">
        <f>IFERROR(IF(C419="","",IF(SUMIFS(Dues!$F$4:$F$153,Dues!$B$4:$B$153,DCR!$C419)-SUMIFS($M$7:$M418,$C$7:$C418,$C419)&lt;0,"No Due",SUMIFS(Dues!$F$4:$F$153,Dues!$B$4:$B$153,DCR!$C419)-SUMIFS($M$7:$M418,$C$7:$C418,$C419))),"No Dues")</f>
        <v/>
      </c>
      <c r="M419" s="143"/>
      <c r="N419" s="143"/>
      <c r="O419" s="145" t="str">
        <f>IFERROR(IF(AND(L419&lt;=0,M419&lt;&gt;""),"Cash?",SUMIFS($M$8:$M419,$C$8:$C419,$C419)/VLOOKUP($C419,$C$8:$L419,10,FALSE)),"")</f>
        <v/>
      </c>
      <c r="P419" s="50" t="str">
        <f t="shared" si="19"/>
        <v/>
      </c>
      <c r="Q419" s="63"/>
      <c r="R419" s="88" t="str">
        <f>IF(IFERROR(VLOOKUP(C419,$C$7:C418,1,FALSE)&gt;0,0),"",1)</f>
        <v/>
      </c>
      <c r="S419" s="88"/>
      <c r="T419" s="88" t="str">
        <f t="shared" si="20"/>
        <v/>
      </c>
      <c r="U419" s="89" t="e">
        <f t="shared" si="21"/>
        <v>#VALUE!</v>
      </c>
      <c r="V419" s="61"/>
      <c r="W419" s="146"/>
      <c r="X419" s="147"/>
    </row>
    <row r="420" spans="1:24" ht="16.5" customHeight="1">
      <c r="A420" s="62"/>
      <c r="B420" s="83" t="str">
        <f>IF(C420="","",_xlfn.AGGREGATE(2,7,$B$8:B419)+1)</f>
        <v/>
      </c>
      <c r="C420" s="84" t="str">
        <f>IFERROR(IF(D420="","",INDEX('Party Data'!$C$1:$P$9950,MATCH(DCR!D420,'Party Data'!$P$2:$P$9950,0)+1,4)),"New")</f>
        <v/>
      </c>
      <c r="D420" s="7"/>
      <c r="E420" s="8" t="str">
        <f>IFERROR(IF(C420="","",VLOOKUP(C420,'Party Data'!F:H,3,FALSE)),"")</f>
        <v/>
      </c>
      <c r="F420" s="10" t="str">
        <f>IFERROR(IF(D420="","",INDEX('Party Data'!$D:$F,MATCH(DCR!C420,'Party Data'!F:F,0),1)),"")</f>
        <v/>
      </c>
      <c r="G420" s="32" t="str">
        <f>IFERROR(VLOOKUP(C420,'Party Data'!$F:$N,8,FALSE),"")</f>
        <v/>
      </c>
      <c r="H420" s="85" t="str">
        <f>IFERROR(UPPER(LEFT(VLOOKUP(C420,'Party Data'!$F:$M,5,FALSE),3)),"")</f>
        <v/>
      </c>
      <c r="I420" s="86" t="str">
        <f>IF(F420="","",VLOOKUP($D$2,ID!$C$1:$F$86,3,FALSE))</f>
        <v/>
      </c>
      <c r="J420" s="87" t="str">
        <f>IF(I420="","",VLOOKUP(I420,ID!$E$1:$F$107,2,FALSE))</f>
        <v/>
      </c>
      <c r="K420" s="164"/>
      <c r="L420" s="142" t="str">
        <f>IFERROR(IF(C420="","",IF(SUMIFS(Dues!$F$4:$F$153,Dues!$B$4:$B$153,DCR!$C420)-SUMIFS($M$7:$M419,$C$7:$C419,$C420)&lt;0,"No Due",SUMIFS(Dues!$F$4:$F$153,Dues!$B$4:$B$153,DCR!$C420)-SUMIFS($M$7:$M419,$C$7:$C419,$C420))),"No Dues")</f>
        <v/>
      </c>
      <c r="M420" s="143"/>
      <c r="N420" s="143"/>
      <c r="O420" s="145" t="str">
        <f>IFERROR(IF(AND(L420&lt;=0,M420&lt;&gt;""),"Cash?",SUMIFS($M$8:$M420,$C$8:$C420,$C420)/VLOOKUP($C420,$C$8:$L420,10,FALSE)),"")</f>
        <v/>
      </c>
      <c r="P420" s="50" t="str">
        <f t="shared" si="19"/>
        <v/>
      </c>
      <c r="Q420" s="63"/>
      <c r="R420" s="88" t="str">
        <f>IF(IFERROR(VLOOKUP(C420,$C$7:C419,1,FALSE)&gt;0,0),"",1)</f>
        <v/>
      </c>
      <c r="S420" s="88"/>
      <c r="T420" s="88" t="str">
        <f t="shared" si="20"/>
        <v/>
      </c>
      <c r="U420" s="89" t="e">
        <f t="shared" si="21"/>
        <v>#VALUE!</v>
      </c>
      <c r="V420" s="61"/>
      <c r="W420" s="146"/>
      <c r="X420" s="147"/>
    </row>
    <row r="421" spans="1:24" ht="16.5" customHeight="1">
      <c r="A421" s="62"/>
      <c r="B421" s="83" t="str">
        <f>IF(C421="","",_xlfn.AGGREGATE(2,7,$B$8:B420)+1)</f>
        <v/>
      </c>
      <c r="C421" s="84" t="str">
        <f>IFERROR(IF(D421="","",INDEX('Party Data'!$C$1:$P$9950,MATCH(DCR!D421,'Party Data'!$P$2:$P$9950,0)+1,4)),"New")</f>
        <v/>
      </c>
      <c r="D421" s="7"/>
      <c r="E421" s="8" t="str">
        <f>IFERROR(IF(C421="","",VLOOKUP(C421,'Party Data'!F:H,3,FALSE)),"")</f>
        <v/>
      </c>
      <c r="F421" s="10" t="str">
        <f>IFERROR(IF(D421="","",INDEX('Party Data'!$D:$F,MATCH(DCR!C421,'Party Data'!F:F,0),1)),"")</f>
        <v/>
      </c>
      <c r="G421" s="32" t="str">
        <f>IFERROR(VLOOKUP(C421,'Party Data'!$F:$N,8,FALSE),"")</f>
        <v/>
      </c>
      <c r="H421" s="85" t="str">
        <f>IFERROR(UPPER(LEFT(VLOOKUP(C421,'Party Data'!$F:$M,5,FALSE),3)),"")</f>
        <v/>
      </c>
      <c r="I421" s="86" t="str">
        <f>IF(F421="","",VLOOKUP($D$2,ID!$C$1:$F$86,3,FALSE))</f>
        <v/>
      </c>
      <c r="J421" s="87" t="str">
        <f>IF(I421="","",VLOOKUP(I421,ID!$E$1:$F$107,2,FALSE))</f>
        <v/>
      </c>
      <c r="K421" s="164"/>
      <c r="L421" s="142" t="str">
        <f>IFERROR(IF(C421="","",IF(SUMIFS(Dues!$F$4:$F$153,Dues!$B$4:$B$153,DCR!$C421)-SUMIFS($M$7:$M420,$C$7:$C420,$C421)&lt;0,"No Due",SUMIFS(Dues!$F$4:$F$153,Dues!$B$4:$B$153,DCR!$C421)-SUMIFS($M$7:$M420,$C$7:$C420,$C421))),"No Dues")</f>
        <v/>
      </c>
      <c r="M421" s="143"/>
      <c r="N421" s="143"/>
      <c r="O421" s="145" t="str">
        <f>IFERROR(IF(AND(L421&lt;=0,M421&lt;&gt;""),"Cash?",SUMIFS($M$8:$M421,$C$8:$C421,$C421)/VLOOKUP($C421,$C$8:$L421,10,FALSE)),"")</f>
        <v/>
      </c>
      <c r="P421" s="50" t="str">
        <f t="shared" si="19"/>
        <v/>
      </c>
      <c r="Q421" s="63"/>
      <c r="R421" s="88" t="str">
        <f>IF(IFERROR(VLOOKUP(C421,$C$7:C420,1,FALSE)&gt;0,0),"",1)</f>
        <v/>
      </c>
      <c r="S421" s="88"/>
      <c r="T421" s="88" t="str">
        <f t="shared" si="20"/>
        <v/>
      </c>
      <c r="U421" s="89" t="e">
        <f t="shared" si="21"/>
        <v>#VALUE!</v>
      </c>
      <c r="V421" s="61"/>
      <c r="W421" s="146"/>
      <c r="X421" s="147"/>
    </row>
    <row r="422" spans="1:24" ht="16.5" customHeight="1">
      <c r="A422" s="62"/>
      <c r="B422" s="83" t="str">
        <f>IF(C422="","",_xlfn.AGGREGATE(2,7,$B$8:B421)+1)</f>
        <v/>
      </c>
      <c r="C422" s="84" t="str">
        <f>IFERROR(IF(D422="","",INDEX('Party Data'!$C$1:$P$9950,MATCH(DCR!D422,'Party Data'!$P$2:$P$9950,0)+1,4)),"New")</f>
        <v/>
      </c>
      <c r="D422" s="7"/>
      <c r="E422" s="8" t="str">
        <f>IFERROR(IF(C422="","",VLOOKUP(C422,'Party Data'!F:H,3,FALSE)),"")</f>
        <v/>
      </c>
      <c r="F422" s="10" t="str">
        <f>IFERROR(IF(D422="","",INDEX('Party Data'!$D:$F,MATCH(DCR!C422,'Party Data'!F:F,0),1)),"")</f>
        <v/>
      </c>
      <c r="G422" s="32" t="str">
        <f>IFERROR(VLOOKUP(C422,'Party Data'!$F:$N,8,FALSE),"")</f>
        <v/>
      </c>
      <c r="H422" s="85" t="str">
        <f>IFERROR(UPPER(LEFT(VLOOKUP(C422,'Party Data'!$F:$M,5,FALSE),3)),"")</f>
        <v/>
      </c>
      <c r="I422" s="86" t="str">
        <f>IF(F422="","",VLOOKUP($D$2,ID!$C$1:$F$86,3,FALSE))</f>
        <v/>
      </c>
      <c r="J422" s="87" t="str">
        <f>IF(I422="","",VLOOKUP(I422,ID!$E$1:$F$107,2,FALSE))</f>
        <v/>
      </c>
      <c r="K422" s="164"/>
      <c r="L422" s="142" t="str">
        <f>IFERROR(IF(C422="","",IF(SUMIFS(Dues!$F$4:$F$153,Dues!$B$4:$B$153,DCR!$C422)-SUMIFS($M$7:$M421,$C$7:$C421,$C422)&lt;0,"No Due",SUMIFS(Dues!$F$4:$F$153,Dues!$B$4:$B$153,DCR!$C422)-SUMIFS($M$7:$M421,$C$7:$C421,$C422))),"No Dues")</f>
        <v/>
      </c>
      <c r="M422" s="143"/>
      <c r="N422" s="143"/>
      <c r="O422" s="145" t="str">
        <f>IFERROR(IF(AND(L422&lt;=0,M422&lt;&gt;""),"Cash?",SUMIFS($M$8:$M422,$C$8:$C422,$C422)/VLOOKUP($C422,$C$8:$L422,10,FALSE)),"")</f>
        <v/>
      </c>
      <c r="P422" s="50" t="str">
        <f t="shared" si="19"/>
        <v/>
      </c>
      <c r="Q422" s="63"/>
      <c r="R422" s="88" t="str">
        <f>IF(IFERROR(VLOOKUP(C422,$C$7:C421,1,FALSE)&gt;0,0),"",1)</f>
        <v/>
      </c>
      <c r="S422" s="88"/>
      <c r="T422" s="88" t="str">
        <f t="shared" si="20"/>
        <v/>
      </c>
      <c r="U422" s="89" t="e">
        <f t="shared" si="21"/>
        <v>#VALUE!</v>
      </c>
      <c r="V422" s="61"/>
      <c r="W422" s="146"/>
      <c r="X422" s="147"/>
    </row>
    <row r="423" spans="1:24" ht="16.5" customHeight="1">
      <c r="A423" s="62"/>
      <c r="B423" s="83" t="str">
        <f>IF(C423="","",_xlfn.AGGREGATE(2,7,$B$8:B422)+1)</f>
        <v/>
      </c>
      <c r="C423" s="84" t="str">
        <f>IFERROR(IF(D423="","",INDEX('Party Data'!$C$1:$P$9950,MATCH(DCR!D423,'Party Data'!$P$2:$P$9950,0)+1,4)),"New")</f>
        <v/>
      </c>
      <c r="D423" s="7"/>
      <c r="E423" s="8" t="str">
        <f>IFERROR(IF(C423="","",VLOOKUP(C423,'Party Data'!F:H,3,FALSE)),"")</f>
        <v/>
      </c>
      <c r="F423" s="10" t="str">
        <f>IFERROR(IF(D423="","",INDEX('Party Data'!$D:$F,MATCH(DCR!C423,'Party Data'!F:F,0),1)),"")</f>
        <v/>
      </c>
      <c r="G423" s="32" t="str">
        <f>IFERROR(VLOOKUP(C423,'Party Data'!$F:$N,8,FALSE),"")</f>
        <v/>
      </c>
      <c r="H423" s="85" t="str">
        <f>IFERROR(UPPER(LEFT(VLOOKUP(C423,'Party Data'!$F:$M,5,FALSE),3)),"")</f>
        <v/>
      </c>
      <c r="I423" s="86" t="str">
        <f>IF(F423="","",VLOOKUP($D$2,ID!$C$1:$F$86,3,FALSE))</f>
        <v/>
      </c>
      <c r="J423" s="87" t="str">
        <f>IF(I423="","",VLOOKUP(I423,ID!$E$1:$F$107,2,FALSE))</f>
        <v/>
      </c>
      <c r="K423" s="164"/>
      <c r="L423" s="142" t="str">
        <f>IFERROR(IF(C423="","",IF(SUMIFS(Dues!$F$4:$F$153,Dues!$B$4:$B$153,DCR!$C423)-SUMIFS($M$7:$M422,$C$7:$C422,$C423)&lt;0,"No Due",SUMIFS(Dues!$F$4:$F$153,Dues!$B$4:$B$153,DCR!$C423)-SUMIFS($M$7:$M422,$C$7:$C422,$C423))),"No Dues")</f>
        <v/>
      </c>
      <c r="M423" s="143"/>
      <c r="N423" s="143"/>
      <c r="O423" s="145" t="str">
        <f>IFERROR(IF(AND(L423&lt;=0,M423&lt;&gt;""),"Cash?",SUMIFS($M$8:$M423,$C$8:$C423,$C423)/VLOOKUP($C423,$C$8:$L423,10,FALSE)),"")</f>
        <v/>
      </c>
      <c r="P423" s="50" t="str">
        <f t="shared" si="19"/>
        <v/>
      </c>
      <c r="Q423" s="63"/>
      <c r="R423" s="88" t="str">
        <f>IF(IFERROR(VLOOKUP(C423,$C$7:C422,1,FALSE)&gt;0,0),"",1)</f>
        <v/>
      </c>
      <c r="S423" s="88"/>
      <c r="T423" s="88" t="str">
        <f t="shared" si="20"/>
        <v/>
      </c>
      <c r="U423" s="89" t="e">
        <f t="shared" si="21"/>
        <v>#VALUE!</v>
      </c>
      <c r="V423" s="61"/>
      <c r="W423" s="146"/>
      <c r="X423" s="147"/>
    </row>
    <row r="424" spans="1:24" ht="16.5" customHeight="1">
      <c r="A424" s="62"/>
      <c r="B424" s="83" t="str">
        <f>IF(C424="","",_xlfn.AGGREGATE(2,7,$B$8:B423)+1)</f>
        <v/>
      </c>
      <c r="C424" s="84" t="str">
        <f>IFERROR(IF(D424="","",INDEX('Party Data'!$C$1:$P$9950,MATCH(DCR!D424,'Party Data'!$P$2:$P$9950,0)+1,4)),"New")</f>
        <v/>
      </c>
      <c r="D424" s="7"/>
      <c r="E424" s="8" t="str">
        <f>IFERROR(IF(C424="","",VLOOKUP(C424,'Party Data'!F:H,3,FALSE)),"")</f>
        <v/>
      </c>
      <c r="F424" s="10" t="str">
        <f>IFERROR(IF(D424="","",INDEX('Party Data'!$D:$F,MATCH(DCR!C424,'Party Data'!F:F,0),1)),"")</f>
        <v/>
      </c>
      <c r="G424" s="32" t="str">
        <f>IFERROR(VLOOKUP(C424,'Party Data'!$F:$N,8,FALSE),"")</f>
        <v/>
      </c>
      <c r="H424" s="85" t="str">
        <f>IFERROR(UPPER(LEFT(VLOOKUP(C424,'Party Data'!$F:$M,5,FALSE),3)),"")</f>
        <v/>
      </c>
      <c r="I424" s="86" t="str">
        <f>IF(F424="","",VLOOKUP($D$2,ID!$C$1:$F$86,3,FALSE))</f>
        <v/>
      </c>
      <c r="J424" s="87" t="str">
        <f>IF(I424="","",VLOOKUP(I424,ID!$E$1:$F$107,2,FALSE))</f>
        <v/>
      </c>
      <c r="K424" s="164"/>
      <c r="L424" s="142" t="str">
        <f>IFERROR(IF(C424="","",IF(SUMIFS(Dues!$F$4:$F$153,Dues!$B$4:$B$153,DCR!$C424)-SUMIFS($M$7:$M423,$C$7:$C423,$C424)&lt;0,"No Due",SUMIFS(Dues!$F$4:$F$153,Dues!$B$4:$B$153,DCR!$C424)-SUMIFS($M$7:$M423,$C$7:$C423,$C424))),"No Dues")</f>
        <v/>
      </c>
      <c r="M424" s="143"/>
      <c r="N424" s="143"/>
      <c r="O424" s="145" t="str">
        <f>IFERROR(IF(AND(L424&lt;=0,M424&lt;&gt;""),"Cash?",SUMIFS($M$8:$M424,$C$8:$C424,$C424)/VLOOKUP($C424,$C$8:$L424,10,FALSE)),"")</f>
        <v/>
      </c>
      <c r="P424" s="50" t="str">
        <f t="shared" si="19"/>
        <v/>
      </c>
      <c r="Q424" s="63"/>
      <c r="R424" s="88" t="str">
        <f>IF(IFERROR(VLOOKUP(C424,$C$7:C423,1,FALSE)&gt;0,0),"",1)</f>
        <v/>
      </c>
      <c r="S424" s="88"/>
      <c r="T424" s="88" t="str">
        <f t="shared" si="20"/>
        <v/>
      </c>
      <c r="U424" s="89" t="e">
        <f t="shared" si="21"/>
        <v>#VALUE!</v>
      </c>
      <c r="V424" s="61"/>
      <c r="W424" s="146"/>
      <c r="X424" s="147"/>
    </row>
    <row r="425" spans="1:24" ht="16.5" customHeight="1">
      <c r="A425" s="62"/>
      <c r="B425" s="83" t="str">
        <f>IF(C425="","",_xlfn.AGGREGATE(2,7,$B$8:B424)+1)</f>
        <v/>
      </c>
      <c r="C425" s="84" t="str">
        <f>IFERROR(IF(D425="","",INDEX('Party Data'!$C$1:$P$9950,MATCH(DCR!D425,'Party Data'!$P$2:$P$9950,0)+1,4)),"New")</f>
        <v/>
      </c>
      <c r="D425" s="7"/>
      <c r="E425" s="8" t="str">
        <f>IFERROR(IF(C425="","",VLOOKUP(C425,'Party Data'!F:H,3,FALSE)),"")</f>
        <v/>
      </c>
      <c r="F425" s="10" t="str">
        <f>IFERROR(IF(D425="","",INDEX('Party Data'!$D:$F,MATCH(DCR!C425,'Party Data'!F:F,0),1)),"")</f>
        <v/>
      </c>
      <c r="G425" s="32" t="str">
        <f>IFERROR(VLOOKUP(C425,'Party Data'!$F:$N,8,FALSE),"")</f>
        <v/>
      </c>
      <c r="H425" s="85" t="str">
        <f>IFERROR(UPPER(LEFT(VLOOKUP(C425,'Party Data'!$F:$M,5,FALSE),3)),"")</f>
        <v/>
      </c>
      <c r="I425" s="86" t="str">
        <f>IF(F425="","",VLOOKUP($D$2,ID!$C$1:$F$86,3,FALSE))</f>
        <v/>
      </c>
      <c r="J425" s="87" t="str">
        <f>IF(I425="","",VLOOKUP(I425,ID!$E$1:$F$107,2,FALSE))</f>
        <v/>
      </c>
      <c r="K425" s="164"/>
      <c r="L425" s="142" t="str">
        <f>IFERROR(IF(C425="","",IF(SUMIFS(Dues!$F$4:$F$153,Dues!$B$4:$B$153,DCR!$C425)-SUMIFS($M$7:$M424,$C$7:$C424,$C425)&lt;0,"No Due",SUMIFS(Dues!$F$4:$F$153,Dues!$B$4:$B$153,DCR!$C425)-SUMIFS($M$7:$M424,$C$7:$C424,$C425))),"No Dues")</f>
        <v/>
      </c>
      <c r="M425" s="143"/>
      <c r="N425" s="143"/>
      <c r="O425" s="145" t="str">
        <f>IFERROR(IF(AND(L425&lt;=0,M425&lt;&gt;""),"Cash?",SUMIFS($M$8:$M425,$C$8:$C425,$C425)/VLOOKUP($C425,$C$8:$L425,10,FALSE)),"")</f>
        <v/>
      </c>
      <c r="P425" s="50" t="str">
        <f t="shared" si="19"/>
        <v/>
      </c>
      <c r="Q425" s="63"/>
      <c r="R425" s="88" t="str">
        <f>IF(IFERROR(VLOOKUP(C425,$C$7:C424,1,FALSE)&gt;0,0),"",1)</f>
        <v/>
      </c>
      <c r="S425" s="88"/>
      <c r="T425" s="88" t="str">
        <f t="shared" si="20"/>
        <v/>
      </c>
      <c r="U425" s="89" t="e">
        <f t="shared" si="21"/>
        <v>#VALUE!</v>
      </c>
      <c r="V425" s="61"/>
      <c r="W425" s="146"/>
      <c r="X425" s="147"/>
    </row>
    <row r="426" spans="1:24" ht="16.5" customHeight="1">
      <c r="A426" s="62"/>
      <c r="B426" s="83" t="str">
        <f>IF(C426="","",_xlfn.AGGREGATE(2,7,$B$8:B425)+1)</f>
        <v/>
      </c>
      <c r="C426" s="84" t="str">
        <f>IFERROR(IF(D426="","",INDEX('Party Data'!$C$1:$P$9950,MATCH(DCR!D426,'Party Data'!$P$2:$P$9950,0)+1,4)),"New")</f>
        <v/>
      </c>
      <c r="D426" s="7"/>
      <c r="E426" s="8" t="str">
        <f>IFERROR(IF(C426="","",VLOOKUP(C426,'Party Data'!F:H,3,FALSE)),"")</f>
        <v/>
      </c>
      <c r="F426" s="10" t="str">
        <f>IFERROR(IF(D426="","",INDEX('Party Data'!$D:$F,MATCH(DCR!C426,'Party Data'!F:F,0),1)),"")</f>
        <v/>
      </c>
      <c r="G426" s="32" t="str">
        <f>IFERROR(VLOOKUP(C426,'Party Data'!$F:$N,8,FALSE),"")</f>
        <v/>
      </c>
      <c r="H426" s="85" t="str">
        <f>IFERROR(UPPER(LEFT(VLOOKUP(C426,'Party Data'!$F:$M,5,FALSE),3)),"")</f>
        <v/>
      </c>
      <c r="I426" s="86" t="str">
        <f>IF(F426="","",VLOOKUP($D$2,ID!$C$1:$F$86,3,FALSE))</f>
        <v/>
      </c>
      <c r="J426" s="87" t="str">
        <f>IF(I426="","",VLOOKUP(I426,ID!$E$1:$F$107,2,FALSE))</f>
        <v/>
      </c>
      <c r="K426" s="164"/>
      <c r="L426" s="142" t="str">
        <f>IFERROR(IF(C426="","",IF(SUMIFS(Dues!$F$4:$F$153,Dues!$B$4:$B$153,DCR!$C426)-SUMIFS($M$7:$M425,$C$7:$C425,$C426)&lt;0,"No Due",SUMIFS(Dues!$F$4:$F$153,Dues!$B$4:$B$153,DCR!$C426)-SUMIFS($M$7:$M425,$C$7:$C425,$C426))),"No Dues")</f>
        <v/>
      </c>
      <c r="M426" s="143"/>
      <c r="N426" s="143"/>
      <c r="O426" s="145" t="str">
        <f>IFERROR(IF(AND(L426&lt;=0,M426&lt;&gt;""),"Cash?",SUMIFS($M$8:$M426,$C$8:$C426,$C426)/VLOOKUP($C426,$C$8:$L426,10,FALSE)),"")</f>
        <v/>
      </c>
      <c r="P426" s="50" t="str">
        <f t="shared" si="19"/>
        <v/>
      </c>
      <c r="Q426" s="63"/>
      <c r="R426" s="88" t="str">
        <f>IF(IFERROR(VLOOKUP(C426,$C$7:C425,1,FALSE)&gt;0,0),"",1)</f>
        <v/>
      </c>
      <c r="S426" s="88"/>
      <c r="T426" s="88" t="str">
        <f t="shared" si="20"/>
        <v/>
      </c>
      <c r="U426" s="89" t="e">
        <f t="shared" si="21"/>
        <v>#VALUE!</v>
      </c>
      <c r="V426" s="61"/>
      <c r="W426" s="146"/>
      <c r="X426" s="147"/>
    </row>
    <row r="427" spans="1:24" ht="16.5" customHeight="1">
      <c r="A427" s="62"/>
      <c r="B427" s="83" t="str">
        <f>IF(C427="","",_xlfn.AGGREGATE(2,7,$B$8:B426)+1)</f>
        <v/>
      </c>
      <c r="C427" s="84" t="str">
        <f>IFERROR(IF(D427="","",INDEX('Party Data'!$C$1:$P$9950,MATCH(DCR!D427,'Party Data'!$P$2:$P$9950,0)+1,4)),"New")</f>
        <v/>
      </c>
      <c r="D427" s="7"/>
      <c r="E427" s="8" t="str">
        <f>IFERROR(IF(C427="","",VLOOKUP(C427,'Party Data'!F:H,3,FALSE)),"")</f>
        <v/>
      </c>
      <c r="F427" s="10" t="str">
        <f>IFERROR(IF(D427="","",INDEX('Party Data'!$D:$F,MATCH(DCR!C427,'Party Data'!F:F,0),1)),"")</f>
        <v/>
      </c>
      <c r="G427" s="32" t="str">
        <f>IFERROR(VLOOKUP(C427,'Party Data'!$F:$N,8,FALSE),"")</f>
        <v/>
      </c>
      <c r="H427" s="85" t="str">
        <f>IFERROR(UPPER(LEFT(VLOOKUP(C427,'Party Data'!$F:$M,5,FALSE),3)),"")</f>
        <v/>
      </c>
      <c r="I427" s="86" t="str">
        <f>IF(F427="","",VLOOKUP($D$2,ID!$C$1:$F$86,3,FALSE))</f>
        <v/>
      </c>
      <c r="J427" s="87" t="str">
        <f>IF(I427="","",VLOOKUP(I427,ID!$E$1:$F$107,2,FALSE))</f>
        <v/>
      </c>
      <c r="K427" s="164"/>
      <c r="L427" s="142" t="str">
        <f>IFERROR(IF(C427="","",IF(SUMIFS(Dues!$F$4:$F$153,Dues!$B$4:$B$153,DCR!$C427)-SUMIFS($M$7:$M426,$C$7:$C426,$C427)&lt;0,"No Due",SUMIFS(Dues!$F$4:$F$153,Dues!$B$4:$B$153,DCR!$C427)-SUMIFS($M$7:$M426,$C$7:$C426,$C427))),"No Dues")</f>
        <v/>
      </c>
      <c r="M427" s="143"/>
      <c r="N427" s="143"/>
      <c r="O427" s="145" t="str">
        <f>IFERROR(IF(AND(L427&lt;=0,M427&lt;&gt;""),"Cash?",SUMIFS($M$8:$M427,$C$8:$C427,$C427)/VLOOKUP($C427,$C$8:$L427,10,FALSE)),"")</f>
        <v/>
      </c>
      <c r="P427" s="50" t="str">
        <f t="shared" si="19"/>
        <v/>
      </c>
      <c r="Q427" s="63"/>
      <c r="R427" s="88" t="str">
        <f>IF(IFERROR(VLOOKUP(C427,$C$7:C426,1,FALSE)&gt;0,0),"",1)</f>
        <v/>
      </c>
      <c r="S427" s="88"/>
      <c r="T427" s="88" t="str">
        <f t="shared" si="20"/>
        <v/>
      </c>
      <c r="U427" s="89" t="e">
        <f t="shared" si="21"/>
        <v>#VALUE!</v>
      </c>
      <c r="V427" s="61"/>
      <c r="W427" s="146"/>
      <c r="X427" s="147"/>
    </row>
    <row r="428" spans="1:24" ht="16.5" customHeight="1">
      <c r="A428" s="62"/>
      <c r="B428" s="83" t="str">
        <f>IF(C428="","",_xlfn.AGGREGATE(2,7,$B$8:B427)+1)</f>
        <v/>
      </c>
      <c r="C428" s="84" t="str">
        <f>IFERROR(IF(D428="","",INDEX('Party Data'!$C$1:$P$9950,MATCH(DCR!D428,'Party Data'!$P$2:$P$9950,0)+1,4)),"New")</f>
        <v/>
      </c>
      <c r="D428" s="7"/>
      <c r="E428" s="8" t="str">
        <f>IFERROR(IF(C428="","",VLOOKUP(C428,'Party Data'!F:H,3,FALSE)),"")</f>
        <v/>
      </c>
      <c r="F428" s="10" t="str">
        <f>IFERROR(IF(D428="","",INDEX('Party Data'!$D:$F,MATCH(DCR!C428,'Party Data'!F:F,0),1)),"")</f>
        <v/>
      </c>
      <c r="G428" s="32" t="str">
        <f>IFERROR(VLOOKUP(C428,'Party Data'!$F:$N,8,FALSE),"")</f>
        <v/>
      </c>
      <c r="H428" s="85" t="str">
        <f>IFERROR(UPPER(LEFT(VLOOKUP(C428,'Party Data'!$F:$M,5,FALSE),3)),"")</f>
        <v/>
      </c>
      <c r="I428" s="86" t="str">
        <f>IF(F428="","",VLOOKUP($D$2,ID!$C$1:$F$86,3,FALSE))</f>
        <v/>
      </c>
      <c r="J428" s="87" t="str">
        <f>IF(I428="","",VLOOKUP(I428,ID!$E$1:$F$107,2,FALSE))</f>
        <v/>
      </c>
      <c r="K428" s="164"/>
      <c r="L428" s="142" t="str">
        <f>IFERROR(IF(C428="","",IF(SUMIFS(Dues!$F$4:$F$153,Dues!$B$4:$B$153,DCR!$C428)-SUMIFS($M$7:$M427,$C$7:$C427,$C428)&lt;0,"No Due",SUMIFS(Dues!$F$4:$F$153,Dues!$B$4:$B$153,DCR!$C428)-SUMIFS($M$7:$M427,$C$7:$C427,$C428))),"No Dues")</f>
        <v/>
      </c>
      <c r="M428" s="143"/>
      <c r="N428" s="143"/>
      <c r="O428" s="145" t="str">
        <f>IFERROR(IF(AND(L428&lt;=0,M428&lt;&gt;""),"Cash?",SUMIFS($M$8:$M428,$C$8:$C428,$C428)/VLOOKUP($C428,$C$8:$L428,10,FALSE)),"")</f>
        <v/>
      </c>
      <c r="P428" s="50" t="str">
        <f t="shared" si="19"/>
        <v/>
      </c>
      <c r="Q428" s="63"/>
      <c r="R428" s="88" t="str">
        <f>IF(IFERROR(VLOOKUP(C428,$C$7:C427,1,FALSE)&gt;0,0),"",1)</f>
        <v/>
      </c>
      <c r="S428" s="88"/>
      <c r="T428" s="88" t="str">
        <f t="shared" si="20"/>
        <v/>
      </c>
      <c r="U428" s="89" t="e">
        <f t="shared" si="21"/>
        <v>#VALUE!</v>
      </c>
      <c r="V428" s="61"/>
      <c r="W428" s="146"/>
      <c r="X428" s="147"/>
    </row>
    <row r="429" spans="1:24" ht="16.5" customHeight="1">
      <c r="A429" s="62"/>
      <c r="B429" s="83" t="str">
        <f>IF(C429="","",_xlfn.AGGREGATE(2,7,$B$8:B428)+1)</f>
        <v/>
      </c>
      <c r="C429" s="84" t="str">
        <f>IFERROR(IF(D429="","",INDEX('Party Data'!$C$1:$P$9950,MATCH(DCR!D429,'Party Data'!$P$2:$P$9950,0)+1,4)),"New")</f>
        <v/>
      </c>
      <c r="D429" s="7"/>
      <c r="E429" s="8" t="str">
        <f>IFERROR(IF(C429="","",VLOOKUP(C429,'Party Data'!F:H,3,FALSE)),"")</f>
        <v/>
      </c>
      <c r="F429" s="10" t="str">
        <f>IFERROR(IF(D429="","",INDEX('Party Data'!$D:$F,MATCH(DCR!C429,'Party Data'!F:F,0),1)),"")</f>
        <v/>
      </c>
      <c r="G429" s="32" t="str">
        <f>IFERROR(VLOOKUP(C429,'Party Data'!$F:$N,8,FALSE),"")</f>
        <v/>
      </c>
      <c r="H429" s="85" t="str">
        <f>IFERROR(UPPER(LEFT(VLOOKUP(C429,'Party Data'!$F:$M,5,FALSE),3)),"")</f>
        <v/>
      </c>
      <c r="I429" s="86" t="str">
        <f>IF(F429="","",VLOOKUP($D$2,ID!$C$1:$F$86,3,FALSE))</f>
        <v/>
      </c>
      <c r="J429" s="87" t="str">
        <f>IF(I429="","",VLOOKUP(I429,ID!$E$1:$F$107,2,FALSE))</f>
        <v/>
      </c>
      <c r="K429" s="164"/>
      <c r="L429" s="142" t="str">
        <f>IFERROR(IF(C429="","",IF(SUMIFS(Dues!$F$4:$F$153,Dues!$B$4:$B$153,DCR!$C429)-SUMIFS($M$7:$M428,$C$7:$C428,$C429)&lt;0,"No Due",SUMIFS(Dues!$F$4:$F$153,Dues!$B$4:$B$153,DCR!$C429)-SUMIFS($M$7:$M428,$C$7:$C428,$C429))),"No Dues")</f>
        <v/>
      </c>
      <c r="M429" s="143"/>
      <c r="N429" s="143"/>
      <c r="O429" s="145" t="str">
        <f>IFERROR(IF(AND(L429&lt;=0,M429&lt;&gt;""),"Cash?",SUMIFS($M$8:$M429,$C$8:$C429,$C429)/VLOOKUP($C429,$C$8:$L429,10,FALSE)),"")</f>
        <v/>
      </c>
      <c r="P429" s="50" t="str">
        <f t="shared" si="19"/>
        <v/>
      </c>
      <c r="Q429" s="63"/>
      <c r="R429" s="88" t="str">
        <f>IF(IFERROR(VLOOKUP(C429,$C$7:C428,1,FALSE)&gt;0,0),"",1)</f>
        <v/>
      </c>
      <c r="S429" s="88"/>
      <c r="T429" s="88" t="str">
        <f t="shared" si="20"/>
        <v/>
      </c>
      <c r="U429" s="89" t="e">
        <f t="shared" si="21"/>
        <v>#VALUE!</v>
      </c>
      <c r="V429" s="61"/>
      <c r="W429" s="146"/>
      <c r="X429" s="147"/>
    </row>
    <row r="430" spans="1:24" ht="16.5" customHeight="1">
      <c r="A430" s="62"/>
      <c r="B430" s="83" t="str">
        <f>IF(C430="","",_xlfn.AGGREGATE(2,7,$B$8:B429)+1)</f>
        <v/>
      </c>
      <c r="C430" s="84" t="str">
        <f>IFERROR(IF(D430="","",INDEX('Party Data'!$C$1:$P$9950,MATCH(DCR!D430,'Party Data'!$P$2:$P$9950,0)+1,4)),"New")</f>
        <v/>
      </c>
      <c r="D430" s="7"/>
      <c r="E430" s="8" t="str">
        <f>IFERROR(IF(C430="","",VLOOKUP(C430,'Party Data'!F:H,3,FALSE)),"")</f>
        <v/>
      </c>
      <c r="F430" s="10" t="str">
        <f>IFERROR(IF(D430="","",INDEX('Party Data'!$D:$F,MATCH(DCR!C430,'Party Data'!F:F,0),1)),"")</f>
        <v/>
      </c>
      <c r="G430" s="32" t="str">
        <f>IFERROR(VLOOKUP(C430,'Party Data'!$F:$N,8,FALSE),"")</f>
        <v/>
      </c>
      <c r="H430" s="85" t="str">
        <f>IFERROR(UPPER(LEFT(VLOOKUP(C430,'Party Data'!$F:$M,5,FALSE),3)),"")</f>
        <v/>
      </c>
      <c r="I430" s="86" t="str">
        <f>IF(F430="","",VLOOKUP($D$2,ID!$C$1:$F$86,3,FALSE))</f>
        <v/>
      </c>
      <c r="J430" s="87" t="str">
        <f>IF(I430="","",VLOOKUP(I430,ID!$E$1:$F$107,2,FALSE))</f>
        <v/>
      </c>
      <c r="K430" s="164"/>
      <c r="L430" s="142" t="str">
        <f>IFERROR(IF(C430="","",IF(SUMIFS(Dues!$F$4:$F$153,Dues!$B$4:$B$153,DCR!$C430)-SUMIFS($M$7:$M429,$C$7:$C429,$C430)&lt;0,"No Due",SUMIFS(Dues!$F$4:$F$153,Dues!$B$4:$B$153,DCR!$C430)-SUMIFS($M$7:$M429,$C$7:$C429,$C430))),"No Dues")</f>
        <v/>
      </c>
      <c r="M430" s="143"/>
      <c r="N430" s="143"/>
      <c r="O430" s="145" t="str">
        <f>IFERROR(IF(AND(L430&lt;=0,M430&lt;&gt;""),"Cash?",SUMIFS($M$8:$M430,$C$8:$C430,$C430)/VLOOKUP($C430,$C$8:$L430,10,FALSE)),"")</f>
        <v/>
      </c>
      <c r="P430" s="50" t="str">
        <f t="shared" si="19"/>
        <v/>
      </c>
      <c r="Q430" s="63"/>
      <c r="R430" s="88" t="str">
        <f>IF(IFERROR(VLOOKUP(C430,$C$7:C429,1,FALSE)&gt;0,0),"",1)</f>
        <v/>
      </c>
      <c r="S430" s="88"/>
      <c r="T430" s="88" t="str">
        <f t="shared" si="20"/>
        <v/>
      </c>
      <c r="U430" s="89" t="e">
        <f t="shared" si="21"/>
        <v>#VALUE!</v>
      </c>
      <c r="V430" s="61"/>
      <c r="W430" s="146"/>
      <c r="X430" s="147"/>
    </row>
    <row r="431" spans="1:24" ht="16.5" customHeight="1">
      <c r="A431" s="62"/>
      <c r="B431" s="83" t="str">
        <f>IF(C431="","",_xlfn.AGGREGATE(2,7,$B$8:B430)+1)</f>
        <v/>
      </c>
      <c r="C431" s="84" t="str">
        <f>IFERROR(IF(D431="","",INDEX('Party Data'!$C$1:$P$9950,MATCH(DCR!D431,'Party Data'!$P$2:$P$9950,0)+1,4)),"New")</f>
        <v/>
      </c>
      <c r="D431" s="7"/>
      <c r="E431" s="8" t="str">
        <f>IFERROR(IF(C431="","",VLOOKUP(C431,'Party Data'!F:H,3,FALSE)),"")</f>
        <v/>
      </c>
      <c r="F431" s="10" t="str">
        <f>IFERROR(IF(D431="","",INDEX('Party Data'!$D:$F,MATCH(DCR!C431,'Party Data'!F:F,0),1)),"")</f>
        <v/>
      </c>
      <c r="G431" s="32" t="str">
        <f>IFERROR(VLOOKUP(C431,'Party Data'!$F:$N,8,FALSE),"")</f>
        <v/>
      </c>
      <c r="H431" s="85" t="str">
        <f>IFERROR(UPPER(LEFT(VLOOKUP(C431,'Party Data'!$F:$M,5,FALSE),3)),"")</f>
        <v/>
      </c>
      <c r="I431" s="86" t="str">
        <f>IF(F431="","",VLOOKUP($D$2,ID!$C$1:$F$86,3,FALSE))</f>
        <v/>
      </c>
      <c r="J431" s="87" t="str">
        <f>IF(I431="","",VLOOKUP(I431,ID!$E$1:$F$107,2,FALSE))</f>
        <v/>
      </c>
      <c r="K431" s="164"/>
      <c r="L431" s="142" t="str">
        <f>IFERROR(IF(C431="","",IF(SUMIFS(Dues!$F$4:$F$153,Dues!$B$4:$B$153,DCR!$C431)-SUMIFS($M$7:$M430,$C$7:$C430,$C431)&lt;0,"No Due",SUMIFS(Dues!$F$4:$F$153,Dues!$B$4:$B$153,DCR!$C431)-SUMIFS($M$7:$M430,$C$7:$C430,$C431))),"No Dues")</f>
        <v/>
      </c>
      <c r="M431" s="143"/>
      <c r="N431" s="143"/>
      <c r="O431" s="145" t="str">
        <f>IFERROR(IF(AND(L431&lt;=0,M431&lt;&gt;""),"Cash?",SUMIFS($M$8:$M431,$C$8:$C431,$C431)/VLOOKUP($C431,$C$8:$L431,10,FALSE)),"")</f>
        <v/>
      </c>
      <c r="P431" s="50" t="str">
        <f t="shared" si="19"/>
        <v/>
      </c>
      <c r="Q431" s="63"/>
      <c r="R431" s="88" t="str">
        <f>IF(IFERROR(VLOOKUP(C431,$C$7:C430,1,FALSE)&gt;0,0),"",1)</f>
        <v/>
      </c>
      <c r="S431" s="88"/>
      <c r="T431" s="88" t="str">
        <f t="shared" si="20"/>
        <v/>
      </c>
      <c r="U431" s="89" t="e">
        <f t="shared" si="21"/>
        <v>#VALUE!</v>
      </c>
      <c r="V431" s="61"/>
      <c r="W431" s="146"/>
      <c r="X431" s="147"/>
    </row>
    <row r="432" spans="1:24" ht="16.5" customHeight="1">
      <c r="A432" s="62"/>
      <c r="B432" s="83" t="str">
        <f>IF(C432="","",_xlfn.AGGREGATE(2,7,$B$8:B431)+1)</f>
        <v/>
      </c>
      <c r="C432" s="84" t="str">
        <f>IFERROR(IF(D432="","",INDEX('Party Data'!$C$1:$P$9950,MATCH(DCR!D432,'Party Data'!$P$2:$P$9950,0)+1,4)),"New")</f>
        <v/>
      </c>
      <c r="D432" s="7"/>
      <c r="E432" s="8" t="str">
        <f>IFERROR(IF(C432="","",VLOOKUP(C432,'Party Data'!F:H,3,FALSE)),"")</f>
        <v/>
      </c>
      <c r="F432" s="10" t="str">
        <f>IFERROR(IF(D432="","",INDEX('Party Data'!$D:$F,MATCH(DCR!C432,'Party Data'!F:F,0),1)),"")</f>
        <v/>
      </c>
      <c r="G432" s="32" t="str">
        <f>IFERROR(VLOOKUP(C432,'Party Data'!$F:$N,8,FALSE),"")</f>
        <v/>
      </c>
      <c r="H432" s="85" t="str">
        <f>IFERROR(UPPER(LEFT(VLOOKUP(C432,'Party Data'!$F:$M,5,FALSE),3)),"")</f>
        <v/>
      </c>
      <c r="I432" s="86" t="str">
        <f>IF(F432="","",VLOOKUP($D$2,ID!$C$1:$F$86,3,FALSE))</f>
        <v/>
      </c>
      <c r="J432" s="87" t="str">
        <f>IF(I432="","",VLOOKUP(I432,ID!$E$1:$F$107,2,FALSE))</f>
        <v/>
      </c>
      <c r="K432" s="164"/>
      <c r="L432" s="142" t="str">
        <f>IFERROR(IF(C432="","",IF(SUMIFS(Dues!$F$4:$F$153,Dues!$B$4:$B$153,DCR!$C432)-SUMIFS($M$7:$M431,$C$7:$C431,$C432)&lt;0,"No Due",SUMIFS(Dues!$F$4:$F$153,Dues!$B$4:$B$153,DCR!$C432)-SUMIFS($M$7:$M431,$C$7:$C431,$C432))),"No Dues")</f>
        <v/>
      </c>
      <c r="M432" s="143"/>
      <c r="N432" s="143"/>
      <c r="O432" s="145" t="str">
        <f>IFERROR(IF(AND(L432&lt;=0,M432&lt;&gt;""),"Cash?",SUMIFS($M$8:$M432,$C$8:$C432,$C432)/VLOOKUP($C432,$C$8:$L432,10,FALSE)),"")</f>
        <v/>
      </c>
      <c r="P432" s="50" t="str">
        <f t="shared" si="19"/>
        <v/>
      </c>
      <c r="Q432" s="63"/>
      <c r="R432" s="88" t="str">
        <f>IF(IFERROR(VLOOKUP(C432,$C$7:C431,1,FALSE)&gt;0,0),"",1)</f>
        <v/>
      </c>
      <c r="S432" s="88"/>
      <c r="T432" s="88" t="str">
        <f t="shared" si="20"/>
        <v/>
      </c>
      <c r="U432" s="89" t="e">
        <f t="shared" si="21"/>
        <v>#VALUE!</v>
      </c>
      <c r="V432" s="61"/>
      <c r="W432" s="146"/>
      <c r="X432" s="147"/>
    </row>
    <row r="433" spans="1:24" ht="16.5" customHeight="1">
      <c r="A433" s="62"/>
      <c r="B433" s="83" t="str">
        <f>IF(C433="","",_xlfn.AGGREGATE(2,7,$B$8:B432)+1)</f>
        <v/>
      </c>
      <c r="C433" s="84" t="str">
        <f>IFERROR(IF(D433="","",INDEX('Party Data'!$C$1:$P$9950,MATCH(DCR!D433,'Party Data'!$P$2:$P$9950,0)+1,4)),"New")</f>
        <v/>
      </c>
      <c r="D433" s="7"/>
      <c r="E433" s="8" t="str">
        <f>IFERROR(IF(C433="","",VLOOKUP(C433,'Party Data'!F:H,3,FALSE)),"")</f>
        <v/>
      </c>
      <c r="F433" s="10" t="str">
        <f>IFERROR(IF(D433="","",INDEX('Party Data'!$D:$F,MATCH(DCR!C433,'Party Data'!F:F,0),1)),"")</f>
        <v/>
      </c>
      <c r="G433" s="32" t="str">
        <f>IFERROR(VLOOKUP(C433,'Party Data'!$F:$N,8,FALSE),"")</f>
        <v/>
      </c>
      <c r="H433" s="85" t="str">
        <f>IFERROR(UPPER(LEFT(VLOOKUP(C433,'Party Data'!$F:$M,5,FALSE),3)),"")</f>
        <v/>
      </c>
      <c r="I433" s="86" t="str">
        <f>IF(F433="","",VLOOKUP($D$2,ID!$C$1:$F$86,3,FALSE))</f>
        <v/>
      </c>
      <c r="J433" s="87" t="str">
        <f>IF(I433="","",VLOOKUP(I433,ID!$E$1:$F$107,2,FALSE))</f>
        <v/>
      </c>
      <c r="K433" s="164"/>
      <c r="L433" s="142" t="str">
        <f>IFERROR(IF(C433="","",IF(SUMIFS(Dues!$F$4:$F$153,Dues!$B$4:$B$153,DCR!$C433)-SUMIFS($M$7:$M432,$C$7:$C432,$C433)&lt;0,"No Due",SUMIFS(Dues!$F$4:$F$153,Dues!$B$4:$B$153,DCR!$C433)-SUMIFS($M$7:$M432,$C$7:$C432,$C433))),"No Dues")</f>
        <v/>
      </c>
      <c r="M433" s="143"/>
      <c r="N433" s="143"/>
      <c r="O433" s="145" t="str">
        <f>IFERROR(IF(AND(L433&lt;=0,M433&lt;&gt;""),"Cash?",SUMIFS($M$8:$M433,$C$8:$C433,$C433)/VLOOKUP($C433,$C$8:$L433,10,FALSE)),"")</f>
        <v/>
      </c>
      <c r="P433" s="50" t="str">
        <f t="shared" si="19"/>
        <v/>
      </c>
      <c r="Q433" s="63"/>
      <c r="R433" s="88" t="str">
        <f>IF(IFERROR(VLOOKUP(C433,$C$7:C432,1,FALSE)&gt;0,0),"",1)</f>
        <v/>
      </c>
      <c r="S433" s="88"/>
      <c r="T433" s="88" t="str">
        <f t="shared" si="20"/>
        <v/>
      </c>
      <c r="U433" s="89" t="e">
        <f t="shared" si="21"/>
        <v>#VALUE!</v>
      </c>
      <c r="V433" s="61"/>
      <c r="W433" s="146"/>
      <c r="X433" s="147"/>
    </row>
    <row r="434" spans="1:24" ht="16.5" customHeight="1">
      <c r="A434" s="62"/>
      <c r="B434" s="83" t="str">
        <f>IF(C434="","",_xlfn.AGGREGATE(2,7,$B$8:B433)+1)</f>
        <v/>
      </c>
      <c r="C434" s="84" t="str">
        <f>IFERROR(IF(D434="","",INDEX('Party Data'!$C$1:$P$9950,MATCH(DCR!D434,'Party Data'!$P$2:$P$9950,0)+1,4)),"New")</f>
        <v/>
      </c>
      <c r="D434" s="7"/>
      <c r="E434" s="8" t="str">
        <f>IFERROR(IF(C434="","",VLOOKUP(C434,'Party Data'!F:H,3,FALSE)),"")</f>
        <v/>
      </c>
      <c r="F434" s="10" t="str">
        <f>IFERROR(IF(D434="","",INDEX('Party Data'!$D:$F,MATCH(DCR!C434,'Party Data'!F:F,0),1)),"")</f>
        <v/>
      </c>
      <c r="G434" s="32" t="str">
        <f>IFERROR(VLOOKUP(C434,'Party Data'!$F:$N,8,FALSE),"")</f>
        <v/>
      </c>
      <c r="H434" s="85" t="str">
        <f>IFERROR(UPPER(LEFT(VLOOKUP(C434,'Party Data'!$F:$M,5,FALSE),3)),"")</f>
        <v/>
      </c>
      <c r="I434" s="86" t="str">
        <f>IF(F434="","",VLOOKUP($D$2,ID!$C$1:$F$86,3,FALSE))</f>
        <v/>
      </c>
      <c r="J434" s="87" t="str">
        <f>IF(I434="","",VLOOKUP(I434,ID!$E$1:$F$107,2,FALSE))</f>
        <v/>
      </c>
      <c r="K434" s="164"/>
      <c r="L434" s="142" t="str">
        <f>IFERROR(IF(C434="","",IF(SUMIFS(Dues!$F$4:$F$153,Dues!$B$4:$B$153,DCR!$C434)-SUMIFS($M$7:$M433,$C$7:$C433,$C434)&lt;0,"No Due",SUMIFS(Dues!$F$4:$F$153,Dues!$B$4:$B$153,DCR!$C434)-SUMIFS($M$7:$M433,$C$7:$C433,$C434))),"No Dues")</f>
        <v/>
      </c>
      <c r="M434" s="143"/>
      <c r="N434" s="143"/>
      <c r="O434" s="145" t="str">
        <f>IFERROR(IF(AND(L434&lt;=0,M434&lt;&gt;""),"Cash?",SUMIFS($M$8:$M434,$C$8:$C434,$C434)/VLOOKUP($C434,$C$8:$L434,10,FALSE)),"")</f>
        <v/>
      </c>
      <c r="P434" s="50" t="str">
        <f t="shared" si="19"/>
        <v/>
      </c>
      <c r="Q434" s="63"/>
      <c r="R434" s="88" t="str">
        <f>IF(IFERROR(VLOOKUP(C434,$C$7:C433,1,FALSE)&gt;0,0),"",1)</f>
        <v/>
      </c>
      <c r="S434" s="88"/>
      <c r="T434" s="88" t="str">
        <f t="shared" si="20"/>
        <v/>
      </c>
      <c r="U434" s="89" t="e">
        <f t="shared" si="21"/>
        <v>#VALUE!</v>
      </c>
      <c r="V434" s="61"/>
      <c r="W434" s="146"/>
      <c r="X434" s="147"/>
    </row>
    <row r="435" spans="1:24" ht="16.5" customHeight="1">
      <c r="A435" s="62"/>
      <c r="B435" s="83" t="str">
        <f>IF(C435="","",_xlfn.AGGREGATE(2,7,$B$8:B434)+1)</f>
        <v/>
      </c>
      <c r="C435" s="84" t="str">
        <f>IFERROR(IF(D435="","",INDEX('Party Data'!$C$1:$P$9950,MATCH(DCR!D435,'Party Data'!$P$2:$P$9950,0)+1,4)),"New")</f>
        <v/>
      </c>
      <c r="D435" s="7"/>
      <c r="E435" s="8" t="str">
        <f>IFERROR(IF(C435="","",VLOOKUP(C435,'Party Data'!F:H,3,FALSE)),"")</f>
        <v/>
      </c>
      <c r="F435" s="10" t="str">
        <f>IFERROR(IF(D435="","",INDEX('Party Data'!$D:$F,MATCH(DCR!C435,'Party Data'!F:F,0),1)),"")</f>
        <v/>
      </c>
      <c r="G435" s="32" t="str">
        <f>IFERROR(VLOOKUP(C435,'Party Data'!$F:$N,8,FALSE),"")</f>
        <v/>
      </c>
      <c r="H435" s="85" t="str">
        <f>IFERROR(UPPER(LEFT(VLOOKUP(C435,'Party Data'!$F:$M,5,FALSE),3)),"")</f>
        <v/>
      </c>
      <c r="I435" s="86" t="str">
        <f>IF(F435="","",VLOOKUP($D$2,ID!$C$1:$F$86,3,FALSE))</f>
        <v/>
      </c>
      <c r="J435" s="87" t="str">
        <f>IF(I435="","",VLOOKUP(I435,ID!$E$1:$F$107,2,FALSE))</f>
        <v/>
      </c>
      <c r="K435" s="164"/>
      <c r="L435" s="142" t="str">
        <f>IFERROR(IF(C435="","",IF(SUMIFS(Dues!$F$4:$F$153,Dues!$B$4:$B$153,DCR!$C435)-SUMIFS($M$7:$M434,$C$7:$C434,$C435)&lt;0,"No Due",SUMIFS(Dues!$F$4:$F$153,Dues!$B$4:$B$153,DCR!$C435)-SUMIFS($M$7:$M434,$C$7:$C434,$C435))),"No Dues")</f>
        <v/>
      </c>
      <c r="M435" s="143"/>
      <c r="N435" s="143"/>
      <c r="O435" s="145" t="str">
        <f>IFERROR(IF(AND(L435&lt;=0,M435&lt;&gt;""),"Cash?",SUMIFS($M$8:$M435,$C$8:$C435,$C435)/VLOOKUP($C435,$C$8:$L435,10,FALSE)),"")</f>
        <v/>
      </c>
      <c r="P435" s="50" t="str">
        <f t="shared" si="19"/>
        <v/>
      </c>
      <c r="Q435" s="63"/>
      <c r="R435" s="88" t="str">
        <f>IF(IFERROR(VLOOKUP(C435,$C$7:C434,1,FALSE)&gt;0,0),"",1)</f>
        <v/>
      </c>
      <c r="S435" s="88"/>
      <c r="T435" s="88" t="str">
        <f t="shared" si="20"/>
        <v/>
      </c>
      <c r="U435" s="89" t="e">
        <f t="shared" si="21"/>
        <v>#VALUE!</v>
      </c>
      <c r="V435" s="61"/>
      <c r="W435" s="146"/>
      <c r="X435" s="147"/>
    </row>
    <row r="436" spans="1:24" ht="16.5" customHeight="1">
      <c r="A436" s="62"/>
      <c r="B436" s="83" t="str">
        <f>IF(C436="","",_xlfn.AGGREGATE(2,7,$B$8:B435)+1)</f>
        <v/>
      </c>
      <c r="C436" s="84" t="str">
        <f>IFERROR(IF(D436="","",INDEX('Party Data'!$C$1:$P$9950,MATCH(DCR!D436,'Party Data'!$P$2:$P$9950,0)+1,4)),"New")</f>
        <v/>
      </c>
      <c r="D436" s="7"/>
      <c r="E436" s="8" t="str">
        <f>IFERROR(IF(C436="","",VLOOKUP(C436,'Party Data'!F:H,3,FALSE)),"")</f>
        <v/>
      </c>
      <c r="F436" s="10" t="str">
        <f>IFERROR(IF(D436="","",INDEX('Party Data'!$D:$F,MATCH(DCR!C436,'Party Data'!F:F,0),1)),"")</f>
        <v/>
      </c>
      <c r="G436" s="32" t="str">
        <f>IFERROR(VLOOKUP(C436,'Party Data'!$F:$N,8,FALSE),"")</f>
        <v/>
      </c>
      <c r="H436" s="85" t="str">
        <f>IFERROR(UPPER(LEFT(VLOOKUP(C436,'Party Data'!$F:$M,5,FALSE),3)),"")</f>
        <v/>
      </c>
      <c r="I436" s="86" t="str">
        <f>IF(F436="","",VLOOKUP($D$2,ID!$C$1:$F$86,3,FALSE))</f>
        <v/>
      </c>
      <c r="J436" s="87" t="str">
        <f>IF(I436="","",VLOOKUP(I436,ID!$E$1:$F$107,2,FALSE))</f>
        <v/>
      </c>
      <c r="K436" s="164"/>
      <c r="L436" s="142" t="str">
        <f>IFERROR(IF(C436="","",IF(SUMIFS(Dues!$F$4:$F$153,Dues!$B$4:$B$153,DCR!$C436)-SUMIFS($M$7:$M435,$C$7:$C435,$C436)&lt;0,"No Due",SUMIFS(Dues!$F$4:$F$153,Dues!$B$4:$B$153,DCR!$C436)-SUMIFS($M$7:$M435,$C$7:$C435,$C436))),"No Dues")</f>
        <v/>
      </c>
      <c r="M436" s="143"/>
      <c r="N436" s="143"/>
      <c r="O436" s="145" t="str">
        <f>IFERROR(IF(AND(L436&lt;=0,M436&lt;&gt;""),"Cash?",SUMIFS($M$8:$M436,$C$8:$C436,$C436)/VLOOKUP($C436,$C$8:$L436,10,FALSE)),"")</f>
        <v/>
      </c>
      <c r="P436" s="50" t="str">
        <f t="shared" si="19"/>
        <v/>
      </c>
      <c r="Q436" s="63"/>
      <c r="R436" s="88" t="str">
        <f>IF(IFERROR(VLOOKUP(C436,$C$7:C435,1,FALSE)&gt;0,0),"",1)</f>
        <v/>
      </c>
      <c r="S436" s="88"/>
      <c r="T436" s="88" t="str">
        <f t="shared" si="20"/>
        <v/>
      </c>
      <c r="U436" s="89" t="e">
        <f t="shared" si="21"/>
        <v>#VALUE!</v>
      </c>
      <c r="V436" s="61"/>
      <c r="W436" s="146"/>
      <c r="X436" s="147"/>
    </row>
    <row r="437" spans="1:24" ht="16.5" customHeight="1">
      <c r="A437" s="62"/>
      <c r="B437" s="83" t="str">
        <f>IF(C437="","",_xlfn.AGGREGATE(2,7,$B$8:B436)+1)</f>
        <v/>
      </c>
      <c r="C437" s="84" t="str">
        <f>IFERROR(IF(D437="","",INDEX('Party Data'!$C$1:$P$9950,MATCH(DCR!D437,'Party Data'!$P$2:$P$9950,0)+1,4)),"New")</f>
        <v/>
      </c>
      <c r="D437" s="7"/>
      <c r="E437" s="8" t="str">
        <f>IFERROR(IF(C437="","",VLOOKUP(C437,'Party Data'!F:H,3,FALSE)),"")</f>
        <v/>
      </c>
      <c r="F437" s="10" t="str">
        <f>IFERROR(IF(D437="","",INDEX('Party Data'!$D:$F,MATCH(DCR!C437,'Party Data'!F:F,0),1)),"")</f>
        <v/>
      </c>
      <c r="G437" s="32" t="str">
        <f>IFERROR(VLOOKUP(C437,'Party Data'!$F:$N,8,FALSE),"")</f>
        <v/>
      </c>
      <c r="H437" s="85" t="str">
        <f>IFERROR(UPPER(LEFT(VLOOKUP(C437,'Party Data'!$F:$M,5,FALSE),3)),"")</f>
        <v/>
      </c>
      <c r="I437" s="86" t="str">
        <f>IF(F437="","",VLOOKUP($D$2,ID!$C$1:$F$86,3,FALSE))</f>
        <v/>
      </c>
      <c r="J437" s="87" t="str">
        <f>IF(I437="","",VLOOKUP(I437,ID!$E$1:$F$107,2,FALSE))</f>
        <v/>
      </c>
      <c r="K437" s="164"/>
      <c r="L437" s="142" t="str">
        <f>IFERROR(IF(C437="","",IF(SUMIFS(Dues!$F$4:$F$153,Dues!$B$4:$B$153,DCR!$C437)-SUMIFS($M$7:$M436,$C$7:$C436,$C437)&lt;0,"No Due",SUMIFS(Dues!$F$4:$F$153,Dues!$B$4:$B$153,DCR!$C437)-SUMIFS($M$7:$M436,$C$7:$C436,$C437))),"No Dues")</f>
        <v/>
      </c>
      <c r="M437" s="143"/>
      <c r="N437" s="143"/>
      <c r="O437" s="145" t="str">
        <f>IFERROR(IF(AND(L437&lt;=0,M437&lt;&gt;""),"Cash?",SUMIFS($M$8:$M437,$C$8:$C437,$C437)/VLOOKUP($C437,$C$8:$L437,10,FALSE)),"")</f>
        <v/>
      </c>
      <c r="P437" s="50" t="str">
        <f t="shared" si="19"/>
        <v/>
      </c>
      <c r="Q437" s="63"/>
      <c r="R437" s="88" t="str">
        <f>IF(IFERROR(VLOOKUP(C437,$C$7:C436,1,FALSE)&gt;0,0),"",1)</f>
        <v/>
      </c>
      <c r="S437" s="88"/>
      <c r="T437" s="88" t="str">
        <f t="shared" si="20"/>
        <v/>
      </c>
      <c r="U437" s="89" t="e">
        <f t="shared" si="21"/>
        <v>#VALUE!</v>
      </c>
      <c r="V437" s="61"/>
      <c r="W437" s="146"/>
      <c r="X437" s="147"/>
    </row>
    <row r="438" spans="1:24" ht="16.5" customHeight="1">
      <c r="A438" s="62"/>
      <c r="B438" s="83" t="str">
        <f>IF(C438="","",_xlfn.AGGREGATE(2,7,$B$8:B437)+1)</f>
        <v/>
      </c>
      <c r="C438" s="84" t="str">
        <f>IFERROR(IF(D438="","",INDEX('Party Data'!$C$1:$P$9950,MATCH(DCR!D438,'Party Data'!$P$2:$P$9950,0)+1,4)),"New")</f>
        <v/>
      </c>
      <c r="D438" s="7"/>
      <c r="E438" s="8" t="str">
        <f>IFERROR(IF(C438="","",VLOOKUP(C438,'Party Data'!F:H,3,FALSE)),"")</f>
        <v/>
      </c>
      <c r="F438" s="10" t="str">
        <f>IFERROR(IF(D438="","",INDEX('Party Data'!$D:$F,MATCH(DCR!C438,'Party Data'!F:F,0),1)),"")</f>
        <v/>
      </c>
      <c r="G438" s="32" t="str">
        <f>IFERROR(VLOOKUP(C438,'Party Data'!$F:$N,8,FALSE),"")</f>
        <v/>
      </c>
      <c r="H438" s="85" t="str">
        <f>IFERROR(UPPER(LEFT(VLOOKUP(C438,'Party Data'!$F:$M,5,FALSE),3)),"")</f>
        <v/>
      </c>
      <c r="I438" s="86" t="str">
        <f>IF(F438="","",VLOOKUP($D$2,ID!$C$1:$F$86,3,FALSE))</f>
        <v/>
      </c>
      <c r="J438" s="87" t="str">
        <f>IF(I438="","",VLOOKUP(I438,ID!$E$1:$F$107,2,FALSE))</f>
        <v/>
      </c>
      <c r="K438" s="164"/>
      <c r="L438" s="142" t="str">
        <f>IFERROR(IF(C438="","",IF(SUMIFS(Dues!$F$4:$F$153,Dues!$B$4:$B$153,DCR!$C438)-SUMIFS($M$7:$M437,$C$7:$C437,$C438)&lt;0,"No Due",SUMIFS(Dues!$F$4:$F$153,Dues!$B$4:$B$153,DCR!$C438)-SUMIFS($M$7:$M437,$C$7:$C437,$C438))),"No Dues")</f>
        <v/>
      </c>
      <c r="M438" s="143"/>
      <c r="N438" s="143"/>
      <c r="O438" s="145" t="str">
        <f>IFERROR(IF(AND(L438&lt;=0,M438&lt;&gt;""),"Cash?",SUMIFS($M$8:$M438,$C$8:$C438,$C438)/VLOOKUP($C438,$C$8:$L438,10,FALSE)),"")</f>
        <v/>
      </c>
      <c r="P438" s="50" t="str">
        <f t="shared" si="19"/>
        <v/>
      </c>
      <c r="Q438" s="63"/>
      <c r="R438" s="88" t="str">
        <f>IF(IFERROR(VLOOKUP(C438,$C$7:C437,1,FALSE)&gt;0,0),"",1)</f>
        <v/>
      </c>
      <c r="S438" s="88"/>
      <c r="T438" s="88" t="str">
        <f t="shared" si="20"/>
        <v/>
      </c>
      <c r="U438" s="89" t="e">
        <f t="shared" si="21"/>
        <v>#VALUE!</v>
      </c>
      <c r="V438" s="61"/>
      <c r="W438" s="146"/>
      <c r="X438" s="147"/>
    </row>
    <row r="439" spans="1:24" ht="16.5" customHeight="1">
      <c r="A439" s="62"/>
      <c r="B439" s="83" t="str">
        <f>IF(C439="","",_xlfn.AGGREGATE(2,7,$B$8:B438)+1)</f>
        <v/>
      </c>
      <c r="C439" s="84" t="str">
        <f>IFERROR(IF(D439="","",INDEX('Party Data'!$C$1:$P$9950,MATCH(DCR!D439,'Party Data'!$P$2:$P$9950,0)+1,4)),"New")</f>
        <v/>
      </c>
      <c r="D439" s="7"/>
      <c r="E439" s="8" t="str">
        <f>IFERROR(IF(C439="","",VLOOKUP(C439,'Party Data'!F:H,3,FALSE)),"")</f>
        <v/>
      </c>
      <c r="F439" s="10" t="str">
        <f>IFERROR(IF(D439="","",INDEX('Party Data'!$D:$F,MATCH(DCR!C439,'Party Data'!F:F,0),1)),"")</f>
        <v/>
      </c>
      <c r="G439" s="32" t="str">
        <f>IFERROR(VLOOKUP(C439,'Party Data'!$F:$N,8,FALSE),"")</f>
        <v/>
      </c>
      <c r="H439" s="85" t="str">
        <f>IFERROR(UPPER(LEFT(VLOOKUP(C439,'Party Data'!$F:$M,5,FALSE),3)),"")</f>
        <v/>
      </c>
      <c r="I439" s="86" t="str">
        <f>IF(F439="","",VLOOKUP($D$2,ID!$C$1:$F$86,3,FALSE))</f>
        <v/>
      </c>
      <c r="J439" s="87" t="str">
        <f>IF(I439="","",VLOOKUP(I439,ID!$E$1:$F$107,2,FALSE))</f>
        <v/>
      </c>
      <c r="K439" s="164"/>
      <c r="L439" s="142" t="str">
        <f>IFERROR(IF(C439="","",IF(SUMIFS(Dues!$F$4:$F$153,Dues!$B$4:$B$153,DCR!$C439)-SUMIFS($M$7:$M438,$C$7:$C438,$C439)&lt;0,"No Due",SUMIFS(Dues!$F$4:$F$153,Dues!$B$4:$B$153,DCR!$C439)-SUMIFS($M$7:$M438,$C$7:$C438,$C439))),"No Dues")</f>
        <v/>
      </c>
      <c r="M439" s="143"/>
      <c r="N439" s="143"/>
      <c r="O439" s="145" t="str">
        <f>IFERROR(IF(AND(L439&lt;=0,M439&lt;&gt;""),"Cash?",SUMIFS($M$8:$M439,$C$8:$C439,$C439)/VLOOKUP($C439,$C$8:$L439,10,FALSE)),"")</f>
        <v/>
      </c>
      <c r="P439" s="50" t="str">
        <f t="shared" si="19"/>
        <v/>
      </c>
      <c r="Q439" s="63"/>
      <c r="R439" s="88" t="str">
        <f>IF(IFERROR(VLOOKUP(C439,$C$7:C438,1,FALSE)&gt;0,0),"",1)</f>
        <v/>
      </c>
      <c r="S439" s="88"/>
      <c r="T439" s="88" t="str">
        <f t="shared" si="20"/>
        <v/>
      </c>
      <c r="U439" s="89" t="e">
        <f t="shared" si="21"/>
        <v>#VALUE!</v>
      </c>
      <c r="V439" s="61"/>
      <c r="W439" s="146"/>
      <c r="X439" s="147"/>
    </row>
    <row r="440" spans="1:24" ht="16.5" customHeight="1">
      <c r="A440" s="62"/>
      <c r="B440" s="83" t="str">
        <f>IF(C440="","",_xlfn.AGGREGATE(2,7,$B$8:B439)+1)</f>
        <v/>
      </c>
      <c r="C440" s="84" t="str">
        <f>IFERROR(IF(D440="","",INDEX('Party Data'!$C$1:$P$9950,MATCH(DCR!D440,'Party Data'!$P$2:$P$9950,0)+1,4)),"New")</f>
        <v/>
      </c>
      <c r="D440" s="7"/>
      <c r="E440" s="8" t="str">
        <f>IFERROR(IF(C440="","",VLOOKUP(C440,'Party Data'!F:H,3,FALSE)),"")</f>
        <v/>
      </c>
      <c r="F440" s="10" t="str">
        <f>IFERROR(IF(D440="","",INDEX('Party Data'!$D:$F,MATCH(DCR!C440,'Party Data'!F:F,0),1)),"")</f>
        <v/>
      </c>
      <c r="G440" s="32" t="str">
        <f>IFERROR(VLOOKUP(C440,'Party Data'!$F:$N,8,FALSE),"")</f>
        <v/>
      </c>
      <c r="H440" s="85" t="str">
        <f>IFERROR(UPPER(LEFT(VLOOKUP(C440,'Party Data'!$F:$M,5,FALSE),3)),"")</f>
        <v/>
      </c>
      <c r="I440" s="86" t="str">
        <f>IF(F440="","",VLOOKUP($D$2,ID!$C$1:$F$86,3,FALSE))</f>
        <v/>
      </c>
      <c r="J440" s="87" t="str">
        <f>IF(I440="","",VLOOKUP(I440,ID!$E$1:$F$107,2,FALSE))</f>
        <v/>
      </c>
      <c r="K440" s="164"/>
      <c r="L440" s="142" t="str">
        <f>IFERROR(IF(C440="","",IF(SUMIFS(Dues!$F$4:$F$153,Dues!$B$4:$B$153,DCR!$C440)-SUMIFS($M$7:$M439,$C$7:$C439,$C440)&lt;0,"No Due",SUMIFS(Dues!$F$4:$F$153,Dues!$B$4:$B$153,DCR!$C440)-SUMIFS($M$7:$M439,$C$7:$C439,$C440))),"No Dues")</f>
        <v/>
      </c>
      <c r="M440" s="143"/>
      <c r="N440" s="143"/>
      <c r="O440" s="145" t="str">
        <f>IFERROR(IF(AND(L440&lt;=0,M440&lt;&gt;""),"Cash?",SUMIFS($M$8:$M440,$C$8:$C440,$C440)/VLOOKUP($C440,$C$8:$L440,10,FALSE)),"")</f>
        <v/>
      </c>
      <c r="P440" s="50" t="str">
        <f t="shared" si="19"/>
        <v/>
      </c>
      <c r="Q440" s="63"/>
      <c r="R440" s="88" t="str">
        <f>IF(IFERROR(VLOOKUP(C440,$C$7:C439,1,FALSE)&gt;0,0),"",1)</f>
        <v/>
      </c>
      <c r="S440" s="88"/>
      <c r="T440" s="88" t="str">
        <f t="shared" si="20"/>
        <v/>
      </c>
      <c r="U440" s="89" t="e">
        <f t="shared" si="21"/>
        <v>#VALUE!</v>
      </c>
      <c r="V440" s="61"/>
      <c r="W440" s="146"/>
      <c r="X440" s="147"/>
    </row>
    <row r="441" spans="1:24" ht="16.5" customHeight="1">
      <c r="A441" s="62"/>
      <c r="B441" s="83" t="str">
        <f>IF(C441="","",_xlfn.AGGREGATE(2,7,$B$8:B440)+1)</f>
        <v/>
      </c>
      <c r="C441" s="84" t="str">
        <f>IFERROR(IF(D441="","",INDEX('Party Data'!$C$1:$P$9950,MATCH(DCR!D441,'Party Data'!$P$2:$P$9950,0)+1,4)),"New")</f>
        <v/>
      </c>
      <c r="D441" s="7"/>
      <c r="E441" s="8" t="str">
        <f>IFERROR(IF(C441="","",VLOOKUP(C441,'Party Data'!F:H,3,FALSE)),"")</f>
        <v/>
      </c>
      <c r="F441" s="10" t="str">
        <f>IFERROR(IF(D441="","",INDEX('Party Data'!$D:$F,MATCH(DCR!C441,'Party Data'!F:F,0),1)),"")</f>
        <v/>
      </c>
      <c r="G441" s="32" t="str">
        <f>IFERROR(VLOOKUP(C441,'Party Data'!$F:$N,8,FALSE),"")</f>
        <v/>
      </c>
      <c r="H441" s="85" t="str">
        <f>IFERROR(UPPER(LEFT(VLOOKUP(C441,'Party Data'!$F:$M,5,FALSE),3)),"")</f>
        <v/>
      </c>
      <c r="I441" s="86" t="str">
        <f>IF(F441="","",VLOOKUP($D$2,ID!$C$1:$F$86,3,FALSE))</f>
        <v/>
      </c>
      <c r="J441" s="87" t="str">
        <f>IF(I441="","",VLOOKUP(I441,ID!$E$1:$F$107,2,FALSE))</f>
        <v/>
      </c>
      <c r="K441" s="164"/>
      <c r="L441" s="142" t="str">
        <f>IFERROR(IF(C441="","",IF(SUMIFS(Dues!$F$4:$F$153,Dues!$B$4:$B$153,DCR!$C441)-SUMIFS($M$7:$M440,$C$7:$C440,$C441)&lt;0,"No Due",SUMIFS(Dues!$F$4:$F$153,Dues!$B$4:$B$153,DCR!$C441)-SUMIFS($M$7:$M440,$C$7:$C440,$C441))),"No Dues")</f>
        <v/>
      </c>
      <c r="M441" s="143"/>
      <c r="N441" s="143"/>
      <c r="O441" s="145" t="str">
        <f>IFERROR(IF(AND(L441&lt;=0,M441&lt;&gt;""),"Cash?",SUMIFS($M$8:$M441,$C$8:$C441,$C441)/VLOOKUP($C441,$C$8:$L441,10,FALSE)),"")</f>
        <v/>
      </c>
      <c r="P441" s="50" t="str">
        <f t="shared" si="19"/>
        <v/>
      </c>
      <c r="Q441" s="63"/>
      <c r="R441" s="88" t="str">
        <f>IF(IFERROR(VLOOKUP(C441,$C$7:C440,1,FALSE)&gt;0,0),"",1)</f>
        <v/>
      </c>
      <c r="S441" s="88"/>
      <c r="T441" s="88" t="str">
        <f t="shared" si="20"/>
        <v/>
      </c>
      <c r="U441" s="89" t="e">
        <f t="shared" si="21"/>
        <v>#VALUE!</v>
      </c>
      <c r="V441" s="61"/>
      <c r="W441" s="146"/>
      <c r="X441" s="147"/>
    </row>
    <row r="442" spans="1:24" ht="16.5" customHeight="1">
      <c r="A442" s="62"/>
      <c r="B442" s="83" t="str">
        <f>IF(C442="","",_xlfn.AGGREGATE(2,7,$B$8:B441)+1)</f>
        <v/>
      </c>
      <c r="C442" s="84" t="str">
        <f>IFERROR(IF(D442="","",INDEX('Party Data'!$C$1:$P$9950,MATCH(DCR!D442,'Party Data'!$P$2:$P$9950,0)+1,4)),"New")</f>
        <v/>
      </c>
      <c r="D442" s="7"/>
      <c r="E442" s="8" t="str">
        <f>IFERROR(IF(C442="","",VLOOKUP(C442,'Party Data'!F:H,3,FALSE)),"")</f>
        <v/>
      </c>
      <c r="F442" s="10" t="str">
        <f>IFERROR(IF(D442="","",INDEX('Party Data'!$D:$F,MATCH(DCR!C442,'Party Data'!F:F,0),1)),"")</f>
        <v/>
      </c>
      <c r="G442" s="32" t="str">
        <f>IFERROR(VLOOKUP(C442,'Party Data'!$F:$N,8,FALSE),"")</f>
        <v/>
      </c>
      <c r="H442" s="85" t="str">
        <f>IFERROR(UPPER(LEFT(VLOOKUP(C442,'Party Data'!$F:$M,5,FALSE),3)),"")</f>
        <v/>
      </c>
      <c r="I442" s="86" t="str">
        <f>IF(F442="","",VLOOKUP($D$2,ID!$C$1:$F$86,3,FALSE))</f>
        <v/>
      </c>
      <c r="J442" s="87" t="str">
        <f>IF(I442="","",VLOOKUP(I442,ID!$E$1:$F$107,2,FALSE))</f>
        <v/>
      </c>
      <c r="K442" s="164"/>
      <c r="L442" s="142" t="str">
        <f>IFERROR(IF(C442="","",IF(SUMIFS(Dues!$F$4:$F$153,Dues!$B$4:$B$153,DCR!$C442)-SUMIFS($M$7:$M441,$C$7:$C441,$C442)&lt;0,"No Due",SUMIFS(Dues!$F$4:$F$153,Dues!$B$4:$B$153,DCR!$C442)-SUMIFS($M$7:$M441,$C$7:$C441,$C442))),"No Dues")</f>
        <v/>
      </c>
      <c r="M442" s="143"/>
      <c r="N442" s="143"/>
      <c r="O442" s="145" t="str">
        <f>IFERROR(IF(AND(L442&lt;=0,M442&lt;&gt;""),"Cash?",SUMIFS($M$8:$M442,$C$8:$C442,$C442)/VLOOKUP($C442,$C$8:$L442,10,FALSE)),"")</f>
        <v/>
      </c>
      <c r="P442" s="50" t="str">
        <f t="shared" si="19"/>
        <v/>
      </c>
      <c r="Q442" s="63"/>
      <c r="R442" s="88" t="str">
        <f>IF(IFERROR(VLOOKUP(C442,$C$7:C441,1,FALSE)&gt;0,0),"",1)</f>
        <v/>
      </c>
      <c r="S442" s="88"/>
      <c r="T442" s="88" t="str">
        <f t="shared" si="20"/>
        <v/>
      </c>
      <c r="U442" s="89" t="e">
        <f t="shared" si="21"/>
        <v>#VALUE!</v>
      </c>
      <c r="V442" s="61"/>
      <c r="W442" s="146"/>
      <c r="X442" s="147"/>
    </row>
    <row r="443" spans="1:24" ht="16.5" customHeight="1">
      <c r="A443" s="62"/>
      <c r="B443" s="83" t="str">
        <f>IF(C443="","",_xlfn.AGGREGATE(2,7,$B$8:B442)+1)</f>
        <v/>
      </c>
      <c r="C443" s="84" t="str">
        <f>IFERROR(IF(D443="","",INDEX('Party Data'!$C$1:$P$9950,MATCH(DCR!D443,'Party Data'!$P$2:$P$9950,0)+1,4)),"New")</f>
        <v/>
      </c>
      <c r="D443" s="7"/>
      <c r="E443" s="8" t="str">
        <f>IFERROR(IF(C443="","",VLOOKUP(C443,'Party Data'!F:H,3,FALSE)),"")</f>
        <v/>
      </c>
      <c r="F443" s="10" t="str">
        <f>IFERROR(IF(D443="","",INDEX('Party Data'!$D:$F,MATCH(DCR!C443,'Party Data'!F:F,0),1)),"")</f>
        <v/>
      </c>
      <c r="G443" s="32" t="str">
        <f>IFERROR(VLOOKUP(C443,'Party Data'!$F:$N,8,FALSE),"")</f>
        <v/>
      </c>
      <c r="H443" s="85" t="str">
        <f>IFERROR(UPPER(LEFT(VLOOKUP(C443,'Party Data'!$F:$M,5,FALSE),3)),"")</f>
        <v/>
      </c>
      <c r="I443" s="86" t="str">
        <f>IF(F443="","",VLOOKUP($D$2,ID!$C$1:$F$86,3,FALSE))</f>
        <v/>
      </c>
      <c r="J443" s="87" t="str">
        <f>IF(I443="","",VLOOKUP(I443,ID!$E$1:$F$107,2,FALSE))</f>
        <v/>
      </c>
      <c r="K443" s="164"/>
      <c r="L443" s="142" t="str">
        <f>IFERROR(IF(C443="","",IF(SUMIFS(Dues!$F$4:$F$153,Dues!$B$4:$B$153,DCR!$C443)-SUMIFS($M$7:$M442,$C$7:$C442,$C443)&lt;0,"No Due",SUMIFS(Dues!$F$4:$F$153,Dues!$B$4:$B$153,DCR!$C443)-SUMIFS($M$7:$M442,$C$7:$C442,$C443))),"No Dues")</f>
        <v/>
      </c>
      <c r="M443" s="143"/>
      <c r="N443" s="143"/>
      <c r="O443" s="145" t="str">
        <f>IFERROR(IF(AND(L443&lt;=0,M443&lt;&gt;""),"Cash?",SUMIFS($M$8:$M443,$C$8:$C443,$C443)/VLOOKUP($C443,$C$8:$L443,10,FALSE)),"")</f>
        <v/>
      </c>
      <c r="P443" s="50" t="str">
        <f t="shared" si="19"/>
        <v/>
      </c>
      <c r="Q443" s="63"/>
      <c r="R443" s="88" t="str">
        <f>IF(IFERROR(VLOOKUP(C443,$C$7:C442,1,FALSE)&gt;0,0),"",1)</f>
        <v/>
      </c>
      <c r="S443" s="88"/>
      <c r="T443" s="88" t="str">
        <f t="shared" si="20"/>
        <v/>
      </c>
      <c r="U443" s="89" t="e">
        <f t="shared" si="21"/>
        <v>#VALUE!</v>
      </c>
      <c r="V443" s="61"/>
      <c r="W443" s="146"/>
      <c r="X443" s="147"/>
    </row>
    <row r="444" spans="1:24" ht="16.5" customHeight="1">
      <c r="A444" s="62"/>
      <c r="B444" s="83" t="str">
        <f>IF(C444="","",_xlfn.AGGREGATE(2,7,$B$8:B443)+1)</f>
        <v/>
      </c>
      <c r="C444" s="84" t="str">
        <f>IFERROR(IF(D444="","",INDEX('Party Data'!$C$1:$P$9950,MATCH(DCR!D444,'Party Data'!$P$2:$P$9950,0)+1,4)),"New")</f>
        <v/>
      </c>
      <c r="D444" s="7"/>
      <c r="E444" s="8" t="str">
        <f>IFERROR(IF(C444="","",VLOOKUP(C444,'Party Data'!F:H,3,FALSE)),"")</f>
        <v/>
      </c>
      <c r="F444" s="10" t="str">
        <f>IFERROR(IF(D444="","",INDEX('Party Data'!$D:$F,MATCH(DCR!C444,'Party Data'!F:F,0),1)),"")</f>
        <v/>
      </c>
      <c r="G444" s="32" t="str">
        <f>IFERROR(VLOOKUP(C444,'Party Data'!$F:$N,8,FALSE),"")</f>
        <v/>
      </c>
      <c r="H444" s="85" t="str">
        <f>IFERROR(UPPER(LEFT(VLOOKUP(C444,'Party Data'!$F:$M,5,FALSE),3)),"")</f>
        <v/>
      </c>
      <c r="I444" s="86" t="str">
        <f>IF(F444="","",VLOOKUP($D$2,ID!$C$1:$F$86,3,FALSE))</f>
        <v/>
      </c>
      <c r="J444" s="87" t="str">
        <f>IF(I444="","",VLOOKUP(I444,ID!$E$1:$F$107,2,FALSE))</f>
        <v/>
      </c>
      <c r="K444" s="164"/>
      <c r="L444" s="142" t="str">
        <f>IFERROR(IF(C444="","",IF(SUMIFS(Dues!$F$4:$F$153,Dues!$B$4:$B$153,DCR!$C444)-SUMIFS($M$7:$M443,$C$7:$C443,$C444)&lt;0,"No Due",SUMIFS(Dues!$F$4:$F$153,Dues!$B$4:$B$153,DCR!$C444)-SUMIFS($M$7:$M443,$C$7:$C443,$C444))),"No Dues")</f>
        <v/>
      </c>
      <c r="M444" s="143"/>
      <c r="N444" s="143"/>
      <c r="O444" s="145" t="str">
        <f>IFERROR(IF(AND(L444&lt;=0,M444&lt;&gt;""),"Cash?",SUMIFS($M$8:$M444,$C$8:$C444,$C444)/VLOOKUP($C444,$C$8:$L444,10,FALSE)),"")</f>
        <v/>
      </c>
      <c r="P444" s="50" t="str">
        <f t="shared" si="19"/>
        <v/>
      </c>
      <c r="Q444" s="63"/>
      <c r="R444" s="88" t="str">
        <f>IF(IFERROR(VLOOKUP(C444,$C$7:C443,1,FALSE)&gt;0,0),"",1)</f>
        <v/>
      </c>
      <c r="S444" s="88"/>
      <c r="T444" s="88" t="str">
        <f t="shared" si="20"/>
        <v/>
      </c>
      <c r="U444" s="89" t="e">
        <f t="shared" si="21"/>
        <v>#VALUE!</v>
      </c>
      <c r="V444" s="61"/>
      <c r="W444" s="146"/>
      <c r="X444" s="147"/>
    </row>
    <row r="445" spans="1:24" ht="16.5" customHeight="1">
      <c r="A445" s="62"/>
      <c r="B445" s="83" t="str">
        <f>IF(C445="","",_xlfn.AGGREGATE(2,7,$B$8:B444)+1)</f>
        <v/>
      </c>
      <c r="C445" s="84" t="str">
        <f>IFERROR(IF(D445="","",INDEX('Party Data'!$C$1:$P$9950,MATCH(DCR!D445,'Party Data'!$P$2:$P$9950,0)+1,4)),"New")</f>
        <v/>
      </c>
      <c r="D445" s="7"/>
      <c r="E445" s="8" t="str">
        <f>IFERROR(IF(C445="","",VLOOKUP(C445,'Party Data'!F:H,3,FALSE)),"")</f>
        <v/>
      </c>
      <c r="F445" s="10" t="str">
        <f>IFERROR(IF(D445="","",INDEX('Party Data'!$D:$F,MATCH(DCR!C445,'Party Data'!F:F,0),1)),"")</f>
        <v/>
      </c>
      <c r="G445" s="32" t="str">
        <f>IFERROR(VLOOKUP(C445,'Party Data'!$F:$N,8,FALSE),"")</f>
        <v/>
      </c>
      <c r="H445" s="85" t="str">
        <f>IFERROR(UPPER(LEFT(VLOOKUP(C445,'Party Data'!$F:$M,5,FALSE),3)),"")</f>
        <v/>
      </c>
      <c r="I445" s="86" t="str">
        <f>IF(F445="","",VLOOKUP($D$2,ID!$C$1:$F$86,3,FALSE))</f>
        <v/>
      </c>
      <c r="J445" s="87" t="str">
        <f>IF(I445="","",VLOOKUP(I445,ID!$E$1:$F$107,2,FALSE))</f>
        <v/>
      </c>
      <c r="K445" s="164"/>
      <c r="L445" s="142" t="str">
        <f>IFERROR(IF(C445="","",IF(SUMIFS(Dues!$F$4:$F$153,Dues!$B$4:$B$153,DCR!$C445)-SUMIFS($M$7:$M444,$C$7:$C444,$C445)&lt;0,"No Due",SUMIFS(Dues!$F$4:$F$153,Dues!$B$4:$B$153,DCR!$C445)-SUMIFS($M$7:$M444,$C$7:$C444,$C445))),"No Dues")</f>
        <v/>
      </c>
      <c r="M445" s="143"/>
      <c r="N445" s="143"/>
      <c r="O445" s="145" t="str">
        <f>IFERROR(IF(AND(L445&lt;=0,M445&lt;&gt;""),"Cash?",SUMIFS($M$8:$M445,$C$8:$C445,$C445)/VLOOKUP($C445,$C$8:$L445,10,FALSE)),"")</f>
        <v/>
      </c>
      <c r="P445" s="50" t="str">
        <f t="shared" si="19"/>
        <v/>
      </c>
      <c r="Q445" s="63"/>
      <c r="R445" s="88" t="str">
        <f>IF(IFERROR(VLOOKUP(C445,$C$7:C444,1,FALSE)&gt;0,0),"",1)</f>
        <v/>
      </c>
      <c r="S445" s="88"/>
      <c r="T445" s="88" t="str">
        <f t="shared" si="20"/>
        <v/>
      </c>
      <c r="U445" s="89" t="e">
        <f t="shared" si="21"/>
        <v>#VALUE!</v>
      </c>
      <c r="V445" s="61"/>
      <c r="W445" s="146"/>
      <c r="X445" s="147"/>
    </row>
    <row r="446" spans="1:24" ht="16.5" customHeight="1">
      <c r="A446" s="62"/>
      <c r="B446" s="83" t="str">
        <f>IF(C446="","",_xlfn.AGGREGATE(2,7,$B$8:B445)+1)</f>
        <v/>
      </c>
      <c r="C446" s="84" t="str">
        <f>IFERROR(IF(D446="","",INDEX('Party Data'!$C$1:$P$9950,MATCH(DCR!D446,'Party Data'!$P$2:$P$9950,0)+1,4)),"New")</f>
        <v/>
      </c>
      <c r="D446" s="7"/>
      <c r="E446" s="8" t="str">
        <f>IFERROR(IF(C446="","",VLOOKUP(C446,'Party Data'!F:H,3,FALSE)),"")</f>
        <v/>
      </c>
      <c r="F446" s="10" t="str">
        <f>IFERROR(IF(D446="","",INDEX('Party Data'!$D:$F,MATCH(DCR!C446,'Party Data'!F:F,0),1)),"")</f>
        <v/>
      </c>
      <c r="G446" s="32" t="str">
        <f>IFERROR(VLOOKUP(C446,'Party Data'!$F:$N,8,FALSE),"")</f>
        <v/>
      </c>
      <c r="H446" s="85" t="str">
        <f>IFERROR(UPPER(LEFT(VLOOKUP(C446,'Party Data'!$F:$M,5,FALSE),3)),"")</f>
        <v/>
      </c>
      <c r="I446" s="86" t="str">
        <f>IF(F446="","",VLOOKUP($D$2,ID!$C$1:$F$86,3,FALSE))</f>
        <v/>
      </c>
      <c r="J446" s="87" t="str">
        <f>IF(I446="","",VLOOKUP(I446,ID!$E$1:$F$107,2,FALSE))</f>
        <v/>
      </c>
      <c r="K446" s="164"/>
      <c r="L446" s="142" t="str">
        <f>IFERROR(IF(C446="","",IF(SUMIFS(Dues!$F$4:$F$153,Dues!$B$4:$B$153,DCR!$C446)-SUMIFS($M$7:$M445,$C$7:$C445,$C446)&lt;0,"No Due",SUMIFS(Dues!$F$4:$F$153,Dues!$B$4:$B$153,DCR!$C446)-SUMIFS($M$7:$M445,$C$7:$C445,$C446))),"No Dues")</f>
        <v/>
      </c>
      <c r="M446" s="143"/>
      <c r="N446" s="143"/>
      <c r="O446" s="145" t="str">
        <f>IFERROR(IF(AND(L446&lt;=0,M446&lt;&gt;""),"Cash?",SUMIFS($M$8:$M446,$C$8:$C446,$C446)/VLOOKUP($C446,$C$8:$L446,10,FALSE)),"")</f>
        <v/>
      </c>
      <c r="P446" s="50" t="str">
        <f t="shared" si="19"/>
        <v/>
      </c>
      <c r="Q446" s="63"/>
      <c r="R446" s="88" t="str">
        <f>IF(IFERROR(VLOOKUP(C446,$C$7:C445,1,FALSE)&gt;0,0),"",1)</f>
        <v/>
      </c>
      <c r="S446" s="88"/>
      <c r="T446" s="88" t="str">
        <f t="shared" si="20"/>
        <v/>
      </c>
      <c r="U446" s="89" t="e">
        <f t="shared" si="21"/>
        <v>#VALUE!</v>
      </c>
      <c r="V446" s="61"/>
      <c r="W446" s="146"/>
      <c r="X446" s="147"/>
    </row>
    <row r="447" spans="1:24" ht="16.5" customHeight="1">
      <c r="A447" s="62"/>
      <c r="B447" s="83" t="str">
        <f>IF(C447="","",_xlfn.AGGREGATE(2,7,$B$8:B446)+1)</f>
        <v/>
      </c>
      <c r="C447" s="84" t="str">
        <f>IFERROR(IF(D447="","",INDEX('Party Data'!$C$1:$P$9950,MATCH(DCR!D447,'Party Data'!$P$2:$P$9950,0)+1,4)),"New")</f>
        <v/>
      </c>
      <c r="D447" s="7"/>
      <c r="E447" s="8" t="str">
        <f>IFERROR(IF(C447="","",VLOOKUP(C447,'Party Data'!F:H,3,FALSE)),"")</f>
        <v/>
      </c>
      <c r="F447" s="10" t="str">
        <f>IFERROR(IF(D447="","",INDEX('Party Data'!$D:$F,MATCH(DCR!C447,'Party Data'!F:F,0),1)),"")</f>
        <v/>
      </c>
      <c r="G447" s="32" t="str">
        <f>IFERROR(VLOOKUP(C447,'Party Data'!$F:$N,8,FALSE),"")</f>
        <v/>
      </c>
      <c r="H447" s="85" t="str">
        <f>IFERROR(UPPER(LEFT(VLOOKUP(C447,'Party Data'!$F:$M,5,FALSE),3)),"")</f>
        <v/>
      </c>
      <c r="I447" s="86" t="str">
        <f>IF(F447="","",VLOOKUP($D$2,ID!$C$1:$F$86,3,FALSE))</f>
        <v/>
      </c>
      <c r="J447" s="87" t="str">
        <f>IF(I447="","",VLOOKUP(I447,ID!$E$1:$F$107,2,FALSE))</f>
        <v/>
      </c>
      <c r="K447" s="164"/>
      <c r="L447" s="142" t="str">
        <f>IFERROR(IF(C447="","",IF(SUMIFS(Dues!$F$4:$F$153,Dues!$B$4:$B$153,DCR!$C447)-SUMIFS($M$7:$M446,$C$7:$C446,$C447)&lt;0,"No Due",SUMIFS(Dues!$F$4:$F$153,Dues!$B$4:$B$153,DCR!$C447)-SUMIFS($M$7:$M446,$C$7:$C446,$C447))),"No Dues")</f>
        <v/>
      </c>
      <c r="M447" s="143"/>
      <c r="N447" s="143"/>
      <c r="O447" s="145" t="str">
        <f>IFERROR(IF(AND(L447&lt;=0,M447&lt;&gt;""),"Cash?",SUMIFS($M$8:$M447,$C$8:$C447,$C447)/VLOOKUP($C447,$C$8:$L447,10,FALSE)),"")</f>
        <v/>
      </c>
      <c r="P447" s="50" t="str">
        <f t="shared" si="19"/>
        <v/>
      </c>
      <c r="Q447" s="63"/>
      <c r="R447" s="88" t="str">
        <f>IF(IFERROR(VLOOKUP(C447,$C$7:C446,1,FALSE)&gt;0,0),"",1)</f>
        <v/>
      </c>
      <c r="S447" s="88"/>
      <c r="T447" s="88" t="str">
        <f t="shared" si="20"/>
        <v/>
      </c>
      <c r="U447" s="89" t="e">
        <f t="shared" si="21"/>
        <v>#VALUE!</v>
      </c>
      <c r="V447" s="61"/>
      <c r="W447" s="146"/>
      <c r="X447" s="147"/>
    </row>
    <row r="448" spans="1:24" ht="16.5" customHeight="1">
      <c r="A448" s="62"/>
      <c r="B448" s="83" t="str">
        <f>IF(C448="","",_xlfn.AGGREGATE(2,7,$B$8:B447)+1)</f>
        <v/>
      </c>
      <c r="C448" s="84" t="str">
        <f>IFERROR(IF(D448="","",INDEX('Party Data'!$C$1:$P$9950,MATCH(DCR!D448,'Party Data'!$P$2:$P$9950,0)+1,4)),"New")</f>
        <v/>
      </c>
      <c r="D448" s="7"/>
      <c r="E448" s="8" t="str">
        <f>IFERROR(IF(C448="","",VLOOKUP(C448,'Party Data'!F:H,3,FALSE)),"")</f>
        <v/>
      </c>
      <c r="F448" s="10" t="str">
        <f>IFERROR(IF(D448="","",INDEX('Party Data'!$D:$F,MATCH(DCR!C448,'Party Data'!F:F,0),1)),"")</f>
        <v/>
      </c>
      <c r="G448" s="32" t="str">
        <f>IFERROR(VLOOKUP(C448,'Party Data'!$F:$N,8,FALSE),"")</f>
        <v/>
      </c>
      <c r="H448" s="85" t="str">
        <f>IFERROR(UPPER(LEFT(VLOOKUP(C448,'Party Data'!$F:$M,5,FALSE),3)),"")</f>
        <v/>
      </c>
      <c r="I448" s="86" t="str">
        <f>IF(F448="","",VLOOKUP($D$2,ID!$C$1:$F$86,3,FALSE))</f>
        <v/>
      </c>
      <c r="J448" s="87" t="str">
        <f>IF(I448="","",VLOOKUP(I448,ID!$E$1:$F$107,2,FALSE))</f>
        <v/>
      </c>
      <c r="K448" s="164"/>
      <c r="L448" s="142" t="str">
        <f>IFERROR(IF(C448="","",IF(SUMIFS(Dues!$F$4:$F$153,Dues!$B$4:$B$153,DCR!$C448)-SUMIFS($M$7:$M447,$C$7:$C447,$C448)&lt;0,"No Due",SUMIFS(Dues!$F$4:$F$153,Dues!$B$4:$B$153,DCR!$C448)-SUMIFS($M$7:$M447,$C$7:$C447,$C448))),"No Dues")</f>
        <v/>
      </c>
      <c r="M448" s="143"/>
      <c r="N448" s="143"/>
      <c r="O448" s="145" t="str">
        <f>IFERROR(IF(AND(L448&lt;=0,M448&lt;&gt;""),"Cash?",SUMIFS($M$8:$M448,$C$8:$C448,$C448)/VLOOKUP($C448,$C$8:$L448,10,FALSE)),"")</f>
        <v/>
      </c>
      <c r="P448" s="50" t="str">
        <f t="shared" si="19"/>
        <v/>
      </c>
      <c r="Q448" s="63"/>
      <c r="R448" s="88" t="str">
        <f>IF(IFERROR(VLOOKUP(C448,$C$7:C447,1,FALSE)&gt;0,0),"",1)</f>
        <v/>
      </c>
      <c r="S448" s="88"/>
      <c r="T448" s="88" t="str">
        <f t="shared" si="20"/>
        <v/>
      </c>
      <c r="U448" s="89" t="e">
        <f t="shared" si="21"/>
        <v>#VALUE!</v>
      </c>
      <c r="V448" s="61"/>
      <c r="W448" s="146"/>
      <c r="X448" s="147"/>
    </row>
    <row r="449" spans="1:24" ht="16.5" customHeight="1">
      <c r="A449" s="62"/>
      <c r="B449" s="83" t="str">
        <f>IF(C449="","",_xlfn.AGGREGATE(2,7,$B$8:B448)+1)</f>
        <v/>
      </c>
      <c r="C449" s="84" t="str">
        <f>IFERROR(IF(D449="","",INDEX('Party Data'!$C$1:$P$9950,MATCH(DCR!D449,'Party Data'!$P$2:$P$9950,0)+1,4)),"New")</f>
        <v/>
      </c>
      <c r="D449" s="7"/>
      <c r="E449" s="8" t="str">
        <f>IFERROR(IF(C449="","",VLOOKUP(C449,'Party Data'!F:H,3,FALSE)),"")</f>
        <v/>
      </c>
      <c r="F449" s="10" t="str">
        <f>IFERROR(IF(D449="","",INDEX('Party Data'!$D:$F,MATCH(DCR!C449,'Party Data'!F:F,0),1)),"")</f>
        <v/>
      </c>
      <c r="G449" s="32" t="str">
        <f>IFERROR(VLOOKUP(C449,'Party Data'!$F:$N,8,FALSE),"")</f>
        <v/>
      </c>
      <c r="H449" s="85" t="str">
        <f>IFERROR(UPPER(LEFT(VLOOKUP(C449,'Party Data'!$F:$M,5,FALSE),3)),"")</f>
        <v/>
      </c>
      <c r="I449" s="86" t="str">
        <f>IF(F449="","",VLOOKUP($D$2,ID!$C$1:$F$86,3,FALSE))</f>
        <v/>
      </c>
      <c r="J449" s="87" t="str">
        <f>IF(I449="","",VLOOKUP(I449,ID!$E$1:$F$107,2,FALSE))</f>
        <v/>
      </c>
      <c r="K449" s="164"/>
      <c r="L449" s="142" t="str">
        <f>IFERROR(IF(C449="","",IF(SUMIFS(Dues!$F$4:$F$153,Dues!$B$4:$B$153,DCR!$C449)-SUMIFS($M$7:$M448,$C$7:$C448,$C449)&lt;0,"No Due",SUMIFS(Dues!$F$4:$F$153,Dues!$B$4:$B$153,DCR!$C449)-SUMIFS($M$7:$M448,$C$7:$C448,$C449))),"No Dues")</f>
        <v/>
      </c>
      <c r="M449" s="143"/>
      <c r="N449" s="143"/>
      <c r="O449" s="145" t="str">
        <f>IFERROR(IF(AND(L449&lt;=0,M449&lt;&gt;""),"Cash?",SUMIFS($M$8:$M449,$C$8:$C449,$C449)/VLOOKUP($C449,$C$8:$L449,10,FALSE)),"")</f>
        <v/>
      </c>
      <c r="P449" s="50" t="str">
        <f t="shared" si="19"/>
        <v/>
      </c>
      <c r="Q449" s="63"/>
      <c r="R449" s="88" t="str">
        <f>IF(IFERROR(VLOOKUP(C449,$C$7:C448,1,FALSE)&gt;0,0),"",1)</f>
        <v/>
      </c>
      <c r="S449" s="88"/>
      <c r="T449" s="88" t="str">
        <f t="shared" si="20"/>
        <v/>
      </c>
      <c r="U449" s="89" t="e">
        <f t="shared" si="21"/>
        <v>#VALUE!</v>
      </c>
      <c r="V449" s="61"/>
      <c r="W449" s="146"/>
      <c r="X449" s="147"/>
    </row>
    <row r="450" spans="1:24" ht="16.5" customHeight="1">
      <c r="A450" s="62"/>
      <c r="B450" s="83" t="str">
        <f>IF(C450="","",_xlfn.AGGREGATE(2,7,$B$8:B449)+1)</f>
        <v/>
      </c>
      <c r="C450" s="84" t="str">
        <f>IFERROR(IF(D450="","",INDEX('Party Data'!$C$1:$P$9950,MATCH(DCR!D450,'Party Data'!$P$2:$P$9950,0)+1,4)),"New")</f>
        <v/>
      </c>
      <c r="D450" s="7"/>
      <c r="E450" s="8" t="str">
        <f>IFERROR(IF(C450="","",VLOOKUP(C450,'Party Data'!F:H,3,FALSE)),"")</f>
        <v/>
      </c>
      <c r="F450" s="10" t="str">
        <f>IFERROR(IF(D450="","",INDEX('Party Data'!$D:$F,MATCH(DCR!C450,'Party Data'!F:F,0),1)),"")</f>
        <v/>
      </c>
      <c r="G450" s="32" t="str">
        <f>IFERROR(VLOOKUP(C450,'Party Data'!$F:$N,8,FALSE),"")</f>
        <v/>
      </c>
      <c r="H450" s="85" t="str">
        <f>IFERROR(UPPER(LEFT(VLOOKUP(C450,'Party Data'!$F:$M,5,FALSE),3)),"")</f>
        <v/>
      </c>
      <c r="I450" s="86" t="str">
        <f>IF(F450="","",VLOOKUP($D$2,ID!$C$1:$F$86,3,FALSE))</f>
        <v/>
      </c>
      <c r="J450" s="87" t="str">
        <f>IF(I450="","",VLOOKUP(I450,ID!$E$1:$F$107,2,FALSE))</f>
        <v/>
      </c>
      <c r="K450" s="164"/>
      <c r="L450" s="142" t="str">
        <f>IFERROR(IF(C450="","",IF(SUMIFS(Dues!$F$4:$F$153,Dues!$B$4:$B$153,DCR!$C450)-SUMIFS($M$7:$M449,$C$7:$C449,$C450)&lt;0,"No Due",SUMIFS(Dues!$F$4:$F$153,Dues!$B$4:$B$153,DCR!$C450)-SUMIFS($M$7:$M449,$C$7:$C449,$C450))),"No Dues")</f>
        <v/>
      </c>
      <c r="M450" s="143"/>
      <c r="N450" s="143"/>
      <c r="O450" s="145" t="str">
        <f>IFERROR(IF(AND(L450&lt;=0,M450&lt;&gt;""),"Cash?",SUMIFS($M$8:$M450,$C$8:$C450,$C450)/VLOOKUP($C450,$C$8:$L450,10,FALSE)),"")</f>
        <v/>
      </c>
      <c r="P450" s="50" t="str">
        <f t="shared" si="19"/>
        <v/>
      </c>
      <c r="Q450" s="63"/>
      <c r="R450" s="88" t="str">
        <f>IF(IFERROR(VLOOKUP(C450,$C$7:C449,1,FALSE)&gt;0,0),"",1)</f>
        <v/>
      </c>
      <c r="S450" s="88"/>
      <c r="T450" s="88" t="str">
        <f t="shared" si="20"/>
        <v/>
      </c>
      <c r="U450" s="89" t="e">
        <f t="shared" si="21"/>
        <v>#VALUE!</v>
      </c>
      <c r="V450" s="61"/>
      <c r="W450" s="146"/>
      <c r="X450" s="147"/>
    </row>
    <row r="451" spans="1:24" ht="16.5" customHeight="1">
      <c r="A451" s="62"/>
      <c r="B451" s="83" t="str">
        <f>IF(C451="","",_xlfn.AGGREGATE(2,7,$B$8:B450)+1)</f>
        <v/>
      </c>
      <c r="C451" s="84" t="str">
        <f>IFERROR(IF(D451="","",INDEX('Party Data'!$C$1:$P$9950,MATCH(DCR!D451,'Party Data'!$P$2:$P$9950,0)+1,4)),"New")</f>
        <v/>
      </c>
      <c r="D451" s="7"/>
      <c r="E451" s="8" t="str">
        <f>IFERROR(IF(C451="","",VLOOKUP(C451,'Party Data'!F:H,3,FALSE)),"")</f>
        <v/>
      </c>
      <c r="F451" s="10" t="str">
        <f>IFERROR(IF(D451="","",INDEX('Party Data'!$D:$F,MATCH(DCR!C451,'Party Data'!F:F,0),1)),"")</f>
        <v/>
      </c>
      <c r="G451" s="32" t="str">
        <f>IFERROR(VLOOKUP(C451,'Party Data'!$F:$N,8,FALSE),"")</f>
        <v/>
      </c>
      <c r="H451" s="85" t="str">
        <f>IFERROR(UPPER(LEFT(VLOOKUP(C451,'Party Data'!$F:$M,5,FALSE),3)),"")</f>
        <v/>
      </c>
      <c r="I451" s="86" t="str">
        <f>IF(F451="","",VLOOKUP($D$2,ID!$C$1:$F$86,3,FALSE))</f>
        <v/>
      </c>
      <c r="J451" s="87" t="str">
        <f>IF(I451="","",VLOOKUP(I451,ID!$E$1:$F$107,2,FALSE))</f>
        <v/>
      </c>
      <c r="K451" s="164"/>
      <c r="L451" s="142" t="str">
        <f>IFERROR(IF(C451="","",IF(SUMIFS(Dues!$F$4:$F$153,Dues!$B$4:$B$153,DCR!$C451)-SUMIFS($M$7:$M450,$C$7:$C450,$C451)&lt;0,"No Due",SUMIFS(Dues!$F$4:$F$153,Dues!$B$4:$B$153,DCR!$C451)-SUMIFS($M$7:$M450,$C$7:$C450,$C451))),"No Dues")</f>
        <v/>
      </c>
      <c r="M451" s="143"/>
      <c r="N451" s="143"/>
      <c r="O451" s="145" t="str">
        <f>IFERROR(IF(AND(L451&lt;=0,M451&lt;&gt;""),"Cash?",SUMIFS($M$8:$M451,$C$8:$C451,$C451)/VLOOKUP($C451,$C$8:$L451,10,FALSE)),"")</f>
        <v/>
      </c>
      <c r="P451" s="50" t="str">
        <f t="shared" si="19"/>
        <v/>
      </c>
      <c r="Q451" s="63"/>
      <c r="R451" s="88" t="str">
        <f>IF(IFERROR(VLOOKUP(C451,$C$7:C450,1,FALSE)&gt;0,0),"",1)</f>
        <v/>
      </c>
      <c r="S451" s="88"/>
      <c r="T451" s="88" t="str">
        <f t="shared" si="20"/>
        <v/>
      </c>
      <c r="U451" s="89" t="e">
        <f t="shared" si="21"/>
        <v>#VALUE!</v>
      </c>
      <c r="V451" s="61"/>
      <c r="W451" s="146"/>
      <c r="X451" s="147"/>
    </row>
    <row r="452" spans="1:24" ht="16.5" customHeight="1">
      <c r="A452" s="62"/>
      <c r="B452" s="83" t="str">
        <f>IF(C452="","",_xlfn.AGGREGATE(2,7,$B$8:B451)+1)</f>
        <v/>
      </c>
      <c r="C452" s="84" t="str">
        <f>IFERROR(IF(D452="","",INDEX('Party Data'!$C$1:$P$9950,MATCH(DCR!D452,'Party Data'!$P$2:$P$9950,0)+1,4)),"New")</f>
        <v/>
      </c>
      <c r="D452" s="7"/>
      <c r="E452" s="8" t="str">
        <f>IFERROR(IF(C452="","",VLOOKUP(C452,'Party Data'!F:H,3,FALSE)),"")</f>
        <v/>
      </c>
      <c r="F452" s="10" t="str">
        <f>IFERROR(IF(D452="","",INDEX('Party Data'!$D:$F,MATCH(DCR!C452,'Party Data'!F:F,0),1)),"")</f>
        <v/>
      </c>
      <c r="G452" s="32" t="str">
        <f>IFERROR(VLOOKUP(C452,'Party Data'!$F:$N,8,FALSE),"")</f>
        <v/>
      </c>
      <c r="H452" s="85" t="str">
        <f>IFERROR(UPPER(LEFT(VLOOKUP(C452,'Party Data'!$F:$M,5,FALSE),3)),"")</f>
        <v/>
      </c>
      <c r="I452" s="86" t="str">
        <f>IF(F452="","",VLOOKUP($D$2,ID!$C$1:$F$86,3,FALSE))</f>
        <v/>
      </c>
      <c r="J452" s="87" t="str">
        <f>IF(I452="","",VLOOKUP(I452,ID!$E$1:$F$107,2,FALSE))</f>
        <v/>
      </c>
      <c r="K452" s="164"/>
      <c r="L452" s="142" t="str">
        <f>IFERROR(IF(C452="","",IF(SUMIFS(Dues!$F$4:$F$153,Dues!$B$4:$B$153,DCR!$C452)-SUMIFS($M$7:$M451,$C$7:$C451,$C452)&lt;0,"No Due",SUMIFS(Dues!$F$4:$F$153,Dues!$B$4:$B$153,DCR!$C452)-SUMIFS($M$7:$M451,$C$7:$C451,$C452))),"No Dues")</f>
        <v/>
      </c>
      <c r="M452" s="143"/>
      <c r="N452" s="143"/>
      <c r="O452" s="145" t="str">
        <f>IFERROR(IF(AND(L452&lt;=0,M452&lt;&gt;""),"Cash?",SUMIFS($M$8:$M452,$C$8:$C452,$C452)/VLOOKUP($C452,$C$8:$L452,10,FALSE)),"")</f>
        <v/>
      </c>
      <c r="P452" s="50" t="str">
        <f t="shared" si="19"/>
        <v/>
      </c>
      <c r="Q452" s="63"/>
      <c r="R452" s="88" t="str">
        <f>IF(IFERROR(VLOOKUP(C452,$C$7:C451,1,FALSE)&gt;0,0),"",1)</f>
        <v/>
      </c>
      <c r="S452" s="88"/>
      <c r="T452" s="88" t="str">
        <f t="shared" si="20"/>
        <v/>
      </c>
      <c r="U452" s="89" t="e">
        <f t="shared" si="21"/>
        <v>#VALUE!</v>
      </c>
      <c r="V452" s="61"/>
      <c r="W452" s="146"/>
      <c r="X452" s="147"/>
    </row>
    <row r="453" spans="1:24" ht="16.5" customHeight="1">
      <c r="A453" s="62"/>
      <c r="B453" s="83" t="str">
        <f>IF(C453="","",_xlfn.AGGREGATE(2,7,$B$8:B452)+1)</f>
        <v/>
      </c>
      <c r="C453" s="84" t="str">
        <f>IFERROR(IF(D453="","",INDEX('Party Data'!$C$1:$P$9950,MATCH(DCR!D453,'Party Data'!$P$2:$P$9950,0)+1,4)),"New")</f>
        <v/>
      </c>
      <c r="D453" s="7"/>
      <c r="E453" s="8" t="str">
        <f>IFERROR(IF(C453="","",VLOOKUP(C453,'Party Data'!F:H,3,FALSE)),"")</f>
        <v/>
      </c>
      <c r="F453" s="10" t="str">
        <f>IFERROR(IF(D453="","",INDEX('Party Data'!$D:$F,MATCH(DCR!C453,'Party Data'!F:F,0),1)),"")</f>
        <v/>
      </c>
      <c r="G453" s="32" t="str">
        <f>IFERROR(VLOOKUP(C453,'Party Data'!$F:$N,8,FALSE),"")</f>
        <v/>
      </c>
      <c r="H453" s="85" t="str">
        <f>IFERROR(UPPER(LEFT(VLOOKUP(C453,'Party Data'!$F:$M,5,FALSE),3)),"")</f>
        <v/>
      </c>
      <c r="I453" s="86" t="str">
        <f>IF(F453="","",VLOOKUP($D$2,ID!$C$1:$F$86,3,FALSE))</f>
        <v/>
      </c>
      <c r="J453" s="87" t="str">
        <f>IF(I453="","",VLOOKUP(I453,ID!$E$1:$F$107,2,FALSE))</f>
        <v/>
      </c>
      <c r="K453" s="164"/>
      <c r="L453" s="142" t="str">
        <f>IFERROR(IF(C453="","",IF(SUMIFS(Dues!$F$4:$F$153,Dues!$B$4:$B$153,DCR!$C453)-SUMIFS($M$7:$M452,$C$7:$C452,$C453)&lt;0,"No Due",SUMIFS(Dues!$F$4:$F$153,Dues!$B$4:$B$153,DCR!$C453)-SUMIFS($M$7:$M452,$C$7:$C452,$C453))),"No Dues")</f>
        <v/>
      </c>
      <c r="M453" s="143"/>
      <c r="N453" s="143"/>
      <c r="O453" s="145" t="str">
        <f>IFERROR(IF(AND(L453&lt;=0,M453&lt;&gt;""),"Cash?",SUMIFS($M$8:$M453,$C$8:$C453,$C453)/VLOOKUP($C453,$C$8:$L453,10,FALSE)),"")</f>
        <v/>
      </c>
      <c r="P453" s="50" t="str">
        <f t="shared" si="19"/>
        <v/>
      </c>
      <c r="Q453" s="63"/>
      <c r="R453" s="88" t="str">
        <f>IF(IFERROR(VLOOKUP(C453,$C$7:C452,1,FALSE)&gt;0,0),"",1)</f>
        <v/>
      </c>
      <c r="S453" s="88"/>
      <c r="T453" s="88" t="str">
        <f t="shared" si="20"/>
        <v/>
      </c>
      <c r="U453" s="89" t="e">
        <f t="shared" si="21"/>
        <v>#VALUE!</v>
      </c>
      <c r="V453" s="61"/>
      <c r="W453" s="146"/>
      <c r="X453" s="147"/>
    </row>
    <row r="454" spans="1:24" ht="16.5" customHeight="1">
      <c r="A454" s="62"/>
      <c r="B454" s="83" t="str">
        <f>IF(C454="","",_xlfn.AGGREGATE(2,7,$B$8:B453)+1)</f>
        <v/>
      </c>
      <c r="C454" s="84" t="str">
        <f>IFERROR(IF(D454="","",INDEX('Party Data'!$C$1:$P$9950,MATCH(DCR!D454,'Party Data'!$P$2:$P$9950,0)+1,4)),"New")</f>
        <v/>
      </c>
      <c r="D454" s="7"/>
      <c r="E454" s="8" t="str">
        <f>IFERROR(IF(C454="","",VLOOKUP(C454,'Party Data'!F:H,3,FALSE)),"")</f>
        <v/>
      </c>
      <c r="F454" s="10" t="str">
        <f>IFERROR(IF(D454="","",INDEX('Party Data'!$D:$F,MATCH(DCR!C454,'Party Data'!F:F,0),1)),"")</f>
        <v/>
      </c>
      <c r="G454" s="32" t="str">
        <f>IFERROR(VLOOKUP(C454,'Party Data'!$F:$N,8,FALSE),"")</f>
        <v/>
      </c>
      <c r="H454" s="85" t="str">
        <f>IFERROR(UPPER(LEFT(VLOOKUP(C454,'Party Data'!$F:$M,5,FALSE),3)),"")</f>
        <v/>
      </c>
      <c r="I454" s="86" t="str">
        <f>IF(F454="","",VLOOKUP($D$2,ID!$C$1:$F$86,3,FALSE))</f>
        <v/>
      </c>
      <c r="J454" s="87" t="str">
        <f>IF(I454="","",VLOOKUP(I454,ID!$E$1:$F$107,2,FALSE))</f>
        <v/>
      </c>
      <c r="K454" s="164"/>
      <c r="L454" s="142" t="str">
        <f>IFERROR(IF(C454="","",IF(SUMIFS(Dues!$F$4:$F$153,Dues!$B$4:$B$153,DCR!$C454)-SUMIFS($M$7:$M453,$C$7:$C453,$C454)&lt;0,"No Due",SUMIFS(Dues!$F$4:$F$153,Dues!$B$4:$B$153,DCR!$C454)-SUMIFS($M$7:$M453,$C$7:$C453,$C454))),"No Dues")</f>
        <v/>
      </c>
      <c r="M454" s="143"/>
      <c r="N454" s="143"/>
      <c r="O454" s="145" t="str">
        <f>IFERROR(IF(AND(L454&lt;=0,M454&lt;&gt;""),"Cash?",SUMIFS($M$8:$M454,$C$8:$C454,$C454)/VLOOKUP($C454,$C$8:$L454,10,FALSE)),"")</f>
        <v/>
      </c>
      <c r="P454" s="50" t="str">
        <f t="shared" si="19"/>
        <v/>
      </c>
      <c r="Q454" s="63"/>
      <c r="R454" s="88" t="str">
        <f>IF(IFERROR(VLOOKUP(C454,$C$7:C453,1,FALSE)&gt;0,0),"",1)</f>
        <v/>
      </c>
      <c r="S454" s="88"/>
      <c r="T454" s="88" t="str">
        <f t="shared" si="20"/>
        <v/>
      </c>
      <c r="U454" s="89" t="e">
        <f t="shared" si="21"/>
        <v>#VALUE!</v>
      </c>
      <c r="V454" s="61"/>
      <c r="W454" s="146"/>
      <c r="X454" s="147"/>
    </row>
    <row r="455" spans="1:24" ht="16.5" customHeight="1">
      <c r="A455" s="62"/>
      <c r="B455" s="83" t="str">
        <f>IF(C455="","",_xlfn.AGGREGATE(2,7,$B$8:B454)+1)</f>
        <v/>
      </c>
      <c r="C455" s="84" t="str">
        <f>IFERROR(IF(D455="","",INDEX('Party Data'!$C$1:$P$9950,MATCH(DCR!D455,'Party Data'!$P$2:$P$9950,0)+1,4)),"New")</f>
        <v/>
      </c>
      <c r="D455" s="7"/>
      <c r="E455" s="8" t="str">
        <f>IFERROR(IF(C455="","",VLOOKUP(C455,'Party Data'!F:H,3,FALSE)),"")</f>
        <v/>
      </c>
      <c r="F455" s="10" t="str">
        <f>IFERROR(IF(D455="","",INDEX('Party Data'!$D:$F,MATCH(DCR!C455,'Party Data'!F:F,0),1)),"")</f>
        <v/>
      </c>
      <c r="G455" s="32" t="str">
        <f>IFERROR(VLOOKUP(C455,'Party Data'!$F:$N,8,FALSE),"")</f>
        <v/>
      </c>
      <c r="H455" s="85" t="str">
        <f>IFERROR(UPPER(LEFT(VLOOKUP(C455,'Party Data'!$F:$M,5,FALSE),3)),"")</f>
        <v/>
      </c>
      <c r="I455" s="86" t="str">
        <f>IF(F455="","",VLOOKUP($D$2,ID!$C$1:$F$86,3,FALSE))</f>
        <v/>
      </c>
      <c r="J455" s="87" t="str">
        <f>IF(I455="","",VLOOKUP(I455,ID!$E$1:$F$107,2,FALSE))</f>
        <v/>
      </c>
      <c r="K455" s="164"/>
      <c r="L455" s="142" t="str">
        <f>IFERROR(IF(C455="","",IF(SUMIFS(Dues!$F$4:$F$153,Dues!$B$4:$B$153,DCR!$C455)-SUMIFS($M$7:$M454,$C$7:$C454,$C455)&lt;0,"No Due",SUMIFS(Dues!$F$4:$F$153,Dues!$B$4:$B$153,DCR!$C455)-SUMIFS($M$7:$M454,$C$7:$C454,$C455))),"No Dues")</f>
        <v/>
      </c>
      <c r="M455" s="143"/>
      <c r="N455" s="143"/>
      <c r="O455" s="145" t="str">
        <f>IFERROR(IF(AND(L455&lt;=0,M455&lt;&gt;""),"Cash?",SUMIFS($M$8:$M455,$C$8:$C455,$C455)/VLOOKUP($C455,$C$8:$L455,10,FALSE)),"")</f>
        <v/>
      </c>
      <c r="P455" s="50" t="str">
        <f t="shared" si="19"/>
        <v/>
      </c>
      <c r="Q455" s="63"/>
      <c r="R455" s="88" t="str">
        <f>IF(IFERROR(VLOOKUP(C455,$C$7:C454,1,FALSE)&gt;0,0),"",1)</f>
        <v/>
      </c>
      <c r="S455" s="88"/>
      <c r="T455" s="88" t="str">
        <f t="shared" si="20"/>
        <v/>
      </c>
      <c r="U455" s="89" t="e">
        <f t="shared" si="21"/>
        <v>#VALUE!</v>
      </c>
      <c r="V455" s="61"/>
      <c r="W455" s="146"/>
      <c r="X455" s="147"/>
    </row>
    <row r="456" spans="1:24" ht="16.5" customHeight="1">
      <c r="A456" s="62"/>
      <c r="B456" s="83" t="str">
        <f>IF(C456="","",_xlfn.AGGREGATE(2,7,$B$8:B455)+1)</f>
        <v/>
      </c>
      <c r="C456" s="84" t="str">
        <f>IFERROR(IF(D456="","",INDEX('Party Data'!$C$1:$P$9950,MATCH(DCR!D456,'Party Data'!$P$2:$P$9950,0)+1,4)),"New")</f>
        <v/>
      </c>
      <c r="D456" s="7"/>
      <c r="E456" s="8" t="str">
        <f>IFERROR(IF(C456="","",VLOOKUP(C456,'Party Data'!F:H,3,FALSE)),"")</f>
        <v/>
      </c>
      <c r="F456" s="10" t="str">
        <f>IFERROR(IF(D456="","",INDEX('Party Data'!$D:$F,MATCH(DCR!C456,'Party Data'!F:F,0),1)),"")</f>
        <v/>
      </c>
      <c r="G456" s="32" t="str">
        <f>IFERROR(VLOOKUP(C456,'Party Data'!$F:$N,8,FALSE),"")</f>
        <v/>
      </c>
      <c r="H456" s="85" t="str">
        <f>IFERROR(UPPER(LEFT(VLOOKUP(C456,'Party Data'!$F:$M,5,FALSE),3)),"")</f>
        <v/>
      </c>
      <c r="I456" s="86" t="str">
        <f>IF(F456="","",VLOOKUP($D$2,ID!$C$1:$F$86,3,FALSE))</f>
        <v/>
      </c>
      <c r="J456" s="87" t="str">
        <f>IF(I456="","",VLOOKUP(I456,ID!$E$1:$F$107,2,FALSE))</f>
        <v/>
      </c>
      <c r="K456" s="164"/>
      <c r="L456" s="142" t="str">
        <f>IFERROR(IF(C456="","",IF(SUMIFS(Dues!$F$4:$F$153,Dues!$B$4:$B$153,DCR!$C456)-SUMIFS($M$7:$M455,$C$7:$C455,$C456)&lt;0,"No Due",SUMIFS(Dues!$F$4:$F$153,Dues!$B$4:$B$153,DCR!$C456)-SUMIFS($M$7:$M455,$C$7:$C455,$C456))),"No Dues")</f>
        <v/>
      </c>
      <c r="M456" s="143"/>
      <c r="N456" s="143"/>
      <c r="O456" s="145" t="str">
        <f>IFERROR(IF(AND(L456&lt;=0,M456&lt;&gt;""),"Cash?",SUMIFS($M$8:$M456,$C$8:$C456,$C456)/VLOOKUP($C456,$C$8:$L456,10,FALSE)),"")</f>
        <v/>
      </c>
      <c r="P456" s="50" t="str">
        <f t="shared" ref="P456:P519" si="22">IF(K456="","",IF(C456="New","New Dr.",T456))</f>
        <v/>
      </c>
      <c r="Q456" s="63"/>
      <c r="R456" s="88" t="str">
        <f>IF(IFERROR(VLOOKUP(C456,$C$7:C455,1,FALSE)&gt;0,0),"",1)</f>
        <v/>
      </c>
      <c r="S456" s="88"/>
      <c r="T456" s="88" t="str">
        <f t="shared" ref="T456:T519" si="23">IF(H456="","",IF(TEXT(K456,"DDD")&lt;&gt;H456,"Off-Rt.",""))</f>
        <v/>
      </c>
      <c r="U456" s="89" t="e">
        <f t="shared" si="21"/>
        <v>#VALUE!</v>
      </c>
      <c r="V456" s="61"/>
      <c r="W456" s="146"/>
      <c r="X456" s="147"/>
    </row>
    <row r="457" spans="1:24" ht="16.5" customHeight="1">
      <c r="A457" s="62"/>
      <c r="B457" s="83" t="str">
        <f>IF(C457="","",_xlfn.AGGREGATE(2,7,$B$8:B456)+1)</f>
        <v/>
      </c>
      <c r="C457" s="84" t="str">
        <f>IFERROR(IF(D457="","",INDEX('Party Data'!$C$1:$P$9950,MATCH(DCR!D457,'Party Data'!$P$2:$P$9950,0)+1,4)),"New")</f>
        <v/>
      </c>
      <c r="D457" s="7"/>
      <c r="E457" s="8" t="str">
        <f>IFERROR(IF(C457="","",VLOOKUP(C457,'Party Data'!F:H,3,FALSE)),"")</f>
        <v/>
      </c>
      <c r="F457" s="10" t="str">
        <f>IFERROR(IF(D457="","",INDEX('Party Data'!$D:$F,MATCH(DCR!C457,'Party Data'!F:F,0),1)),"")</f>
        <v/>
      </c>
      <c r="G457" s="32" t="str">
        <f>IFERROR(VLOOKUP(C457,'Party Data'!$F:$N,8,FALSE),"")</f>
        <v/>
      </c>
      <c r="H457" s="85" t="str">
        <f>IFERROR(UPPER(LEFT(VLOOKUP(C457,'Party Data'!$F:$M,5,FALSE),3)),"")</f>
        <v/>
      </c>
      <c r="I457" s="86" t="str">
        <f>IF(F457="","",VLOOKUP($D$2,ID!$C$1:$F$86,3,FALSE))</f>
        <v/>
      </c>
      <c r="J457" s="87" t="str">
        <f>IF(I457="","",VLOOKUP(I457,ID!$E$1:$F$107,2,FALSE))</f>
        <v/>
      </c>
      <c r="K457" s="164"/>
      <c r="L457" s="142" t="str">
        <f>IFERROR(IF(C457="","",IF(SUMIFS(Dues!$F$4:$F$153,Dues!$B$4:$B$153,DCR!$C457)-SUMIFS($M$7:$M456,$C$7:$C456,$C457)&lt;0,"No Due",SUMIFS(Dues!$F$4:$F$153,Dues!$B$4:$B$153,DCR!$C457)-SUMIFS($M$7:$M456,$C$7:$C456,$C457))),"No Dues")</f>
        <v/>
      </c>
      <c r="M457" s="143"/>
      <c r="N457" s="143"/>
      <c r="O457" s="145" t="str">
        <f>IFERROR(IF(AND(L457&lt;=0,M457&lt;&gt;""),"Cash?",SUMIFS($M$8:$M457,$C$8:$C457,$C457)/VLOOKUP($C457,$C$8:$L457,10,FALSE)),"")</f>
        <v/>
      </c>
      <c r="P457" s="50" t="str">
        <f t="shared" si="22"/>
        <v/>
      </c>
      <c r="Q457" s="63"/>
      <c r="R457" s="88" t="str">
        <f>IF(IFERROR(VLOOKUP(C457,$C$7:C456,1,FALSE)&gt;0,0),"",1)</f>
        <v/>
      </c>
      <c r="S457" s="88"/>
      <c r="T457" s="88" t="str">
        <f t="shared" si="23"/>
        <v/>
      </c>
      <c r="U457" s="89" t="e">
        <f t="shared" si="21"/>
        <v>#VALUE!</v>
      </c>
      <c r="V457" s="61"/>
      <c r="W457" s="146"/>
      <c r="X457" s="147"/>
    </row>
    <row r="458" spans="1:24" ht="16.5" customHeight="1">
      <c r="A458" s="62"/>
      <c r="B458" s="83" t="str">
        <f>IF(C458="","",_xlfn.AGGREGATE(2,7,$B$8:B457)+1)</f>
        <v/>
      </c>
      <c r="C458" s="84" t="str">
        <f>IFERROR(IF(D458="","",INDEX('Party Data'!$C$1:$P$9950,MATCH(DCR!D458,'Party Data'!$P$2:$P$9950,0)+1,4)),"New")</f>
        <v/>
      </c>
      <c r="D458" s="7"/>
      <c r="E458" s="8" t="str">
        <f>IFERROR(IF(C458="","",VLOOKUP(C458,'Party Data'!F:H,3,FALSE)),"")</f>
        <v/>
      </c>
      <c r="F458" s="10" t="str">
        <f>IFERROR(IF(D458="","",INDEX('Party Data'!$D:$F,MATCH(DCR!C458,'Party Data'!F:F,0),1)),"")</f>
        <v/>
      </c>
      <c r="G458" s="32" t="str">
        <f>IFERROR(VLOOKUP(C458,'Party Data'!$F:$N,8,FALSE),"")</f>
        <v/>
      </c>
      <c r="H458" s="85" t="str">
        <f>IFERROR(UPPER(LEFT(VLOOKUP(C458,'Party Data'!$F:$M,5,FALSE),3)),"")</f>
        <v/>
      </c>
      <c r="I458" s="86" t="str">
        <f>IF(F458="","",VLOOKUP($D$2,ID!$C$1:$F$86,3,FALSE))</f>
        <v/>
      </c>
      <c r="J458" s="87" t="str">
        <f>IF(I458="","",VLOOKUP(I458,ID!$E$1:$F$107,2,FALSE))</f>
        <v/>
      </c>
      <c r="K458" s="164"/>
      <c r="L458" s="142" t="str">
        <f>IFERROR(IF(C458="","",IF(SUMIFS(Dues!$F$4:$F$153,Dues!$B$4:$B$153,DCR!$C458)-SUMIFS($M$7:$M457,$C$7:$C457,$C458)&lt;0,"No Due",SUMIFS(Dues!$F$4:$F$153,Dues!$B$4:$B$153,DCR!$C458)-SUMIFS($M$7:$M457,$C$7:$C457,$C458))),"No Dues")</f>
        <v/>
      </c>
      <c r="M458" s="143"/>
      <c r="N458" s="143"/>
      <c r="O458" s="145" t="str">
        <f>IFERROR(IF(AND(L458&lt;=0,M458&lt;&gt;""),"Cash?",SUMIFS($M$8:$M458,$C$8:$C458,$C458)/VLOOKUP($C458,$C$8:$L458,10,FALSE)),"")</f>
        <v/>
      </c>
      <c r="P458" s="50" t="str">
        <f t="shared" si="22"/>
        <v/>
      </c>
      <c r="Q458" s="63"/>
      <c r="R458" s="88" t="str">
        <f>IF(IFERROR(VLOOKUP(C458,$C$7:C457,1,FALSE)&gt;0,0),"",1)</f>
        <v/>
      </c>
      <c r="S458" s="88"/>
      <c r="T458" s="88" t="str">
        <f t="shared" si="23"/>
        <v/>
      </c>
      <c r="U458" s="89" t="e">
        <f t="shared" si="21"/>
        <v>#VALUE!</v>
      </c>
      <c r="V458" s="61"/>
      <c r="W458" s="146"/>
      <c r="X458" s="147"/>
    </row>
    <row r="459" spans="1:24" ht="16.5" customHeight="1">
      <c r="A459" s="62"/>
      <c r="B459" s="83" t="str">
        <f>IF(C459="","",_xlfn.AGGREGATE(2,7,$B$8:B458)+1)</f>
        <v/>
      </c>
      <c r="C459" s="84" t="str">
        <f>IFERROR(IF(D459="","",INDEX('Party Data'!$C$1:$P$9950,MATCH(DCR!D459,'Party Data'!$P$2:$P$9950,0)+1,4)),"New")</f>
        <v/>
      </c>
      <c r="D459" s="7"/>
      <c r="E459" s="8" t="str">
        <f>IFERROR(IF(C459="","",VLOOKUP(C459,'Party Data'!F:H,3,FALSE)),"")</f>
        <v/>
      </c>
      <c r="F459" s="10" t="str">
        <f>IFERROR(IF(D459="","",INDEX('Party Data'!$D:$F,MATCH(DCR!C459,'Party Data'!F:F,0),1)),"")</f>
        <v/>
      </c>
      <c r="G459" s="32" t="str">
        <f>IFERROR(VLOOKUP(C459,'Party Data'!$F:$N,8,FALSE),"")</f>
        <v/>
      </c>
      <c r="H459" s="85" t="str">
        <f>IFERROR(UPPER(LEFT(VLOOKUP(C459,'Party Data'!$F:$M,5,FALSE),3)),"")</f>
        <v/>
      </c>
      <c r="I459" s="86" t="str">
        <f>IF(F459="","",VLOOKUP($D$2,ID!$C$1:$F$86,3,FALSE))</f>
        <v/>
      </c>
      <c r="J459" s="87" t="str">
        <f>IF(I459="","",VLOOKUP(I459,ID!$E$1:$F$107,2,FALSE))</f>
        <v/>
      </c>
      <c r="K459" s="164"/>
      <c r="L459" s="142" t="str">
        <f>IFERROR(IF(C459="","",IF(SUMIFS(Dues!$F$4:$F$153,Dues!$B$4:$B$153,DCR!$C459)-SUMIFS($M$7:$M458,$C$7:$C458,$C459)&lt;0,"No Due",SUMIFS(Dues!$F$4:$F$153,Dues!$B$4:$B$153,DCR!$C459)-SUMIFS($M$7:$M458,$C$7:$C458,$C459))),"No Dues")</f>
        <v/>
      </c>
      <c r="M459" s="143"/>
      <c r="N459" s="143"/>
      <c r="O459" s="145" t="str">
        <f>IFERROR(IF(AND(L459&lt;=0,M459&lt;&gt;""),"Cash?",SUMIFS($M$8:$M459,$C$8:$C459,$C459)/VLOOKUP($C459,$C$8:$L459,10,FALSE)),"")</f>
        <v/>
      </c>
      <c r="P459" s="50" t="str">
        <f t="shared" si="22"/>
        <v/>
      </c>
      <c r="Q459" s="63"/>
      <c r="R459" s="88" t="str">
        <f>IF(IFERROR(VLOOKUP(C459,$C$7:C458,1,FALSE)&gt;0,0),"",1)</f>
        <v/>
      </c>
      <c r="S459" s="88"/>
      <c r="T459" s="88" t="str">
        <f t="shared" si="23"/>
        <v/>
      </c>
      <c r="U459" s="89" t="e">
        <f t="shared" si="21"/>
        <v>#VALUE!</v>
      </c>
      <c r="V459" s="61"/>
      <c r="W459" s="146"/>
      <c r="X459" s="147"/>
    </row>
    <row r="460" spans="1:24" ht="16.5" customHeight="1">
      <c r="A460" s="62"/>
      <c r="B460" s="83" t="str">
        <f>IF(C460="","",_xlfn.AGGREGATE(2,7,$B$8:B459)+1)</f>
        <v/>
      </c>
      <c r="C460" s="84" t="str">
        <f>IFERROR(IF(D460="","",INDEX('Party Data'!$C$1:$P$9950,MATCH(DCR!D460,'Party Data'!$P$2:$P$9950,0)+1,4)),"New")</f>
        <v/>
      </c>
      <c r="D460" s="7"/>
      <c r="E460" s="8" t="str">
        <f>IFERROR(IF(C460="","",VLOOKUP(C460,'Party Data'!F:H,3,FALSE)),"")</f>
        <v/>
      </c>
      <c r="F460" s="10" t="str">
        <f>IFERROR(IF(D460="","",INDEX('Party Data'!$D:$F,MATCH(DCR!C460,'Party Data'!F:F,0),1)),"")</f>
        <v/>
      </c>
      <c r="G460" s="32" t="str">
        <f>IFERROR(VLOOKUP(C460,'Party Data'!$F:$N,8,FALSE),"")</f>
        <v/>
      </c>
      <c r="H460" s="85" t="str">
        <f>IFERROR(UPPER(LEFT(VLOOKUP(C460,'Party Data'!$F:$M,5,FALSE),3)),"")</f>
        <v/>
      </c>
      <c r="I460" s="86" t="str">
        <f>IF(F460="","",VLOOKUP($D$2,ID!$C$1:$F$86,3,FALSE))</f>
        <v/>
      </c>
      <c r="J460" s="87" t="str">
        <f>IF(I460="","",VLOOKUP(I460,ID!$E$1:$F$107,2,FALSE))</f>
        <v/>
      </c>
      <c r="K460" s="164"/>
      <c r="L460" s="142" t="str">
        <f>IFERROR(IF(C460="","",IF(SUMIFS(Dues!$F$4:$F$153,Dues!$B$4:$B$153,DCR!$C460)-SUMIFS($M$7:$M459,$C$7:$C459,$C460)&lt;0,"No Due",SUMIFS(Dues!$F$4:$F$153,Dues!$B$4:$B$153,DCR!$C460)-SUMIFS($M$7:$M459,$C$7:$C459,$C460))),"No Dues")</f>
        <v/>
      </c>
      <c r="M460" s="143"/>
      <c r="N460" s="143"/>
      <c r="O460" s="145" t="str">
        <f>IFERROR(IF(AND(L460&lt;=0,M460&lt;&gt;""),"Cash?",SUMIFS($M$8:$M460,$C$8:$C460,$C460)/VLOOKUP($C460,$C$8:$L460,10,FALSE)),"")</f>
        <v/>
      </c>
      <c r="P460" s="50" t="str">
        <f t="shared" si="22"/>
        <v/>
      </c>
      <c r="Q460" s="63"/>
      <c r="R460" s="88" t="str">
        <f>IF(IFERROR(VLOOKUP(C460,$C$7:C459,1,FALSE)&gt;0,0),"",1)</f>
        <v/>
      </c>
      <c r="S460" s="88"/>
      <c r="T460" s="88" t="str">
        <f t="shared" si="23"/>
        <v/>
      </c>
      <c r="U460" s="89" t="e">
        <f t="shared" si="21"/>
        <v>#VALUE!</v>
      </c>
      <c r="V460" s="61"/>
      <c r="W460" s="146"/>
      <c r="X460" s="147"/>
    </row>
    <row r="461" spans="1:24" ht="16.5" customHeight="1">
      <c r="A461" s="62"/>
      <c r="B461" s="83" t="str">
        <f>IF(C461="","",_xlfn.AGGREGATE(2,7,$B$8:B460)+1)</f>
        <v/>
      </c>
      <c r="C461" s="84" t="str">
        <f>IFERROR(IF(D461="","",INDEX('Party Data'!$C$1:$P$9950,MATCH(DCR!D461,'Party Data'!$P$2:$P$9950,0)+1,4)),"New")</f>
        <v/>
      </c>
      <c r="D461" s="7"/>
      <c r="E461" s="8" t="str">
        <f>IFERROR(IF(C461="","",VLOOKUP(C461,'Party Data'!F:H,3,FALSE)),"")</f>
        <v/>
      </c>
      <c r="F461" s="10" t="str">
        <f>IFERROR(IF(D461="","",INDEX('Party Data'!$D:$F,MATCH(DCR!C461,'Party Data'!F:F,0),1)),"")</f>
        <v/>
      </c>
      <c r="G461" s="32" t="str">
        <f>IFERROR(VLOOKUP(C461,'Party Data'!$F:$N,8,FALSE),"")</f>
        <v/>
      </c>
      <c r="H461" s="85" t="str">
        <f>IFERROR(UPPER(LEFT(VLOOKUP(C461,'Party Data'!$F:$M,5,FALSE),3)),"")</f>
        <v/>
      </c>
      <c r="I461" s="86" t="str">
        <f>IF(F461="","",VLOOKUP($D$2,ID!$C$1:$F$86,3,FALSE))</f>
        <v/>
      </c>
      <c r="J461" s="87" t="str">
        <f>IF(I461="","",VLOOKUP(I461,ID!$E$1:$F$107,2,FALSE))</f>
        <v/>
      </c>
      <c r="K461" s="164"/>
      <c r="L461" s="142" t="str">
        <f>IFERROR(IF(C461="","",IF(SUMIFS(Dues!$F$4:$F$153,Dues!$B$4:$B$153,DCR!$C461)-SUMIFS($M$7:$M460,$C$7:$C460,$C461)&lt;0,"No Due",SUMIFS(Dues!$F$4:$F$153,Dues!$B$4:$B$153,DCR!$C461)-SUMIFS($M$7:$M460,$C$7:$C460,$C461))),"No Dues")</f>
        <v/>
      </c>
      <c r="M461" s="143"/>
      <c r="N461" s="143"/>
      <c r="O461" s="145" t="str">
        <f>IFERROR(IF(AND(L461&lt;=0,M461&lt;&gt;""),"Cash?",SUMIFS($M$8:$M461,$C$8:$C461,$C461)/VLOOKUP($C461,$C$8:$L461,10,FALSE)),"")</f>
        <v/>
      </c>
      <c r="P461" s="50" t="str">
        <f t="shared" si="22"/>
        <v/>
      </c>
      <c r="Q461" s="63"/>
      <c r="R461" s="88" t="str">
        <f>IF(IFERROR(VLOOKUP(C461,$C$7:C460,1,FALSE)&gt;0,0),"",1)</f>
        <v/>
      </c>
      <c r="S461" s="88"/>
      <c r="T461" s="88" t="str">
        <f t="shared" si="23"/>
        <v/>
      </c>
      <c r="U461" s="89" t="e">
        <f t="shared" si="21"/>
        <v>#VALUE!</v>
      </c>
      <c r="V461" s="61"/>
      <c r="W461" s="146"/>
      <c r="X461" s="147"/>
    </row>
    <row r="462" spans="1:24" ht="16.5" customHeight="1">
      <c r="A462" s="62"/>
      <c r="B462" s="83" t="str">
        <f>IF(C462="","",_xlfn.AGGREGATE(2,7,$B$8:B461)+1)</f>
        <v/>
      </c>
      <c r="C462" s="84" t="str">
        <f>IFERROR(IF(D462="","",INDEX('Party Data'!$C$1:$P$9950,MATCH(DCR!D462,'Party Data'!$P$2:$P$9950,0)+1,4)),"New")</f>
        <v/>
      </c>
      <c r="D462" s="7"/>
      <c r="E462" s="8" t="str">
        <f>IFERROR(IF(C462="","",VLOOKUP(C462,'Party Data'!F:H,3,FALSE)),"")</f>
        <v/>
      </c>
      <c r="F462" s="10" t="str">
        <f>IFERROR(IF(D462="","",INDEX('Party Data'!$D:$F,MATCH(DCR!C462,'Party Data'!F:F,0),1)),"")</f>
        <v/>
      </c>
      <c r="G462" s="32" t="str">
        <f>IFERROR(VLOOKUP(C462,'Party Data'!$F:$N,8,FALSE),"")</f>
        <v/>
      </c>
      <c r="H462" s="85" t="str">
        <f>IFERROR(UPPER(LEFT(VLOOKUP(C462,'Party Data'!$F:$M,5,FALSE),3)),"")</f>
        <v/>
      </c>
      <c r="I462" s="86" t="str">
        <f>IF(F462="","",VLOOKUP($D$2,ID!$C$1:$F$86,3,FALSE))</f>
        <v/>
      </c>
      <c r="J462" s="87" t="str">
        <f>IF(I462="","",VLOOKUP(I462,ID!$E$1:$F$107,2,FALSE))</f>
        <v/>
      </c>
      <c r="K462" s="164"/>
      <c r="L462" s="142" t="str">
        <f>IFERROR(IF(C462="","",IF(SUMIFS(Dues!$F$4:$F$153,Dues!$B$4:$B$153,DCR!$C462)-SUMIFS($M$7:$M461,$C$7:$C461,$C462)&lt;0,"No Due",SUMIFS(Dues!$F$4:$F$153,Dues!$B$4:$B$153,DCR!$C462)-SUMIFS($M$7:$M461,$C$7:$C461,$C462))),"No Dues")</f>
        <v/>
      </c>
      <c r="M462" s="143"/>
      <c r="N462" s="143"/>
      <c r="O462" s="145" t="str">
        <f>IFERROR(IF(AND(L462&lt;=0,M462&lt;&gt;""),"Cash?",SUMIFS($M$8:$M462,$C$8:$C462,$C462)/VLOOKUP($C462,$C$8:$L462,10,FALSE)),"")</f>
        <v/>
      </c>
      <c r="P462" s="50" t="str">
        <f t="shared" si="22"/>
        <v/>
      </c>
      <c r="Q462" s="63"/>
      <c r="R462" s="88" t="str">
        <f>IF(IFERROR(VLOOKUP(C462,$C$7:C461,1,FALSE)&gt;0,0),"",1)</f>
        <v/>
      </c>
      <c r="S462" s="88"/>
      <c r="T462" s="88" t="str">
        <f t="shared" si="23"/>
        <v/>
      </c>
      <c r="U462" s="89" t="e">
        <f t="shared" si="21"/>
        <v>#VALUE!</v>
      </c>
      <c r="V462" s="61"/>
      <c r="W462" s="146"/>
      <c r="X462" s="147"/>
    </row>
    <row r="463" spans="1:24" ht="16.5" customHeight="1">
      <c r="A463" s="62"/>
      <c r="B463" s="83" t="str">
        <f>IF(C463="","",_xlfn.AGGREGATE(2,7,$B$8:B462)+1)</f>
        <v/>
      </c>
      <c r="C463" s="84" t="str">
        <f>IFERROR(IF(D463="","",INDEX('Party Data'!$C$1:$P$9950,MATCH(DCR!D463,'Party Data'!$P$2:$P$9950,0)+1,4)),"New")</f>
        <v/>
      </c>
      <c r="D463" s="7"/>
      <c r="E463" s="8" t="str">
        <f>IFERROR(IF(C463="","",VLOOKUP(C463,'Party Data'!F:H,3,FALSE)),"")</f>
        <v/>
      </c>
      <c r="F463" s="10" t="str">
        <f>IFERROR(IF(D463="","",INDEX('Party Data'!$D:$F,MATCH(DCR!C463,'Party Data'!F:F,0),1)),"")</f>
        <v/>
      </c>
      <c r="G463" s="32" t="str">
        <f>IFERROR(VLOOKUP(C463,'Party Data'!$F:$N,8,FALSE),"")</f>
        <v/>
      </c>
      <c r="H463" s="85" t="str">
        <f>IFERROR(UPPER(LEFT(VLOOKUP(C463,'Party Data'!$F:$M,5,FALSE),3)),"")</f>
        <v/>
      </c>
      <c r="I463" s="86" t="str">
        <f>IF(F463="","",VLOOKUP($D$2,ID!$C$1:$F$86,3,FALSE))</f>
        <v/>
      </c>
      <c r="J463" s="87" t="str">
        <f>IF(I463="","",VLOOKUP(I463,ID!$E$1:$F$107,2,FALSE))</f>
        <v/>
      </c>
      <c r="K463" s="164"/>
      <c r="L463" s="142" t="str">
        <f>IFERROR(IF(C463="","",IF(SUMIFS(Dues!$F$4:$F$153,Dues!$B$4:$B$153,DCR!$C463)-SUMIFS($M$7:$M462,$C$7:$C462,$C463)&lt;0,"No Due",SUMIFS(Dues!$F$4:$F$153,Dues!$B$4:$B$153,DCR!$C463)-SUMIFS($M$7:$M462,$C$7:$C462,$C463))),"No Dues")</f>
        <v/>
      </c>
      <c r="M463" s="143"/>
      <c r="N463" s="143"/>
      <c r="O463" s="145" t="str">
        <f>IFERROR(IF(AND(L463&lt;=0,M463&lt;&gt;""),"Cash?",SUMIFS($M$8:$M463,$C$8:$C463,$C463)/VLOOKUP($C463,$C$8:$L463,10,FALSE)),"")</f>
        <v/>
      </c>
      <c r="P463" s="50" t="str">
        <f t="shared" si="22"/>
        <v/>
      </c>
      <c r="Q463" s="63"/>
      <c r="R463" s="88" t="str">
        <f>IF(IFERROR(VLOOKUP(C463,$C$7:C462,1,FALSE)&gt;0,0),"",1)</f>
        <v/>
      </c>
      <c r="S463" s="88"/>
      <c r="T463" s="88" t="str">
        <f t="shared" si="23"/>
        <v/>
      </c>
      <c r="U463" s="89" t="e">
        <f t="shared" si="21"/>
        <v>#VALUE!</v>
      </c>
      <c r="V463" s="61"/>
      <c r="W463" s="146"/>
      <c r="X463" s="147"/>
    </row>
    <row r="464" spans="1:24" ht="16.5" customHeight="1">
      <c r="A464" s="62"/>
      <c r="B464" s="83" t="str">
        <f>IF(C464="","",_xlfn.AGGREGATE(2,7,$B$8:B463)+1)</f>
        <v/>
      </c>
      <c r="C464" s="84" t="str">
        <f>IFERROR(IF(D464="","",INDEX('Party Data'!$C$1:$P$9950,MATCH(DCR!D464,'Party Data'!$P$2:$P$9950,0)+1,4)),"New")</f>
        <v/>
      </c>
      <c r="D464" s="7"/>
      <c r="E464" s="8" t="str">
        <f>IFERROR(IF(C464="","",VLOOKUP(C464,'Party Data'!F:H,3,FALSE)),"")</f>
        <v/>
      </c>
      <c r="F464" s="10" t="str">
        <f>IFERROR(IF(D464="","",INDEX('Party Data'!$D:$F,MATCH(DCR!C464,'Party Data'!F:F,0),1)),"")</f>
        <v/>
      </c>
      <c r="G464" s="32" t="str">
        <f>IFERROR(VLOOKUP(C464,'Party Data'!$F:$N,8,FALSE),"")</f>
        <v/>
      </c>
      <c r="H464" s="85" t="str">
        <f>IFERROR(UPPER(LEFT(VLOOKUP(C464,'Party Data'!$F:$M,5,FALSE),3)),"")</f>
        <v/>
      </c>
      <c r="I464" s="86" t="str">
        <f>IF(F464="","",VLOOKUP($D$2,ID!$C$1:$F$86,3,FALSE))</f>
        <v/>
      </c>
      <c r="J464" s="87" t="str">
        <f>IF(I464="","",VLOOKUP(I464,ID!$E$1:$F$107,2,FALSE))</f>
        <v/>
      </c>
      <c r="K464" s="164"/>
      <c r="L464" s="142" t="str">
        <f>IFERROR(IF(C464="","",IF(SUMIFS(Dues!$F$4:$F$153,Dues!$B$4:$B$153,DCR!$C464)-SUMIFS($M$7:$M463,$C$7:$C463,$C464)&lt;0,"No Due",SUMIFS(Dues!$F$4:$F$153,Dues!$B$4:$B$153,DCR!$C464)-SUMIFS($M$7:$M463,$C$7:$C463,$C464))),"No Dues")</f>
        <v/>
      </c>
      <c r="M464" s="143"/>
      <c r="N464" s="143"/>
      <c r="O464" s="145" t="str">
        <f>IFERROR(IF(AND(L464&lt;=0,M464&lt;&gt;""),"Cash?",SUMIFS($M$8:$M464,$C$8:$C464,$C464)/VLOOKUP($C464,$C$8:$L464,10,FALSE)),"")</f>
        <v/>
      </c>
      <c r="P464" s="50" t="str">
        <f t="shared" si="22"/>
        <v/>
      </c>
      <c r="Q464" s="63"/>
      <c r="R464" s="88" t="str">
        <f>IF(IFERROR(VLOOKUP(C464,$C$7:C463,1,FALSE)&gt;0,0),"",1)</f>
        <v/>
      </c>
      <c r="S464" s="88"/>
      <c r="T464" s="88" t="str">
        <f t="shared" si="23"/>
        <v/>
      </c>
      <c r="U464" s="89" t="e">
        <f t="shared" si="21"/>
        <v>#VALUE!</v>
      </c>
      <c r="V464" s="61"/>
      <c r="W464" s="146"/>
      <c r="X464" s="147"/>
    </row>
    <row r="465" spans="1:24" ht="16.5" customHeight="1">
      <c r="A465" s="62"/>
      <c r="B465" s="83" t="str">
        <f>IF(C465="","",_xlfn.AGGREGATE(2,7,$B$8:B464)+1)</f>
        <v/>
      </c>
      <c r="C465" s="84" t="str">
        <f>IFERROR(IF(D465="","",INDEX('Party Data'!$C$1:$P$9950,MATCH(DCR!D465,'Party Data'!$P$2:$P$9950,0)+1,4)),"New")</f>
        <v/>
      </c>
      <c r="D465" s="7"/>
      <c r="E465" s="8" t="str">
        <f>IFERROR(IF(C465="","",VLOOKUP(C465,'Party Data'!F:H,3,FALSE)),"")</f>
        <v/>
      </c>
      <c r="F465" s="10" t="str">
        <f>IFERROR(IF(D465="","",INDEX('Party Data'!$D:$F,MATCH(DCR!C465,'Party Data'!F:F,0),1)),"")</f>
        <v/>
      </c>
      <c r="G465" s="32" t="str">
        <f>IFERROR(VLOOKUP(C465,'Party Data'!$F:$N,8,FALSE),"")</f>
        <v/>
      </c>
      <c r="H465" s="85" t="str">
        <f>IFERROR(UPPER(LEFT(VLOOKUP(C465,'Party Data'!$F:$M,5,FALSE),3)),"")</f>
        <v/>
      </c>
      <c r="I465" s="86" t="str">
        <f>IF(F465="","",VLOOKUP($D$2,ID!$C$1:$F$86,3,FALSE))</f>
        <v/>
      </c>
      <c r="J465" s="87" t="str">
        <f>IF(I465="","",VLOOKUP(I465,ID!$E$1:$F$107,2,FALSE))</f>
        <v/>
      </c>
      <c r="K465" s="164"/>
      <c r="L465" s="142" t="str">
        <f>IFERROR(IF(C465="","",IF(SUMIFS(Dues!$F$4:$F$153,Dues!$B$4:$B$153,DCR!$C465)-SUMIFS($M$7:$M464,$C$7:$C464,$C465)&lt;0,"No Due",SUMIFS(Dues!$F$4:$F$153,Dues!$B$4:$B$153,DCR!$C465)-SUMIFS($M$7:$M464,$C$7:$C464,$C465))),"No Dues")</f>
        <v/>
      </c>
      <c r="M465" s="143"/>
      <c r="N465" s="143"/>
      <c r="O465" s="145" t="str">
        <f>IFERROR(IF(AND(L465&lt;=0,M465&lt;&gt;""),"Cash?",SUMIFS($M$8:$M465,$C$8:$C465,$C465)/VLOOKUP($C465,$C$8:$L465,10,FALSE)),"")</f>
        <v/>
      </c>
      <c r="P465" s="50" t="str">
        <f t="shared" si="22"/>
        <v/>
      </c>
      <c r="Q465" s="63"/>
      <c r="R465" s="88" t="str">
        <f>IF(IFERROR(VLOOKUP(C465,$C$7:C464,1,FALSE)&gt;0,0),"",1)</f>
        <v/>
      </c>
      <c r="S465" s="88"/>
      <c r="T465" s="88" t="str">
        <f t="shared" si="23"/>
        <v/>
      </c>
      <c r="U465" s="89" t="e">
        <f t="shared" si="21"/>
        <v>#VALUE!</v>
      </c>
      <c r="V465" s="61"/>
      <c r="W465" s="146"/>
      <c r="X465" s="147"/>
    </row>
    <row r="466" spans="1:24" ht="16.5" customHeight="1">
      <c r="A466" s="62"/>
      <c r="B466" s="83" t="str">
        <f>IF(C466="","",_xlfn.AGGREGATE(2,7,$B$8:B465)+1)</f>
        <v/>
      </c>
      <c r="C466" s="84" t="str">
        <f>IFERROR(IF(D466="","",INDEX('Party Data'!$C$1:$P$9950,MATCH(DCR!D466,'Party Data'!$P$2:$P$9950,0)+1,4)),"New")</f>
        <v/>
      </c>
      <c r="D466" s="7"/>
      <c r="E466" s="8" t="str">
        <f>IFERROR(IF(C466="","",VLOOKUP(C466,'Party Data'!F:H,3,FALSE)),"")</f>
        <v/>
      </c>
      <c r="F466" s="10" t="str">
        <f>IFERROR(IF(D466="","",INDEX('Party Data'!$D:$F,MATCH(DCR!C466,'Party Data'!F:F,0),1)),"")</f>
        <v/>
      </c>
      <c r="G466" s="32" t="str">
        <f>IFERROR(VLOOKUP(C466,'Party Data'!$F:$N,8,FALSE),"")</f>
        <v/>
      </c>
      <c r="H466" s="85" t="str">
        <f>IFERROR(UPPER(LEFT(VLOOKUP(C466,'Party Data'!$F:$M,5,FALSE),3)),"")</f>
        <v/>
      </c>
      <c r="I466" s="86" t="str">
        <f>IF(F466="","",VLOOKUP($D$2,ID!$C$1:$F$86,3,FALSE))</f>
        <v/>
      </c>
      <c r="J466" s="87" t="str">
        <f>IF(I466="","",VLOOKUP(I466,ID!$E$1:$F$107,2,FALSE))</f>
        <v/>
      </c>
      <c r="K466" s="164"/>
      <c r="L466" s="142" t="str">
        <f>IFERROR(IF(C466="","",IF(SUMIFS(Dues!$F$4:$F$153,Dues!$B$4:$B$153,DCR!$C466)-SUMIFS($M$7:$M465,$C$7:$C465,$C466)&lt;0,"No Due",SUMIFS(Dues!$F$4:$F$153,Dues!$B$4:$B$153,DCR!$C466)-SUMIFS($M$7:$M465,$C$7:$C465,$C466))),"No Dues")</f>
        <v/>
      </c>
      <c r="M466" s="143"/>
      <c r="N466" s="143"/>
      <c r="O466" s="145" t="str">
        <f>IFERROR(IF(AND(L466&lt;=0,M466&lt;&gt;""),"Cash?",SUMIFS($M$8:$M466,$C$8:$C466,$C466)/VLOOKUP($C466,$C$8:$L466,10,FALSE)),"")</f>
        <v/>
      </c>
      <c r="P466" s="50" t="str">
        <f t="shared" si="22"/>
        <v/>
      </c>
      <c r="Q466" s="63"/>
      <c r="R466" s="88" t="str">
        <f>IF(IFERROR(VLOOKUP(C466,$C$7:C465,1,FALSE)&gt;0,0),"",1)</f>
        <v/>
      </c>
      <c r="S466" s="88"/>
      <c r="T466" s="88" t="str">
        <f t="shared" si="23"/>
        <v/>
      </c>
      <c r="U466" s="89" t="e">
        <f t="shared" si="21"/>
        <v>#VALUE!</v>
      </c>
      <c r="V466" s="61"/>
      <c r="W466" s="146"/>
      <c r="X466" s="147"/>
    </row>
    <row r="467" spans="1:24" ht="16.5" customHeight="1">
      <c r="A467" s="62"/>
      <c r="B467" s="83" t="str">
        <f>IF(C467="","",_xlfn.AGGREGATE(2,7,$B$8:B466)+1)</f>
        <v/>
      </c>
      <c r="C467" s="84" t="str">
        <f>IFERROR(IF(D467="","",INDEX('Party Data'!$C$1:$P$9950,MATCH(DCR!D467,'Party Data'!$P$2:$P$9950,0)+1,4)),"New")</f>
        <v/>
      </c>
      <c r="D467" s="7"/>
      <c r="E467" s="8" t="str">
        <f>IFERROR(IF(C467="","",VLOOKUP(C467,'Party Data'!F:H,3,FALSE)),"")</f>
        <v/>
      </c>
      <c r="F467" s="10" t="str">
        <f>IFERROR(IF(D467="","",INDEX('Party Data'!$D:$F,MATCH(DCR!C467,'Party Data'!F:F,0),1)),"")</f>
        <v/>
      </c>
      <c r="G467" s="32" t="str">
        <f>IFERROR(VLOOKUP(C467,'Party Data'!$F:$N,8,FALSE),"")</f>
        <v/>
      </c>
      <c r="H467" s="85" t="str">
        <f>IFERROR(UPPER(LEFT(VLOOKUP(C467,'Party Data'!$F:$M,5,FALSE),3)),"")</f>
        <v/>
      </c>
      <c r="I467" s="86" t="str">
        <f>IF(F467="","",VLOOKUP($D$2,ID!$C$1:$F$86,3,FALSE))</f>
        <v/>
      </c>
      <c r="J467" s="87" t="str">
        <f>IF(I467="","",VLOOKUP(I467,ID!$E$1:$F$107,2,FALSE))</f>
        <v/>
      </c>
      <c r="K467" s="164"/>
      <c r="L467" s="142" t="str">
        <f>IFERROR(IF(C467="","",IF(SUMIFS(Dues!$F$4:$F$153,Dues!$B$4:$B$153,DCR!$C467)-SUMIFS($M$7:$M466,$C$7:$C466,$C467)&lt;0,"No Due",SUMIFS(Dues!$F$4:$F$153,Dues!$B$4:$B$153,DCR!$C467)-SUMIFS($M$7:$M466,$C$7:$C466,$C467))),"No Dues")</f>
        <v/>
      </c>
      <c r="M467" s="143"/>
      <c r="N467" s="143"/>
      <c r="O467" s="145" t="str">
        <f>IFERROR(IF(AND(L467&lt;=0,M467&lt;&gt;""),"Cash?",SUMIFS($M$8:$M467,$C$8:$C467,$C467)/VLOOKUP($C467,$C$8:$L467,10,FALSE)),"")</f>
        <v/>
      </c>
      <c r="P467" s="50" t="str">
        <f t="shared" si="22"/>
        <v/>
      </c>
      <c r="Q467" s="63"/>
      <c r="R467" s="88" t="str">
        <f>IF(IFERROR(VLOOKUP(C467,$C$7:C466,1,FALSE)&gt;0,0),"",1)</f>
        <v/>
      </c>
      <c r="S467" s="88"/>
      <c r="T467" s="88" t="str">
        <f t="shared" si="23"/>
        <v/>
      </c>
      <c r="U467" s="89" t="e">
        <f t="shared" si="21"/>
        <v>#VALUE!</v>
      </c>
      <c r="V467" s="61"/>
      <c r="W467" s="146"/>
      <c r="X467" s="147"/>
    </row>
    <row r="468" spans="1:24" ht="16.5" customHeight="1">
      <c r="A468" s="62"/>
      <c r="B468" s="83" t="str">
        <f>IF(C468="","",_xlfn.AGGREGATE(2,7,$B$8:B467)+1)</f>
        <v/>
      </c>
      <c r="C468" s="84" t="str">
        <f>IFERROR(IF(D468="","",INDEX('Party Data'!$C$1:$P$9950,MATCH(DCR!D468,'Party Data'!$P$2:$P$9950,0)+1,4)),"New")</f>
        <v/>
      </c>
      <c r="D468" s="7"/>
      <c r="E468" s="8" t="str">
        <f>IFERROR(IF(C468="","",VLOOKUP(C468,'Party Data'!F:H,3,FALSE)),"")</f>
        <v/>
      </c>
      <c r="F468" s="10" t="str">
        <f>IFERROR(IF(D468="","",INDEX('Party Data'!$D:$F,MATCH(DCR!C468,'Party Data'!F:F,0),1)),"")</f>
        <v/>
      </c>
      <c r="G468" s="32" t="str">
        <f>IFERROR(VLOOKUP(C468,'Party Data'!$F:$N,8,FALSE),"")</f>
        <v/>
      </c>
      <c r="H468" s="85" t="str">
        <f>IFERROR(UPPER(LEFT(VLOOKUP(C468,'Party Data'!$F:$M,5,FALSE),3)),"")</f>
        <v/>
      </c>
      <c r="I468" s="86" t="str">
        <f>IF(F468="","",VLOOKUP($D$2,ID!$C$1:$F$86,3,FALSE))</f>
        <v/>
      </c>
      <c r="J468" s="87" t="str">
        <f>IF(I468="","",VLOOKUP(I468,ID!$E$1:$F$107,2,FALSE))</f>
        <v/>
      </c>
      <c r="K468" s="164"/>
      <c r="L468" s="142" t="str">
        <f>IFERROR(IF(C468="","",IF(SUMIFS(Dues!$F$4:$F$153,Dues!$B$4:$B$153,DCR!$C468)-SUMIFS($M$7:$M467,$C$7:$C467,$C468)&lt;0,"No Due",SUMIFS(Dues!$F$4:$F$153,Dues!$B$4:$B$153,DCR!$C468)-SUMIFS($M$7:$M467,$C$7:$C467,$C468))),"No Dues")</f>
        <v/>
      </c>
      <c r="M468" s="143"/>
      <c r="N468" s="143"/>
      <c r="O468" s="145" t="str">
        <f>IFERROR(IF(AND(L468&lt;=0,M468&lt;&gt;""),"Cash?",SUMIFS($M$8:$M468,$C$8:$C468,$C468)/VLOOKUP($C468,$C$8:$L468,10,FALSE)),"")</f>
        <v/>
      </c>
      <c r="P468" s="50" t="str">
        <f t="shared" si="22"/>
        <v/>
      </c>
      <c r="Q468" s="63"/>
      <c r="R468" s="88" t="str">
        <f>IF(IFERROR(VLOOKUP(C468,$C$7:C467,1,FALSE)&gt;0,0),"",1)</f>
        <v/>
      </c>
      <c r="S468" s="88"/>
      <c r="T468" s="88" t="str">
        <f t="shared" si="23"/>
        <v/>
      </c>
      <c r="U468" s="89" t="e">
        <f t="shared" si="21"/>
        <v>#VALUE!</v>
      </c>
      <c r="V468" s="61"/>
      <c r="W468" s="146"/>
      <c r="X468" s="147"/>
    </row>
    <row r="469" spans="1:24" ht="16.5" customHeight="1">
      <c r="A469" s="62"/>
      <c r="B469" s="83" t="str">
        <f>IF(C469="","",_xlfn.AGGREGATE(2,7,$B$8:B468)+1)</f>
        <v/>
      </c>
      <c r="C469" s="84" t="str">
        <f>IFERROR(IF(D469="","",INDEX('Party Data'!$C$1:$P$9950,MATCH(DCR!D469,'Party Data'!$P$2:$P$9950,0)+1,4)),"New")</f>
        <v/>
      </c>
      <c r="D469" s="7"/>
      <c r="E469" s="8" t="str">
        <f>IFERROR(IF(C469="","",VLOOKUP(C469,'Party Data'!F:H,3,FALSE)),"")</f>
        <v/>
      </c>
      <c r="F469" s="10" t="str">
        <f>IFERROR(IF(D469="","",INDEX('Party Data'!$D:$F,MATCH(DCR!C469,'Party Data'!F:F,0),1)),"")</f>
        <v/>
      </c>
      <c r="G469" s="32" t="str">
        <f>IFERROR(VLOOKUP(C469,'Party Data'!$F:$N,8,FALSE),"")</f>
        <v/>
      </c>
      <c r="H469" s="85" t="str">
        <f>IFERROR(UPPER(LEFT(VLOOKUP(C469,'Party Data'!$F:$M,5,FALSE),3)),"")</f>
        <v/>
      </c>
      <c r="I469" s="86" t="str">
        <f>IF(F469="","",VLOOKUP($D$2,ID!$C$1:$F$86,3,FALSE))</f>
        <v/>
      </c>
      <c r="J469" s="87" t="str">
        <f>IF(I469="","",VLOOKUP(I469,ID!$E$1:$F$107,2,FALSE))</f>
        <v/>
      </c>
      <c r="K469" s="164"/>
      <c r="L469" s="142" t="str">
        <f>IFERROR(IF(C469="","",IF(SUMIFS(Dues!$F$4:$F$153,Dues!$B$4:$B$153,DCR!$C469)-SUMIFS($M$7:$M468,$C$7:$C468,$C469)&lt;0,"No Due",SUMIFS(Dues!$F$4:$F$153,Dues!$B$4:$B$153,DCR!$C469)-SUMIFS($M$7:$M468,$C$7:$C468,$C469))),"No Dues")</f>
        <v/>
      </c>
      <c r="M469" s="143"/>
      <c r="N469" s="143"/>
      <c r="O469" s="145" t="str">
        <f>IFERROR(IF(AND(L469&lt;=0,M469&lt;&gt;""),"Cash?",SUMIFS($M$8:$M469,$C$8:$C469,$C469)/VLOOKUP($C469,$C$8:$L469,10,FALSE)),"")</f>
        <v/>
      </c>
      <c r="P469" s="50" t="str">
        <f t="shared" si="22"/>
        <v/>
      </c>
      <c r="Q469" s="63"/>
      <c r="R469" s="88" t="str">
        <f>IF(IFERROR(VLOOKUP(C469,$C$7:C468,1,FALSE)&gt;0,0),"",1)</f>
        <v/>
      </c>
      <c r="S469" s="88"/>
      <c r="T469" s="88" t="str">
        <f t="shared" si="23"/>
        <v/>
      </c>
      <c r="U469" s="89" t="e">
        <f t="shared" si="21"/>
        <v>#VALUE!</v>
      </c>
      <c r="V469" s="61"/>
      <c r="W469" s="146"/>
      <c r="X469" s="147"/>
    </row>
    <row r="470" spans="1:24" ht="16.5" customHeight="1">
      <c r="A470" s="62"/>
      <c r="B470" s="83" t="str">
        <f>IF(C470="","",_xlfn.AGGREGATE(2,7,$B$8:B469)+1)</f>
        <v/>
      </c>
      <c r="C470" s="84" t="str">
        <f>IFERROR(IF(D470="","",INDEX('Party Data'!$C$1:$P$9950,MATCH(DCR!D470,'Party Data'!$P$2:$P$9950,0)+1,4)),"New")</f>
        <v/>
      </c>
      <c r="D470" s="7"/>
      <c r="E470" s="8" t="str">
        <f>IFERROR(IF(C470="","",VLOOKUP(C470,'Party Data'!F:H,3,FALSE)),"")</f>
        <v/>
      </c>
      <c r="F470" s="10" t="str">
        <f>IFERROR(IF(D470="","",INDEX('Party Data'!$D:$F,MATCH(DCR!C470,'Party Data'!F:F,0),1)),"")</f>
        <v/>
      </c>
      <c r="G470" s="32" t="str">
        <f>IFERROR(VLOOKUP(C470,'Party Data'!$F:$N,8,FALSE),"")</f>
        <v/>
      </c>
      <c r="H470" s="85" t="str">
        <f>IFERROR(UPPER(LEFT(VLOOKUP(C470,'Party Data'!$F:$M,5,FALSE),3)),"")</f>
        <v/>
      </c>
      <c r="I470" s="86" t="str">
        <f>IF(F470="","",VLOOKUP($D$2,ID!$C$1:$F$86,3,FALSE))</f>
        <v/>
      </c>
      <c r="J470" s="87" t="str">
        <f>IF(I470="","",VLOOKUP(I470,ID!$E$1:$F$107,2,FALSE))</f>
        <v/>
      </c>
      <c r="K470" s="164"/>
      <c r="L470" s="142" t="str">
        <f>IFERROR(IF(C470="","",IF(SUMIFS(Dues!$F$4:$F$153,Dues!$B$4:$B$153,DCR!$C470)-SUMIFS($M$7:$M469,$C$7:$C469,$C470)&lt;0,"No Due",SUMIFS(Dues!$F$4:$F$153,Dues!$B$4:$B$153,DCR!$C470)-SUMIFS($M$7:$M469,$C$7:$C469,$C470))),"No Dues")</f>
        <v/>
      </c>
      <c r="M470" s="143"/>
      <c r="N470" s="143"/>
      <c r="O470" s="145" t="str">
        <f>IFERROR(IF(AND(L470&lt;=0,M470&lt;&gt;""),"Cash?",SUMIFS($M$8:$M470,$C$8:$C470,$C470)/VLOOKUP($C470,$C$8:$L470,10,FALSE)),"")</f>
        <v/>
      </c>
      <c r="P470" s="50" t="str">
        <f t="shared" si="22"/>
        <v/>
      </c>
      <c r="Q470" s="63"/>
      <c r="R470" s="88" t="str">
        <f>IF(IFERROR(VLOOKUP(C470,$C$7:C469,1,FALSE)&gt;0,0),"",1)</f>
        <v/>
      </c>
      <c r="S470" s="88"/>
      <c r="T470" s="88" t="str">
        <f t="shared" si="23"/>
        <v/>
      </c>
      <c r="U470" s="89" t="e">
        <f t="shared" si="21"/>
        <v>#VALUE!</v>
      </c>
      <c r="V470" s="61"/>
      <c r="W470" s="146"/>
      <c r="X470" s="147"/>
    </row>
    <row r="471" spans="1:24" ht="16.5" customHeight="1">
      <c r="A471" s="62"/>
      <c r="B471" s="83" t="str">
        <f>IF(C471="","",_xlfn.AGGREGATE(2,7,$B$8:B470)+1)</f>
        <v/>
      </c>
      <c r="C471" s="84" t="str">
        <f>IFERROR(IF(D471="","",INDEX('Party Data'!$C$1:$P$9950,MATCH(DCR!D471,'Party Data'!$P$2:$P$9950,0)+1,4)),"New")</f>
        <v/>
      </c>
      <c r="D471" s="7"/>
      <c r="E471" s="8" t="str">
        <f>IFERROR(IF(C471="","",VLOOKUP(C471,'Party Data'!F:H,3,FALSE)),"")</f>
        <v/>
      </c>
      <c r="F471" s="10" t="str">
        <f>IFERROR(IF(D471="","",INDEX('Party Data'!$D:$F,MATCH(DCR!C471,'Party Data'!F:F,0),1)),"")</f>
        <v/>
      </c>
      <c r="G471" s="32" t="str">
        <f>IFERROR(VLOOKUP(C471,'Party Data'!$F:$N,8,FALSE),"")</f>
        <v/>
      </c>
      <c r="H471" s="85" t="str">
        <f>IFERROR(UPPER(LEFT(VLOOKUP(C471,'Party Data'!$F:$M,5,FALSE),3)),"")</f>
        <v/>
      </c>
      <c r="I471" s="86" t="str">
        <f>IF(F471="","",VLOOKUP($D$2,ID!$C$1:$F$86,3,FALSE))</f>
        <v/>
      </c>
      <c r="J471" s="87" t="str">
        <f>IF(I471="","",VLOOKUP(I471,ID!$E$1:$F$107,2,FALSE))</f>
        <v/>
      </c>
      <c r="K471" s="164"/>
      <c r="L471" s="142" t="str">
        <f>IFERROR(IF(C471="","",IF(SUMIFS(Dues!$F$4:$F$153,Dues!$B$4:$B$153,DCR!$C471)-SUMIFS($M$7:$M470,$C$7:$C470,$C471)&lt;0,"No Due",SUMIFS(Dues!$F$4:$F$153,Dues!$B$4:$B$153,DCR!$C471)-SUMIFS($M$7:$M470,$C$7:$C470,$C471))),"No Dues")</f>
        <v/>
      </c>
      <c r="M471" s="143"/>
      <c r="N471" s="143"/>
      <c r="O471" s="145" t="str">
        <f>IFERROR(IF(AND(L471&lt;=0,M471&lt;&gt;""),"Cash?",SUMIFS($M$8:$M471,$C$8:$C471,$C471)/VLOOKUP($C471,$C$8:$L471,10,FALSE)),"")</f>
        <v/>
      </c>
      <c r="P471" s="50" t="str">
        <f t="shared" si="22"/>
        <v/>
      </c>
      <c r="Q471" s="63"/>
      <c r="R471" s="88" t="str">
        <f>IF(IFERROR(VLOOKUP(C471,$C$7:C470,1,FALSE)&gt;0,0),"",1)</f>
        <v/>
      </c>
      <c r="S471" s="88"/>
      <c r="T471" s="88" t="str">
        <f t="shared" si="23"/>
        <v/>
      </c>
      <c r="U471" s="89" t="e">
        <f t="shared" si="21"/>
        <v>#VALUE!</v>
      </c>
      <c r="V471" s="61"/>
      <c r="W471" s="146"/>
      <c r="X471" s="147"/>
    </row>
    <row r="472" spans="1:24" ht="16.5" customHeight="1">
      <c r="A472" s="62"/>
      <c r="B472" s="83" t="str">
        <f>IF(C472="","",_xlfn.AGGREGATE(2,7,$B$8:B471)+1)</f>
        <v/>
      </c>
      <c r="C472" s="84" t="str">
        <f>IFERROR(IF(D472="","",INDEX('Party Data'!$C$1:$P$9950,MATCH(DCR!D472,'Party Data'!$P$2:$P$9950,0)+1,4)),"New")</f>
        <v/>
      </c>
      <c r="D472" s="7"/>
      <c r="E472" s="8" t="str">
        <f>IFERROR(IF(C472="","",VLOOKUP(C472,'Party Data'!F:H,3,FALSE)),"")</f>
        <v/>
      </c>
      <c r="F472" s="10" t="str">
        <f>IFERROR(IF(D472="","",INDEX('Party Data'!$D:$F,MATCH(DCR!C472,'Party Data'!F:F,0),1)),"")</f>
        <v/>
      </c>
      <c r="G472" s="32" t="str">
        <f>IFERROR(VLOOKUP(C472,'Party Data'!$F:$N,8,FALSE),"")</f>
        <v/>
      </c>
      <c r="H472" s="85" t="str">
        <f>IFERROR(UPPER(LEFT(VLOOKUP(C472,'Party Data'!$F:$M,5,FALSE),3)),"")</f>
        <v/>
      </c>
      <c r="I472" s="86" t="str">
        <f>IF(F472="","",VLOOKUP($D$2,ID!$C$1:$F$86,3,FALSE))</f>
        <v/>
      </c>
      <c r="J472" s="87" t="str">
        <f>IF(I472="","",VLOOKUP(I472,ID!$E$1:$F$107,2,FALSE))</f>
        <v/>
      </c>
      <c r="K472" s="164"/>
      <c r="L472" s="142" t="str">
        <f>IFERROR(IF(C472="","",IF(SUMIFS(Dues!$F$4:$F$153,Dues!$B$4:$B$153,DCR!$C472)-SUMIFS($M$7:$M471,$C$7:$C471,$C472)&lt;0,"No Due",SUMIFS(Dues!$F$4:$F$153,Dues!$B$4:$B$153,DCR!$C472)-SUMIFS($M$7:$M471,$C$7:$C471,$C472))),"No Dues")</f>
        <v/>
      </c>
      <c r="M472" s="143"/>
      <c r="N472" s="143"/>
      <c r="O472" s="145" t="str">
        <f>IFERROR(IF(AND(L472&lt;=0,M472&lt;&gt;""),"Cash?",SUMIFS($M$8:$M472,$C$8:$C472,$C472)/VLOOKUP($C472,$C$8:$L472,10,FALSE)),"")</f>
        <v/>
      </c>
      <c r="P472" s="50" t="str">
        <f t="shared" si="22"/>
        <v/>
      </c>
      <c r="Q472" s="63"/>
      <c r="R472" s="88" t="str">
        <f>IF(IFERROR(VLOOKUP(C472,$C$7:C471,1,FALSE)&gt;0,0),"",1)</f>
        <v/>
      </c>
      <c r="S472" s="88"/>
      <c r="T472" s="88" t="str">
        <f t="shared" si="23"/>
        <v/>
      </c>
      <c r="U472" s="89" t="e">
        <f t="shared" si="21"/>
        <v>#VALUE!</v>
      </c>
      <c r="V472" s="61"/>
      <c r="W472" s="146"/>
      <c r="X472" s="147"/>
    </row>
    <row r="473" spans="1:24" ht="16.5" customHeight="1">
      <c r="A473" s="62"/>
      <c r="B473" s="83" t="str">
        <f>IF(C473="","",_xlfn.AGGREGATE(2,7,$B$8:B472)+1)</f>
        <v/>
      </c>
      <c r="C473" s="84" t="str">
        <f>IFERROR(IF(D473="","",INDEX('Party Data'!$C$1:$P$9950,MATCH(DCR!D473,'Party Data'!$P$2:$P$9950,0)+1,4)),"New")</f>
        <v/>
      </c>
      <c r="D473" s="7"/>
      <c r="E473" s="8" t="str">
        <f>IFERROR(IF(C473="","",VLOOKUP(C473,'Party Data'!F:H,3,FALSE)),"")</f>
        <v/>
      </c>
      <c r="F473" s="10" t="str">
        <f>IFERROR(IF(D473="","",INDEX('Party Data'!$D:$F,MATCH(DCR!C473,'Party Data'!F:F,0),1)),"")</f>
        <v/>
      </c>
      <c r="G473" s="32" t="str">
        <f>IFERROR(VLOOKUP(C473,'Party Data'!$F:$N,8,FALSE),"")</f>
        <v/>
      </c>
      <c r="H473" s="85" t="str">
        <f>IFERROR(UPPER(LEFT(VLOOKUP(C473,'Party Data'!$F:$M,5,FALSE),3)),"")</f>
        <v/>
      </c>
      <c r="I473" s="86" t="str">
        <f>IF(F473="","",VLOOKUP($D$2,ID!$C$1:$F$86,3,FALSE))</f>
        <v/>
      </c>
      <c r="J473" s="87" t="str">
        <f>IF(I473="","",VLOOKUP(I473,ID!$E$1:$F$107,2,FALSE))</f>
        <v/>
      </c>
      <c r="K473" s="164"/>
      <c r="L473" s="142" t="str">
        <f>IFERROR(IF(C473="","",IF(SUMIFS(Dues!$F$4:$F$153,Dues!$B$4:$B$153,DCR!$C473)-SUMIFS($M$7:$M472,$C$7:$C472,$C473)&lt;0,"No Due",SUMIFS(Dues!$F$4:$F$153,Dues!$B$4:$B$153,DCR!$C473)-SUMIFS($M$7:$M472,$C$7:$C472,$C473))),"No Dues")</f>
        <v/>
      </c>
      <c r="M473" s="143"/>
      <c r="N473" s="143"/>
      <c r="O473" s="145" t="str">
        <f>IFERROR(IF(AND(L473&lt;=0,M473&lt;&gt;""),"Cash?",SUMIFS($M$8:$M473,$C$8:$C473,$C473)/VLOOKUP($C473,$C$8:$L473,10,FALSE)),"")</f>
        <v/>
      </c>
      <c r="P473" s="50" t="str">
        <f t="shared" si="22"/>
        <v/>
      </c>
      <c r="Q473" s="63"/>
      <c r="R473" s="88" t="str">
        <f>IF(IFERROR(VLOOKUP(C473,$C$7:C472,1,FALSE)&gt;0,0),"",1)</f>
        <v/>
      </c>
      <c r="S473" s="88"/>
      <c r="T473" s="88" t="str">
        <f t="shared" si="23"/>
        <v/>
      </c>
      <c r="U473" s="89" t="e">
        <f t="shared" si="21"/>
        <v>#VALUE!</v>
      </c>
      <c r="V473" s="61"/>
      <c r="W473" s="146"/>
      <c r="X473" s="147"/>
    </row>
    <row r="474" spans="1:24" ht="16.5" customHeight="1">
      <c r="A474" s="62"/>
      <c r="B474" s="83" t="str">
        <f>IF(C474="","",_xlfn.AGGREGATE(2,7,$B$8:B473)+1)</f>
        <v/>
      </c>
      <c r="C474" s="84" t="str">
        <f>IFERROR(IF(D474="","",INDEX('Party Data'!$C$1:$P$9950,MATCH(DCR!D474,'Party Data'!$P$2:$P$9950,0)+1,4)),"New")</f>
        <v/>
      </c>
      <c r="D474" s="7"/>
      <c r="E474" s="8" t="str">
        <f>IFERROR(IF(C474="","",VLOOKUP(C474,'Party Data'!F:H,3,FALSE)),"")</f>
        <v/>
      </c>
      <c r="F474" s="10" t="str">
        <f>IFERROR(IF(D474="","",INDEX('Party Data'!$D:$F,MATCH(DCR!C474,'Party Data'!F:F,0),1)),"")</f>
        <v/>
      </c>
      <c r="G474" s="32" t="str">
        <f>IFERROR(VLOOKUP(C474,'Party Data'!$F:$N,8,FALSE),"")</f>
        <v/>
      </c>
      <c r="H474" s="85" t="str">
        <f>IFERROR(UPPER(LEFT(VLOOKUP(C474,'Party Data'!$F:$M,5,FALSE),3)),"")</f>
        <v/>
      </c>
      <c r="I474" s="86" t="str">
        <f>IF(F474="","",VLOOKUP($D$2,ID!$C$1:$F$86,3,FALSE))</f>
        <v/>
      </c>
      <c r="J474" s="87" t="str">
        <f>IF(I474="","",VLOOKUP(I474,ID!$E$1:$F$107,2,FALSE))</f>
        <v/>
      </c>
      <c r="K474" s="164"/>
      <c r="L474" s="142" t="str">
        <f>IFERROR(IF(C474="","",IF(SUMIFS(Dues!$F$4:$F$153,Dues!$B$4:$B$153,DCR!$C474)-SUMIFS($M$7:$M473,$C$7:$C473,$C474)&lt;0,"No Due",SUMIFS(Dues!$F$4:$F$153,Dues!$B$4:$B$153,DCR!$C474)-SUMIFS($M$7:$M473,$C$7:$C473,$C474))),"No Dues")</f>
        <v/>
      </c>
      <c r="M474" s="143"/>
      <c r="N474" s="143"/>
      <c r="O474" s="145" t="str">
        <f>IFERROR(IF(AND(L474&lt;=0,M474&lt;&gt;""),"Cash?",SUMIFS($M$8:$M474,$C$8:$C474,$C474)/VLOOKUP($C474,$C$8:$L474,10,FALSE)),"")</f>
        <v/>
      </c>
      <c r="P474" s="50" t="str">
        <f t="shared" si="22"/>
        <v/>
      </c>
      <c r="Q474" s="63"/>
      <c r="R474" s="88" t="str">
        <f>IF(IFERROR(VLOOKUP(C474,$C$7:C473,1,FALSE)&gt;0,0),"",1)</f>
        <v/>
      </c>
      <c r="S474" s="88"/>
      <c r="T474" s="88" t="str">
        <f t="shared" si="23"/>
        <v/>
      </c>
      <c r="U474" s="89" t="e">
        <f t="shared" si="21"/>
        <v>#VALUE!</v>
      </c>
      <c r="V474" s="61"/>
      <c r="W474" s="146"/>
      <c r="X474" s="147"/>
    </row>
    <row r="475" spans="1:24" ht="16.5" customHeight="1">
      <c r="A475" s="62"/>
      <c r="B475" s="83" t="str">
        <f>IF(C475="","",_xlfn.AGGREGATE(2,7,$B$8:B474)+1)</f>
        <v/>
      </c>
      <c r="C475" s="84" t="str">
        <f>IFERROR(IF(D475="","",INDEX('Party Data'!$C$1:$P$9950,MATCH(DCR!D475,'Party Data'!$P$2:$P$9950,0)+1,4)),"New")</f>
        <v/>
      </c>
      <c r="D475" s="7"/>
      <c r="E475" s="8" t="str">
        <f>IFERROR(IF(C475="","",VLOOKUP(C475,'Party Data'!F:H,3,FALSE)),"")</f>
        <v/>
      </c>
      <c r="F475" s="10" t="str">
        <f>IFERROR(IF(D475="","",INDEX('Party Data'!$D:$F,MATCH(DCR!C475,'Party Data'!F:F,0),1)),"")</f>
        <v/>
      </c>
      <c r="G475" s="32" t="str">
        <f>IFERROR(VLOOKUP(C475,'Party Data'!$F:$N,8,FALSE),"")</f>
        <v/>
      </c>
      <c r="H475" s="85" t="str">
        <f>IFERROR(UPPER(LEFT(VLOOKUP(C475,'Party Data'!$F:$M,5,FALSE),3)),"")</f>
        <v/>
      </c>
      <c r="I475" s="86" t="str">
        <f>IF(F475="","",VLOOKUP($D$2,ID!$C$1:$F$86,3,FALSE))</f>
        <v/>
      </c>
      <c r="J475" s="87" t="str">
        <f>IF(I475="","",VLOOKUP(I475,ID!$E$1:$F$107,2,FALSE))</f>
        <v/>
      </c>
      <c r="K475" s="164"/>
      <c r="L475" s="142" t="str">
        <f>IFERROR(IF(C475="","",IF(SUMIFS(Dues!$F$4:$F$153,Dues!$B$4:$B$153,DCR!$C475)-SUMIFS($M$7:$M474,$C$7:$C474,$C475)&lt;0,"No Due",SUMIFS(Dues!$F$4:$F$153,Dues!$B$4:$B$153,DCR!$C475)-SUMIFS($M$7:$M474,$C$7:$C474,$C475))),"No Dues")</f>
        <v/>
      </c>
      <c r="M475" s="143"/>
      <c r="N475" s="143"/>
      <c r="O475" s="145" t="str">
        <f>IFERROR(IF(AND(L475&lt;=0,M475&lt;&gt;""),"Cash?",SUMIFS($M$8:$M475,$C$8:$C475,$C475)/VLOOKUP($C475,$C$8:$L475,10,FALSE)),"")</f>
        <v/>
      </c>
      <c r="P475" s="50" t="str">
        <f t="shared" si="22"/>
        <v/>
      </c>
      <c r="Q475" s="63"/>
      <c r="R475" s="88" t="str">
        <f>IF(IFERROR(VLOOKUP(C475,$C$7:C474,1,FALSE)&gt;0,0),"",1)</f>
        <v/>
      </c>
      <c r="S475" s="88"/>
      <c r="T475" s="88" t="str">
        <f t="shared" si="23"/>
        <v/>
      </c>
      <c r="U475" s="89" t="e">
        <f t="shared" si="21"/>
        <v>#VALUE!</v>
      </c>
      <c r="V475" s="61"/>
      <c r="W475" s="146"/>
      <c r="X475" s="147"/>
    </row>
    <row r="476" spans="1:24" ht="16.5" customHeight="1">
      <c r="A476" s="62"/>
      <c r="B476" s="83" t="str">
        <f>IF(C476="","",_xlfn.AGGREGATE(2,7,$B$8:B475)+1)</f>
        <v/>
      </c>
      <c r="C476" s="84" t="str">
        <f>IFERROR(IF(D476="","",INDEX('Party Data'!$C$1:$P$9950,MATCH(DCR!D476,'Party Data'!$P$2:$P$9950,0)+1,4)),"New")</f>
        <v/>
      </c>
      <c r="D476" s="7"/>
      <c r="E476" s="8" t="str">
        <f>IFERROR(IF(C476="","",VLOOKUP(C476,'Party Data'!F:H,3,FALSE)),"")</f>
        <v/>
      </c>
      <c r="F476" s="10" t="str">
        <f>IFERROR(IF(D476="","",INDEX('Party Data'!$D:$F,MATCH(DCR!C476,'Party Data'!F:F,0),1)),"")</f>
        <v/>
      </c>
      <c r="G476" s="32" t="str">
        <f>IFERROR(VLOOKUP(C476,'Party Data'!$F:$N,8,FALSE),"")</f>
        <v/>
      </c>
      <c r="H476" s="85" t="str">
        <f>IFERROR(UPPER(LEFT(VLOOKUP(C476,'Party Data'!$F:$M,5,FALSE),3)),"")</f>
        <v/>
      </c>
      <c r="I476" s="86" t="str">
        <f>IF(F476="","",VLOOKUP($D$2,ID!$C$1:$F$86,3,FALSE))</f>
        <v/>
      </c>
      <c r="J476" s="87" t="str">
        <f>IF(I476="","",VLOOKUP(I476,ID!$E$1:$F$107,2,FALSE))</f>
        <v/>
      </c>
      <c r="K476" s="164"/>
      <c r="L476" s="142" t="str">
        <f>IFERROR(IF(C476="","",IF(SUMIFS(Dues!$F$4:$F$153,Dues!$B$4:$B$153,DCR!$C476)-SUMIFS($M$7:$M475,$C$7:$C475,$C476)&lt;0,"No Due",SUMIFS(Dues!$F$4:$F$153,Dues!$B$4:$B$153,DCR!$C476)-SUMIFS($M$7:$M475,$C$7:$C475,$C476))),"No Dues")</f>
        <v/>
      </c>
      <c r="M476" s="143"/>
      <c r="N476" s="143"/>
      <c r="O476" s="145" t="str">
        <f>IFERROR(IF(AND(L476&lt;=0,M476&lt;&gt;""),"Cash?",SUMIFS($M$8:$M476,$C$8:$C476,$C476)/VLOOKUP($C476,$C$8:$L476,10,FALSE)),"")</f>
        <v/>
      </c>
      <c r="P476" s="50" t="str">
        <f t="shared" si="22"/>
        <v/>
      </c>
      <c r="Q476" s="63"/>
      <c r="R476" s="88" t="str">
        <f>IF(IFERROR(VLOOKUP(C476,$C$7:C475,1,FALSE)&gt;0,0),"",1)</f>
        <v/>
      </c>
      <c r="S476" s="88"/>
      <c r="T476" s="88" t="str">
        <f t="shared" si="23"/>
        <v/>
      </c>
      <c r="U476" s="89" t="e">
        <f t="shared" si="21"/>
        <v>#VALUE!</v>
      </c>
      <c r="V476" s="61"/>
      <c r="W476" s="146"/>
      <c r="X476" s="147"/>
    </row>
    <row r="477" spans="1:24" ht="16.5" customHeight="1">
      <c r="A477" s="62"/>
      <c r="B477" s="83" t="str">
        <f>IF(C477="","",_xlfn.AGGREGATE(2,7,$B$8:B476)+1)</f>
        <v/>
      </c>
      <c r="C477" s="84" t="str">
        <f>IFERROR(IF(D477="","",INDEX('Party Data'!$C$1:$P$9950,MATCH(DCR!D477,'Party Data'!$P$2:$P$9950,0)+1,4)),"New")</f>
        <v/>
      </c>
      <c r="D477" s="7"/>
      <c r="E477" s="8" t="str">
        <f>IFERROR(IF(C477="","",VLOOKUP(C477,'Party Data'!F:H,3,FALSE)),"")</f>
        <v/>
      </c>
      <c r="F477" s="10" t="str">
        <f>IFERROR(IF(D477="","",INDEX('Party Data'!$D:$F,MATCH(DCR!C477,'Party Data'!F:F,0),1)),"")</f>
        <v/>
      </c>
      <c r="G477" s="32" t="str">
        <f>IFERROR(VLOOKUP(C477,'Party Data'!$F:$N,8,FALSE),"")</f>
        <v/>
      </c>
      <c r="H477" s="85" t="str">
        <f>IFERROR(UPPER(LEFT(VLOOKUP(C477,'Party Data'!$F:$M,5,FALSE),3)),"")</f>
        <v/>
      </c>
      <c r="I477" s="86" t="str">
        <f>IF(F477="","",VLOOKUP($D$2,ID!$C$1:$F$86,3,FALSE))</f>
        <v/>
      </c>
      <c r="J477" s="87" t="str">
        <f>IF(I477="","",VLOOKUP(I477,ID!$E$1:$F$107,2,FALSE))</f>
        <v/>
      </c>
      <c r="K477" s="164"/>
      <c r="L477" s="142" t="str">
        <f>IFERROR(IF(C477="","",IF(SUMIFS(Dues!$F$4:$F$153,Dues!$B$4:$B$153,DCR!$C477)-SUMIFS($M$7:$M476,$C$7:$C476,$C477)&lt;0,"No Due",SUMIFS(Dues!$F$4:$F$153,Dues!$B$4:$B$153,DCR!$C477)-SUMIFS($M$7:$M476,$C$7:$C476,$C477))),"No Dues")</f>
        <v/>
      </c>
      <c r="M477" s="143"/>
      <c r="N477" s="143"/>
      <c r="O477" s="145" t="str">
        <f>IFERROR(IF(AND(L477&lt;=0,M477&lt;&gt;""),"Cash?",SUMIFS($M$8:$M477,$C$8:$C477,$C477)/VLOOKUP($C477,$C$8:$L477,10,FALSE)),"")</f>
        <v/>
      </c>
      <c r="P477" s="50" t="str">
        <f t="shared" si="22"/>
        <v/>
      </c>
      <c r="Q477" s="63"/>
      <c r="R477" s="88" t="str">
        <f>IF(IFERROR(VLOOKUP(C477,$C$7:C476,1,FALSE)&gt;0,0),"",1)</f>
        <v/>
      </c>
      <c r="S477" s="88"/>
      <c r="T477" s="88" t="str">
        <f t="shared" si="23"/>
        <v/>
      </c>
      <c r="U477" s="89" t="e">
        <f t="shared" ref="U477:U540" si="24">OR(N477&gt;0,M477&gt;0,VALUE(L477)&gt;0)</f>
        <v>#VALUE!</v>
      </c>
      <c r="V477" s="61"/>
      <c r="W477" s="146"/>
      <c r="X477" s="147"/>
    </row>
    <row r="478" spans="1:24" ht="16.5" customHeight="1">
      <c r="A478" s="62"/>
      <c r="B478" s="83" t="str">
        <f>IF(C478="","",_xlfn.AGGREGATE(2,7,$B$8:B477)+1)</f>
        <v/>
      </c>
      <c r="C478" s="84" t="str">
        <f>IFERROR(IF(D478="","",INDEX('Party Data'!$C$1:$P$9950,MATCH(DCR!D478,'Party Data'!$P$2:$P$9950,0)+1,4)),"New")</f>
        <v/>
      </c>
      <c r="D478" s="7"/>
      <c r="E478" s="8" t="str">
        <f>IFERROR(IF(C478="","",VLOOKUP(C478,'Party Data'!F:H,3,FALSE)),"")</f>
        <v/>
      </c>
      <c r="F478" s="10" t="str">
        <f>IFERROR(IF(D478="","",INDEX('Party Data'!$D:$F,MATCH(DCR!C478,'Party Data'!F:F,0),1)),"")</f>
        <v/>
      </c>
      <c r="G478" s="32" t="str">
        <f>IFERROR(VLOOKUP(C478,'Party Data'!$F:$N,8,FALSE),"")</f>
        <v/>
      </c>
      <c r="H478" s="85" t="str">
        <f>IFERROR(UPPER(LEFT(VLOOKUP(C478,'Party Data'!$F:$M,5,FALSE),3)),"")</f>
        <v/>
      </c>
      <c r="I478" s="86" t="str">
        <f>IF(F478="","",VLOOKUP($D$2,ID!$C$1:$F$86,3,FALSE))</f>
        <v/>
      </c>
      <c r="J478" s="87" t="str">
        <f>IF(I478="","",VLOOKUP(I478,ID!$E$1:$F$107,2,FALSE))</f>
        <v/>
      </c>
      <c r="K478" s="164"/>
      <c r="L478" s="142" t="str">
        <f>IFERROR(IF(C478="","",IF(SUMIFS(Dues!$F$4:$F$153,Dues!$B$4:$B$153,DCR!$C478)-SUMIFS($M$7:$M477,$C$7:$C477,$C478)&lt;0,"No Due",SUMIFS(Dues!$F$4:$F$153,Dues!$B$4:$B$153,DCR!$C478)-SUMIFS($M$7:$M477,$C$7:$C477,$C478))),"No Dues")</f>
        <v/>
      </c>
      <c r="M478" s="143"/>
      <c r="N478" s="143"/>
      <c r="O478" s="145" t="str">
        <f>IFERROR(IF(AND(L478&lt;=0,M478&lt;&gt;""),"Cash?",SUMIFS($M$8:$M478,$C$8:$C478,$C478)/VLOOKUP($C478,$C$8:$L478,10,FALSE)),"")</f>
        <v/>
      </c>
      <c r="P478" s="50" t="str">
        <f t="shared" si="22"/>
        <v/>
      </c>
      <c r="Q478" s="63"/>
      <c r="R478" s="88" t="str">
        <f>IF(IFERROR(VLOOKUP(C478,$C$7:C477,1,FALSE)&gt;0,0),"",1)</f>
        <v/>
      </c>
      <c r="S478" s="88"/>
      <c r="T478" s="88" t="str">
        <f t="shared" si="23"/>
        <v/>
      </c>
      <c r="U478" s="89" t="e">
        <f t="shared" si="24"/>
        <v>#VALUE!</v>
      </c>
      <c r="V478" s="61"/>
      <c r="W478" s="146"/>
      <c r="X478" s="147"/>
    </row>
    <row r="479" spans="1:24" ht="16.5" customHeight="1">
      <c r="A479" s="62"/>
      <c r="B479" s="83" t="str">
        <f>IF(C479="","",_xlfn.AGGREGATE(2,7,$B$8:B478)+1)</f>
        <v/>
      </c>
      <c r="C479" s="84" t="str">
        <f>IFERROR(IF(D479="","",INDEX('Party Data'!$C$1:$P$9950,MATCH(DCR!D479,'Party Data'!$P$2:$P$9950,0)+1,4)),"New")</f>
        <v/>
      </c>
      <c r="D479" s="7"/>
      <c r="E479" s="8" t="str">
        <f>IFERROR(IF(C479="","",VLOOKUP(C479,'Party Data'!F:H,3,FALSE)),"")</f>
        <v/>
      </c>
      <c r="F479" s="10" t="str">
        <f>IFERROR(IF(D479="","",INDEX('Party Data'!$D:$F,MATCH(DCR!C479,'Party Data'!F:F,0),1)),"")</f>
        <v/>
      </c>
      <c r="G479" s="32" t="str">
        <f>IFERROR(VLOOKUP(C479,'Party Data'!$F:$N,8,FALSE),"")</f>
        <v/>
      </c>
      <c r="H479" s="85" t="str">
        <f>IFERROR(UPPER(LEFT(VLOOKUP(C479,'Party Data'!$F:$M,5,FALSE),3)),"")</f>
        <v/>
      </c>
      <c r="I479" s="86" t="str">
        <f>IF(F479="","",VLOOKUP($D$2,ID!$C$1:$F$86,3,FALSE))</f>
        <v/>
      </c>
      <c r="J479" s="87" t="str">
        <f>IF(I479="","",VLOOKUP(I479,ID!$E$1:$F$107,2,FALSE))</f>
        <v/>
      </c>
      <c r="K479" s="164"/>
      <c r="L479" s="142" t="str">
        <f>IFERROR(IF(C479="","",IF(SUMIFS(Dues!$F$4:$F$153,Dues!$B$4:$B$153,DCR!$C479)-SUMIFS($M$7:$M478,$C$7:$C478,$C479)&lt;0,"No Due",SUMIFS(Dues!$F$4:$F$153,Dues!$B$4:$B$153,DCR!$C479)-SUMIFS($M$7:$M478,$C$7:$C478,$C479))),"No Dues")</f>
        <v/>
      </c>
      <c r="M479" s="143"/>
      <c r="N479" s="143"/>
      <c r="O479" s="145" t="str">
        <f>IFERROR(IF(AND(L479&lt;=0,M479&lt;&gt;""),"Cash?",SUMIFS($M$8:$M479,$C$8:$C479,$C479)/VLOOKUP($C479,$C$8:$L479,10,FALSE)),"")</f>
        <v/>
      </c>
      <c r="P479" s="50" t="str">
        <f t="shared" si="22"/>
        <v/>
      </c>
      <c r="Q479" s="63"/>
      <c r="R479" s="88" t="str">
        <f>IF(IFERROR(VLOOKUP(C479,$C$7:C478,1,FALSE)&gt;0,0),"",1)</f>
        <v/>
      </c>
      <c r="S479" s="88"/>
      <c r="T479" s="88" t="str">
        <f t="shared" si="23"/>
        <v/>
      </c>
      <c r="U479" s="89" t="e">
        <f t="shared" si="24"/>
        <v>#VALUE!</v>
      </c>
      <c r="V479" s="61"/>
      <c r="W479" s="146"/>
      <c r="X479" s="147"/>
    </row>
    <row r="480" spans="1:24" ht="16.5" customHeight="1">
      <c r="A480" s="62"/>
      <c r="B480" s="83" t="str">
        <f>IF(C480="","",_xlfn.AGGREGATE(2,7,$B$8:B479)+1)</f>
        <v/>
      </c>
      <c r="C480" s="84" t="str">
        <f>IFERROR(IF(D480="","",INDEX('Party Data'!$C$1:$P$9950,MATCH(DCR!D480,'Party Data'!$P$2:$P$9950,0)+1,4)),"New")</f>
        <v/>
      </c>
      <c r="D480" s="7"/>
      <c r="E480" s="8" t="str">
        <f>IFERROR(IF(C480="","",VLOOKUP(C480,'Party Data'!F:H,3,FALSE)),"")</f>
        <v/>
      </c>
      <c r="F480" s="10" t="str">
        <f>IFERROR(IF(D480="","",INDEX('Party Data'!$D:$F,MATCH(DCR!C480,'Party Data'!F:F,0),1)),"")</f>
        <v/>
      </c>
      <c r="G480" s="32" t="str">
        <f>IFERROR(VLOOKUP(C480,'Party Data'!$F:$N,8,FALSE),"")</f>
        <v/>
      </c>
      <c r="H480" s="85" t="str">
        <f>IFERROR(UPPER(LEFT(VLOOKUP(C480,'Party Data'!$F:$M,5,FALSE),3)),"")</f>
        <v/>
      </c>
      <c r="I480" s="86" t="str">
        <f>IF(F480="","",VLOOKUP($D$2,ID!$C$1:$F$86,3,FALSE))</f>
        <v/>
      </c>
      <c r="J480" s="87" t="str">
        <f>IF(I480="","",VLOOKUP(I480,ID!$E$1:$F$107,2,FALSE))</f>
        <v/>
      </c>
      <c r="K480" s="164"/>
      <c r="L480" s="142" t="str">
        <f>IFERROR(IF(C480="","",IF(SUMIFS(Dues!$F$4:$F$153,Dues!$B$4:$B$153,DCR!$C480)-SUMIFS($M$7:$M479,$C$7:$C479,$C480)&lt;0,"No Due",SUMIFS(Dues!$F$4:$F$153,Dues!$B$4:$B$153,DCR!$C480)-SUMIFS($M$7:$M479,$C$7:$C479,$C480))),"No Dues")</f>
        <v/>
      </c>
      <c r="M480" s="143"/>
      <c r="N480" s="143"/>
      <c r="O480" s="145" t="str">
        <f>IFERROR(IF(AND(L480&lt;=0,M480&lt;&gt;""),"Cash?",SUMIFS($M$8:$M480,$C$8:$C480,$C480)/VLOOKUP($C480,$C$8:$L480,10,FALSE)),"")</f>
        <v/>
      </c>
      <c r="P480" s="50" t="str">
        <f t="shared" si="22"/>
        <v/>
      </c>
      <c r="Q480" s="63"/>
      <c r="R480" s="88" t="str">
        <f>IF(IFERROR(VLOOKUP(C480,$C$7:C479,1,FALSE)&gt;0,0),"",1)</f>
        <v/>
      </c>
      <c r="S480" s="88"/>
      <c r="T480" s="88" t="str">
        <f t="shared" si="23"/>
        <v/>
      </c>
      <c r="U480" s="89" t="e">
        <f t="shared" si="24"/>
        <v>#VALUE!</v>
      </c>
      <c r="V480" s="61"/>
      <c r="W480" s="146"/>
      <c r="X480" s="147"/>
    </row>
    <row r="481" spans="1:24" ht="16.5" customHeight="1">
      <c r="A481" s="62"/>
      <c r="B481" s="83" t="str">
        <f>IF(C481="","",_xlfn.AGGREGATE(2,7,$B$8:B480)+1)</f>
        <v/>
      </c>
      <c r="C481" s="84" t="str">
        <f>IFERROR(IF(D481="","",INDEX('Party Data'!$C$1:$P$9950,MATCH(DCR!D481,'Party Data'!$P$2:$P$9950,0)+1,4)),"New")</f>
        <v/>
      </c>
      <c r="D481" s="7"/>
      <c r="E481" s="8" t="str">
        <f>IFERROR(IF(C481="","",VLOOKUP(C481,'Party Data'!F:H,3,FALSE)),"")</f>
        <v/>
      </c>
      <c r="F481" s="10" t="str">
        <f>IFERROR(IF(D481="","",INDEX('Party Data'!$D:$F,MATCH(DCR!C481,'Party Data'!F:F,0),1)),"")</f>
        <v/>
      </c>
      <c r="G481" s="32" t="str">
        <f>IFERROR(VLOOKUP(C481,'Party Data'!$F:$N,8,FALSE),"")</f>
        <v/>
      </c>
      <c r="H481" s="85" t="str">
        <f>IFERROR(UPPER(LEFT(VLOOKUP(C481,'Party Data'!$F:$M,5,FALSE),3)),"")</f>
        <v/>
      </c>
      <c r="I481" s="86" t="str">
        <f>IF(F481="","",VLOOKUP($D$2,ID!$C$1:$F$86,3,FALSE))</f>
        <v/>
      </c>
      <c r="J481" s="87" t="str">
        <f>IF(I481="","",VLOOKUP(I481,ID!$E$1:$F$107,2,FALSE))</f>
        <v/>
      </c>
      <c r="K481" s="164"/>
      <c r="L481" s="142" t="str">
        <f>IFERROR(IF(C481="","",IF(SUMIFS(Dues!$F$4:$F$153,Dues!$B$4:$B$153,DCR!$C481)-SUMIFS($M$7:$M480,$C$7:$C480,$C481)&lt;0,"No Due",SUMIFS(Dues!$F$4:$F$153,Dues!$B$4:$B$153,DCR!$C481)-SUMIFS($M$7:$M480,$C$7:$C480,$C481))),"No Dues")</f>
        <v/>
      </c>
      <c r="M481" s="143"/>
      <c r="N481" s="143"/>
      <c r="O481" s="145" t="str">
        <f>IFERROR(IF(AND(L481&lt;=0,M481&lt;&gt;""),"Cash?",SUMIFS($M$8:$M481,$C$8:$C481,$C481)/VLOOKUP($C481,$C$8:$L481,10,FALSE)),"")</f>
        <v/>
      </c>
      <c r="P481" s="50" t="str">
        <f t="shared" si="22"/>
        <v/>
      </c>
      <c r="Q481" s="63"/>
      <c r="R481" s="88" t="str">
        <f>IF(IFERROR(VLOOKUP(C481,$C$7:C480,1,FALSE)&gt;0,0),"",1)</f>
        <v/>
      </c>
      <c r="S481" s="88"/>
      <c r="T481" s="88" t="str">
        <f t="shared" si="23"/>
        <v/>
      </c>
      <c r="U481" s="89" t="e">
        <f t="shared" si="24"/>
        <v>#VALUE!</v>
      </c>
      <c r="V481" s="61"/>
      <c r="W481" s="146"/>
      <c r="X481" s="147"/>
    </row>
    <row r="482" spans="1:24" ht="16.5" customHeight="1">
      <c r="A482" s="62"/>
      <c r="B482" s="83" t="str">
        <f>IF(C482="","",_xlfn.AGGREGATE(2,7,$B$8:B481)+1)</f>
        <v/>
      </c>
      <c r="C482" s="84" t="str">
        <f>IFERROR(IF(D482="","",INDEX('Party Data'!$C$1:$P$9950,MATCH(DCR!D482,'Party Data'!$P$2:$P$9950,0)+1,4)),"New")</f>
        <v/>
      </c>
      <c r="D482" s="7"/>
      <c r="E482" s="8" t="str">
        <f>IFERROR(IF(C482="","",VLOOKUP(C482,'Party Data'!F:H,3,FALSE)),"")</f>
        <v/>
      </c>
      <c r="F482" s="10" t="str">
        <f>IFERROR(IF(D482="","",INDEX('Party Data'!$D:$F,MATCH(DCR!C482,'Party Data'!F:F,0),1)),"")</f>
        <v/>
      </c>
      <c r="G482" s="32" t="str">
        <f>IFERROR(VLOOKUP(C482,'Party Data'!$F:$N,8,FALSE),"")</f>
        <v/>
      </c>
      <c r="H482" s="85" t="str">
        <f>IFERROR(UPPER(LEFT(VLOOKUP(C482,'Party Data'!$F:$M,5,FALSE),3)),"")</f>
        <v/>
      </c>
      <c r="I482" s="86" t="str">
        <f>IF(F482="","",VLOOKUP($D$2,ID!$C$1:$F$86,3,FALSE))</f>
        <v/>
      </c>
      <c r="J482" s="87" t="str">
        <f>IF(I482="","",VLOOKUP(I482,ID!$E$1:$F$107,2,FALSE))</f>
        <v/>
      </c>
      <c r="K482" s="164"/>
      <c r="L482" s="142" t="str">
        <f>IFERROR(IF(C482="","",IF(SUMIFS(Dues!$F$4:$F$153,Dues!$B$4:$B$153,DCR!$C482)-SUMIFS($M$7:$M481,$C$7:$C481,$C482)&lt;0,"No Due",SUMIFS(Dues!$F$4:$F$153,Dues!$B$4:$B$153,DCR!$C482)-SUMIFS($M$7:$M481,$C$7:$C481,$C482))),"No Dues")</f>
        <v/>
      </c>
      <c r="M482" s="143"/>
      <c r="N482" s="143"/>
      <c r="O482" s="145" t="str">
        <f>IFERROR(IF(AND(L482&lt;=0,M482&lt;&gt;""),"Cash?",SUMIFS($M$8:$M482,$C$8:$C482,$C482)/VLOOKUP($C482,$C$8:$L482,10,FALSE)),"")</f>
        <v/>
      </c>
      <c r="P482" s="50" t="str">
        <f t="shared" si="22"/>
        <v/>
      </c>
      <c r="Q482" s="63"/>
      <c r="R482" s="88" t="str">
        <f>IF(IFERROR(VLOOKUP(C482,$C$7:C481,1,FALSE)&gt;0,0),"",1)</f>
        <v/>
      </c>
      <c r="S482" s="88"/>
      <c r="T482" s="88" t="str">
        <f t="shared" si="23"/>
        <v/>
      </c>
      <c r="U482" s="89" t="e">
        <f t="shared" si="24"/>
        <v>#VALUE!</v>
      </c>
      <c r="V482" s="61"/>
      <c r="W482" s="146"/>
      <c r="X482" s="147"/>
    </row>
    <row r="483" spans="1:24" ht="16.5" customHeight="1">
      <c r="A483" s="62"/>
      <c r="B483" s="83" t="str">
        <f>IF(C483="","",_xlfn.AGGREGATE(2,7,$B$8:B482)+1)</f>
        <v/>
      </c>
      <c r="C483" s="84" t="str">
        <f>IFERROR(IF(D483="","",INDEX('Party Data'!$C$1:$P$9950,MATCH(DCR!D483,'Party Data'!$P$2:$P$9950,0)+1,4)),"New")</f>
        <v/>
      </c>
      <c r="D483" s="7"/>
      <c r="E483" s="8" t="str">
        <f>IFERROR(IF(C483="","",VLOOKUP(C483,'Party Data'!F:H,3,FALSE)),"")</f>
        <v/>
      </c>
      <c r="F483" s="10" t="str">
        <f>IFERROR(IF(D483="","",INDEX('Party Data'!$D:$F,MATCH(DCR!C483,'Party Data'!F:F,0),1)),"")</f>
        <v/>
      </c>
      <c r="G483" s="32" t="str">
        <f>IFERROR(VLOOKUP(C483,'Party Data'!$F:$N,8,FALSE),"")</f>
        <v/>
      </c>
      <c r="H483" s="85" t="str">
        <f>IFERROR(UPPER(LEFT(VLOOKUP(C483,'Party Data'!$F:$M,5,FALSE),3)),"")</f>
        <v/>
      </c>
      <c r="I483" s="86" t="str">
        <f>IF(F483="","",VLOOKUP($D$2,ID!$C$1:$F$86,3,FALSE))</f>
        <v/>
      </c>
      <c r="J483" s="87" t="str">
        <f>IF(I483="","",VLOOKUP(I483,ID!$E$1:$F$107,2,FALSE))</f>
        <v/>
      </c>
      <c r="K483" s="164"/>
      <c r="L483" s="142" t="str">
        <f>IFERROR(IF(C483="","",IF(SUMIFS(Dues!$F$4:$F$153,Dues!$B$4:$B$153,DCR!$C483)-SUMIFS($M$7:$M482,$C$7:$C482,$C483)&lt;0,"No Due",SUMIFS(Dues!$F$4:$F$153,Dues!$B$4:$B$153,DCR!$C483)-SUMIFS($M$7:$M482,$C$7:$C482,$C483))),"No Dues")</f>
        <v/>
      </c>
      <c r="M483" s="143"/>
      <c r="N483" s="143"/>
      <c r="O483" s="145" t="str">
        <f>IFERROR(IF(AND(L483&lt;=0,M483&lt;&gt;""),"Cash?",SUMIFS($M$8:$M483,$C$8:$C483,$C483)/VLOOKUP($C483,$C$8:$L483,10,FALSE)),"")</f>
        <v/>
      </c>
      <c r="P483" s="50" t="str">
        <f t="shared" si="22"/>
        <v/>
      </c>
      <c r="Q483" s="63"/>
      <c r="R483" s="88" t="str">
        <f>IF(IFERROR(VLOOKUP(C483,$C$7:C482,1,FALSE)&gt;0,0),"",1)</f>
        <v/>
      </c>
      <c r="S483" s="88"/>
      <c r="T483" s="88" t="str">
        <f t="shared" si="23"/>
        <v/>
      </c>
      <c r="U483" s="89" t="e">
        <f t="shared" si="24"/>
        <v>#VALUE!</v>
      </c>
      <c r="V483" s="61"/>
      <c r="W483" s="146"/>
      <c r="X483" s="147"/>
    </row>
    <row r="484" spans="1:24" ht="16.5" customHeight="1">
      <c r="A484" s="62"/>
      <c r="B484" s="83" t="str">
        <f>IF(C484="","",_xlfn.AGGREGATE(2,7,$B$8:B483)+1)</f>
        <v/>
      </c>
      <c r="C484" s="84" t="str">
        <f>IFERROR(IF(D484="","",INDEX('Party Data'!$C$1:$P$9950,MATCH(DCR!D484,'Party Data'!$P$2:$P$9950,0)+1,4)),"New")</f>
        <v/>
      </c>
      <c r="D484" s="7"/>
      <c r="E484" s="8" t="str">
        <f>IFERROR(IF(C484="","",VLOOKUP(C484,'Party Data'!F:H,3,FALSE)),"")</f>
        <v/>
      </c>
      <c r="F484" s="10" t="str">
        <f>IFERROR(IF(D484="","",INDEX('Party Data'!$D:$F,MATCH(DCR!C484,'Party Data'!F:F,0),1)),"")</f>
        <v/>
      </c>
      <c r="G484" s="32" t="str">
        <f>IFERROR(VLOOKUP(C484,'Party Data'!$F:$N,8,FALSE),"")</f>
        <v/>
      </c>
      <c r="H484" s="85" t="str">
        <f>IFERROR(UPPER(LEFT(VLOOKUP(C484,'Party Data'!$F:$M,5,FALSE),3)),"")</f>
        <v/>
      </c>
      <c r="I484" s="86" t="str">
        <f>IF(F484="","",VLOOKUP($D$2,ID!$C$1:$F$86,3,FALSE))</f>
        <v/>
      </c>
      <c r="J484" s="87" t="str">
        <f>IF(I484="","",VLOOKUP(I484,ID!$E$1:$F$107,2,FALSE))</f>
        <v/>
      </c>
      <c r="K484" s="164"/>
      <c r="L484" s="142" t="str">
        <f>IFERROR(IF(C484="","",IF(SUMIFS(Dues!$F$4:$F$153,Dues!$B$4:$B$153,DCR!$C484)-SUMIFS($M$7:$M483,$C$7:$C483,$C484)&lt;0,"No Due",SUMIFS(Dues!$F$4:$F$153,Dues!$B$4:$B$153,DCR!$C484)-SUMIFS($M$7:$M483,$C$7:$C483,$C484))),"No Dues")</f>
        <v/>
      </c>
      <c r="M484" s="143"/>
      <c r="N484" s="143"/>
      <c r="O484" s="145" t="str">
        <f>IFERROR(IF(AND(L484&lt;=0,M484&lt;&gt;""),"Cash?",SUMIFS($M$8:$M484,$C$8:$C484,$C484)/VLOOKUP($C484,$C$8:$L484,10,FALSE)),"")</f>
        <v/>
      </c>
      <c r="P484" s="50" t="str">
        <f t="shared" si="22"/>
        <v/>
      </c>
      <c r="Q484" s="63"/>
      <c r="R484" s="88" t="str">
        <f>IF(IFERROR(VLOOKUP(C484,$C$7:C483,1,FALSE)&gt;0,0),"",1)</f>
        <v/>
      </c>
      <c r="S484" s="88"/>
      <c r="T484" s="88" t="str">
        <f t="shared" si="23"/>
        <v/>
      </c>
      <c r="U484" s="89" t="e">
        <f t="shared" si="24"/>
        <v>#VALUE!</v>
      </c>
      <c r="V484" s="61"/>
      <c r="W484" s="146"/>
      <c r="X484" s="147"/>
    </row>
    <row r="485" spans="1:24" ht="16.5" customHeight="1">
      <c r="A485" s="62"/>
      <c r="B485" s="83" t="str">
        <f>IF(C485="","",_xlfn.AGGREGATE(2,7,$B$8:B484)+1)</f>
        <v/>
      </c>
      <c r="C485" s="84" t="str">
        <f>IFERROR(IF(D485="","",INDEX('Party Data'!$C$1:$P$9950,MATCH(DCR!D485,'Party Data'!$P$2:$P$9950,0)+1,4)),"New")</f>
        <v/>
      </c>
      <c r="D485" s="7"/>
      <c r="E485" s="8" t="str">
        <f>IFERROR(IF(C485="","",VLOOKUP(C485,'Party Data'!F:H,3,FALSE)),"")</f>
        <v/>
      </c>
      <c r="F485" s="10" t="str">
        <f>IFERROR(IF(D485="","",INDEX('Party Data'!$D:$F,MATCH(DCR!C485,'Party Data'!F:F,0),1)),"")</f>
        <v/>
      </c>
      <c r="G485" s="32" t="str">
        <f>IFERROR(VLOOKUP(C485,'Party Data'!$F:$N,8,FALSE),"")</f>
        <v/>
      </c>
      <c r="H485" s="85" t="str">
        <f>IFERROR(UPPER(LEFT(VLOOKUP(C485,'Party Data'!$F:$M,5,FALSE),3)),"")</f>
        <v/>
      </c>
      <c r="I485" s="86" t="str">
        <f>IF(F485="","",VLOOKUP($D$2,ID!$C$1:$F$86,3,FALSE))</f>
        <v/>
      </c>
      <c r="J485" s="87" t="str">
        <f>IF(I485="","",VLOOKUP(I485,ID!$E$1:$F$107,2,FALSE))</f>
        <v/>
      </c>
      <c r="K485" s="164"/>
      <c r="L485" s="142" t="str">
        <f>IFERROR(IF(C485="","",IF(SUMIFS(Dues!$F$4:$F$153,Dues!$B$4:$B$153,DCR!$C485)-SUMIFS($M$7:$M484,$C$7:$C484,$C485)&lt;0,"No Due",SUMIFS(Dues!$F$4:$F$153,Dues!$B$4:$B$153,DCR!$C485)-SUMIFS($M$7:$M484,$C$7:$C484,$C485))),"No Dues")</f>
        <v/>
      </c>
      <c r="M485" s="143"/>
      <c r="N485" s="143"/>
      <c r="O485" s="145" t="str">
        <f>IFERROR(IF(AND(L485&lt;=0,M485&lt;&gt;""),"Cash?",SUMIFS($M$8:$M485,$C$8:$C485,$C485)/VLOOKUP($C485,$C$8:$L485,10,FALSE)),"")</f>
        <v/>
      </c>
      <c r="P485" s="50" t="str">
        <f t="shared" si="22"/>
        <v/>
      </c>
      <c r="Q485" s="63"/>
      <c r="R485" s="88" t="str">
        <f>IF(IFERROR(VLOOKUP(C485,$C$7:C484,1,FALSE)&gt;0,0),"",1)</f>
        <v/>
      </c>
      <c r="S485" s="88"/>
      <c r="T485" s="88" t="str">
        <f t="shared" si="23"/>
        <v/>
      </c>
      <c r="U485" s="89" t="e">
        <f t="shared" si="24"/>
        <v>#VALUE!</v>
      </c>
      <c r="V485" s="61"/>
      <c r="W485" s="146"/>
      <c r="X485" s="147"/>
    </row>
    <row r="486" spans="1:24" ht="16.5" customHeight="1">
      <c r="A486" s="62"/>
      <c r="B486" s="83" t="str">
        <f>IF(C486="","",_xlfn.AGGREGATE(2,7,$B$8:B485)+1)</f>
        <v/>
      </c>
      <c r="C486" s="84" t="str">
        <f>IFERROR(IF(D486="","",INDEX('Party Data'!$C$1:$P$9950,MATCH(DCR!D486,'Party Data'!$P$2:$P$9950,0)+1,4)),"New")</f>
        <v/>
      </c>
      <c r="D486" s="7"/>
      <c r="E486" s="8" t="str">
        <f>IFERROR(IF(C486="","",VLOOKUP(C486,'Party Data'!F:H,3,FALSE)),"")</f>
        <v/>
      </c>
      <c r="F486" s="10" t="str">
        <f>IFERROR(IF(D486="","",INDEX('Party Data'!$D:$F,MATCH(DCR!C486,'Party Data'!F:F,0),1)),"")</f>
        <v/>
      </c>
      <c r="G486" s="32" t="str">
        <f>IFERROR(VLOOKUP(C486,'Party Data'!$F:$N,8,FALSE),"")</f>
        <v/>
      </c>
      <c r="H486" s="85" t="str">
        <f>IFERROR(UPPER(LEFT(VLOOKUP(C486,'Party Data'!$F:$M,5,FALSE),3)),"")</f>
        <v/>
      </c>
      <c r="I486" s="86" t="str">
        <f>IF(F486="","",VLOOKUP($D$2,ID!$C$1:$F$86,3,FALSE))</f>
        <v/>
      </c>
      <c r="J486" s="87" t="str">
        <f>IF(I486="","",VLOOKUP(I486,ID!$E$1:$F$107,2,FALSE))</f>
        <v/>
      </c>
      <c r="K486" s="164"/>
      <c r="L486" s="142" t="str">
        <f>IFERROR(IF(C486="","",IF(SUMIFS(Dues!$F$4:$F$153,Dues!$B$4:$B$153,DCR!$C486)-SUMIFS($M$7:$M485,$C$7:$C485,$C486)&lt;0,"No Due",SUMIFS(Dues!$F$4:$F$153,Dues!$B$4:$B$153,DCR!$C486)-SUMIFS($M$7:$M485,$C$7:$C485,$C486))),"No Dues")</f>
        <v/>
      </c>
      <c r="M486" s="143"/>
      <c r="N486" s="143"/>
      <c r="O486" s="145" t="str">
        <f>IFERROR(IF(AND(L486&lt;=0,M486&lt;&gt;""),"Cash?",SUMIFS($M$8:$M486,$C$8:$C486,$C486)/VLOOKUP($C486,$C$8:$L486,10,FALSE)),"")</f>
        <v/>
      </c>
      <c r="P486" s="50" t="str">
        <f t="shared" si="22"/>
        <v/>
      </c>
      <c r="Q486" s="63"/>
      <c r="R486" s="88" t="str">
        <f>IF(IFERROR(VLOOKUP(C486,$C$7:C485,1,FALSE)&gt;0,0),"",1)</f>
        <v/>
      </c>
      <c r="S486" s="88"/>
      <c r="T486" s="88" t="str">
        <f t="shared" si="23"/>
        <v/>
      </c>
      <c r="U486" s="89" t="e">
        <f t="shared" si="24"/>
        <v>#VALUE!</v>
      </c>
      <c r="V486" s="61"/>
      <c r="W486" s="146"/>
      <c r="X486" s="147"/>
    </row>
    <row r="487" spans="1:24" ht="16.5" customHeight="1">
      <c r="A487" s="62"/>
      <c r="B487" s="83" t="str">
        <f>IF(C487="","",_xlfn.AGGREGATE(2,7,$B$8:B486)+1)</f>
        <v/>
      </c>
      <c r="C487" s="84" t="str">
        <f>IFERROR(IF(D487="","",INDEX('Party Data'!$C$1:$P$9950,MATCH(DCR!D487,'Party Data'!$P$2:$P$9950,0)+1,4)),"New")</f>
        <v/>
      </c>
      <c r="D487" s="7"/>
      <c r="E487" s="8" t="str">
        <f>IFERROR(IF(C487="","",VLOOKUP(C487,'Party Data'!F:H,3,FALSE)),"")</f>
        <v/>
      </c>
      <c r="F487" s="10" t="str">
        <f>IFERROR(IF(D487="","",INDEX('Party Data'!$D:$F,MATCH(DCR!C487,'Party Data'!F:F,0),1)),"")</f>
        <v/>
      </c>
      <c r="G487" s="32" t="str">
        <f>IFERROR(VLOOKUP(C487,'Party Data'!$F:$N,8,FALSE),"")</f>
        <v/>
      </c>
      <c r="H487" s="85" t="str">
        <f>IFERROR(UPPER(LEFT(VLOOKUP(C487,'Party Data'!$F:$M,5,FALSE),3)),"")</f>
        <v/>
      </c>
      <c r="I487" s="86" t="str">
        <f>IF(F487="","",VLOOKUP($D$2,ID!$C$1:$F$86,3,FALSE))</f>
        <v/>
      </c>
      <c r="J487" s="87" t="str">
        <f>IF(I487="","",VLOOKUP(I487,ID!$E$1:$F$107,2,FALSE))</f>
        <v/>
      </c>
      <c r="K487" s="164"/>
      <c r="L487" s="142" t="str">
        <f>IFERROR(IF(C487="","",IF(SUMIFS(Dues!$F$4:$F$153,Dues!$B$4:$B$153,DCR!$C487)-SUMIFS($M$7:$M486,$C$7:$C486,$C487)&lt;0,"No Due",SUMIFS(Dues!$F$4:$F$153,Dues!$B$4:$B$153,DCR!$C487)-SUMIFS($M$7:$M486,$C$7:$C486,$C487))),"No Dues")</f>
        <v/>
      </c>
      <c r="M487" s="143"/>
      <c r="N487" s="143"/>
      <c r="O487" s="145" t="str">
        <f>IFERROR(IF(AND(L487&lt;=0,M487&lt;&gt;""),"Cash?",SUMIFS($M$8:$M487,$C$8:$C487,$C487)/VLOOKUP($C487,$C$8:$L487,10,FALSE)),"")</f>
        <v/>
      </c>
      <c r="P487" s="50" t="str">
        <f t="shared" si="22"/>
        <v/>
      </c>
      <c r="Q487" s="63"/>
      <c r="R487" s="88" t="str">
        <f>IF(IFERROR(VLOOKUP(C487,$C$7:C486,1,FALSE)&gt;0,0),"",1)</f>
        <v/>
      </c>
      <c r="S487" s="88"/>
      <c r="T487" s="88" t="str">
        <f t="shared" si="23"/>
        <v/>
      </c>
      <c r="U487" s="89" t="e">
        <f t="shared" si="24"/>
        <v>#VALUE!</v>
      </c>
      <c r="V487" s="61"/>
      <c r="W487" s="146"/>
      <c r="X487" s="147"/>
    </row>
    <row r="488" spans="1:24" ht="16.5" customHeight="1">
      <c r="A488" s="62"/>
      <c r="B488" s="83" t="str">
        <f>IF(C488="","",_xlfn.AGGREGATE(2,7,$B$8:B487)+1)</f>
        <v/>
      </c>
      <c r="C488" s="84" t="str">
        <f>IFERROR(IF(D488="","",INDEX('Party Data'!$C$1:$P$9950,MATCH(DCR!D488,'Party Data'!$P$2:$P$9950,0)+1,4)),"New")</f>
        <v/>
      </c>
      <c r="D488" s="7"/>
      <c r="E488" s="8" t="str">
        <f>IFERROR(IF(C488="","",VLOOKUP(C488,'Party Data'!F:H,3,FALSE)),"")</f>
        <v/>
      </c>
      <c r="F488" s="10" t="str">
        <f>IFERROR(IF(D488="","",INDEX('Party Data'!$D:$F,MATCH(DCR!C488,'Party Data'!F:F,0),1)),"")</f>
        <v/>
      </c>
      <c r="G488" s="32" t="str">
        <f>IFERROR(VLOOKUP(C488,'Party Data'!$F:$N,8,FALSE),"")</f>
        <v/>
      </c>
      <c r="H488" s="85" t="str">
        <f>IFERROR(UPPER(LEFT(VLOOKUP(C488,'Party Data'!$F:$M,5,FALSE),3)),"")</f>
        <v/>
      </c>
      <c r="I488" s="86" t="str">
        <f>IF(F488="","",VLOOKUP($D$2,ID!$C$1:$F$86,3,FALSE))</f>
        <v/>
      </c>
      <c r="J488" s="87" t="str">
        <f>IF(I488="","",VLOOKUP(I488,ID!$E$1:$F$107,2,FALSE))</f>
        <v/>
      </c>
      <c r="K488" s="164"/>
      <c r="L488" s="142" t="str">
        <f>IFERROR(IF(C488="","",IF(SUMIFS(Dues!$F$4:$F$153,Dues!$B$4:$B$153,DCR!$C488)-SUMIFS($M$7:$M487,$C$7:$C487,$C488)&lt;0,"No Due",SUMIFS(Dues!$F$4:$F$153,Dues!$B$4:$B$153,DCR!$C488)-SUMIFS($M$7:$M487,$C$7:$C487,$C488))),"No Dues")</f>
        <v/>
      </c>
      <c r="M488" s="143"/>
      <c r="N488" s="143"/>
      <c r="O488" s="145" t="str">
        <f>IFERROR(IF(AND(L488&lt;=0,M488&lt;&gt;""),"Cash?",SUMIFS($M$8:$M488,$C$8:$C488,$C488)/VLOOKUP($C488,$C$8:$L488,10,FALSE)),"")</f>
        <v/>
      </c>
      <c r="P488" s="50" t="str">
        <f t="shared" si="22"/>
        <v/>
      </c>
      <c r="Q488" s="63"/>
      <c r="R488" s="88" t="str">
        <f>IF(IFERROR(VLOOKUP(C488,$C$7:C487,1,FALSE)&gt;0,0),"",1)</f>
        <v/>
      </c>
      <c r="S488" s="88"/>
      <c r="T488" s="88" t="str">
        <f t="shared" si="23"/>
        <v/>
      </c>
      <c r="U488" s="89" t="e">
        <f t="shared" si="24"/>
        <v>#VALUE!</v>
      </c>
      <c r="V488" s="61"/>
      <c r="W488" s="146"/>
      <c r="X488" s="147"/>
    </row>
    <row r="489" spans="1:24" ht="16.5" customHeight="1">
      <c r="A489" s="62"/>
      <c r="B489" s="83" t="str">
        <f>IF(C489="","",_xlfn.AGGREGATE(2,7,$B$8:B488)+1)</f>
        <v/>
      </c>
      <c r="C489" s="84" t="str">
        <f>IFERROR(IF(D489="","",INDEX('Party Data'!$C$1:$P$9950,MATCH(DCR!D489,'Party Data'!$P$2:$P$9950,0)+1,4)),"New")</f>
        <v/>
      </c>
      <c r="D489" s="7"/>
      <c r="E489" s="8" t="str">
        <f>IFERROR(IF(C489="","",VLOOKUP(C489,'Party Data'!F:H,3,FALSE)),"")</f>
        <v/>
      </c>
      <c r="F489" s="10" t="str">
        <f>IFERROR(IF(D489="","",INDEX('Party Data'!$D:$F,MATCH(DCR!C489,'Party Data'!F:F,0),1)),"")</f>
        <v/>
      </c>
      <c r="G489" s="32" t="str">
        <f>IFERROR(VLOOKUP(C489,'Party Data'!$F:$N,8,FALSE),"")</f>
        <v/>
      </c>
      <c r="H489" s="85" t="str">
        <f>IFERROR(UPPER(LEFT(VLOOKUP(C489,'Party Data'!$F:$M,5,FALSE),3)),"")</f>
        <v/>
      </c>
      <c r="I489" s="86" t="str">
        <f>IF(F489="","",VLOOKUP($D$2,ID!$C$1:$F$86,3,FALSE))</f>
        <v/>
      </c>
      <c r="J489" s="87" t="str">
        <f>IF(I489="","",VLOOKUP(I489,ID!$E$1:$F$107,2,FALSE))</f>
        <v/>
      </c>
      <c r="K489" s="164"/>
      <c r="L489" s="142" t="str">
        <f>IFERROR(IF(C489="","",IF(SUMIFS(Dues!$F$4:$F$153,Dues!$B$4:$B$153,DCR!$C489)-SUMIFS($M$7:$M488,$C$7:$C488,$C489)&lt;0,"No Due",SUMIFS(Dues!$F$4:$F$153,Dues!$B$4:$B$153,DCR!$C489)-SUMIFS($M$7:$M488,$C$7:$C488,$C489))),"No Dues")</f>
        <v/>
      </c>
      <c r="M489" s="143"/>
      <c r="N489" s="143"/>
      <c r="O489" s="145" t="str">
        <f>IFERROR(IF(AND(L489&lt;=0,M489&lt;&gt;""),"Cash?",SUMIFS($M$8:$M489,$C$8:$C489,$C489)/VLOOKUP($C489,$C$8:$L489,10,FALSE)),"")</f>
        <v/>
      </c>
      <c r="P489" s="50" t="str">
        <f t="shared" si="22"/>
        <v/>
      </c>
      <c r="Q489" s="63"/>
      <c r="R489" s="88" t="str">
        <f>IF(IFERROR(VLOOKUP(C489,$C$7:C488,1,FALSE)&gt;0,0),"",1)</f>
        <v/>
      </c>
      <c r="S489" s="88"/>
      <c r="T489" s="88" t="str">
        <f t="shared" si="23"/>
        <v/>
      </c>
      <c r="U489" s="89" t="e">
        <f t="shared" si="24"/>
        <v>#VALUE!</v>
      </c>
      <c r="V489" s="61"/>
      <c r="W489" s="146"/>
      <c r="X489" s="147"/>
    </row>
    <row r="490" spans="1:24" ht="16.5" customHeight="1">
      <c r="A490" s="62"/>
      <c r="B490" s="83" t="str">
        <f>IF(C490="","",_xlfn.AGGREGATE(2,7,$B$8:B489)+1)</f>
        <v/>
      </c>
      <c r="C490" s="84" t="str">
        <f>IFERROR(IF(D490="","",INDEX('Party Data'!$C$1:$P$9950,MATCH(DCR!D490,'Party Data'!$P$2:$P$9950,0)+1,4)),"New")</f>
        <v/>
      </c>
      <c r="D490" s="7"/>
      <c r="E490" s="8" t="str">
        <f>IFERROR(IF(C490="","",VLOOKUP(C490,'Party Data'!F:H,3,FALSE)),"")</f>
        <v/>
      </c>
      <c r="F490" s="10" t="str">
        <f>IFERROR(IF(D490="","",INDEX('Party Data'!$D:$F,MATCH(DCR!C490,'Party Data'!F:F,0),1)),"")</f>
        <v/>
      </c>
      <c r="G490" s="32" t="str">
        <f>IFERROR(VLOOKUP(C490,'Party Data'!$F:$N,8,FALSE),"")</f>
        <v/>
      </c>
      <c r="H490" s="85" t="str">
        <f>IFERROR(UPPER(LEFT(VLOOKUP(C490,'Party Data'!$F:$M,5,FALSE),3)),"")</f>
        <v/>
      </c>
      <c r="I490" s="86" t="str">
        <f>IF(F490="","",VLOOKUP($D$2,ID!$C$1:$F$86,3,FALSE))</f>
        <v/>
      </c>
      <c r="J490" s="87" t="str">
        <f>IF(I490="","",VLOOKUP(I490,ID!$E$1:$F$107,2,FALSE))</f>
        <v/>
      </c>
      <c r="K490" s="164"/>
      <c r="L490" s="142" t="str">
        <f>IFERROR(IF(C490="","",IF(SUMIFS(Dues!$F$4:$F$153,Dues!$B$4:$B$153,DCR!$C490)-SUMIFS($M$7:$M489,$C$7:$C489,$C490)&lt;0,"No Due",SUMIFS(Dues!$F$4:$F$153,Dues!$B$4:$B$153,DCR!$C490)-SUMIFS($M$7:$M489,$C$7:$C489,$C490))),"No Dues")</f>
        <v/>
      </c>
      <c r="M490" s="143"/>
      <c r="N490" s="143"/>
      <c r="O490" s="145" t="str">
        <f>IFERROR(IF(AND(L490&lt;=0,M490&lt;&gt;""),"Cash?",SUMIFS($M$8:$M490,$C$8:$C490,$C490)/VLOOKUP($C490,$C$8:$L490,10,FALSE)),"")</f>
        <v/>
      </c>
      <c r="P490" s="50" t="str">
        <f t="shared" si="22"/>
        <v/>
      </c>
      <c r="Q490" s="63"/>
      <c r="R490" s="88" t="str">
        <f>IF(IFERROR(VLOOKUP(C490,$C$7:C489,1,FALSE)&gt;0,0),"",1)</f>
        <v/>
      </c>
      <c r="S490" s="88"/>
      <c r="T490" s="88" t="str">
        <f t="shared" si="23"/>
        <v/>
      </c>
      <c r="U490" s="89" t="e">
        <f t="shared" si="24"/>
        <v>#VALUE!</v>
      </c>
      <c r="V490" s="61"/>
      <c r="W490" s="146"/>
      <c r="X490" s="147"/>
    </row>
    <row r="491" spans="1:24" ht="16.5" customHeight="1">
      <c r="A491" s="62"/>
      <c r="B491" s="83" t="str">
        <f>IF(C491="","",_xlfn.AGGREGATE(2,7,$B$8:B490)+1)</f>
        <v/>
      </c>
      <c r="C491" s="84" t="str">
        <f>IFERROR(IF(D491="","",INDEX('Party Data'!$C$1:$P$9950,MATCH(DCR!D491,'Party Data'!$P$2:$P$9950,0)+1,4)),"New")</f>
        <v/>
      </c>
      <c r="D491" s="7"/>
      <c r="E491" s="8" t="str">
        <f>IFERROR(IF(C491="","",VLOOKUP(C491,'Party Data'!F:H,3,FALSE)),"")</f>
        <v/>
      </c>
      <c r="F491" s="10" t="str">
        <f>IFERROR(IF(D491="","",INDEX('Party Data'!$D:$F,MATCH(DCR!C491,'Party Data'!F:F,0),1)),"")</f>
        <v/>
      </c>
      <c r="G491" s="32" t="str">
        <f>IFERROR(VLOOKUP(C491,'Party Data'!$F:$N,8,FALSE),"")</f>
        <v/>
      </c>
      <c r="H491" s="85" t="str">
        <f>IFERROR(UPPER(LEFT(VLOOKUP(C491,'Party Data'!$F:$M,5,FALSE),3)),"")</f>
        <v/>
      </c>
      <c r="I491" s="86" t="str">
        <f>IF(F491="","",VLOOKUP($D$2,ID!$C$1:$F$86,3,FALSE))</f>
        <v/>
      </c>
      <c r="J491" s="87" t="str">
        <f>IF(I491="","",VLOOKUP(I491,ID!$E$1:$F$107,2,FALSE))</f>
        <v/>
      </c>
      <c r="K491" s="164"/>
      <c r="L491" s="142" t="str">
        <f>IFERROR(IF(C491="","",IF(SUMIFS(Dues!$F$4:$F$153,Dues!$B$4:$B$153,DCR!$C491)-SUMIFS($M$7:$M490,$C$7:$C490,$C491)&lt;0,"No Due",SUMIFS(Dues!$F$4:$F$153,Dues!$B$4:$B$153,DCR!$C491)-SUMIFS($M$7:$M490,$C$7:$C490,$C491))),"No Dues")</f>
        <v/>
      </c>
      <c r="M491" s="143"/>
      <c r="N491" s="143"/>
      <c r="O491" s="145" t="str">
        <f>IFERROR(IF(AND(L491&lt;=0,M491&lt;&gt;""),"Cash?",SUMIFS($M$8:$M491,$C$8:$C491,$C491)/VLOOKUP($C491,$C$8:$L491,10,FALSE)),"")</f>
        <v/>
      </c>
      <c r="P491" s="50" t="str">
        <f t="shared" si="22"/>
        <v/>
      </c>
      <c r="Q491" s="63"/>
      <c r="R491" s="88" t="str">
        <f>IF(IFERROR(VLOOKUP(C491,$C$7:C490,1,FALSE)&gt;0,0),"",1)</f>
        <v/>
      </c>
      <c r="S491" s="88"/>
      <c r="T491" s="88" t="str">
        <f t="shared" si="23"/>
        <v/>
      </c>
      <c r="U491" s="89" t="e">
        <f t="shared" si="24"/>
        <v>#VALUE!</v>
      </c>
      <c r="V491" s="61"/>
      <c r="W491" s="146"/>
      <c r="X491" s="147"/>
    </row>
    <row r="492" spans="1:24" ht="16.5" customHeight="1">
      <c r="A492" s="62"/>
      <c r="B492" s="83" t="str">
        <f>IF(C492="","",_xlfn.AGGREGATE(2,7,$B$8:B491)+1)</f>
        <v/>
      </c>
      <c r="C492" s="84" t="str">
        <f>IFERROR(IF(D492="","",INDEX('Party Data'!$C$1:$P$9950,MATCH(DCR!D492,'Party Data'!$P$2:$P$9950,0)+1,4)),"New")</f>
        <v/>
      </c>
      <c r="D492" s="7"/>
      <c r="E492" s="8" t="str">
        <f>IFERROR(IF(C492="","",VLOOKUP(C492,'Party Data'!F:H,3,FALSE)),"")</f>
        <v/>
      </c>
      <c r="F492" s="10" t="str">
        <f>IFERROR(IF(D492="","",INDEX('Party Data'!$D:$F,MATCH(DCR!C492,'Party Data'!F:F,0),1)),"")</f>
        <v/>
      </c>
      <c r="G492" s="32" t="str">
        <f>IFERROR(VLOOKUP(C492,'Party Data'!$F:$N,8,FALSE),"")</f>
        <v/>
      </c>
      <c r="H492" s="85" t="str">
        <f>IFERROR(UPPER(LEFT(VLOOKUP(C492,'Party Data'!$F:$M,5,FALSE),3)),"")</f>
        <v/>
      </c>
      <c r="I492" s="86" t="str">
        <f>IF(F492="","",VLOOKUP($D$2,ID!$C$1:$F$86,3,FALSE))</f>
        <v/>
      </c>
      <c r="J492" s="87" t="str">
        <f>IF(I492="","",VLOOKUP(I492,ID!$E$1:$F$107,2,FALSE))</f>
        <v/>
      </c>
      <c r="K492" s="164"/>
      <c r="L492" s="142" t="str">
        <f>IFERROR(IF(C492="","",IF(SUMIFS(Dues!$F$4:$F$153,Dues!$B$4:$B$153,DCR!$C492)-SUMIFS($M$7:$M491,$C$7:$C491,$C492)&lt;0,"No Due",SUMIFS(Dues!$F$4:$F$153,Dues!$B$4:$B$153,DCR!$C492)-SUMIFS($M$7:$M491,$C$7:$C491,$C492))),"No Dues")</f>
        <v/>
      </c>
      <c r="M492" s="143"/>
      <c r="N492" s="143"/>
      <c r="O492" s="145" t="str">
        <f>IFERROR(IF(AND(L492&lt;=0,M492&lt;&gt;""),"Cash?",SUMIFS($M$8:$M492,$C$8:$C492,$C492)/VLOOKUP($C492,$C$8:$L492,10,FALSE)),"")</f>
        <v/>
      </c>
      <c r="P492" s="50" t="str">
        <f t="shared" si="22"/>
        <v/>
      </c>
      <c r="Q492" s="63"/>
      <c r="R492" s="88" t="str">
        <f>IF(IFERROR(VLOOKUP(C492,$C$7:C491,1,FALSE)&gt;0,0),"",1)</f>
        <v/>
      </c>
      <c r="S492" s="88"/>
      <c r="T492" s="88" t="str">
        <f t="shared" si="23"/>
        <v/>
      </c>
      <c r="U492" s="89" t="e">
        <f t="shared" si="24"/>
        <v>#VALUE!</v>
      </c>
      <c r="V492" s="61"/>
      <c r="W492" s="146"/>
      <c r="X492" s="147"/>
    </row>
    <row r="493" spans="1:24" ht="16.5" customHeight="1">
      <c r="A493" s="62"/>
      <c r="B493" s="83" t="str">
        <f>IF(C493="","",_xlfn.AGGREGATE(2,7,$B$8:B492)+1)</f>
        <v/>
      </c>
      <c r="C493" s="84" t="str">
        <f>IFERROR(IF(D493="","",INDEX('Party Data'!$C$1:$P$9950,MATCH(DCR!D493,'Party Data'!$P$2:$P$9950,0)+1,4)),"New")</f>
        <v/>
      </c>
      <c r="D493" s="7"/>
      <c r="E493" s="8" t="str">
        <f>IFERROR(IF(C493="","",VLOOKUP(C493,'Party Data'!F:H,3,FALSE)),"")</f>
        <v/>
      </c>
      <c r="F493" s="10" t="str">
        <f>IFERROR(IF(D493="","",INDEX('Party Data'!$D:$F,MATCH(DCR!C493,'Party Data'!F:F,0),1)),"")</f>
        <v/>
      </c>
      <c r="G493" s="32" t="str">
        <f>IFERROR(VLOOKUP(C493,'Party Data'!$F:$N,8,FALSE),"")</f>
        <v/>
      </c>
      <c r="H493" s="85" t="str">
        <f>IFERROR(UPPER(LEFT(VLOOKUP(C493,'Party Data'!$F:$M,5,FALSE),3)),"")</f>
        <v/>
      </c>
      <c r="I493" s="86" t="str">
        <f>IF(F493="","",VLOOKUP($D$2,ID!$C$1:$F$86,3,FALSE))</f>
        <v/>
      </c>
      <c r="J493" s="87" t="str">
        <f>IF(I493="","",VLOOKUP(I493,ID!$E$1:$F$107,2,FALSE))</f>
        <v/>
      </c>
      <c r="K493" s="164"/>
      <c r="L493" s="142" t="str">
        <f>IFERROR(IF(C493="","",IF(SUMIFS(Dues!$F$4:$F$153,Dues!$B$4:$B$153,DCR!$C493)-SUMIFS($M$7:$M492,$C$7:$C492,$C493)&lt;0,"No Due",SUMIFS(Dues!$F$4:$F$153,Dues!$B$4:$B$153,DCR!$C493)-SUMIFS($M$7:$M492,$C$7:$C492,$C493))),"No Dues")</f>
        <v/>
      </c>
      <c r="M493" s="143"/>
      <c r="N493" s="143"/>
      <c r="O493" s="145" t="str">
        <f>IFERROR(IF(AND(L493&lt;=0,M493&lt;&gt;""),"Cash?",SUMIFS($M$8:$M493,$C$8:$C493,$C493)/VLOOKUP($C493,$C$8:$L493,10,FALSE)),"")</f>
        <v/>
      </c>
      <c r="P493" s="50" t="str">
        <f t="shared" si="22"/>
        <v/>
      </c>
      <c r="Q493" s="63"/>
      <c r="R493" s="88" t="str">
        <f>IF(IFERROR(VLOOKUP(C493,$C$7:C492,1,FALSE)&gt;0,0),"",1)</f>
        <v/>
      </c>
      <c r="S493" s="88"/>
      <c r="T493" s="88" t="str">
        <f t="shared" si="23"/>
        <v/>
      </c>
      <c r="U493" s="89" t="e">
        <f t="shared" si="24"/>
        <v>#VALUE!</v>
      </c>
      <c r="V493" s="61"/>
      <c r="W493" s="146"/>
      <c r="X493" s="147"/>
    </row>
    <row r="494" spans="1:24" ht="16.5" customHeight="1">
      <c r="A494" s="62"/>
      <c r="B494" s="83" t="str">
        <f>IF(C494="","",_xlfn.AGGREGATE(2,7,$B$8:B493)+1)</f>
        <v/>
      </c>
      <c r="C494" s="84" t="str">
        <f>IFERROR(IF(D494="","",INDEX('Party Data'!$C$1:$P$9950,MATCH(DCR!D494,'Party Data'!$P$2:$P$9950,0)+1,4)),"New")</f>
        <v/>
      </c>
      <c r="D494" s="7"/>
      <c r="E494" s="8" t="str">
        <f>IFERROR(IF(C494="","",VLOOKUP(C494,'Party Data'!F:H,3,FALSE)),"")</f>
        <v/>
      </c>
      <c r="F494" s="10" t="str">
        <f>IFERROR(IF(D494="","",INDEX('Party Data'!$D:$F,MATCH(DCR!C494,'Party Data'!F:F,0),1)),"")</f>
        <v/>
      </c>
      <c r="G494" s="32" t="str">
        <f>IFERROR(VLOOKUP(C494,'Party Data'!$F:$N,8,FALSE),"")</f>
        <v/>
      </c>
      <c r="H494" s="85" t="str">
        <f>IFERROR(UPPER(LEFT(VLOOKUP(C494,'Party Data'!$F:$M,5,FALSE),3)),"")</f>
        <v/>
      </c>
      <c r="I494" s="86" t="str">
        <f>IF(F494="","",VLOOKUP($D$2,ID!$C$1:$F$86,3,FALSE))</f>
        <v/>
      </c>
      <c r="J494" s="87" t="str">
        <f>IF(I494="","",VLOOKUP(I494,ID!$E$1:$F$107,2,FALSE))</f>
        <v/>
      </c>
      <c r="K494" s="164"/>
      <c r="L494" s="142" t="str">
        <f>IFERROR(IF(C494="","",IF(SUMIFS(Dues!$F$4:$F$153,Dues!$B$4:$B$153,DCR!$C494)-SUMIFS($M$7:$M493,$C$7:$C493,$C494)&lt;0,"No Due",SUMIFS(Dues!$F$4:$F$153,Dues!$B$4:$B$153,DCR!$C494)-SUMIFS($M$7:$M493,$C$7:$C493,$C494))),"No Dues")</f>
        <v/>
      </c>
      <c r="M494" s="143"/>
      <c r="N494" s="143"/>
      <c r="O494" s="145" t="str">
        <f>IFERROR(IF(AND(L494&lt;=0,M494&lt;&gt;""),"Cash?",SUMIFS($M$8:$M494,$C$8:$C494,$C494)/VLOOKUP($C494,$C$8:$L494,10,FALSE)),"")</f>
        <v/>
      </c>
      <c r="P494" s="50" t="str">
        <f t="shared" si="22"/>
        <v/>
      </c>
      <c r="Q494" s="63"/>
      <c r="R494" s="88" t="str">
        <f>IF(IFERROR(VLOOKUP(C494,$C$7:C493,1,FALSE)&gt;0,0),"",1)</f>
        <v/>
      </c>
      <c r="S494" s="88"/>
      <c r="T494" s="88" t="str">
        <f t="shared" si="23"/>
        <v/>
      </c>
      <c r="U494" s="89" t="e">
        <f t="shared" si="24"/>
        <v>#VALUE!</v>
      </c>
      <c r="V494" s="61"/>
      <c r="W494" s="146"/>
      <c r="X494" s="147"/>
    </row>
    <row r="495" spans="1:24" ht="16.5" customHeight="1">
      <c r="A495" s="62"/>
      <c r="B495" s="83" t="str">
        <f>IF(C495="","",_xlfn.AGGREGATE(2,7,$B$8:B494)+1)</f>
        <v/>
      </c>
      <c r="C495" s="84" t="str">
        <f>IFERROR(IF(D495="","",INDEX('Party Data'!$C$1:$P$9950,MATCH(DCR!D495,'Party Data'!$P$2:$P$9950,0)+1,4)),"New")</f>
        <v/>
      </c>
      <c r="D495" s="7"/>
      <c r="E495" s="8" t="str">
        <f>IFERROR(IF(C495="","",VLOOKUP(C495,'Party Data'!F:H,3,FALSE)),"")</f>
        <v/>
      </c>
      <c r="F495" s="10" t="str">
        <f>IFERROR(IF(D495="","",INDEX('Party Data'!$D:$F,MATCH(DCR!C495,'Party Data'!F:F,0),1)),"")</f>
        <v/>
      </c>
      <c r="G495" s="32" t="str">
        <f>IFERROR(VLOOKUP(C495,'Party Data'!$F:$N,8,FALSE),"")</f>
        <v/>
      </c>
      <c r="H495" s="85" t="str">
        <f>IFERROR(UPPER(LEFT(VLOOKUP(C495,'Party Data'!$F:$M,5,FALSE),3)),"")</f>
        <v/>
      </c>
      <c r="I495" s="86" t="str">
        <f>IF(F495="","",VLOOKUP($D$2,ID!$C$1:$F$86,3,FALSE))</f>
        <v/>
      </c>
      <c r="J495" s="87" t="str">
        <f>IF(I495="","",VLOOKUP(I495,ID!$E$1:$F$107,2,FALSE))</f>
        <v/>
      </c>
      <c r="K495" s="164"/>
      <c r="L495" s="142" t="str">
        <f>IFERROR(IF(C495="","",IF(SUMIFS(Dues!$F$4:$F$153,Dues!$B$4:$B$153,DCR!$C495)-SUMIFS($M$7:$M494,$C$7:$C494,$C495)&lt;0,"No Due",SUMIFS(Dues!$F$4:$F$153,Dues!$B$4:$B$153,DCR!$C495)-SUMIFS($M$7:$M494,$C$7:$C494,$C495))),"No Dues")</f>
        <v/>
      </c>
      <c r="M495" s="143"/>
      <c r="N495" s="143"/>
      <c r="O495" s="145" t="str">
        <f>IFERROR(IF(AND(L495&lt;=0,M495&lt;&gt;""),"Cash?",SUMIFS($M$8:$M495,$C$8:$C495,$C495)/VLOOKUP($C495,$C$8:$L495,10,FALSE)),"")</f>
        <v/>
      </c>
      <c r="P495" s="50" t="str">
        <f t="shared" si="22"/>
        <v/>
      </c>
      <c r="Q495" s="63"/>
      <c r="R495" s="88" t="str">
        <f>IF(IFERROR(VLOOKUP(C495,$C$7:C494,1,FALSE)&gt;0,0),"",1)</f>
        <v/>
      </c>
      <c r="S495" s="88"/>
      <c r="T495" s="88" t="str">
        <f t="shared" si="23"/>
        <v/>
      </c>
      <c r="U495" s="89" t="e">
        <f t="shared" si="24"/>
        <v>#VALUE!</v>
      </c>
      <c r="V495" s="61"/>
      <c r="W495" s="146"/>
      <c r="X495" s="147"/>
    </row>
    <row r="496" spans="1:24" ht="16.5" customHeight="1">
      <c r="A496" s="62"/>
      <c r="B496" s="83" t="str">
        <f>IF(C496="","",_xlfn.AGGREGATE(2,7,$B$8:B495)+1)</f>
        <v/>
      </c>
      <c r="C496" s="84" t="str">
        <f>IFERROR(IF(D496="","",INDEX('Party Data'!$C$1:$P$9950,MATCH(DCR!D496,'Party Data'!$P$2:$P$9950,0)+1,4)),"New")</f>
        <v/>
      </c>
      <c r="D496" s="7"/>
      <c r="E496" s="8" t="str">
        <f>IFERROR(IF(C496="","",VLOOKUP(C496,'Party Data'!F:H,3,FALSE)),"")</f>
        <v/>
      </c>
      <c r="F496" s="10" t="str">
        <f>IFERROR(IF(D496="","",INDEX('Party Data'!$D:$F,MATCH(DCR!C496,'Party Data'!F:F,0),1)),"")</f>
        <v/>
      </c>
      <c r="G496" s="32" t="str">
        <f>IFERROR(VLOOKUP(C496,'Party Data'!$F:$N,8,FALSE),"")</f>
        <v/>
      </c>
      <c r="H496" s="85" t="str">
        <f>IFERROR(UPPER(LEFT(VLOOKUP(C496,'Party Data'!$F:$M,5,FALSE),3)),"")</f>
        <v/>
      </c>
      <c r="I496" s="86" t="str">
        <f>IF(F496="","",VLOOKUP($D$2,ID!$C$1:$F$86,3,FALSE))</f>
        <v/>
      </c>
      <c r="J496" s="87" t="str">
        <f>IF(I496="","",VLOOKUP(I496,ID!$E$1:$F$107,2,FALSE))</f>
        <v/>
      </c>
      <c r="K496" s="164"/>
      <c r="L496" s="142" t="str">
        <f>IFERROR(IF(C496="","",IF(SUMIFS(Dues!$F$4:$F$153,Dues!$B$4:$B$153,DCR!$C496)-SUMIFS($M$7:$M495,$C$7:$C495,$C496)&lt;0,"No Due",SUMIFS(Dues!$F$4:$F$153,Dues!$B$4:$B$153,DCR!$C496)-SUMIFS($M$7:$M495,$C$7:$C495,$C496))),"No Dues")</f>
        <v/>
      </c>
      <c r="M496" s="143"/>
      <c r="N496" s="143"/>
      <c r="O496" s="145" t="str">
        <f>IFERROR(IF(AND(L496&lt;=0,M496&lt;&gt;""),"Cash?",SUMIFS($M$8:$M496,$C$8:$C496,$C496)/VLOOKUP($C496,$C$8:$L496,10,FALSE)),"")</f>
        <v/>
      </c>
      <c r="P496" s="50" t="str">
        <f t="shared" si="22"/>
        <v/>
      </c>
      <c r="Q496" s="63"/>
      <c r="R496" s="88" t="str">
        <f>IF(IFERROR(VLOOKUP(C496,$C$7:C495,1,FALSE)&gt;0,0),"",1)</f>
        <v/>
      </c>
      <c r="S496" s="88"/>
      <c r="T496" s="88" t="str">
        <f t="shared" si="23"/>
        <v/>
      </c>
      <c r="U496" s="89" t="e">
        <f t="shared" si="24"/>
        <v>#VALUE!</v>
      </c>
      <c r="V496" s="61"/>
      <c r="W496" s="146"/>
      <c r="X496" s="147"/>
    </row>
    <row r="497" spans="1:24" ht="16.5" customHeight="1">
      <c r="A497" s="62"/>
      <c r="B497" s="83" t="str">
        <f>IF(C497="","",_xlfn.AGGREGATE(2,7,$B$8:B496)+1)</f>
        <v/>
      </c>
      <c r="C497" s="84" t="str">
        <f>IFERROR(IF(D497="","",INDEX('Party Data'!$C$1:$P$9950,MATCH(DCR!D497,'Party Data'!$P$2:$P$9950,0)+1,4)),"New")</f>
        <v/>
      </c>
      <c r="D497" s="7"/>
      <c r="E497" s="8" t="str">
        <f>IFERROR(IF(C497="","",VLOOKUP(C497,'Party Data'!F:H,3,FALSE)),"")</f>
        <v/>
      </c>
      <c r="F497" s="10" t="str">
        <f>IFERROR(IF(D497="","",INDEX('Party Data'!$D:$F,MATCH(DCR!C497,'Party Data'!F:F,0),1)),"")</f>
        <v/>
      </c>
      <c r="G497" s="32" t="str">
        <f>IFERROR(VLOOKUP(C497,'Party Data'!$F:$N,8,FALSE),"")</f>
        <v/>
      </c>
      <c r="H497" s="85" t="str">
        <f>IFERROR(UPPER(LEFT(VLOOKUP(C497,'Party Data'!$F:$M,5,FALSE),3)),"")</f>
        <v/>
      </c>
      <c r="I497" s="86" t="str">
        <f>IF(F497="","",VLOOKUP($D$2,ID!$C$1:$F$86,3,FALSE))</f>
        <v/>
      </c>
      <c r="J497" s="87" t="str">
        <f>IF(I497="","",VLOOKUP(I497,ID!$E$1:$F$107,2,FALSE))</f>
        <v/>
      </c>
      <c r="K497" s="164"/>
      <c r="L497" s="142" t="str">
        <f>IFERROR(IF(C497="","",IF(SUMIFS(Dues!$F$4:$F$153,Dues!$B$4:$B$153,DCR!$C497)-SUMIFS($M$7:$M496,$C$7:$C496,$C497)&lt;0,"No Due",SUMIFS(Dues!$F$4:$F$153,Dues!$B$4:$B$153,DCR!$C497)-SUMIFS($M$7:$M496,$C$7:$C496,$C497))),"No Dues")</f>
        <v/>
      </c>
      <c r="M497" s="143"/>
      <c r="N497" s="143"/>
      <c r="O497" s="145" t="str">
        <f>IFERROR(IF(AND(L497&lt;=0,M497&lt;&gt;""),"Cash?",SUMIFS($M$8:$M497,$C$8:$C497,$C497)/VLOOKUP($C497,$C$8:$L497,10,FALSE)),"")</f>
        <v/>
      </c>
      <c r="P497" s="50" t="str">
        <f t="shared" si="22"/>
        <v/>
      </c>
      <c r="Q497" s="63"/>
      <c r="R497" s="88" t="str">
        <f>IF(IFERROR(VLOOKUP(C497,$C$7:C496,1,FALSE)&gt;0,0),"",1)</f>
        <v/>
      </c>
      <c r="S497" s="88"/>
      <c r="T497" s="88" t="str">
        <f t="shared" si="23"/>
        <v/>
      </c>
      <c r="U497" s="89" t="e">
        <f t="shared" si="24"/>
        <v>#VALUE!</v>
      </c>
      <c r="V497" s="61"/>
      <c r="W497" s="146"/>
      <c r="X497" s="147"/>
    </row>
    <row r="498" spans="1:24" ht="16.5" customHeight="1">
      <c r="A498" s="62"/>
      <c r="B498" s="83" t="str">
        <f>IF(C498="","",_xlfn.AGGREGATE(2,7,$B$8:B497)+1)</f>
        <v/>
      </c>
      <c r="C498" s="84" t="str">
        <f>IFERROR(IF(D498="","",INDEX('Party Data'!$C$1:$P$9950,MATCH(DCR!D498,'Party Data'!$P$2:$P$9950,0)+1,4)),"New")</f>
        <v/>
      </c>
      <c r="D498" s="7"/>
      <c r="E498" s="8" t="str">
        <f>IFERROR(IF(C498="","",VLOOKUP(C498,'Party Data'!F:H,3,FALSE)),"")</f>
        <v/>
      </c>
      <c r="F498" s="10" t="str">
        <f>IFERROR(IF(D498="","",INDEX('Party Data'!$D:$F,MATCH(DCR!C498,'Party Data'!F:F,0),1)),"")</f>
        <v/>
      </c>
      <c r="G498" s="32" t="str">
        <f>IFERROR(VLOOKUP(C498,'Party Data'!$F:$N,8,FALSE),"")</f>
        <v/>
      </c>
      <c r="H498" s="85" t="str">
        <f>IFERROR(UPPER(LEFT(VLOOKUP(C498,'Party Data'!$F:$M,5,FALSE),3)),"")</f>
        <v/>
      </c>
      <c r="I498" s="86" t="str">
        <f>IF(F498="","",VLOOKUP($D$2,ID!$C$1:$F$86,3,FALSE))</f>
        <v/>
      </c>
      <c r="J498" s="87" t="str">
        <f>IF(I498="","",VLOOKUP(I498,ID!$E$1:$F$107,2,FALSE))</f>
        <v/>
      </c>
      <c r="K498" s="164"/>
      <c r="L498" s="142" t="str">
        <f>IFERROR(IF(C498="","",IF(SUMIFS(Dues!$F$4:$F$153,Dues!$B$4:$B$153,DCR!$C498)-SUMIFS($M$7:$M497,$C$7:$C497,$C498)&lt;0,"No Due",SUMIFS(Dues!$F$4:$F$153,Dues!$B$4:$B$153,DCR!$C498)-SUMIFS($M$7:$M497,$C$7:$C497,$C498))),"No Dues")</f>
        <v/>
      </c>
      <c r="M498" s="143"/>
      <c r="N498" s="143"/>
      <c r="O498" s="145" t="str">
        <f>IFERROR(IF(AND(L498&lt;=0,M498&lt;&gt;""),"Cash?",SUMIFS($M$8:$M498,$C$8:$C498,$C498)/VLOOKUP($C498,$C$8:$L498,10,FALSE)),"")</f>
        <v/>
      </c>
      <c r="P498" s="50" t="str">
        <f t="shared" si="22"/>
        <v/>
      </c>
      <c r="Q498" s="63"/>
      <c r="R498" s="88" t="str">
        <f>IF(IFERROR(VLOOKUP(C498,$C$7:C497,1,FALSE)&gt;0,0),"",1)</f>
        <v/>
      </c>
      <c r="S498" s="88"/>
      <c r="T498" s="88" t="str">
        <f t="shared" si="23"/>
        <v/>
      </c>
      <c r="U498" s="89" t="e">
        <f t="shared" si="24"/>
        <v>#VALUE!</v>
      </c>
      <c r="V498" s="61"/>
      <c r="W498" s="146"/>
      <c r="X498" s="147"/>
    </row>
    <row r="499" spans="1:24" ht="16.5" customHeight="1">
      <c r="A499" s="62"/>
      <c r="B499" s="83" t="str">
        <f>IF(C499="","",_xlfn.AGGREGATE(2,7,$B$8:B498)+1)</f>
        <v/>
      </c>
      <c r="C499" s="84" t="str">
        <f>IFERROR(IF(D499="","",INDEX('Party Data'!$C$1:$P$9950,MATCH(DCR!D499,'Party Data'!$P$2:$P$9950,0)+1,4)),"New")</f>
        <v/>
      </c>
      <c r="D499" s="7"/>
      <c r="E499" s="8" t="str">
        <f>IFERROR(IF(C499="","",VLOOKUP(C499,'Party Data'!F:H,3,FALSE)),"")</f>
        <v/>
      </c>
      <c r="F499" s="10" t="str">
        <f>IFERROR(IF(D499="","",INDEX('Party Data'!$D:$F,MATCH(DCR!C499,'Party Data'!F:F,0),1)),"")</f>
        <v/>
      </c>
      <c r="G499" s="32" t="str">
        <f>IFERROR(VLOOKUP(C499,'Party Data'!$F:$N,8,FALSE),"")</f>
        <v/>
      </c>
      <c r="H499" s="85" t="str">
        <f>IFERROR(UPPER(LEFT(VLOOKUP(C499,'Party Data'!$F:$M,5,FALSE),3)),"")</f>
        <v/>
      </c>
      <c r="I499" s="86" t="str">
        <f>IF(F499="","",VLOOKUP($D$2,ID!$C$1:$F$86,3,FALSE))</f>
        <v/>
      </c>
      <c r="J499" s="87" t="str">
        <f>IF(I499="","",VLOOKUP(I499,ID!$E$1:$F$107,2,FALSE))</f>
        <v/>
      </c>
      <c r="K499" s="164"/>
      <c r="L499" s="142" t="str">
        <f>IFERROR(IF(C499="","",IF(SUMIFS(Dues!$F$4:$F$153,Dues!$B$4:$B$153,DCR!$C499)-SUMIFS($M$7:$M498,$C$7:$C498,$C499)&lt;0,"No Due",SUMIFS(Dues!$F$4:$F$153,Dues!$B$4:$B$153,DCR!$C499)-SUMIFS($M$7:$M498,$C$7:$C498,$C499))),"No Dues")</f>
        <v/>
      </c>
      <c r="M499" s="143"/>
      <c r="N499" s="143"/>
      <c r="O499" s="145" t="str">
        <f>IFERROR(IF(AND(L499&lt;=0,M499&lt;&gt;""),"Cash?",SUMIFS($M$8:$M499,$C$8:$C499,$C499)/VLOOKUP($C499,$C$8:$L499,10,FALSE)),"")</f>
        <v/>
      </c>
      <c r="P499" s="50" t="str">
        <f t="shared" si="22"/>
        <v/>
      </c>
      <c r="Q499" s="63"/>
      <c r="R499" s="88" t="str">
        <f>IF(IFERROR(VLOOKUP(C499,$C$7:C498,1,FALSE)&gt;0,0),"",1)</f>
        <v/>
      </c>
      <c r="S499" s="88"/>
      <c r="T499" s="88" t="str">
        <f t="shared" si="23"/>
        <v/>
      </c>
      <c r="U499" s="89" t="e">
        <f t="shared" si="24"/>
        <v>#VALUE!</v>
      </c>
      <c r="V499" s="61"/>
      <c r="W499" s="146"/>
      <c r="X499" s="147"/>
    </row>
    <row r="500" spans="1:24" ht="16.5" customHeight="1">
      <c r="A500" s="62"/>
      <c r="B500" s="83" t="str">
        <f>IF(C500="","",_xlfn.AGGREGATE(2,7,$B$8:B499)+1)</f>
        <v/>
      </c>
      <c r="C500" s="84" t="str">
        <f>IFERROR(IF(D500="","",INDEX('Party Data'!$C$1:$P$9950,MATCH(DCR!D500,'Party Data'!$P$2:$P$9950,0)+1,4)),"New")</f>
        <v/>
      </c>
      <c r="D500" s="7"/>
      <c r="E500" s="8" t="str">
        <f>IFERROR(IF(C500="","",VLOOKUP(C500,'Party Data'!F:H,3,FALSE)),"")</f>
        <v/>
      </c>
      <c r="F500" s="10" t="str">
        <f>IFERROR(IF(D500="","",INDEX('Party Data'!$D:$F,MATCH(DCR!C500,'Party Data'!F:F,0),1)),"")</f>
        <v/>
      </c>
      <c r="G500" s="32" t="str">
        <f>IFERROR(VLOOKUP(C500,'Party Data'!$F:$N,8,FALSE),"")</f>
        <v/>
      </c>
      <c r="H500" s="85" t="str">
        <f>IFERROR(UPPER(LEFT(VLOOKUP(C500,'Party Data'!$F:$M,5,FALSE),3)),"")</f>
        <v/>
      </c>
      <c r="I500" s="86" t="str">
        <f>IF(F500="","",VLOOKUP($D$2,ID!$C$1:$F$86,3,FALSE))</f>
        <v/>
      </c>
      <c r="J500" s="87" t="str">
        <f>IF(I500="","",VLOOKUP(I500,ID!$E$1:$F$107,2,FALSE))</f>
        <v/>
      </c>
      <c r="K500" s="164"/>
      <c r="L500" s="142" t="str">
        <f>IFERROR(IF(C500="","",IF(SUMIFS(Dues!$F$4:$F$153,Dues!$B$4:$B$153,DCR!$C500)-SUMIFS($M$7:$M499,$C$7:$C499,$C500)&lt;0,"No Due",SUMIFS(Dues!$F$4:$F$153,Dues!$B$4:$B$153,DCR!$C500)-SUMIFS($M$7:$M499,$C$7:$C499,$C500))),"No Dues")</f>
        <v/>
      </c>
      <c r="M500" s="143"/>
      <c r="N500" s="143"/>
      <c r="O500" s="145" t="str">
        <f>IFERROR(IF(AND(L500&lt;=0,M500&lt;&gt;""),"Cash?",SUMIFS($M$8:$M500,$C$8:$C500,$C500)/VLOOKUP($C500,$C$8:$L500,10,FALSE)),"")</f>
        <v/>
      </c>
      <c r="P500" s="50" t="str">
        <f t="shared" si="22"/>
        <v/>
      </c>
      <c r="Q500" s="63"/>
      <c r="R500" s="88" t="str">
        <f>IF(IFERROR(VLOOKUP(C500,$C$7:C499,1,FALSE)&gt;0,0),"",1)</f>
        <v/>
      </c>
      <c r="S500" s="88"/>
      <c r="T500" s="88" t="str">
        <f t="shared" si="23"/>
        <v/>
      </c>
      <c r="U500" s="89" t="e">
        <f t="shared" si="24"/>
        <v>#VALUE!</v>
      </c>
      <c r="V500" s="61"/>
      <c r="W500" s="146"/>
      <c r="X500" s="147"/>
    </row>
    <row r="501" spans="1:24" ht="16.5" customHeight="1">
      <c r="A501" s="62"/>
      <c r="B501" s="83" t="str">
        <f>IF(C501="","",_xlfn.AGGREGATE(2,7,$B$8:B500)+1)</f>
        <v/>
      </c>
      <c r="C501" s="84" t="str">
        <f>IFERROR(IF(D501="","",INDEX('Party Data'!$C$1:$P$9950,MATCH(DCR!D501,'Party Data'!$P$2:$P$9950,0)+1,4)),"New")</f>
        <v/>
      </c>
      <c r="D501" s="7"/>
      <c r="E501" s="8" t="str">
        <f>IFERROR(IF(C501="","",VLOOKUP(C501,'Party Data'!F:H,3,FALSE)),"")</f>
        <v/>
      </c>
      <c r="F501" s="10" t="str">
        <f>IFERROR(IF(D501="","",INDEX('Party Data'!$D:$F,MATCH(DCR!C501,'Party Data'!F:F,0),1)),"")</f>
        <v/>
      </c>
      <c r="G501" s="32" t="str">
        <f>IFERROR(VLOOKUP(C501,'Party Data'!$F:$N,8,FALSE),"")</f>
        <v/>
      </c>
      <c r="H501" s="85" t="str">
        <f>IFERROR(UPPER(LEFT(VLOOKUP(C501,'Party Data'!$F:$M,5,FALSE),3)),"")</f>
        <v/>
      </c>
      <c r="I501" s="86" t="str">
        <f>IF(F501="","",VLOOKUP($D$2,ID!$C$1:$F$86,3,FALSE))</f>
        <v/>
      </c>
      <c r="J501" s="87" t="str">
        <f>IF(I501="","",VLOOKUP(I501,ID!$E$1:$F$107,2,FALSE))</f>
        <v/>
      </c>
      <c r="K501" s="164"/>
      <c r="L501" s="142" t="str">
        <f>IFERROR(IF(C501="","",IF(SUMIFS(Dues!$F$4:$F$153,Dues!$B$4:$B$153,DCR!$C501)-SUMIFS($M$7:$M500,$C$7:$C500,$C501)&lt;0,"No Due",SUMIFS(Dues!$F$4:$F$153,Dues!$B$4:$B$153,DCR!$C501)-SUMIFS($M$7:$M500,$C$7:$C500,$C501))),"No Dues")</f>
        <v/>
      </c>
      <c r="M501" s="143"/>
      <c r="N501" s="143"/>
      <c r="O501" s="145" t="str">
        <f>IFERROR(IF(AND(L501&lt;=0,M501&lt;&gt;""),"Cash?",SUMIFS($M$8:$M501,$C$8:$C501,$C501)/VLOOKUP($C501,$C$8:$L501,10,FALSE)),"")</f>
        <v/>
      </c>
      <c r="P501" s="50" t="str">
        <f t="shared" si="22"/>
        <v/>
      </c>
      <c r="Q501" s="63"/>
      <c r="R501" s="88" t="str">
        <f>IF(IFERROR(VLOOKUP(C501,$C$7:C500,1,FALSE)&gt;0,0),"",1)</f>
        <v/>
      </c>
      <c r="S501" s="88"/>
      <c r="T501" s="88" t="str">
        <f t="shared" si="23"/>
        <v/>
      </c>
      <c r="U501" s="89" t="e">
        <f t="shared" si="24"/>
        <v>#VALUE!</v>
      </c>
      <c r="V501" s="61"/>
      <c r="W501" s="146"/>
      <c r="X501" s="147"/>
    </row>
    <row r="502" spans="1:24" ht="16.5" customHeight="1">
      <c r="A502" s="62"/>
      <c r="B502" s="83" t="str">
        <f>IF(C502="","",_xlfn.AGGREGATE(2,7,$B$8:B501)+1)</f>
        <v/>
      </c>
      <c r="C502" s="84" t="str">
        <f>IFERROR(IF(D502="","",INDEX('Party Data'!$C$1:$P$9950,MATCH(DCR!D502,'Party Data'!$P$2:$P$9950,0)+1,4)),"New")</f>
        <v/>
      </c>
      <c r="D502" s="7"/>
      <c r="E502" s="8" t="str">
        <f>IFERROR(IF(C502="","",VLOOKUP(C502,'Party Data'!F:H,3,FALSE)),"")</f>
        <v/>
      </c>
      <c r="F502" s="10" t="str">
        <f>IFERROR(IF(D502="","",INDEX('Party Data'!$D:$F,MATCH(DCR!C502,'Party Data'!F:F,0),1)),"")</f>
        <v/>
      </c>
      <c r="G502" s="32" t="str">
        <f>IFERROR(VLOOKUP(C502,'Party Data'!$F:$N,8,FALSE),"")</f>
        <v/>
      </c>
      <c r="H502" s="85" t="str">
        <f>IFERROR(UPPER(LEFT(VLOOKUP(C502,'Party Data'!$F:$M,5,FALSE),3)),"")</f>
        <v/>
      </c>
      <c r="I502" s="86" t="str">
        <f>IF(F502="","",VLOOKUP($D$2,ID!$C$1:$F$86,3,FALSE))</f>
        <v/>
      </c>
      <c r="J502" s="87" t="str">
        <f>IF(I502="","",VLOOKUP(I502,ID!$E$1:$F$107,2,FALSE))</f>
        <v/>
      </c>
      <c r="K502" s="164"/>
      <c r="L502" s="142" t="str">
        <f>IFERROR(IF(C502="","",IF(SUMIFS(Dues!$F$4:$F$153,Dues!$B$4:$B$153,DCR!$C502)-SUMIFS($M$7:$M501,$C$7:$C501,$C502)&lt;0,"No Due",SUMIFS(Dues!$F$4:$F$153,Dues!$B$4:$B$153,DCR!$C502)-SUMIFS($M$7:$M501,$C$7:$C501,$C502))),"No Dues")</f>
        <v/>
      </c>
      <c r="M502" s="143"/>
      <c r="N502" s="143"/>
      <c r="O502" s="145" t="str">
        <f>IFERROR(IF(AND(L502&lt;=0,M502&lt;&gt;""),"Cash?",SUMIFS($M$8:$M502,$C$8:$C502,$C502)/VLOOKUP($C502,$C$8:$L502,10,FALSE)),"")</f>
        <v/>
      </c>
      <c r="P502" s="50" t="str">
        <f t="shared" si="22"/>
        <v/>
      </c>
      <c r="Q502" s="63"/>
      <c r="R502" s="88" t="str">
        <f>IF(IFERROR(VLOOKUP(C502,$C$7:C501,1,FALSE)&gt;0,0),"",1)</f>
        <v/>
      </c>
      <c r="S502" s="88"/>
      <c r="T502" s="88" t="str">
        <f t="shared" si="23"/>
        <v/>
      </c>
      <c r="U502" s="89" t="e">
        <f t="shared" si="24"/>
        <v>#VALUE!</v>
      </c>
      <c r="V502" s="61"/>
      <c r="W502" s="146"/>
      <c r="X502" s="147"/>
    </row>
    <row r="503" spans="1:24" ht="16.5" customHeight="1">
      <c r="A503" s="62"/>
      <c r="B503" s="83" t="str">
        <f>IF(C503="","",_xlfn.AGGREGATE(2,7,$B$8:B502)+1)</f>
        <v/>
      </c>
      <c r="C503" s="84" t="str">
        <f>IFERROR(IF(D503="","",INDEX('Party Data'!$C$1:$P$9950,MATCH(DCR!D503,'Party Data'!$P$2:$P$9950,0)+1,4)),"New")</f>
        <v/>
      </c>
      <c r="D503" s="7"/>
      <c r="E503" s="8" t="str">
        <f>IFERROR(IF(C503="","",VLOOKUP(C503,'Party Data'!F:H,3,FALSE)),"")</f>
        <v/>
      </c>
      <c r="F503" s="10" t="str">
        <f>IFERROR(IF(D503="","",INDEX('Party Data'!$D:$F,MATCH(DCR!C503,'Party Data'!F:F,0),1)),"")</f>
        <v/>
      </c>
      <c r="G503" s="32" t="str">
        <f>IFERROR(VLOOKUP(C503,'Party Data'!$F:$N,8,FALSE),"")</f>
        <v/>
      </c>
      <c r="H503" s="85" t="str">
        <f>IFERROR(UPPER(LEFT(VLOOKUP(C503,'Party Data'!$F:$M,5,FALSE),3)),"")</f>
        <v/>
      </c>
      <c r="I503" s="86" t="str">
        <f>IF(F503="","",VLOOKUP($D$2,ID!$C$1:$F$86,3,FALSE))</f>
        <v/>
      </c>
      <c r="J503" s="87" t="str">
        <f>IF(I503="","",VLOOKUP(I503,ID!$E$1:$F$107,2,FALSE))</f>
        <v/>
      </c>
      <c r="K503" s="164"/>
      <c r="L503" s="142" t="str">
        <f>IFERROR(IF(C503="","",IF(SUMIFS(Dues!$F$4:$F$153,Dues!$B$4:$B$153,DCR!$C503)-SUMIFS($M$7:$M502,$C$7:$C502,$C503)&lt;0,"No Due",SUMIFS(Dues!$F$4:$F$153,Dues!$B$4:$B$153,DCR!$C503)-SUMIFS($M$7:$M502,$C$7:$C502,$C503))),"No Dues")</f>
        <v/>
      </c>
      <c r="M503" s="143"/>
      <c r="N503" s="143"/>
      <c r="O503" s="145" t="str">
        <f>IFERROR(IF(AND(L503&lt;=0,M503&lt;&gt;""),"Cash?",SUMIFS($M$8:$M503,$C$8:$C503,$C503)/VLOOKUP($C503,$C$8:$L503,10,FALSE)),"")</f>
        <v/>
      </c>
      <c r="P503" s="50" t="str">
        <f t="shared" si="22"/>
        <v/>
      </c>
      <c r="Q503" s="63"/>
      <c r="R503" s="88" t="str">
        <f>IF(IFERROR(VLOOKUP(C503,$C$7:C502,1,FALSE)&gt;0,0),"",1)</f>
        <v/>
      </c>
      <c r="S503" s="88"/>
      <c r="T503" s="88" t="str">
        <f t="shared" si="23"/>
        <v/>
      </c>
      <c r="U503" s="89" t="e">
        <f t="shared" si="24"/>
        <v>#VALUE!</v>
      </c>
      <c r="V503" s="61"/>
      <c r="W503" s="146"/>
      <c r="X503" s="147"/>
    </row>
    <row r="504" spans="1:24" ht="16.5" customHeight="1">
      <c r="A504" s="62"/>
      <c r="B504" s="83" t="str">
        <f>IF(C504="","",_xlfn.AGGREGATE(2,7,$B$8:B503)+1)</f>
        <v/>
      </c>
      <c r="C504" s="84" t="str">
        <f>IFERROR(IF(D504="","",INDEX('Party Data'!$C$1:$P$9950,MATCH(DCR!D504,'Party Data'!$P$2:$P$9950,0)+1,4)),"New")</f>
        <v/>
      </c>
      <c r="D504" s="7"/>
      <c r="E504" s="8" t="str">
        <f>IFERROR(IF(C504="","",VLOOKUP(C504,'Party Data'!F:H,3,FALSE)),"")</f>
        <v/>
      </c>
      <c r="F504" s="10" t="str">
        <f>IFERROR(IF(D504="","",INDEX('Party Data'!$D:$F,MATCH(DCR!C504,'Party Data'!F:F,0),1)),"")</f>
        <v/>
      </c>
      <c r="G504" s="32" t="str">
        <f>IFERROR(VLOOKUP(C504,'Party Data'!$F:$N,8,FALSE),"")</f>
        <v/>
      </c>
      <c r="H504" s="85" t="str">
        <f>IFERROR(UPPER(LEFT(VLOOKUP(C504,'Party Data'!$F:$M,5,FALSE),3)),"")</f>
        <v/>
      </c>
      <c r="I504" s="86" t="str">
        <f>IF(F504="","",VLOOKUP($D$2,ID!$C$1:$F$86,3,FALSE))</f>
        <v/>
      </c>
      <c r="J504" s="87" t="str">
        <f>IF(I504="","",VLOOKUP(I504,ID!$E$1:$F$107,2,FALSE))</f>
        <v/>
      </c>
      <c r="K504" s="164"/>
      <c r="L504" s="142" t="str">
        <f>IFERROR(IF(C504="","",IF(SUMIFS(Dues!$F$4:$F$153,Dues!$B$4:$B$153,DCR!$C504)-SUMIFS($M$7:$M503,$C$7:$C503,$C504)&lt;0,"No Due",SUMIFS(Dues!$F$4:$F$153,Dues!$B$4:$B$153,DCR!$C504)-SUMIFS($M$7:$M503,$C$7:$C503,$C504))),"No Dues")</f>
        <v/>
      </c>
      <c r="M504" s="143"/>
      <c r="N504" s="143"/>
      <c r="O504" s="145" t="str">
        <f>IFERROR(IF(AND(L504&lt;=0,M504&lt;&gt;""),"Cash?",SUMIFS($M$8:$M504,$C$8:$C504,$C504)/VLOOKUP($C504,$C$8:$L504,10,FALSE)),"")</f>
        <v/>
      </c>
      <c r="P504" s="50" t="str">
        <f t="shared" si="22"/>
        <v/>
      </c>
      <c r="Q504" s="63"/>
      <c r="R504" s="88" t="str">
        <f>IF(IFERROR(VLOOKUP(C504,$C$7:C503,1,FALSE)&gt;0,0),"",1)</f>
        <v/>
      </c>
      <c r="S504" s="88"/>
      <c r="T504" s="88" t="str">
        <f t="shared" si="23"/>
        <v/>
      </c>
      <c r="U504" s="89" t="e">
        <f t="shared" si="24"/>
        <v>#VALUE!</v>
      </c>
      <c r="V504" s="61"/>
      <c r="W504" s="146"/>
      <c r="X504" s="147"/>
    </row>
    <row r="505" spans="1:24" ht="16.5" customHeight="1">
      <c r="A505" s="62"/>
      <c r="B505" s="83" t="str">
        <f>IF(C505="","",_xlfn.AGGREGATE(2,7,$B$8:B504)+1)</f>
        <v/>
      </c>
      <c r="C505" s="84" t="str">
        <f>IFERROR(IF(D505="","",INDEX('Party Data'!$C$1:$P$9950,MATCH(DCR!D505,'Party Data'!$P$2:$P$9950,0)+1,4)),"New")</f>
        <v/>
      </c>
      <c r="D505" s="7"/>
      <c r="E505" s="8" t="str">
        <f>IFERROR(IF(C505="","",VLOOKUP(C505,'Party Data'!F:H,3,FALSE)),"")</f>
        <v/>
      </c>
      <c r="F505" s="10" t="str">
        <f>IFERROR(IF(D505="","",INDEX('Party Data'!$D:$F,MATCH(DCR!C505,'Party Data'!F:F,0),1)),"")</f>
        <v/>
      </c>
      <c r="G505" s="32" t="str">
        <f>IFERROR(VLOOKUP(C505,'Party Data'!$F:$N,8,FALSE),"")</f>
        <v/>
      </c>
      <c r="H505" s="85" t="str">
        <f>IFERROR(UPPER(LEFT(VLOOKUP(C505,'Party Data'!$F:$M,5,FALSE),3)),"")</f>
        <v/>
      </c>
      <c r="I505" s="86" t="str">
        <f>IF(F505="","",VLOOKUP($D$2,ID!$C$1:$F$86,3,FALSE))</f>
        <v/>
      </c>
      <c r="J505" s="87" t="str">
        <f>IF(I505="","",VLOOKUP(I505,ID!$E$1:$F$107,2,FALSE))</f>
        <v/>
      </c>
      <c r="K505" s="164"/>
      <c r="L505" s="142" t="str">
        <f>IFERROR(IF(C505="","",IF(SUMIFS(Dues!$F$4:$F$153,Dues!$B$4:$B$153,DCR!$C505)-SUMIFS($M$7:$M504,$C$7:$C504,$C505)&lt;0,"No Due",SUMIFS(Dues!$F$4:$F$153,Dues!$B$4:$B$153,DCR!$C505)-SUMIFS($M$7:$M504,$C$7:$C504,$C505))),"No Dues")</f>
        <v/>
      </c>
      <c r="M505" s="143"/>
      <c r="N505" s="143"/>
      <c r="O505" s="145" t="str">
        <f>IFERROR(IF(AND(L505&lt;=0,M505&lt;&gt;""),"Cash?",SUMIFS($M$8:$M505,$C$8:$C505,$C505)/VLOOKUP($C505,$C$8:$L505,10,FALSE)),"")</f>
        <v/>
      </c>
      <c r="P505" s="50" t="str">
        <f t="shared" si="22"/>
        <v/>
      </c>
      <c r="Q505" s="63"/>
      <c r="R505" s="88" t="str">
        <f>IF(IFERROR(VLOOKUP(C505,$C$7:C504,1,FALSE)&gt;0,0),"",1)</f>
        <v/>
      </c>
      <c r="S505" s="88"/>
      <c r="T505" s="88" t="str">
        <f t="shared" si="23"/>
        <v/>
      </c>
      <c r="U505" s="89" t="e">
        <f t="shared" si="24"/>
        <v>#VALUE!</v>
      </c>
      <c r="V505" s="61"/>
      <c r="W505" s="146"/>
      <c r="X505" s="147"/>
    </row>
    <row r="506" spans="1:24" ht="16.5" customHeight="1">
      <c r="A506" s="62"/>
      <c r="B506" s="83" t="str">
        <f>IF(C506="","",_xlfn.AGGREGATE(2,7,$B$8:B505)+1)</f>
        <v/>
      </c>
      <c r="C506" s="84" t="str">
        <f>IFERROR(IF(D506="","",INDEX('Party Data'!$C$1:$P$9950,MATCH(DCR!D506,'Party Data'!$P$2:$P$9950,0)+1,4)),"New")</f>
        <v/>
      </c>
      <c r="D506" s="7"/>
      <c r="E506" s="8" t="str">
        <f>IFERROR(IF(C506="","",VLOOKUP(C506,'Party Data'!F:H,3,FALSE)),"")</f>
        <v/>
      </c>
      <c r="F506" s="10" t="str">
        <f>IFERROR(IF(D506="","",INDEX('Party Data'!$D:$F,MATCH(DCR!C506,'Party Data'!F:F,0),1)),"")</f>
        <v/>
      </c>
      <c r="G506" s="32" t="str">
        <f>IFERROR(VLOOKUP(C506,'Party Data'!$F:$N,8,FALSE),"")</f>
        <v/>
      </c>
      <c r="H506" s="85" t="str">
        <f>IFERROR(UPPER(LEFT(VLOOKUP(C506,'Party Data'!$F:$M,5,FALSE),3)),"")</f>
        <v/>
      </c>
      <c r="I506" s="86" t="str">
        <f>IF(F506="","",VLOOKUP($D$2,ID!$C$1:$F$86,3,FALSE))</f>
        <v/>
      </c>
      <c r="J506" s="87" t="str">
        <f>IF(I506="","",VLOOKUP(I506,ID!$E$1:$F$107,2,FALSE))</f>
        <v/>
      </c>
      <c r="K506" s="164"/>
      <c r="L506" s="142" t="str">
        <f>IFERROR(IF(C506="","",IF(SUMIFS(Dues!$F$4:$F$153,Dues!$B$4:$B$153,DCR!$C506)-SUMIFS($M$7:$M505,$C$7:$C505,$C506)&lt;0,"No Due",SUMIFS(Dues!$F$4:$F$153,Dues!$B$4:$B$153,DCR!$C506)-SUMIFS($M$7:$M505,$C$7:$C505,$C506))),"No Dues")</f>
        <v/>
      </c>
      <c r="M506" s="143"/>
      <c r="N506" s="143"/>
      <c r="O506" s="145" t="str">
        <f>IFERROR(IF(AND(L506&lt;=0,M506&lt;&gt;""),"Cash?",SUMIFS($M$8:$M506,$C$8:$C506,$C506)/VLOOKUP($C506,$C$8:$L506,10,FALSE)),"")</f>
        <v/>
      </c>
      <c r="P506" s="50" t="str">
        <f t="shared" si="22"/>
        <v/>
      </c>
      <c r="Q506" s="63"/>
      <c r="R506" s="88" t="str">
        <f>IF(IFERROR(VLOOKUP(C506,$C$7:C505,1,FALSE)&gt;0,0),"",1)</f>
        <v/>
      </c>
      <c r="S506" s="88"/>
      <c r="T506" s="88" t="str">
        <f t="shared" si="23"/>
        <v/>
      </c>
      <c r="U506" s="89" t="e">
        <f t="shared" si="24"/>
        <v>#VALUE!</v>
      </c>
      <c r="V506" s="61"/>
      <c r="W506" s="146"/>
      <c r="X506" s="147"/>
    </row>
    <row r="507" spans="1:24" ht="16.5" customHeight="1">
      <c r="A507" s="62"/>
      <c r="B507" s="83" t="str">
        <f>IF(C507="","",_xlfn.AGGREGATE(2,7,$B$8:B506)+1)</f>
        <v/>
      </c>
      <c r="C507" s="84" t="str">
        <f>IFERROR(IF(D507="","",INDEX('Party Data'!$C$1:$P$9950,MATCH(DCR!D507,'Party Data'!$P$2:$P$9950,0)+1,4)),"New")</f>
        <v/>
      </c>
      <c r="D507" s="7"/>
      <c r="E507" s="8" t="str">
        <f>IFERROR(IF(C507="","",VLOOKUP(C507,'Party Data'!F:H,3,FALSE)),"")</f>
        <v/>
      </c>
      <c r="F507" s="10" t="str">
        <f>IFERROR(IF(D507="","",INDEX('Party Data'!$D:$F,MATCH(DCR!C507,'Party Data'!F:F,0),1)),"")</f>
        <v/>
      </c>
      <c r="G507" s="32" t="str">
        <f>IFERROR(VLOOKUP(C507,'Party Data'!$F:$N,8,FALSE),"")</f>
        <v/>
      </c>
      <c r="H507" s="85" t="str">
        <f>IFERROR(UPPER(LEFT(VLOOKUP(C507,'Party Data'!$F:$M,5,FALSE),3)),"")</f>
        <v/>
      </c>
      <c r="I507" s="86" t="str">
        <f>IF(F507="","",VLOOKUP($D$2,ID!$C$1:$F$86,3,FALSE))</f>
        <v/>
      </c>
      <c r="J507" s="87" t="str">
        <f>IF(I507="","",VLOOKUP(I507,ID!$E$1:$F$107,2,FALSE))</f>
        <v/>
      </c>
      <c r="K507" s="164"/>
      <c r="L507" s="142" t="str">
        <f>IFERROR(IF(C507="","",IF(SUMIFS(Dues!$F$4:$F$153,Dues!$B$4:$B$153,DCR!$C507)-SUMIFS($M$7:$M506,$C$7:$C506,$C507)&lt;0,"No Due",SUMIFS(Dues!$F$4:$F$153,Dues!$B$4:$B$153,DCR!$C507)-SUMIFS($M$7:$M506,$C$7:$C506,$C507))),"No Dues")</f>
        <v/>
      </c>
      <c r="M507" s="143"/>
      <c r="N507" s="143"/>
      <c r="O507" s="145" t="str">
        <f>IFERROR(IF(AND(L507&lt;=0,M507&lt;&gt;""),"Cash?",SUMIFS($M$8:$M507,$C$8:$C507,$C507)/VLOOKUP($C507,$C$8:$L507,10,FALSE)),"")</f>
        <v/>
      </c>
      <c r="P507" s="50" t="str">
        <f t="shared" si="22"/>
        <v/>
      </c>
      <c r="Q507" s="63"/>
      <c r="R507" s="88" t="str">
        <f>IF(IFERROR(VLOOKUP(C507,$C$7:C506,1,FALSE)&gt;0,0),"",1)</f>
        <v/>
      </c>
      <c r="S507" s="88"/>
      <c r="T507" s="88" t="str">
        <f t="shared" si="23"/>
        <v/>
      </c>
      <c r="U507" s="89" t="e">
        <f t="shared" si="24"/>
        <v>#VALUE!</v>
      </c>
      <c r="V507" s="61"/>
      <c r="W507" s="146"/>
      <c r="X507" s="147"/>
    </row>
    <row r="508" spans="1:24" ht="16.5" customHeight="1">
      <c r="A508" s="62"/>
      <c r="B508" s="83" t="str">
        <f>IF(C508="","",_xlfn.AGGREGATE(2,7,$B$8:B507)+1)</f>
        <v/>
      </c>
      <c r="C508" s="84" t="str">
        <f>IFERROR(IF(D508="","",INDEX('Party Data'!$C$1:$P$9950,MATCH(DCR!D508,'Party Data'!$P$2:$P$9950,0)+1,4)),"New")</f>
        <v/>
      </c>
      <c r="D508" s="7"/>
      <c r="E508" s="8" t="str">
        <f>IFERROR(IF(C508="","",VLOOKUP(C508,'Party Data'!F:H,3,FALSE)),"")</f>
        <v/>
      </c>
      <c r="F508" s="10" t="str">
        <f>IFERROR(IF(D508="","",INDEX('Party Data'!$D:$F,MATCH(DCR!C508,'Party Data'!F:F,0),1)),"")</f>
        <v/>
      </c>
      <c r="G508" s="32" t="str">
        <f>IFERROR(VLOOKUP(C508,'Party Data'!$F:$N,8,FALSE),"")</f>
        <v/>
      </c>
      <c r="H508" s="85" t="str">
        <f>IFERROR(UPPER(LEFT(VLOOKUP(C508,'Party Data'!$F:$M,5,FALSE),3)),"")</f>
        <v/>
      </c>
      <c r="I508" s="86" t="str">
        <f>IF(F508="","",VLOOKUP($D$2,ID!$C$1:$F$86,3,FALSE))</f>
        <v/>
      </c>
      <c r="J508" s="87" t="str">
        <f>IF(I508="","",VLOOKUP(I508,ID!$E$1:$F$107,2,FALSE))</f>
        <v/>
      </c>
      <c r="K508" s="164"/>
      <c r="L508" s="142" t="str">
        <f>IFERROR(IF(C508="","",IF(SUMIFS(Dues!$F$4:$F$153,Dues!$B$4:$B$153,DCR!$C508)-SUMIFS($M$7:$M507,$C$7:$C507,$C508)&lt;0,"No Due",SUMIFS(Dues!$F$4:$F$153,Dues!$B$4:$B$153,DCR!$C508)-SUMIFS($M$7:$M507,$C$7:$C507,$C508))),"No Dues")</f>
        <v/>
      </c>
      <c r="M508" s="143"/>
      <c r="N508" s="143"/>
      <c r="O508" s="145" t="str">
        <f>IFERROR(IF(AND(L508&lt;=0,M508&lt;&gt;""),"Cash?",SUMIFS($M$8:$M508,$C$8:$C508,$C508)/VLOOKUP($C508,$C$8:$L508,10,FALSE)),"")</f>
        <v/>
      </c>
      <c r="P508" s="50" t="str">
        <f t="shared" si="22"/>
        <v/>
      </c>
      <c r="Q508" s="63"/>
      <c r="R508" s="88" t="str">
        <f>IF(IFERROR(VLOOKUP(C508,$C$7:C507,1,FALSE)&gt;0,0),"",1)</f>
        <v/>
      </c>
      <c r="S508" s="88"/>
      <c r="T508" s="88" t="str">
        <f t="shared" si="23"/>
        <v/>
      </c>
      <c r="U508" s="89" t="e">
        <f t="shared" si="24"/>
        <v>#VALUE!</v>
      </c>
      <c r="V508" s="61"/>
      <c r="W508" s="146"/>
      <c r="X508" s="147"/>
    </row>
    <row r="509" spans="1:24" ht="16.5" customHeight="1">
      <c r="A509" s="62"/>
      <c r="B509" s="83" t="str">
        <f>IF(C509="","",_xlfn.AGGREGATE(2,7,$B$8:B508)+1)</f>
        <v/>
      </c>
      <c r="C509" s="84" t="str">
        <f>IFERROR(IF(D509="","",INDEX('Party Data'!$C$1:$P$9950,MATCH(DCR!D509,'Party Data'!$P$2:$P$9950,0)+1,4)),"New")</f>
        <v/>
      </c>
      <c r="D509" s="7"/>
      <c r="E509" s="8" t="str">
        <f>IFERROR(IF(C509="","",VLOOKUP(C509,'Party Data'!F:H,3,FALSE)),"")</f>
        <v/>
      </c>
      <c r="F509" s="10" t="str">
        <f>IFERROR(IF(D509="","",INDEX('Party Data'!$D:$F,MATCH(DCR!C509,'Party Data'!F:F,0),1)),"")</f>
        <v/>
      </c>
      <c r="G509" s="32" t="str">
        <f>IFERROR(VLOOKUP(C509,'Party Data'!$F:$N,8,FALSE),"")</f>
        <v/>
      </c>
      <c r="H509" s="85" t="str">
        <f>IFERROR(UPPER(LEFT(VLOOKUP(C509,'Party Data'!$F:$M,5,FALSE),3)),"")</f>
        <v/>
      </c>
      <c r="I509" s="86" t="str">
        <f>IF(F509="","",VLOOKUP($D$2,ID!$C$1:$F$86,3,FALSE))</f>
        <v/>
      </c>
      <c r="J509" s="87" t="str">
        <f>IF(I509="","",VLOOKUP(I509,ID!$E$1:$F$107,2,FALSE))</f>
        <v/>
      </c>
      <c r="K509" s="164"/>
      <c r="L509" s="142" t="str">
        <f>IFERROR(IF(C509="","",IF(SUMIFS(Dues!$F$4:$F$153,Dues!$B$4:$B$153,DCR!$C509)-SUMIFS($M$7:$M508,$C$7:$C508,$C509)&lt;0,"No Due",SUMIFS(Dues!$F$4:$F$153,Dues!$B$4:$B$153,DCR!$C509)-SUMIFS($M$7:$M508,$C$7:$C508,$C509))),"No Dues")</f>
        <v/>
      </c>
      <c r="M509" s="143"/>
      <c r="N509" s="143"/>
      <c r="O509" s="145" t="str">
        <f>IFERROR(IF(AND(L509&lt;=0,M509&lt;&gt;""),"Cash?",SUMIFS($M$8:$M509,$C$8:$C509,$C509)/VLOOKUP($C509,$C$8:$L509,10,FALSE)),"")</f>
        <v/>
      </c>
      <c r="P509" s="50" t="str">
        <f t="shared" si="22"/>
        <v/>
      </c>
      <c r="Q509" s="63"/>
      <c r="R509" s="88" t="str">
        <f>IF(IFERROR(VLOOKUP(C509,$C$7:C508,1,FALSE)&gt;0,0),"",1)</f>
        <v/>
      </c>
      <c r="S509" s="88"/>
      <c r="T509" s="88" t="str">
        <f t="shared" si="23"/>
        <v/>
      </c>
      <c r="U509" s="89" t="e">
        <f t="shared" si="24"/>
        <v>#VALUE!</v>
      </c>
      <c r="V509" s="61"/>
      <c r="W509" s="146"/>
      <c r="X509" s="147"/>
    </row>
    <row r="510" spans="1:24" ht="16.5" customHeight="1">
      <c r="A510" s="62"/>
      <c r="B510" s="83" t="str">
        <f>IF(C510="","",_xlfn.AGGREGATE(2,7,$B$8:B509)+1)</f>
        <v/>
      </c>
      <c r="C510" s="84" t="str">
        <f>IFERROR(IF(D510="","",INDEX('Party Data'!$C$1:$P$9950,MATCH(DCR!D510,'Party Data'!$P$2:$P$9950,0)+1,4)),"New")</f>
        <v/>
      </c>
      <c r="D510" s="7"/>
      <c r="E510" s="8" t="str">
        <f>IFERROR(IF(C510="","",VLOOKUP(C510,'Party Data'!F:H,3,FALSE)),"")</f>
        <v/>
      </c>
      <c r="F510" s="10" t="str">
        <f>IFERROR(IF(D510="","",INDEX('Party Data'!$D:$F,MATCH(DCR!C510,'Party Data'!F:F,0),1)),"")</f>
        <v/>
      </c>
      <c r="G510" s="32" t="str">
        <f>IFERROR(VLOOKUP(C510,'Party Data'!$F:$N,8,FALSE),"")</f>
        <v/>
      </c>
      <c r="H510" s="85" t="str">
        <f>IFERROR(UPPER(LEFT(VLOOKUP(C510,'Party Data'!$F:$M,5,FALSE),3)),"")</f>
        <v/>
      </c>
      <c r="I510" s="86" t="str">
        <f>IF(F510="","",VLOOKUP($D$2,ID!$C$1:$F$86,3,FALSE))</f>
        <v/>
      </c>
      <c r="J510" s="87" t="str">
        <f>IF(I510="","",VLOOKUP(I510,ID!$E$1:$F$107,2,FALSE))</f>
        <v/>
      </c>
      <c r="K510" s="164"/>
      <c r="L510" s="142" t="str">
        <f>IFERROR(IF(C510="","",IF(SUMIFS(Dues!$F$4:$F$153,Dues!$B$4:$B$153,DCR!$C510)-SUMIFS($M$7:$M509,$C$7:$C509,$C510)&lt;0,"No Due",SUMIFS(Dues!$F$4:$F$153,Dues!$B$4:$B$153,DCR!$C510)-SUMIFS($M$7:$M509,$C$7:$C509,$C510))),"No Dues")</f>
        <v/>
      </c>
      <c r="M510" s="143"/>
      <c r="N510" s="143"/>
      <c r="O510" s="145" t="str">
        <f>IFERROR(IF(AND(L510&lt;=0,M510&lt;&gt;""),"Cash?",SUMIFS($M$8:$M510,$C$8:$C510,$C510)/VLOOKUP($C510,$C$8:$L510,10,FALSE)),"")</f>
        <v/>
      </c>
      <c r="P510" s="50" t="str">
        <f t="shared" si="22"/>
        <v/>
      </c>
      <c r="Q510" s="63"/>
      <c r="R510" s="88" t="str">
        <f>IF(IFERROR(VLOOKUP(C510,$C$7:C509,1,FALSE)&gt;0,0),"",1)</f>
        <v/>
      </c>
      <c r="S510" s="88"/>
      <c r="T510" s="88" t="str">
        <f t="shared" si="23"/>
        <v/>
      </c>
      <c r="U510" s="89" t="e">
        <f t="shared" si="24"/>
        <v>#VALUE!</v>
      </c>
      <c r="V510" s="61"/>
      <c r="W510" s="146"/>
      <c r="X510" s="147"/>
    </row>
    <row r="511" spans="1:24" ht="16.5" customHeight="1">
      <c r="A511" s="62"/>
      <c r="B511" s="83" t="str">
        <f>IF(C511="","",_xlfn.AGGREGATE(2,7,$B$8:B510)+1)</f>
        <v/>
      </c>
      <c r="C511" s="84" t="str">
        <f>IFERROR(IF(D511="","",INDEX('Party Data'!$C$1:$P$9950,MATCH(DCR!D511,'Party Data'!$P$2:$P$9950,0)+1,4)),"New")</f>
        <v/>
      </c>
      <c r="D511" s="7"/>
      <c r="E511" s="8" t="str">
        <f>IFERROR(IF(C511="","",VLOOKUP(C511,'Party Data'!F:H,3,FALSE)),"")</f>
        <v/>
      </c>
      <c r="F511" s="10" t="str">
        <f>IFERROR(IF(D511="","",INDEX('Party Data'!$D:$F,MATCH(DCR!C511,'Party Data'!F:F,0),1)),"")</f>
        <v/>
      </c>
      <c r="G511" s="32" t="str">
        <f>IFERROR(VLOOKUP(C511,'Party Data'!$F:$N,8,FALSE),"")</f>
        <v/>
      </c>
      <c r="H511" s="85" t="str">
        <f>IFERROR(UPPER(LEFT(VLOOKUP(C511,'Party Data'!$F:$M,5,FALSE),3)),"")</f>
        <v/>
      </c>
      <c r="I511" s="86" t="str">
        <f>IF(F511="","",VLOOKUP($D$2,ID!$C$1:$F$86,3,FALSE))</f>
        <v/>
      </c>
      <c r="J511" s="87" t="str">
        <f>IF(I511="","",VLOOKUP(I511,ID!$E$1:$F$107,2,FALSE))</f>
        <v/>
      </c>
      <c r="K511" s="164"/>
      <c r="L511" s="142" t="str">
        <f>IFERROR(IF(C511="","",IF(SUMIFS(Dues!$F$4:$F$153,Dues!$B$4:$B$153,DCR!$C511)-SUMIFS($M$7:$M510,$C$7:$C510,$C511)&lt;0,"No Due",SUMIFS(Dues!$F$4:$F$153,Dues!$B$4:$B$153,DCR!$C511)-SUMIFS($M$7:$M510,$C$7:$C510,$C511))),"No Dues")</f>
        <v/>
      </c>
      <c r="M511" s="143"/>
      <c r="N511" s="143"/>
      <c r="O511" s="145" t="str">
        <f>IFERROR(IF(AND(L511&lt;=0,M511&lt;&gt;""),"Cash?",SUMIFS($M$8:$M511,$C$8:$C511,$C511)/VLOOKUP($C511,$C$8:$L511,10,FALSE)),"")</f>
        <v/>
      </c>
      <c r="P511" s="50" t="str">
        <f t="shared" si="22"/>
        <v/>
      </c>
      <c r="Q511" s="63"/>
      <c r="R511" s="88" t="str">
        <f>IF(IFERROR(VLOOKUP(C511,$C$7:C510,1,FALSE)&gt;0,0),"",1)</f>
        <v/>
      </c>
      <c r="S511" s="88"/>
      <c r="T511" s="88" t="str">
        <f t="shared" si="23"/>
        <v/>
      </c>
      <c r="U511" s="89" t="e">
        <f t="shared" si="24"/>
        <v>#VALUE!</v>
      </c>
      <c r="V511" s="61"/>
      <c r="W511" s="146"/>
      <c r="X511" s="147"/>
    </row>
    <row r="512" spans="1:24" ht="16.5" customHeight="1">
      <c r="A512" s="62"/>
      <c r="B512" s="83" t="str">
        <f>IF(C512="","",_xlfn.AGGREGATE(2,7,$B$8:B511)+1)</f>
        <v/>
      </c>
      <c r="C512" s="84" t="str">
        <f>IFERROR(IF(D512="","",INDEX('Party Data'!$C$1:$P$9950,MATCH(DCR!D512,'Party Data'!$P$2:$P$9950,0)+1,4)),"New")</f>
        <v/>
      </c>
      <c r="D512" s="7"/>
      <c r="E512" s="8" t="str">
        <f>IFERROR(IF(C512="","",VLOOKUP(C512,'Party Data'!F:H,3,FALSE)),"")</f>
        <v/>
      </c>
      <c r="F512" s="10" t="str">
        <f>IFERROR(IF(D512="","",INDEX('Party Data'!$D:$F,MATCH(DCR!C512,'Party Data'!F:F,0),1)),"")</f>
        <v/>
      </c>
      <c r="G512" s="32" t="str">
        <f>IFERROR(VLOOKUP(C512,'Party Data'!$F:$N,8,FALSE),"")</f>
        <v/>
      </c>
      <c r="H512" s="85" t="str">
        <f>IFERROR(UPPER(LEFT(VLOOKUP(C512,'Party Data'!$F:$M,5,FALSE),3)),"")</f>
        <v/>
      </c>
      <c r="I512" s="86" t="str">
        <f>IF(F512="","",VLOOKUP($D$2,ID!$C$1:$F$86,3,FALSE))</f>
        <v/>
      </c>
      <c r="J512" s="87" t="str">
        <f>IF(I512="","",VLOOKUP(I512,ID!$E$1:$F$107,2,FALSE))</f>
        <v/>
      </c>
      <c r="K512" s="164"/>
      <c r="L512" s="142" t="str">
        <f>IFERROR(IF(C512="","",IF(SUMIFS(Dues!$F$4:$F$153,Dues!$B$4:$B$153,DCR!$C512)-SUMIFS($M$7:$M511,$C$7:$C511,$C512)&lt;0,"No Due",SUMIFS(Dues!$F$4:$F$153,Dues!$B$4:$B$153,DCR!$C512)-SUMIFS($M$7:$M511,$C$7:$C511,$C512))),"No Dues")</f>
        <v/>
      </c>
      <c r="M512" s="143"/>
      <c r="N512" s="143"/>
      <c r="O512" s="145" t="str">
        <f>IFERROR(IF(AND(L512&lt;=0,M512&lt;&gt;""),"Cash?",SUMIFS($M$8:$M512,$C$8:$C512,$C512)/VLOOKUP($C512,$C$8:$L512,10,FALSE)),"")</f>
        <v/>
      </c>
      <c r="P512" s="50" t="str">
        <f t="shared" si="22"/>
        <v/>
      </c>
      <c r="Q512" s="63"/>
      <c r="R512" s="88" t="str">
        <f>IF(IFERROR(VLOOKUP(C512,$C$7:C511,1,FALSE)&gt;0,0),"",1)</f>
        <v/>
      </c>
      <c r="S512" s="88"/>
      <c r="T512" s="88" t="str">
        <f t="shared" si="23"/>
        <v/>
      </c>
      <c r="U512" s="89" t="e">
        <f t="shared" si="24"/>
        <v>#VALUE!</v>
      </c>
      <c r="V512" s="61"/>
      <c r="W512" s="146"/>
      <c r="X512" s="147"/>
    </row>
    <row r="513" spans="1:24" ht="16.5" customHeight="1">
      <c r="A513" s="62"/>
      <c r="B513" s="83" t="str">
        <f>IF(C513="","",_xlfn.AGGREGATE(2,7,$B$8:B512)+1)</f>
        <v/>
      </c>
      <c r="C513" s="84" t="str">
        <f>IFERROR(IF(D513="","",INDEX('Party Data'!$C$1:$P$9950,MATCH(DCR!D513,'Party Data'!$P$2:$P$9950,0)+1,4)),"New")</f>
        <v/>
      </c>
      <c r="D513" s="7"/>
      <c r="E513" s="8" t="str">
        <f>IFERROR(IF(C513="","",VLOOKUP(C513,'Party Data'!F:H,3,FALSE)),"")</f>
        <v/>
      </c>
      <c r="F513" s="10" t="str">
        <f>IFERROR(IF(D513="","",INDEX('Party Data'!$D:$F,MATCH(DCR!C513,'Party Data'!F:F,0),1)),"")</f>
        <v/>
      </c>
      <c r="G513" s="32" t="str">
        <f>IFERROR(VLOOKUP(C513,'Party Data'!$F:$N,8,FALSE),"")</f>
        <v/>
      </c>
      <c r="H513" s="85" t="str">
        <f>IFERROR(UPPER(LEFT(VLOOKUP(C513,'Party Data'!$F:$M,5,FALSE),3)),"")</f>
        <v/>
      </c>
      <c r="I513" s="86" t="str">
        <f>IF(F513="","",VLOOKUP($D$2,ID!$C$1:$F$86,3,FALSE))</f>
        <v/>
      </c>
      <c r="J513" s="87" t="str">
        <f>IF(I513="","",VLOOKUP(I513,ID!$E$1:$F$107,2,FALSE))</f>
        <v/>
      </c>
      <c r="K513" s="164"/>
      <c r="L513" s="142" t="str">
        <f>IFERROR(IF(C513="","",IF(SUMIFS(Dues!$F$4:$F$153,Dues!$B$4:$B$153,DCR!$C513)-SUMIFS($M$7:$M512,$C$7:$C512,$C513)&lt;0,"No Due",SUMIFS(Dues!$F$4:$F$153,Dues!$B$4:$B$153,DCR!$C513)-SUMIFS($M$7:$M512,$C$7:$C512,$C513))),"No Dues")</f>
        <v/>
      </c>
      <c r="M513" s="143"/>
      <c r="N513" s="143"/>
      <c r="O513" s="145" t="str">
        <f>IFERROR(IF(AND(L513&lt;=0,M513&lt;&gt;""),"Cash?",SUMIFS($M$8:$M513,$C$8:$C513,$C513)/VLOOKUP($C513,$C$8:$L513,10,FALSE)),"")</f>
        <v/>
      </c>
      <c r="P513" s="50" t="str">
        <f t="shared" si="22"/>
        <v/>
      </c>
      <c r="Q513" s="63"/>
      <c r="R513" s="88" t="str">
        <f>IF(IFERROR(VLOOKUP(C513,$C$7:C512,1,FALSE)&gt;0,0),"",1)</f>
        <v/>
      </c>
      <c r="S513" s="88"/>
      <c r="T513" s="88" t="str">
        <f t="shared" si="23"/>
        <v/>
      </c>
      <c r="U513" s="89" t="e">
        <f t="shared" si="24"/>
        <v>#VALUE!</v>
      </c>
      <c r="V513" s="61"/>
      <c r="W513" s="146"/>
      <c r="X513" s="147"/>
    </row>
    <row r="514" spans="1:24" ht="16.5" customHeight="1">
      <c r="A514" s="62"/>
      <c r="B514" s="83" t="str">
        <f>IF(C514="","",_xlfn.AGGREGATE(2,7,$B$8:B513)+1)</f>
        <v/>
      </c>
      <c r="C514" s="84" t="str">
        <f>IFERROR(IF(D514="","",INDEX('Party Data'!$C$1:$P$9950,MATCH(DCR!D514,'Party Data'!$P$2:$P$9950,0)+1,4)),"New")</f>
        <v/>
      </c>
      <c r="D514" s="7"/>
      <c r="E514" s="8" t="str">
        <f>IFERROR(IF(C514="","",VLOOKUP(C514,'Party Data'!F:H,3,FALSE)),"")</f>
        <v/>
      </c>
      <c r="F514" s="10" t="str">
        <f>IFERROR(IF(D514="","",INDEX('Party Data'!$D:$F,MATCH(DCR!C514,'Party Data'!F:F,0),1)),"")</f>
        <v/>
      </c>
      <c r="G514" s="32" t="str">
        <f>IFERROR(VLOOKUP(C514,'Party Data'!$F:$N,8,FALSE),"")</f>
        <v/>
      </c>
      <c r="H514" s="85" t="str">
        <f>IFERROR(UPPER(LEFT(VLOOKUP(C514,'Party Data'!$F:$M,5,FALSE),3)),"")</f>
        <v/>
      </c>
      <c r="I514" s="86" t="str">
        <f>IF(F514="","",VLOOKUP($D$2,ID!$C$1:$F$86,3,FALSE))</f>
        <v/>
      </c>
      <c r="J514" s="87" t="str">
        <f>IF(I514="","",VLOOKUP(I514,ID!$E$1:$F$107,2,FALSE))</f>
        <v/>
      </c>
      <c r="K514" s="164"/>
      <c r="L514" s="142" t="str">
        <f>IFERROR(IF(C514="","",IF(SUMIFS(Dues!$F$4:$F$153,Dues!$B$4:$B$153,DCR!$C514)-SUMIFS($M$7:$M513,$C$7:$C513,$C514)&lt;0,"No Due",SUMIFS(Dues!$F$4:$F$153,Dues!$B$4:$B$153,DCR!$C514)-SUMIFS($M$7:$M513,$C$7:$C513,$C514))),"No Dues")</f>
        <v/>
      </c>
      <c r="M514" s="143"/>
      <c r="N514" s="143"/>
      <c r="O514" s="145" t="str">
        <f>IFERROR(IF(AND(L514&lt;=0,M514&lt;&gt;""),"Cash?",SUMIFS($M$8:$M514,$C$8:$C514,$C514)/VLOOKUP($C514,$C$8:$L514,10,FALSE)),"")</f>
        <v/>
      </c>
      <c r="P514" s="50" t="str">
        <f t="shared" si="22"/>
        <v/>
      </c>
      <c r="Q514" s="63"/>
      <c r="R514" s="88" t="str">
        <f>IF(IFERROR(VLOOKUP(C514,$C$7:C513,1,FALSE)&gt;0,0),"",1)</f>
        <v/>
      </c>
      <c r="S514" s="88"/>
      <c r="T514" s="88" t="str">
        <f t="shared" si="23"/>
        <v/>
      </c>
      <c r="U514" s="89" t="e">
        <f t="shared" si="24"/>
        <v>#VALUE!</v>
      </c>
      <c r="V514" s="61"/>
      <c r="W514" s="146"/>
      <c r="X514" s="147"/>
    </row>
    <row r="515" spans="1:24" ht="16.5" customHeight="1">
      <c r="A515" s="62"/>
      <c r="B515" s="83" t="str">
        <f>IF(C515="","",_xlfn.AGGREGATE(2,7,$B$8:B514)+1)</f>
        <v/>
      </c>
      <c r="C515" s="84" t="str">
        <f>IFERROR(IF(D515="","",INDEX('Party Data'!$C$1:$P$9950,MATCH(DCR!D515,'Party Data'!$P$2:$P$9950,0)+1,4)),"New")</f>
        <v/>
      </c>
      <c r="D515" s="7"/>
      <c r="E515" s="8" t="str">
        <f>IFERROR(IF(C515="","",VLOOKUP(C515,'Party Data'!F:H,3,FALSE)),"")</f>
        <v/>
      </c>
      <c r="F515" s="10" t="str">
        <f>IFERROR(IF(D515="","",INDEX('Party Data'!$D:$F,MATCH(DCR!C515,'Party Data'!F:F,0),1)),"")</f>
        <v/>
      </c>
      <c r="G515" s="32" t="str">
        <f>IFERROR(VLOOKUP(C515,'Party Data'!$F:$N,8,FALSE),"")</f>
        <v/>
      </c>
      <c r="H515" s="85" t="str">
        <f>IFERROR(UPPER(LEFT(VLOOKUP(C515,'Party Data'!$F:$M,5,FALSE),3)),"")</f>
        <v/>
      </c>
      <c r="I515" s="86" t="str">
        <f>IF(F515="","",VLOOKUP($D$2,ID!$C$1:$F$86,3,FALSE))</f>
        <v/>
      </c>
      <c r="J515" s="87" t="str">
        <f>IF(I515="","",VLOOKUP(I515,ID!$E$1:$F$107,2,FALSE))</f>
        <v/>
      </c>
      <c r="K515" s="164"/>
      <c r="L515" s="142" t="str">
        <f>IFERROR(IF(C515="","",IF(SUMIFS(Dues!$F$4:$F$153,Dues!$B$4:$B$153,DCR!$C515)-SUMIFS($M$7:$M514,$C$7:$C514,$C515)&lt;0,"No Due",SUMIFS(Dues!$F$4:$F$153,Dues!$B$4:$B$153,DCR!$C515)-SUMIFS($M$7:$M514,$C$7:$C514,$C515))),"No Dues")</f>
        <v/>
      </c>
      <c r="M515" s="143"/>
      <c r="N515" s="143"/>
      <c r="O515" s="145" t="str">
        <f>IFERROR(IF(AND(L515&lt;=0,M515&lt;&gt;""),"Cash?",SUMIFS($M$8:$M515,$C$8:$C515,$C515)/VLOOKUP($C515,$C$8:$L515,10,FALSE)),"")</f>
        <v/>
      </c>
      <c r="P515" s="50" t="str">
        <f t="shared" si="22"/>
        <v/>
      </c>
      <c r="Q515" s="63"/>
      <c r="R515" s="88" t="str">
        <f>IF(IFERROR(VLOOKUP(C515,$C$7:C514,1,FALSE)&gt;0,0),"",1)</f>
        <v/>
      </c>
      <c r="S515" s="88"/>
      <c r="T515" s="88" t="str">
        <f t="shared" si="23"/>
        <v/>
      </c>
      <c r="U515" s="89" t="e">
        <f t="shared" si="24"/>
        <v>#VALUE!</v>
      </c>
      <c r="V515" s="61"/>
      <c r="W515" s="146"/>
      <c r="X515" s="147"/>
    </row>
    <row r="516" spans="1:24" ht="16.5" customHeight="1">
      <c r="A516" s="62"/>
      <c r="B516" s="83" t="str">
        <f>IF(C516="","",_xlfn.AGGREGATE(2,7,$B$8:B515)+1)</f>
        <v/>
      </c>
      <c r="C516" s="84" t="str">
        <f>IFERROR(IF(D516="","",INDEX('Party Data'!$C$1:$P$9950,MATCH(DCR!D516,'Party Data'!$P$2:$P$9950,0)+1,4)),"New")</f>
        <v/>
      </c>
      <c r="D516" s="7"/>
      <c r="E516" s="8" t="str">
        <f>IFERROR(IF(C516="","",VLOOKUP(C516,'Party Data'!F:H,3,FALSE)),"")</f>
        <v/>
      </c>
      <c r="F516" s="10" t="str">
        <f>IFERROR(IF(D516="","",INDEX('Party Data'!$D:$F,MATCH(DCR!C516,'Party Data'!F:F,0),1)),"")</f>
        <v/>
      </c>
      <c r="G516" s="32" t="str">
        <f>IFERROR(VLOOKUP(C516,'Party Data'!$F:$N,8,FALSE),"")</f>
        <v/>
      </c>
      <c r="H516" s="85" t="str">
        <f>IFERROR(UPPER(LEFT(VLOOKUP(C516,'Party Data'!$F:$M,5,FALSE),3)),"")</f>
        <v/>
      </c>
      <c r="I516" s="86" t="str">
        <f>IF(F516="","",VLOOKUP($D$2,ID!$C$1:$F$86,3,FALSE))</f>
        <v/>
      </c>
      <c r="J516" s="87" t="str">
        <f>IF(I516="","",VLOOKUP(I516,ID!$E$1:$F$107,2,FALSE))</f>
        <v/>
      </c>
      <c r="K516" s="164"/>
      <c r="L516" s="142" t="str">
        <f>IFERROR(IF(C516="","",IF(SUMIFS(Dues!$F$4:$F$153,Dues!$B$4:$B$153,DCR!$C516)-SUMIFS($M$7:$M515,$C$7:$C515,$C516)&lt;0,"No Due",SUMIFS(Dues!$F$4:$F$153,Dues!$B$4:$B$153,DCR!$C516)-SUMIFS($M$7:$M515,$C$7:$C515,$C516))),"No Dues")</f>
        <v/>
      </c>
      <c r="M516" s="143"/>
      <c r="N516" s="143"/>
      <c r="O516" s="145" t="str">
        <f>IFERROR(IF(AND(L516&lt;=0,M516&lt;&gt;""),"Cash?",SUMIFS($M$8:$M516,$C$8:$C516,$C516)/VLOOKUP($C516,$C$8:$L516,10,FALSE)),"")</f>
        <v/>
      </c>
      <c r="P516" s="50" t="str">
        <f t="shared" si="22"/>
        <v/>
      </c>
      <c r="Q516" s="63"/>
      <c r="R516" s="88" t="str">
        <f>IF(IFERROR(VLOOKUP(C516,$C$7:C515,1,FALSE)&gt;0,0),"",1)</f>
        <v/>
      </c>
      <c r="S516" s="88"/>
      <c r="T516" s="88" t="str">
        <f t="shared" si="23"/>
        <v/>
      </c>
      <c r="U516" s="89" t="e">
        <f t="shared" si="24"/>
        <v>#VALUE!</v>
      </c>
      <c r="V516" s="61"/>
      <c r="W516" s="146"/>
      <c r="X516" s="147"/>
    </row>
    <row r="517" spans="1:24" ht="16.5" customHeight="1">
      <c r="A517" s="62"/>
      <c r="B517" s="83" t="str">
        <f>IF(C517="","",_xlfn.AGGREGATE(2,7,$B$8:B516)+1)</f>
        <v/>
      </c>
      <c r="C517" s="84" t="str">
        <f>IFERROR(IF(D517="","",INDEX('Party Data'!$C$1:$P$9950,MATCH(DCR!D517,'Party Data'!$P$2:$P$9950,0)+1,4)),"New")</f>
        <v/>
      </c>
      <c r="D517" s="7"/>
      <c r="E517" s="8" t="str">
        <f>IFERROR(IF(C517="","",VLOOKUP(C517,'Party Data'!F:H,3,FALSE)),"")</f>
        <v/>
      </c>
      <c r="F517" s="10" t="str">
        <f>IFERROR(IF(D517="","",INDEX('Party Data'!$D:$F,MATCH(DCR!C517,'Party Data'!F:F,0),1)),"")</f>
        <v/>
      </c>
      <c r="G517" s="32" t="str">
        <f>IFERROR(VLOOKUP(C517,'Party Data'!$F:$N,8,FALSE),"")</f>
        <v/>
      </c>
      <c r="H517" s="85" t="str">
        <f>IFERROR(UPPER(LEFT(VLOOKUP(C517,'Party Data'!$F:$M,5,FALSE),3)),"")</f>
        <v/>
      </c>
      <c r="I517" s="86" t="str">
        <f>IF(F517="","",VLOOKUP($D$2,ID!$C$1:$F$86,3,FALSE))</f>
        <v/>
      </c>
      <c r="J517" s="87" t="str">
        <f>IF(I517="","",VLOOKUP(I517,ID!$E$1:$F$107,2,FALSE))</f>
        <v/>
      </c>
      <c r="K517" s="164"/>
      <c r="L517" s="142" t="str">
        <f>IFERROR(IF(C517="","",IF(SUMIFS(Dues!$F$4:$F$153,Dues!$B$4:$B$153,DCR!$C517)-SUMIFS($M$7:$M516,$C$7:$C516,$C517)&lt;0,"No Due",SUMIFS(Dues!$F$4:$F$153,Dues!$B$4:$B$153,DCR!$C517)-SUMIFS($M$7:$M516,$C$7:$C516,$C517))),"No Dues")</f>
        <v/>
      </c>
      <c r="M517" s="143"/>
      <c r="N517" s="143"/>
      <c r="O517" s="145" t="str">
        <f>IFERROR(IF(AND(L517&lt;=0,M517&lt;&gt;""),"Cash?",SUMIFS($M$8:$M517,$C$8:$C517,$C517)/VLOOKUP($C517,$C$8:$L517,10,FALSE)),"")</f>
        <v/>
      </c>
      <c r="P517" s="50" t="str">
        <f t="shared" si="22"/>
        <v/>
      </c>
      <c r="Q517" s="63"/>
      <c r="R517" s="88" t="str">
        <f>IF(IFERROR(VLOOKUP(C517,$C$7:C516,1,FALSE)&gt;0,0),"",1)</f>
        <v/>
      </c>
      <c r="S517" s="88"/>
      <c r="T517" s="88" t="str">
        <f t="shared" si="23"/>
        <v/>
      </c>
      <c r="U517" s="89" t="e">
        <f t="shared" si="24"/>
        <v>#VALUE!</v>
      </c>
      <c r="V517" s="61"/>
      <c r="W517" s="146"/>
      <c r="X517" s="147"/>
    </row>
    <row r="518" spans="1:24" ht="16.5" customHeight="1">
      <c r="A518" s="62"/>
      <c r="B518" s="83" t="str">
        <f>IF(C518="","",_xlfn.AGGREGATE(2,7,$B$8:B517)+1)</f>
        <v/>
      </c>
      <c r="C518" s="84" t="str">
        <f>IFERROR(IF(D518="","",INDEX('Party Data'!$C$1:$P$9950,MATCH(DCR!D518,'Party Data'!$P$2:$P$9950,0)+1,4)),"New")</f>
        <v/>
      </c>
      <c r="D518" s="7"/>
      <c r="E518" s="8" t="str">
        <f>IFERROR(IF(C518="","",VLOOKUP(C518,'Party Data'!F:H,3,FALSE)),"")</f>
        <v/>
      </c>
      <c r="F518" s="10" t="str">
        <f>IFERROR(IF(D518="","",INDEX('Party Data'!$D:$F,MATCH(DCR!C518,'Party Data'!F:F,0),1)),"")</f>
        <v/>
      </c>
      <c r="G518" s="32" t="str">
        <f>IFERROR(VLOOKUP(C518,'Party Data'!$F:$N,8,FALSE),"")</f>
        <v/>
      </c>
      <c r="H518" s="85" t="str">
        <f>IFERROR(UPPER(LEFT(VLOOKUP(C518,'Party Data'!$F:$M,5,FALSE),3)),"")</f>
        <v/>
      </c>
      <c r="I518" s="86" t="str">
        <f>IF(F518="","",VLOOKUP($D$2,ID!$C$1:$F$86,3,FALSE))</f>
        <v/>
      </c>
      <c r="J518" s="87" t="str">
        <f>IF(I518="","",VLOOKUP(I518,ID!$E$1:$F$107,2,FALSE))</f>
        <v/>
      </c>
      <c r="K518" s="164"/>
      <c r="L518" s="142" t="str">
        <f>IFERROR(IF(C518="","",IF(SUMIFS(Dues!$F$4:$F$153,Dues!$B$4:$B$153,DCR!$C518)-SUMIFS($M$7:$M517,$C$7:$C517,$C518)&lt;0,"No Due",SUMIFS(Dues!$F$4:$F$153,Dues!$B$4:$B$153,DCR!$C518)-SUMIFS($M$7:$M517,$C$7:$C517,$C518))),"No Dues")</f>
        <v/>
      </c>
      <c r="M518" s="143"/>
      <c r="N518" s="143"/>
      <c r="O518" s="145" t="str">
        <f>IFERROR(IF(AND(L518&lt;=0,M518&lt;&gt;""),"Cash?",SUMIFS($M$8:$M518,$C$8:$C518,$C518)/VLOOKUP($C518,$C$8:$L518,10,FALSE)),"")</f>
        <v/>
      </c>
      <c r="P518" s="50" t="str">
        <f t="shared" si="22"/>
        <v/>
      </c>
      <c r="Q518" s="63"/>
      <c r="R518" s="88" t="str">
        <f>IF(IFERROR(VLOOKUP(C518,$C$7:C517,1,FALSE)&gt;0,0),"",1)</f>
        <v/>
      </c>
      <c r="S518" s="88"/>
      <c r="T518" s="88" t="str">
        <f t="shared" si="23"/>
        <v/>
      </c>
      <c r="U518" s="89" t="e">
        <f t="shared" si="24"/>
        <v>#VALUE!</v>
      </c>
      <c r="V518" s="61"/>
      <c r="W518" s="146"/>
      <c r="X518" s="147"/>
    </row>
    <row r="519" spans="1:24" ht="16.5" customHeight="1">
      <c r="A519" s="62"/>
      <c r="B519" s="83" t="str">
        <f>IF(C519="","",_xlfn.AGGREGATE(2,7,$B$8:B518)+1)</f>
        <v/>
      </c>
      <c r="C519" s="84" t="str">
        <f>IFERROR(IF(D519="","",INDEX('Party Data'!$C$1:$P$9950,MATCH(DCR!D519,'Party Data'!$P$2:$P$9950,0)+1,4)),"New")</f>
        <v/>
      </c>
      <c r="D519" s="7"/>
      <c r="E519" s="8" t="str">
        <f>IFERROR(IF(C519="","",VLOOKUP(C519,'Party Data'!F:H,3,FALSE)),"")</f>
        <v/>
      </c>
      <c r="F519" s="10" t="str">
        <f>IFERROR(IF(D519="","",INDEX('Party Data'!$D:$F,MATCH(DCR!C519,'Party Data'!F:F,0),1)),"")</f>
        <v/>
      </c>
      <c r="G519" s="32" t="str">
        <f>IFERROR(VLOOKUP(C519,'Party Data'!$F:$N,8,FALSE),"")</f>
        <v/>
      </c>
      <c r="H519" s="85" t="str">
        <f>IFERROR(UPPER(LEFT(VLOOKUP(C519,'Party Data'!$F:$M,5,FALSE),3)),"")</f>
        <v/>
      </c>
      <c r="I519" s="86" t="str">
        <f>IF(F519="","",VLOOKUP($D$2,ID!$C$1:$F$86,3,FALSE))</f>
        <v/>
      </c>
      <c r="J519" s="87" t="str">
        <f>IF(I519="","",VLOOKUP(I519,ID!$E$1:$F$107,2,FALSE))</f>
        <v/>
      </c>
      <c r="K519" s="164"/>
      <c r="L519" s="142" t="str">
        <f>IFERROR(IF(C519="","",IF(SUMIFS(Dues!$F$4:$F$153,Dues!$B$4:$B$153,DCR!$C519)-SUMIFS($M$7:$M518,$C$7:$C518,$C519)&lt;0,"No Due",SUMIFS(Dues!$F$4:$F$153,Dues!$B$4:$B$153,DCR!$C519)-SUMIFS($M$7:$M518,$C$7:$C518,$C519))),"No Dues")</f>
        <v/>
      </c>
      <c r="M519" s="143"/>
      <c r="N519" s="143"/>
      <c r="O519" s="145" t="str">
        <f>IFERROR(IF(AND(L519&lt;=0,M519&lt;&gt;""),"Cash?",SUMIFS($M$8:$M519,$C$8:$C519,$C519)/VLOOKUP($C519,$C$8:$L519,10,FALSE)),"")</f>
        <v/>
      </c>
      <c r="P519" s="50" t="str">
        <f t="shared" si="22"/>
        <v/>
      </c>
      <c r="Q519" s="63"/>
      <c r="R519" s="88" t="str">
        <f>IF(IFERROR(VLOOKUP(C519,$C$7:C518,1,FALSE)&gt;0,0),"",1)</f>
        <v/>
      </c>
      <c r="S519" s="88"/>
      <c r="T519" s="88" t="str">
        <f t="shared" si="23"/>
        <v/>
      </c>
      <c r="U519" s="89" t="e">
        <f t="shared" si="24"/>
        <v>#VALUE!</v>
      </c>
      <c r="V519" s="61"/>
      <c r="W519" s="146"/>
      <c r="X519" s="147"/>
    </row>
    <row r="520" spans="1:24" ht="16.5" customHeight="1">
      <c r="A520" s="62"/>
      <c r="B520" s="83" t="str">
        <f>IF(C520="","",_xlfn.AGGREGATE(2,7,$B$8:B519)+1)</f>
        <v/>
      </c>
      <c r="C520" s="84" t="str">
        <f>IFERROR(IF(D520="","",INDEX('Party Data'!$C$1:$P$9950,MATCH(DCR!D520,'Party Data'!$P$2:$P$9950,0)+1,4)),"New")</f>
        <v/>
      </c>
      <c r="D520" s="7"/>
      <c r="E520" s="8" t="str">
        <f>IFERROR(IF(C520="","",VLOOKUP(C520,'Party Data'!F:H,3,FALSE)),"")</f>
        <v/>
      </c>
      <c r="F520" s="10" t="str">
        <f>IFERROR(IF(D520="","",INDEX('Party Data'!$D:$F,MATCH(DCR!C520,'Party Data'!F:F,0),1)),"")</f>
        <v/>
      </c>
      <c r="G520" s="32" t="str">
        <f>IFERROR(VLOOKUP(C520,'Party Data'!$F:$N,8,FALSE),"")</f>
        <v/>
      </c>
      <c r="H520" s="85" t="str">
        <f>IFERROR(UPPER(LEFT(VLOOKUP(C520,'Party Data'!$F:$M,5,FALSE),3)),"")</f>
        <v/>
      </c>
      <c r="I520" s="86" t="str">
        <f>IF(F520="","",VLOOKUP($D$2,ID!$C$1:$F$86,3,FALSE))</f>
        <v/>
      </c>
      <c r="J520" s="87" t="str">
        <f>IF(I520="","",VLOOKUP(I520,ID!$E$1:$F$107,2,FALSE))</f>
        <v/>
      </c>
      <c r="K520" s="164"/>
      <c r="L520" s="142" t="str">
        <f>IFERROR(IF(C520="","",IF(SUMIFS(Dues!$F$4:$F$153,Dues!$B$4:$B$153,DCR!$C520)-SUMIFS($M$7:$M519,$C$7:$C519,$C520)&lt;0,"No Due",SUMIFS(Dues!$F$4:$F$153,Dues!$B$4:$B$153,DCR!$C520)-SUMIFS($M$7:$M519,$C$7:$C519,$C520))),"No Dues")</f>
        <v/>
      </c>
      <c r="M520" s="143"/>
      <c r="N520" s="143"/>
      <c r="O520" s="145" t="str">
        <f>IFERROR(IF(AND(L520&lt;=0,M520&lt;&gt;""),"Cash?",SUMIFS($M$8:$M520,$C$8:$C520,$C520)/VLOOKUP($C520,$C$8:$L520,10,FALSE)),"")</f>
        <v/>
      </c>
      <c r="P520" s="50" t="str">
        <f t="shared" ref="P520:P583" si="25">IF(K520="","",IF(C520="New","New Dr.",T520))</f>
        <v/>
      </c>
      <c r="Q520" s="63"/>
      <c r="R520" s="88" t="str">
        <f>IF(IFERROR(VLOOKUP(C520,$C$7:C519,1,FALSE)&gt;0,0),"",1)</f>
        <v/>
      </c>
      <c r="S520" s="88"/>
      <c r="T520" s="88" t="str">
        <f t="shared" ref="T520:T583" si="26">IF(H520="","",IF(TEXT(K520,"DDD")&lt;&gt;H520,"Off-Rt.",""))</f>
        <v/>
      </c>
      <c r="U520" s="89" t="e">
        <f t="shared" si="24"/>
        <v>#VALUE!</v>
      </c>
      <c r="V520" s="61"/>
      <c r="W520" s="146"/>
      <c r="X520" s="147"/>
    </row>
    <row r="521" spans="1:24" ht="16.5" customHeight="1">
      <c r="A521" s="62"/>
      <c r="B521" s="83" t="str">
        <f>IF(C521="","",_xlfn.AGGREGATE(2,7,$B$8:B520)+1)</f>
        <v/>
      </c>
      <c r="C521" s="84" t="str">
        <f>IFERROR(IF(D521="","",INDEX('Party Data'!$C$1:$P$9950,MATCH(DCR!D521,'Party Data'!$P$2:$P$9950,0)+1,4)),"New")</f>
        <v/>
      </c>
      <c r="D521" s="7"/>
      <c r="E521" s="8" t="str">
        <f>IFERROR(IF(C521="","",VLOOKUP(C521,'Party Data'!F:H,3,FALSE)),"")</f>
        <v/>
      </c>
      <c r="F521" s="10" t="str">
        <f>IFERROR(IF(D521="","",INDEX('Party Data'!$D:$F,MATCH(DCR!C521,'Party Data'!F:F,0),1)),"")</f>
        <v/>
      </c>
      <c r="G521" s="32" t="str">
        <f>IFERROR(VLOOKUP(C521,'Party Data'!$F:$N,8,FALSE),"")</f>
        <v/>
      </c>
      <c r="H521" s="85" t="str">
        <f>IFERROR(UPPER(LEFT(VLOOKUP(C521,'Party Data'!$F:$M,5,FALSE),3)),"")</f>
        <v/>
      </c>
      <c r="I521" s="86" t="str">
        <f>IF(F521="","",VLOOKUP($D$2,ID!$C$1:$F$86,3,FALSE))</f>
        <v/>
      </c>
      <c r="J521" s="87" t="str">
        <f>IF(I521="","",VLOOKUP(I521,ID!$E$1:$F$107,2,FALSE))</f>
        <v/>
      </c>
      <c r="K521" s="164"/>
      <c r="L521" s="142" t="str">
        <f>IFERROR(IF(C521="","",IF(SUMIFS(Dues!$F$4:$F$153,Dues!$B$4:$B$153,DCR!$C521)-SUMIFS($M$7:$M520,$C$7:$C520,$C521)&lt;0,"No Due",SUMIFS(Dues!$F$4:$F$153,Dues!$B$4:$B$153,DCR!$C521)-SUMIFS($M$7:$M520,$C$7:$C520,$C521))),"No Dues")</f>
        <v/>
      </c>
      <c r="M521" s="143"/>
      <c r="N521" s="143"/>
      <c r="O521" s="145" t="str">
        <f>IFERROR(IF(AND(L521&lt;=0,M521&lt;&gt;""),"Cash?",SUMIFS($M$8:$M521,$C$8:$C521,$C521)/VLOOKUP($C521,$C$8:$L521,10,FALSE)),"")</f>
        <v/>
      </c>
      <c r="P521" s="50" t="str">
        <f t="shared" si="25"/>
        <v/>
      </c>
      <c r="Q521" s="63"/>
      <c r="R521" s="88" t="str">
        <f>IF(IFERROR(VLOOKUP(C521,$C$7:C520,1,FALSE)&gt;0,0),"",1)</f>
        <v/>
      </c>
      <c r="S521" s="88"/>
      <c r="T521" s="88" t="str">
        <f t="shared" si="26"/>
        <v/>
      </c>
      <c r="U521" s="89" t="e">
        <f t="shared" si="24"/>
        <v>#VALUE!</v>
      </c>
      <c r="V521" s="61"/>
      <c r="W521" s="146"/>
      <c r="X521" s="147"/>
    </row>
    <row r="522" spans="1:24" ht="16.5" customHeight="1">
      <c r="A522" s="62"/>
      <c r="B522" s="83" t="str">
        <f>IF(C522="","",_xlfn.AGGREGATE(2,7,$B$8:B521)+1)</f>
        <v/>
      </c>
      <c r="C522" s="84" t="str">
        <f>IFERROR(IF(D522="","",INDEX('Party Data'!$C$1:$P$9950,MATCH(DCR!D522,'Party Data'!$P$2:$P$9950,0)+1,4)),"New")</f>
        <v/>
      </c>
      <c r="D522" s="7"/>
      <c r="E522" s="8" t="str">
        <f>IFERROR(IF(C522="","",VLOOKUP(C522,'Party Data'!F:H,3,FALSE)),"")</f>
        <v/>
      </c>
      <c r="F522" s="10" t="str">
        <f>IFERROR(IF(D522="","",INDEX('Party Data'!$D:$F,MATCH(DCR!C522,'Party Data'!F:F,0),1)),"")</f>
        <v/>
      </c>
      <c r="G522" s="32" t="str">
        <f>IFERROR(VLOOKUP(C522,'Party Data'!$F:$N,8,FALSE),"")</f>
        <v/>
      </c>
      <c r="H522" s="85" t="str">
        <f>IFERROR(UPPER(LEFT(VLOOKUP(C522,'Party Data'!$F:$M,5,FALSE),3)),"")</f>
        <v/>
      </c>
      <c r="I522" s="86" t="str">
        <f>IF(F522="","",VLOOKUP($D$2,ID!$C$1:$F$86,3,FALSE))</f>
        <v/>
      </c>
      <c r="J522" s="87" t="str">
        <f>IF(I522="","",VLOOKUP(I522,ID!$E$1:$F$107,2,FALSE))</f>
        <v/>
      </c>
      <c r="K522" s="164"/>
      <c r="L522" s="142" t="str">
        <f>IFERROR(IF(C522="","",IF(SUMIFS(Dues!$F$4:$F$153,Dues!$B$4:$B$153,DCR!$C522)-SUMIFS($M$7:$M521,$C$7:$C521,$C522)&lt;0,"No Due",SUMIFS(Dues!$F$4:$F$153,Dues!$B$4:$B$153,DCR!$C522)-SUMIFS($M$7:$M521,$C$7:$C521,$C522))),"No Dues")</f>
        <v/>
      </c>
      <c r="M522" s="143"/>
      <c r="N522" s="143"/>
      <c r="O522" s="145" t="str">
        <f>IFERROR(IF(AND(L522&lt;=0,M522&lt;&gt;""),"Cash?",SUMIFS($M$8:$M522,$C$8:$C522,$C522)/VLOOKUP($C522,$C$8:$L522,10,FALSE)),"")</f>
        <v/>
      </c>
      <c r="P522" s="50" t="str">
        <f t="shared" si="25"/>
        <v/>
      </c>
      <c r="Q522" s="63"/>
      <c r="R522" s="88" t="str">
        <f>IF(IFERROR(VLOOKUP(C522,$C$7:C521,1,FALSE)&gt;0,0),"",1)</f>
        <v/>
      </c>
      <c r="S522" s="88"/>
      <c r="T522" s="88" t="str">
        <f t="shared" si="26"/>
        <v/>
      </c>
      <c r="U522" s="89" t="e">
        <f t="shared" si="24"/>
        <v>#VALUE!</v>
      </c>
      <c r="V522" s="61"/>
      <c r="W522" s="146"/>
      <c r="X522" s="147"/>
    </row>
    <row r="523" spans="1:24" ht="16.5" customHeight="1">
      <c r="A523" s="62"/>
      <c r="B523" s="83" t="str">
        <f>IF(C523="","",_xlfn.AGGREGATE(2,7,$B$8:B522)+1)</f>
        <v/>
      </c>
      <c r="C523" s="84" t="str">
        <f>IFERROR(IF(D523="","",INDEX('Party Data'!$C$1:$P$9950,MATCH(DCR!D523,'Party Data'!$P$2:$P$9950,0)+1,4)),"New")</f>
        <v/>
      </c>
      <c r="D523" s="7"/>
      <c r="E523" s="8" t="str">
        <f>IFERROR(IF(C523="","",VLOOKUP(C523,'Party Data'!F:H,3,FALSE)),"")</f>
        <v/>
      </c>
      <c r="F523" s="10" t="str">
        <f>IFERROR(IF(D523="","",INDEX('Party Data'!$D:$F,MATCH(DCR!C523,'Party Data'!F:F,0),1)),"")</f>
        <v/>
      </c>
      <c r="G523" s="32" t="str">
        <f>IFERROR(VLOOKUP(C523,'Party Data'!$F:$N,8,FALSE),"")</f>
        <v/>
      </c>
      <c r="H523" s="85" t="str">
        <f>IFERROR(UPPER(LEFT(VLOOKUP(C523,'Party Data'!$F:$M,5,FALSE),3)),"")</f>
        <v/>
      </c>
      <c r="I523" s="86" t="str">
        <f>IF(F523="","",VLOOKUP($D$2,ID!$C$1:$F$86,3,FALSE))</f>
        <v/>
      </c>
      <c r="J523" s="87" t="str">
        <f>IF(I523="","",VLOOKUP(I523,ID!$E$1:$F$107,2,FALSE))</f>
        <v/>
      </c>
      <c r="K523" s="164"/>
      <c r="L523" s="142" t="str">
        <f>IFERROR(IF(C523="","",IF(SUMIFS(Dues!$F$4:$F$153,Dues!$B$4:$B$153,DCR!$C523)-SUMIFS($M$7:$M522,$C$7:$C522,$C523)&lt;0,"No Due",SUMIFS(Dues!$F$4:$F$153,Dues!$B$4:$B$153,DCR!$C523)-SUMIFS($M$7:$M522,$C$7:$C522,$C523))),"No Dues")</f>
        <v/>
      </c>
      <c r="M523" s="143"/>
      <c r="N523" s="143"/>
      <c r="O523" s="145" t="str">
        <f>IFERROR(IF(AND(L523&lt;=0,M523&lt;&gt;""),"Cash?",SUMIFS($M$8:$M523,$C$8:$C523,$C523)/VLOOKUP($C523,$C$8:$L523,10,FALSE)),"")</f>
        <v/>
      </c>
      <c r="P523" s="50" t="str">
        <f t="shared" si="25"/>
        <v/>
      </c>
      <c r="Q523" s="63"/>
      <c r="R523" s="88" t="str">
        <f>IF(IFERROR(VLOOKUP(C523,$C$7:C522,1,FALSE)&gt;0,0),"",1)</f>
        <v/>
      </c>
      <c r="S523" s="88"/>
      <c r="T523" s="88" t="str">
        <f t="shared" si="26"/>
        <v/>
      </c>
      <c r="U523" s="89" t="e">
        <f t="shared" si="24"/>
        <v>#VALUE!</v>
      </c>
      <c r="V523" s="61"/>
      <c r="W523" s="146"/>
      <c r="X523" s="147"/>
    </row>
    <row r="524" spans="1:24" ht="16.5" customHeight="1">
      <c r="A524" s="62"/>
      <c r="B524" s="83" t="str">
        <f>IF(C524="","",_xlfn.AGGREGATE(2,7,$B$8:B523)+1)</f>
        <v/>
      </c>
      <c r="C524" s="84" t="str">
        <f>IFERROR(IF(D524="","",INDEX('Party Data'!$C$1:$P$9950,MATCH(DCR!D524,'Party Data'!$P$2:$P$9950,0)+1,4)),"New")</f>
        <v/>
      </c>
      <c r="D524" s="7"/>
      <c r="E524" s="8" t="str">
        <f>IFERROR(IF(C524="","",VLOOKUP(C524,'Party Data'!F:H,3,FALSE)),"")</f>
        <v/>
      </c>
      <c r="F524" s="10" t="str">
        <f>IFERROR(IF(D524="","",INDEX('Party Data'!$D:$F,MATCH(DCR!C524,'Party Data'!F:F,0),1)),"")</f>
        <v/>
      </c>
      <c r="G524" s="32" t="str">
        <f>IFERROR(VLOOKUP(C524,'Party Data'!$F:$N,8,FALSE),"")</f>
        <v/>
      </c>
      <c r="H524" s="85" t="str">
        <f>IFERROR(UPPER(LEFT(VLOOKUP(C524,'Party Data'!$F:$M,5,FALSE),3)),"")</f>
        <v/>
      </c>
      <c r="I524" s="86" t="str">
        <f>IF(F524="","",VLOOKUP($D$2,ID!$C$1:$F$86,3,FALSE))</f>
        <v/>
      </c>
      <c r="J524" s="87" t="str">
        <f>IF(I524="","",VLOOKUP(I524,ID!$E$1:$F$107,2,FALSE))</f>
        <v/>
      </c>
      <c r="K524" s="164"/>
      <c r="L524" s="142" t="str">
        <f>IFERROR(IF(C524="","",IF(SUMIFS(Dues!$F$4:$F$153,Dues!$B$4:$B$153,DCR!$C524)-SUMIFS($M$7:$M523,$C$7:$C523,$C524)&lt;0,"No Due",SUMIFS(Dues!$F$4:$F$153,Dues!$B$4:$B$153,DCR!$C524)-SUMIFS($M$7:$M523,$C$7:$C523,$C524))),"No Dues")</f>
        <v/>
      </c>
      <c r="M524" s="143"/>
      <c r="N524" s="143"/>
      <c r="O524" s="145" t="str">
        <f>IFERROR(IF(AND(L524&lt;=0,M524&lt;&gt;""),"Cash?",SUMIFS($M$8:$M524,$C$8:$C524,$C524)/VLOOKUP($C524,$C$8:$L524,10,FALSE)),"")</f>
        <v/>
      </c>
      <c r="P524" s="50" t="str">
        <f t="shared" si="25"/>
        <v/>
      </c>
      <c r="Q524" s="63"/>
      <c r="R524" s="88" t="str">
        <f>IF(IFERROR(VLOOKUP(C524,$C$7:C523,1,FALSE)&gt;0,0),"",1)</f>
        <v/>
      </c>
      <c r="S524" s="88"/>
      <c r="T524" s="88" t="str">
        <f t="shared" si="26"/>
        <v/>
      </c>
      <c r="U524" s="89" t="e">
        <f t="shared" si="24"/>
        <v>#VALUE!</v>
      </c>
      <c r="V524" s="61"/>
      <c r="W524" s="146"/>
      <c r="X524" s="147"/>
    </row>
    <row r="525" spans="1:24" ht="16.5" customHeight="1">
      <c r="A525" s="62"/>
      <c r="B525" s="83" t="str">
        <f>IF(C525="","",_xlfn.AGGREGATE(2,7,$B$8:B524)+1)</f>
        <v/>
      </c>
      <c r="C525" s="84" t="str">
        <f>IFERROR(IF(D525="","",INDEX('Party Data'!$C$1:$P$9950,MATCH(DCR!D525,'Party Data'!$P$2:$P$9950,0)+1,4)),"New")</f>
        <v/>
      </c>
      <c r="D525" s="7"/>
      <c r="E525" s="8" t="str">
        <f>IFERROR(IF(C525="","",VLOOKUP(C525,'Party Data'!F:H,3,FALSE)),"")</f>
        <v/>
      </c>
      <c r="F525" s="10" t="str">
        <f>IFERROR(IF(D525="","",INDEX('Party Data'!$D:$F,MATCH(DCR!C525,'Party Data'!F:F,0),1)),"")</f>
        <v/>
      </c>
      <c r="G525" s="32" t="str">
        <f>IFERROR(VLOOKUP(C525,'Party Data'!$F:$N,8,FALSE),"")</f>
        <v/>
      </c>
      <c r="H525" s="85" t="str">
        <f>IFERROR(UPPER(LEFT(VLOOKUP(C525,'Party Data'!$F:$M,5,FALSE),3)),"")</f>
        <v/>
      </c>
      <c r="I525" s="86" t="str">
        <f>IF(F525="","",VLOOKUP($D$2,ID!$C$1:$F$86,3,FALSE))</f>
        <v/>
      </c>
      <c r="J525" s="87" t="str">
        <f>IF(I525="","",VLOOKUP(I525,ID!$E$1:$F$107,2,FALSE))</f>
        <v/>
      </c>
      <c r="K525" s="164"/>
      <c r="L525" s="142" t="str">
        <f>IFERROR(IF(C525="","",IF(SUMIFS(Dues!$F$4:$F$153,Dues!$B$4:$B$153,DCR!$C525)-SUMIFS($M$7:$M524,$C$7:$C524,$C525)&lt;0,"No Due",SUMIFS(Dues!$F$4:$F$153,Dues!$B$4:$B$153,DCR!$C525)-SUMIFS($M$7:$M524,$C$7:$C524,$C525))),"No Dues")</f>
        <v/>
      </c>
      <c r="M525" s="143"/>
      <c r="N525" s="143"/>
      <c r="O525" s="145" t="str">
        <f>IFERROR(IF(AND(L525&lt;=0,M525&lt;&gt;""),"Cash?",SUMIFS($M$8:$M525,$C$8:$C525,$C525)/VLOOKUP($C525,$C$8:$L525,10,FALSE)),"")</f>
        <v/>
      </c>
      <c r="P525" s="50" t="str">
        <f t="shared" si="25"/>
        <v/>
      </c>
      <c r="Q525" s="63"/>
      <c r="R525" s="88" t="str">
        <f>IF(IFERROR(VLOOKUP(C525,$C$7:C524,1,FALSE)&gt;0,0),"",1)</f>
        <v/>
      </c>
      <c r="S525" s="88"/>
      <c r="T525" s="88" t="str">
        <f t="shared" si="26"/>
        <v/>
      </c>
      <c r="U525" s="89" t="e">
        <f t="shared" si="24"/>
        <v>#VALUE!</v>
      </c>
      <c r="V525" s="61"/>
      <c r="W525" s="146"/>
      <c r="X525" s="147"/>
    </row>
    <row r="526" spans="1:24" ht="16.5" customHeight="1">
      <c r="A526" s="62"/>
      <c r="B526" s="83" t="str">
        <f>IF(C526="","",_xlfn.AGGREGATE(2,7,$B$8:B525)+1)</f>
        <v/>
      </c>
      <c r="C526" s="84" t="str">
        <f>IFERROR(IF(D526="","",INDEX('Party Data'!$C$1:$P$9950,MATCH(DCR!D526,'Party Data'!$P$2:$P$9950,0)+1,4)),"New")</f>
        <v/>
      </c>
      <c r="D526" s="7"/>
      <c r="E526" s="8" t="str">
        <f>IFERROR(IF(C526="","",VLOOKUP(C526,'Party Data'!F:H,3,FALSE)),"")</f>
        <v/>
      </c>
      <c r="F526" s="10" t="str">
        <f>IFERROR(IF(D526="","",INDEX('Party Data'!$D:$F,MATCH(DCR!C526,'Party Data'!F:F,0),1)),"")</f>
        <v/>
      </c>
      <c r="G526" s="32" t="str">
        <f>IFERROR(VLOOKUP(C526,'Party Data'!$F:$N,8,FALSE),"")</f>
        <v/>
      </c>
      <c r="H526" s="85" t="str">
        <f>IFERROR(UPPER(LEFT(VLOOKUP(C526,'Party Data'!$F:$M,5,FALSE),3)),"")</f>
        <v/>
      </c>
      <c r="I526" s="86" t="str">
        <f>IF(F526="","",VLOOKUP($D$2,ID!$C$1:$F$86,3,FALSE))</f>
        <v/>
      </c>
      <c r="J526" s="87" t="str">
        <f>IF(I526="","",VLOOKUP(I526,ID!$E$1:$F$107,2,FALSE))</f>
        <v/>
      </c>
      <c r="K526" s="164"/>
      <c r="L526" s="142" t="str">
        <f>IFERROR(IF(C526="","",IF(SUMIFS(Dues!$F$4:$F$153,Dues!$B$4:$B$153,DCR!$C526)-SUMIFS($M$7:$M525,$C$7:$C525,$C526)&lt;0,"No Due",SUMIFS(Dues!$F$4:$F$153,Dues!$B$4:$B$153,DCR!$C526)-SUMIFS($M$7:$M525,$C$7:$C525,$C526))),"No Dues")</f>
        <v/>
      </c>
      <c r="M526" s="143"/>
      <c r="N526" s="143"/>
      <c r="O526" s="145" t="str">
        <f>IFERROR(IF(AND(L526&lt;=0,M526&lt;&gt;""),"Cash?",SUMIFS($M$8:$M526,$C$8:$C526,$C526)/VLOOKUP($C526,$C$8:$L526,10,FALSE)),"")</f>
        <v/>
      </c>
      <c r="P526" s="50" t="str">
        <f t="shared" si="25"/>
        <v/>
      </c>
      <c r="Q526" s="63"/>
      <c r="R526" s="88" t="str">
        <f>IF(IFERROR(VLOOKUP(C526,$C$7:C525,1,FALSE)&gt;0,0),"",1)</f>
        <v/>
      </c>
      <c r="S526" s="88"/>
      <c r="T526" s="88" t="str">
        <f t="shared" si="26"/>
        <v/>
      </c>
      <c r="U526" s="89" t="e">
        <f t="shared" si="24"/>
        <v>#VALUE!</v>
      </c>
      <c r="V526" s="61"/>
      <c r="W526" s="146"/>
      <c r="X526" s="147"/>
    </row>
    <row r="527" spans="1:24" ht="16.5" customHeight="1">
      <c r="A527" s="62"/>
      <c r="B527" s="83" t="str">
        <f>IF(C527="","",_xlfn.AGGREGATE(2,7,$B$8:B526)+1)</f>
        <v/>
      </c>
      <c r="C527" s="84" t="str">
        <f>IFERROR(IF(D527="","",INDEX('Party Data'!$C$1:$P$9950,MATCH(DCR!D527,'Party Data'!$P$2:$P$9950,0)+1,4)),"New")</f>
        <v/>
      </c>
      <c r="D527" s="7"/>
      <c r="E527" s="8" t="str">
        <f>IFERROR(IF(C527="","",VLOOKUP(C527,'Party Data'!F:H,3,FALSE)),"")</f>
        <v/>
      </c>
      <c r="F527" s="10" t="str">
        <f>IFERROR(IF(D527="","",INDEX('Party Data'!$D:$F,MATCH(DCR!C527,'Party Data'!F:F,0),1)),"")</f>
        <v/>
      </c>
      <c r="G527" s="32" t="str">
        <f>IFERROR(VLOOKUP(C527,'Party Data'!$F:$N,8,FALSE),"")</f>
        <v/>
      </c>
      <c r="H527" s="85" t="str">
        <f>IFERROR(UPPER(LEFT(VLOOKUP(C527,'Party Data'!$F:$M,5,FALSE),3)),"")</f>
        <v/>
      </c>
      <c r="I527" s="86" t="str">
        <f>IF(F527="","",VLOOKUP($D$2,ID!$C$1:$F$86,3,FALSE))</f>
        <v/>
      </c>
      <c r="J527" s="87" t="str">
        <f>IF(I527="","",VLOOKUP(I527,ID!$E$1:$F$107,2,FALSE))</f>
        <v/>
      </c>
      <c r="K527" s="164"/>
      <c r="L527" s="142" t="str">
        <f>IFERROR(IF(C527="","",IF(SUMIFS(Dues!$F$4:$F$153,Dues!$B$4:$B$153,DCR!$C527)-SUMIFS($M$7:$M526,$C$7:$C526,$C527)&lt;0,"No Due",SUMIFS(Dues!$F$4:$F$153,Dues!$B$4:$B$153,DCR!$C527)-SUMIFS($M$7:$M526,$C$7:$C526,$C527))),"No Dues")</f>
        <v/>
      </c>
      <c r="M527" s="143"/>
      <c r="N527" s="143"/>
      <c r="O527" s="145" t="str">
        <f>IFERROR(IF(AND(L527&lt;=0,M527&lt;&gt;""),"Cash?",SUMIFS($M$8:$M527,$C$8:$C527,$C527)/VLOOKUP($C527,$C$8:$L527,10,FALSE)),"")</f>
        <v/>
      </c>
      <c r="P527" s="50" t="str">
        <f t="shared" si="25"/>
        <v/>
      </c>
      <c r="Q527" s="63"/>
      <c r="R527" s="88" t="str">
        <f>IF(IFERROR(VLOOKUP(C527,$C$7:C526,1,FALSE)&gt;0,0),"",1)</f>
        <v/>
      </c>
      <c r="S527" s="88"/>
      <c r="T527" s="88" t="str">
        <f t="shared" si="26"/>
        <v/>
      </c>
      <c r="U527" s="89" t="e">
        <f t="shared" si="24"/>
        <v>#VALUE!</v>
      </c>
      <c r="V527" s="61"/>
      <c r="W527" s="146"/>
      <c r="X527" s="147"/>
    </row>
    <row r="528" spans="1:24" ht="16.5" customHeight="1">
      <c r="A528" s="62"/>
      <c r="B528" s="83" t="str">
        <f>IF(C528="","",_xlfn.AGGREGATE(2,7,$B$8:B527)+1)</f>
        <v/>
      </c>
      <c r="C528" s="84" t="str">
        <f>IFERROR(IF(D528="","",INDEX('Party Data'!$C$1:$P$9950,MATCH(DCR!D528,'Party Data'!$P$2:$P$9950,0)+1,4)),"New")</f>
        <v/>
      </c>
      <c r="D528" s="7"/>
      <c r="E528" s="8" t="str">
        <f>IFERROR(IF(C528="","",VLOOKUP(C528,'Party Data'!F:H,3,FALSE)),"")</f>
        <v/>
      </c>
      <c r="F528" s="10" t="str">
        <f>IFERROR(IF(D528="","",INDEX('Party Data'!$D:$F,MATCH(DCR!C528,'Party Data'!F:F,0),1)),"")</f>
        <v/>
      </c>
      <c r="G528" s="32" t="str">
        <f>IFERROR(VLOOKUP(C528,'Party Data'!$F:$N,8,FALSE),"")</f>
        <v/>
      </c>
      <c r="H528" s="85" t="str">
        <f>IFERROR(UPPER(LEFT(VLOOKUP(C528,'Party Data'!$F:$M,5,FALSE),3)),"")</f>
        <v/>
      </c>
      <c r="I528" s="86" t="str">
        <f>IF(F528="","",VLOOKUP($D$2,ID!$C$1:$F$86,3,FALSE))</f>
        <v/>
      </c>
      <c r="J528" s="87" t="str">
        <f>IF(I528="","",VLOOKUP(I528,ID!$E$1:$F$107,2,FALSE))</f>
        <v/>
      </c>
      <c r="K528" s="164"/>
      <c r="L528" s="142" t="str">
        <f>IFERROR(IF(C528="","",IF(SUMIFS(Dues!$F$4:$F$153,Dues!$B$4:$B$153,DCR!$C528)-SUMIFS($M$7:$M527,$C$7:$C527,$C528)&lt;0,"No Due",SUMIFS(Dues!$F$4:$F$153,Dues!$B$4:$B$153,DCR!$C528)-SUMIFS($M$7:$M527,$C$7:$C527,$C528))),"No Dues")</f>
        <v/>
      </c>
      <c r="M528" s="143"/>
      <c r="N528" s="143"/>
      <c r="O528" s="145" t="str">
        <f>IFERROR(IF(AND(L528&lt;=0,M528&lt;&gt;""),"Cash?",SUMIFS($M$8:$M528,$C$8:$C528,$C528)/VLOOKUP($C528,$C$8:$L528,10,FALSE)),"")</f>
        <v/>
      </c>
      <c r="P528" s="50" t="str">
        <f t="shared" si="25"/>
        <v/>
      </c>
      <c r="Q528" s="63"/>
      <c r="R528" s="88" t="str">
        <f>IF(IFERROR(VLOOKUP(C528,$C$7:C527,1,FALSE)&gt;0,0),"",1)</f>
        <v/>
      </c>
      <c r="S528" s="88"/>
      <c r="T528" s="88" t="str">
        <f t="shared" si="26"/>
        <v/>
      </c>
      <c r="U528" s="89" t="e">
        <f t="shared" si="24"/>
        <v>#VALUE!</v>
      </c>
      <c r="V528" s="61"/>
      <c r="W528" s="146"/>
      <c r="X528" s="147"/>
    </row>
    <row r="529" spans="1:24" ht="16.5" customHeight="1">
      <c r="A529" s="62"/>
      <c r="B529" s="83" t="str">
        <f>IF(C529="","",_xlfn.AGGREGATE(2,7,$B$8:B528)+1)</f>
        <v/>
      </c>
      <c r="C529" s="84" t="str">
        <f>IFERROR(IF(D529="","",INDEX('Party Data'!$C$1:$P$9950,MATCH(DCR!D529,'Party Data'!$P$2:$P$9950,0)+1,4)),"New")</f>
        <v/>
      </c>
      <c r="D529" s="7"/>
      <c r="E529" s="8" t="str">
        <f>IFERROR(IF(C529="","",VLOOKUP(C529,'Party Data'!F:H,3,FALSE)),"")</f>
        <v/>
      </c>
      <c r="F529" s="10" t="str">
        <f>IFERROR(IF(D529="","",INDEX('Party Data'!$D:$F,MATCH(DCR!C529,'Party Data'!F:F,0),1)),"")</f>
        <v/>
      </c>
      <c r="G529" s="32" t="str">
        <f>IFERROR(VLOOKUP(C529,'Party Data'!$F:$N,8,FALSE),"")</f>
        <v/>
      </c>
      <c r="H529" s="85" t="str">
        <f>IFERROR(UPPER(LEFT(VLOOKUP(C529,'Party Data'!$F:$M,5,FALSE),3)),"")</f>
        <v/>
      </c>
      <c r="I529" s="86" t="str">
        <f>IF(F529="","",VLOOKUP($D$2,ID!$C$1:$F$86,3,FALSE))</f>
        <v/>
      </c>
      <c r="J529" s="87" t="str">
        <f>IF(I529="","",VLOOKUP(I529,ID!$E$1:$F$107,2,FALSE))</f>
        <v/>
      </c>
      <c r="K529" s="164"/>
      <c r="L529" s="142" t="str">
        <f>IFERROR(IF(C529="","",IF(SUMIFS(Dues!$F$4:$F$153,Dues!$B$4:$B$153,DCR!$C529)-SUMIFS($M$7:$M528,$C$7:$C528,$C529)&lt;0,"No Due",SUMIFS(Dues!$F$4:$F$153,Dues!$B$4:$B$153,DCR!$C529)-SUMIFS($M$7:$M528,$C$7:$C528,$C529))),"No Dues")</f>
        <v/>
      </c>
      <c r="M529" s="143"/>
      <c r="N529" s="143"/>
      <c r="O529" s="145" t="str">
        <f>IFERROR(IF(AND(L529&lt;=0,M529&lt;&gt;""),"Cash?",SUMIFS($M$8:$M529,$C$8:$C529,$C529)/VLOOKUP($C529,$C$8:$L529,10,FALSE)),"")</f>
        <v/>
      </c>
      <c r="P529" s="50" t="str">
        <f t="shared" si="25"/>
        <v/>
      </c>
      <c r="Q529" s="63"/>
      <c r="R529" s="88" t="str">
        <f>IF(IFERROR(VLOOKUP(C529,$C$7:C528,1,FALSE)&gt;0,0),"",1)</f>
        <v/>
      </c>
      <c r="S529" s="88"/>
      <c r="T529" s="88" t="str">
        <f t="shared" si="26"/>
        <v/>
      </c>
      <c r="U529" s="89" t="e">
        <f t="shared" si="24"/>
        <v>#VALUE!</v>
      </c>
      <c r="V529" s="61"/>
      <c r="W529" s="146"/>
      <c r="X529" s="147"/>
    </row>
    <row r="530" spans="1:24" ht="16.5" customHeight="1">
      <c r="A530" s="62"/>
      <c r="B530" s="83" t="str">
        <f>IF(C530="","",_xlfn.AGGREGATE(2,7,$B$8:B529)+1)</f>
        <v/>
      </c>
      <c r="C530" s="84" t="str">
        <f>IFERROR(IF(D530="","",INDEX('Party Data'!$C$1:$P$9950,MATCH(DCR!D530,'Party Data'!$P$2:$P$9950,0)+1,4)),"New")</f>
        <v/>
      </c>
      <c r="D530" s="7"/>
      <c r="E530" s="8" t="str">
        <f>IFERROR(IF(C530="","",VLOOKUP(C530,'Party Data'!F:H,3,FALSE)),"")</f>
        <v/>
      </c>
      <c r="F530" s="10" t="str">
        <f>IFERROR(IF(D530="","",INDEX('Party Data'!$D:$F,MATCH(DCR!C530,'Party Data'!F:F,0),1)),"")</f>
        <v/>
      </c>
      <c r="G530" s="32" t="str">
        <f>IFERROR(VLOOKUP(C530,'Party Data'!$F:$N,8,FALSE),"")</f>
        <v/>
      </c>
      <c r="H530" s="85" t="str">
        <f>IFERROR(UPPER(LEFT(VLOOKUP(C530,'Party Data'!$F:$M,5,FALSE),3)),"")</f>
        <v/>
      </c>
      <c r="I530" s="86" t="str">
        <f>IF(F530="","",VLOOKUP($D$2,ID!$C$1:$F$86,3,FALSE))</f>
        <v/>
      </c>
      <c r="J530" s="87" t="str">
        <f>IF(I530="","",VLOOKUP(I530,ID!$E$1:$F$107,2,FALSE))</f>
        <v/>
      </c>
      <c r="K530" s="164"/>
      <c r="L530" s="142" t="str">
        <f>IFERROR(IF(C530="","",IF(SUMIFS(Dues!$F$4:$F$153,Dues!$B$4:$B$153,DCR!$C530)-SUMIFS($M$7:$M529,$C$7:$C529,$C530)&lt;0,"No Due",SUMIFS(Dues!$F$4:$F$153,Dues!$B$4:$B$153,DCR!$C530)-SUMIFS($M$7:$M529,$C$7:$C529,$C530))),"No Dues")</f>
        <v/>
      </c>
      <c r="M530" s="143"/>
      <c r="N530" s="143"/>
      <c r="O530" s="145" t="str">
        <f>IFERROR(IF(AND(L530&lt;=0,M530&lt;&gt;""),"Cash?",SUMIFS($M$8:$M530,$C$8:$C530,$C530)/VLOOKUP($C530,$C$8:$L530,10,FALSE)),"")</f>
        <v/>
      </c>
      <c r="P530" s="50" t="str">
        <f t="shared" si="25"/>
        <v/>
      </c>
      <c r="Q530" s="63"/>
      <c r="R530" s="88" t="str">
        <f>IF(IFERROR(VLOOKUP(C530,$C$7:C529,1,FALSE)&gt;0,0),"",1)</f>
        <v/>
      </c>
      <c r="S530" s="88"/>
      <c r="T530" s="88" t="str">
        <f t="shared" si="26"/>
        <v/>
      </c>
      <c r="U530" s="89" t="e">
        <f t="shared" si="24"/>
        <v>#VALUE!</v>
      </c>
      <c r="V530" s="61"/>
      <c r="W530" s="146"/>
      <c r="X530" s="147"/>
    </row>
    <row r="531" spans="1:24" ht="16.5" customHeight="1">
      <c r="A531" s="62"/>
      <c r="B531" s="83" t="str">
        <f>IF(C531="","",_xlfn.AGGREGATE(2,7,$B$8:B530)+1)</f>
        <v/>
      </c>
      <c r="C531" s="84" t="str">
        <f>IFERROR(IF(D531="","",INDEX('Party Data'!$C$1:$P$9950,MATCH(DCR!D531,'Party Data'!$P$2:$P$9950,0)+1,4)),"New")</f>
        <v/>
      </c>
      <c r="D531" s="7"/>
      <c r="E531" s="8" t="str">
        <f>IFERROR(IF(C531="","",VLOOKUP(C531,'Party Data'!F:H,3,FALSE)),"")</f>
        <v/>
      </c>
      <c r="F531" s="10" t="str">
        <f>IFERROR(IF(D531="","",INDEX('Party Data'!$D:$F,MATCH(DCR!C531,'Party Data'!F:F,0),1)),"")</f>
        <v/>
      </c>
      <c r="G531" s="32" t="str">
        <f>IFERROR(VLOOKUP(C531,'Party Data'!$F:$N,8,FALSE),"")</f>
        <v/>
      </c>
      <c r="H531" s="85" t="str">
        <f>IFERROR(UPPER(LEFT(VLOOKUP(C531,'Party Data'!$F:$M,5,FALSE),3)),"")</f>
        <v/>
      </c>
      <c r="I531" s="86" t="str">
        <f>IF(F531="","",VLOOKUP($D$2,ID!$C$1:$F$86,3,FALSE))</f>
        <v/>
      </c>
      <c r="J531" s="87" t="str">
        <f>IF(I531="","",VLOOKUP(I531,ID!$E$1:$F$107,2,FALSE))</f>
        <v/>
      </c>
      <c r="K531" s="164"/>
      <c r="L531" s="142" t="str">
        <f>IFERROR(IF(C531="","",IF(SUMIFS(Dues!$F$4:$F$153,Dues!$B$4:$B$153,DCR!$C531)-SUMIFS($M$7:$M530,$C$7:$C530,$C531)&lt;0,"No Due",SUMIFS(Dues!$F$4:$F$153,Dues!$B$4:$B$153,DCR!$C531)-SUMIFS($M$7:$M530,$C$7:$C530,$C531))),"No Dues")</f>
        <v/>
      </c>
      <c r="M531" s="143"/>
      <c r="N531" s="143"/>
      <c r="O531" s="145" t="str">
        <f>IFERROR(IF(AND(L531&lt;=0,M531&lt;&gt;""),"Cash?",SUMIFS($M$8:$M531,$C$8:$C531,$C531)/VLOOKUP($C531,$C$8:$L531,10,FALSE)),"")</f>
        <v/>
      </c>
      <c r="P531" s="50" t="str">
        <f t="shared" si="25"/>
        <v/>
      </c>
      <c r="Q531" s="63"/>
      <c r="R531" s="88" t="str">
        <f>IF(IFERROR(VLOOKUP(C531,$C$7:C530,1,FALSE)&gt;0,0),"",1)</f>
        <v/>
      </c>
      <c r="S531" s="88"/>
      <c r="T531" s="88" t="str">
        <f t="shared" si="26"/>
        <v/>
      </c>
      <c r="U531" s="89" t="e">
        <f t="shared" si="24"/>
        <v>#VALUE!</v>
      </c>
      <c r="V531" s="61"/>
      <c r="W531" s="146"/>
      <c r="X531" s="147"/>
    </row>
    <row r="532" spans="1:24" ht="16.5" customHeight="1">
      <c r="A532" s="62"/>
      <c r="B532" s="83" t="str">
        <f>IF(C532="","",_xlfn.AGGREGATE(2,7,$B$8:B531)+1)</f>
        <v/>
      </c>
      <c r="C532" s="84" t="str">
        <f>IFERROR(IF(D532="","",INDEX('Party Data'!$C$1:$P$9950,MATCH(DCR!D532,'Party Data'!$P$2:$P$9950,0)+1,4)),"New")</f>
        <v/>
      </c>
      <c r="D532" s="7"/>
      <c r="E532" s="8" t="str">
        <f>IFERROR(IF(C532="","",VLOOKUP(C532,'Party Data'!F:H,3,FALSE)),"")</f>
        <v/>
      </c>
      <c r="F532" s="10" t="str">
        <f>IFERROR(IF(D532="","",INDEX('Party Data'!$D:$F,MATCH(DCR!C532,'Party Data'!F:F,0),1)),"")</f>
        <v/>
      </c>
      <c r="G532" s="32" t="str">
        <f>IFERROR(VLOOKUP(C532,'Party Data'!$F:$N,8,FALSE),"")</f>
        <v/>
      </c>
      <c r="H532" s="85" t="str">
        <f>IFERROR(UPPER(LEFT(VLOOKUP(C532,'Party Data'!$F:$M,5,FALSE),3)),"")</f>
        <v/>
      </c>
      <c r="I532" s="86" t="str">
        <f>IF(F532="","",VLOOKUP($D$2,ID!$C$1:$F$86,3,FALSE))</f>
        <v/>
      </c>
      <c r="J532" s="87" t="str">
        <f>IF(I532="","",VLOOKUP(I532,ID!$E$1:$F$107,2,FALSE))</f>
        <v/>
      </c>
      <c r="K532" s="164"/>
      <c r="L532" s="142" t="str">
        <f>IFERROR(IF(C532="","",IF(SUMIFS(Dues!$F$4:$F$153,Dues!$B$4:$B$153,DCR!$C532)-SUMIFS($M$7:$M531,$C$7:$C531,$C532)&lt;0,"No Due",SUMIFS(Dues!$F$4:$F$153,Dues!$B$4:$B$153,DCR!$C532)-SUMIFS($M$7:$M531,$C$7:$C531,$C532))),"No Dues")</f>
        <v/>
      </c>
      <c r="M532" s="143"/>
      <c r="N532" s="143"/>
      <c r="O532" s="145" t="str">
        <f>IFERROR(IF(AND(L532&lt;=0,M532&lt;&gt;""),"Cash?",SUMIFS($M$8:$M532,$C$8:$C532,$C532)/VLOOKUP($C532,$C$8:$L532,10,FALSE)),"")</f>
        <v/>
      </c>
      <c r="P532" s="50" t="str">
        <f t="shared" si="25"/>
        <v/>
      </c>
      <c r="Q532" s="63"/>
      <c r="R532" s="88" t="str">
        <f>IF(IFERROR(VLOOKUP(C532,$C$7:C531,1,FALSE)&gt;0,0),"",1)</f>
        <v/>
      </c>
      <c r="S532" s="88"/>
      <c r="T532" s="88" t="str">
        <f t="shared" si="26"/>
        <v/>
      </c>
      <c r="U532" s="89" t="e">
        <f t="shared" si="24"/>
        <v>#VALUE!</v>
      </c>
      <c r="V532" s="61"/>
      <c r="W532" s="146"/>
      <c r="X532" s="147"/>
    </row>
    <row r="533" spans="1:24" ht="16.5" customHeight="1">
      <c r="A533" s="62"/>
      <c r="B533" s="83" t="str">
        <f>IF(C533="","",_xlfn.AGGREGATE(2,7,$B$8:B532)+1)</f>
        <v/>
      </c>
      <c r="C533" s="84" t="str">
        <f>IFERROR(IF(D533="","",INDEX('Party Data'!$C$1:$P$9950,MATCH(DCR!D533,'Party Data'!$P$2:$P$9950,0)+1,4)),"New")</f>
        <v/>
      </c>
      <c r="D533" s="7"/>
      <c r="E533" s="8" t="str">
        <f>IFERROR(IF(C533="","",VLOOKUP(C533,'Party Data'!F:H,3,FALSE)),"")</f>
        <v/>
      </c>
      <c r="F533" s="10" t="str">
        <f>IFERROR(IF(D533="","",INDEX('Party Data'!$D:$F,MATCH(DCR!C533,'Party Data'!F:F,0),1)),"")</f>
        <v/>
      </c>
      <c r="G533" s="32" t="str">
        <f>IFERROR(VLOOKUP(C533,'Party Data'!$F:$N,8,FALSE),"")</f>
        <v/>
      </c>
      <c r="H533" s="85" t="str">
        <f>IFERROR(UPPER(LEFT(VLOOKUP(C533,'Party Data'!$F:$M,5,FALSE),3)),"")</f>
        <v/>
      </c>
      <c r="I533" s="86" t="str">
        <f>IF(F533="","",VLOOKUP($D$2,ID!$C$1:$F$86,3,FALSE))</f>
        <v/>
      </c>
      <c r="J533" s="87" t="str">
        <f>IF(I533="","",VLOOKUP(I533,ID!$E$1:$F$107,2,FALSE))</f>
        <v/>
      </c>
      <c r="K533" s="164"/>
      <c r="L533" s="142" t="str">
        <f>IFERROR(IF(C533="","",IF(SUMIFS(Dues!$F$4:$F$153,Dues!$B$4:$B$153,DCR!$C533)-SUMIFS($M$7:$M532,$C$7:$C532,$C533)&lt;0,"No Due",SUMIFS(Dues!$F$4:$F$153,Dues!$B$4:$B$153,DCR!$C533)-SUMIFS($M$7:$M532,$C$7:$C532,$C533))),"No Dues")</f>
        <v/>
      </c>
      <c r="M533" s="143"/>
      <c r="N533" s="143"/>
      <c r="O533" s="145" t="str">
        <f>IFERROR(IF(AND(L533&lt;=0,M533&lt;&gt;""),"Cash?",SUMIFS($M$8:$M533,$C$8:$C533,$C533)/VLOOKUP($C533,$C$8:$L533,10,FALSE)),"")</f>
        <v/>
      </c>
      <c r="P533" s="50" t="str">
        <f t="shared" si="25"/>
        <v/>
      </c>
      <c r="Q533" s="63"/>
      <c r="R533" s="88" t="str">
        <f>IF(IFERROR(VLOOKUP(C533,$C$7:C532,1,FALSE)&gt;0,0),"",1)</f>
        <v/>
      </c>
      <c r="S533" s="88"/>
      <c r="T533" s="88" t="str">
        <f t="shared" si="26"/>
        <v/>
      </c>
      <c r="U533" s="89" t="e">
        <f t="shared" si="24"/>
        <v>#VALUE!</v>
      </c>
      <c r="V533" s="61"/>
      <c r="W533" s="146"/>
      <c r="X533" s="147"/>
    </row>
    <row r="534" spans="1:24" ht="16.5" customHeight="1">
      <c r="A534" s="62"/>
      <c r="B534" s="83" t="str">
        <f>IF(C534="","",_xlfn.AGGREGATE(2,7,$B$8:B533)+1)</f>
        <v/>
      </c>
      <c r="C534" s="84" t="str">
        <f>IFERROR(IF(D534="","",INDEX('Party Data'!$C$1:$P$9950,MATCH(DCR!D534,'Party Data'!$P$2:$P$9950,0)+1,4)),"New")</f>
        <v/>
      </c>
      <c r="D534" s="7"/>
      <c r="E534" s="8" t="str">
        <f>IFERROR(IF(C534="","",VLOOKUP(C534,'Party Data'!F:H,3,FALSE)),"")</f>
        <v/>
      </c>
      <c r="F534" s="10" t="str">
        <f>IFERROR(IF(D534="","",INDEX('Party Data'!$D:$F,MATCH(DCR!C534,'Party Data'!F:F,0),1)),"")</f>
        <v/>
      </c>
      <c r="G534" s="32" t="str">
        <f>IFERROR(VLOOKUP(C534,'Party Data'!$F:$N,8,FALSE),"")</f>
        <v/>
      </c>
      <c r="H534" s="85" t="str">
        <f>IFERROR(UPPER(LEFT(VLOOKUP(C534,'Party Data'!$F:$M,5,FALSE),3)),"")</f>
        <v/>
      </c>
      <c r="I534" s="86" t="str">
        <f>IF(F534="","",VLOOKUP($D$2,ID!$C$1:$F$86,3,FALSE))</f>
        <v/>
      </c>
      <c r="J534" s="87" t="str">
        <f>IF(I534="","",VLOOKUP(I534,ID!$E$1:$F$107,2,FALSE))</f>
        <v/>
      </c>
      <c r="K534" s="164"/>
      <c r="L534" s="142" t="str">
        <f>IFERROR(IF(C534="","",IF(SUMIFS(Dues!$F$4:$F$153,Dues!$B$4:$B$153,DCR!$C534)-SUMIFS($M$7:$M533,$C$7:$C533,$C534)&lt;0,"No Due",SUMIFS(Dues!$F$4:$F$153,Dues!$B$4:$B$153,DCR!$C534)-SUMIFS($M$7:$M533,$C$7:$C533,$C534))),"No Dues")</f>
        <v/>
      </c>
      <c r="M534" s="143"/>
      <c r="N534" s="143"/>
      <c r="O534" s="145" t="str">
        <f>IFERROR(IF(AND(L534&lt;=0,M534&lt;&gt;""),"Cash?",SUMIFS($M$8:$M534,$C$8:$C534,$C534)/VLOOKUP($C534,$C$8:$L534,10,FALSE)),"")</f>
        <v/>
      </c>
      <c r="P534" s="50" t="str">
        <f t="shared" si="25"/>
        <v/>
      </c>
      <c r="Q534" s="63"/>
      <c r="R534" s="88" t="str">
        <f>IF(IFERROR(VLOOKUP(C534,$C$7:C533,1,FALSE)&gt;0,0),"",1)</f>
        <v/>
      </c>
      <c r="S534" s="88"/>
      <c r="T534" s="88" t="str">
        <f t="shared" si="26"/>
        <v/>
      </c>
      <c r="U534" s="89" t="e">
        <f t="shared" si="24"/>
        <v>#VALUE!</v>
      </c>
      <c r="V534" s="61"/>
      <c r="W534" s="146"/>
      <c r="X534" s="147"/>
    </row>
    <row r="535" spans="1:24" ht="16.5" customHeight="1">
      <c r="A535" s="62"/>
      <c r="B535" s="83" t="str">
        <f>IF(C535="","",_xlfn.AGGREGATE(2,7,$B$8:B534)+1)</f>
        <v/>
      </c>
      <c r="C535" s="84" t="str">
        <f>IFERROR(IF(D535="","",INDEX('Party Data'!$C$1:$P$9950,MATCH(DCR!D535,'Party Data'!$P$2:$P$9950,0)+1,4)),"New")</f>
        <v/>
      </c>
      <c r="D535" s="7"/>
      <c r="E535" s="8" t="str">
        <f>IFERROR(IF(C535="","",VLOOKUP(C535,'Party Data'!F:H,3,FALSE)),"")</f>
        <v/>
      </c>
      <c r="F535" s="10" t="str">
        <f>IFERROR(IF(D535="","",INDEX('Party Data'!$D:$F,MATCH(DCR!C535,'Party Data'!F:F,0),1)),"")</f>
        <v/>
      </c>
      <c r="G535" s="32" t="str">
        <f>IFERROR(VLOOKUP(C535,'Party Data'!$F:$N,8,FALSE),"")</f>
        <v/>
      </c>
      <c r="H535" s="85" t="str">
        <f>IFERROR(UPPER(LEFT(VLOOKUP(C535,'Party Data'!$F:$M,5,FALSE),3)),"")</f>
        <v/>
      </c>
      <c r="I535" s="86" t="str">
        <f>IF(F535="","",VLOOKUP($D$2,ID!$C$1:$F$86,3,FALSE))</f>
        <v/>
      </c>
      <c r="J535" s="87" t="str">
        <f>IF(I535="","",VLOOKUP(I535,ID!$E$1:$F$107,2,FALSE))</f>
        <v/>
      </c>
      <c r="K535" s="164"/>
      <c r="L535" s="142" t="str">
        <f>IFERROR(IF(C535="","",IF(SUMIFS(Dues!$F$4:$F$153,Dues!$B$4:$B$153,DCR!$C535)-SUMIFS($M$7:$M534,$C$7:$C534,$C535)&lt;0,"No Due",SUMIFS(Dues!$F$4:$F$153,Dues!$B$4:$B$153,DCR!$C535)-SUMIFS($M$7:$M534,$C$7:$C534,$C535))),"No Dues")</f>
        <v/>
      </c>
      <c r="M535" s="143"/>
      <c r="N535" s="143"/>
      <c r="O535" s="145" t="str">
        <f>IFERROR(IF(AND(L535&lt;=0,M535&lt;&gt;""),"Cash?",SUMIFS($M$8:$M535,$C$8:$C535,$C535)/VLOOKUP($C535,$C$8:$L535,10,FALSE)),"")</f>
        <v/>
      </c>
      <c r="P535" s="50" t="str">
        <f t="shared" si="25"/>
        <v/>
      </c>
      <c r="Q535" s="63"/>
      <c r="R535" s="88" t="str">
        <f>IF(IFERROR(VLOOKUP(C535,$C$7:C534,1,FALSE)&gt;0,0),"",1)</f>
        <v/>
      </c>
      <c r="S535" s="88"/>
      <c r="T535" s="88" t="str">
        <f t="shared" si="26"/>
        <v/>
      </c>
      <c r="U535" s="89" t="e">
        <f t="shared" si="24"/>
        <v>#VALUE!</v>
      </c>
      <c r="V535" s="61"/>
      <c r="W535" s="146"/>
      <c r="X535" s="147"/>
    </row>
    <row r="536" spans="1:24" ht="16.5" customHeight="1">
      <c r="A536" s="62"/>
      <c r="B536" s="83" t="str">
        <f>IF(C536="","",_xlfn.AGGREGATE(2,7,$B$8:B535)+1)</f>
        <v/>
      </c>
      <c r="C536" s="84" t="str">
        <f>IFERROR(IF(D536="","",INDEX('Party Data'!$C$1:$P$9950,MATCH(DCR!D536,'Party Data'!$P$2:$P$9950,0)+1,4)),"New")</f>
        <v/>
      </c>
      <c r="D536" s="7"/>
      <c r="E536" s="8" t="str">
        <f>IFERROR(IF(C536="","",VLOOKUP(C536,'Party Data'!F:H,3,FALSE)),"")</f>
        <v/>
      </c>
      <c r="F536" s="10" t="str">
        <f>IFERROR(IF(D536="","",INDEX('Party Data'!$D:$F,MATCH(DCR!C536,'Party Data'!F:F,0),1)),"")</f>
        <v/>
      </c>
      <c r="G536" s="32" t="str">
        <f>IFERROR(VLOOKUP(C536,'Party Data'!$F:$N,8,FALSE),"")</f>
        <v/>
      </c>
      <c r="H536" s="85" t="str">
        <f>IFERROR(UPPER(LEFT(VLOOKUP(C536,'Party Data'!$F:$M,5,FALSE),3)),"")</f>
        <v/>
      </c>
      <c r="I536" s="86" t="str">
        <f>IF(F536="","",VLOOKUP($D$2,ID!$C$1:$F$86,3,FALSE))</f>
        <v/>
      </c>
      <c r="J536" s="87" t="str">
        <f>IF(I536="","",VLOOKUP(I536,ID!$E$1:$F$107,2,FALSE))</f>
        <v/>
      </c>
      <c r="K536" s="164"/>
      <c r="L536" s="142" t="str">
        <f>IFERROR(IF(C536="","",IF(SUMIFS(Dues!$F$4:$F$153,Dues!$B$4:$B$153,DCR!$C536)-SUMIFS($M$7:$M535,$C$7:$C535,$C536)&lt;0,"No Due",SUMIFS(Dues!$F$4:$F$153,Dues!$B$4:$B$153,DCR!$C536)-SUMIFS($M$7:$M535,$C$7:$C535,$C536))),"No Dues")</f>
        <v/>
      </c>
      <c r="M536" s="143"/>
      <c r="N536" s="143"/>
      <c r="O536" s="145" t="str">
        <f>IFERROR(IF(AND(L536&lt;=0,M536&lt;&gt;""),"Cash?",SUMIFS($M$8:$M536,$C$8:$C536,$C536)/VLOOKUP($C536,$C$8:$L536,10,FALSE)),"")</f>
        <v/>
      </c>
      <c r="P536" s="50" t="str">
        <f t="shared" si="25"/>
        <v/>
      </c>
      <c r="Q536" s="63"/>
      <c r="R536" s="88" t="str">
        <f>IF(IFERROR(VLOOKUP(C536,$C$7:C535,1,FALSE)&gt;0,0),"",1)</f>
        <v/>
      </c>
      <c r="S536" s="88"/>
      <c r="T536" s="88" t="str">
        <f t="shared" si="26"/>
        <v/>
      </c>
      <c r="U536" s="89" t="e">
        <f t="shared" si="24"/>
        <v>#VALUE!</v>
      </c>
      <c r="V536" s="61"/>
      <c r="W536" s="146"/>
      <c r="X536" s="147"/>
    </row>
    <row r="537" spans="1:24" ht="16.5" customHeight="1">
      <c r="A537" s="62"/>
      <c r="B537" s="83" t="str">
        <f>IF(C537="","",_xlfn.AGGREGATE(2,7,$B$8:B536)+1)</f>
        <v/>
      </c>
      <c r="C537" s="84" t="str">
        <f>IFERROR(IF(D537="","",INDEX('Party Data'!$C$1:$P$9950,MATCH(DCR!D537,'Party Data'!$P$2:$P$9950,0)+1,4)),"New")</f>
        <v/>
      </c>
      <c r="D537" s="7"/>
      <c r="E537" s="8" t="str">
        <f>IFERROR(IF(C537="","",VLOOKUP(C537,'Party Data'!F:H,3,FALSE)),"")</f>
        <v/>
      </c>
      <c r="F537" s="10" t="str">
        <f>IFERROR(IF(D537="","",INDEX('Party Data'!$D:$F,MATCH(DCR!C537,'Party Data'!F:F,0),1)),"")</f>
        <v/>
      </c>
      <c r="G537" s="32" t="str">
        <f>IFERROR(VLOOKUP(C537,'Party Data'!$F:$N,8,FALSE),"")</f>
        <v/>
      </c>
      <c r="H537" s="85" t="str">
        <f>IFERROR(UPPER(LEFT(VLOOKUP(C537,'Party Data'!$F:$M,5,FALSE),3)),"")</f>
        <v/>
      </c>
      <c r="I537" s="86" t="str">
        <f>IF(F537="","",VLOOKUP($D$2,ID!$C$1:$F$86,3,FALSE))</f>
        <v/>
      </c>
      <c r="J537" s="87" t="str">
        <f>IF(I537="","",VLOOKUP(I537,ID!$E$1:$F$107,2,FALSE))</f>
        <v/>
      </c>
      <c r="K537" s="164"/>
      <c r="L537" s="142" t="str">
        <f>IFERROR(IF(C537="","",IF(SUMIFS(Dues!$F$4:$F$153,Dues!$B$4:$B$153,DCR!$C537)-SUMIFS($M$7:$M536,$C$7:$C536,$C537)&lt;0,"No Due",SUMIFS(Dues!$F$4:$F$153,Dues!$B$4:$B$153,DCR!$C537)-SUMIFS($M$7:$M536,$C$7:$C536,$C537))),"No Dues")</f>
        <v/>
      </c>
      <c r="M537" s="143"/>
      <c r="N537" s="143"/>
      <c r="O537" s="145" t="str">
        <f>IFERROR(IF(AND(L537&lt;=0,M537&lt;&gt;""),"Cash?",SUMIFS($M$8:$M537,$C$8:$C537,$C537)/VLOOKUP($C537,$C$8:$L537,10,FALSE)),"")</f>
        <v/>
      </c>
      <c r="P537" s="50" t="str">
        <f t="shared" si="25"/>
        <v/>
      </c>
      <c r="Q537" s="63"/>
      <c r="R537" s="88" t="str">
        <f>IF(IFERROR(VLOOKUP(C537,$C$7:C536,1,FALSE)&gt;0,0),"",1)</f>
        <v/>
      </c>
      <c r="S537" s="88"/>
      <c r="T537" s="88" t="str">
        <f t="shared" si="26"/>
        <v/>
      </c>
      <c r="U537" s="89" t="e">
        <f t="shared" si="24"/>
        <v>#VALUE!</v>
      </c>
      <c r="V537" s="61"/>
      <c r="W537" s="146"/>
      <c r="X537" s="147"/>
    </row>
    <row r="538" spans="1:24" ht="16.5" customHeight="1">
      <c r="A538" s="62"/>
      <c r="B538" s="83" t="str">
        <f>IF(C538="","",_xlfn.AGGREGATE(2,7,$B$8:B537)+1)</f>
        <v/>
      </c>
      <c r="C538" s="84" t="str">
        <f>IFERROR(IF(D538="","",INDEX('Party Data'!$C$1:$P$9950,MATCH(DCR!D538,'Party Data'!$P$2:$P$9950,0)+1,4)),"New")</f>
        <v/>
      </c>
      <c r="D538" s="7"/>
      <c r="E538" s="8" t="str">
        <f>IFERROR(IF(C538="","",VLOOKUP(C538,'Party Data'!F:H,3,FALSE)),"")</f>
        <v/>
      </c>
      <c r="F538" s="10" t="str">
        <f>IFERROR(IF(D538="","",INDEX('Party Data'!$D:$F,MATCH(DCR!C538,'Party Data'!F:F,0),1)),"")</f>
        <v/>
      </c>
      <c r="G538" s="32" t="str">
        <f>IFERROR(VLOOKUP(C538,'Party Data'!$F:$N,8,FALSE),"")</f>
        <v/>
      </c>
      <c r="H538" s="85" t="str">
        <f>IFERROR(UPPER(LEFT(VLOOKUP(C538,'Party Data'!$F:$M,5,FALSE),3)),"")</f>
        <v/>
      </c>
      <c r="I538" s="86" t="str">
        <f>IF(F538="","",VLOOKUP($D$2,ID!$C$1:$F$86,3,FALSE))</f>
        <v/>
      </c>
      <c r="J538" s="87" t="str">
        <f>IF(I538="","",VLOOKUP(I538,ID!$E$1:$F$107,2,FALSE))</f>
        <v/>
      </c>
      <c r="K538" s="164"/>
      <c r="L538" s="142" t="str">
        <f>IFERROR(IF(C538="","",IF(SUMIFS(Dues!$F$4:$F$153,Dues!$B$4:$B$153,DCR!$C538)-SUMIFS($M$7:$M537,$C$7:$C537,$C538)&lt;0,"No Due",SUMIFS(Dues!$F$4:$F$153,Dues!$B$4:$B$153,DCR!$C538)-SUMIFS($M$7:$M537,$C$7:$C537,$C538))),"No Dues")</f>
        <v/>
      </c>
      <c r="M538" s="143"/>
      <c r="N538" s="143"/>
      <c r="O538" s="145" t="str">
        <f>IFERROR(IF(AND(L538&lt;=0,M538&lt;&gt;""),"Cash?",SUMIFS($M$8:$M538,$C$8:$C538,$C538)/VLOOKUP($C538,$C$8:$L538,10,FALSE)),"")</f>
        <v/>
      </c>
      <c r="P538" s="50" t="str">
        <f t="shared" si="25"/>
        <v/>
      </c>
      <c r="Q538" s="63"/>
      <c r="R538" s="88" t="str">
        <f>IF(IFERROR(VLOOKUP(C538,$C$7:C537,1,FALSE)&gt;0,0),"",1)</f>
        <v/>
      </c>
      <c r="S538" s="88"/>
      <c r="T538" s="88" t="str">
        <f t="shared" si="26"/>
        <v/>
      </c>
      <c r="U538" s="89" t="e">
        <f t="shared" si="24"/>
        <v>#VALUE!</v>
      </c>
      <c r="V538" s="61"/>
      <c r="W538" s="146"/>
      <c r="X538" s="147"/>
    </row>
    <row r="539" spans="1:24" ht="16.5" customHeight="1">
      <c r="A539" s="62"/>
      <c r="B539" s="83" t="str">
        <f>IF(C539="","",_xlfn.AGGREGATE(2,7,$B$8:B538)+1)</f>
        <v/>
      </c>
      <c r="C539" s="84" t="str">
        <f>IFERROR(IF(D539="","",INDEX('Party Data'!$C$1:$P$9950,MATCH(DCR!D539,'Party Data'!$P$2:$P$9950,0)+1,4)),"New")</f>
        <v/>
      </c>
      <c r="D539" s="7"/>
      <c r="E539" s="8" t="str">
        <f>IFERROR(IF(C539="","",VLOOKUP(C539,'Party Data'!F:H,3,FALSE)),"")</f>
        <v/>
      </c>
      <c r="F539" s="10" t="str">
        <f>IFERROR(IF(D539="","",INDEX('Party Data'!$D:$F,MATCH(DCR!C539,'Party Data'!F:F,0),1)),"")</f>
        <v/>
      </c>
      <c r="G539" s="32" t="str">
        <f>IFERROR(VLOOKUP(C539,'Party Data'!$F:$N,8,FALSE),"")</f>
        <v/>
      </c>
      <c r="H539" s="85" t="str">
        <f>IFERROR(UPPER(LEFT(VLOOKUP(C539,'Party Data'!$F:$M,5,FALSE),3)),"")</f>
        <v/>
      </c>
      <c r="I539" s="86" t="str">
        <f>IF(F539="","",VLOOKUP($D$2,ID!$C$1:$F$86,3,FALSE))</f>
        <v/>
      </c>
      <c r="J539" s="87" t="str">
        <f>IF(I539="","",VLOOKUP(I539,ID!$E$1:$F$107,2,FALSE))</f>
        <v/>
      </c>
      <c r="K539" s="164"/>
      <c r="L539" s="142" t="str">
        <f>IFERROR(IF(C539="","",IF(SUMIFS(Dues!$F$4:$F$153,Dues!$B$4:$B$153,DCR!$C539)-SUMIFS($M$7:$M538,$C$7:$C538,$C539)&lt;0,"No Due",SUMIFS(Dues!$F$4:$F$153,Dues!$B$4:$B$153,DCR!$C539)-SUMIFS($M$7:$M538,$C$7:$C538,$C539))),"No Dues")</f>
        <v/>
      </c>
      <c r="M539" s="143"/>
      <c r="N539" s="143"/>
      <c r="O539" s="145" t="str">
        <f>IFERROR(IF(AND(L539&lt;=0,M539&lt;&gt;""),"Cash?",SUMIFS($M$8:$M539,$C$8:$C539,$C539)/VLOOKUP($C539,$C$8:$L539,10,FALSE)),"")</f>
        <v/>
      </c>
      <c r="P539" s="50" t="str">
        <f t="shared" si="25"/>
        <v/>
      </c>
      <c r="Q539" s="63"/>
      <c r="R539" s="88" t="str">
        <f>IF(IFERROR(VLOOKUP(C539,$C$7:C538,1,FALSE)&gt;0,0),"",1)</f>
        <v/>
      </c>
      <c r="S539" s="88"/>
      <c r="T539" s="88" t="str">
        <f t="shared" si="26"/>
        <v/>
      </c>
      <c r="U539" s="89" t="e">
        <f t="shared" si="24"/>
        <v>#VALUE!</v>
      </c>
      <c r="V539" s="61"/>
      <c r="W539" s="146"/>
      <c r="X539" s="147"/>
    </row>
    <row r="540" spans="1:24" ht="16.5" customHeight="1">
      <c r="A540" s="62"/>
      <c r="B540" s="83" t="str">
        <f>IF(C540="","",_xlfn.AGGREGATE(2,7,$B$8:B539)+1)</f>
        <v/>
      </c>
      <c r="C540" s="84" t="str">
        <f>IFERROR(IF(D540="","",INDEX('Party Data'!$C$1:$P$9950,MATCH(DCR!D540,'Party Data'!$P$2:$P$9950,0)+1,4)),"New")</f>
        <v/>
      </c>
      <c r="D540" s="7"/>
      <c r="E540" s="8" t="str">
        <f>IFERROR(IF(C540="","",VLOOKUP(C540,'Party Data'!F:H,3,FALSE)),"")</f>
        <v/>
      </c>
      <c r="F540" s="10" t="str">
        <f>IFERROR(IF(D540="","",INDEX('Party Data'!$D:$F,MATCH(DCR!C540,'Party Data'!F:F,0),1)),"")</f>
        <v/>
      </c>
      <c r="G540" s="32" t="str">
        <f>IFERROR(VLOOKUP(C540,'Party Data'!$F:$N,8,FALSE),"")</f>
        <v/>
      </c>
      <c r="H540" s="85" t="str">
        <f>IFERROR(UPPER(LEFT(VLOOKUP(C540,'Party Data'!$F:$M,5,FALSE),3)),"")</f>
        <v/>
      </c>
      <c r="I540" s="86" t="str">
        <f>IF(F540="","",VLOOKUP($D$2,ID!$C$1:$F$86,3,FALSE))</f>
        <v/>
      </c>
      <c r="J540" s="87" t="str">
        <f>IF(I540="","",VLOOKUP(I540,ID!$E$1:$F$107,2,FALSE))</f>
        <v/>
      </c>
      <c r="K540" s="164"/>
      <c r="L540" s="142" t="str">
        <f>IFERROR(IF(C540="","",IF(SUMIFS(Dues!$F$4:$F$153,Dues!$B$4:$B$153,DCR!$C540)-SUMIFS($M$7:$M539,$C$7:$C539,$C540)&lt;0,"No Due",SUMIFS(Dues!$F$4:$F$153,Dues!$B$4:$B$153,DCR!$C540)-SUMIFS($M$7:$M539,$C$7:$C539,$C540))),"No Dues")</f>
        <v/>
      </c>
      <c r="M540" s="143"/>
      <c r="N540" s="143"/>
      <c r="O540" s="145" t="str">
        <f>IFERROR(IF(AND(L540&lt;=0,M540&lt;&gt;""),"Cash?",SUMIFS($M$8:$M540,$C$8:$C540,$C540)/VLOOKUP($C540,$C$8:$L540,10,FALSE)),"")</f>
        <v/>
      </c>
      <c r="P540" s="50" t="str">
        <f t="shared" si="25"/>
        <v/>
      </c>
      <c r="Q540" s="63"/>
      <c r="R540" s="88" t="str">
        <f>IF(IFERROR(VLOOKUP(C540,$C$7:C539,1,FALSE)&gt;0,0),"",1)</f>
        <v/>
      </c>
      <c r="S540" s="88"/>
      <c r="T540" s="88" t="str">
        <f t="shared" si="26"/>
        <v/>
      </c>
      <c r="U540" s="89" t="e">
        <f t="shared" si="24"/>
        <v>#VALUE!</v>
      </c>
      <c r="V540" s="61"/>
      <c r="W540" s="146"/>
      <c r="X540" s="147"/>
    </row>
    <row r="541" spans="1:24" ht="16.5" customHeight="1">
      <c r="A541" s="62"/>
      <c r="B541" s="83" t="str">
        <f>IF(C541="","",_xlfn.AGGREGATE(2,7,$B$8:B540)+1)</f>
        <v/>
      </c>
      <c r="C541" s="84" t="str">
        <f>IFERROR(IF(D541="","",INDEX('Party Data'!$C$1:$P$9950,MATCH(DCR!D541,'Party Data'!$P$2:$P$9950,0)+1,4)),"New")</f>
        <v/>
      </c>
      <c r="D541" s="7"/>
      <c r="E541" s="8" t="str">
        <f>IFERROR(IF(C541="","",VLOOKUP(C541,'Party Data'!F:H,3,FALSE)),"")</f>
        <v/>
      </c>
      <c r="F541" s="10" t="str">
        <f>IFERROR(IF(D541="","",INDEX('Party Data'!$D:$F,MATCH(DCR!C541,'Party Data'!F:F,0),1)),"")</f>
        <v/>
      </c>
      <c r="G541" s="32" t="str">
        <f>IFERROR(VLOOKUP(C541,'Party Data'!$F:$N,8,FALSE),"")</f>
        <v/>
      </c>
      <c r="H541" s="85" t="str">
        <f>IFERROR(UPPER(LEFT(VLOOKUP(C541,'Party Data'!$F:$M,5,FALSE),3)),"")</f>
        <v/>
      </c>
      <c r="I541" s="86" t="str">
        <f>IF(F541="","",VLOOKUP($D$2,ID!$C$1:$F$86,3,FALSE))</f>
        <v/>
      </c>
      <c r="J541" s="87" t="str">
        <f>IF(I541="","",VLOOKUP(I541,ID!$E$1:$F$107,2,FALSE))</f>
        <v/>
      </c>
      <c r="K541" s="164"/>
      <c r="L541" s="142" t="str">
        <f>IFERROR(IF(C541="","",IF(SUMIFS(Dues!$F$4:$F$153,Dues!$B$4:$B$153,DCR!$C541)-SUMIFS($M$7:$M540,$C$7:$C540,$C541)&lt;0,"No Due",SUMIFS(Dues!$F$4:$F$153,Dues!$B$4:$B$153,DCR!$C541)-SUMIFS($M$7:$M540,$C$7:$C540,$C541))),"No Dues")</f>
        <v/>
      </c>
      <c r="M541" s="143"/>
      <c r="N541" s="143"/>
      <c r="O541" s="145" t="str">
        <f>IFERROR(IF(AND(L541&lt;=0,M541&lt;&gt;""),"Cash?",SUMIFS($M$8:$M541,$C$8:$C541,$C541)/VLOOKUP($C541,$C$8:$L541,10,FALSE)),"")</f>
        <v/>
      </c>
      <c r="P541" s="50" t="str">
        <f t="shared" si="25"/>
        <v/>
      </c>
      <c r="Q541" s="63"/>
      <c r="R541" s="88" t="str">
        <f>IF(IFERROR(VLOOKUP(C541,$C$7:C540,1,FALSE)&gt;0,0),"",1)</f>
        <v/>
      </c>
      <c r="S541" s="88"/>
      <c r="T541" s="88" t="str">
        <f t="shared" si="26"/>
        <v/>
      </c>
      <c r="U541" s="89" t="e">
        <f t="shared" ref="U541:U604" si="27">OR(N541&gt;0,M541&gt;0,VALUE(L541)&gt;0)</f>
        <v>#VALUE!</v>
      </c>
      <c r="V541" s="61"/>
      <c r="W541" s="146"/>
      <c r="X541" s="147"/>
    </row>
    <row r="542" spans="1:24" ht="16.5" customHeight="1">
      <c r="A542" s="62"/>
      <c r="B542" s="83" t="str">
        <f>IF(C542="","",_xlfn.AGGREGATE(2,7,$B$8:B541)+1)</f>
        <v/>
      </c>
      <c r="C542" s="84" t="str">
        <f>IFERROR(IF(D542="","",INDEX('Party Data'!$C$1:$P$9950,MATCH(DCR!D542,'Party Data'!$P$2:$P$9950,0)+1,4)),"New")</f>
        <v/>
      </c>
      <c r="D542" s="7"/>
      <c r="E542" s="8" t="str">
        <f>IFERROR(IF(C542="","",VLOOKUP(C542,'Party Data'!F:H,3,FALSE)),"")</f>
        <v/>
      </c>
      <c r="F542" s="10" t="str">
        <f>IFERROR(IF(D542="","",INDEX('Party Data'!$D:$F,MATCH(DCR!C542,'Party Data'!F:F,0),1)),"")</f>
        <v/>
      </c>
      <c r="G542" s="32" t="str">
        <f>IFERROR(VLOOKUP(C542,'Party Data'!$F:$N,8,FALSE),"")</f>
        <v/>
      </c>
      <c r="H542" s="85" t="str">
        <f>IFERROR(UPPER(LEFT(VLOOKUP(C542,'Party Data'!$F:$M,5,FALSE),3)),"")</f>
        <v/>
      </c>
      <c r="I542" s="86" t="str">
        <f>IF(F542="","",VLOOKUP($D$2,ID!$C$1:$F$86,3,FALSE))</f>
        <v/>
      </c>
      <c r="J542" s="87" t="str">
        <f>IF(I542="","",VLOOKUP(I542,ID!$E$1:$F$107,2,FALSE))</f>
        <v/>
      </c>
      <c r="K542" s="164"/>
      <c r="L542" s="142" t="str">
        <f>IFERROR(IF(C542="","",IF(SUMIFS(Dues!$F$4:$F$153,Dues!$B$4:$B$153,DCR!$C542)-SUMIFS($M$7:$M541,$C$7:$C541,$C542)&lt;0,"No Due",SUMIFS(Dues!$F$4:$F$153,Dues!$B$4:$B$153,DCR!$C542)-SUMIFS($M$7:$M541,$C$7:$C541,$C542))),"No Dues")</f>
        <v/>
      </c>
      <c r="M542" s="143"/>
      <c r="N542" s="143"/>
      <c r="O542" s="145" t="str">
        <f>IFERROR(IF(AND(L542&lt;=0,M542&lt;&gt;""),"Cash?",SUMIFS($M$8:$M542,$C$8:$C542,$C542)/VLOOKUP($C542,$C$8:$L542,10,FALSE)),"")</f>
        <v/>
      </c>
      <c r="P542" s="50" t="str">
        <f t="shared" si="25"/>
        <v/>
      </c>
      <c r="Q542" s="63"/>
      <c r="R542" s="88" t="str">
        <f>IF(IFERROR(VLOOKUP(C542,$C$7:C541,1,FALSE)&gt;0,0),"",1)</f>
        <v/>
      </c>
      <c r="S542" s="88"/>
      <c r="T542" s="88" t="str">
        <f t="shared" si="26"/>
        <v/>
      </c>
      <c r="U542" s="89" t="e">
        <f t="shared" si="27"/>
        <v>#VALUE!</v>
      </c>
      <c r="V542" s="61"/>
      <c r="W542" s="146"/>
      <c r="X542" s="147"/>
    </row>
    <row r="543" spans="1:24" ht="16.5" customHeight="1">
      <c r="A543" s="62"/>
      <c r="B543" s="83" t="str">
        <f>IF(C543="","",_xlfn.AGGREGATE(2,7,$B$8:B542)+1)</f>
        <v/>
      </c>
      <c r="C543" s="84" t="str">
        <f>IFERROR(IF(D543="","",INDEX('Party Data'!$C$1:$P$9950,MATCH(DCR!D543,'Party Data'!$P$2:$P$9950,0)+1,4)),"New")</f>
        <v/>
      </c>
      <c r="D543" s="7"/>
      <c r="E543" s="8" t="str">
        <f>IFERROR(IF(C543="","",VLOOKUP(C543,'Party Data'!F:H,3,FALSE)),"")</f>
        <v/>
      </c>
      <c r="F543" s="10" t="str">
        <f>IFERROR(IF(D543="","",INDEX('Party Data'!$D:$F,MATCH(DCR!C543,'Party Data'!F:F,0),1)),"")</f>
        <v/>
      </c>
      <c r="G543" s="32" t="str">
        <f>IFERROR(VLOOKUP(C543,'Party Data'!$F:$N,8,FALSE),"")</f>
        <v/>
      </c>
      <c r="H543" s="85" t="str">
        <f>IFERROR(UPPER(LEFT(VLOOKUP(C543,'Party Data'!$F:$M,5,FALSE),3)),"")</f>
        <v/>
      </c>
      <c r="I543" s="86" t="str">
        <f>IF(F543="","",VLOOKUP($D$2,ID!$C$1:$F$86,3,FALSE))</f>
        <v/>
      </c>
      <c r="J543" s="87" t="str">
        <f>IF(I543="","",VLOOKUP(I543,ID!$E$1:$F$107,2,FALSE))</f>
        <v/>
      </c>
      <c r="K543" s="164"/>
      <c r="L543" s="142" t="str">
        <f>IFERROR(IF(C543="","",IF(SUMIFS(Dues!$F$4:$F$153,Dues!$B$4:$B$153,DCR!$C543)-SUMIFS($M$7:$M542,$C$7:$C542,$C543)&lt;0,"No Due",SUMIFS(Dues!$F$4:$F$153,Dues!$B$4:$B$153,DCR!$C543)-SUMIFS($M$7:$M542,$C$7:$C542,$C543))),"No Dues")</f>
        <v/>
      </c>
      <c r="M543" s="143"/>
      <c r="N543" s="143"/>
      <c r="O543" s="145" t="str">
        <f>IFERROR(IF(AND(L543&lt;=0,M543&lt;&gt;""),"Cash?",SUMIFS($M$8:$M543,$C$8:$C543,$C543)/VLOOKUP($C543,$C$8:$L543,10,FALSE)),"")</f>
        <v/>
      </c>
      <c r="P543" s="50" t="str">
        <f t="shared" si="25"/>
        <v/>
      </c>
      <c r="Q543" s="63"/>
      <c r="R543" s="88" t="str">
        <f>IF(IFERROR(VLOOKUP(C543,$C$7:C542,1,FALSE)&gt;0,0),"",1)</f>
        <v/>
      </c>
      <c r="S543" s="88"/>
      <c r="T543" s="88" t="str">
        <f t="shared" si="26"/>
        <v/>
      </c>
      <c r="U543" s="89" t="e">
        <f t="shared" si="27"/>
        <v>#VALUE!</v>
      </c>
      <c r="V543" s="61"/>
      <c r="W543" s="146"/>
      <c r="X543" s="147"/>
    </row>
    <row r="544" spans="1:24" ht="16.5" customHeight="1">
      <c r="A544" s="62"/>
      <c r="B544" s="83" t="str">
        <f>IF(C544="","",_xlfn.AGGREGATE(2,7,$B$8:B543)+1)</f>
        <v/>
      </c>
      <c r="C544" s="84" t="str">
        <f>IFERROR(IF(D544="","",INDEX('Party Data'!$C$1:$P$9950,MATCH(DCR!D544,'Party Data'!$P$2:$P$9950,0)+1,4)),"New")</f>
        <v/>
      </c>
      <c r="D544" s="7"/>
      <c r="E544" s="8" t="str">
        <f>IFERROR(IF(C544="","",VLOOKUP(C544,'Party Data'!F:H,3,FALSE)),"")</f>
        <v/>
      </c>
      <c r="F544" s="10" t="str">
        <f>IFERROR(IF(D544="","",INDEX('Party Data'!$D:$F,MATCH(DCR!C544,'Party Data'!F:F,0),1)),"")</f>
        <v/>
      </c>
      <c r="G544" s="32" t="str">
        <f>IFERROR(VLOOKUP(C544,'Party Data'!$F:$N,8,FALSE),"")</f>
        <v/>
      </c>
      <c r="H544" s="85" t="str">
        <f>IFERROR(UPPER(LEFT(VLOOKUP(C544,'Party Data'!$F:$M,5,FALSE),3)),"")</f>
        <v/>
      </c>
      <c r="I544" s="86" t="str">
        <f>IF(F544="","",VLOOKUP($D$2,ID!$C$1:$F$86,3,FALSE))</f>
        <v/>
      </c>
      <c r="J544" s="87" t="str">
        <f>IF(I544="","",VLOOKUP(I544,ID!$E$1:$F$107,2,FALSE))</f>
        <v/>
      </c>
      <c r="K544" s="164"/>
      <c r="L544" s="142" t="str">
        <f>IFERROR(IF(C544="","",IF(SUMIFS(Dues!$F$4:$F$153,Dues!$B$4:$B$153,DCR!$C544)-SUMIFS($M$7:$M543,$C$7:$C543,$C544)&lt;0,"No Due",SUMIFS(Dues!$F$4:$F$153,Dues!$B$4:$B$153,DCR!$C544)-SUMIFS($M$7:$M543,$C$7:$C543,$C544))),"No Dues")</f>
        <v/>
      </c>
      <c r="M544" s="143"/>
      <c r="N544" s="143"/>
      <c r="O544" s="145" t="str">
        <f>IFERROR(IF(AND(L544&lt;=0,M544&lt;&gt;""),"Cash?",SUMIFS($M$8:$M544,$C$8:$C544,$C544)/VLOOKUP($C544,$C$8:$L544,10,FALSE)),"")</f>
        <v/>
      </c>
      <c r="P544" s="50" t="str">
        <f t="shared" si="25"/>
        <v/>
      </c>
      <c r="Q544" s="63"/>
      <c r="R544" s="88" t="str">
        <f>IF(IFERROR(VLOOKUP(C544,$C$7:C543,1,FALSE)&gt;0,0),"",1)</f>
        <v/>
      </c>
      <c r="S544" s="88"/>
      <c r="T544" s="88" t="str">
        <f t="shared" si="26"/>
        <v/>
      </c>
      <c r="U544" s="89" t="e">
        <f t="shared" si="27"/>
        <v>#VALUE!</v>
      </c>
      <c r="V544" s="61"/>
      <c r="W544" s="146"/>
      <c r="X544" s="147"/>
    </row>
    <row r="545" spans="1:24" ht="16.5" customHeight="1">
      <c r="A545" s="62"/>
      <c r="B545" s="83" t="str">
        <f>IF(C545="","",_xlfn.AGGREGATE(2,7,$B$8:B544)+1)</f>
        <v/>
      </c>
      <c r="C545" s="84" t="str">
        <f>IFERROR(IF(D545="","",INDEX('Party Data'!$C$1:$P$9950,MATCH(DCR!D545,'Party Data'!$P$2:$P$9950,0)+1,4)),"New")</f>
        <v/>
      </c>
      <c r="D545" s="7"/>
      <c r="E545" s="8" t="str">
        <f>IFERROR(IF(C545="","",VLOOKUP(C545,'Party Data'!F:H,3,FALSE)),"")</f>
        <v/>
      </c>
      <c r="F545" s="10" t="str">
        <f>IFERROR(IF(D545="","",INDEX('Party Data'!$D:$F,MATCH(DCR!C545,'Party Data'!F:F,0),1)),"")</f>
        <v/>
      </c>
      <c r="G545" s="32" t="str">
        <f>IFERROR(VLOOKUP(C545,'Party Data'!$F:$N,8,FALSE),"")</f>
        <v/>
      </c>
      <c r="H545" s="85" t="str">
        <f>IFERROR(UPPER(LEFT(VLOOKUP(C545,'Party Data'!$F:$M,5,FALSE),3)),"")</f>
        <v/>
      </c>
      <c r="I545" s="86" t="str">
        <f>IF(F545="","",VLOOKUP($D$2,ID!$C$1:$F$86,3,FALSE))</f>
        <v/>
      </c>
      <c r="J545" s="87" t="str">
        <f>IF(I545="","",VLOOKUP(I545,ID!$E$1:$F$107,2,FALSE))</f>
        <v/>
      </c>
      <c r="K545" s="164"/>
      <c r="L545" s="142" t="str">
        <f>IFERROR(IF(C545="","",IF(SUMIFS(Dues!$F$4:$F$153,Dues!$B$4:$B$153,DCR!$C545)-SUMIFS($M$7:$M544,$C$7:$C544,$C545)&lt;0,"No Due",SUMIFS(Dues!$F$4:$F$153,Dues!$B$4:$B$153,DCR!$C545)-SUMIFS($M$7:$M544,$C$7:$C544,$C545))),"No Dues")</f>
        <v/>
      </c>
      <c r="M545" s="143"/>
      <c r="N545" s="143"/>
      <c r="O545" s="145" t="str">
        <f>IFERROR(IF(AND(L545&lt;=0,M545&lt;&gt;""),"Cash?",SUMIFS($M$8:$M545,$C$8:$C545,$C545)/VLOOKUP($C545,$C$8:$L545,10,FALSE)),"")</f>
        <v/>
      </c>
      <c r="P545" s="50" t="str">
        <f t="shared" si="25"/>
        <v/>
      </c>
      <c r="Q545" s="63"/>
      <c r="R545" s="88" t="str">
        <f>IF(IFERROR(VLOOKUP(C545,$C$7:C544,1,FALSE)&gt;0,0),"",1)</f>
        <v/>
      </c>
      <c r="S545" s="88"/>
      <c r="T545" s="88" t="str">
        <f t="shared" si="26"/>
        <v/>
      </c>
      <c r="U545" s="89" t="e">
        <f t="shared" si="27"/>
        <v>#VALUE!</v>
      </c>
      <c r="V545" s="61"/>
      <c r="W545" s="146"/>
      <c r="X545" s="147"/>
    </row>
    <row r="546" spans="1:24" ht="16.5" customHeight="1">
      <c r="A546" s="62"/>
      <c r="B546" s="83" t="str">
        <f>IF(C546="","",_xlfn.AGGREGATE(2,7,$B$8:B545)+1)</f>
        <v/>
      </c>
      <c r="C546" s="84" t="str">
        <f>IFERROR(IF(D546="","",INDEX('Party Data'!$C$1:$P$9950,MATCH(DCR!D546,'Party Data'!$P$2:$P$9950,0)+1,4)),"New")</f>
        <v/>
      </c>
      <c r="D546" s="7"/>
      <c r="E546" s="8" t="str">
        <f>IFERROR(IF(C546="","",VLOOKUP(C546,'Party Data'!F:H,3,FALSE)),"")</f>
        <v/>
      </c>
      <c r="F546" s="10" t="str">
        <f>IFERROR(IF(D546="","",INDEX('Party Data'!$D:$F,MATCH(DCR!C546,'Party Data'!F:F,0),1)),"")</f>
        <v/>
      </c>
      <c r="G546" s="32" t="str">
        <f>IFERROR(VLOOKUP(C546,'Party Data'!$F:$N,8,FALSE),"")</f>
        <v/>
      </c>
      <c r="H546" s="85" t="str">
        <f>IFERROR(UPPER(LEFT(VLOOKUP(C546,'Party Data'!$F:$M,5,FALSE),3)),"")</f>
        <v/>
      </c>
      <c r="I546" s="86" t="str">
        <f>IF(F546="","",VLOOKUP($D$2,ID!$C$1:$F$86,3,FALSE))</f>
        <v/>
      </c>
      <c r="J546" s="87" t="str">
        <f>IF(I546="","",VLOOKUP(I546,ID!$E$1:$F$107,2,FALSE))</f>
        <v/>
      </c>
      <c r="K546" s="164"/>
      <c r="L546" s="142" t="str">
        <f>IFERROR(IF(C546="","",IF(SUMIFS(Dues!$F$4:$F$153,Dues!$B$4:$B$153,DCR!$C546)-SUMIFS($M$7:$M545,$C$7:$C545,$C546)&lt;0,"No Due",SUMIFS(Dues!$F$4:$F$153,Dues!$B$4:$B$153,DCR!$C546)-SUMIFS($M$7:$M545,$C$7:$C545,$C546))),"No Dues")</f>
        <v/>
      </c>
      <c r="M546" s="143"/>
      <c r="N546" s="143"/>
      <c r="O546" s="145" t="str">
        <f>IFERROR(IF(AND(L546&lt;=0,M546&lt;&gt;""),"Cash?",SUMIFS($M$8:$M546,$C$8:$C546,$C546)/VLOOKUP($C546,$C$8:$L546,10,FALSE)),"")</f>
        <v/>
      </c>
      <c r="P546" s="50" t="str">
        <f t="shared" si="25"/>
        <v/>
      </c>
      <c r="Q546" s="63"/>
      <c r="R546" s="88" t="str">
        <f>IF(IFERROR(VLOOKUP(C546,$C$7:C545,1,FALSE)&gt;0,0),"",1)</f>
        <v/>
      </c>
      <c r="S546" s="88"/>
      <c r="T546" s="88" t="str">
        <f t="shared" si="26"/>
        <v/>
      </c>
      <c r="U546" s="89" t="e">
        <f t="shared" si="27"/>
        <v>#VALUE!</v>
      </c>
      <c r="V546" s="61"/>
      <c r="W546" s="146"/>
      <c r="X546" s="147"/>
    </row>
    <row r="547" spans="1:24" ht="16.5" customHeight="1">
      <c r="A547" s="62"/>
      <c r="B547" s="83" t="str">
        <f>IF(C547="","",_xlfn.AGGREGATE(2,7,$B$8:B546)+1)</f>
        <v/>
      </c>
      <c r="C547" s="84" t="str">
        <f>IFERROR(IF(D547="","",INDEX('Party Data'!$C$1:$P$9950,MATCH(DCR!D547,'Party Data'!$P$2:$P$9950,0)+1,4)),"New")</f>
        <v/>
      </c>
      <c r="D547" s="7"/>
      <c r="E547" s="8" t="str">
        <f>IFERROR(IF(C547="","",VLOOKUP(C547,'Party Data'!F:H,3,FALSE)),"")</f>
        <v/>
      </c>
      <c r="F547" s="10" t="str">
        <f>IFERROR(IF(D547="","",INDEX('Party Data'!$D:$F,MATCH(DCR!C547,'Party Data'!F:F,0),1)),"")</f>
        <v/>
      </c>
      <c r="G547" s="32" t="str">
        <f>IFERROR(VLOOKUP(C547,'Party Data'!$F:$N,8,FALSE),"")</f>
        <v/>
      </c>
      <c r="H547" s="85" t="str">
        <f>IFERROR(UPPER(LEFT(VLOOKUP(C547,'Party Data'!$F:$M,5,FALSE),3)),"")</f>
        <v/>
      </c>
      <c r="I547" s="86" t="str">
        <f>IF(F547="","",VLOOKUP($D$2,ID!$C$1:$F$86,3,FALSE))</f>
        <v/>
      </c>
      <c r="J547" s="87" t="str">
        <f>IF(I547="","",VLOOKUP(I547,ID!$E$1:$F$107,2,FALSE))</f>
        <v/>
      </c>
      <c r="K547" s="164"/>
      <c r="L547" s="142" t="str">
        <f>IFERROR(IF(C547="","",IF(SUMIFS(Dues!$F$4:$F$153,Dues!$B$4:$B$153,DCR!$C547)-SUMIFS($M$7:$M546,$C$7:$C546,$C547)&lt;0,"No Due",SUMIFS(Dues!$F$4:$F$153,Dues!$B$4:$B$153,DCR!$C547)-SUMIFS($M$7:$M546,$C$7:$C546,$C547))),"No Dues")</f>
        <v/>
      </c>
      <c r="M547" s="143"/>
      <c r="N547" s="143"/>
      <c r="O547" s="145" t="str">
        <f>IFERROR(IF(AND(L547&lt;=0,M547&lt;&gt;""),"Cash?",SUMIFS($M$8:$M547,$C$8:$C547,$C547)/VLOOKUP($C547,$C$8:$L547,10,FALSE)),"")</f>
        <v/>
      </c>
      <c r="P547" s="50" t="str">
        <f t="shared" si="25"/>
        <v/>
      </c>
      <c r="Q547" s="63"/>
      <c r="R547" s="88" t="str">
        <f>IF(IFERROR(VLOOKUP(C547,$C$7:C546,1,FALSE)&gt;0,0),"",1)</f>
        <v/>
      </c>
      <c r="S547" s="88"/>
      <c r="T547" s="88" t="str">
        <f t="shared" si="26"/>
        <v/>
      </c>
      <c r="U547" s="89" t="e">
        <f t="shared" si="27"/>
        <v>#VALUE!</v>
      </c>
      <c r="V547" s="61"/>
      <c r="W547" s="146"/>
      <c r="X547" s="147"/>
    </row>
    <row r="548" spans="1:24" ht="16.5" customHeight="1">
      <c r="A548" s="62"/>
      <c r="B548" s="83" t="str">
        <f>IF(C548="","",_xlfn.AGGREGATE(2,7,$B$8:B547)+1)</f>
        <v/>
      </c>
      <c r="C548" s="84" t="str">
        <f>IFERROR(IF(D548="","",INDEX('Party Data'!$C$1:$P$9950,MATCH(DCR!D548,'Party Data'!$P$2:$P$9950,0)+1,4)),"New")</f>
        <v/>
      </c>
      <c r="D548" s="7"/>
      <c r="E548" s="8" t="str">
        <f>IFERROR(IF(C548="","",VLOOKUP(C548,'Party Data'!F:H,3,FALSE)),"")</f>
        <v/>
      </c>
      <c r="F548" s="10" t="str">
        <f>IFERROR(IF(D548="","",INDEX('Party Data'!$D:$F,MATCH(DCR!C548,'Party Data'!F:F,0),1)),"")</f>
        <v/>
      </c>
      <c r="G548" s="32" t="str">
        <f>IFERROR(VLOOKUP(C548,'Party Data'!$F:$N,8,FALSE),"")</f>
        <v/>
      </c>
      <c r="H548" s="85" t="str">
        <f>IFERROR(UPPER(LEFT(VLOOKUP(C548,'Party Data'!$F:$M,5,FALSE),3)),"")</f>
        <v/>
      </c>
      <c r="I548" s="86" t="str">
        <f>IF(F548="","",VLOOKUP($D$2,ID!$C$1:$F$86,3,FALSE))</f>
        <v/>
      </c>
      <c r="J548" s="87" t="str">
        <f>IF(I548="","",VLOOKUP(I548,ID!$E$1:$F$107,2,FALSE))</f>
        <v/>
      </c>
      <c r="K548" s="164"/>
      <c r="L548" s="142" t="str">
        <f>IFERROR(IF(C548="","",IF(SUMIFS(Dues!$F$4:$F$153,Dues!$B$4:$B$153,DCR!$C548)-SUMIFS($M$7:$M547,$C$7:$C547,$C548)&lt;0,"No Due",SUMIFS(Dues!$F$4:$F$153,Dues!$B$4:$B$153,DCR!$C548)-SUMIFS($M$7:$M547,$C$7:$C547,$C548))),"No Dues")</f>
        <v/>
      </c>
      <c r="M548" s="143"/>
      <c r="N548" s="143"/>
      <c r="O548" s="145" t="str">
        <f>IFERROR(IF(AND(L548&lt;=0,M548&lt;&gt;""),"Cash?",SUMIFS($M$8:$M548,$C$8:$C548,$C548)/VLOOKUP($C548,$C$8:$L548,10,FALSE)),"")</f>
        <v/>
      </c>
      <c r="P548" s="50" t="str">
        <f t="shared" si="25"/>
        <v/>
      </c>
      <c r="Q548" s="63"/>
      <c r="R548" s="88" t="str">
        <f>IF(IFERROR(VLOOKUP(C548,$C$7:C547,1,FALSE)&gt;0,0),"",1)</f>
        <v/>
      </c>
      <c r="S548" s="88"/>
      <c r="T548" s="88" t="str">
        <f t="shared" si="26"/>
        <v/>
      </c>
      <c r="U548" s="89" t="e">
        <f t="shared" si="27"/>
        <v>#VALUE!</v>
      </c>
      <c r="V548" s="61"/>
      <c r="W548" s="146"/>
      <c r="X548" s="147"/>
    </row>
    <row r="549" spans="1:24" ht="16.5" customHeight="1">
      <c r="A549" s="62"/>
      <c r="B549" s="83" t="str">
        <f>IF(C549="","",_xlfn.AGGREGATE(2,7,$B$8:B548)+1)</f>
        <v/>
      </c>
      <c r="C549" s="84" t="str">
        <f>IFERROR(IF(D549="","",INDEX('Party Data'!$C$1:$P$9950,MATCH(DCR!D549,'Party Data'!$P$2:$P$9950,0)+1,4)),"New")</f>
        <v/>
      </c>
      <c r="D549" s="7"/>
      <c r="E549" s="8" t="str">
        <f>IFERROR(IF(C549="","",VLOOKUP(C549,'Party Data'!F:H,3,FALSE)),"")</f>
        <v/>
      </c>
      <c r="F549" s="10" t="str">
        <f>IFERROR(IF(D549="","",INDEX('Party Data'!$D:$F,MATCH(DCR!C549,'Party Data'!F:F,0),1)),"")</f>
        <v/>
      </c>
      <c r="G549" s="32" t="str">
        <f>IFERROR(VLOOKUP(C549,'Party Data'!$F:$N,8,FALSE),"")</f>
        <v/>
      </c>
      <c r="H549" s="85" t="str">
        <f>IFERROR(UPPER(LEFT(VLOOKUP(C549,'Party Data'!$F:$M,5,FALSE),3)),"")</f>
        <v/>
      </c>
      <c r="I549" s="86" t="str">
        <f>IF(F549="","",VLOOKUP($D$2,ID!$C$1:$F$86,3,FALSE))</f>
        <v/>
      </c>
      <c r="J549" s="87" t="str">
        <f>IF(I549="","",VLOOKUP(I549,ID!$E$1:$F$107,2,FALSE))</f>
        <v/>
      </c>
      <c r="K549" s="164"/>
      <c r="L549" s="142" t="str">
        <f>IFERROR(IF(C549="","",IF(SUMIFS(Dues!$F$4:$F$153,Dues!$B$4:$B$153,DCR!$C549)-SUMIFS($M$7:$M548,$C$7:$C548,$C549)&lt;0,"No Due",SUMIFS(Dues!$F$4:$F$153,Dues!$B$4:$B$153,DCR!$C549)-SUMIFS($M$7:$M548,$C$7:$C548,$C549))),"No Dues")</f>
        <v/>
      </c>
      <c r="M549" s="143"/>
      <c r="N549" s="143"/>
      <c r="O549" s="145" t="str">
        <f>IFERROR(IF(AND(L549&lt;=0,M549&lt;&gt;""),"Cash?",SUMIFS($M$8:$M549,$C$8:$C549,$C549)/VLOOKUP($C549,$C$8:$L549,10,FALSE)),"")</f>
        <v/>
      </c>
      <c r="P549" s="50" t="str">
        <f t="shared" si="25"/>
        <v/>
      </c>
      <c r="Q549" s="63"/>
      <c r="R549" s="88" t="str">
        <f>IF(IFERROR(VLOOKUP(C549,$C$7:C548,1,FALSE)&gt;0,0),"",1)</f>
        <v/>
      </c>
      <c r="S549" s="88"/>
      <c r="T549" s="88" t="str">
        <f t="shared" si="26"/>
        <v/>
      </c>
      <c r="U549" s="89" t="e">
        <f t="shared" si="27"/>
        <v>#VALUE!</v>
      </c>
      <c r="V549" s="61"/>
      <c r="W549" s="146"/>
      <c r="X549" s="147"/>
    </row>
    <row r="550" spans="1:24" ht="16.5" customHeight="1">
      <c r="A550" s="62"/>
      <c r="B550" s="83" t="str">
        <f>IF(C550="","",_xlfn.AGGREGATE(2,7,$B$8:B549)+1)</f>
        <v/>
      </c>
      <c r="C550" s="84" t="str">
        <f>IFERROR(IF(D550="","",INDEX('Party Data'!$C$1:$P$9950,MATCH(DCR!D550,'Party Data'!$P$2:$P$9950,0)+1,4)),"New")</f>
        <v/>
      </c>
      <c r="D550" s="7"/>
      <c r="E550" s="8" t="str">
        <f>IFERROR(IF(C550="","",VLOOKUP(C550,'Party Data'!F:H,3,FALSE)),"")</f>
        <v/>
      </c>
      <c r="F550" s="10" t="str">
        <f>IFERROR(IF(D550="","",INDEX('Party Data'!$D:$F,MATCH(DCR!C550,'Party Data'!F:F,0),1)),"")</f>
        <v/>
      </c>
      <c r="G550" s="32" t="str">
        <f>IFERROR(VLOOKUP(C550,'Party Data'!$F:$N,8,FALSE),"")</f>
        <v/>
      </c>
      <c r="H550" s="85" t="str">
        <f>IFERROR(UPPER(LEFT(VLOOKUP(C550,'Party Data'!$F:$M,5,FALSE),3)),"")</f>
        <v/>
      </c>
      <c r="I550" s="86" t="str">
        <f>IF(F550="","",VLOOKUP($D$2,ID!$C$1:$F$86,3,FALSE))</f>
        <v/>
      </c>
      <c r="J550" s="87" t="str">
        <f>IF(I550="","",VLOOKUP(I550,ID!$E$1:$F$107,2,FALSE))</f>
        <v/>
      </c>
      <c r="K550" s="164"/>
      <c r="L550" s="142" t="str">
        <f>IFERROR(IF(C550="","",IF(SUMIFS(Dues!$F$4:$F$153,Dues!$B$4:$B$153,DCR!$C550)-SUMIFS($M$7:$M549,$C$7:$C549,$C550)&lt;0,"No Due",SUMIFS(Dues!$F$4:$F$153,Dues!$B$4:$B$153,DCR!$C550)-SUMIFS($M$7:$M549,$C$7:$C549,$C550))),"No Dues")</f>
        <v/>
      </c>
      <c r="M550" s="143"/>
      <c r="N550" s="143"/>
      <c r="O550" s="145" t="str">
        <f>IFERROR(IF(AND(L550&lt;=0,M550&lt;&gt;""),"Cash?",SUMIFS($M$8:$M550,$C$8:$C550,$C550)/VLOOKUP($C550,$C$8:$L550,10,FALSE)),"")</f>
        <v/>
      </c>
      <c r="P550" s="50" t="str">
        <f t="shared" si="25"/>
        <v/>
      </c>
      <c r="Q550" s="63"/>
      <c r="R550" s="88" t="str">
        <f>IF(IFERROR(VLOOKUP(C550,$C$7:C549,1,FALSE)&gt;0,0),"",1)</f>
        <v/>
      </c>
      <c r="S550" s="88"/>
      <c r="T550" s="88" t="str">
        <f t="shared" si="26"/>
        <v/>
      </c>
      <c r="U550" s="89" t="e">
        <f t="shared" si="27"/>
        <v>#VALUE!</v>
      </c>
      <c r="V550" s="61"/>
      <c r="W550" s="146"/>
      <c r="X550" s="147"/>
    </row>
    <row r="551" spans="1:24" ht="16.5" customHeight="1">
      <c r="A551" s="62"/>
      <c r="B551" s="83" t="str">
        <f>IF(C551="","",_xlfn.AGGREGATE(2,7,$B$8:B550)+1)</f>
        <v/>
      </c>
      <c r="C551" s="84" t="str">
        <f>IFERROR(IF(D551="","",INDEX('Party Data'!$C$1:$P$9950,MATCH(DCR!D551,'Party Data'!$P$2:$P$9950,0)+1,4)),"New")</f>
        <v/>
      </c>
      <c r="D551" s="7"/>
      <c r="E551" s="8" t="str">
        <f>IFERROR(IF(C551="","",VLOOKUP(C551,'Party Data'!F:H,3,FALSE)),"")</f>
        <v/>
      </c>
      <c r="F551" s="10" t="str">
        <f>IFERROR(IF(D551="","",INDEX('Party Data'!$D:$F,MATCH(DCR!C551,'Party Data'!F:F,0),1)),"")</f>
        <v/>
      </c>
      <c r="G551" s="32" t="str">
        <f>IFERROR(VLOOKUP(C551,'Party Data'!$F:$N,8,FALSE),"")</f>
        <v/>
      </c>
      <c r="H551" s="85" t="str">
        <f>IFERROR(UPPER(LEFT(VLOOKUP(C551,'Party Data'!$F:$M,5,FALSE),3)),"")</f>
        <v/>
      </c>
      <c r="I551" s="86" t="str">
        <f>IF(F551="","",VLOOKUP($D$2,ID!$C$1:$F$86,3,FALSE))</f>
        <v/>
      </c>
      <c r="J551" s="87" t="str">
        <f>IF(I551="","",VLOOKUP(I551,ID!$E$1:$F$107,2,FALSE))</f>
        <v/>
      </c>
      <c r="K551" s="164"/>
      <c r="L551" s="142" t="str">
        <f>IFERROR(IF(C551="","",IF(SUMIFS(Dues!$F$4:$F$153,Dues!$B$4:$B$153,DCR!$C551)-SUMIFS($M$7:$M550,$C$7:$C550,$C551)&lt;0,"No Due",SUMIFS(Dues!$F$4:$F$153,Dues!$B$4:$B$153,DCR!$C551)-SUMIFS($M$7:$M550,$C$7:$C550,$C551))),"No Dues")</f>
        <v/>
      </c>
      <c r="M551" s="143"/>
      <c r="N551" s="143"/>
      <c r="O551" s="145" t="str">
        <f>IFERROR(IF(AND(L551&lt;=0,M551&lt;&gt;""),"Cash?",SUMIFS($M$8:$M551,$C$8:$C551,$C551)/VLOOKUP($C551,$C$8:$L551,10,FALSE)),"")</f>
        <v/>
      </c>
      <c r="P551" s="50" t="str">
        <f t="shared" si="25"/>
        <v/>
      </c>
      <c r="Q551" s="63"/>
      <c r="R551" s="88" t="str">
        <f>IF(IFERROR(VLOOKUP(C551,$C$7:C550,1,FALSE)&gt;0,0),"",1)</f>
        <v/>
      </c>
      <c r="S551" s="88"/>
      <c r="T551" s="88" t="str">
        <f t="shared" si="26"/>
        <v/>
      </c>
      <c r="U551" s="89" t="e">
        <f t="shared" si="27"/>
        <v>#VALUE!</v>
      </c>
      <c r="V551" s="61"/>
      <c r="W551" s="146"/>
      <c r="X551" s="147"/>
    </row>
    <row r="552" spans="1:24" ht="16.5" customHeight="1">
      <c r="A552" s="62"/>
      <c r="B552" s="83" t="str">
        <f>IF(C552="","",_xlfn.AGGREGATE(2,7,$B$8:B551)+1)</f>
        <v/>
      </c>
      <c r="C552" s="84" t="str">
        <f>IFERROR(IF(D552="","",INDEX('Party Data'!$C$1:$P$9950,MATCH(DCR!D552,'Party Data'!$P$2:$P$9950,0)+1,4)),"New")</f>
        <v/>
      </c>
      <c r="D552" s="7"/>
      <c r="E552" s="8" t="str">
        <f>IFERROR(IF(C552="","",VLOOKUP(C552,'Party Data'!F:H,3,FALSE)),"")</f>
        <v/>
      </c>
      <c r="F552" s="10" t="str">
        <f>IFERROR(IF(D552="","",INDEX('Party Data'!$D:$F,MATCH(DCR!C552,'Party Data'!F:F,0),1)),"")</f>
        <v/>
      </c>
      <c r="G552" s="32" t="str">
        <f>IFERROR(VLOOKUP(C552,'Party Data'!$F:$N,8,FALSE),"")</f>
        <v/>
      </c>
      <c r="H552" s="85" t="str">
        <f>IFERROR(UPPER(LEFT(VLOOKUP(C552,'Party Data'!$F:$M,5,FALSE),3)),"")</f>
        <v/>
      </c>
      <c r="I552" s="86" t="str">
        <f>IF(F552="","",VLOOKUP($D$2,ID!$C$1:$F$86,3,FALSE))</f>
        <v/>
      </c>
      <c r="J552" s="87" t="str">
        <f>IF(I552="","",VLOOKUP(I552,ID!$E$1:$F$107,2,FALSE))</f>
        <v/>
      </c>
      <c r="K552" s="164"/>
      <c r="L552" s="142" t="str">
        <f>IFERROR(IF(C552="","",IF(SUMIFS(Dues!$F$4:$F$153,Dues!$B$4:$B$153,DCR!$C552)-SUMIFS($M$7:$M551,$C$7:$C551,$C552)&lt;0,"No Due",SUMIFS(Dues!$F$4:$F$153,Dues!$B$4:$B$153,DCR!$C552)-SUMIFS($M$7:$M551,$C$7:$C551,$C552))),"No Dues")</f>
        <v/>
      </c>
      <c r="M552" s="143"/>
      <c r="N552" s="143"/>
      <c r="O552" s="145" t="str">
        <f>IFERROR(IF(AND(L552&lt;=0,M552&lt;&gt;""),"Cash?",SUMIFS($M$8:$M552,$C$8:$C552,$C552)/VLOOKUP($C552,$C$8:$L552,10,FALSE)),"")</f>
        <v/>
      </c>
      <c r="P552" s="50" t="str">
        <f t="shared" si="25"/>
        <v/>
      </c>
      <c r="Q552" s="63"/>
      <c r="R552" s="88" t="str">
        <f>IF(IFERROR(VLOOKUP(C552,$C$7:C551,1,FALSE)&gt;0,0),"",1)</f>
        <v/>
      </c>
      <c r="S552" s="88"/>
      <c r="T552" s="88" t="str">
        <f t="shared" si="26"/>
        <v/>
      </c>
      <c r="U552" s="89" t="e">
        <f t="shared" si="27"/>
        <v>#VALUE!</v>
      </c>
      <c r="V552" s="61"/>
      <c r="W552" s="146"/>
      <c r="X552" s="147"/>
    </row>
    <row r="553" spans="1:24" ht="16.5" customHeight="1">
      <c r="A553" s="62"/>
      <c r="B553" s="83" t="str">
        <f>IF(C553="","",_xlfn.AGGREGATE(2,7,$B$8:B552)+1)</f>
        <v/>
      </c>
      <c r="C553" s="84" t="str">
        <f>IFERROR(IF(D553="","",INDEX('Party Data'!$C$1:$P$9950,MATCH(DCR!D553,'Party Data'!$P$2:$P$9950,0)+1,4)),"New")</f>
        <v/>
      </c>
      <c r="D553" s="7"/>
      <c r="E553" s="8" t="str">
        <f>IFERROR(IF(C553="","",VLOOKUP(C553,'Party Data'!F:H,3,FALSE)),"")</f>
        <v/>
      </c>
      <c r="F553" s="10" t="str">
        <f>IFERROR(IF(D553="","",INDEX('Party Data'!$D:$F,MATCH(DCR!C553,'Party Data'!F:F,0),1)),"")</f>
        <v/>
      </c>
      <c r="G553" s="32" t="str">
        <f>IFERROR(VLOOKUP(C553,'Party Data'!$F:$N,8,FALSE),"")</f>
        <v/>
      </c>
      <c r="H553" s="85" t="str">
        <f>IFERROR(UPPER(LEFT(VLOOKUP(C553,'Party Data'!$F:$M,5,FALSE),3)),"")</f>
        <v/>
      </c>
      <c r="I553" s="86" t="str">
        <f>IF(F553="","",VLOOKUP($D$2,ID!$C$1:$F$86,3,FALSE))</f>
        <v/>
      </c>
      <c r="J553" s="87" t="str">
        <f>IF(I553="","",VLOOKUP(I553,ID!$E$1:$F$107,2,FALSE))</f>
        <v/>
      </c>
      <c r="K553" s="164"/>
      <c r="L553" s="142" t="str">
        <f>IFERROR(IF(C553="","",IF(SUMIFS(Dues!$F$4:$F$153,Dues!$B$4:$B$153,DCR!$C553)-SUMIFS($M$7:$M552,$C$7:$C552,$C553)&lt;0,"No Due",SUMIFS(Dues!$F$4:$F$153,Dues!$B$4:$B$153,DCR!$C553)-SUMIFS($M$7:$M552,$C$7:$C552,$C553))),"No Dues")</f>
        <v/>
      </c>
      <c r="M553" s="143"/>
      <c r="N553" s="143"/>
      <c r="O553" s="145" t="str">
        <f>IFERROR(IF(AND(L553&lt;=0,M553&lt;&gt;""),"Cash?",SUMIFS($M$8:$M553,$C$8:$C553,$C553)/VLOOKUP($C553,$C$8:$L553,10,FALSE)),"")</f>
        <v/>
      </c>
      <c r="P553" s="50" t="str">
        <f t="shared" si="25"/>
        <v/>
      </c>
      <c r="Q553" s="63"/>
      <c r="R553" s="88" t="str">
        <f>IF(IFERROR(VLOOKUP(C553,$C$7:C552,1,FALSE)&gt;0,0),"",1)</f>
        <v/>
      </c>
      <c r="S553" s="88"/>
      <c r="T553" s="88" t="str">
        <f t="shared" si="26"/>
        <v/>
      </c>
      <c r="U553" s="89" t="e">
        <f t="shared" si="27"/>
        <v>#VALUE!</v>
      </c>
      <c r="V553" s="61"/>
      <c r="W553" s="146"/>
      <c r="X553" s="147"/>
    </row>
    <row r="554" spans="1:24" ht="16.5" customHeight="1">
      <c r="A554" s="62"/>
      <c r="B554" s="83" t="str">
        <f>IF(C554="","",_xlfn.AGGREGATE(2,7,$B$8:B553)+1)</f>
        <v/>
      </c>
      <c r="C554" s="84" t="str">
        <f>IFERROR(IF(D554="","",INDEX('Party Data'!$C$1:$P$9950,MATCH(DCR!D554,'Party Data'!$P$2:$P$9950,0)+1,4)),"New")</f>
        <v/>
      </c>
      <c r="D554" s="7"/>
      <c r="E554" s="8" t="str">
        <f>IFERROR(IF(C554="","",VLOOKUP(C554,'Party Data'!F:H,3,FALSE)),"")</f>
        <v/>
      </c>
      <c r="F554" s="10" t="str">
        <f>IFERROR(IF(D554="","",INDEX('Party Data'!$D:$F,MATCH(DCR!C554,'Party Data'!F:F,0),1)),"")</f>
        <v/>
      </c>
      <c r="G554" s="32" t="str">
        <f>IFERROR(VLOOKUP(C554,'Party Data'!$F:$N,8,FALSE),"")</f>
        <v/>
      </c>
      <c r="H554" s="85" t="str">
        <f>IFERROR(UPPER(LEFT(VLOOKUP(C554,'Party Data'!$F:$M,5,FALSE),3)),"")</f>
        <v/>
      </c>
      <c r="I554" s="86" t="str">
        <f>IF(F554="","",VLOOKUP($D$2,ID!$C$1:$F$86,3,FALSE))</f>
        <v/>
      </c>
      <c r="J554" s="87" t="str">
        <f>IF(I554="","",VLOOKUP(I554,ID!$E$1:$F$107,2,FALSE))</f>
        <v/>
      </c>
      <c r="K554" s="164"/>
      <c r="L554" s="142" t="str">
        <f>IFERROR(IF(C554="","",IF(SUMIFS(Dues!$F$4:$F$153,Dues!$B$4:$B$153,DCR!$C554)-SUMIFS($M$7:$M553,$C$7:$C553,$C554)&lt;0,"No Due",SUMIFS(Dues!$F$4:$F$153,Dues!$B$4:$B$153,DCR!$C554)-SUMIFS($M$7:$M553,$C$7:$C553,$C554))),"No Dues")</f>
        <v/>
      </c>
      <c r="M554" s="143"/>
      <c r="N554" s="143"/>
      <c r="O554" s="145" t="str">
        <f>IFERROR(IF(AND(L554&lt;=0,M554&lt;&gt;""),"Cash?",SUMIFS($M$8:$M554,$C$8:$C554,$C554)/VLOOKUP($C554,$C$8:$L554,10,FALSE)),"")</f>
        <v/>
      </c>
      <c r="P554" s="50" t="str">
        <f t="shared" si="25"/>
        <v/>
      </c>
      <c r="Q554" s="63"/>
      <c r="R554" s="88" t="str">
        <f>IF(IFERROR(VLOOKUP(C554,$C$7:C553,1,FALSE)&gt;0,0),"",1)</f>
        <v/>
      </c>
      <c r="S554" s="88"/>
      <c r="T554" s="88" t="str">
        <f t="shared" si="26"/>
        <v/>
      </c>
      <c r="U554" s="89" t="e">
        <f t="shared" si="27"/>
        <v>#VALUE!</v>
      </c>
      <c r="V554" s="61"/>
      <c r="W554" s="146"/>
      <c r="X554" s="147"/>
    </row>
    <row r="555" spans="1:24" ht="16.5" customHeight="1">
      <c r="A555" s="62"/>
      <c r="B555" s="83" t="str">
        <f>IF(C555="","",_xlfn.AGGREGATE(2,7,$B$8:B554)+1)</f>
        <v/>
      </c>
      <c r="C555" s="84" t="str">
        <f>IFERROR(IF(D555="","",INDEX('Party Data'!$C$1:$P$9950,MATCH(DCR!D555,'Party Data'!$P$2:$P$9950,0)+1,4)),"New")</f>
        <v/>
      </c>
      <c r="D555" s="7"/>
      <c r="E555" s="8" t="str">
        <f>IFERROR(IF(C555="","",VLOOKUP(C555,'Party Data'!F:H,3,FALSE)),"")</f>
        <v/>
      </c>
      <c r="F555" s="10" t="str">
        <f>IFERROR(IF(D555="","",INDEX('Party Data'!$D:$F,MATCH(DCR!C555,'Party Data'!F:F,0),1)),"")</f>
        <v/>
      </c>
      <c r="G555" s="32" t="str">
        <f>IFERROR(VLOOKUP(C555,'Party Data'!$F:$N,8,FALSE),"")</f>
        <v/>
      </c>
      <c r="H555" s="85" t="str">
        <f>IFERROR(UPPER(LEFT(VLOOKUP(C555,'Party Data'!$F:$M,5,FALSE),3)),"")</f>
        <v/>
      </c>
      <c r="I555" s="86" t="str">
        <f>IF(F555="","",VLOOKUP($D$2,ID!$C$1:$F$86,3,FALSE))</f>
        <v/>
      </c>
      <c r="J555" s="87" t="str">
        <f>IF(I555="","",VLOOKUP(I555,ID!$E$1:$F$107,2,FALSE))</f>
        <v/>
      </c>
      <c r="K555" s="164"/>
      <c r="L555" s="142" t="str">
        <f>IFERROR(IF(C555="","",IF(SUMIFS(Dues!$F$4:$F$153,Dues!$B$4:$B$153,DCR!$C555)-SUMIFS($M$7:$M554,$C$7:$C554,$C555)&lt;0,"No Due",SUMIFS(Dues!$F$4:$F$153,Dues!$B$4:$B$153,DCR!$C555)-SUMIFS($M$7:$M554,$C$7:$C554,$C555))),"No Dues")</f>
        <v/>
      </c>
      <c r="M555" s="143"/>
      <c r="N555" s="143"/>
      <c r="O555" s="145" t="str">
        <f>IFERROR(IF(AND(L555&lt;=0,M555&lt;&gt;""),"Cash?",SUMIFS($M$8:$M555,$C$8:$C555,$C555)/VLOOKUP($C555,$C$8:$L555,10,FALSE)),"")</f>
        <v/>
      </c>
      <c r="P555" s="50" t="str">
        <f t="shared" si="25"/>
        <v/>
      </c>
      <c r="Q555" s="63"/>
      <c r="R555" s="88" t="str">
        <f>IF(IFERROR(VLOOKUP(C555,$C$7:C554,1,FALSE)&gt;0,0),"",1)</f>
        <v/>
      </c>
      <c r="S555" s="88"/>
      <c r="T555" s="88" t="str">
        <f t="shared" si="26"/>
        <v/>
      </c>
      <c r="U555" s="89" t="e">
        <f t="shared" si="27"/>
        <v>#VALUE!</v>
      </c>
      <c r="V555" s="61"/>
      <c r="W555" s="146"/>
      <c r="X555" s="147"/>
    </row>
    <row r="556" spans="1:24" ht="16.5" customHeight="1">
      <c r="A556" s="62"/>
      <c r="B556" s="83" t="str">
        <f>IF(C556="","",_xlfn.AGGREGATE(2,7,$B$8:B555)+1)</f>
        <v/>
      </c>
      <c r="C556" s="84" t="str">
        <f>IFERROR(IF(D556="","",INDEX('Party Data'!$C$1:$P$9950,MATCH(DCR!D556,'Party Data'!$P$2:$P$9950,0)+1,4)),"New")</f>
        <v/>
      </c>
      <c r="D556" s="7"/>
      <c r="E556" s="8" t="str">
        <f>IFERROR(IF(C556="","",VLOOKUP(C556,'Party Data'!F:H,3,FALSE)),"")</f>
        <v/>
      </c>
      <c r="F556" s="10" t="str">
        <f>IFERROR(IF(D556="","",INDEX('Party Data'!$D:$F,MATCH(DCR!C556,'Party Data'!F:F,0),1)),"")</f>
        <v/>
      </c>
      <c r="G556" s="32" t="str">
        <f>IFERROR(VLOOKUP(C556,'Party Data'!$F:$N,8,FALSE),"")</f>
        <v/>
      </c>
      <c r="H556" s="85" t="str">
        <f>IFERROR(UPPER(LEFT(VLOOKUP(C556,'Party Data'!$F:$M,5,FALSE),3)),"")</f>
        <v/>
      </c>
      <c r="I556" s="86" t="str">
        <f>IF(F556="","",VLOOKUP($D$2,ID!$C$1:$F$86,3,FALSE))</f>
        <v/>
      </c>
      <c r="J556" s="87" t="str">
        <f>IF(I556="","",VLOOKUP(I556,ID!$E$1:$F$107,2,FALSE))</f>
        <v/>
      </c>
      <c r="K556" s="164"/>
      <c r="L556" s="142" t="str">
        <f>IFERROR(IF(C556="","",IF(SUMIFS(Dues!$F$4:$F$153,Dues!$B$4:$B$153,DCR!$C556)-SUMIFS($M$7:$M555,$C$7:$C555,$C556)&lt;0,"No Due",SUMIFS(Dues!$F$4:$F$153,Dues!$B$4:$B$153,DCR!$C556)-SUMIFS($M$7:$M555,$C$7:$C555,$C556))),"No Dues")</f>
        <v/>
      </c>
      <c r="M556" s="143"/>
      <c r="N556" s="143"/>
      <c r="O556" s="145" t="str">
        <f>IFERROR(IF(AND(L556&lt;=0,M556&lt;&gt;""),"Cash?",SUMIFS($M$8:$M556,$C$8:$C556,$C556)/VLOOKUP($C556,$C$8:$L556,10,FALSE)),"")</f>
        <v/>
      </c>
      <c r="P556" s="50" t="str">
        <f t="shared" si="25"/>
        <v/>
      </c>
      <c r="Q556" s="63"/>
      <c r="R556" s="88" t="str">
        <f>IF(IFERROR(VLOOKUP(C556,$C$7:C555,1,FALSE)&gt;0,0),"",1)</f>
        <v/>
      </c>
      <c r="S556" s="88"/>
      <c r="T556" s="88" t="str">
        <f t="shared" si="26"/>
        <v/>
      </c>
      <c r="U556" s="89" t="e">
        <f t="shared" si="27"/>
        <v>#VALUE!</v>
      </c>
      <c r="V556" s="61"/>
      <c r="W556" s="146"/>
      <c r="X556" s="147"/>
    </row>
    <row r="557" spans="1:24" ht="16.5" customHeight="1">
      <c r="A557" s="62"/>
      <c r="B557" s="83" t="str">
        <f>IF(C557="","",_xlfn.AGGREGATE(2,7,$B$8:B556)+1)</f>
        <v/>
      </c>
      <c r="C557" s="84" t="str">
        <f>IFERROR(IF(D557="","",INDEX('Party Data'!$C$1:$P$9950,MATCH(DCR!D557,'Party Data'!$P$2:$P$9950,0)+1,4)),"New")</f>
        <v/>
      </c>
      <c r="D557" s="7"/>
      <c r="E557" s="8" t="str">
        <f>IFERROR(IF(C557="","",VLOOKUP(C557,'Party Data'!F:H,3,FALSE)),"")</f>
        <v/>
      </c>
      <c r="F557" s="10" t="str">
        <f>IFERROR(IF(D557="","",INDEX('Party Data'!$D:$F,MATCH(DCR!C557,'Party Data'!F:F,0),1)),"")</f>
        <v/>
      </c>
      <c r="G557" s="32" t="str">
        <f>IFERROR(VLOOKUP(C557,'Party Data'!$F:$N,8,FALSE),"")</f>
        <v/>
      </c>
      <c r="H557" s="85" t="str">
        <f>IFERROR(UPPER(LEFT(VLOOKUP(C557,'Party Data'!$F:$M,5,FALSE),3)),"")</f>
        <v/>
      </c>
      <c r="I557" s="86" t="str">
        <f>IF(F557="","",VLOOKUP($D$2,ID!$C$1:$F$86,3,FALSE))</f>
        <v/>
      </c>
      <c r="J557" s="87" t="str">
        <f>IF(I557="","",VLOOKUP(I557,ID!$E$1:$F$107,2,FALSE))</f>
        <v/>
      </c>
      <c r="K557" s="164"/>
      <c r="L557" s="142" t="str">
        <f>IFERROR(IF(C557="","",IF(SUMIFS(Dues!$F$4:$F$153,Dues!$B$4:$B$153,DCR!$C557)-SUMIFS($M$7:$M556,$C$7:$C556,$C557)&lt;0,"No Due",SUMIFS(Dues!$F$4:$F$153,Dues!$B$4:$B$153,DCR!$C557)-SUMIFS($M$7:$M556,$C$7:$C556,$C557))),"No Dues")</f>
        <v/>
      </c>
      <c r="M557" s="143"/>
      <c r="N557" s="143"/>
      <c r="O557" s="145" t="str">
        <f>IFERROR(IF(AND(L557&lt;=0,M557&lt;&gt;""),"Cash?",SUMIFS($M$8:$M557,$C$8:$C557,$C557)/VLOOKUP($C557,$C$8:$L557,10,FALSE)),"")</f>
        <v/>
      </c>
      <c r="P557" s="50" t="str">
        <f t="shared" si="25"/>
        <v/>
      </c>
      <c r="Q557" s="63"/>
      <c r="R557" s="88" t="str">
        <f>IF(IFERROR(VLOOKUP(C557,$C$7:C556,1,FALSE)&gt;0,0),"",1)</f>
        <v/>
      </c>
      <c r="S557" s="88"/>
      <c r="T557" s="88" t="str">
        <f t="shared" si="26"/>
        <v/>
      </c>
      <c r="U557" s="89" t="e">
        <f t="shared" si="27"/>
        <v>#VALUE!</v>
      </c>
      <c r="V557" s="61"/>
      <c r="W557" s="146"/>
      <c r="X557" s="147"/>
    </row>
    <row r="558" spans="1:24" ht="16.5" customHeight="1">
      <c r="A558" s="62"/>
      <c r="B558" s="83" t="str">
        <f>IF(C558="","",_xlfn.AGGREGATE(2,7,$B$8:B557)+1)</f>
        <v/>
      </c>
      <c r="C558" s="84" t="str">
        <f>IFERROR(IF(D558="","",INDEX('Party Data'!$C$1:$P$9950,MATCH(DCR!D558,'Party Data'!$P$2:$P$9950,0)+1,4)),"New")</f>
        <v/>
      </c>
      <c r="D558" s="7"/>
      <c r="E558" s="8" t="str">
        <f>IFERROR(IF(C558="","",VLOOKUP(C558,'Party Data'!F:H,3,FALSE)),"")</f>
        <v/>
      </c>
      <c r="F558" s="10" t="str">
        <f>IFERROR(IF(D558="","",INDEX('Party Data'!$D:$F,MATCH(DCR!C558,'Party Data'!F:F,0),1)),"")</f>
        <v/>
      </c>
      <c r="G558" s="32" t="str">
        <f>IFERROR(VLOOKUP(C558,'Party Data'!$F:$N,8,FALSE),"")</f>
        <v/>
      </c>
      <c r="H558" s="85" t="str">
        <f>IFERROR(UPPER(LEFT(VLOOKUP(C558,'Party Data'!$F:$M,5,FALSE),3)),"")</f>
        <v/>
      </c>
      <c r="I558" s="86" t="str">
        <f>IF(F558="","",VLOOKUP($D$2,ID!$C$1:$F$86,3,FALSE))</f>
        <v/>
      </c>
      <c r="J558" s="87" t="str">
        <f>IF(I558="","",VLOOKUP(I558,ID!$E$1:$F$107,2,FALSE))</f>
        <v/>
      </c>
      <c r="K558" s="164"/>
      <c r="L558" s="142" t="str">
        <f>IFERROR(IF(C558="","",IF(SUMIFS(Dues!$F$4:$F$153,Dues!$B$4:$B$153,DCR!$C558)-SUMIFS($M$7:$M557,$C$7:$C557,$C558)&lt;0,"No Due",SUMIFS(Dues!$F$4:$F$153,Dues!$B$4:$B$153,DCR!$C558)-SUMIFS($M$7:$M557,$C$7:$C557,$C558))),"No Dues")</f>
        <v/>
      </c>
      <c r="M558" s="143"/>
      <c r="N558" s="143"/>
      <c r="O558" s="145" t="str">
        <f>IFERROR(IF(AND(L558&lt;=0,M558&lt;&gt;""),"Cash?",SUMIFS($M$8:$M558,$C$8:$C558,$C558)/VLOOKUP($C558,$C$8:$L558,10,FALSE)),"")</f>
        <v/>
      </c>
      <c r="P558" s="50" t="str">
        <f t="shared" si="25"/>
        <v/>
      </c>
      <c r="Q558" s="63"/>
      <c r="R558" s="88" t="str">
        <f>IF(IFERROR(VLOOKUP(C558,$C$7:C557,1,FALSE)&gt;0,0),"",1)</f>
        <v/>
      </c>
      <c r="S558" s="88"/>
      <c r="T558" s="88" t="str">
        <f t="shared" si="26"/>
        <v/>
      </c>
      <c r="U558" s="89" t="e">
        <f t="shared" si="27"/>
        <v>#VALUE!</v>
      </c>
      <c r="V558" s="61"/>
      <c r="W558" s="146"/>
      <c r="X558" s="147"/>
    </row>
    <row r="559" spans="1:24" ht="16.5" customHeight="1">
      <c r="A559" s="62"/>
      <c r="B559" s="83" t="str">
        <f>IF(C559="","",_xlfn.AGGREGATE(2,7,$B$8:B558)+1)</f>
        <v/>
      </c>
      <c r="C559" s="84" t="str">
        <f>IFERROR(IF(D559="","",INDEX('Party Data'!$C$1:$P$9950,MATCH(DCR!D559,'Party Data'!$P$2:$P$9950,0)+1,4)),"New")</f>
        <v/>
      </c>
      <c r="D559" s="7"/>
      <c r="E559" s="8" t="str">
        <f>IFERROR(IF(C559="","",VLOOKUP(C559,'Party Data'!F:H,3,FALSE)),"")</f>
        <v/>
      </c>
      <c r="F559" s="10" t="str">
        <f>IFERROR(IF(D559="","",INDEX('Party Data'!$D:$F,MATCH(DCR!C559,'Party Data'!F:F,0),1)),"")</f>
        <v/>
      </c>
      <c r="G559" s="32" t="str">
        <f>IFERROR(VLOOKUP(C559,'Party Data'!$F:$N,8,FALSE),"")</f>
        <v/>
      </c>
      <c r="H559" s="85" t="str">
        <f>IFERROR(UPPER(LEFT(VLOOKUP(C559,'Party Data'!$F:$M,5,FALSE),3)),"")</f>
        <v/>
      </c>
      <c r="I559" s="86" t="str">
        <f>IF(F559="","",VLOOKUP($D$2,ID!$C$1:$F$86,3,FALSE))</f>
        <v/>
      </c>
      <c r="J559" s="87" t="str">
        <f>IF(I559="","",VLOOKUP(I559,ID!$E$1:$F$107,2,FALSE))</f>
        <v/>
      </c>
      <c r="K559" s="164"/>
      <c r="L559" s="142" t="str">
        <f>IFERROR(IF(C559="","",IF(SUMIFS(Dues!$F$4:$F$153,Dues!$B$4:$B$153,DCR!$C559)-SUMIFS($M$7:$M558,$C$7:$C558,$C559)&lt;0,"No Due",SUMIFS(Dues!$F$4:$F$153,Dues!$B$4:$B$153,DCR!$C559)-SUMIFS($M$7:$M558,$C$7:$C558,$C559))),"No Dues")</f>
        <v/>
      </c>
      <c r="M559" s="143"/>
      <c r="N559" s="143"/>
      <c r="O559" s="145" t="str">
        <f>IFERROR(IF(AND(L559&lt;=0,M559&lt;&gt;""),"Cash?",SUMIFS($M$8:$M559,$C$8:$C559,$C559)/VLOOKUP($C559,$C$8:$L559,10,FALSE)),"")</f>
        <v/>
      </c>
      <c r="P559" s="50" t="str">
        <f t="shared" si="25"/>
        <v/>
      </c>
      <c r="Q559" s="63"/>
      <c r="R559" s="88" t="str">
        <f>IF(IFERROR(VLOOKUP(C559,$C$7:C558,1,FALSE)&gt;0,0),"",1)</f>
        <v/>
      </c>
      <c r="S559" s="88"/>
      <c r="T559" s="88" t="str">
        <f t="shared" si="26"/>
        <v/>
      </c>
      <c r="U559" s="89" t="e">
        <f t="shared" si="27"/>
        <v>#VALUE!</v>
      </c>
      <c r="V559" s="61"/>
      <c r="W559" s="146"/>
      <c r="X559" s="147"/>
    </row>
    <row r="560" spans="1:24" ht="16.5" customHeight="1">
      <c r="A560" s="62"/>
      <c r="B560" s="83" t="str">
        <f>IF(C560="","",_xlfn.AGGREGATE(2,7,$B$8:B559)+1)</f>
        <v/>
      </c>
      <c r="C560" s="84" t="str">
        <f>IFERROR(IF(D560="","",INDEX('Party Data'!$C$1:$P$9950,MATCH(DCR!D560,'Party Data'!$P$2:$P$9950,0)+1,4)),"New")</f>
        <v/>
      </c>
      <c r="D560" s="7"/>
      <c r="E560" s="8" t="str">
        <f>IFERROR(IF(C560="","",VLOOKUP(C560,'Party Data'!F:H,3,FALSE)),"")</f>
        <v/>
      </c>
      <c r="F560" s="10" t="str">
        <f>IFERROR(IF(D560="","",INDEX('Party Data'!$D:$F,MATCH(DCR!C560,'Party Data'!F:F,0),1)),"")</f>
        <v/>
      </c>
      <c r="G560" s="32" t="str">
        <f>IFERROR(VLOOKUP(C560,'Party Data'!$F:$N,8,FALSE),"")</f>
        <v/>
      </c>
      <c r="H560" s="85" t="str">
        <f>IFERROR(UPPER(LEFT(VLOOKUP(C560,'Party Data'!$F:$M,5,FALSE),3)),"")</f>
        <v/>
      </c>
      <c r="I560" s="86" t="str">
        <f>IF(F560="","",VLOOKUP($D$2,ID!$C$1:$F$86,3,FALSE))</f>
        <v/>
      </c>
      <c r="J560" s="87" t="str">
        <f>IF(I560="","",VLOOKUP(I560,ID!$E$1:$F$107,2,FALSE))</f>
        <v/>
      </c>
      <c r="K560" s="164"/>
      <c r="L560" s="142" t="str">
        <f>IFERROR(IF(C560="","",IF(SUMIFS(Dues!$F$4:$F$153,Dues!$B$4:$B$153,DCR!$C560)-SUMIFS($M$7:$M559,$C$7:$C559,$C560)&lt;0,"No Due",SUMIFS(Dues!$F$4:$F$153,Dues!$B$4:$B$153,DCR!$C560)-SUMIFS($M$7:$M559,$C$7:$C559,$C560))),"No Dues")</f>
        <v/>
      </c>
      <c r="M560" s="143"/>
      <c r="N560" s="143"/>
      <c r="O560" s="145" t="str">
        <f>IFERROR(IF(AND(L560&lt;=0,M560&lt;&gt;""),"Cash?",SUMIFS($M$8:$M560,$C$8:$C560,$C560)/VLOOKUP($C560,$C$8:$L560,10,FALSE)),"")</f>
        <v/>
      </c>
      <c r="P560" s="50" t="str">
        <f t="shared" si="25"/>
        <v/>
      </c>
      <c r="Q560" s="63"/>
      <c r="R560" s="88" t="str">
        <f>IF(IFERROR(VLOOKUP(C560,$C$7:C559,1,FALSE)&gt;0,0),"",1)</f>
        <v/>
      </c>
      <c r="S560" s="88"/>
      <c r="T560" s="88" t="str">
        <f t="shared" si="26"/>
        <v/>
      </c>
      <c r="U560" s="89" t="e">
        <f t="shared" si="27"/>
        <v>#VALUE!</v>
      </c>
      <c r="V560" s="61"/>
      <c r="W560" s="146"/>
      <c r="X560" s="147"/>
    </row>
    <row r="561" spans="1:24" ht="16.5" customHeight="1">
      <c r="A561" s="62"/>
      <c r="B561" s="83" t="str">
        <f>IF(C561="","",_xlfn.AGGREGATE(2,7,$B$8:B560)+1)</f>
        <v/>
      </c>
      <c r="C561" s="84" t="str">
        <f>IFERROR(IF(D561="","",INDEX('Party Data'!$C$1:$P$9950,MATCH(DCR!D561,'Party Data'!$P$2:$P$9950,0)+1,4)),"New")</f>
        <v/>
      </c>
      <c r="D561" s="7"/>
      <c r="E561" s="8" t="str">
        <f>IFERROR(IF(C561="","",VLOOKUP(C561,'Party Data'!F:H,3,FALSE)),"")</f>
        <v/>
      </c>
      <c r="F561" s="10" t="str">
        <f>IFERROR(IF(D561="","",INDEX('Party Data'!$D:$F,MATCH(DCR!C561,'Party Data'!F:F,0),1)),"")</f>
        <v/>
      </c>
      <c r="G561" s="32" t="str">
        <f>IFERROR(VLOOKUP(C561,'Party Data'!$F:$N,8,FALSE),"")</f>
        <v/>
      </c>
      <c r="H561" s="85" t="str">
        <f>IFERROR(UPPER(LEFT(VLOOKUP(C561,'Party Data'!$F:$M,5,FALSE),3)),"")</f>
        <v/>
      </c>
      <c r="I561" s="86" t="str">
        <f>IF(F561="","",VLOOKUP($D$2,ID!$C$1:$F$86,3,FALSE))</f>
        <v/>
      </c>
      <c r="J561" s="87" t="str">
        <f>IF(I561="","",VLOOKUP(I561,ID!$E$1:$F$107,2,FALSE))</f>
        <v/>
      </c>
      <c r="K561" s="164"/>
      <c r="L561" s="142" t="str">
        <f>IFERROR(IF(C561="","",IF(SUMIFS(Dues!$F$4:$F$153,Dues!$B$4:$B$153,DCR!$C561)-SUMIFS($M$7:$M560,$C$7:$C560,$C561)&lt;0,"No Due",SUMIFS(Dues!$F$4:$F$153,Dues!$B$4:$B$153,DCR!$C561)-SUMIFS($M$7:$M560,$C$7:$C560,$C561))),"No Dues")</f>
        <v/>
      </c>
      <c r="M561" s="143"/>
      <c r="N561" s="143"/>
      <c r="O561" s="145" t="str">
        <f>IFERROR(IF(AND(L561&lt;=0,M561&lt;&gt;""),"Cash?",SUMIFS($M$8:$M561,$C$8:$C561,$C561)/VLOOKUP($C561,$C$8:$L561,10,FALSE)),"")</f>
        <v/>
      </c>
      <c r="P561" s="50" t="str">
        <f t="shared" si="25"/>
        <v/>
      </c>
      <c r="Q561" s="63"/>
      <c r="R561" s="88" t="str">
        <f>IF(IFERROR(VLOOKUP(C561,$C$7:C560,1,FALSE)&gt;0,0),"",1)</f>
        <v/>
      </c>
      <c r="S561" s="88"/>
      <c r="T561" s="88" t="str">
        <f t="shared" si="26"/>
        <v/>
      </c>
      <c r="U561" s="89" t="e">
        <f t="shared" si="27"/>
        <v>#VALUE!</v>
      </c>
      <c r="V561" s="61"/>
      <c r="W561" s="146"/>
      <c r="X561" s="147"/>
    </row>
    <row r="562" spans="1:24" ht="16.5" customHeight="1">
      <c r="A562" s="62"/>
      <c r="B562" s="83" t="str">
        <f>IF(C562="","",_xlfn.AGGREGATE(2,7,$B$8:B561)+1)</f>
        <v/>
      </c>
      <c r="C562" s="84" t="str">
        <f>IFERROR(IF(D562="","",INDEX('Party Data'!$C$1:$P$9950,MATCH(DCR!D562,'Party Data'!$P$2:$P$9950,0)+1,4)),"New")</f>
        <v/>
      </c>
      <c r="D562" s="7"/>
      <c r="E562" s="8" t="str">
        <f>IFERROR(IF(C562="","",VLOOKUP(C562,'Party Data'!F:H,3,FALSE)),"")</f>
        <v/>
      </c>
      <c r="F562" s="10" t="str">
        <f>IFERROR(IF(D562="","",INDEX('Party Data'!$D:$F,MATCH(DCR!C562,'Party Data'!F:F,0),1)),"")</f>
        <v/>
      </c>
      <c r="G562" s="32" t="str">
        <f>IFERROR(VLOOKUP(C562,'Party Data'!$F:$N,8,FALSE),"")</f>
        <v/>
      </c>
      <c r="H562" s="85" t="str">
        <f>IFERROR(UPPER(LEFT(VLOOKUP(C562,'Party Data'!$F:$M,5,FALSE),3)),"")</f>
        <v/>
      </c>
      <c r="I562" s="86" t="str">
        <f>IF(F562="","",VLOOKUP($D$2,ID!$C$1:$F$86,3,FALSE))</f>
        <v/>
      </c>
      <c r="J562" s="87" t="str">
        <f>IF(I562="","",VLOOKUP(I562,ID!$E$1:$F$107,2,FALSE))</f>
        <v/>
      </c>
      <c r="K562" s="164"/>
      <c r="L562" s="142" t="str">
        <f>IFERROR(IF(C562="","",IF(SUMIFS(Dues!$F$4:$F$153,Dues!$B$4:$B$153,DCR!$C562)-SUMIFS($M$7:$M561,$C$7:$C561,$C562)&lt;0,"No Due",SUMIFS(Dues!$F$4:$F$153,Dues!$B$4:$B$153,DCR!$C562)-SUMIFS($M$7:$M561,$C$7:$C561,$C562))),"No Dues")</f>
        <v/>
      </c>
      <c r="M562" s="143"/>
      <c r="N562" s="143"/>
      <c r="O562" s="145" t="str">
        <f>IFERROR(IF(AND(L562&lt;=0,M562&lt;&gt;""),"Cash?",SUMIFS($M$8:$M562,$C$8:$C562,$C562)/VLOOKUP($C562,$C$8:$L562,10,FALSE)),"")</f>
        <v/>
      </c>
      <c r="P562" s="50" t="str">
        <f t="shared" si="25"/>
        <v/>
      </c>
      <c r="Q562" s="63"/>
      <c r="R562" s="88" t="str">
        <f>IF(IFERROR(VLOOKUP(C562,$C$7:C561,1,FALSE)&gt;0,0),"",1)</f>
        <v/>
      </c>
      <c r="S562" s="88"/>
      <c r="T562" s="88" t="str">
        <f t="shared" si="26"/>
        <v/>
      </c>
      <c r="U562" s="89" t="e">
        <f t="shared" si="27"/>
        <v>#VALUE!</v>
      </c>
      <c r="V562" s="61"/>
      <c r="W562" s="146"/>
      <c r="X562" s="147"/>
    </row>
    <row r="563" spans="1:24" ht="16.5" customHeight="1">
      <c r="A563" s="62"/>
      <c r="B563" s="83" t="str">
        <f>IF(C563="","",_xlfn.AGGREGATE(2,7,$B$8:B562)+1)</f>
        <v/>
      </c>
      <c r="C563" s="84" t="str">
        <f>IFERROR(IF(D563="","",INDEX('Party Data'!$C$1:$P$9950,MATCH(DCR!D563,'Party Data'!$P$2:$P$9950,0)+1,4)),"New")</f>
        <v/>
      </c>
      <c r="D563" s="7"/>
      <c r="E563" s="8" t="str">
        <f>IFERROR(IF(C563="","",VLOOKUP(C563,'Party Data'!F:H,3,FALSE)),"")</f>
        <v/>
      </c>
      <c r="F563" s="10" t="str">
        <f>IFERROR(IF(D563="","",INDEX('Party Data'!$D:$F,MATCH(DCR!C563,'Party Data'!F:F,0),1)),"")</f>
        <v/>
      </c>
      <c r="G563" s="32" t="str">
        <f>IFERROR(VLOOKUP(C563,'Party Data'!$F:$N,8,FALSE),"")</f>
        <v/>
      </c>
      <c r="H563" s="85" t="str">
        <f>IFERROR(UPPER(LEFT(VLOOKUP(C563,'Party Data'!$F:$M,5,FALSE),3)),"")</f>
        <v/>
      </c>
      <c r="I563" s="86" t="str">
        <f>IF(F563="","",VLOOKUP($D$2,ID!$C$1:$F$86,3,FALSE))</f>
        <v/>
      </c>
      <c r="J563" s="87" t="str">
        <f>IF(I563="","",VLOOKUP(I563,ID!$E$1:$F$107,2,FALSE))</f>
        <v/>
      </c>
      <c r="K563" s="164"/>
      <c r="L563" s="142" t="str">
        <f>IFERROR(IF(C563="","",IF(SUMIFS(Dues!$F$4:$F$153,Dues!$B$4:$B$153,DCR!$C563)-SUMIFS($M$7:$M562,$C$7:$C562,$C563)&lt;0,"No Due",SUMIFS(Dues!$F$4:$F$153,Dues!$B$4:$B$153,DCR!$C563)-SUMIFS($M$7:$M562,$C$7:$C562,$C563))),"No Dues")</f>
        <v/>
      </c>
      <c r="M563" s="143"/>
      <c r="N563" s="143"/>
      <c r="O563" s="145" t="str">
        <f>IFERROR(IF(AND(L563&lt;=0,M563&lt;&gt;""),"Cash?",SUMIFS($M$8:$M563,$C$8:$C563,$C563)/VLOOKUP($C563,$C$8:$L563,10,FALSE)),"")</f>
        <v/>
      </c>
      <c r="P563" s="50" t="str">
        <f t="shared" si="25"/>
        <v/>
      </c>
      <c r="Q563" s="63"/>
      <c r="R563" s="88" t="str">
        <f>IF(IFERROR(VLOOKUP(C563,$C$7:C562,1,FALSE)&gt;0,0),"",1)</f>
        <v/>
      </c>
      <c r="S563" s="88"/>
      <c r="T563" s="88" t="str">
        <f t="shared" si="26"/>
        <v/>
      </c>
      <c r="U563" s="89" t="e">
        <f t="shared" si="27"/>
        <v>#VALUE!</v>
      </c>
      <c r="V563" s="61"/>
      <c r="W563" s="146"/>
      <c r="X563" s="147"/>
    </row>
    <row r="564" spans="1:24" ht="16.5" customHeight="1">
      <c r="A564" s="62"/>
      <c r="B564" s="83" t="str">
        <f>IF(C564="","",_xlfn.AGGREGATE(2,7,$B$8:B563)+1)</f>
        <v/>
      </c>
      <c r="C564" s="84" t="str">
        <f>IFERROR(IF(D564="","",INDEX('Party Data'!$C$1:$P$9950,MATCH(DCR!D564,'Party Data'!$P$2:$P$9950,0)+1,4)),"New")</f>
        <v/>
      </c>
      <c r="D564" s="7"/>
      <c r="E564" s="8" t="str">
        <f>IFERROR(IF(C564="","",VLOOKUP(C564,'Party Data'!F:H,3,FALSE)),"")</f>
        <v/>
      </c>
      <c r="F564" s="10" t="str">
        <f>IFERROR(IF(D564="","",INDEX('Party Data'!$D:$F,MATCH(DCR!C564,'Party Data'!F:F,0),1)),"")</f>
        <v/>
      </c>
      <c r="G564" s="32" t="str">
        <f>IFERROR(VLOOKUP(C564,'Party Data'!$F:$N,8,FALSE),"")</f>
        <v/>
      </c>
      <c r="H564" s="85" t="str">
        <f>IFERROR(UPPER(LEFT(VLOOKUP(C564,'Party Data'!$F:$M,5,FALSE),3)),"")</f>
        <v/>
      </c>
      <c r="I564" s="86" t="str">
        <f>IF(F564="","",VLOOKUP($D$2,ID!$C$1:$F$86,3,FALSE))</f>
        <v/>
      </c>
      <c r="J564" s="87" t="str">
        <f>IF(I564="","",VLOOKUP(I564,ID!$E$1:$F$107,2,FALSE))</f>
        <v/>
      </c>
      <c r="K564" s="164"/>
      <c r="L564" s="142" t="str">
        <f>IFERROR(IF(C564="","",IF(SUMIFS(Dues!$F$4:$F$153,Dues!$B$4:$B$153,DCR!$C564)-SUMIFS($M$7:$M563,$C$7:$C563,$C564)&lt;0,"No Due",SUMIFS(Dues!$F$4:$F$153,Dues!$B$4:$B$153,DCR!$C564)-SUMIFS($M$7:$M563,$C$7:$C563,$C564))),"No Dues")</f>
        <v/>
      </c>
      <c r="M564" s="143"/>
      <c r="N564" s="143"/>
      <c r="O564" s="145" t="str">
        <f>IFERROR(IF(AND(L564&lt;=0,M564&lt;&gt;""),"Cash?",SUMIFS($M$8:$M564,$C$8:$C564,$C564)/VLOOKUP($C564,$C$8:$L564,10,FALSE)),"")</f>
        <v/>
      </c>
      <c r="P564" s="50" t="str">
        <f t="shared" si="25"/>
        <v/>
      </c>
      <c r="Q564" s="63"/>
      <c r="R564" s="88" t="str">
        <f>IF(IFERROR(VLOOKUP(C564,$C$7:C563,1,FALSE)&gt;0,0),"",1)</f>
        <v/>
      </c>
      <c r="S564" s="88"/>
      <c r="T564" s="88" t="str">
        <f t="shared" si="26"/>
        <v/>
      </c>
      <c r="U564" s="89" t="e">
        <f t="shared" si="27"/>
        <v>#VALUE!</v>
      </c>
      <c r="V564" s="61"/>
      <c r="W564" s="146"/>
      <c r="X564" s="147"/>
    </row>
    <row r="565" spans="1:24" ht="16.5" customHeight="1">
      <c r="A565" s="62"/>
      <c r="B565" s="83" t="str">
        <f>IF(C565="","",_xlfn.AGGREGATE(2,7,$B$8:B564)+1)</f>
        <v/>
      </c>
      <c r="C565" s="84" t="str">
        <f>IFERROR(IF(D565="","",INDEX('Party Data'!$C$1:$P$9950,MATCH(DCR!D565,'Party Data'!$P$2:$P$9950,0)+1,4)),"New")</f>
        <v/>
      </c>
      <c r="D565" s="7"/>
      <c r="E565" s="8" t="str">
        <f>IFERROR(IF(C565="","",VLOOKUP(C565,'Party Data'!F:H,3,FALSE)),"")</f>
        <v/>
      </c>
      <c r="F565" s="10" t="str">
        <f>IFERROR(IF(D565="","",INDEX('Party Data'!$D:$F,MATCH(DCR!C565,'Party Data'!F:F,0),1)),"")</f>
        <v/>
      </c>
      <c r="G565" s="32" t="str">
        <f>IFERROR(VLOOKUP(C565,'Party Data'!$F:$N,8,FALSE),"")</f>
        <v/>
      </c>
      <c r="H565" s="85" t="str">
        <f>IFERROR(UPPER(LEFT(VLOOKUP(C565,'Party Data'!$F:$M,5,FALSE),3)),"")</f>
        <v/>
      </c>
      <c r="I565" s="86" t="str">
        <f>IF(F565="","",VLOOKUP($D$2,ID!$C$1:$F$86,3,FALSE))</f>
        <v/>
      </c>
      <c r="J565" s="87" t="str">
        <f>IF(I565="","",VLOOKUP(I565,ID!$E$1:$F$107,2,FALSE))</f>
        <v/>
      </c>
      <c r="K565" s="164"/>
      <c r="L565" s="142" t="str">
        <f>IFERROR(IF(C565="","",IF(SUMIFS(Dues!$F$4:$F$153,Dues!$B$4:$B$153,DCR!$C565)-SUMIFS($M$7:$M564,$C$7:$C564,$C565)&lt;0,"No Due",SUMIFS(Dues!$F$4:$F$153,Dues!$B$4:$B$153,DCR!$C565)-SUMIFS($M$7:$M564,$C$7:$C564,$C565))),"No Dues")</f>
        <v/>
      </c>
      <c r="M565" s="143"/>
      <c r="N565" s="143"/>
      <c r="O565" s="145" t="str">
        <f>IFERROR(IF(AND(L565&lt;=0,M565&lt;&gt;""),"Cash?",SUMIFS($M$8:$M565,$C$8:$C565,$C565)/VLOOKUP($C565,$C$8:$L565,10,FALSE)),"")</f>
        <v/>
      </c>
      <c r="P565" s="50" t="str">
        <f t="shared" si="25"/>
        <v/>
      </c>
      <c r="Q565" s="63"/>
      <c r="R565" s="88" t="str">
        <f>IF(IFERROR(VLOOKUP(C565,$C$7:C564,1,FALSE)&gt;0,0),"",1)</f>
        <v/>
      </c>
      <c r="S565" s="88"/>
      <c r="T565" s="88" t="str">
        <f t="shared" si="26"/>
        <v/>
      </c>
      <c r="U565" s="89" t="e">
        <f t="shared" si="27"/>
        <v>#VALUE!</v>
      </c>
      <c r="V565" s="61"/>
      <c r="W565" s="146"/>
      <c r="X565" s="147"/>
    </row>
    <row r="566" spans="1:24" ht="16.5" customHeight="1">
      <c r="A566" s="62"/>
      <c r="B566" s="83" t="str">
        <f>IF(C566="","",_xlfn.AGGREGATE(2,7,$B$8:B565)+1)</f>
        <v/>
      </c>
      <c r="C566" s="84" t="str">
        <f>IFERROR(IF(D566="","",INDEX('Party Data'!$C$1:$P$9950,MATCH(DCR!D566,'Party Data'!$P$2:$P$9950,0)+1,4)),"New")</f>
        <v/>
      </c>
      <c r="D566" s="7"/>
      <c r="E566" s="8" t="str">
        <f>IFERROR(IF(C566="","",VLOOKUP(C566,'Party Data'!F:H,3,FALSE)),"")</f>
        <v/>
      </c>
      <c r="F566" s="10" t="str">
        <f>IFERROR(IF(D566="","",INDEX('Party Data'!$D:$F,MATCH(DCR!C566,'Party Data'!F:F,0),1)),"")</f>
        <v/>
      </c>
      <c r="G566" s="32" t="str">
        <f>IFERROR(VLOOKUP(C566,'Party Data'!$F:$N,8,FALSE),"")</f>
        <v/>
      </c>
      <c r="H566" s="85" t="str">
        <f>IFERROR(UPPER(LEFT(VLOOKUP(C566,'Party Data'!$F:$M,5,FALSE),3)),"")</f>
        <v/>
      </c>
      <c r="I566" s="86" t="str">
        <f>IF(F566="","",VLOOKUP($D$2,ID!$C$1:$F$86,3,FALSE))</f>
        <v/>
      </c>
      <c r="J566" s="87" t="str">
        <f>IF(I566="","",VLOOKUP(I566,ID!$E$1:$F$107,2,FALSE))</f>
        <v/>
      </c>
      <c r="K566" s="164"/>
      <c r="L566" s="142" t="str">
        <f>IFERROR(IF(C566="","",IF(SUMIFS(Dues!$F$4:$F$153,Dues!$B$4:$B$153,DCR!$C566)-SUMIFS($M$7:$M565,$C$7:$C565,$C566)&lt;0,"No Due",SUMIFS(Dues!$F$4:$F$153,Dues!$B$4:$B$153,DCR!$C566)-SUMIFS($M$7:$M565,$C$7:$C565,$C566))),"No Dues")</f>
        <v/>
      </c>
      <c r="M566" s="143"/>
      <c r="N566" s="143"/>
      <c r="O566" s="145" t="str">
        <f>IFERROR(IF(AND(L566&lt;=0,M566&lt;&gt;""),"Cash?",SUMIFS($M$8:$M566,$C$8:$C566,$C566)/VLOOKUP($C566,$C$8:$L566,10,FALSE)),"")</f>
        <v/>
      </c>
      <c r="P566" s="50" t="str">
        <f t="shared" si="25"/>
        <v/>
      </c>
      <c r="Q566" s="63"/>
      <c r="R566" s="88" t="str">
        <f>IF(IFERROR(VLOOKUP(C566,$C$7:C565,1,FALSE)&gt;0,0),"",1)</f>
        <v/>
      </c>
      <c r="S566" s="88"/>
      <c r="T566" s="88" t="str">
        <f t="shared" si="26"/>
        <v/>
      </c>
      <c r="U566" s="89" t="e">
        <f t="shared" si="27"/>
        <v>#VALUE!</v>
      </c>
      <c r="V566" s="61"/>
      <c r="W566" s="146"/>
      <c r="X566" s="147"/>
    </row>
    <row r="567" spans="1:24" ht="16.5" customHeight="1">
      <c r="A567" s="62"/>
      <c r="B567" s="83" t="str">
        <f>IF(C567="","",_xlfn.AGGREGATE(2,7,$B$8:B566)+1)</f>
        <v/>
      </c>
      <c r="C567" s="84" t="str">
        <f>IFERROR(IF(D567="","",INDEX('Party Data'!$C$1:$P$9950,MATCH(DCR!D567,'Party Data'!$P$2:$P$9950,0)+1,4)),"New")</f>
        <v/>
      </c>
      <c r="D567" s="7"/>
      <c r="E567" s="8" t="str">
        <f>IFERROR(IF(C567="","",VLOOKUP(C567,'Party Data'!F:H,3,FALSE)),"")</f>
        <v/>
      </c>
      <c r="F567" s="10" t="str">
        <f>IFERROR(IF(D567="","",INDEX('Party Data'!$D:$F,MATCH(DCR!C567,'Party Data'!F:F,0),1)),"")</f>
        <v/>
      </c>
      <c r="G567" s="32" t="str">
        <f>IFERROR(VLOOKUP(C567,'Party Data'!$F:$N,8,FALSE),"")</f>
        <v/>
      </c>
      <c r="H567" s="85" t="str">
        <f>IFERROR(UPPER(LEFT(VLOOKUP(C567,'Party Data'!$F:$M,5,FALSE),3)),"")</f>
        <v/>
      </c>
      <c r="I567" s="86" t="str">
        <f>IF(F567="","",VLOOKUP($D$2,ID!$C$1:$F$86,3,FALSE))</f>
        <v/>
      </c>
      <c r="J567" s="87" t="str">
        <f>IF(I567="","",VLOOKUP(I567,ID!$E$1:$F$107,2,FALSE))</f>
        <v/>
      </c>
      <c r="K567" s="164"/>
      <c r="L567" s="142" t="str">
        <f>IFERROR(IF(C567="","",IF(SUMIFS(Dues!$F$4:$F$153,Dues!$B$4:$B$153,DCR!$C567)-SUMIFS($M$7:$M566,$C$7:$C566,$C567)&lt;0,"No Due",SUMIFS(Dues!$F$4:$F$153,Dues!$B$4:$B$153,DCR!$C567)-SUMIFS($M$7:$M566,$C$7:$C566,$C567))),"No Dues")</f>
        <v/>
      </c>
      <c r="M567" s="143"/>
      <c r="N567" s="143"/>
      <c r="O567" s="145" t="str">
        <f>IFERROR(IF(AND(L567&lt;=0,M567&lt;&gt;""),"Cash?",SUMIFS($M$8:$M567,$C$8:$C567,$C567)/VLOOKUP($C567,$C$8:$L567,10,FALSE)),"")</f>
        <v/>
      </c>
      <c r="P567" s="50" t="str">
        <f t="shared" si="25"/>
        <v/>
      </c>
      <c r="Q567" s="63"/>
      <c r="R567" s="88" t="str">
        <f>IF(IFERROR(VLOOKUP(C567,$C$7:C566,1,FALSE)&gt;0,0),"",1)</f>
        <v/>
      </c>
      <c r="S567" s="88"/>
      <c r="T567" s="88" t="str">
        <f t="shared" si="26"/>
        <v/>
      </c>
      <c r="U567" s="89" t="e">
        <f t="shared" si="27"/>
        <v>#VALUE!</v>
      </c>
      <c r="V567" s="61"/>
      <c r="W567" s="146"/>
      <c r="X567" s="147"/>
    </row>
    <row r="568" spans="1:24" ht="16.5" customHeight="1">
      <c r="A568" s="62"/>
      <c r="B568" s="83" t="str">
        <f>IF(C568="","",_xlfn.AGGREGATE(2,7,$B$8:B567)+1)</f>
        <v/>
      </c>
      <c r="C568" s="84" t="str">
        <f>IFERROR(IF(D568="","",INDEX('Party Data'!$C$1:$P$9950,MATCH(DCR!D568,'Party Data'!$P$2:$P$9950,0)+1,4)),"New")</f>
        <v/>
      </c>
      <c r="D568" s="7"/>
      <c r="E568" s="8" t="str">
        <f>IFERROR(IF(C568="","",VLOOKUP(C568,'Party Data'!F:H,3,FALSE)),"")</f>
        <v/>
      </c>
      <c r="F568" s="10" t="str">
        <f>IFERROR(IF(D568="","",INDEX('Party Data'!$D:$F,MATCH(DCR!C568,'Party Data'!F:F,0),1)),"")</f>
        <v/>
      </c>
      <c r="G568" s="32" t="str">
        <f>IFERROR(VLOOKUP(C568,'Party Data'!$F:$N,8,FALSE),"")</f>
        <v/>
      </c>
      <c r="H568" s="85" t="str">
        <f>IFERROR(UPPER(LEFT(VLOOKUP(C568,'Party Data'!$F:$M,5,FALSE),3)),"")</f>
        <v/>
      </c>
      <c r="I568" s="86" t="str">
        <f>IF(F568="","",VLOOKUP($D$2,ID!$C$1:$F$86,3,FALSE))</f>
        <v/>
      </c>
      <c r="J568" s="87" t="str">
        <f>IF(I568="","",VLOOKUP(I568,ID!$E$1:$F$107,2,FALSE))</f>
        <v/>
      </c>
      <c r="K568" s="164"/>
      <c r="L568" s="142" t="str">
        <f>IFERROR(IF(C568="","",IF(SUMIFS(Dues!$F$4:$F$153,Dues!$B$4:$B$153,DCR!$C568)-SUMIFS($M$7:$M567,$C$7:$C567,$C568)&lt;0,"No Due",SUMIFS(Dues!$F$4:$F$153,Dues!$B$4:$B$153,DCR!$C568)-SUMIFS($M$7:$M567,$C$7:$C567,$C568))),"No Dues")</f>
        <v/>
      </c>
      <c r="M568" s="143"/>
      <c r="N568" s="143"/>
      <c r="O568" s="145" t="str">
        <f>IFERROR(IF(AND(L568&lt;=0,M568&lt;&gt;""),"Cash?",SUMIFS($M$8:$M568,$C$8:$C568,$C568)/VLOOKUP($C568,$C$8:$L568,10,FALSE)),"")</f>
        <v/>
      </c>
      <c r="P568" s="50" t="str">
        <f t="shared" si="25"/>
        <v/>
      </c>
      <c r="Q568" s="63"/>
      <c r="R568" s="88" t="str">
        <f>IF(IFERROR(VLOOKUP(C568,$C$7:C567,1,FALSE)&gt;0,0),"",1)</f>
        <v/>
      </c>
      <c r="S568" s="88"/>
      <c r="T568" s="88" t="str">
        <f t="shared" si="26"/>
        <v/>
      </c>
      <c r="U568" s="89" t="e">
        <f t="shared" si="27"/>
        <v>#VALUE!</v>
      </c>
      <c r="V568" s="61"/>
      <c r="W568" s="146"/>
      <c r="X568" s="147"/>
    </row>
    <row r="569" spans="1:24" ht="16.5" customHeight="1">
      <c r="A569" s="62"/>
      <c r="B569" s="83" t="str">
        <f>IF(C569="","",_xlfn.AGGREGATE(2,7,$B$8:B568)+1)</f>
        <v/>
      </c>
      <c r="C569" s="84" t="str">
        <f>IFERROR(IF(D569="","",INDEX('Party Data'!$C$1:$P$9950,MATCH(DCR!D569,'Party Data'!$P$2:$P$9950,0)+1,4)),"New")</f>
        <v/>
      </c>
      <c r="D569" s="7"/>
      <c r="E569" s="8" t="str">
        <f>IFERROR(IF(C569="","",VLOOKUP(C569,'Party Data'!F:H,3,FALSE)),"")</f>
        <v/>
      </c>
      <c r="F569" s="10" t="str">
        <f>IFERROR(IF(D569="","",INDEX('Party Data'!$D:$F,MATCH(DCR!C569,'Party Data'!F:F,0),1)),"")</f>
        <v/>
      </c>
      <c r="G569" s="32" t="str">
        <f>IFERROR(VLOOKUP(C569,'Party Data'!$F:$N,8,FALSE),"")</f>
        <v/>
      </c>
      <c r="H569" s="85" t="str">
        <f>IFERROR(UPPER(LEFT(VLOOKUP(C569,'Party Data'!$F:$M,5,FALSE),3)),"")</f>
        <v/>
      </c>
      <c r="I569" s="86" t="str">
        <f>IF(F569="","",VLOOKUP($D$2,ID!$C$1:$F$86,3,FALSE))</f>
        <v/>
      </c>
      <c r="J569" s="87" t="str">
        <f>IF(I569="","",VLOOKUP(I569,ID!$E$1:$F$107,2,FALSE))</f>
        <v/>
      </c>
      <c r="K569" s="164"/>
      <c r="L569" s="142" t="str">
        <f>IFERROR(IF(C569="","",IF(SUMIFS(Dues!$F$4:$F$153,Dues!$B$4:$B$153,DCR!$C569)-SUMIFS($M$7:$M568,$C$7:$C568,$C569)&lt;0,"No Due",SUMIFS(Dues!$F$4:$F$153,Dues!$B$4:$B$153,DCR!$C569)-SUMIFS($M$7:$M568,$C$7:$C568,$C569))),"No Dues")</f>
        <v/>
      </c>
      <c r="M569" s="143"/>
      <c r="N569" s="143"/>
      <c r="O569" s="145" t="str">
        <f>IFERROR(IF(AND(L569&lt;=0,M569&lt;&gt;""),"Cash?",SUMIFS($M$8:$M569,$C$8:$C569,$C569)/VLOOKUP($C569,$C$8:$L569,10,FALSE)),"")</f>
        <v/>
      </c>
      <c r="P569" s="50" t="str">
        <f t="shared" si="25"/>
        <v/>
      </c>
      <c r="Q569" s="63"/>
      <c r="R569" s="88" t="str">
        <f>IF(IFERROR(VLOOKUP(C569,$C$7:C568,1,FALSE)&gt;0,0),"",1)</f>
        <v/>
      </c>
      <c r="S569" s="88"/>
      <c r="T569" s="88" t="str">
        <f t="shared" si="26"/>
        <v/>
      </c>
      <c r="U569" s="89" t="e">
        <f t="shared" si="27"/>
        <v>#VALUE!</v>
      </c>
      <c r="V569" s="61"/>
      <c r="W569" s="146"/>
      <c r="X569" s="147"/>
    </row>
    <row r="570" spans="1:24" ht="16.5" customHeight="1">
      <c r="A570" s="62"/>
      <c r="B570" s="83" t="str">
        <f>IF(C570="","",_xlfn.AGGREGATE(2,7,$B$8:B569)+1)</f>
        <v/>
      </c>
      <c r="C570" s="84" t="str">
        <f>IFERROR(IF(D570="","",INDEX('Party Data'!$C$1:$P$9950,MATCH(DCR!D570,'Party Data'!$P$2:$P$9950,0)+1,4)),"New")</f>
        <v/>
      </c>
      <c r="D570" s="7"/>
      <c r="E570" s="8" t="str">
        <f>IFERROR(IF(C570="","",VLOOKUP(C570,'Party Data'!F:H,3,FALSE)),"")</f>
        <v/>
      </c>
      <c r="F570" s="10" t="str">
        <f>IFERROR(IF(D570="","",INDEX('Party Data'!$D:$F,MATCH(DCR!C570,'Party Data'!F:F,0),1)),"")</f>
        <v/>
      </c>
      <c r="G570" s="32" t="str">
        <f>IFERROR(VLOOKUP(C570,'Party Data'!$F:$N,8,FALSE),"")</f>
        <v/>
      </c>
      <c r="H570" s="85" t="str">
        <f>IFERROR(UPPER(LEFT(VLOOKUP(C570,'Party Data'!$F:$M,5,FALSE),3)),"")</f>
        <v/>
      </c>
      <c r="I570" s="86" t="str">
        <f>IF(F570="","",VLOOKUP($D$2,ID!$C$1:$F$86,3,FALSE))</f>
        <v/>
      </c>
      <c r="J570" s="87" t="str">
        <f>IF(I570="","",VLOOKUP(I570,ID!$E$1:$F$107,2,FALSE))</f>
        <v/>
      </c>
      <c r="K570" s="164"/>
      <c r="L570" s="142" t="str">
        <f>IFERROR(IF(C570="","",IF(SUMIFS(Dues!$F$4:$F$153,Dues!$B$4:$B$153,DCR!$C570)-SUMIFS($M$7:$M569,$C$7:$C569,$C570)&lt;0,"No Due",SUMIFS(Dues!$F$4:$F$153,Dues!$B$4:$B$153,DCR!$C570)-SUMIFS($M$7:$M569,$C$7:$C569,$C570))),"No Dues")</f>
        <v/>
      </c>
      <c r="M570" s="143"/>
      <c r="N570" s="143"/>
      <c r="O570" s="145" t="str">
        <f>IFERROR(IF(AND(L570&lt;=0,M570&lt;&gt;""),"Cash?",SUMIFS($M$8:$M570,$C$8:$C570,$C570)/VLOOKUP($C570,$C$8:$L570,10,FALSE)),"")</f>
        <v/>
      </c>
      <c r="P570" s="50" t="str">
        <f t="shared" si="25"/>
        <v/>
      </c>
      <c r="Q570" s="63"/>
      <c r="R570" s="88" t="str">
        <f>IF(IFERROR(VLOOKUP(C570,$C$7:C569,1,FALSE)&gt;0,0),"",1)</f>
        <v/>
      </c>
      <c r="S570" s="88"/>
      <c r="T570" s="88" t="str">
        <f t="shared" si="26"/>
        <v/>
      </c>
      <c r="U570" s="89" t="e">
        <f t="shared" si="27"/>
        <v>#VALUE!</v>
      </c>
      <c r="V570" s="61"/>
      <c r="W570" s="146"/>
      <c r="X570" s="147"/>
    </row>
    <row r="571" spans="1:24" ht="16.5" customHeight="1">
      <c r="A571" s="62"/>
      <c r="B571" s="83" t="str">
        <f>IF(C571="","",_xlfn.AGGREGATE(2,7,$B$8:B570)+1)</f>
        <v/>
      </c>
      <c r="C571" s="84" t="str">
        <f>IFERROR(IF(D571="","",INDEX('Party Data'!$C$1:$P$9950,MATCH(DCR!D571,'Party Data'!$P$2:$P$9950,0)+1,4)),"New")</f>
        <v/>
      </c>
      <c r="D571" s="7"/>
      <c r="E571" s="8" t="str">
        <f>IFERROR(IF(C571="","",VLOOKUP(C571,'Party Data'!F:H,3,FALSE)),"")</f>
        <v/>
      </c>
      <c r="F571" s="10" t="str">
        <f>IFERROR(IF(D571="","",INDEX('Party Data'!$D:$F,MATCH(DCR!C571,'Party Data'!F:F,0),1)),"")</f>
        <v/>
      </c>
      <c r="G571" s="32" t="str">
        <f>IFERROR(VLOOKUP(C571,'Party Data'!$F:$N,8,FALSE),"")</f>
        <v/>
      </c>
      <c r="H571" s="85" t="str">
        <f>IFERROR(UPPER(LEFT(VLOOKUP(C571,'Party Data'!$F:$M,5,FALSE),3)),"")</f>
        <v/>
      </c>
      <c r="I571" s="86" t="str">
        <f>IF(F571="","",VLOOKUP($D$2,ID!$C$1:$F$86,3,FALSE))</f>
        <v/>
      </c>
      <c r="J571" s="87" t="str">
        <f>IF(I571="","",VLOOKUP(I571,ID!$E$1:$F$107,2,FALSE))</f>
        <v/>
      </c>
      <c r="K571" s="164"/>
      <c r="L571" s="142" t="str">
        <f>IFERROR(IF(C571="","",IF(SUMIFS(Dues!$F$4:$F$153,Dues!$B$4:$B$153,DCR!$C571)-SUMIFS($M$7:$M570,$C$7:$C570,$C571)&lt;0,"No Due",SUMIFS(Dues!$F$4:$F$153,Dues!$B$4:$B$153,DCR!$C571)-SUMIFS($M$7:$M570,$C$7:$C570,$C571))),"No Dues")</f>
        <v/>
      </c>
      <c r="M571" s="143"/>
      <c r="N571" s="143"/>
      <c r="O571" s="145" t="str">
        <f>IFERROR(IF(AND(L571&lt;=0,M571&lt;&gt;""),"Cash?",SUMIFS($M$8:$M571,$C$8:$C571,$C571)/VLOOKUP($C571,$C$8:$L571,10,FALSE)),"")</f>
        <v/>
      </c>
      <c r="P571" s="50" t="str">
        <f t="shared" si="25"/>
        <v/>
      </c>
      <c r="Q571" s="63"/>
      <c r="R571" s="88" t="str">
        <f>IF(IFERROR(VLOOKUP(C571,$C$7:C570,1,FALSE)&gt;0,0),"",1)</f>
        <v/>
      </c>
      <c r="S571" s="88"/>
      <c r="T571" s="88" t="str">
        <f t="shared" si="26"/>
        <v/>
      </c>
      <c r="U571" s="89" t="e">
        <f t="shared" si="27"/>
        <v>#VALUE!</v>
      </c>
      <c r="V571" s="61"/>
      <c r="W571" s="146"/>
      <c r="X571" s="147"/>
    </row>
    <row r="572" spans="1:24" ht="16.5" customHeight="1">
      <c r="A572" s="62"/>
      <c r="B572" s="83" t="str">
        <f>IF(C572="","",_xlfn.AGGREGATE(2,7,$B$8:B571)+1)</f>
        <v/>
      </c>
      <c r="C572" s="84" t="str">
        <f>IFERROR(IF(D572="","",INDEX('Party Data'!$C$1:$P$9950,MATCH(DCR!D572,'Party Data'!$P$2:$P$9950,0)+1,4)),"New")</f>
        <v/>
      </c>
      <c r="D572" s="7"/>
      <c r="E572" s="8" t="str">
        <f>IFERROR(IF(C572="","",VLOOKUP(C572,'Party Data'!F:H,3,FALSE)),"")</f>
        <v/>
      </c>
      <c r="F572" s="10" t="str">
        <f>IFERROR(IF(D572="","",INDEX('Party Data'!$D:$F,MATCH(DCR!C572,'Party Data'!F:F,0),1)),"")</f>
        <v/>
      </c>
      <c r="G572" s="32" t="str">
        <f>IFERROR(VLOOKUP(C572,'Party Data'!$F:$N,8,FALSE),"")</f>
        <v/>
      </c>
      <c r="H572" s="85" t="str">
        <f>IFERROR(UPPER(LEFT(VLOOKUP(C572,'Party Data'!$F:$M,5,FALSE),3)),"")</f>
        <v/>
      </c>
      <c r="I572" s="86" t="str">
        <f>IF(F572="","",VLOOKUP($D$2,ID!$C$1:$F$86,3,FALSE))</f>
        <v/>
      </c>
      <c r="J572" s="87" t="str">
        <f>IF(I572="","",VLOOKUP(I572,ID!$E$1:$F$107,2,FALSE))</f>
        <v/>
      </c>
      <c r="K572" s="164"/>
      <c r="L572" s="142" t="str">
        <f>IFERROR(IF(C572="","",IF(SUMIFS(Dues!$F$4:$F$153,Dues!$B$4:$B$153,DCR!$C572)-SUMIFS($M$7:$M571,$C$7:$C571,$C572)&lt;0,"No Due",SUMIFS(Dues!$F$4:$F$153,Dues!$B$4:$B$153,DCR!$C572)-SUMIFS($M$7:$M571,$C$7:$C571,$C572))),"No Dues")</f>
        <v/>
      </c>
      <c r="M572" s="143"/>
      <c r="N572" s="143"/>
      <c r="O572" s="145" t="str">
        <f>IFERROR(IF(AND(L572&lt;=0,M572&lt;&gt;""),"Cash?",SUMIFS($M$8:$M572,$C$8:$C572,$C572)/VLOOKUP($C572,$C$8:$L572,10,FALSE)),"")</f>
        <v/>
      </c>
      <c r="P572" s="50" t="str">
        <f t="shared" si="25"/>
        <v/>
      </c>
      <c r="Q572" s="63"/>
      <c r="R572" s="88" t="str">
        <f>IF(IFERROR(VLOOKUP(C572,$C$7:C571,1,FALSE)&gt;0,0),"",1)</f>
        <v/>
      </c>
      <c r="S572" s="88"/>
      <c r="T572" s="88" t="str">
        <f t="shared" si="26"/>
        <v/>
      </c>
      <c r="U572" s="89" t="e">
        <f t="shared" si="27"/>
        <v>#VALUE!</v>
      </c>
      <c r="V572" s="61"/>
      <c r="W572" s="146"/>
      <c r="X572" s="147"/>
    </row>
    <row r="573" spans="1:24" ht="16.5" customHeight="1">
      <c r="A573" s="62"/>
      <c r="B573" s="83" t="str">
        <f>IF(C573="","",_xlfn.AGGREGATE(2,7,$B$8:B572)+1)</f>
        <v/>
      </c>
      <c r="C573" s="84" t="str">
        <f>IFERROR(IF(D573="","",INDEX('Party Data'!$C$1:$P$9950,MATCH(DCR!D573,'Party Data'!$P$2:$P$9950,0)+1,4)),"New")</f>
        <v/>
      </c>
      <c r="D573" s="7"/>
      <c r="E573" s="8" t="str">
        <f>IFERROR(IF(C573="","",VLOOKUP(C573,'Party Data'!F:H,3,FALSE)),"")</f>
        <v/>
      </c>
      <c r="F573" s="10" t="str">
        <f>IFERROR(IF(D573="","",INDEX('Party Data'!$D:$F,MATCH(DCR!C573,'Party Data'!F:F,0),1)),"")</f>
        <v/>
      </c>
      <c r="G573" s="32" t="str">
        <f>IFERROR(VLOOKUP(C573,'Party Data'!$F:$N,8,FALSE),"")</f>
        <v/>
      </c>
      <c r="H573" s="85" t="str">
        <f>IFERROR(UPPER(LEFT(VLOOKUP(C573,'Party Data'!$F:$M,5,FALSE),3)),"")</f>
        <v/>
      </c>
      <c r="I573" s="86" t="str">
        <f>IF(F573="","",VLOOKUP($D$2,ID!$C$1:$F$86,3,FALSE))</f>
        <v/>
      </c>
      <c r="J573" s="87" t="str">
        <f>IF(I573="","",VLOOKUP(I573,ID!$E$1:$F$107,2,FALSE))</f>
        <v/>
      </c>
      <c r="K573" s="164"/>
      <c r="L573" s="142" t="str">
        <f>IFERROR(IF(C573="","",IF(SUMIFS(Dues!$F$4:$F$153,Dues!$B$4:$B$153,DCR!$C573)-SUMIFS($M$7:$M572,$C$7:$C572,$C573)&lt;0,"No Due",SUMIFS(Dues!$F$4:$F$153,Dues!$B$4:$B$153,DCR!$C573)-SUMIFS($M$7:$M572,$C$7:$C572,$C573))),"No Dues")</f>
        <v/>
      </c>
      <c r="M573" s="143"/>
      <c r="N573" s="143"/>
      <c r="O573" s="145" t="str">
        <f>IFERROR(IF(AND(L573&lt;=0,M573&lt;&gt;""),"Cash?",SUMIFS($M$8:$M573,$C$8:$C573,$C573)/VLOOKUP($C573,$C$8:$L573,10,FALSE)),"")</f>
        <v/>
      </c>
      <c r="P573" s="50" t="str">
        <f t="shared" si="25"/>
        <v/>
      </c>
      <c r="Q573" s="63"/>
      <c r="R573" s="88" t="str">
        <f>IF(IFERROR(VLOOKUP(C573,$C$7:C572,1,FALSE)&gt;0,0),"",1)</f>
        <v/>
      </c>
      <c r="S573" s="88"/>
      <c r="T573" s="88" t="str">
        <f t="shared" si="26"/>
        <v/>
      </c>
      <c r="U573" s="89" t="e">
        <f t="shared" si="27"/>
        <v>#VALUE!</v>
      </c>
      <c r="V573" s="61"/>
      <c r="W573" s="146"/>
      <c r="X573" s="147"/>
    </row>
    <row r="574" spans="1:24" ht="16.5" customHeight="1">
      <c r="A574" s="62"/>
      <c r="B574" s="83" t="str">
        <f>IF(C574="","",_xlfn.AGGREGATE(2,7,$B$8:B573)+1)</f>
        <v/>
      </c>
      <c r="C574" s="84" t="str">
        <f>IFERROR(IF(D574="","",INDEX('Party Data'!$C$1:$P$9950,MATCH(DCR!D574,'Party Data'!$P$2:$P$9950,0)+1,4)),"New")</f>
        <v/>
      </c>
      <c r="D574" s="7"/>
      <c r="E574" s="8" t="str">
        <f>IFERROR(IF(C574="","",VLOOKUP(C574,'Party Data'!F:H,3,FALSE)),"")</f>
        <v/>
      </c>
      <c r="F574" s="10" t="str">
        <f>IFERROR(IF(D574="","",INDEX('Party Data'!$D:$F,MATCH(DCR!C574,'Party Data'!F:F,0),1)),"")</f>
        <v/>
      </c>
      <c r="G574" s="32" t="str">
        <f>IFERROR(VLOOKUP(C574,'Party Data'!$F:$N,8,FALSE),"")</f>
        <v/>
      </c>
      <c r="H574" s="85" t="str">
        <f>IFERROR(UPPER(LEFT(VLOOKUP(C574,'Party Data'!$F:$M,5,FALSE),3)),"")</f>
        <v/>
      </c>
      <c r="I574" s="86" t="str">
        <f>IF(F574="","",VLOOKUP($D$2,ID!$C$1:$F$86,3,FALSE))</f>
        <v/>
      </c>
      <c r="J574" s="87" t="str">
        <f>IF(I574="","",VLOOKUP(I574,ID!$E$1:$F$107,2,FALSE))</f>
        <v/>
      </c>
      <c r="K574" s="164"/>
      <c r="L574" s="142" t="str">
        <f>IFERROR(IF(C574="","",IF(SUMIFS(Dues!$F$4:$F$153,Dues!$B$4:$B$153,DCR!$C574)-SUMIFS($M$7:$M573,$C$7:$C573,$C574)&lt;0,"No Due",SUMIFS(Dues!$F$4:$F$153,Dues!$B$4:$B$153,DCR!$C574)-SUMIFS($M$7:$M573,$C$7:$C573,$C574))),"No Dues")</f>
        <v/>
      </c>
      <c r="M574" s="143"/>
      <c r="N574" s="143"/>
      <c r="O574" s="145" t="str">
        <f>IFERROR(IF(AND(L574&lt;=0,M574&lt;&gt;""),"Cash?",SUMIFS($M$8:$M574,$C$8:$C574,$C574)/VLOOKUP($C574,$C$8:$L574,10,FALSE)),"")</f>
        <v/>
      </c>
      <c r="P574" s="50" t="str">
        <f t="shared" si="25"/>
        <v/>
      </c>
      <c r="Q574" s="63"/>
      <c r="R574" s="88" t="str">
        <f>IF(IFERROR(VLOOKUP(C574,$C$7:C573,1,FALSE)&gt;0,0),"",1)</f>
        <v/>
      </c>
      <c r="S574" s="88"/>
      <c r="T574" s="88" t="str">
        <f t="shared" si="26"/>
        <v/>
      </c>
      <c r="U574" s="89" t="e">
        <f t="shared" si="27"/>
        <v>#VALUE!</v>
      </c>
      <c r="V574" s="61"/>
      <c r="W574" s="146"/>
      <c r="X574" s="147"/>
    </row>
    <row r="575" spans="1:24" ht="16.5" customHeight="1">
      <c r="A575" s="62"/>
      <c r="B575" s="83" t="str">
        <f>IF(C575="","",_xlfn.AGGREGATE(2,7,$B$8:B574)+1)</f>
        <v/>
      </c>
      <c r="C575" s="84" t="str">
        <f>IFERROR(IF(D575="","",INDEX('Party Data'!$C$1:$P$9950,MATCH(DCR!D575,'Party Data'!$P$2:$P$9950,0)+1,4)),"New")</f>
        <v/>
      </c>
      <c r="D575" s="7"/>
      <c r="E575" s="8" t="str">
        <f>IFERROR(IF(C575="","",VLOOKUP(C575,'Party Data'!F:H,3,FALSE)),"")</f>
        <v/>
      </c>
      <c r="F575" s="10" t="str">
        <f>IFERROR(IF(D575="","",INDEX('Party Data'!$D:$F,MATCH(DCR!C575,'Party Data'!F:F,0),1)),"")</f>
        <v/>
      </c>
      <c r="G575" s="32" t="str">
        <f>IFERROR(VLOOKUP(C575,'Party Data'!$F:$N,8,FALSE),"")</f>
        <v/>
      </c>
      <c r="H575" s="85" t="str">
        <f>IFERROR(UPPER(LEFT(VLOOKUP(C575,'Party Data'!$F:$M,5,FALSE),3)),"")</f>
        <v/>
      </c>
      <c r="I575" s="86" t="str">
        <f>IF(F575="","",VLOOKUP($D$2,ID!$C$1:$F$86,3,FALSE))</f>
        <v/>
      </c>
      <c r="J575" s="87" t="str">
        <f>IF(I575="","",VLOOKUP(I575,ID!$E$1:$F$107,2,FALSE))</f>
        <v/>
      </c>
      <c r="K575" s="164"/>
      <c r="L575" s="142" t="str">
        <f>IFERROR(IF(C575="","",IF(SUMIFS(Dues!$F$4:$F$153,Dues!$B$4:$B$153,DCR!$C575)-SUMIFS($M$7:$M574,$C$7:$C574,$C575)&lt;0,"No Due",SUMIFS(Dues!$F$4:$F$153,Dues!$B$4:$B$153,DCR!$C575)-SUMIFS($M$7:$M574,$C$7:$C574,$C575))),"No Dues")</f>
        <v/>
      </c>
      <c r="M575" s="143"/>
      <c r="N575" s="143"/>
      <c r="O575" s="145" t="str">
        <f>IFERROR(IF(AND(L575&lt;=0,M575&lt;&gt;""),"Cash?",SUMIFS($M$8:$M575,$C$8:$C575,$C575)/VLOOKUP($C575,$C$8:$L575,10,FALSE)),"")</f>
        <v/>
      </c>
      <c r="P575" s="50" t="str">
        <f t="shared" si="25"/>
        <v/>
      </c>
      <c r="Q575" s="63"/>
      <c r="R575" s="88" t="str">
        <f>IF(IFERROR(VLOOKUP(C575,$C$7:C574,1,FALSE)&gt;0,0),"",1)</f>
        <v/>
      </c>
      <c r="S575" s="88"/>
      <c r="T575" s="88" t="str">
        <f t="shared" si="26"/>
        <v/>
      </c>
      <c r="U575" s="89" t="e">
        <f t="shared" si="27"/>
        <v>#VALUE!</v>
      </c>
      <c r="V575" s="61"/>
      <c r="W575" s="146"/>
      <c r="X575" s="147"/>
    </row>
    <row r="576" spans="1:24" ht="16.5" customHeight="1">
      <c r="A576" s="62"/>
      <c r="B576" s="83" t="str">
        <f>IF(C576="","",_xlfn.AGGREGATE(2,7,$B$8:B575)+1)</f>
        <v/>
      </c>
      <c r="C576" s="84" t="str">
        <f>IFERROR(IF(D576="","",INDEX('Party Data'!$C$1:$P$9950,MATCH(DCR!D576,'Party Data'!$P$2:$P$9950,0)+1,4)),"New")</f>
        <v/>
      </c>
      <c r="D576" s="7"/>
      <c r="E576" s="8" t="str">
        <f>IFERROR(IF(C576="","",VLOOKUP(C576,'Party Data'!F:H,3,FALSE)),"")</f>
        <v/>
      </c>
      <c r="F576" s="10" t="str">
        <f>IFERROR(IF(D576="","",INDEX('Party Data'!$D:$F,MATCH(DCR!C576,'Party Data'!F:F,0),1)),"")</f>
        <v/>
      </c>
      <c r="G576" s="32" t="str">
        <f>IFERROR(VLOOKUP(C576,'Party Data'!$F:$N,8,FALSE),"")</f>
        <v/>
      </c>
      <c r="H576" s="85" t="str">
        <f>IFERROR(UPPER(LEFT(VLOOKUP(C576,'Party Data'!$F:$M,5,FALSE),3)),"")</f>
        <v/>
      </c>
      <c r="I576" s="86" t="str">
        <f>IF(F576="","",VLOOKUP($D$2,ID!$C$1:$F$86,3,FALSE))</f>
        <v/>
      </c>
      <c r="J576" s="87" t="str">
        <f>IF(I576="","",VLOOKUP(I576,ID!$E$1:$F$107,2,FALSE))</f>
        <v/>
      </c>
      <c r="K576" s="164"/>
      <c r="L576" s="142" t="str">
        <f>IFERROR(IF(C576="","",IF(SUMIFS(Dues!$F$4:$F$153,Dues!$B$4:$B$153,DCR!$C576)-SUMIFS($M$7:$M575,$C$7:$C575,$C576)&lt;0,"No Due",SUMIFS(Dues!$F$4:$F$153,Dues!$B$4:$B$153,DCR!$C576)-SUMIFS($M$7:$M575,$C$7:$C575,$C576))),"No Dues")</f>
        <v/>
      </c>
      <c r="M576" s="143"/>
      <c r="N576" s="143"/>
      <c r="O576" s="145" t="str">
        <f>IFERROR(IF(AND(L576&lt;=0,M576&lt;&gt;""),"Cash?",SUMIFS($M$8:$M576,$C$8:$C576,$C576)/VLOOKUP($C576,$C$8:$L576,10,FALSE)),"")</f>
        <v/>
      </c>
      <c r="P576" s="50" t="str">
        <f t="shared" si="25"/>
        <v/>
      </c>
      <c r="Q576" s="63"/>
      <c r="R576" s="88" t="str">
        <f>IF(IFERROR(VLOOKUP(C576,$C$7:C575,1,FALSE)&gt;0,0),"",1)</f>
        <v/>
      </c>
      <c r="S576" s="88"/>
      <c r="T576" s="88" t="str">
        <f t="shared" si="26"/>
        <v/>
      </c>
      <c r="U576" s="89" t="e">
        <f t="shared" si="27"/>
        <v>#VALUE!</v>
      </c>
      <c r="V576" s="61"/>
      <c r="W576" s="146"/>
      <c r="X576" s="147"/>
    </row>
    <row r="577" spans="1:24" ht="16.5" customHeight="1">
      <c r="A577" s="62"/>
      <c r="B577" s="83" t="str">
        <f>IF(C577="","",_xlfn.AGGREGATE(2,7,$B$8:B576)+1)</f>
        <v/>
      </c>
      <c r="C577" s="84" t="str">
        <f>IFERROR(IF(D577="","",INDEX('Party Data'!$C$1:$P$9950,MATCH(DCR!D577,'Party Data'!$P$2:$P$9950,0)+1,4)),"New")</f>
        <v/>
      </c>
      <c r="D577" s="7"/>
      <c r="E577" s="8" t="str">
        <f>IFERROR(IF(C577="","",VLOOKUP(C577,'Party Data'!F:H,3,FALSE)),"")</f>
        <v/>
      </c>
      <c r="F577" s="10" t="str">
        <f>IFERROR(IF(D577="","",INDEX('Party Data'!$D:$F,MATCH(DCR!C577,'Party Data'!F:F,0),1)),"")</f>
        <v/>
      </c>
      <c r="G577" s="32" t="str">
        <f>IFERROR(VLOOKUP(C577,'Party Data'!$F:$N,8,FALSE),"")</f>
        <v/>
      </c>
      <c r="H577" s="85" t="str">
        <f>IFERROR(UPPER(LEFT(VLOOKUP(C577,'Party Data'!$F:$M,5,FALSE),3)),"")</f>
        <v/>
      </c>
      <c r="I577" s="86" t="str">
        <f>IF(F577="","",VLOOKUP($D$2,ID!$C$1:$F$86,3,FALSE))</f>
        <v/>
      </c>
      <c r="J577" s="87" t="str">
        <f>IF(I577="","",VLOOKUP(I577,ID!$E$1:$F$107,2,FALSE))</f>
        <v/>
      </c>
      <c r="K577" s="164"/>
      <c r="L577" s="142" t="str">
        <f>IFERROR(IF(C577="","",IF(SUMIFS(Dues!$F$4:$F$153,Dues!$B$4:$B$153,DCR!$C577)-SUMIFS($M$7:$M576,$C$7:$C576,$C577)&lt;0,"No Due",SUMIFS(Dues!$F$4:$F$153,Dues!$B$4:$B$153,DCR!$C577)-SUMIFS($M$7:$M576,$C$7:$C576,$C577))),"No Dues")</f>
        <v/>
      </c>
      <c r="M577" s="143"/>
      <c r="N577" s="143"/>
      <c r="O577" s="145" t="str">
        <f>IFERROR(IF(AND(L577&lt;=0,M577&lt;&gt;""),"Cash?",SUMIFS($M$8:$M577,$C$8:$C577,$C577)/VLOOKUP($C577,$C$8:$L577,10,FALSE)),"")</f>
        <v/>
      </c>
      <c r="P577" s="50" t="str">
        <f t="shared" si="25"/>
        <v/>
      </c>
      <c r="Q577" s="63"/>
      <c r="R577" s="88" t="str">
        <f>IF(IFERROR(VLOOKUP(C577,$C$7:C576,1,FALSE)&gt;0,0),"",1)</f>
        <v/>
      </c>
      <c r="S577" s="88"/>
      <c r="T577" s="88" t="str">
        <f t="shared" si="26"/>
        <v/>
      </c>
      <c r="U577" s="89" t="e">
        <f t="shared" si="27"/>
        <v>#VALUE!</v>
      </c>
      <c r="V577" s="61"/>
      <c r="W577" s="146"/>
      <c r="X577" s="147"/>
    </row>
    <row r="578" spans="1:24" ht="16.5" customHeight="1">
      <c r="A578" s="62"/>
      <c r="B578" s="83" t="str">
        <f>IF(C578="","",_xlfn.AGGREGATE(2,7,$B$8:B577)+1)</f>
        <v/>
      </c>
      <c r="C578" s="84" t="str">
        <f>IFERROR(IF(D578="","",INDEX('Party Data'!$C$1:$P$9950,MATCH(DCR!D578,'Party Data'!$P$2:$P$9950,0)+1,4)),"New")</f>
        <v/>
      </c>
      <c r="D578" s="7"/>
      <c r="E578" s="8" t="str">
        <f>IFERROR(IF(C578="","",VLOOKUP(C578,'Party Data'!F:H,3,FALSE)),"")</f>
        <v/>
      </c>
      <c r="F578" s="10" t="str">
        <f>IFERROR(IF(D578="","",INDEX('Party Data'!$D:$F,MATCH(DCR!C578,'Party Data'!F:F,0),1)),"")</f>
        <v/>
      </c>
      <c r="G578" s="32" t="str">
        <f>IFERROR(VLOOKUP(C578,'Party Data'!$F:$N,8,FALSE),"")</f>
        <v/>
      </c>
      <c r="H578" s="85" t="str">
        <f>IFERROR(UPPER(LEFT(VLOOKUP(C578,'Party Data'!$F:$M,5,FALSE),3)),"")</f>
        <v/>
      </c>
      <c r="I578" s="86" t="str">
        <f>IF(F578="","",VLOOKUP($D$2,ID!$C$1:$F$86,3,FALSE))</f>
        <v/>
      </c>
      <c r="J578" s="87" t="str">
        <f>IF(I578="","",VLOOKUP(I578,ID!$E$1:$F$107,2,FALSE))</f>
        <v/>
      </c>
      <c r="K578" s="164"/>
      <c r="L578" s="142" t="str">
        <f>IFERROR(IF(C578="","",IF(SUMIFS(Dues!$F$4:$F$153,Dues!$B$4:$B$153,DCR!$C578)-SUMIFS($M$7:$M577,$C$7:$C577,$C578)&lt;0,"No Due",SUMIFS(Dues!$F$4:$F$153,Dues!$B$4:$B$153,DCR!$C578)-SUMIFS($M$7:$M577,$C$7:$C577,$C578))),"No Dues")</f>
        <v/>
      </c>
      <c r="M578" s="143"/>
      <c r="N578" s="143"/>
      <c r="O578" s="145" t="str">
        <f>IFERROR(IF(AND(L578&lt;=0,M578&lt;&gt;""),"Cash?",SUMIFS($M$8:$M578,$C$8:$C578,$C578)/VLOOKUP($C578,$C$8:$L578,10,FALSE)),"")</f>
        <v/>
      </c>
      <c r="P578" s="50" t="str">
        <f t="shared" si="25"/>
        <v/>
      </c>
      <c r="Q578" s="63"/>
      <c r="R578" s="88" t="str">
        <f>IF(IFERROR(VLOOKUP(C578,$C$7:C577,1,FALSE)&gt;0,0),"",1)</f>
        <v/>
      </c>
      <c r="S578" s="88"/>
      <c r="T578" s="88" t="str">
        <f t="shared" si="26"/>
        <v/>
      </c>
      <c r="U578" s="89" t="e">
        <f t="shared" si="27"/>
        <v>#VALUE!</v>
      </c>
      <c r="V578" s="61"/>
      <c r="W578" s="146"/>
      <c r="X578" s="147"/>
    </row>
    <row r="579" spans="1:24" ht="16.5" customHeight="1">
      <c r="A579" s="62"/>
      <c r="B579" s="83" t="str">
        <f>IF(C579="","",_xlfn.AGGREGATE(2,7,$B$8:B578)+1)</f>
        <v/>
      </c>
      <c r="C579" s="84" t="str">
        <f>IFERROR(IF(D579="","",INDEX('Party Data'!$C$1:$P$9950,MATCH(DCR!D579,'Party Data'!$P$2:$P$9950,0)+1,4)),"New")</f>
        <v/>
      </c>
      <c r="D579" s="7"/>
      <c r="E579" s="8" t="str">
        <f>IFERROR(IF(C579="","",VLOOKUP(C579,'Party Data'!F:H,3,FALSE)),"")</f>
        <v/>
      </c>
      <c r="F579" s="10" t="str">
        <f>IFERROR(IF(D579="","",INDEX('Party Data'!$D:$F,MATCH(DCR!C579,'Party Data'!F:F,0),1)),"")</f>
        <v/>
      </c>
      <c r="G579" s="32" t="str">
        <f>IFERROR(VLOOKUP(C579,'Party Data'!$F:$N,8,FALSE),"")</f>
        <v/>
      </c>
      <c r="H579" s="85" t="str">
        <f>IFERROR(UPPER(LEFT(VLOOKUP(C579,'Party Data'!$F:$M,5,FALSE),3)),"")</f>
        <v/>
      </c>
      <c r="I579" s="86" t="str">
        <f>IF(F579="","",VLOOKUP($D$2,ID!$C$1:$F$86,3,FALSE))</f>
        <v/>
      </c>
      <c r="J579" s="87" t="str">
        <f>IF(I579="","",VLOOKUP(I579,ID!$E$1:$F$107,2,FALSE))</f>
        <v/>
      </c>
      <c r="K579" s="164"/>
      <c r="L579" s="142" t="str">
        <f>IFERROR(IF(C579="","",IF(SUMIFS(Dues!$F$4:$F$153,Dues!$B$4:$B$153,DCR!$C579)-SUMIFS($M$7:$M578,$C$7:$C578,$C579)&lt;0,"No Due",SUMIFS(Dues!$F$4:$F$153,Dues!$B$4:$B$153,DCR!$C579)-SUMIFS($M$7:$M578,$C$7:$C578,$C579))),"No Dues")</f>
        <v/>
      </c>
      <c r="M579" s="143"/>
      <c r="N579" s="143"/>
      <c r="O579" s="145" t="str">
        <f>IFERROR(IF(AND(L579&lt;=0,M579&lt;&gt;""),"Cash?",SUMIFS($M$8:$M579,$C$8:$C579,$C579)/VLOOKUP($C579,$C$8:$L579,10,FALSE)),"")</f>
        <v/>
      </c>
      <c r="P579" s="50" t="str">
        <f t="shared" si="25"/>
        <v/>
      </c>
      <c r="Q579" s="63"/>
      <c r="R579" s="88" t="str">
        <f>IF(IFERROR(VLOOKUP(C579,$C$7:C578,1,FALSE)&gt;0,0),"",1)</f>
        <v/>
      </c>
      <c r="S579" s="88"/>
      <c r="T579" s="88" t="str">
        <f t="shared" si="26"/>
        <v/>
      </c>
      <c r="U579" s="89" t="e">
        <f t="shared" si="27"/>
        <v>#VALUE!</v>
      </c>
      <c r="V579" s="61"/>
      <c r="W579" s="146"/>
      <c r="X579" s="147"/>
    </row>
    <row r="580" spans="1:24" ht="16.5" customHeight="1">
      <c r="A580" s="62"/>
      <c r="B580" s="83" t="str">
        <f>IF(C580="","",_xlfn.AGGREGATE(2,7,$B$8:B579)+1)</f>
        <v/>
      </c>
      <c r="C580" s="84" t="str">
        <f>IFERROR(IF(D580="","",INDEX('Party Data'!$C$1:$P$9950,MATCH(DCR!D580,'Party Data'!$P$2:$P$9950,0)+1,4)),"New")</f>
        <v/>
      </c>
      <c r="D580" s="7"/>
      <c r="E580" s="8" t="str">
        <f>IFERROR(IF(C580="","",VLOOKUP(C580,'Party Data'!F:H,3,FALSE)),"")</f>
        <v/>
      </c>
      <c r="F580" s="10" t="str">
        <f>IFERROR(IF(D580="","",INDEX('Party Data'!$D:$F,MATCH(DCR!C580,'Party Data'!F:F,0),1)),"")</f>
        <v/>
      </c>
      <c r="G580" s="32" t="str">
        <f>IFERROR(VLOOKUP(C580,'Party Data'!$F:$N,8,FALSE),"")</f>
        <v/>
      </c>
      <c r="H580" s="85" t="str">
        <f>IFERROR(UPPER(LEFT(VLOOKUP(C580,'Party Data'!$F:$M,5,FALSE),3)),"")</f>
        <v/>
      </c>
      <c r="I580" s="86" t="str">
        <f>IF(F580="","",VLOOKUP($D$2,ID!$C$1:$F$86,3,FALSE))</f>
        <v/>
      </c>
      <c r="J580" s="87" t="str">
        <f>IF(I580="","",VLOOKUP(I580,ID!$E$1:$F$107,2,FALSE))</f>
        <v/>
      </c>
      <c r="K580" s="164"/>
      <c r="L580" s="142" t="str">
        <f>IFERROR(IF(C580="","",IF(SUMIFS(Dues!$F$4:$F$153,Dues!$B$4:$B$153,DCR!$C580)-SUMIFS($M$7:$M579,$C$7:$C579,$C580)&lt;0,"No Due",SUMIFS(Dues!$F$4:$F$153,Dues!$B$4:$B$153,DCR!$C580)-SUMIFS($M$7:$M579,$C$7:$C579,$C580))),"No Dues")</f>
        <v/>
      </c>
      <c r="M580" s="143"/>
      <c r="N580" s="143"/>
      <c r="O580" s="145" t="str">
        <f>IFERROR(IF(AND(L580&lt;=0,M580&lt;&gt;""),"Cash?",SUMIFS($M$8:$M580,$C$8:$C580,$C580)/VLOOKUP($C580,$C$8:$L580,10,FALSE)),"")</f>
        <v/>
      </c>
      <c r="P580" s="50" t="str">
        <f t="shared" si="25"/>
        <v/>
      </c>
      <c r="Q580" s="63"/>
      <c r="R580" s="88" t="str">
        <f>IF(IFERROR(VLOOKUP(C580,$C$7:C579,1,FALSE)&gt;0,0),"",1)</f>
        <v/>
      </c>
      <c r="S580" s="88"/>
      <c r="T580" s="88" t="str">
        <f t="shared" si="26"/>
        <v/>
      </c>
      <c r="U580" s="89" t="e">
        <f t="shared" si="27"/>
        <v>#VALUE!</v>
      </c>
      <c r="V580" s="61"/>
      <c r="W580" s="146"/>
      <c r="X580" s="147"/>
    </row>
    <row r="581" spans="1:24" ht="16.5" customHeight="1">
      <c r="A581" s="62"/>
      <c r="B581" s="83" t="str">
        <f>IF(C581="","",_xlfn.AGGREGATE(2,7,$B$8:B580)+1)</f>
        <v/>
      </c>
      <c r="C581" s="84" t="str">
        <f>IFERROR(IF(D581="","",INDEX('Party Data'!$C$1:$P$9950,MATCH(DCR!D581,'Party Data'!$P$2:$P$9950,0)+1,4)),"New")</f>
        <v/>
      </c>
      <c r="D581" s="7"/>
      <c r="E581" s="8" t="str">
        <f>IFERROR(IF(C581="","",VLOOKUP(C581,'Party Data'!F:H,3,FALSE)),"")</f>
        <v/>
      </c>
      <c r="F581" s="10" t="str">
        <f>IFERROR(IF(D581="","",INDEX('Party Data'!$D:$F,MATCH(DCR!C581,'Party Data'!F:F,0),1)),"")</f>
        <v/>
      </c>
      <c r="G581" s="32" t="str">
        <f>IFERROR(VLOOKUP(C581,'Party Data'!$F:$N,8,FALSE),"")</f>
        <v/>
      </c>
      <c r="H581" s="85" t="str">
        <f>IFERROR(UPPER(LEFT(VLOOKUP(C581,'Party Data'!$F:$M,5,FALSE),3)),"")</f>
        <v/>
      </c>
      <c r="I581" s="86" t="str">
        <f>IF(F581="","",VLOOKUP($D$2,ID!$C$1:$F$86,3,FALSE))</f>
        <v/>
      </c>
      <c r="J581" s="87" t="str">
        <f>IF(I581="","",VLOOKUP(I581,ID!$E$1:$F$107,2,FALSE))</f>
        <v/>
      </c>
      <c r="K581" s="164"/>
      <c r="L581" s="142" t="str">
        <f>IFERROR(IF(C581="","",IF(SUMIFS(Dues!$F$4:$F$153,Dues!$B$4:$B$153,DCR!$C581)-SUMIFS($M$7:$M580,$C$7:$C580,$C581)&lt;0,"No Due",SUMIFS(Dues!$F$4:$F$153,Dues!$B$4:$B$153,DCR!$C581)-SUMIFS($M$7:$M580,$C$7:$C580,$C581))),"No Dues")</f>
        <v/>
      </c>
      <c r="M581" s="143"/>
      <c r="N581" s="143"/>
      <c r="O581" s="145" t="str">
        <f>IFERROR(IF(AND(L581&lt;=0,M581&lt;&gt;""),"Cash?",SUMIFS($M$8:$M581,$C$8:$C581,$C581)/VLOOKUP($C581,$C$8:$L581,10,FALSE)),"")</f>
        <v/>
      </c>
      <c r="P581" s="50" t="str">
        <f t="shared" si="25"/>
        <v/>
      </c>
      <c r="Q581" s="63"/>
      <c r="R581" s="88" t="str">
        <f>IF(IFERROR(VLOOKUP(C581,$C$7:C580,1,FALSE)&gt;0,0),"",1)</f>
        <v/>
      </c>
      <c r="S581" s="88"/>
      <c r="T581" s="88" t="str">
        <f t="shared" si="26"/>
        <v/>
      </c>
      <c r="U581" s="89" t="e">
        <f t="shared" si="27"/>
        <v>#VALUE!</v>
      </c>
      <c r="V581" s="61"/>
      <c r="W581" s="146"/>
      <c r="X581" s="147"/>
    </row>
    <row r="582" spans="1:24" ht="16.5" customHeight="1">
      <c r="A582" s="62"/>
      <c r="B582" s="83" t="str">
        <f>IF(C582="","",_xlfn.AGGREGATE(2,7,$B$8:B581)+1)</f>
        <v/>
      </c>
      <c r="C582" s="84" t="str">
        <f>IFERROR(IF(D582="","",INDEX('Party Data'!$C$1:$P$9950,MATCH(DCR!D582,'Party Data'!$P$2:$P$9950,0)+1,4)),"New")</f>
        <v/>
      </c>
      <c r="D582" s="7"/>
      <c r="E582" s="8" t="str">
        <f>IFERROR(IF(C582="","",VLOOKUP(C582,'Party Data'!F:H,3,FALSE)),"")</f>
        <v/>
      </c>
      <c r="F582" s="10" t="str">
        <f>IFERROR(IF(D582="","",INDEX('Party Data'!$D:$F,MATCH(DCR!C582,'Party Data'!F:F,0),1)),"")</f>
        <v/>
      </c>
      <c r="G582" s="32" t="str">
        <f>IFERROR(VLOOKUP(C582,'Party Data'!$F:$N,8,FALSE),"")</f>
        <v/>
      </c>
      <c r="H582" s="85" t="str">
        <f>IFERROR(UPPER(LEFT(VLOOKUP(C582,'Party Data'!$F:$M,5,FALSE),3)),"")</f>
        <v/>
      </c>
      <c r="I582" s="86" t="str">
        <f>IF(F582="","",VLOOKUP($D$2,ID!$C$1:$F$86,3,FALSE))</f>
        <v/>
      </c>
      <c r="J582" s="87" t="str">
        <f>IF(I582="","",VLOOKUP(I582,ID!$E$1:$F$107,2,FALSE))</f>
        <v/>
      </c>
      <c r="K582" s="164"/>
      <c r="L582" s="142" t="str">
        <f>IFERROR(IF(C582="","",IF(SUMIFS(Dues!$F$4:$F$153,Dues!$B$4:$B$153,DCR!$C582)-SUMIFS($M$7:$M581,$C$7:$C581,$C582)&lt;0,"No Due",SUMIFS(Dues!$F$4:$F$153,Dues!$B$4:$B$153,DCR!$C582)-SUMIFS($M$7:$M581,$C$7:$C581,$C582))),"No Dues")</f>
        <v/>
      </c>
      <c r="M582" s="143"/>
      <c r="N582" s="143"/>
      <c r="O582" s="145" t="str">
        <f>IFERROR(IF(AND(L582&lt;=0,M582&lt;&gt;""),"Cash?",SUMIFS($M$8:$M582,$C$8:$C582,$C582)/VLOOKUP($C582,$C$8:$L582,10,FALSE)),"")</f>
        <v/>
      </c>
      <c r="P582" s="50" t="str">
        <f t="shared" si="25"/>
        <v/>
      </c>
      <c r="Q582" s="63"/>
      <c r="R582" s="88" t="str">
        <f>IF(IFERROR(VLOOKUP(C582,$C$7:C581,1,FALSE)&gt;0,0),"",1)</f>
        <v/>
      </c>
      <c r="S582" s="88"/>
      <c r="T582" s="88" t="str">
        <f t="shared" si="26"/>
        <v/>
      </c>
      <c r="U582" s="89" t="e">
        <f t="shared" si="27"/>
        <v>#VALUE!</v>
      </c>
      <c r="V582" s="61"/>
      <c r="W582" s="146"/>
      <c r="X582" s="147"/>
    </row>
    <row r="583" spans="1:24" ht="16.5" customHeight="1">
      <c r="A583" s="62"/>
      <c r="B583" s="83" t="str">
        <f>IF(C583="","",_xlfn.AGGREGATE(2,7,$B$8:B582)+1)</f>
        <v/>
      </c>
      <c r="C583" s="84" t="str">
        <f>IFERROR(IF(D583="","",INDEX('Party Data'!$C$1:$P$9950,MATCH(DCR!D583,'Party Data'!$P$2:$P$9950,0)+1,4)),"New")</f>
        <v/>
      </c>
      <c r="D583" s="7"/>
      <c r="E583" s="8" t="str">
        <f>IFERROR(IF(C583="","",VLOOKUP(C583,'Party Data'!F:H,3,FALSE)),"")</f>
        <v/>
      </c>
      <c r="F583" s="10" t="str">
        <f>IFERROR(IF(D583="","",INDEX('Party Data'!$D:$F,MATCH(DCR!C583,'Party Data'!F:F,0),1)),"")</f>
        <v/>
      </c>
      <c r="G583" s="32" t="str">
        <f>IFERROR(VLOOKUP(C583,'Party Data'!$F:$N,8,FALSE),"")</f>
        <v/>
      </c>
      <c r="H583" s="85" t="str">
        <f>IFERROR(UPPER(LEFT(VLOOKUP(C583,'Party Data'!$F:$M,5,FALSE),3)),"")</f>
        <v/>
      </c>
      <c r="I583" s="86" t="str">
        <f>IF(F583="","",VLOOKUP($D$2,ID!$C$1:$F$86,3,FALSE))</f>
        <v/>
      </c>
      <c r="J583" s="87" t="str">
        <f>IF(I583="","",VLOOKUP(I583,ID!$E$1:$F$107,2,FALSE))</f>
        <v/>
      </c>
      <c r="K583" s="164"/>
      <c r="L583" s="142" t="str">
        <f>IFERROR(IF(C583="","",IF(SUMIFS(Dues!$F$4:$F$153,Dues!$B$4:$B$153,DCR!$C583)-SUMIFS($M$7:$M582,$C$7:$C582,$C583)&lt;0,"No Due",SUMIFS(Dues!$F$4:$F$153,Dues!$B$4:$B$153,DCR!$C583)-SUMIFS($M$7:$M582,$C$7:$C582,$C583))),"No Dues")</f>
        <v/>
      </c>
      <c r="M583" s="143"/>
      <c r="N583" s="143"/>
      <c r="O583" s="145" t="str">
        <f>IFERROR(IF(AND(L583&lt;=0,M583&lt;&gt;""),"Cash?",SUMIFS($M$8:$M583,$C$8:$C583,$C583)/VLOOKUP($C583,$C$8:$L583,10,FALSE)),"")</f>
        <v/>
      </c>
      <c r="P583" s="50" t="str">
        <f t="shared" si="25"/>
        <v/>
      </c>
      <c r="Q583" s="63"/>
      <c r="R583" s="88" t="str">
        <f>IF(IFERROR(VLOOKUP(C583,$C$7:C582,1,FALSE)&gt;0,0),"",1)</f>
        <v/>
      </c>
      <c r="S583" s="88"/>
      <c r="T583" s="88" t="str">
        <f t="shared" si="26"/>
        <v/>
      </c>
      <c r="U583" s="89" t="e">
        <f t="shared" si="27"/>
        <v>#VALUE!</v>
      </c>
      <c r="V583" s="61"/>
      <c r="W583" s="146"/>
      <c r="X583" s="147"/>
    </row>
    <row r="584" spans="1:24" ht="16.5" customHeight="1">
      <c r="A584" s="62"/>
      <c r="B584" s="83" t="str">
        <f>IF(C584="","",_xlfn.AGGREGATE(2,7,$B$8:B583)+1)</f>
        <v/>
      </c>
      <c r="C584" s="84" t="str">
        <f>IFERROR(IF(D584="","",INDEX('Party Data'!$C$1:$P$9950,MATCH(DCR!D584,'Party Data'!$P$2:$P$9950,0)+1,4)),"New")</f>
        <v/>
      </c>
      <c r="D584" s="7"/>
      <c r="E584" s="8" t="str">
        <f>IFERROR(IF(C584="","",VLOOKUP(C584,'Party Data'!F:H,3,FALSE)),"")</f>
        <v/>
      </c>
      <c r="F584" s="10" t="str">
        <f>IFERROR(IF(D584="","",INDEX('Party Data'!$D:$F,MATCH(DCR!C584,'Party Data'!F:F,0),1)),"")</f>
        <v/>
      </c>
      <c r="G584" s="32" t="str">
        <f>IFERROR(VLOOKUP(C584,'Party Data'!$F:$N,8,FALSE),"")</f>
        <v/>
      </c>
      <c r="H584" s="85" t="str">
        <f>IFERROR(UPPER(LEFT(VLOOKUP(C584,'Party Data'!$F:$M,5,FALSE),3)),"")</f>
        <v/>
      </c>
      <c r="I584" s="86" t="str">
        <f>IF(F584="","",VLOOKUP($D$2,ID!$C$1:$F$86,3,FALSE))</f>
        <v/>
      </c>
      <c r="J584" s="87" t="str">
        <f>IF(I584="","",VLOOKUP(I584,ID!$E$1:$F$107,2,FALSE))</f>
        <v/>
      </c>
      <c r="K584" s="164"/>
      <c r="L584" s="142" t="str">
        <f>IFERROR(IF(C584="","",IF(SUMIFS(Dues!$F$4:$F$153,Dues!$B$4:$B$153,DCR!$C584)-SUMIFS($M$7:$M583,$C$7:$C583,$C584)&lt;0,"No Due",SUMIFS(Dues!$F$4:$F$153,Dues!$B$4:$B$153,DCR!$C584)-SUMIFS($M$7:$M583,$C$7:$C583,$C584))),"No Dues")</f>
        <v/>
      </c>
      <c r="M584" s="143"/>
      <c r="N584" s="143"/>
      <c r="O584" s="145" t="str">
        <f>IFERROR(IF(AND(L584&lt;=0,M584&lt;&gt;""),"Cash?",SUMIFS($M$8:$M584,$C$8:$C584,$C584)/VLOOKUP($C584,$C$8:$L584,10,FALSE)),"")</f>
        <v/>
      </c>
      <c r="P584" s="50" t="str">
        <f t="shared" ref="P584:P647" si="28">IF(K584="","",IF(C584="New","New Dr.",T584))</f>
        <v/>
      </c>
      <c r="Q584" s="63"/>
      <c r="R584" s="88" t="str">
        <f>IF(IFERROR(VLOOKUP(C584,$C$7:C583,1,FALSE)&gt;0,0),"",1)</f>
        <v/>
      </c>
      <c r="S584" s="88"/>
      <c r="T584" s="88" t="str">
        <f t="shared" ref="T584:T647" si="29">IF(H584="","",IF(TEXT(K584,"DDD")&lt;&gt;H584,"Off-Rt.",""))</f>
        <v/>
      </c>
      <c r="U584" s="89" t="e">
        <f t="shared" si="27"/>
        <v>#VALUE!</v>
      </c>
      <c r="V584" s="61"/>
      <c r="W584" s="146"/>
      <c r="X584" s="147"/>
    </row>
    <row r="585" spans="1:24" ht="16.5" customHeight="1">
      <c r="A585" s="62"/>
      <c r="B585" s="83" t="str">
        <f>IF(C585="","",_xlfn.AGGREGATE(2,7,$B$8:B584)+1)</f>
        <v/>
      </c>
      <c r="C585" s="84" t="str">
        <f>IFERROR(IF(D585="","",INDEX('Party Data'!$C$1:$P$9950,MATCH(DCR!D585,'Party Data'!$P$2:$P$9950,0)+1,4)),"New")</f>
        <v/>
      </c>
      <c r="D585" s="7"/>
      <c r="E585" s="8" t="str">
        <f>IFERROR(IF(C585="","",VLOOKUP(C585,'Party Data'!F:H,3,FALSE)),"")</f>
        <v/>
      </c>
      <c r="F585" s="10" t="str">
        <f>IFERROR(IF(D585="","",INDEX('Party Data'!$D:$F,MATCH(DCR!C585,'Party Data'!F:F,0),1)),"")</f>
        <v/>
      </c>
      <c r="G585" s="32" t="str">
        <f>IFERROR(VLOOKUP(C585,'Party Data'!$F:$N,8,FALSE),"")</f>
        <v/>
      </c>
      <c r="H585" s="85" t="str">
        <f>IFERROR(UPPER(LEFT(VLOOKUP(C585,'Party Data'!$F:$M,5,FALSE),3)),"")</f>
        <v/>
      </c>
      <c r="I585" s="86" t="str">
        <f>IF(F585="","",VLOOKUP($D$2,ID!$C$1:$F$86,3,FALSE))</f>
        <v/>
      </c>
      <c r="J585" s="87" t="str">
        <f>IF(I585="","",VLOOKUP(I585,ID!$E$1:$F$107,2,FALSE))</f>
        <v/>
      </c>
      <c r="K585" s="164"/>
      <c r="L585" s="142" t="str">
        <f>IFERROR(IF(C585="","",IF(SUMIFS(Dues!$F$4:$F$153,Dues!$B$4:$B$153,DCR!$C585)-SUMIFS($M$7:$M584,$C$7:$C584,$C585)&lt;0,"No Due",SUMIFS(Dues!$F$4:$F$153,Dues!$B$4:$B$153,DCR!$C585)-SUMIFS($M$7:$M584,$C$7:$C584,$C585))),"No Dues")</f>
        <v/>
      </c>
      <c r="M585" s="143"/>
      <c r="N585" s="143"/>
      <c r="O585" s="145" t="str">
        <f>IFERROR(IF(AND(L585&lt;=0,M585&lt;&gt;""),"Cash?",SUMIFS($M$8:$M585,$C$8:$C585,$C585)/VLOOKUP($C585,$C$8:$L585,10,FALSE)),"")</f>
        <v/>
      </c>
      <c r="P585" s="50" t="str">
        <f t="shared" si="28"/>
        <v/>
      </c>
      <c r="Q585" s="63"/>
      <c r="R585" s="88" t="str">
        <f>IF(IFERROR(VLOOKUP(C585,$C$7:C584,1,FALSE)&gt;0,0),"",1)</f>
        <v/>
      </c>
      <c r="S585" s="88"/>
      <c r="T585" s="88" t="str">
        <f t="shared" si="29"/>
        <v/>
      </c>
      <c r="U585" s="89" t="e">
        <f t="shared" si="27"/>
        <v>#VALUE!</v>
      </c>
      <c r="V585" s="61"/>
      <c r="W585" s="146"/>
      <c r="X585" s="147"/>
    </row>
    <row r="586" spans="1:24" ht="16.5" customHeight="1">
      <c r="A586" s="62"/>
      <c r="B586" s="83" t="str">
        <f>IF(C586="","",_xlfn.AGGREGATE(2,7,$B$8:B585)+1)</f>
        <v/>
      </c>
      <c r="C586" s="84" t="str">
        <f>IFERROR(IF(D586="","",INDEX('Party Data'!$C$1:$P$9950,MATCH(DCR!D586,'Party Data'!$P$2:$P$9950,0)+1,4)),"New")</f>
        <v/>
      </c>
      <c r="D586" s="7"/>
      <c r="E586" s="8" t="str">
        <f>IFERROR(IF(C586="","",VLOOKUP(C586,'Party Data'!F:H,3,FALSE)),"")</f>
        <v/>
      </c>
      <c r="F586" s="10" t="str">
        <f>IFERROR(IF(D586="","",INDEX('Party Data'!$D:$F,MATCH(DCR!C586,'Party Data'!F:F,0),1)),"")</f>
        <v/>
      </c>
      <c r="G586" s="32" t="str">
        <f>IFERROR(VLOOKUP(C586,'Party Data'!$F:$N,8,FALSE),"")</f>
        <v/>
      </c>
      <c r="H586" s="85" t="str">
        <f>IFERROR(UPPER(LEFT(VLOOKUP(C586,'Party Data'!$F:$M,5,FALSE),3)),"")</f>
        <v/>
      </c>
      <c r="I586" s="86" t="str">
        <f>IF(F586="","",VLOOKUP($D$2,ID!$C$1:$F$86,3,FALSE))</f>
        <v/>
      </c>
      <c r="J586" s="87" t="str">
        <f>IF(I586="","",VLOOKUP(I586,ID!$E$1:$F$107,2,FALSE))</f>
        <v/>
      </c>
      <c r="K586" s="164"/>
      <c r="L586" s="142" t="str">
        <f>IFERROR(IF(C586="","",IF(SUMIFS(Dues!$F$4:$F$153,Dues!$B$4:$B$153,DCR!$C586)-SUMIFS($M$7:$M585,$C$7:$C585,$C586)&lt;0,"No Due",SUMIFS(Dues!$F$4:$F$153,Dues!$B$4:$B$153,DCR!$C586)-SUMIFS($M$7:$M585,$C$7:$C585,$C586))),"No Dues")</f>
        <v/>
      </c>
      <c r="M586" s="143"/>
      <c r="N586" s="143"/>
      <c r="O586" s="145" t="str">
        <f>IFERROR(IF(AND(L586&lt;=0,M586&lt;&gt;""),"Cash?",SUMIFS($M$8:$M586,$C$8:$C586,$C586)/VLOOKUP($C586,$C$8:$L586,10,FALSE)),"")</f>
        <v/>
      </c>
      <c r="P586" s="50" t="str">
        <f t="shared" si="28"/>
        <v/>
      </c>
      <c r="Q586" s="63"/>
      <c r="R586" s="88" t="str">
        <f>IF(IFERROR(VLOOKUP(C586,$C$7:C585,1,FALSE)&gt;0,0),"",1)</f>
        <v/>
      </c>
      <c r="S586" s="88"/>
      <c r="T586" s="88" t="str">
        <f t="shared" si="29"/>
        <v/>
      </c>
      <c r="U586" s="89" t="e">
        <f t="shared" si="27"/>
        <v>#VALUE!</v>
      </c>
      <c r="V586" s="61"/>
      <c r="W586" s="146"/>
      <c r="X586" s="147"/>
    </row>
    <row r="587" spans="1:24" ht="16.5" customHeight="1">
      <c r="A587" s="62"/>
      <c r="B587" s="83" t="str">
        <f>IF(C587="","",_xlfn.AGGREGATE(2,7,$B$8:B586)+1)</f>
        <v/>
      </c>
      <c r="C587" s="84" t="str">
        <f>IFERROR(IF(D587="","",INDEX('Party Data'!$C$1:$P$9950,MATCH(DCR!D587,'Party Data'!$P$2:$P$9950,0)+1,4)),"New")</f>
        <v/>
      </c>
      <c r="D587" s="7"/>
      <c r="E587" s="8" t="str">
        <f>IFERROR(IF(C587="","",VLOOKUP(C587,'Party Data'!F:H,3,FALSE)),"")</f>
        <v/>
      </c>
      <c r="F587" s="10" t="str">
        <f>IFERROR(IF(D587="","",INDEX('Party Data'!$D:$F,MATCH(DCR!C587,'Party Data'!F:F,0),1)),"")</f>
        <v/>
      </c>
      <c r="G587" s="32" t="str">
        <f>IFERROR(VLOOKUP(C587,'Party Data'!$F:$N,8,FALSE),"")</f>
        <v/>
      </c>
      <c r="H587" s="85" t="str">
        <f>IFERROR(UPPER(LEFT(VLOOKUP(C587,'Party Data'!$F:$M,5,FALSE),3)),"")</f>
        <v/>
      </c>
      <c r="I587" s="86" t="str">
        <f>IF(F587="","",VLOOKUP($D$2,ID!$C$1:$F$86,3,FALSE))</f>
        <v/>
      </c>
      <c r="J587" s="87" t="str">
        <f>IF(I587="","",VLOOKUP(I587,ID!$E$1:$F$107,2,FALSE))</f>
        <v/>
      </c>
      <c r="K587" s="164"/>
      <c r="L587" s="142" t="str">
        <f>IFERROR(IF(C587="","",IF(SUMIFS(Dues!$F$4:$F$153,Dues!$B$4:$B$153,DCR!$C587)-SUMIFS($M$7:$M586,$C$7:$C586,$C587)&lt;0,"No Due",SUMIFS(Dues!$F$4:$F$153,Dues!$B$4:$B$153,DCR!$C587)-SUMIFS($M$7:$M586,$C$7:$C586,$C587))),"No Dues")</f>
        <v/>
      </c>
      <c r="M587" s="143"/>
      <c r="N587" s="143"/>
      <c r="O587" s="145" t="str">
        <f>IFERROR(IF(AND(L587&lt;=0,M587&lt;&gt;""),"Cash?",SUMIFS($M$8:$M587,$C$8:$C587,$C587)/VLOOKUP($C587,$C$8:$L587,10,FALSE)),"")</f>
        <v/>
      </c>
      <c r="P587" s="50" t="str">
        <f t="shared" si="28"/>
        <v/>
      </c>
      <c r="Q587" s="63"/>
      <c r="R587" s="88" t="str">
        <f>IF(IFERROR(VLOOKUP(C587,$C$7:C586,1,FALSE)&gt;0,0),"",1)</f>
        <v/>
      </c>
      <c r="S587" s="88"/>
      <c r="T587" s="88" t="str">
        <f t="shared" si="29"/>
        <v/>
      </c>
      <c r="U587" s="89" t="e">
        <f t="shared" si="27"/>
        <v>#VALUE!</v>
      </c>
      <c r="V587" s="61"/>
      <c r="W587" s="146"/>
      <c r="X587" s="147"/>
    </row>
    <row r="588" spans="1:24" ht="16.5" customHeight="1">
      <c r="A588" s="62"/>
      <c r="B588" s="83" t="str">
        <f>IF(C588="","",_xlfn.AGGREGATE(2,7,$B$8:B587)+1)</f>
        <v/>
      </c>
      <c r="C588" s="84" t="str">
        <f>IFERROR(IF(D588="","",INDEX('Party Data'!$C$1:$P$9950,MATCH(DCR!D588,'Party Data'!$P$2:$P$9950,0)+1,4)),"New")</f>
        <v/>
      </c>
      <c r="D588" s="7"/>
      <c r="E588" s="8" t="str">
        <f>IFERROR(IF(C588="","",VLOOKUP(C588,'Party Data'!F:H,3,FALSE)),"")</f>
        <v/>
      </c>
      <c r="F588" s="10" t="str">
        <f>IFERROR(IF(D588="","",INDEX('Party Data'!$D:$F,MATCH(DCR!C588,'Party Data'!F:F,0),1)),"")</f>
        <v/>
      </c>
      <c r="G588" s="32" t="str">
        <f>IFERROR(VLOOKUP(C588,'Party Data'!$F:$N,8,FALSE),"")</f>
        <v/>
      </c>
      <c r="H588" s="85" t="str">
        <f>IFERROR(UPPER(LEFT(VLOOKUP(C588,'Party Data'!$F:$M,5,FALSE),3)),"")</f>
        <v/>
      </c>
      <c r="I588" s="86" t="str">
        <f>IF(F588="","",VLOOKUP($D$2,ID!$C$1:$F$86,3,FALSE))</f>
        <v/>
      </c>
      <c r="J588" s="87" t="str">
        <f>IF(I588="","",VLOOKUP(I588,ID!$E$1:$F$107,2,FALSE))</f>
        <v/>
      </c>
      <c r="K588" s="164"/>
      <c r="L588" s="142" t="str">
        <f>IFERROR(IF(C588="","",IF(SUMIFS(Dues!$F$4:$F$153,Dues!$B$4:$B$153,DCR!$C588)-SUMIFS($M$7:$M587,$C$7:$C587,$C588)&lt;0,"No Due",SUMIFS(Dues!$F$4:$F$153,Dues!$B$4:$B$153,DCR!$C588)-SUMIFS($M$7:$M587,$C$7:$C587,$C588))),"No Dues")</f>
        <v/>
      </c>
      <c r="M588" s="143"/>
      <c r="N588" s="143"/>
      <c r="O588" s="145" t="str">
        <f>IFERROR(IF(AND(L588&lt;=0,M588&lt;&gt;""),"Cash?",SUMIFS($M$8:$M588,$C$8:$C588,$C588)/VLOOKUP($C588,$C$8:$L588,10,FALSE)),"")</f>
        <v/>
      </c>
      <c r="P588" s="50" t="str">
        <f t="shared" si="28"/>
        <v/>
      </c>
      <c r="Q588" s="63"/>
      <c r="R588" s="88" t="str">
        <f>IF(IFERROR(VLOOKUP(C588,$C$7:C587,1,FALSE)&gt;0,0),"",1)</f>
        <v/>
      </c>
      <c r="S588" s="88"/>
      <c r="T588" s="88" t="str">
        <f t="shared" si="29"/>
        <v/>
      </c>
      <c r="U588" s="89" t="e">
        <f t="shared" si="27"/>
        <v>#VALUE!</v>
      </c>
      <c r="V588" s="61"/>
      <c r="W588" s="146"/>
      <c r="X588" s="147"/>
    </row>
    <row r="589" spans="1:24" ht="16.5" customHeight="1">
      <c r="A589" s="62"/>
      <c r="B589" s="83" t="str">
        <f>IF(C589="","",_xlfn.AGGREGATE(2,7,$B$8:B588)+1)</f>
        <v/>
      </c>
      <c r="C589" s="84" t="str">
        <f>IFERROR(IF(D589="","",INDEX('Party Data'!$C$1:$P$9950,MATCH(DCR!D589,'Party Data'!$P$2:$P$9950,0)+1,4)),"New")</f>
        <v/>
      </c>
      <c r="D589" s="7"/>
      <c r="E589" s="8" t="str">
        <f>IFERROR(IF(C589="","",VLOOKUP(C589,'Party Data'!F:H,3,FALSE)),"")</f>
        <v/>
      </c>
      <c r="F589" s="10" t="str">
        <f>IFERROR(IF(D589="","",INDEX('Party Data'!$D:$F,MATCH(DCR!C589,'Party Data'!F:F,0),1)),"")</f>
        <v/>
      </c>
      <c r="G589" s="32" t="str">
        <f>IFERROR(VLOOKUP(C589,'Party Data'!$F:$N,8,FALSE),"")</f>
        <v/>
      </c>
      <c r="H589" s="85" t="str">
        <f>IFERROR(UPPER(LEFT(VLOOKUP(C589,'Party Data'!$F:$M,5,FALSE),3)),"")</f>
        <v/>
      </c>
      <c r="I589" s="86" t="str">
        <f>IF(F589="","",VLOOKUP($D$2,ID!$C$1:$F$86,3,FALSE))</f>
        <v/>
      </c>
      <c r="J589" s="87" t="str">
        <f>IF(I589="","",VLOOKUP(I589,ID!$E$1:$F$107,2,FALSE))</f>
        <v/>
      </c>
      <c r="K589" s="164"/>
      <c r="L589" s="142" t="str">
        <f>IFERROR(IF(C589="","",IF(SUMIFS(Dues!$F$4:$F$153,Dues!$B$4:$B$153,DCR!$C589)-SUMIFS($M$7:$M588,$C$7:$C588,$C589)&lt;0,"No Due",SUMIFS(Dues!$F$4:$F$153,Dues!$B$4:$B$153,DCR!$C589)-SUMIFS($M$7:$M588,$C$7:$C588,$C589))),"No Dues")</f>
        <v/>
      </c>
      <c r="M589" s="143"/>
      <c r="N589" s="143"/>
      <c r="O589" s="145" t="str">
        <f>IFERROR(IF(AND(L589&lt;=0,M589&lt;&gt;""),"Cash?",SUMIFS($M$8:$M589,$C$8:$C589,$C589)/VLOOKUP($C589,$C$8:$L589,10,FALSE)),"")</f>
        <v/>
      </c>
      <c r="P589" s="50" t="str">
        <f t="shared" si="28"/>
        <v/>
      </c>
      <c r="Q589" s="63"/>
      <c r="R589" s="88" t="str">
        <f>IF(IFERROR(VLOOKUP(C589,$C$7:C588,1,FALSE)&gt;0,0),"",1)</f>
        <v/>
      </c>
      <c r="S589" s="88"/>
      <c r="T589" s="88" t="str">
        <f t="shared" si="29"/>
        <v/>
      </c>
      <c r="U589" s="89" t="e">
        <f t="shared" si="27"/>
        <v>#VALUE!</v>
      </c>
      <c r="V589" s="61"/>
      <c r="W589" s="146"/>
      <c r="X589" s="147"/>
    </row>
    <row r="590" spans="1:24" ht="16.5" customHeight="1">
      <c r="A590" s="62"/>
      <c r="B590" s="83" t="str">
        <f>IF(C590="","",_xlfn.AGGREGATE(2,7,$B$8:B589)+1)</f>
        <v/>
      </c>
      <c r="C590" s="84" t="str">
        <f>IFERROR(IF(D590="","",INDEX('Party Data'!$C$1:$P$9950,MATCH(DCR!D590,'Party Data'!$P$2:$P$9950,0)+1,4)),"New")</f>
        <v/>
      </c>
      <c r="D590" s="7"/>
      <c r="E590" s="8" t="str">
        <f>IFERROR(IF(C590="","",VLOOKUP(C590,'Party Data'!F:H,3,FALSE)),"")</f>
        <v/>
      </c>
      <c r="F590" s="10" t="str">
        <f>IFERROR(IF(D590="","",INDEX('Party Data'!$D:$F,MATCH(DCR!C590,'Party Data'!F:F,0),1)),"")</f>
        <v/>
      </c>
      <c r="G590" s="32" t="str">
        <f>IFERROR(VLOOKUP(C590,'Party Data'!$F:$N,8,FALSE),"")</f>
        <v/>
      </c>
      <c r="H590" s="85" t="str">
        <f>IFERROR(UPPER(LEFT(VLOOKUP(C590,'Party Data'!$F:$M,5,FALSE),3)),"")</f>
        <v/>
      </c>
      <c r="I590" s="86" t="str">
        <f>IF(F590="","",VLOOKUP($D$2,ID!$C$1:$F$86,3,FALSE))</f>
        <v/>
      </c>
      <c r="J590" s="87" t="str">
        <f>IF(I590="","",VLOOKUP(I590,ID!$E$1:$F$107,2,FALSE))</f>
        <v/>
      </c>
      <c r="K590" s="164"/>
      <c r="L590" s="142" t="str">
        <f>IFERROR(IF(C590="","",IF(SUMIFS(Dues!$F$4:$F$153,Dues!$B$4:$B$153,DCR!$C590)-SUMIFS($M$7:$M589,$C$7:$C589,$C590)&lt;0,"No Due",SUMIFS(Dues!$F$4:$F$153,Dues!$B$4:$B$153,DCR!$C590)-SUMIFS($M$7:$M589,$C$7:$C589,$C590))),"No Dues")</f>
        <v/>
      </c>
      <c r="M590" s="143"/>
      <c r="N590" s="143"/>
      <c r="O590" s="145" t="str">
        <f>IFERROR(IF(AND(L590&lt;=0,M590&lt;&gt;""),"Cash?",SUMIFS($M$8:$M590,$C$8:$C590,$C590)/VLOOKUP($C590,$C$8:$L590,10,FALSE)),"")</f>
        <v/>
      </c>
      <c r="P590" s="50" t="str">
        <f t="shared" si="28"/>
        <v/>
      </c>
      <c r="Q590" s="63"/>
      <c r="R590" s="88" t="str">
        <f>IF(IFERROR(VLOOKUP(C590,$C$7:C589,1,FALSE)&gt;0,0),"",1)</f>
        <v/>
      </c>
      <c r="S590" s="88"/>
      <c r="T590" s="88" t="str">
        <f t="shared" si="29"/>
        <v/>
      </c>
      <c r="U590" s="89" t="e">
        <f t="shared" si="27"/>
        <v>#VALUE!</v>
      </c>
      <c r="V590" s="61"/>
      <c r="W590" s="146"/>
      <c r="X590" s="147"/>
    </row>
    <row r="591" spans="1:24" ht="16.5" customHeight="1">
      <c r="A591" s="62"/>
      <c r="B591" s="83" t="str">
        <f>IF(C591="","",_xlfn.AGGREGATE(2,7,$B$8:B590)+1)</f>
        <v/>
      </c>
      <c r="C591" s="84" t="str">
        <f>IFERROR(IF(D591="","",INDEX('Party Data'!$C$1:$P$9950,MATCH(DCR!D591,'Party Data'!$P$2:$P$9950,0)+1,4)),"New")</f>
        <v/>
      </c>
      <c r="D591" s="7"/>
      <c r="E591" s="8" t="str">
        <f>IFERROR(IF(C591="","",VLOOKUP(C591,'Party Data'!F:H,3,FALSE)),"")</f>
        <v/>
      </c>
      <c r="F591" s="10" t="str">
        <f>IFERROR(IF(D591="","",INDEX('Party Data'!$D:$F,MATCH(DCR!C591,'Party Data'!F:F,0),1)),"")</f>
        <v/>
      </c>
      <c r="G591" s="32" t="str">
        <f>IFERROR(VLOOKUP(C591,'Party Data'!$F:$N,8,FALSE),"")</f>
        <v/>
      </c>
      <c r="H591" s="85" t="str">
        <f>IFERROR(UPPER(LEFT(VLOOKUP(C591,'Party Data'!$F:$M,5,FALSE),3)),"")</f>
        <v/>
      </c>
      <c r="I591" s="86" t="str">
        <f>IF(F591="","",VLOOKUP($D$2,ID!$C$1:$F$86,3,FALSE))</f>
        <v/>
      </c>
      <c r="J591" s="87" t="str">
        <f>IF(I591="","",VLOOKUP(I591,ID!$E$1:$F$107,2,FALSE))</f>
        <v/>
      </c>
      <c r="K591" s="164"/>
      <c r="L591" s="142" t="str">
        <f>IFERROR(IF(C591="","",IF(SUMIFS(Dues!$F$4:$F$153,Dues!$B$4:$B$153,DCR!$C591)-SUMIFS($M$7:$M590,$C$7:$C590,$C591)&lt;0,"No Due",SUMIFS(Dues!$F$4:$F$153,Dues!$B$4:$B$153,DCR!$C591)-SUMIFS($M$7:$M590,$C$7:$C590,$C591))),"No Dues")</f>
        <v/>
      </c>
      <c r="M591" s="143"/>
      <c r="N591" s="143"/>
      <c r="O591" s="145" t="str">
        <f>IFERROR(IF(AND(L591&lt;=0,M591&lt;&gt;""),"Cash?",SUMIFS($M$8:$M591,$C$8:$C591,$C591)/VLOOKUP($C591,$C$8:$L591,10,FALSE)),"")</f>
        <v/>
      </c>
      <c r="P591" s="50" t="str">
        <f t="shared" si="28"/>
        <v/>
      </c>
      <c r="Q591" s="63"/>
      <c r="R591" s="88" t="str">
        <f>IF(IFERROR(VLOOKUP(C591,$C$7:C590,1,FALSE)&gt;0,0),"",1)</f>
        <v/>
      </c>
      <c r="S591" s="88"/>
      <c r="T591" s="88" t="str">
        <f t="shared" si="29"/>
        <v/>
      </c>
      <c r="U591" s="89" t="e">
        <f t="shared" si="27"/>
        <v>#VALUE!</v>
      </c>
      <c r="V591" s="61"/>
      <c r="W591" s="146"/>
      <c r="X591" s="147"/>
    </row>
    <row r="592" spans="1:24" ht="16.5" customHeight="1">
      <c r="A592" s="62"/>
      <c r="B592" s="83" t="str">
        <f>IF(C592="","",_xlfn.AGGREGATE(2,7,$B$8:B591)+1)</f>
        <v/>
      </c>
      <c r="C592" s="84" t="str">
        <f>IFERROR(IF(D592="","",INDEX('Party Data'!$C$1:$P$9950,MATCH(DCR!D592,'Party Data'!$P$2:$P$9950,0)+1,4)),"New")</f>
        <v/>
      </c>
      <c r="D592" s="7"/>
      <c r="E592" s="8" t="str">
        <f>IFERROR(IF(C592="","",VLOOKUP(C592,'Party Data'!F:H,3,FALSE)),"")</f>
        <v/>
      </c>
      <c r="F592" s="10" t="str">
        <f>IFERROR(IF(D592="","",INDEX('Party Data'!$D:$F,MATCH(DCR!C592,'Party Data'!F:F,0),1)),"")</f>
        <v/>
      </c>
      <c r="G592" s="32" t="str">
        <f>IFERROR(VLOOKUP(C592,'Party Data'!$F:$N,8,FALSE),"")</f>
        <v/>
      </c>
      <c r="H592" s="85" t="str">
        <f>IFERROR(UPPER(LEFT(VLOOKUP(C592,'Party Data'!$F:$M,5,FALSE),3)),"")</f>
        <v/>
      </c>
      <c r="I592" s="86" t="str">
        <f>IF(F592="","",VLOOKUP($D$2,ID!$C$1:$F$86,3,FALSE))</f>
        <v/>
      </c>
      <c r="J592" s="87" t="str">
        <f>IF(I592="","",VLOOKUP(I592,ID!$E$1:$F$107,2,FALSE))</f>
        <v/>
      </c>
      <c r="K592" s="164"/>
      <c r="L592" s="142" t="str">
        <f>IFERROR(IF(C592="","",IF(SUMIFS(Dues!$F$4:$F$153,Dues!$B$4:$B$153,DCR!$C592)-SUMIFS($M$7:$M591,$C$7:$C591,$C592)&lt;0,"No Due",SUMIFS(Dues!$F$4:$F$153,Dues!$B$4:$B$153,DCR!$C592)-SUMIFS($M$7:$M591,$C$7:$C591,$C592))),"No Dues")</f>
        <v/>
      </c>
      <c r="M592" s="143"/>
      <c r="N592" s="143"/>
      <c r="O592" s="145" t="str">
        <f>IFERROR(IF(AND(L592&lt;=0,M592&lt;&gt;""),"Cash?",SUMIFS($M$8:$M592,$C$8:$C592,$C592)/VLOOKUP($C592,$C$8:$L592,10,FALSE)),"")</f>
        <v/>
      </c>
      <c r="P592" s="50" t="str">
        <f t="shared" si="28"/>
        <v/>
      </c>
      <c r="Q592" s="63"/>
      <c r="R592" s="88" t="str">
        <f>IF(IFERROR(VLOOKUP(C592,$C$7:C591,1,FALSE)&gt;0,0),"",1)</f>
        <v/>
      </c>
      <c r="S592" s="88"/>
      <c r="T592" s="88" t="str">
        <f t="shared" si="29"/>
        <v/>
      </c>
      <c r="U592" s="89" t="e">
        <f t="shared" si="27"/>
        <v>#VALUE!</v>
      </c>
      <c r="V592" s="61"/>
      <c r="W592" s="146"/>
      <c r="X592" s="147"/>
    </row>
    <row r="593" spans="1:24" ht="16.5" customHeight="1">
      <c r="A593" s="62"/>
      <c r="B593" s="83" t="str">
        <f>IF(C593="","",_xlfn.AGGREGATE(2,7,$B$8:B592)+1)</f>
        <v/>
      </c>
      <c r="C593" s="84" t="str">
        <f>IFERROR(IF(D593="","",INDEX('Party Data'!$C$1:$P$9950,MATCH(DCR!D593,'Party Data'!$P$2:$P$9950,0)+1,4)),"New")</f>
        <v/>
      </c>
      <c r="D593" s="7"/>
      <c r="E593" s="8" t="str">
        <f>IFERROR(IF(C593="","",VLOOKUP(C593,'Party Data'!F:H,3,FALSE)),"")</f>
        <v/>
      </c>
      <c r="F593" s="10" t="str">
        <f>IFERROR(IF(D593="","",INDEX('Party Data'!$D:$F,MATCH(DCR!C593,'Party Data'!F:F,0),1)),"")</f>
        <v/>
      </c>
      <c r="G593" s="32" t="str">
        <f>IFERROR(VLOOKUP(C593,'Party Data'!$F:$N,8,FALSE),"")</f>
        <v/>
      </c>
      <c r="H593" s="85" t="str">
        <f>IFERROR(UPPER(LEFT(VLOOKUP(C593,'Party Data'!$F:$M,5,FALSE),3)),"")</f>
        <v/>
      </c>
      <c r="I593" s="86" t="str">
        <f>IF(F593="","",VLOOKUP($D$2,ID!$C$1:$F$86,3,FALSE))</f>
        <v/>
      </c>
      <c r="J593" s="87" t="str">
        <f>IF(I593="","",VLOOKUP(I593,ID!$E$1:$F$107,2,FALSE))</f>
        <v/>
      </c>
      <c r="K593" s="164"/>
      <c r="L593" s="142" t="str">
        <f>IFERROR(IF(C593="","",IF(SUMIFS(Dues!$F$4:$F$153,Dues!$B$4:$B$153,DCR!$C593)-SUMIFS($M$7:$M592,$C$7:$C592,$C593)&lt;0,"No Due",SUMIFS(Dues!$F$4:$F$153,Dues!$B$4:$B$153,DCR!$C593)-SUMIFS($M$7:$M592,$C$7:$C592,$C593))),"No Dues")</f>
        <v/>
      </c>
      <c r="M593" s="143"/>
      <c r="N593" s="143"/>
      <c r="O593" s="145" t="str">
        <f>IFERROR(IF(AND(L593&lt;=0,M593&lt;&gt;""),"Cash?",SUMIFS($M$8:$M593,$C$8:$C593,$C593)/VLOOKUP($C593,$C$8:$L593,10,FALSE)),"")</f>
        <v/>
      </c>
      <c r="P593" s="50" t="str">
        <f t="shared" si="28"/>
        <v/>
      </c>
      <c r="Q593" s="63"/>
      <c r="R593" s="88" t="str">
        <f>IF(IFERROR(VLOOKUP(C593,$C$7:C592,1,FALSE)&gt;0,0),"",1)</f>
        <v/>
      </c>
      <c r="S593" s="88"/>
      <c r="T593" s="88" t="str">
        <f t="shared" si="29"/>
        <v/>
      </c>
      <c r="U593" s="89" t="e">
        <f t="shared" si="27"/>
        <v>#VALUE!</v>
      </c>
      <c r="V593" s="61"/>
      <c r="W593" s="146"/>
      <c r="X593" s="147"/>
    </row>
    <row r="594" spans="1:24" ht="16.5" customHeight="1">
      <c r="A594" s="62"/>
      <c r="B594" s="83" t="str">
        <f>IF(C594="","",_xlfn.AGGREGATE(2,7,$B$8:B593)+1)</f>
        <v/>
      </c>
      <c r="C594" s="84" t="str">
        <f>IFERROR(IF(D594="","",INDEX('Party Data'!$C$1:$P$9950,MATCH(DCR!D594,'Party Data'!$P$2:$P$9950,0)+1,4)),"New")</f>
        <v/>
      </c>
      <c r="D594" s="7"/>
      <c r="E594" s="8" t="str">
        <f>IFERROR(IF(C594="","",VLOOKUP(C594,'Party Data'!F:H,3,FALSE)),"")</f>
        <v/>
      </c>
      <c r="F594" s="10" t="str">
        <f>IFERROR(IF(D594="","",INDEX('Party Data'!$D:$F,MATCH(DCR!C594,'Party Data'!F:F,0),1)),"")</f>
        <v/>
      </c>
      <c r="G594" s="32" t="str">
        <f>IFERROR(VLOOKUP(C594,'Party Data'!$F:$N,8,FALSE),"")</f>
        <v/>
      </c>
      <c r="H594" s="85" t="str">
        <f>IFERROR(UPPER(LEFT(VLOOKUP(C594,'Party Data'!$F:$M,5,FALSE),3)),"")</f>
        <v/>
      </c>
      <c r="I594" s="86" t="str">
        <f>IF(F594="","",VLOOKUP($D$2,ID!$C$1:$F$86,3,FALSE))</f>
        <v/>
      </c>
      <c r="J594" s="87" t="str">
        <f>IF(I594="","",VLOOKUP(I594,ID!$E$1:$F$107,2,FALSE))</f>
        <v/>
      </c>
      <c r="K594" s="164"/>
      <c r="L594" s="142" t="str">
        <f>IFERROR(IF(C594="","",IF(SUMIFS(Dues!$F$4:$F$153,Dues!$B$4:$B$153,DCR!$C594)-SUMIFS($M$7:$M593,$C$7:$C593,$C594)&lt;0,"No Due",SUMIFS(Dues!$F$4:$F$153,Dues!$B$4:$B$153,DCR!$C594)-SUMIFS($M$7:$M593,$C$7:$C593,$C594))),"No Dues")</f>
        <v/>
      </c>
      <c r="M594" s="143"/>
      <c r="N594" s="143"/>
      <c r="O594" s="145" t="str">
        <f>IFERROR(IF(AND(L594&lt;=0,M594&lt;&gt;""),"Cash?",SUMIFS($M$8:$M594,$C$8:$C594,$C594)/VLOOKUP($C594,$C$8:$L594,10,FALSE)),"")</f>
        <v/>
      </c>
      <c r="P594" s="50" t="str">
        <f t="shared" si="28"/>
        <v/>
      </c>
      <c r="Q594" s="63"/>
      <c r="R594" s="88" t="str">
        <f>IF(IFERROR(VLOOKUP(C594,$C$7:C593,1,FALSE)&gt;0,0),"",1)</f>
        <v/>
      </c>
      <c r="S594" s="88"/>
      <c r="T594" s="88" t="str">
        <f t="shared" si="29"/>
        <v/>
      </c>
      <c r="U594" s="89" t="e">
        <f t="shared" si="27"/>
        <v>#VALUE!</v>
      </c>
      <c r="V594" s="61"/>
      <c r="W594" s="146"/>
      <c r="X594" s="147"/>
    </row>
    <row r="595" spans="1:24" ht="16.5" customHeight="1">
      <c r="A595" s="62"/>
      <c r="B595" s="83" t="str">
        <f>IF(C595="","",_xlfn.AGGREGATE(2,7,$B$8:B594)+1)</f>
        <v/>
      </c>
      <c r="C595" s="84" t="str">
        <f>IFERROR(IF(D595="","",INDEX('Party Data'!$C$1:$P$9950,MATCH(DCR!D595,'Party Data'!$P$2:$P$9950,0)+1,4)),"New")</f>
        <v/>
      </c>
      <c r="D595" s="7"/>
      <c r="E595" s="8" t="str">
        <f>IFERROR(IF(C595="","",VLOOKUP(C595,'Party Data'!F:H,3,FALSE)),"")</f>
        <v/>
      </c>
      <c r="F595" s="10" t="str">
        <f>IFERROR(IF(D595="","",INDEX('Party Data'!$D:$F,MATCH(DCR!C595,'Party Data'!F:F,0),1)),"")</f>
        <v/>
      </c>
      <c r="G595" s="32" t="str">
        <f>IFERROR(VLOOKUP(C595,'Party Data'!$F:$N,8,FALSE),"")</f>
        <v/>
      </c>
      <c r="H595" s="85" t="str">
        <f>IFERROR(UPPER(LEFT(VLOOKUP(C595,'Party Data'!$F:$M,5,FALSE),3)),"")</f>
        <v/>
      </c>
      <c r="I595" s="86" t="str">
        <f>IF(F595="","",VLOOKUP($D$2,ID!$C$1:$F$86,3,FALSE))</f>
        <v/>
      </c>
      <c r="J595" s="87" t="str">
        <f>IF(I595="","",VLOOKUP(I595,ID!$E$1:$F$107,2,FALSE))</f>
        <v/>
      </c>
      <c r="K595" s="164"/>
      <c r="L595" s="142" t="str">
        <f>IFERROR(IF(C595="","",IF(SUMIFS(Dues!$F$4:$F$153,Dues!$B$4:$B$153,DCR!$C595)-SUMIFS($M$7:$M594,$C$7:$C594,$C595)&lt;0,"No Due",SUMIFS(Dues!$F$4:$F$153,Dues!$B$4:$B$153,DCR!$C595)-SUMIFS($M$7:$M594,$C$7:$C594,$C595))),"No Dues")</f>
        <v/>
      </c>
      <c r="M595" s="143"/>
      <c r="N595" s="143"/>
      <c r="O595" s="145" t="str">
        <f>IFERROR(IF(AND(L595&lt;=0,M595&lt;&gt;""),"Cash?",SUMIFS($M$8:$M595,$C$8:$C595,$C595)/VLOOKUP($C595,$C$8:$L595,10,FALSE)),"")</f>
        <v/>
      </c>
      <c r="P595" s="50" t="str">
        <f t="shared" si="28"/>
        <v/>
      </c>
      <c r="Q595" s="63"/>
      <c r="R595" s="88" t="str">
        <f>IF(IFERROR(VLOOKUP(C595,$C$7:C594,1,FALSE)&gt;0,0),"",1)</f>
        <v/>
      </c>
      <c r="S595" s="88"/>
      <c r="T595" s="88" t="str">
        <f t="shared" si="29"/>
        <v/>
      </c>
      <c r="U595" s="89" t="e">
        <f t="shared" si="27"/>
        <v>#VALUE!</v>
      </c>
      <c r="V595" s="61"/>
      <c r="W595" s="146"/>
      <c r="X595" s="147"/>
    </row>
    <row r="596" spans="1:24" ht="16.5" customHeight="1">
      <c r="A596" s="62"/>
      <c r="B596" s="83" t="str">
        <f>IF(C596="","",_xlfn.AGGREGATE(2,7,$B$8:B595)+1)</f>
        <v/>
      </c>
      <c r="C596" s="84" t="str">
        <f>IFERROR(IF(D596="","",INDEX('Party Data'!$C$1:$P$9950,MATCH(DCR!D596,'Party Data'!$P$2:$P$9950,0)+1,4)),"New")</f>
        <v/>
      </c>
      <c r="D596" s="7"/>
      <c r="E596" s="8" t="str">
        <f>IFERROR(IF(C596="","",VLOOKUP(C596,'Party Data'!F:H,3,FALSE)),"")</f>
        <v/>
      </c>
      <c r="F596" s="10" t="str">
        <f>IFERROR(IF(D596="","",INDEX('Party Data'!$D:$F,MATCH(DCR!C596,'Party Data'!F:F,0),1)),"")</f>
        <v/>
      </c>
      <c r="G596" s="32" t="str">
        <f>IFERROR(VLOOKUP(C596,'Party Data'!$F:$N,8,FALSE),"")</f>
        <v/>
      </c>
      <c r="H596" s="85" t="str">
        <f>IFERROR(UPPER(LEFT(VLOOKUP(C596,'Party Data'!$F:$M,5,FALSE),3)),"")</f>
        <v/>
      </c>
      <c r="I596" s="86" t="str">
        <f>IF(F596="","",VLOOKUP($D$2,ID!$C$1:$F$86,3,FALSE))</f>
        <v/>
      </c>
      <c r="J596" s="87" t="str">
        <f>IF(I596="","",VLOOKUP(I596,ID!$E$1:$F$107,2,FALSE))</f>
        <v/>
      </c>
      <c r="K596" s="164"/>
      <c r="L596" s="142" t="str">
        <f>IFERROR(IF(C596="","",IF(SUMIFS(Dues!$F$4:$F$153,Dues!$B$4:$B$153,DCR!$C596)-SUMIFS($M$7:$M595,$C$7:$C595,$C596)&lt;0,"No Due",SUMIFS(Dues!$F$4:$F$153,Dues!$B$4:$B$153,DCR!$C596)-SUMIFS($M$7:$M595,$C$7:$C595,$C596))),"No Dues")</f>
        <v/>
      </c>
      <c r="M596" s="143"/>
      <c r="N596" s="143"/>
      <c r="O596" s="145" t="str">
        <f>IFERROR(IF(AND(L596&lt;=0,M596&lt;&gt;""),"Cash?",SUMIFS($M$8:$M596,$C$8:$C596,$C596)/VLOOKUP($C596,$C$8:$L596,10,FALSE)),"")</f>
        <v/>
      </c>
      <c r="P596" s="50" t="str">
        <f t="shared" si="28"/>
        <v/>
      </c>
      <c r="Q596" s="63"/>
      <c r="R596" s="88" t="str">
        <f>IF(IFERROR(VLOOKUP(C596,$C$7:C595,1,FALSE)&gt;0,0),"",1)</f>
        <v/>
      </c>
      <c r="S596" s="88"/>
      <c r="T596" s="88" t="str">
        <f t="shared" si="29"/>
        <v/>
      </c>
      <c r="U596" s="89" t="e">
        <f t="shared" si="27"/>
        <v>#VALUE!</v>
      </c>
      <c r="V596" s="61"/>
      <c r="W596" s="146"/>
      <c r="X596" s="147"/>
    </row>
    <row r="597" spans="1:24" ht="16.5" customHeight="1">
      <c r="A597" s="62"/>
      <c r="B597" s="83" t="str">
        <f>IF(C597="","",_xlfn.AGGREGATE(2,7,$B$8:B596)+1)</f>
        <v/>
      </c>
      <c r="C597" s="84" t="str">
        <f>IFERROR(IF(D597="","",INDEX('Party Data'!$C$1:$P$9950,MATCH(DCR!D597,'Party Data'!$P$2:$P$9950,0)+1,4)),"New")</f>
        <v/>
      </c>
      <c r="D597" s="7"/>
      <c r="E597" s="8" t="str">
        <f>IFERROR(IF(C597="","",VLOOKUP(C597,'Party Data'!F:H,3,FALSE)),"")</f>
        <v/>
      </c>
      <c r="F597" s="10" t="str">
        <f>IFERROR(IF(D597="","",INDEX('Party Data'!$D:$F,MATCH(DCR!C597,'Party Data'!F:F,0),1)),"")</f>
        <v/>
      </c>
      <c r="G597" s="32" t="str">
        <f>IFERROR(VLOOKUP(C597,'Party Data'!$F:$N,8,FALSE),"")</f>
        <v/>
      </c>
      <c r="H597" s="85" t="str">
        <f>IFERROR(UPPER(LEFT(VLOOKUP(C597,'Party Data'!$F:$M,5,FALSE),3)),"")</f>
        <v/>
      </c>
      <c r="I597" s="86" t="str">
        <f>IF(F597="","",VLOOKUP($D$2,ID!$C$1:$F$86,3,FALSE))</f>
        <v/>
      </c>
      <c r="J597" s="87" t="str">
        <f>IF(I597="","",VLOOKUP(I597,ID!$E$1:$F$107,2,FALSE))</f>
        <v/>
      </c>
      <c r="K597" s="164"/>
      <c r="L597" s="142" t="str">
        <f>IFERROR(IF(C597="","",IF(SUMIFS(Dues!$F$4:$F$153,Dues!$B$4:$B$153,DCR!$C597)-SUMIFS($M$7:$M596,$C$7:$C596,$C597)&lt;0,"No Due",SUMIFS(Dues!$F$4:$F$153,Dues!$B$4:$B$153,DCR!$C597)-SUMIFS($M$7:$M596,$C$7:$C596,$C597))),"No Dues")</f>
        <v/>
      </c>
      <c r="M597" s="143"/>
      <c r="N597" s="143"/>
      <c r="O597" s="145" t="str">
        <f>IFERROR(IF(AND(L597&lt;=0,M597&lt;&gt;""),"Cash?",SUMIFS($M$8:$M597,$C$8:$C597,$C597)/VLOOKUP($C597,$C$8:$L597,10,FALSE)),"")</f>
        <v/>
      </c>
      <c r="P597" s="50" t="str">
        <f t="shared" si="28"/>
        <v/>
      </c>
      <c r="Q597" s="63"/>
      <c r="R597" s="88" t="str">
        <f>IF(IFERROR(VLOOKUP(C597,$C$7:C596,1,FALSE)&gt;0,0),"",1)</f>
        <v/>
      </c>
      <c r="S597" s="88"/>
      <c r="T597" s="88" t="str">
        <f t="shared" si="29"/>
        <v/>
      </c>
      <c r="U597" s="89" t="e">
        <f t="shared" si="27"/>
        <v>#VALUE!</v>
      </c>
      <c r="V597" s="61"/>
      <c r="W597" s="146"/>
      <c r="X597" s="147"/>
    </row>
    <row r="598" spans="1:24" ht="16.5" customHeight="1">
      <c r="A598" s="62"/>
      <c r="B598" s="83" t="str">
        <f>IF(C598="","",_xlfn.AGGREGATE(2,7,$B$8:B597)+1)</f>
        <v/>
      </c>
      <c r="C598" s="84" t="str">
        <f>IFERROR(IF(D598="","",INDEX('Party Data'!$C$1:$P$9950,MATCH(DCR!D598,'Party Data'!$P$2:$P$9950,0)+1,4)),"New")</f>
        <v/>
      </c>
      <c r="D598" s="7"/>
      <c r="E598" s="8" t="str">
        <f>IFERROR(IF(C598="","",VLOOKUP(C598,'Party Data'!F:H,3,FALSE)),"")</f>
        <v/>
      </c>
      <c r="F598" s="10" t="str">
        <f>IFERROR(IF(D598="","",INDEX('Party Data'!$D:$F,MATCH(DCR!C598,'Party Data'!F:F,0),1)),"")</f>
        <v/>
      </c>
      <c r="G598" s="32" t="str">
        <f>IFERROR(VLOOKUP(C598,'Party Data'!$F:$N,8,FALSE),"")</f>
        <v/>
      </c>
      <c r="H598" s="85" t="str">
        <f>IFERROR(UPPER(LEFT(VLOOKUP(C598,'Party Data'!$F:$M,5,FALSE),3)),"")</f>
        <v/>
      </c>
      <c r="I598" s="86" t="str">
        <f>IF(F598="","",VLOOKUP($D$2,ID!$C$1:$F$86,3,FALSE))</f>
        <v/>
      </c>
      <c r="J598" s="87" t="str">
        <f>IF(I598="","",VLOOKUP(I598,ID!$E$1:$F$107,2,FALSE))</f>
        <v/>
      </c>
      <c r="K598" s="164"/>
      <c r="L598" s="142" t="str">
        <f>IFERROR(IF(C598="","",IF(SUMIFS(Dues!$F$4:$F$153,Dues!$B$4:$B$153,DCR!$C598)-SUMIFS($M$7:$M597,$C$7:$C597,$C598)&lt;0,"No Due",SUMIFS(Dues!$F$4:$F$153,Dues!$B$4:$B$153,DCR!$C598)-SUMIFS($M$7:$M597,$C$7:$C597,$C598))),"No Dues")</f>
        <v/>
      </c>
      <c r="M598" s="143"/>
      <c r="N598" s="143"/>
      <c r="O598" s="145" t="str">
        <f>IFERROR(IF(AND(L598&lt;=0,M598&lt;&gt;""),"Cash?",SUMIFS($M$8:$M598,$C$8:$C598,$C598)/VLOOKUP($C598,$C$8:$L598,10,FALSE)),"")</f>
        <v/>
      </c>
      <c r="P598" s="50" t="str">
        <f t="shared" si="28"/>
        <v/>
      </c>
      <c r="Q598" s="63"/>
      <c r="R598" s="88" t="str">
        <f>IF(IFERROR(VLOOKUP(C598,$C$7:C597,1,FALSE)&gt;0,0),"",1)</f>
        <v/>
      </c>
      <c r="S598" s="88"/>
      <c r="T598" s="88" t="str">
        <f t="shared" si="29"/>
        <v/>
      </c>
      <c r="U598" s="89" t="e">
        <f t="shared" si="27"/>
        <v>#VALUE!</v>
      </c>
      <c r="V598" s="61"/>
      <c r="W598" s="146"/>
      <c r="X598" s="147"/>
    </row>
    <row r="599" spans="1:24" ht="16.5" customHeight="1">
      <c r="A599" s="62"/>
      <c r="B599" s="83" t="str">
        <f>IF(C599="","",_xlfn.AGGREGATE(2,7,$B$8:B598)+1)</f>
        <v/>
      </c>
      <c r="C599" s="84" t="str">
        <f>IFERROR(IF(D599="","",INDEX('Party Data'!$C$1:$P$9950,MATCH(DCR!D599,'Party Data'!$P$2:$P$9950,0)+1,4)),"New")</f>
        <v/>
      </c>
      <c r="D599" s="7"/>
      <c r="E599" s="8" t="str">
        <f>IFERROR(IF(C599="","",VLOOKUP(C599,'Party Data'!F:H,3,FALSE)),"")</f>
        <v/>
      </c>
      <c r="F599" s="10" t="str">
        <f>IFERROR(IF(D599="","",INDEX('Party Data'!$D:$F,MATCH(DCR!C599,'Party Data'!F:F,0),1)),"")</f>
        <v/>
      </c>
      <c r="G599" s="32" t="str">
        <f>IFERROR(VLOOKUP(C599,'Party Data'!$F:$N,8,FALSE),"")</f>
        <v/>
      </c>
      <c r="H599" s="85" t="str">
        <f>IFERROR(UPPER(LEFT(VLOOKUP(C599,'Party Data'!$F:$M,5,FALSE),3)),"")</f>
        <v/>
      </c>
      <c r="I599" s="86" t="str">
        <f>IF(F599="","",VLOOKUP($D$2,ID!$C$1:$F$86,3,FALSE))</f>
        <v/>
      </c>
      <c r="J599" s="87" t="str">
        <f>IF(I599="","",VLOOKUP(I599,ID!$E$1:$F$107,2,FALSE))</f>
        <v/>
      </c>
      <c r="K599" s="164">
        <v>44866</v>
      </c>
      <c r="L599" s="142" t="str">
        <f>IFERROR(IF(C599="","",IF(SUMIFS(Dues!$F$4:$F$153,Dues!$B$4:$B$153,DCR!$C599)-SUMIFS($M$7:$M598,$C$7:$C598,$C599)&lt;0,"No Due",SUMIFS(Dues!$F$4:$F$153,Dues!$B$4:$B$153,DCR!$C599)-SUMIFS($M$7:$M598,$C$7:$C598,$C599))),"No Dues")</f>
        <v/>
      </c>
      <c r="M599" s="143"/>
      <c r="N599" s="143"/>
      <c r="O599" s="145" t="str">
        <f>IFERROR(IF(AND(L599&lt;=0,M599&lt;&gt;""),"Cash?",SUMIFS($M$8:$M599,$C$8:$C599,$C599)/VLOOKUP($C599,$C$8:$L599,10,FALSE)),"")</f>
        <v/>
      </c>
      <c r="P599" s="50" t="str">
        <f t="shared" si="28"/>
        <v/>
      </c>
      <c r="Q599" s="63"/>
      <c r="R599" s="88" t="str">
        <f>IF(IFERROR(VLOOKUP(C599,$C$7:C598,1,FALSE)&gt;0,0),"",1)</f>
        <v/>
      </c>
      <c r="S599" s="88"/>
      <c r="T599" s="88" t="str">
        <f t="shared" si="29"/>
        <v/>
      </c>
      <c r="U599" s="89" t="e">
        <f t="shared" si="27"/>
        <v>#VALUE!</v>
      </c>
      <c r="V599" s="61"/>
      <c r="W599" s="146"/>
      <c r="X599" s="147"/>
    </row>
    <row r="600" spans="1:24" ht="16.5" customHeight="1">
      <c r="A600" s="62"/>
      <c r="B600" s="83" t="str">
        <f>IF(C600="","",_xlfn.AGGREGATE(2,7,$B$8:B599)+1)</f>
        <v/>
      </c>
      <c r="C600" s="84" t="str">
        <f>IFERROR(IF(D600="","",INDEX('Party Data'!$C$1:$P$9950,MATCH(DCR!D600,'Party Data'!$P$2:$P$9950,0)+1,4)),"New")</f>
        <v/>
      </c>
      <c r="D600" s="7"/>
      <c r="E600" s="8" t="str">
        <f>IFERROR(IF(C600="","",VLOOKUP(C600,'Party Data'!F:H,3,FALSE)),"")</f>
        <v/>
      </c>
      <c r="F600" s="10" t="str">
        <f>IFERROR(IF(D600="","",INDEX('Party Data'!$D:$F,MATCH(DCR!C600,'Party Data'!F:F,0),1)),"")</f>
        <v/>
      </c>
      <c r="G600" s="32" t="str">
        <f>IFERROR(VLOOKUP(C600,'Party Data'!$F:$N,8,FALSE),"")</f>
        <v/>
      </c>
      <c r="H600" s="85" t="str">
        <f>IFERROR(UPPER(LEFT(VLOOKUP(C600,'Party Data'!$F:$M,5,FALSE),3)),"")</f>
        <v/>
      </c>
      <c r="I600" s="86" t="str">
        <f>IF(F600="","",VLOOKUP($D$2,ID!$C$1:$F$86,3,FALSE))</f>
        <v/>
      </c>
      <c r="J600" s="87" t="str">
        <f>IF(I600="","",VLOOKUP(I600,ID!$E$1:$F$107,2,FALSE))</f>
        <v/>
      </c>
      <c r="K600" s="164"/>
      <c r="L600" s="142" t="str">
        <f>IFERROR(IF(C600="","",IF(SUMIFS(Dues!$F$4:$F$153,Dues!$B$4:$B$153,DCR!$C600)-SUMIFS($M$7:$M599,$C$7:$C599,$C600)&lt;0,"No Due",SUMIFS(Dues!$F$4:$F$153,Dues!$B$4:$B$153,DCR!$C600)-SUMIFS($M$7:$M599,$C$7:$C599,$C600))),"No Dues")</f>
        <v/>
      </c>
      <c r="M600" s="143"/>
      <c r="N600" s="143"/>
      <c r="O600" s="145" t="str">
        <f>IFERROR(IF(AND(L600&lt;=0,M600&lt;&gt;""),"Cash?",SUMIFS($M$8:$M600,$C$8:$C600,$C600)/VLOOKUP($C600,$C$8:$L600,10,FALSE)),"")</f>
        <v/>
      </c>
      <c r="P600" s="50" t="str">
        <f t="shared" si="28"/>
        <v/>
      </c>
      <c r="Q600" s="63"/>
      <c r="R600" s="88" t="str">
        <f>IF(IFERROR(VLOOKUP(C600,$C$7:C599,1,FALSE)&gt;0,0),"",1)</f>
        <v/>
      </c>
      <c r="S600" s="88"/>
      <c r="T600" s="88" t="str">
        <f t="shared" si="29"/>
        <v/>
      </c>
      <c r="U600" s="89" t="e">
        <f t="shared" si="27"/>
        <v>#VALUE!</v>
      </c>
      <c r="V600" s="61"/>
      <c r="W600" s="146"/>
      <c r="X600" s="147"/>
    </row>
    <row r="601" spans="1:24" ht="16.5" customHeight="1">
      <c r="A601" s="62"/>
      <c r="B601" s="83" t="str">
        <f>IF(C601="","",_xlfn.AGGREGATE(2,7,$B$8:B600)+1)</f>
        <v/>
      </c>
      <c r="C601" s="84" t="str">
        <f>IFERROR(IF(D601="","",INDEX('Party Data'!$C$1:$P$9950,MATCH(DCR!D601,'Party Data'!$P$2:$P$9950,0)+1,4)),"New")</f>
        <v/>
      </c>
      <c r="D601" s="7"/>
      <c r="E601" s="8" t="str">
        <f>IFERROR(IF(C601="","",VLOOKUP(C601,'Party Data'!F:H,3,FALSE)),"")</f>
        <v/>
      </c>
      <c r="F601" s="10" t="str">
        <f>IFERROR(IF(D601="","",INDEX('Party Data'!$D:$F,MATCH(DCR!C601,'Party Data'!F:F,0),1)),"")</f>
        <v/>
      </c>
      <c r="G601" s="32" t="str">
        <f>IFERROR(VLOOKUP(C601,'Party Data'!$F:$N,8,FALSE),"")</f>
        <v/>
      </c>
      <c r="H601" s="85" t="str">
        <f>IFERROR(UPPER(LEFT(VLOOKUP(C601,'Party Data'!$F:$M,5,FALSE),3)),"")</f>
        <v/>
      </c>
      <c r="I601" s="86" t="str">
        <f>IF(F601="","",VLOOKUP($D$2,ID!$C$1:$F$86,3,FALSE))</f>
        <v/>
      </c>
      <c r="J601" s="87" t="str">
        <f>IF(I601="","",VLOOKUP(I601,ID!$E$1:$F$107,2,FALSE))</f>
        <v/>
      </c>
      <c r="K601" s="164"/>
      <c r="L601" s="142" t="str">
        <f>IFERROR(IF(C601="","",IF(SUMIFS(Dues!$F$4:$F$153,Dues!$B$4:$B$153,DCR!$C601)-SUMIFS($M$7:$M600,$C$7:$C600,$C601)&lt;0,"No Due",SUMIFS(Dues!$F$4:$F$153,Dues!$B$4:$B$153,DCR!$C601)-SUMIFS($M$7:$M600,$C$7:$C600,$C601))),"No Dues")</f>
        <v/>
      </c>
      <c r="M601" s="143"/>
      <c r="N601" s="143"/>
      <c r="O601" s="145" t="str">
        <f>IFERROR(IF(AND(L601&lt;=0,M601&lt;&gt;""),"Cash?",SUMIFS($M$8:$M601,$C$8:$C601,$C601)/VLOOKUP($C601,$C$8:$L601,10,FALSE)),"")</f>
        <v/>
      </c>
      <c r="P601" s="50" t="str">
        <f t="shared" si="28"/>
        <v/>
      </c>
      <c r="Q601" s="63"/>
      <c r="R601" s="88" t="str">
        <f>IF(IFERROR(VLOOKUP(C601,$C$7:C600,1,FALSE)&gt;0,0),"",1)</f>
        <v/>
      </c>
      <c r="S601" s="88"/>
      <c r="T601" s="88" t="str">
        <f t="shared" si="29"/>
        <v/>
      </c>
      <c r="U601" s="89" t="e">
        <f t="shared" si="27"/>
        <v>#VALUE!</v>
      </c>
      <c r="V601" s="61"/>
      <c r="W601" s="146"/>
      <c r="X601" s="147"/>
    </row>
    <row r="602" spans="1:24" ht="16.5" customHeight="1">
      <c r="A602" s="62"/>
      <c r="B602" s="83" t="str">
        <f>IF(C602="","",_xlfn.AGGREGATE(2,7,$B$8:B601)+1)</f>
        <v/>
      </c>
      <c r="C602" s="84" t="str">
        <f>IFERROR(IF(D602="","",INDEX('Party Data'!$C$1:$P$9950,MATCH(DCR!D602,'Party Data'!$P$2:$P$9950,0)+1,4)),"New")</f>
        <v/>
      </c>
      <c r="D602" s="7"/>
      <c r="E602" s="8" t="str">
        <f>IFERROR(IF(C602="","",VLOOKUP(C602,'Party Data'!F:H,3,FALSE)),"")</f>
        <v/>
      </c>
      <c r="F602" s="10" t="str">
        <f>IFERROR(IF(D602="","",INDEX('Party Data'!$D:$F,MATCH(DCR!C602,'Party Data'!F:F,0),1)),"")</f>
        <v/>
      </c>
      <c r="G602" s="32" t="str">
        <f>IFERROR(VLOOKUP(C602,'Party Data'!$F:$N,8,FALSE),"")</f>
        <v/>
      </c>
      <c r="H602" s="85" t="str">
        <f>IFERROR(UPPER(LEFT(VLOOKUP(C602,'Party Data'!$F:$M,5,FALSE),3)),"")</f>
        <v/>
      </c>
      <c r="I602" s="86" t="str">
        <f>IF(F602="","",VLOOKUP($D$2,ID!$C$1:$F$86,3,FALSE))</f>
        <v/>
      </c>
      <c r="J602" s="87" t="str">
        <f>IF(I602="","",VLOOKUP(I602,ID!$E$1:$F$107,2,FALSE))</f>
        <v/>
      </c>
      <c r="K602" s="164"/>
      <c r="L602" s="142" t="str">
        <f>IFERROR(IF(C602="","",IF(SUMIFS(Dues!$F$4:$F$153,Dues!$B$4:$B$153,DCR!$C602)-SUMIFS($M$7:$M601,$C$7:$C601,$C602)&lt;0,"No Due",SUMIFS(Dues!$F$4:$F$153,Dues!$B$4:$B$153,DCR!$C602)-SUMIFS($M$7:$M601,$C$7:$C601,$C602))),"No Dues")</f>
        <v/>
      </c>
      <c r="M602" s="143"/>
      <c r="N602" s="143"/>
      <c r="O602" s="145" t="str">
        <f>IFERROR(IF(AND(L602&lt;=0,M602&lt;&gt;""),"Cash?",SUMIFS($M$8:$M602,$C$8:$C602,$C602)/VLOOKUP($C602,$C$8:$L602,10,FALSE)),"")</f>
        <v/>
      </c>
      <c r="P602" s="50" t="str">
        <f t="shared" si="28"/>
        <v/>
      </c>
      <c r="Q602" s="63"/>
      <c r="R602" s="88" t="str">
        <f>IF(IFERROR(VLOOKUP(C602,$C$7:C601,1,FALSE)&gt;0,0),"",1)</f>
        <v/>
      </c>
      <c r="S602" s="88"/>
      <c r="T602" s="88" t="str">
        <f t="shared" si="29"/>
        <v/>
      </c>
      <c r="U602" s="89" t="e">
        <f t="shared" si="27"/>
        <v>#VALUE!</v>
      </c>
      <c r="V602" s="61"/>
      <c r="W602" s="146"/>
      <c r="X602" s="147"/>
    </row>
    <row r="603" spans="1:24" ht="16.5" customHeight="1">
      <c r="A603" s="62"/>
      <c r="B603" s="83" t="str">
        <f>IF(C603="","",_xlfn.AGGREGATE(2,7,$B$8:B602)+1)</f>
        <v/>
      </c>
      <c r="C603" s="84" t="str">
        <f>IFERROR(IF(D603="","",INDEX('Party Data'!$C$1:$P$9950,MATCH(DCR!D603,'Party Data'!$P$2:$P$9950,0)+1,4)),"New")</f>
        <v/>
      </c>
      <c r="D603" s="7"/>
      <c r="E603" s="8" t="str">
        <f>IFERROR(IF(C603="","",VLOOKUP(C603,'Party Data'!F:H,3,FALSE)),"")</f>
        <v/>
      </c>
      <c r="F603" s="10" t="str">
        <f>IFERROR(IF(D603="","",INDEX('Party Data'!$D:$F,MATCH(DCR!C603,'Party Data'!F:F,0),1)),"")</f>
        <v/>
      </c>
      <c r="G603" s="32" t="str">
        <f>IFERROR(VLOOKUP(C603,'Party Data'!$F:$N,8,FALSE),"")</f>
        <v/>
      </c>
      <c r="H603" s="85" t="str">
        <f>IFERROR(UPPER(LEFT(VLOOKUP(C603,'Party Data'!$F:$M,5,FALSE),3)),"")</f>
        <v/>
      </c>
      <c r="I603" s="86" t="str">
        <f>IF(F603="","",VLOOKUP($D$2,ID!$C$1:$F$86,3,FALSE))</f>
        <v/>
      </c>
      <c r="J603" s="87" t="str">
        <f>IF(I603="","",VLOOKUP(I603,ID!$E$1:$F$107,2,FALSE))</f>
        <v/>
      </c>
      <c r="K603" s="164"/>
      <c r="L603" s="142" t="str">
        <f>IFERROR(IF(C603="","",IF(SUMIFS(Dues!$F$4:$F$153,Dues!$B$4:$B$153,DCR!$C603)-SUMIFS($M$7:$M602,$C$7:$C602,$C603)&lt;0,"No Due",SUMIFS(Dues!$F$4:$F$153,Dues!$B$4:$B$153,DCR!$C603)-SUMIFS($M$7:$M602,$C$7:$C602,$C603))),"No Dues")</f>
        <v/>
      </c>
      <c r="M603" s="143"/>
      <c r="N603" s="143"/>
      <c r="O603" s="145" t="str">
        <f>IFERROR(IF(AND(L603&lt;=0,M603&lt;&gt;""),"Cash?",SUMIFS($M$8:$M603,$C$8:$C603,$C603)/VLOOKUP($C603,$C$8:$L603,10,FALSE)),"")</f>
        <v/>
      </c>
      <c r="P603" s="50" t="str">
        <f t="shared" si="28"/>
        <v/>
      </c>
      <c r="Q603" s="63"/>
      <c r="R603" s="88" t="str">
        <f>IF(IFERROR(VLOOKUP(C603,$C$7:C602,1,FALSE)&gt;0,0),"",1)</f>
        <v/>
      </c>
      <c r="S603" s="88"/>
      <c r="T603" s="88" t="str">
        <f t="shared" si="29"/>
        <v/>
      </c>
      <c r="U603" s="89" t="e">
        <f t="shared" si="27"/>
        <v>#VALUE!</v>
      </c>
      <c r="V603" s="61"/>
      <c r="W603" s="146"/>
      <c r="X603" s="147"/>
    </row>
    <row r="604" spans="1:24" ht="16.5" customHeight="1">
      <c r="A604" s="62"/>
      <c r="B604" s="83" t="str">
        <f>IF(C604="","",_xlfn.AGGREGATE(2,7,$B$8:B603)+1)</f>
        <v/>
      </c>
      <c r="C604" s="84" t="str">
        <f>IFERROR(IF(D604="","",INDEX('Party Data'!$C$1:$P$9950,MATCH(DCR!D604,'Party Data'!$P$2:$P$9950,0)+1,4)),"New")</f>
        <v/>
      </c>
      <c r="D604" s="7"/>
      <c r="E604" s="8" t="str">
        <f>IFERROR(IF(C604="","",VLOOKUP(C604,'Party Data'!F:H,3,FALSE)),"")</f>
        <v/>
      </c>
      <c r="F604" s="10" t="str">
        <f>IFERROR(IF(D604="","",INDEX('Party Data'!$D:$F,MATCH(DCR!C604,'Party Data'!F:F,0),1)),"")</f>
        <v/>
      </c>
      <c r="G604" s="32" t="str">
        <f>IFERROR(VLOOKUP(C604,'Party Data'!$F:$N,8,FALSE),"")</f>
        <v/>
      </c>
      <c r="H604" s="85" t="str">
        <f>IFERROR(UPPER(LEFT(VLOOKUP(C604,'Party Data'!$F:$M,5,FALSE),3)),"")</f>
        <v/>
      </c>
      <c r="I604" s="86" t="str">
        <f>IF(F604="","",VLOOKUP($D$2,ID!$C$1:$F$86,3,FALSE))</f>
        <v/>
      </c>
      <c r="J604" s="87" t="str">
        <f>IF(I604="","",VLOOKUP(I604,ID!$E$1:$F$107,2,FALSE))</f>
        <v/>
      </c>
      <c r="K604" s="164"/>
      <c r="L604" s="142" t="str">
        <f>IFERROR(IF(C604="","",IF(SUMIFS(Dues!$F$4:$F$153,Dues!$B$4:$B$153,DCR!$C604)-SUMIFS($M$7:$M603,$C$7:$C603,$C604)&lt;0,"No Due",SUMIFS(Dues!$F$4:$F$153,Dues!$B$4:$B$153,DCR!$C604)-SUMIFS($M$7:$M603,$C$7:$C603,$C604))),"No Dues")</f>
        <v/>
      </c>
      <c r="M604" s="143"/>
      <c r="N604" s="143"/>
      <c r="O604" s="145" t="str">
        <f>IFERROR(IF(AND(L604&lt;=0,M604&lt;&gt;""),"Cash?",SUMIFS($M$8:$M604,$C$8:$C604,$C604)/VLOOKUP($C604,$C$8:$L604,10,FALSE)),"")</f>
        <v/>
      </c>
      <c r="P604" s="50" t="str">
        <f t="shared" si="28"/>
        <v/>
      </c>
      <c r="Q604" s="63"/>
      <c r="R604" s="88" t="str">
        <f>IF(IFERROR(VLOOKUP(C604,$C$7:C603,1,FALSE)&gt;0,0),"",1)</f>
        <v/>
      </c>
      <c r="S604" s="88"/>
      <c r="T604" s="88" t="str">
        <f t="shared" si="29"/>
        <v/>
      </c>
      <c r="U604" s="89" t="e">
        <f t="shared" si="27"/>
        <v>#VALUE!</v>
      </c>
      <c r="V604" s="61"/>
      <c r="W604" s="146"/>
      <c r="X604" s="147"/>
    </row>
    <row r="605" spans="1:24" ht="16.5" customHeight="1">
      <c r="A605" s="62"/>
      <c r="B605" s="83" t="str">
        <f>IF(C605="","",_xlfn.AGGREGATE(2,7,$B$8:B604)+1)</f>
        <v/>
      </c>
      <c r="C605" s="84" t="str">
        <f>IFERROR(IF(D605="","",INDEX('Party Data'!$C$1:$P$9950,MATCH(DCR!D605,'Party Data'!$P$2:$P$9950,0)+1,4)),"New")</f>
        <v/>
      </c>
      <c r="D605" s="7"/>
      <c r="E605" s="8" t="str">
        <f>IFERROR(IF(C605="","",VLOOKUP(C605,'Party Data'!F:H,3,FALSE)),"")</f>
        <v/>
      </c>
      <c r="F605" s="10" t="str">
        <f>IFERROR(IF(D605="","",INDEX('Party Data'!$D:$F,MATCH(DCR!C605,'Party Data'!F:F,0),1)),"")</f>
        <v/>
      </c>
      <c r="G605" s="32" t="str">
        <f>IFERROR(VLOOKUP(C605,'Party Data'!$F:$N,8,FALSE),"")</f>
        <v/>
      </c>
      <c r="H605" s="85" t="str">
        <f>IFERROR(UPPER(LEFT(VLOOKUP(C605,'Party Data'!$F:$M,5,FALSE),3)),"")</f>
        <v/>
      </c>
      <c r="I605" s="86" t="str">
        <f>IF(F605="","",VLOOKUP($D$2,ID!$C$1:$F$86,3,FALSE))</f>
        <v/>
      </c>
      <c r="J605" s="87" t="str">
        <f>IF(I605="","",VLOOKUP(I605,ID!$E$1:$F$107,2,FALSE))</f>
        <v/>
      </c>
      <c r="K605" s="164"/>
      <c r="L605" s="142" t="str">
        <f>IFERROR(IF(C605="","",IF(SUMIFS(Dues!$F$4:$F$153,Dues!$B$4:$B$153,DCR!$C605)-SUMIFS($M$7:$M604,$C$7:$C604,$C605)&lt;0,"No Due",SUMIFS(Dues!$F$4:$F$153,Dues!$B$4:$B$153,DCR!$C605)-SUMIFS($M$7:$M604,$C$7:$C604,$C605))),"No Dues")</f>
        <v/>
      </c>
      <c r="M605" s="143"/>
      <c r="N605" s="143"/>
      <c r="O605" s="145" t="str">
        <f>IFERROR(IF(AND(L605&lt;=0,M605&lt;&gt;""),"Cash?",SUMIFS($M$8:$M605,$C$8:$C605,$C605)/VLOOKUP($C605,$C$8:$L605,10,FALSE)),"")</f>
        <v/>
      </c>
      <c r="P605" s="50" t="str">
        <f t="shared" si="28"/>
        <v/>
      </c>
      <c r="Q605" s="63"/>
      <c r="R605" s="88" t="str">
        <f>IF(IFERROR(VLOOKUP(C605,$C$7:C604,1,FALSE)&gt;0,0),"",1)</f>
        <v/>
      </c>
      <c r="S605" s="88"/>
      <c r="T605" s="88" t="str">
        <f t="shared" si="29"/>
        <v/>
      </c>
      <c r="U605" s="89" t="e">
        <f t="shared" ref="U605:U668" si="30">OR(N605&gt;0,M605&gt;0,VALUE(L605)&gt;0)</f>
        <v>#VALUE!</v>
      </c>
      <c r="V605" s="61"/>
      <c r="W605" s="146"/>
      <c r="X605" s="147"/>
    </row>
    <row r="606" spans="1:24" ht="16.5" customHeight="1">
      <c r="A606" s="62"/>
      <c r="B606" s="83" t="str">
        <f>IF(C606="","",_xlfn.AGGREGATE(2,7,$B$8:B605)+1)</f>
        <v/>
      </c>
      <c r="C606" s="84" t="str">
        <f>IFERROR(IF(D606="","",INDEX('Party Data'!$C$1:$P$9950,MATCH(DCR!D606,'Party Data'!$P$2:$P$9950,0)+1,4)),"New")</f>
        <v/>
      </c>
      <c r="D606" s="7"/>
      <c r="E606" s="8" t="str">
        <f>IFERROR(IF(C606="","",VLOOKUP(C606,'Party Data'!F:H,3,FALSE)),"")</f>
        <v/>
      </c>
      <c r="F606" s="10" t="str">
        <f>IFERROR(IF(D606="","",INDEX('Party Data'!$D:$F,MATCH(DCR!C606,'Party Data'!F:F,0),1)),"")</f>
        <v/>
      </c>
      <c r="G606" s="32" t="str">
        <f>IFERROR(VLOOKUP(C606,'Party Data'!$F:$N,8,FALSE),"")</f>
        <v/>
      </c>
      <c r="H606" s="85" t="str">
        <f>IFERROR(UPPER(LEFT(VLOOKUP(C606,'Party Data'!$F:$M,5,FALSE),3)),"")</f>
        <v/>
      </c>
      <c r="I606" s="86" t="str">
        <f>IF(F606="","",VLOOKUP($D$2,ID!$C$1:$F$86,3,FALSE))</f>
        <v/>
      </c>
      <c r="J606" s="87" t="str">
        <f>IF(I606="","",VLOOKUP(I606,ID!$E$1:$F$107,2,FALSE))</f>
        <v/>
      </c>
      <c r="K606" s="164"/>
      <c r="L606" s="142" t="str">
        <f>IFERROR(IF(C606="","",IF(SUMIFS(Dues!$F$4:$F$153,Dues!$B$4:$B$153,DCR!$C606)-SUMIFS($M$7:$M605,$C$7:$C605,$C606)&lt;0,"No Due",SUMIFS(Dues!$F$4:$F$153,Dues!$B$4:$B$153,DCR!$C606)-SUMIFS($M$7:$M605,$C$7:$C605,$C606))),"No Dues")</f>
        <v/>
      </c>
      <c r="M606" s="143"/>
      <c r="N606" s="143"/>
      <c r="O606" s="145" t="str">
        <f>IFERROR(IF(AND(L606&lt;=0,M606&lt;&gt;""),"Cash?",SUMIFS($M$8:$M606,$C$8:$C606,$C606)/VLOOKUP($C606,$C$8:$L606,10,FALSE)),"")</f>
        <v/>
      </c>
      <c r="P606" s="50" t="str">
        <f t="shared" si="28"/>
        <v/>
      </c>
      <c r="Q606" s="63"/>
      <c r="R606" s="88" t="str">
        <f>IF(IFERROR(VLOOKUP(C606,$C$7:C605,1,FALSE)&gt;0,0),"",1)</f>
        <v/>
      </c>
      <c r="S606" s="88"/>
      <c r="T606" s="88" t="str">
        <f t="shared" si="29"/>
        <v/>
      </c>
      <c r="U606" s="89" t="e">
        <f t="shared" si="30"/>
        <v>#VALUE!</v>
      </c>
      <c r="V606" s="61"/>
      <c r="W606" s="146"/>
      <c r="X606" s="147"/>
    </row>
    <row r="607" spans="1:24" ht="16.5" customHeight="1">
      <c r="A607" s="62"/>
      <c r="B607" s="83" t="str">
        <f>IF(C607="","",_xlfn.AGGREGATE(2,7,$B$8:B606)+1)</f>
        <v/>
      </c>
      <c r="C607" s="84" t="str">
        <f>IFERROR(IF(D607="","",INDEX('Party Data'!$C$1:$P$9950,MATCH(DCR!D607,'Party Data'!$P$2:$P$9950,0)+1,4)),"New")</f>
        <v/>
      </c>
      <c r="D607" s="7"/>
      <c r="E607" s="8" t="str">
        <f>IFERROR(IF(C607="","",VLOOKUP(C607,'Party Data'!F:H,3,FALSE)),"")</f>
        <v/>
      </c>
      <c r="F607" s="10" t="str">
        <f>IFERROR(IF(D607="","",INDEX('Party Data'!$D:$F,MATCH(DCR!C607,'Party Data'!F:F,0),1)),"")</f>
        <v/>
      </c>
      <c r="G607" s="32" t="str">
        <f>IFERROR(VLOOKUP(C607,'Party Data'!$F:$N,8,FALSE),"")</f>
        <v/>
      </c>
      <c r="H607" s="85" t="str">
        <f>IFERROR(UPPER(LEFT(VLOOKUP(C607,'Party Data'!$F:$M,5,FALSE),3)),"")</f>
        <v/>
      </c>
      <c r="I607" s="86" t="str">
        <f>IF(F607="","",VLOOKUP($D$2,ID!$C$1:$F$86,3,FALSE))</f>
        <v/>
      </c>
      <c r="J607" s="87" t="str">
        <f>IF(I607="","",VLOOKUP(I607,ID!$E$1:$F$107,2,FALSE))</f>
        <v/>
      </c>
      <c r="K607" s="164"/>
      <c r="L607" s="142" t="str">
        <f>IFERROR(IF(C607="","",IF(SUMIFS(Dues!$F$4:$F$153,Dues!$B$4:$B$153,DCR!$C607)-SUMIFS($M$7:$M606,$C$7:$C606,$C607)&lt;0,"No Due",SUMIFS(Dues!$F$4:$F$153,Dues!$B$4:$B$153,DCR!$C607)-SUMIFS($M$7:$M606,$C$7:$C606,$C607))),"No Dues")</f>
        <v/>
      </c>
      <c r="M607" s="143"/>
      <c r="N607" s="143"/>
      <c r="O607" s="145" t="str">
        <f>IFERROR(IF(AND(L607&lt;=0,M607&lt;&gt;""),"Cash?",SUMIFS($M$8:$M607,$C$8:$C607,$C607)/VLOOKUP($C607,$C$8:$L607,10,FALSE)),"")</f>
        <v/>
      </c>
      <c r="P607" s="50" t="str">
        <f t="shared" si="28"/>
        <v/>
      </c>
      <c r="Q607" s="63"/>
      <c r="R607" s="88" t="str">
        <f>IF(IFERROR(VLOOKUP(C607,$C$7:C606,1,FALSE)&gt;0,0),"",1)</f>
        <v/>
      </c>
      <c r="S607" s="88"/>
      <c r="T607" s="88" t="str">
        <f t="shared" si="29"/>
        <v/>
      </c>
      <c r="U607" s="89" t="e">
        <f t="shared" si="30"/>
        <v>#VALUE!</v>
      </c>
      <c r="V607" s="61"/>
      <c r="W607" s="146"/>
      <c r="X607" s="147"/>
    </row>
    <row r="608" spans="1:24" ht="16.5" customHeight="1">
      <c r="A608" s="62"/>
      <c r="B608" s="83" t="str">
        <f>IF(C608="","",_xlfn.AGGREGATE(2,7,$B$8:B607)+1)</f>
        <v/>
      </c>
      <c r="C608" s="84" t="str">
        <f>IFERROR(IF(D608="","",INDEX('Party Data'!$C$1:$P$9950,MATCH(DCR!D608,'Party Data'!$P$2:$P$9950,0)+1,4)),"New")</f>
        <v/>
      </c>
      <c r="D608" s="7"/>
      <c r="E608" s="8" t="str">
        <f>IFERROR(IF(C608="","",VLOOKUP(C608,'Party Data'!F:H,3,FALSE)),"")</f>
        <v/>
      </c>
      <c r="F608" s="10" t="str">
        <f>IFERROR(IF(D608="","",INDEX('Party Data'!$D:$F,MATCH(DCR!C608,'Party Data'!F:F,0),1)),"")</f>
        <v/>
      </c>
      <c r="G608" s="32" t="str">
        <f>IFERROR(VLOOKUP(C608,'Party Data'!$F:$N,8,FALSE),"")</f>
        <v/>
      </c>
      <c r="H608" s="85" t="str">
        <f>IFERROR(UPPER(LEFT(VLOOKUP(C608,'Party Data'!$F:$M,5,FALSE),3)),"")</f>
        <v/>
      </c>
      <c r="I608" s="86" t="str">
        <f>IF(F608="","",VLOOKUP($D$2,ID!$C$1:$F$86,3,FALSE))</f>
        <v/>
      </c>
      <c r="J608" s="87" t="str">
        <f>IF(I608="","",VLOOKUP(I608,ID!$E$1:$F$107,2,FALSE))</f>
        <v/>
      </c>
      <c r="K608" s="164"/>
      <c r="L608" s="142" t="str">
        <f>IFERROR(IF(C608="","",IF(SUMIFS(Dues!$F$4:$F$153,Dues!$B$4:$B$153,DCR!$C608)-SUMIFS($M$7:$M607,$C$7:$C607,$C608)&lt;0,"No Due",SUMIFS(Dues!$F$4:$F$153,Dues!$B$4:$B$153,DCR!$C608)-SUMIFS($M$7:$M607,$C$7:$C607,$C608))),"No Dues")</f>
        <v/>
      </c>
      <c r="M608" s="143"/>
      <c r="N608" s="143"/>
      <c r="O608" s="145" t="str">
        <f>IFERROR(IF(AND(L608&lt;=0,M608&lt;&gt;""),"Cash?",SUMIFS($M$8:$M608,$C$8:$C608,$C608)/VLOOKUP($C608,$C$8:$L608,10,FALSE)),"")</f>
        <v/>
      </c>
      <c r="P608" s="50" t="str">
        <f t="shared" si="28"/>
        <v/>
      </c>
      <c r="Q608" s="63"/>
      <c r="R608" s="88" t="str">
        <f>IF(IFERROR(VLOOKUP(C608,$C$7:C607,1,FALSE)&gt;0,0),"",1)</f>
        <v/>
      </c>
      <c r="S608" s="88"/>
      <c r="T608" s="88" t="str">
        <f t="shared" si="29"/>
        <v/>
      </c>
      <c r="U608" s="89" t="e">
        <f t="shared" si="30"/>
        <v>#VALUE!</v>
      </c>
      <c r="V608" s="61"/>
      <c r="W608" s="146"/>
      <c r="X608" s="147"/>
    </row>
    <row r="609" spans="1:24" ht="16.5" customHeight="1">
      <c r="A609" s="62"/>
      <c r="B609" s="83" t="str">
        <f>IF(C609="","",_xlfn.AGGREGATE(2,7,$B$8:B608)+1)</f>
        <v/>
      </c>
      <c r="C609" s="84" t="str">
        <f>IFERROR(IF(D609="","",INDEX('Party Data'!$C$1:$P$9950,MATCH(DCR!D609,'Party Data'!$P$2:$P$9950,0)+1,4)),"New")</f>
        <v/>
      </c>
      <c r="D609" s="7"/>
      <c r="E609" s="8" t="str">
        <f>IFERROR(IF(C609="","",VLOOKUP(C609,'Party Data'!F:H,3,FALSE)),"")</f>
        <v/>
      </c>
      <c r="F609" s="10" t="str">
        <f>IFERROR(IF(D609="","",INDEX('Party Data'!$D:$F,MATCH(DCR!C609,'Party Data'!F:F,0),1)),"")</f>
        <v/>
      </c>
      <c r="G609" s="32" t="str">
        <f>IFERROR(VLOOKUP(C609,'Party Data'!$F:$N,8,FALSE),"")</f>
        <v/>
      </c>
      <c r="H609" s="85" t="str">
        <f>IFERROR(UPPER(LEFT(VLOOKUP(C609,'Party Data'!$F:$M,5,FALSE),3)),"")</f>
        <v/>
      </c>
      <c r="I609" s="86" t="str">
        <f>IF(F609="","",VLOOKUP($D$2,ID!$C$1:$F$86,3,FALSE))</f>
        <v/>
      </c>
      <c r="J609" s="87" t="str">
        <f>IF(I609="","",VLOOKUP(I609,ID!$E$1:$F$107,2,FALSE))</f>
        <v/>
      </c>
      <c r="K609" s="164"/>
      <c r="L609" s="142" t="str">
        <f>IFERROR(IF(C609="","",IF(SUMIFS(Dues!$F$4:$F$153,Dues!$B$4:$B$153,DCR!$C609)-SUMIFS($M$7:$M608,$C$7:$C608,$C609)&lt;0,"No Due",SUMIFS(Dues!$F$4:$F$153,Dues!$B$4:$B$153,DCR!$C609)-SUMIFS($M$7:$M608,$C$7:$C608,$C609))),"No Dues")</f>
        <v/>
      </c>
      <c r="M609" s="143"/>
      <c r="N609" s="143"/>
      <c r="O609" s="145" t="str">
        <f>IFERROR(IF(AND(L609&lt;=0,M609&lt;&gt;""),"Cash?",SUMIFS($M$8:$M609,$C$8:$C609,$C609)/VLOOKUP($C609,$C$8:$L609,10,FALSE)),"")</f>
        <v/>
      </c>
      <c r="P609" s="50" t="str">
        <f t="shared" si="28"/>
        <v/>
      </c>
      <c r="Q609" s="63"/>
      <c r="R609" s="88" t="str">
        <f>IF(IFERROR(VLOOKUP(C609,$C$7:C608,1,FALSE)&gt;0,0),"",1)</f>
        <v/>
      </c>
      <c r="S609" s="88"/>
      <c r="T609" s="88" t="str">
        <f t="shared" si="29"/>
        <v/>
      </c>
      <c r="U609" s="89" t="e">
        <f t="shared" si="30"/>
        <v>#VALUE!</v>
      </c>
      <c r="V609" s="61"/>
      <c r="W609" s="146"/>
      <c r="X609" s="147"/>
    </row>
    <row r="610" spans="1:24" ht="16.5" customHeight="1">
      <c r="A610" s="62"/>
      <c r="B610" s="83" t="str">
        <f>IF(C610="","",_xlfn.AGGREGATE(2,7,$B$8:B609)+1)</f>
        <v/>
      </c>
      <c r="C610" s="84" t="str">
        <f>IFERROR(IF(D610="","",INDEX('Party Data'!$C$1:$P$9950,MATCH(DCR!D610,'Party Data'!$P$2:$P$9950,0)+1,4)),"New")</f>
        <v/>
      </c>
      <c r="D610" s="7"/>
      <c r="E610" s="8" t="str">
        <f>IFERROR(IF(C610="","",VLOOKUP(C610,'Party Data'!F:H,3,FALSE)),"")</f>
        <v/>
      </c>
      <c r="F610" s="10" t="str">
        <f>IFERROR(IF(D610="","",INDEX('Party Data'!$D:$F,MATCH(DCR!C610,'Party Data'!F:F,0),1)),"")</f>
        <v/>
      </c>
      <c r="G610" s="32" t="str">
        <f>IFERROR(VLOOKUP(C610,'Party Data'!$F:$N,8,FALSE),"")</f>
        <v/>
      </c>
      <c r="H610" s="85" t="str">
        <f>IFERROR(UPPER(LEFT(VLOOKUP(C610,'Party Data'!$F:$M,5,FALSE),3)),"")</f>
        <v/>
      </c>
      <c r="I610" s="86" t="str">
        <f>IF(F610="","",VLOOKUP($D$2,ID!$C$1:$F$86,3,FALSE))</f>
        <v/>
      </c>
      <c r="J610" s="87" t="str">
        <f>IF(I610="","",VLOOKUP(I610,ID!$E$1:$F$107,2,FALSE))</f>
        <v/>
      </c>
      <c r="K610" s="164"/>
      <c r="L610" s="142" t="str">
        <f>IFERROR(IF(C610="","",IF(SUMIFS(Dues!$F$4:$F$153,Dues!$B$4:$B$153,DCR!$C610)-SUMIFS($M$7:$M609,$C$7:$C609,$C610)&lt;0,"No Due",SUMIFS(Dues!$F$4:$F$153,Dues!$B$4:$B$153,DCR!$C610)-SUMIFS($M$7:$M609,$C$7:$C609,$C610))),"No Dues")</f>
        <v/>
      </c>
      <c r="M610" s="143"/>
      <c r="N610" s="143"/>
      <c r="O610" s="145" t="str">
        <f>IFERROR(IF(AND(L610&lt;=0,M610&lt;&gt;""),"Cash?",SUMIFS($M$8:$M610,$C$8:$C610,$C610)/VLOOKUP($C610,$C$8:$L610,10,FALSE)),"")</f>
        <v/>
      </c>
      <c r="P610" s="50" t="str">
        <f t="shared" si="28"/>
        <v/>
      </c>
      <c r="Q610" s="63"/>
      <c r="R610" s="88" t="str">
        <f>IF(IFERROR(VLOOKUP(C610,$C$7:C609,1,FALSE)&gt;0,0),"",1)</f>
        <v/>
      </c>
      <c r="S610" s="88"/>
      <c r="T610" s="88" t="str">
        <f t="shared" si="29"/>
        <v/>
      </c>
      <c r="U610" s="89" t="e">
        <f t="shared" si="30"/>
        <v>#VALUE!</v>
      </c>
      <c r="V610" s="61"/>
      <c r="W610" s="146"/>
      <c r="X610" s="147"/>
    </row>
    <row r="611" spans="1:24" ht="16.5" customHeight="1">
      <c r="A611" s="62"/>
      <c r="B611" s="83" t="str">
        <f>IF(C611="","",_xlfn.AGGREGATE(2,7,$B$8:B610)+1)</f>
        <v/>
      </c>
      <c r="C611" s="84" t="str">
        <f>IFERROR(IF(D611="","",INDEX('Party Data'!$C$1:$P$9950,MATCH(DCR!D611,'Party Data'!$P$2:$P$9950,0)+1,4)),"New")</f>
        <v/>
      </c>
      <c r="D611" s="7"/>
      <c r="E611" s="8" t="str">
        <f>IFERROR(IF(C611="","",VLOOKUP(C611,'Party Data'!F:H,3,FALSE)),"")</f>
        <v/>
      </c>
      <c r="F611" s="10" t="str">
        <f>IFERROR(IF(D611="","",INDEX('Party Data'!$D:$F,MATCH(DCR!C611,'Party Data'!F:F,0),1)),"")</f>
        <v/>
      </c>
      <c r="G611" s="32" t="str">
        <f>IFERROR(VLOOKUP(C611,'Party Data'!$F:$N,8,FALSE),"")</f>
        <v/>
      </c>
      <c r="H611" s="85" t="str">
        <f>IFERROR(UPPER(LEFT(VLOOKUP(C611,'Party Data'!$F:$M,5,FALSE),3)),"")</f>
        <v/>
      </c>
      <c r="I611" s="86" t="str">
        <f>IF(F611="","",VLOOKUP($D$2,ID!$C$1:$F$86,3,FALSE))</f>
        <v/>
      </c>
      <c r="J611" s="87" t="str">
        <f>IF(I611="","",VLOOKUP(I611,ID!$E$1:$F$107,2,FALSE))</f>
        <v/>
      </c>
      <c r="K611" s="164"/>
      <c r="L611" s="142" t="str">
        <f>IFERROR(IF(C611="","",IF(SUMIFS(Dues!$F$4:$F$153,Dues!$B$4:$B$153,DCR!$C611)-SUMIFS($M$7:$M610,$C$7:$C610,$C611)&lt;0,"No Due",SUMIFS(Dues!$F$4:$F$153,Dues!$B$4:$B$153,DCR!$C611)-SUMIFS($M$7:$M610,$C$7:$C610,$C611))),"No Dues")</f>
        <v/>
      </c>
      <c r="M611" s="143"/>
      <c r="N611" s="143"/>
      <c r="O611" s="145" t="str">
        <f>IFERROR(IF(AND(L611&lt;=0,M611&lt;&gt;""),"Cash?",SUMIFS($M$8:$M611,$C$8:$C611,$C611)/VLOOKUP($C611,$C$8:$L611,10,FALSE)),"")</f>
        <v/>
      </c>
      <c r="P611" s="50" t="str">
        <f t="shared" si="28"/>
        <v/>
      </c>
      <c r="Q611" s="63"/>
      <c r="R611" s="88" t="str">
        <f>IF(IFERROR(VLOOKUP(C611,$C$7:C610,1,FALSE)&gt;0,0),"",1)</f>
        <v/>
      </c>
      <c r="S611" s="88"/>
      <c r="T611" s="88" t="str">
        <f t="shared" si="29"/>
        <v/>
      </c>
      <c r="U611" s="89" t="e">
        <f t="shared" si="30"/>
        <v>#VALUE!</v>
      </c>
      <c r="V611" s="61"/>
      <c r="W611" s="146"/>
      <c r="X611" s="147"/>
    </row>
    <row r="612" spans="1:24" ht="16.5" customHeight="1">
      <c r="A612" s="62"/>
      <c r="B612" s="83" t="str">
        <f>IF(C612="","",_xlfn.AGGREGATE(2,7,$B$8:B611)+1)</f>
        <v/>
      </c>
      <c r="C612" s="84" t="str">
        <f>IFERROR(IF(D612="","",INDEX('Party Data'!$C$1:$P$9950,MATCH(DCR!D612,'Party Data'!$P$2:$P$9950,0)+1,4)),"New")</f>
        <v/>
      </c>
      <c r="D612" s="7"/>
      <c r="E612" s="8" t="str">
        <f>IFERROR(IF(C612="","",VLOOKUP(C612,'Party Data'!F:H,3,FALSE)),"")</f>
        <v/>
      </c>
      <c r="F612" s="10" t="str">
        <f>IFERROR(IF(D612="","",INDEX('Party Data'!$D:$F,MATCH(DCR!C612,'Party Data'!F:F,0),1)),"")</f>
        <v/>
      </c>
      <c r="G612" s="32" t="str">
        <f>IFERROR(VLOOKUP(C612,'Party Data'!$F:$N,8,FALSE),"")</f>
        <v/>
      </c>
      <c r="H612" s="85" t="str">
        <f>IFERROR(UPPER(LEFT(VLOOKUP(C612,'Party Data'!$F:$M,5,FALSE),3)),"")</f>
        <v/>
      </c>
      <c r="I612" s="86" t="str">
        <f>IF(F612="","",VLOOKUP($D$2,ID!$C$1:$F$86,3,FALSE))</f>
        <v/>
      </c>
      <c r="J612" s="87" t="str">
        <f>IF(I612="","",VLOOKUP(I612,ID!$E$1:$F$107,2,FALSE))</f>
        <v/>
      </c>
      <c r="K612" s="164"/>
      <c r="L612" s="142" t="str">
        <f>IFERROR(IF(C612="","",IF(SUMIFS(Dues!$F$4:$F$153,Dues!$B$4:$B$153,DCR!$C612)-SUMIFS($M$7:$M611,$C$7:$C611,$C612)&lt;0,"No Due",SUMIFS(Dues!$F$4:$F$153,Dues!$B$4:$B$153,DCR!$C612)-SUMIFS($M$7:$M611,$C$7:$C611,$C612))),"No Dues")</f>
        <v/>
      </c>
      <c r="M612" s="143"/>
      <c r="N612" s="143"/>
      <c r="O612" s="145" t="str">
        <f>IFERROR(IF(AND(L612&lt;=0,M612&lt;&gt;""),"Cash?",SUMIFS($M$8:$M612,$C$8:$C612,$C612)/VLOOKUP($C612,$C$8:$L612,10,FALSE)),"")</f>
        <v/>
      </c>
      <c r="P612" s="50" t="str">
        <f t="shared" si="28"/>
        <v/>
      </c>
      <c r="Q612" s="63"/>
      <c r="R612" s="88" t="str">
        <f>IF(IFERROR(VLOOKUP(C612,$C$7:C611,1,FALSE)&gt;0,0),"",1)</f>
        <v/>
      </c>
      <c r="S612" s="88"/>
      <c r="T612" s="88" t="str">
        <f t="shared" si="29"/>
        <v/>
      </c>
      <c r="U612" s="89" t="e">
        <f t="shared" si="30"/>
        <v>#VALUE!</v>
      </c>
      <c r="V612" s="61"/>
      <c r="W612" s="146"/>
      <c r="X612" s="147"/>
    </row>
    <row r="613" spans="1:24" ht="16.5" customHeight="1">
      <c r="A613" s="62"/>
      <c r="B613" s="83" t="str">
        <f>IF(C613="","",_xlfn.AGGREGATE(2,7,$B$8:B612)+1)</f>
        <v/>
      </c>
      <c r="C613" s="84" t="str">
        <f>IFERROR(IF(D613="","",INDEX('Party Data'!$C$1:$P$9950,MATCH(DCR!D613,'Party Data'!$P$2:$P$9950,0)+1,4)),"New")</f>
        <v/>
      </c>
      <c r="D613" s="7"/>
      <c r="E613" s="8" t="str">
        <f>IFERROR(IF(C613="","",VLOOKUP(C613,'Party Data'!F:H,3,FALSE)),"")</f>
        <v/>
      </c>
      <c r="F613" s="10" t="str">
        <f>IFERROR(IF(D613="","",INDEX('Party Data'!$D:$F,MATCH(DCR!C613,'Party Data'!F:F,0),1)),"")</f>
        <v/>
      </c>
      <c r="G613" s="32" t="str">
        <f>IFERROR(VLOOKUP(C613,'Party Data'!$F:$N,8,FALSE),"")</f>
        <v/>
      </c>
      <c r="H613" s="85" t="str">
        <f>IFERROR(UPPER(LEFT(VLOOKUP(C613,'Party Data'!$F:$M,5,FALSE),3)),"")</f>
        <v/>
      </c>
      <c r="I613" s="86" t="str">
        <f>IF(F613="","",VLOOKUP($D$2,ID!$C$1:$F$86,3,FALSE))</f>
        <v/>
      </c>
      <c r="J613" s="87" t="str">
        <f>IF(I613="","",VLOOKUP(I613,ID!$E$1:$F$107,2,FALSE))</f>
        <v/>
      </c>
      <c r="K613" s="164"/>
      <c r="L613" s="142" t="str">
        <f>IFERROR(IF(C613="","",IF(SUMIFS(Dues!$F$4:$F$153,Dues!$B$4:$B$153,DCR!$C613)-SUMIFS($M$7:$M612,$C$7:$C612,$C613)&lt;0,"No Due",SUMIFS(Dues!$F$4:$F$153,Dues!$B$4:$B$153,DCR!$C613)-SUMIFS($M$7:$M612,$C$7:$C612,$C613))),"No Dues")</f>
        <v/>
      </c>
      <c r="M613" s="143"/>
      <c r="N613" s="143"/>
      <c r="O613" s="145" t="str">
        <f>IFERROR(IF(AND(L613&lt;=0,M613&lt;&gt;""),"Cash?",SUMIFS($M$8:$M613,$C$8:$C613,$C613)/VLOOKUP($C613,$C$8:$L613,10,FALSE)),"")</f>
        <v/>
      </c>
      <c r="P613" s="50" t="str">
        <f t="shared" si="28"/>
        <v/>
      </c>
      <c r="Q613" s="63"/>
      <c r="R613" s="88" t="str">
        <f>IF(IFERROR(VLOOKUP(C613,$C$7:C612,1,FALSE)&gt;0,0),"",1)</f>
        <v/>
      </c>
      <c r="S613" s="88"/>
      <c r="T613" s="88" t="str">
        <f t="shared" si="29"/>
        <v/>
      </c>
      <c r="U613" s="89" t="e">
        <f t="shared" si="30"/>
        <v>#VALUE!</v>
      </c>
      <c r="V613" s="61"/>
      <c r="W613" s="146"/>
      <c r="X613" s="147"/>
    </row>
    <row r="614" spans="1:24" ht="16.5" customHeight="1">
      <c r="A614" s="62"/>
      <c r="B614" s="83" t="str">
        <f>IF(C614="","",_xlfn.AGGREGATE(2,7,$B$8:B613)+1)</f>
        <v/>
      </c>
      <c r="C614" s="84" t="str">
        <f>IFERROR(IF(D614="","",INDEX('Party Data'!$C$1:$P$9950,MATCH(DCR!D614,'Party Data'!$P$2:$P$9950,0)+1,4)),"New")</f>
        <v/>
      </c>
      <c r="D614" s="7"/>
      <c r="E614" s="8" t="str">
        <f>IFERROR(IF(C614="","",VLOOKUP(C614,'Party Data'!F:H,3,FALSE)),"")</f>
        <v/>
      </c>
      <c r="F614" s="10" t="str">
        <f>IFERROR(IF(D614="","",INDEX('Party Data'!$D:$F,MATCH(DCR!C614,'Party Data'!F:F,0),1)),"")</f>
        <v/>
      </c>
      <c r="G614" s="32" t="str">
        <f>IFERROR(VLOOKUP(C614,'Party Data'!$F:$N,8,FALSE),"")</f>
        <v/>
      </c>
      <c r="H614" s="85" t="str">
        <f>IFERROR(UPPER(LEFT(VLOOKUP(C614,'Party Data'!$F:$M,5,FALSE),3)),"")</f>
        <v/>
      </c>
      <c r="I614" s="86" t="str">
        <f>IF(F614="","",VLOOKUP($D$2,ID!$C$1:$F$86,3,FALSE))</f>
        <v/>
      </c>
      <c r="J614" s="87" t="str">
        <f>IF(I614="","",VLOOKUP(I614,ID!$E$1:$F$107,2,FALSE))</f>
        <v/>
      </c>
      <c r="K614" s="164"/>
      <c r="L614" s="142" t="str">
        <f>IFERROR(IF(C614="","",IF(SUMIFS(Dues!$F$4:$F$153,Dues!$B$4:$B$153,DCR!$C614)-SUMIFS($M$7:$M613,$C$7:$C613,$C614)&lt;0,"No Due",SUMIFS(Dues!$F$4:$F$153,Dues!$B$4:$B$153,DCR!$C614)-SUMIFS($M$7:$M613,$C$7:$C613,$C614))),"No Dues")</f>
        <v/>
      </c>
      <c r="M614" s="143"/>
      <c r="N614" s="143"/>
      <c r="O614" s="145" t="str">
        <f>IFERROR(IF(AND(L614&lt;=0,M614&lt;&gt;""),"Cash?",SUMIFS($M$8:$M614,$C$8:$C614,$C614)/VLOOKUP($C614,$C$8:$L614,10,FALSE)),"")</f>
        <v/>
      </c>
      <c r="P614" s="50" t="str">
        <f t="shared" si="28"/>
        <v/>
      </c>
      <c r="Q614" s="63"/>
      <c r="R614" s="88" t="str">
        <f>IF(IFERROR(VLOOKUP(C614,$C$7:C613,1,FALSE)&gt;0,0),"",1)</f>
        <v/>
      </c>
      <c r="S614" s="88"/>
      <c r="T614" s="88" t="str">
        <f t="shared" si="29"/>
        <v/>
      </c>
      <c r="U614" s="89" t="e">
        <f t="shared" si="30"/>
        <v>#VALUE!</v>
      </c>
      <c r="V614" s="61"/>
      <c r="W614" s="146"/>
      <c r="X614" s="147"/>
    </row>
    <row r="615" spans="1:24" ht="16.5" customHeight="1">
      <c r="A615" s="62"/>
      <c r="B615" s="83" t="str">
        <f>IF(C615="","",_xlfn.AGGREGATE(2,7,$B$8:B614)+1)</f>
        <v/>
      </c>
      <c r="C615" s="84" t="str">
        <f>IFERROR(IF(D615="","",INDEX('Party Data'!$C$1:$P$9950,MATCH(DCR!D615,'Party Data'!$P$2:$P$9950,0)+1,4)),"New")</f>
        <v/>
      </c>
      <c r="D615" s="7"/>
      <c r="E615" s="8" t="str">
        <f>IFERROR(IF(C615="","",VLOOKUP(C615,'Party Data'!F:H,3,FALSE)),"")</f>
        <v/>
      </c>
      <c r="F615" s="10" t="str">
        <f>IFERROR(IF(D615="","",INDEX('Party Data'!$D:$F,MATCH(DCR!C615,'Party Data'!F:F,0),1)),"")</f>
        <v/>
      </c>
      <c r="G615" s="32" t="str">
        <f>IFERROR(VLOOKUP(C615,'Party Data'!$F:$N,8,FALSE),"")</f>
        <v/>
      </c>
      <c r="H615" s="85" t="str">
        <f>IFERROR(UPPER(LEFT(VLOOKUP(C615,'Party Data'!$F:$M,5,FALSE),3)),"")</f>
        <v/>
      </c>
      <c r="I615" s="86" t="str">
        <f>IF(F615="","",VLOOKUP($D$2,ID!$C$1:$F$86,3,FALSE))</f>
        <v/>
      </c>
      <c r="J615" s="87" t="str">
        <f>IF(I615="","",VLOOKUP(I615,ID!$E$1:$F$107,2,FALSE))</f>
        <v/>
      </c>
      <c r="K615" s="164"/>
      <c r="L615" s="142" t="str">
        <f>IFERROR(IF(C615="","",IF(SUMIFS(Dues!$F$4:$F$153,Dues!$B$4:$B$153,DCR!$C615)-SUMIFS($M$7:$M614,$C$7:$C614,$C615)&lt;0,"No Due",SUMIFS(Dues!$F$4:$F$153,Dues!$B$4:$B$153,DCR!$C615)-SUMIFS($M$7:$M614,$C$7:$C614,$C615))),"No Dues")</f>
        <v/>
      </c>
      <c r="M615" s="143"/>
      <c r="N615" s="143"/>
      <c r="O615" s="145" t="str">
        <f>IFERROR(IF(AND(L615&lt;=0,M615&lt;&gt;""),"Cash?",SUMIFS($M$8:$M615,$C$8:$C615,$C615)/VLOOKUP($C615,$C$8:$L615,10,FALSE)),"")</f>
        <v/>
      </c>
      <c r="P615" s="50" t="str">
        <f t="shared" si="28"/>
        <v/>
      </c>
      <c r="Q615" s="63"/>
      <c r="R615" s="88" t="str">
        <f>IF(IFERROR(VLOOKUP(C615,$C$7:C614,1,FALSE)&gt;0,0),"",1)</f>
        <v/>
      </c>
      <c r="S615" s="88"/>
      <c r="T615" s="88" t="str">
        <f t="shared" si="29"/>
        <v/>
      </c>
      <c r="U615" s="89" t="e">
        <f t="shared" si="30"/>
        <v>#VALUE!</v>
      </c>
      <c r="V615" s="61"/>
      <c r="W615" s="146"/>
      <c r="X615" s="147"/>
    </row>
    <row r="616" spans="1:24" ht="16.5" customHeight="1">
      <c r="A616" s="62"/>
      <c r="B616" s="83" t="str">
        <f>IF(C616="","",_xlfn.AGGREGATE(2,7,$B$8:B615)+1)</f>
        <v/>
      </c>
      <c r="C616" s="84" t="str">
        <f>IFERROR(IF(D616="","",INDEX('Party Data'!$C$1:$P$9950,MATCH(DCR!D616,'Party Data'!$P$2:$P$9950,0)+1,4)),"New")</f>
        <v/>
      </c>
      <c r="D616" s="7"/>
      <c r="E616" s="8" t="str">
        <f>IFERROR(IF(C616="","",VLOOKUP(C616,'Party Data'!F:H,3,FALSE)),"")</f>
        <v/>
      </c>
      <c r="F616" s="10" t="str">
        <f>IFERROR(IF(D616="","",INDEX('Party Data'!$D:$F,MATCH(DCR!C616,'Party Data'!F:F,0),1)),"")</f>
        <v/>
      </c>
      <c r="G616" s="32" t="str">
        <f>IFERROR(VLOOKUP(C616,'Party Data'!$F:$N,8,FALSE),"")</f>
        <v/>
      </c>
      <c r="H616" s="85" t="str">
        <f>IFERROR(UPPER(LEFT(VLOOKUP(C616,'Party Data'!$F:$M,5,FALSE),3)),"")</f>
        <v/>
      </c>
      <c r="I616" s="86" t="str">
        <f>IF(F616="","",VLOOKUP($D$2,ID!$C$1:$F$86,3,FALSE))</f>
        <v/>
      </c>
      <c r="J616" s="87" t="str">
        <f>IF(I616="","",VLOOKUP(I616,ID!$E$1:$F$107,2,FALSE))</f>
        <v/>
      </c>
      <c r="K616" s="164"/>
      <c r="L616" s="142" t="str">
        <f>IFERROR(IF(C616="","",IF(SUMIFS(Dues!$F$4:$F$153,Dues!$B$4:$B$153,DCR!$C616)-SUMIFS($M$7:$M615,$C$7:$C615,$C616)&lt;0,"No Due",SUMIFS(Dues!$F$4:$F$153,Dues!$B$4:$B$153,DCR!$C616)-SUMIFS($M$7:$M615,$C$7:$C615,$C616))),"No Dues")</f>
        <v/>
      </c>
      <c r="M616" s="143"/>
      <c r="N616" s="143"/>
      <c r="O616" s="145" t="str">
        <f>IFERROR(IF(AND(L616&lt;=0,M616&lt;&gt;""),"Cash?",SUMIFS($M$8:$M616,$C$8:$C616,$C616)/VLOOKUP($C616,$C$8:$L616,10,FALSE)),"")</f>
        <v/>
      </c>
      <c r="P616" s="50" t="str">
        <f t="shared" si="28"/>
        <v/>
      </c>
      <c r="Q616" s="63"/>
      <c r="R616" s="88" t="str">
        <f>IF(IFERROR(VLOOKUP(C616,$C$7:C615,1,FALSE)&gt;0,0),"",1)</f>
        <v/>
      </c>
      <c r="S616" s="88"/>
      <c r="T616" s="88" t="str">
        <f t="shared" si="29"/>
        <v/>
      </c>
      <c r="U616" s="89" t="e">
        <f t="shared" si="30"/>
        <v>#VALUE!</v>
      </c>
      <c r="V616" s="61"/>
      <c r="W616" s="146"/>
      <c r="X616" s="147"/>
    </row>
    <row r="617" spans="1:24" ht="16.5" customHeight="1">
      <c r="A617" s="62"/>
      <c r="B617" s="83" t="str">
        <f>IF(C617="","",_xlfn.AGGREGATE(2,7,$B$8:B616)+1)</f>
        <v/>
      </c>
      <c r="C617" s="84" t="str">
        <f>IFERROR(IF(D617="","",INDEX('Party Data'!$C$1:$P$9950,MATCH(DCR!D617,'Party Data'!$P$2:$P$9950,0)+1,4)),"New")</f>
        <v/>
      </c>
      <c r="D617" s="7"/>
      <c r="E617" s="8" t="str">
        <f>IFERROR(IF(C617="","",VLOOKUP(C617,'Party Data'!F:H,3,FALSE)),"")</f>
        <v/>
      </c>
      <c r="F617" s="10" t="str">
        <f>IFERROR(IF(D617="","",INDEX('Party Data'!$D:$F,MATCH(DCR!C617,'Party Data'!F:F,0),1)),"")</f>
        <v/>
      </c>
      <c r="G617" s="32" t="str">
        <f>IFERROR(VLOOKUP(C617,'Party Data'!$F:$N,8,FALSE),"")</f>
        <v/>
      </c>
      <c r="H617" s="85" t="str">
        <f>IFERROR(UPPER(LEFT(VLOOKUP(C617,'Party Data'!$F:$M,5,FALSE),3)),"")</f>
        <v/>
      </c>
      <c r="I617" s="86" t="str">
        <f>IF(F617="","",VLOOKUP($D$2,ID!$C$1:$F$86,3,FALSE))</f>
        <v/>
      </c>
      <c r="J617" s="87" t="str">
        <f>IF(I617="","",VLOOKUP(I617,ID!$E$1:$F$107,2,FALSE))</f>
        <v/>
      </c>
      <c r="K617" s="164"/>
      <c r="L617" s="142" t="str">
        <f>IFERROR(IF(C617="","",IF(SUMIFS(Dues!$F$4:$F$153,Dues!$B$4:$B$153,DCR!$C617)-SUMIFS($M$7:$M616,$C$7:$C616,$C617)&lt;0,"No Due",SUMIFS(Dues!$F$4:$F$153,Dues!$B$4:$B$153,DCR!$C617)-SUMIFS($M$7:$M616,$C$7:$C616,$C617))),"No Dues")</f>
        <v/>
      </c>
      <c r="M617" s="143"/>
      <c r="N617" s="143"/>
      <c r="O617" s="145" t="str">
        <f>IFERROR(IF(AND(L617&lt;=0,M617&lt;&gt;""),"Cash?",SUMIFS($M$8:$M617,$C$8:$C617,$C617)/VLOOKUP($C617,$C$8:$L617,10,FALSE)),"")</f>
        <v/>
      </c>
      <c r="P617" s="50" t="str">
        <f t="shared" si="28"/>
        <v/>
      </c>
      <c r="Q617" s="63"/>
      <c r="R617" s="88" t="str">
        <f>IF(IFERROR(VLOOKUP(C617,$C$7:C616,1,FALSE)&gt;0,0),"",1)</f>
        <v/>
      </c>
      <c r="S617" s="88"/>
      <c r="T617" s="88" t="str">
        <f t="shared" si="29"/>
        <v/>
      </c>
      <c r="U617" s="89" t="e">
        <f t="shared" si="30"/>
        <v>#VALUE!</v>
      </c>
      <c r="V617" s="61"/>
      <c r="W617" s="146"/>
      <c r="X617" s="147"/>
    </row>
    <row r="618" spans="1:24" ht="16.5" customHeight="1">
      <c r="A618" s="62"/>
      <c r="B618" s="83" t="str">
        <f>IF(C618="","",_xlfn.AGGREGATE(2,7,$B$8:B617)+1)</f>
        <v/>
      </c>
      <c r="C618" s="84" t="str">
        <f>IFERROR(IF(D618="","",INDEX('Party Data'!$C$1:$P$9950,MATCH(DCR!D618,'Party Data'!$P$2:$P$9950,0)+1,4)),"New")</f>
        <v/>
      </c>
      <c r="D618" s="7"/>
      <c r="E618" s="8" t="str">
        <f>IFERROR(IF(C618="","",VLOOKUP(C618,'Party Data'!F:H,3,FALSE)),"")</f>
        <v/>
      </c>
      <c r="F618" s="10" t="str">
        <f>IFERROR(IF(D618="","",INDEX('Party Data'!$D:$F,MATCH(DCR!C618,'Party Data'!F:F,0),1)),"")</f>
        <v/>
      </c>
      <c r="G618" s="32" t="str">
        <f>IFERROR(VLOOKUP(C618,'Party Data'!$F:$N,8,FALSE),"")</f>
        <v/>
      </c>
      <c r="H618" s="85" t="str">
        <f>IFERROR(UPPER(LEFT(VLOOKUP(C618,'Party Data'!$F:$M,5,FALSE),3)),"")</f>
        <v/>
      </c>
      <c r="I618" s="86" t="str">
        <f>IF(F618="","",VLOOKUP($D$2,ID!$C$1:$F$86,3,FALSE))</f>
        <v/>
      </c>
      <c r="J618" s="87" t="str">
        <f>IF(I618="","",VLOOKUP(I618,ID!$E$1:$F$107,2,FALSE))</f>
        <v/>
      </c>
      <c r="K618" s="164"/>
      <c r="L618" s="142" t="str">
        <f>IFERROR(IF(C618="","",IF(SUMIFS(Dues!$F$4:$F$153,Dues!$B$4:$B$153,DCR!$C618)-SUMIFS($M$7:$M617,$C$7:$C617,$C618)&lt;0,"No Due",SUMIFS(Dues!$F$4:$F$153,Dues!$B$4:$B$153,DCR!$C618)-SUMIFS($M$7:$M617,$C$7:$C617,$C618))),"No Dues")</f>
        <v/>
      </c>
      <c r="M618" s="143"/>
      <c r="N618" s="143"/>
      <c r="O618" s="145" t="str">
        <f>IFERROR(IF(AND(L618&lt;=0,M618&lt;&gt;""),"Cash?",SUMIFS($M$8:$M618,$C$8:$C618,$C618)/VLOOKUP($C618,$C$8:$L618,10,FALSE)),"")</f>
        <v/>
      </c>
      <c r="P618" s="50" t="str">
        <f t="shared" si="28"/>
        <v/>
      </c>
      <c r="Q618" s="63"/>
      <c r="R618" s="88" t="str">
        <f>IF(IFERROR(VLOOKUP(C618,$C$7:C617,1,FALSE)&gt;0,0),"",1)</f>
        <v/>
      </c>
      <c r="S618" s="88"/>
      <c r="T618" s="88" t="str">
        <f t="shared" si="29"/>
        <v/>
      </c>
      <c r="U618" s="89" t="e">
        <f t="shared" si="30"/>
        <v>#VALUE!</v>
      </c>
      <c r="V618" s="61"/>
      <c r="W618" s="146"/>
      <c r="X618" s="147"/>
    </row>
    <row r="619" spans="1:24" ht="16.5" customHeight="1">
      <c r="A619" s="62"/>
      <c r="B619" s="83" t="str">
        <f>IF(C619="","",_xlfn.AGGREGATE(2,7,$B$8:B618)+1)</f>
        <v/>
      </c>
      <c r="C619" s="84" t="str">
        <f>IFERROR(IF(D619="","",INDEX('Party Data'!$C$1:$P$9950,MATCH(DCR!D619,'Party Data'!$P$2:$P$9950,0)+1,4)),"New")</f>
        <v/>
      </c>
      <c r="D619" s="7"/>
      <c r="E619" s="8" t="str">
        <f>IFERROR(IF(C619="","",VLOOKUP(C619,'Party Data'!F:H,3,FALSE)),"")</f>
        <v/>
      </c>
      <c r="F619" s="10" t="str">
        <f>IFERROR(IF(D619="","",INDEX('Party Data'!$D:$F,MATCH(DCR!C619,'Party Data'!F:F,0),1)),"")</f>
        <v/>
      </c>
      <c r="G619" s="32" t="str">
        <f>IFERROR(VLOOKUP(C619,'Party Data'!$F:$N,8,FALSE),"")</f>
        <v/>
      </c>
      <c r="H619" s="85" t="str">
        <f>IFERROR(UPPER(LEFT(VLOOKUP(C619,'Party Data'!$F:$M,5,FALSE),3)),"")</f>
        <v/>
      </c>
      <c r="I619" s="86" t="str">
        <f>IF(F619="","",VLOOKUP($D$2,ID!$C$1:$F$86,3,FALSE))</f>
        <v/>
      </c>
      <c r="J619" s="87" t="str">
        <f>IF(I619="","",VLOOKUP(I619,ID!$E$1:$F$107,2,FALSE))</f>
        <v/>
      </c>
      <c r="K619" s="164"/>
      <c r="L619" s="142" t="str">
        <f>IFERROR(IF(C619="","",IF(SUMIFS(Dues!$F$4:$F$153,Dues!$B$4:$B$153,DCR!$C619)-SUMIFS($M$7:$M618,$C$7:$C618,$C619)&lt;0,"No Due",SUMIFS(Dues!$F$4:$F$153,Dues!$B$4:$B$153,DCR!$C619)-SUMIFS($M$7:$M618,$C$7:$C618,$C619))),"No Dues")</f>
        <v/>
      </c>
      <c r="M619" s="143"/>
      <c r="N619" s="143"/>
      <c r="O619" s="145" t="str">
        <f>IFERROR(IF(AND(L619&lt;=0,M619&lt;&gt;""),"Cash?",SUMIFS($M$8:$M619,$C$8:$C619,$C619)/VLOOKUP($C619,$C$8:$L619,10,FALSE)),"")</f>
        <v/>
      </c>
      <c r="P619" s="50" t="str">
        <f t="shared" si="28"/>
        <v/>
      </c>
      <c r="Q619" s="63"/>
      <c r="R619" s="88" t="str">
        <f>IF(IFERROR(VLOOKUP(C619,$C$7:C618,1,FALSE)&gt;0,0),"",1)</f>
        <v/>
      </c>
      <c r="S619" s="88"/>
      <c r="T619" s="88" t="str">
        <f t="shared" si="29"/>
        <v/>
      </c>
      <c r="U619" s="89" t="e">
        <f t="shared" si="30"/>
        <v>#VALUE!</v>
      </c>
      <c r="V619" s="61"/>
      <c r="W619" s="146"/>
      <c r="X619" s="147"/>
    </row>
    <row r="620" spans="1:24" ht="16.5" customHeight="1">
      <c r="A620" s="62"/>
      <c r="B620" s="83" t="str">
        <f>IF(C620="","",_xlfn.AGGREGATE(2,7,$B$8:B619)+1)</f>
        <v/>
      </c>
      <c r="C620" s="84" t="str">
        <f>IFERROR(IF(D620="","",INDEX('Party Data'!$C$1:$P$9950,MATCH(DCR!D620,'Party Data'!$P$2:$P$9950,0)+1,4)),"New")</f>
        <v/>
      </c>
      <c r="D620" s="7"/>
      <c r="E620" s="8" t="str">
        <f>IFERROR(IF(C620="","",VLOOKUP(C620,'Party Data'!F:H,3,FALSE)),"")</f>
        <v/>
      </c>
      <c r="F620" s="10" t="str">
        <f>IFERROR(IF(D620="","",INDEX('Party Data'!$D:$F,MATCH(DCR!C620,'Party Data'!F:F,0),1)),"")</f>
        <v/>
      </c>
      <c r="G620" s="32" t="str">
        <f>IFERROR(VLOOKUP(C620,'Party Data'!$F:$N,8,FALSE),"")</f>
        <v/>
      </c>
      <c r="H620" s="85" t="str">
        <f>IFERROR(UPPER(LEFT(VLOOKUP(C620,'Party Data'!$F:$M,5,FALSE),3)),"")</f>
        <v/>
      </c>
      <c r="I620" s="86" t="str">
        <f>IF(F620="","",VLOOKUP($D$2,ID!$C$1:$F$86,3,FALSE))</f>
        <v/>
      </c>
      <c r="J620" s="87" t="str">
        <f>IF(I620="","",VLOOKUP(I620,ID!$E$1:$F$107,2,FALSE))</f>
        <v/>
      </c>
      <c r="K620" s="164"/>
      <c r="L620" s="142" t="str">
        <f>IFERROR(IF(C620="","",IF(SUMIFS(Dues!$F$4:$F$153,Dues!$B$4:$B$153,DCR!$C620)-SUMIFS($M$7:$M619,$C$7:$C619,$C620)&lt;0,"No Due",SUMIFS(Dues!$F$4:$F$153,Dues!$B$4:$B$153,DCR!$C620)-SUMIFS($M$7:$M619,$C$7:$C619,$C620))),"No Dues")</f>
        <v/>
      </c>
      <c r="M620" s="143"/>
      <c r="N620" s="143"/>
      <c r="O620" s="145" t="str">
        <f>IFERROR(IF(AND(L620&lt;=0,M620&lt;&gt;""),"Cash?",SUMIFS($M$8:$M620,$C$8:$C620,$C620)/VLOOKUP($C620,$C$8:$L620,10,FALSE)),"")</f>
        <v/>
      </c>
      <c r="P620" s="50" t="str">
        <f t="shared" si="28"/>
        <v/>
      </c>
      <c r="Q620" s="63"/>
      <c r="R620" s="88" t="str">
        <f>IF(IFERROR(VLOOKUP(C620,$C$7:C619,1,FALSE)&gt;0,0),"",1)</f>
        <v/>
      </c>
      <c r="S620" s="88"/>
      <c r="T620" s="88" t="str">
        <f t="shared" si="29"/>
        <v/>
      </c>
      <c r="U620" s="89" t="e">
        <f t="shared" si="30"/>
        <v>#VALUE!</v>
      </c>
      <c r="V620" s="61"/>
      <c r="W620" s="146"/>
      <c r="X620" s="147"/>
    </row>
    <row r="621" spans="1:24" ht="16.5" customHeight="1">
      <c r="A621" s="62"/>
      <c r="B621" s="83" t="str">
        <f>IF(C621="","",_xlfn.AGGREGATE(2,7,$B$8:B620)+1)</f>
        <v/>
      </c>
      <c r="C621" s="84" t="str">
        <f>IFERROR(IF(D621="","",INDEX('Party Data'!$C$1:$P$9950,MATCH(DCR!D621,'Party Data'!$P$2:$P$9950,0)+1,4)),"New")</f>
        <v/>
      </c>
      <c r="D621" s="7"/>
      <c r="E621" s="8" t="str">
        <f>IFERROR(IF(C621="","",VLOOKUP(C621,'Party Data'!F:H,3,FALSE)),"")</f>
        <v/>
      </c>
      <c r="F621" s="10" t="str">
        <f>IFERROR(IF(D621="","",INDEX('Party Data'!$D:$F,MATCH(DCR!C621,'Party Data'!F:F,0),1)),"")</f>
        <v/>
      </c>
      <c r="G621" s="32" t="str">
        <f>IFERROR(VLOOKUP(C621,'Party Data'!$F:$N,8,FALSE),"")</f>
        <v/>
      </c>
      <c r="H621" s="85" t="str">
        <f>IFERROR(UPPER(LEFT(VLOOKUP(C621,'Party Data'!$F:$M,5,FALSE),3)),"")</f>
        <v/>
      </c>
      <c r="I621" s="86" t="str">
        <f>IF(F621="","",VLOOKUP($D$2,ID!$C$1:$F$86,3,FALSE))</f>
        <v/>
      </c>
      <c r="J621" s="87" t="str">
        <f>IF(I621="","",VLOOKUP(I621,ID!$E$1:$F$107,2,FALSE))</f>
        <v/>
      </c>
      <c r="K621" s="164"/>
      <c r="L621" s="142" t="str">
        <f>IFERROR(IF(C621="","",IF(SUMIFS(Dues!$F$4:$F$153,Dues!$B$4:$B$153,DCR!$C621)-SUMIFS($M$7:$M620,$C$7:$C620,$C621)&lt;0,"No Due",SUMIFS(Dues!$F$4:$F$153,Dues!$B$4:$B$153,DCR!$C621)-SUMIFS($M$7:$M620,$C$7:$C620,$C621))),"No Dues")</f>
        <v/>
      </c>
      <c r="M621" s="143"/>
      <c r="N621" s="143"/>
      <c r="O621" s="145" t="str">
        <f>IFERROR(IF(AND(L621&lt;=0,M621&lt;&gt;""),"Cash?",SUMIFS($M$8:$M621,$C$8:$C621,$C621)/VLOOKUP($C621,$C$8:$L621,10,FALSE)),"")</f>
        <v/>
      </c>
      <c r="P621" s="50" t="str">
        <f t="shared" si="28"/>
        <v/>
      </c>
      <c r="Q621" s="63"/>
      <c r="R621" s="88" t="str">
        <f>IF(IFERROR(VLOOKUP(C621,$C$7:C620,1,FALSE)&gt;0,0),"",1)</f>
        <v/>
      </c>
      <c r="S621" s="88"/>
      <c r="T621" s="88" t="str">
        <f t="shared" si="29"/>
        <v/>
      </c>
      <c r="U621" s="89" t="e">
        <f t="shared" si="30"/>
        <v>#VALUE!</v>
      </c>
      <c r="V621" s="61"/>
      <c r="W621" s="146"/>
      <c r="X621" s="147"/>
    </row>
    <row r="622" spans="1:24" ht="16.5" customHeight="1">
      <c r="A622" s="62"/>
      <c r="B622" s="83" t="str">
        <f>IF(C622="","",_xlfn.AGGREGATE(2,7,$B$8:B621)+1)</f>
        <v/>
      </c>
      <c r="C622" s="84" t="str">
        <f>IFERROR(IF(D622="","",INDEX('Party Data'!$C$1:$P$9950,MATCH(DCR!D622,'Party Data'!$P$2:$P$9950,0)+1,4)),"New")</f>
        <v/>
      </c>
      <c r="D622" s="7"/>
      <c r="E622" s="8" t="str">
        <f>IFERROR(IF(C622="","",VLOOKUP(C622,'Party Data'!F:H,3,FALSE)),"")</f>
        <v/>
      </c>
      <c r="F622" s="10" t="str">
        <f>IFERROR(IF(D622="","",INDEX('Party Data'!$D:$F,MATCH(DCR!C622,'Party Data'!F:F,0),1)),"")</f>
        <v/>
      </c>
      <c r="G622" s="32" t="str">
        <f>IFERROR(VLOOKUP(C622,'Party Data'!$F:$N,8,FALSE),"")</f>
        <v/>
      </c>
      <c r="H622" s="85" t="str">
        <f>IFERROR(UPPER(LEFT(VLOOKUP(C622,'Party Data'!$F:$M,5,FALSE),3)),"")</f>
        <v/>
      </c>
      <c r="I622" s="86" t="str">
        <f>IF(F622="","",VLOOKUP($D$2,ID!$C$1:$F$86,3,FALSE))</f>
        <v/>
      </c>
      <c r="J622" s="87" t="str">
        <f>IF(I622="","",VLOOKUP(I622,ID!$E$1:$F$107,2,FALSE))</f>
        <v/>
      </c>
      <c r="K622" s="164"/>
      <c r="L622" s="142" t="str">
        <f>IFERROR(IF(C622="","",IF(SUMIFS(Dues!$F$4:$F$153,Dues!$B$4:$B$153,DCR!$C622)-SUMIFS($M$7:$M621,$C$7:$C621,$C622)&lt;0,"No Due",SUMIFS(Dues!$F$4:$F$153,Dues!$B$4:$B$153,DCR!$C622)-SUMIFS($M$7:$M621,$C$7:$C621,$C622))),"No Dues")</f>
        <v/>
      </c>
      <c r="M622" s="143"/>
      <c r="N622" s="143"/>
      <c r="O622" s="145" t="str">
        <f>IFERROR(IF(AND(L622&lt;=0,M622&lt;&gt;""),"Cash?",SUMIFS($M$8:$M622,$C$8:$C622,$C622)/VLOOKUP($C622,$C$8:$L622,10,FALSE)),"")</f>
        <v/>
      </c>
      <c r="P622" s="50" t="str">
        <f t="shared" si="28"/>
        <v/>
      </c>
      <c r="Q622" s="63"/>
      <c r="R622" s="88" t="str">
        <f>IF(IFERROR(VLOOKUP(C622,$C$7:C621,1,FALSE)&gt;0,0),"",1)</f>
        <v/>
      </c>
      <c r="S622" s="88"/>
      <c r="T622" s="88" t="str">
        <f t="shared" si="29"/>
        <v/>
      </c>
      <c r="U622" s="89" t="e">
        <f t="shared" si="30"/>
        <v>#VALUE!</v>
      </c>
      <c r="V622" s="61"/>
      <c r="W622" s="146"/>
      <c r="X622" s="147"/>
    </row>
    <row r="623" spans="1:24" ht="16.5" customHeight="1">
      <c r="A623" s="62"/>
      <c r="B623" s="83" t="str">
        <f>IF(C623="","",_xlfn.AGGREGATE(2,7,$B$8:B622)+1)</f>
        <v/>
      </c>
      <c r="C623" s="84" t="str">
        <f>IFERROR(IF(D623="","",INDEX('Party Data'!$C$1:$P$9950,MATCH(DCR!D623,'Party Data'!$P$2:$P$9950,0)+1,4)),"New")</f>
        <v/>
      </c>
      <c r="D623" s="7"/>
      <c r="E623" s="8" t="str">
        <f>IFERROR(IF(C623="","",VLOOKUP(C623,'Party Data'!F:H,3,FALSE)),"")</f>
        <v/>
      </c>
      <c r="F623" s="10" t="str">
        <f>IFERROR(IF(D623="","",INDEX('Party Data'!$D:$F,MATCH(DCR!C623,'Party Data'!F:F,0),1)),"")</f>
        <v/>
      </c>
      <c r="G623" s="32" t="str">
        <f>IFERROR(VLOOKUP(C623,'Party Data'!$F:$N,8,FALSE),"")</f>
        <v/>
      </c>
      <c r="H623" s="85" t="str">
        <f>IFERROR(UPPER(LEFT(VLOOKUP(C623,'Party Data'!$F:$M,5,FALSE),3)),"")</f>
        <v/>
      </c>
      <c r="I623" s="86" t="str">
        <f>IF(F623="","",VLOOKUP($D$2,ID!$C$1:$F$86,3,FALSE))</f>
        <v/>
      </c>
      <c r="J623" s="87" t="str">
        <f>IF(I623="","",VLOOKUP(I623,ID!$E$1:$F$107,2,FALSE))</f>
        <v/>
      </c>
      <c r="K623" s="164"/>
      <c r="L623" s="142" t="str">
        <f>IFERROR(IF(C623="","",IF(SUMIFS(Dues!$F$4:$F$153,Dues!$B$4:$B$153,DCR!$C623)-SUMIFS($M$7:$M622,$C$7:$C622,$C623)&lt;0,"No Due",SUMIFS(Dues!$F$4:$F$153,Dues!$B$4:$B$153,DCR!$C623)-SUMIFS($M$7:$M622,$C$7:$C622,$C623))),"No Dues")</f>
        <v/>
      </c>
      <c r="M623" s="143"/>
      <c r="N623" s="143"/>
      <c r="O623" s="145" t="str">
        <f>IFERROR(IF(AND(L623&lt;=0,M623&lt;&gt;""),"Cash?",SUMIFS($M$8:$M623,$C$8:$C623,$C623)/VLOOKUP($C623,$C$8:$L623,10,FALSE)),"")</f>
        <v/>
      </c>
      <c r="P623" s="50" t="str">
        <f t="shared" si="28"/>
        <v/>
      </c>
      <c r="Q623" s="63"/>
      <c r="R623" s="88" t="str">
        <f>IF(IFERROR(VLOOKUP(C623,$C$7:C622,1,FALSE)&gt;0,0),"",1)</f>
        <v/>
      </c>
      <c r="S623" s="88"/>
      <c r="T623" s="88" t="str">
        <f t="shared" si="29"/>
        <v/>
      </c>
      <c r="U623" s="89" t="e">
        <f t="shared" si="30"/>
        <v>#VALUE!</v>
      </c>
      <c r="V623" s="61"/>
      <c r="W623" s="146"/>
      <c r="X623" s="147"/>
    </row>
    <row r="624" spans="1:24" ht="16.5" customHeight="1">
      <c r="A624" s="62"/>
      <c r="B624" s="83" t="str">
        <f>IF(C624="","",_xlfn.AGGREGATE(2,7,$B$8:B623)+1)</f>
        <v/>
      </c>
      <c r="C624" s="84" t="str">
        <f>IFERROR(IF(D624="","",INDEX('Party Data'!$C$1:$P$9950,MATCH(DCR!D624,'Party Data'!$P$2:$P$9950,0)+1,4)),"New")</f>
        <v/>
      </c>
      <c r="D624" s="7"/>
      <c r="E624" s="8" t="str">
        <f>IFERROR(IF(C624="","",VLOOKUP(C624,'Party Data'!F:H,3,FALSE)),"")</f>
        <v/>
      </c>
      <c r="F624" s="10" t="str">
        <f>IFERROR(IF(D624="","",INDEX('Party Data'!$D:$F,MATCH(DCR!C624,'Party Data'!F:F,0),1)),"")</f>
        <v/>
      </c>
      <c r="G624" s="32" t="str">
        <f>IFERROR(VLOOKUP(C624,'Party Data'!$F:$N,8,FALSE),"")</f>
        <v/>
      </c>
      <c r="H624" s="85" t="str">
        <f>IFERROR(UPPER(LEFT(VLOOKUP(C624,'Party Data'!$F:$M,5,FALSE),3)),"")</f>
        <v/>
      </c>
      <c r="I624" s="86" t="str">
        <f>IF(F624="","",VLOOKUP($D$2,ID!$C$1:$F$86,3,FALSE))</f>
        <v/>
      </c>
      <c r="J624" s="87" t="str">
        <f>IF(I624="","",VLOOKUP(I624,ID!$E$1:$F$107,2,FALSE))</f>
        <v/>
      </c>
      <c r="K624" s="164"/>
      <c r="L624" s="142" t="str">
        <f>IFERROR(IF(C624="","",IF(SUMIFS(Dues!$F$4:$F$153,Dues!$B$4:$B$153,DCR!$C624)-SUMIFS($M$7:$M623,$C$7:$C623,$C624)&lt;0,"No Due",SUMIFS(Dues!$F$4:$F$153,Dues!$B$4:$B$153,DCR!$C624)-SUMIFS($M$7:$M623,$C$7:$C623,$C624))),"No Dues")</f>
        <v/>
      </c>
      <c r="M624" s="143"/>
      <c r="N624" s="143"/>
      <c r="O624" s="145" t="str">
        <f>IFERROR(IF(AND(L624&lt;=0,M624&lt;&gt;""),"Cash?",SUMIFS($M$8:$M624,$C$8:$C624,$C624)/VLOOKUP($C624,$C$8:$L624,10,FALSE)),"")</f>
        <v/>
      </c>
      <c r="P624" s="50" t="str">
        <f t="shared" si="28"/>
        <v/>
      </c>
      <c r="Q624" s="63"/>
      <c r="R624" s="88" t="str">
        <f>IF(IFERROR(VLOOKUP(C624,$C$7:C623,1,FALSE)&gt;0,0),"",1)</f>
        <v/>
      </c>
      <c r="S624" s="88"/>
      <c r="T624" s="88" t="str">
        <f t="shared" si="29"/>
        <v/>
      </c>
      <c r="U624" s="89" t="e">
        <f t="shared" si="30"/>
        <v>#VALUE!</v>
      </c>
      <c r="V624" s="61"/>
      <c r="W624" s="146"/>
      <c r="X624" s="147"/>
    </row>
    <row r="625" spans="1:24" ht="16.5" customHeight="1">
      <c r="A625" s="62"/>
      <c r="B625" s="83" t="str">
        <f>IF(C625="","",_xlfn.AGGREGATE(2,7,$B$8:B624)+1)</f>
        <v/>
      </c>
      <c r="C625" s="84" t="str">
        <f>IFERROR(IF(D625="","",INDEX('Party Data'!$C$1:$P$9950,MATCH(DCR!D625,'Party Data'!$P$2:$P$9950,0)+1,4)),"New")</f>
        <v/>
      </c>
      <c r="D625" s="7"/>
      <c r="E625" s="8" t="str">
        <f>IFERROR(IF(C625="","",VLOOKUP(C625,'Party Data'!F:H,3,FALSE)),"")</f>
        <v/>
      </c>
      <c r="F625" s="10" t="str">
        <f>IFERROR(IF(D625="","",INDEX('Party Data'!$D:$F,MATCH(DCR!C625,'Party Data'!F:F,0),1)),"")</f>
        <v/>
      </c>
      <c r="G625" s="32" t="str">
        <f>IFERROR(VLOOKUP(C625,'Party Data'!$F:$N,8,FALSE),"")</f>
        <v/>
      </c>
      <c r="H625" s="85" t="str">
        <f>IFERROR(UPPER(LEFT(VLOOKUP(C625,'Party Data'!$F:$M,5,FALSE),3)),"")</f>
        <v/>
      </c>
      <c r="I625" s="86" t="str">
        <f>IF(F625="","",VLOOKUP($D$2,ID!$C$1:$F$86,3,FALSE))</f>
        <v/>
      </c>
      <c r="J625" s="87" t="str">
        <f>IF(I625="","",VLOOKUP(I625,ID!$E$1:$F$107,2,FALSE))</f>
        <v/>
      </c>
      <c r="K625" s="164"/>
      <c r="L625" s="142" t="str">
        <f>IFERROR(IF(C625="","",IF(SUMIFS(Dues!$F$4:$F$153,Dues!$B$4:$B$153,DCR!$C625)-SUMIFS($M$7:$M624,$C$7:$C624,$C625)&lt;0,"No Due",SUMIFS(Dues!$F$4:$F$153,Dues!$B$4:$B$153,DCR!$C625)-SUMIFS($M$7:$M624,$C$7:$C624,$C625))),"No Dues")</f>
        <v/>
      </c>
      <c r="M625" s="143"/>
      <c r="N625" s="143"/>
      <c r="O625" s="145" t="str">
        <f>IFERROR(IF(AND(L625&lt;=0,M625&lt;&gt;""),"Cash?",SUMIFS($M$8:$M625,$C$8:$C625,$C625)/VLOOKUP($C625,$C$8:$L625,10,FALSE)),"")</f>
        <v/>
      </c>
      <c r="P625" s="50" t="str">
        <f t="shared" si="28"/>
        <v/>
      </c>
      <c r="Q625" s="63"/>
      <c r="R625" s="88" t="str">
        <f>IF(IFERROR(VLOOKUP(C625,$C$7:C624,1,FALSE)&gt;0,0),"",1)</f>
        <v/>
      </c>
      <c r="S625" s="88"/>
      <c r="T625" s="88" t="str">
        <f t="shared" si="29"/>
        <v/>
      </c>
      <c r="U625" s="89" t="e">
        <f t="shared" si="30"/>
        <v>#VALUE!</v>
      </c>
      <c r="V625" s="61"/>
      <c r="W625" s="146"/>
      <c r="X625" s="147"/>
    </row>
    <row r="626" spans="1:24" ht="16.5" customHeight="1">
      <c r="A626" s="62"/>
      <c r="B626" s="83" t="str">
        <f>IF(C626="","",_xlfn.AGGREGATE(2,7,$B$8:B625)+1)</f>
        <v/>
      </c>
      <c r="C626" s="84" t="str">
        <f>IFERROR(IF(D626="","",INDEX('Party Data'!$C$1:$P$9950,MATCH(DCR!D626,'Party Data'!$P$2:$P$9950,0)+1,4)),"New")</f>
        <v/>
      </c>
      <c r="D626" s="7"/>
      <c r="E626" s="8" t="str">
        <f>IFERROR(IF(C626="","",VLOOKUP(C626,'Party Data'!F:H,3,FALSE)),"")</f>
        <v/>
      </c>
      <c r="F626" s="10" t="str">
        <f>IFERROR(IF(D626="","",INDEX('Party Data'!$D:$F,MATCH(DCR!C626,'Party Data'!F:F,0),1)),"")</f>
        <v/>
      </c>
      <c r="G626" s="32" t="str">
        <f>IFERROR(VLOOKUP(C626,'Party Data'!$F:$N,8,FALSE),"")</f>
        <v/>
      </c>
      <c r="H626" s="85" t="str">
        <f>IFERROR(UPPER(LEFT(VLOOKUP(C626,'Party Data'!$F:$M,5,FALSE),3)),"")</f>
        <v/>
      </c>
      <c r="I626" s="86" t="str">
        <f>IF(F626="","",VLOOKUP($D$2,ID!$C$1:$F$86,3,FALSE))</f>
        <v/>
      </c>
      <c r="J626" s="87" t="str">
        <f>IF(I626="","",VLOOKUP(I626,ID!$E$1:$F$107,2,FALSE))</f>
        <v/>
      </c>
      <c r="K626" s="164"/>
      <c r="L626" s="142" t="str">
        <f>IFERROR(IF(C626="","",IF(SUMIFS(Dues!$F$4:$F$153,Dues!$B$4:$B$153,DCR!$C626)-SUMIFS($M$7:$M625,$C$7:$C625,$C626)&lt;0,"No Due",SUMIFS(Dues!$F$4:$F$153,Dues!$B$4:$B$153,DCR!$C626)-SUMIFS($M$7:$M625,$C$7:$C625,$C626))),"No Dues")</f>
        <v/>
      </c>
      <c r="M626" s="143"/>
      <c r="N626" s="143"/>
      <c r="O626" s="145" t="str">
        <f>IFERROR(IF(AND(L626&lt;=0,M626&lt;&gt;""),"Cash?",SUMIFS($M$8:$M626,$C$8:$C626,$C626)/VLOOKUP($C626,$C$8:$L626,10,FALSE)),"")</f>
        <v/>
      </c>
      <c r="P626" s="50" t="str">
        <f t="shared" si="28"/>
        <v/>
      </c>
      <c r="Q626" s="63"/>
      <c r="R626" s="88" t="str">
        <f>IF(IFERROR(VLOOKUP(C626,$C$7:C625,1,FALSE)&gt;0,0),"",1)</f>
        <v/>
      </c>
      <c r="S626" s="88"/>
      <c r="T626" s="88" t="str">
        <f t="shared" si="29"/>
        <v/>
      </c>
      <c r="U626" s="89" t="e">
        <f t="shared" si="30"/>
        <v>#VALUE!</v>
      </c>
      <c r="V626" s="61"/>
      <c r="W626" s="146"/>
      <c r="X626" s="147"/>
    </row>
    <row r="627" spans="1:24" ht="16.5" customHeight="1">
      <c r="A627" s="62"/>
      <c r="B627" s="83" t="str">
        <f>IF(C627="","",_xlfn.AGGREGATE(2,7,$B$8:B626)+1)</f>
        <v/>
      </c>
      <c r="C627" s="84" t="str">
        <f>IFERROR(IF(D627="","",INDEX('Party Data'!$C$1:$P$9950,MATCH(DCR!D627,'Party Data'!$P$2:$P$9950,0)+1,4)),"New")</f>
        <v/>
      </c>
      <c r="D627" s="7"/>
      <c r="E627" s="8" t="str">
        <f>IFERROR(IF(C627="","",VLOOKUP(C627,'Party Data'!F:H,3,FALSE)),"")</f>
        <v/>
      </c>
      <c r="F627" s="10" t="str">
        <f>IFERROR(IF(D627="","",INDEX('Party Data'!$D:$F,MATCH(DCR!C627,'Party Data'!F:F,0),1)),"")</f>
        <v/>
      </c>
      <c r="G627" s="32" t="str">
        <f>IFERROR(VLOOKUP(C627,'Party Data'!$F:$N,8,FALSE),"")</f>
        <v/>
      </c>
      <c r="H627" s="85" t="str">
        <f>IFERROR(UPPER(LEFT(VLOOKUP(C627,'Party Data'!$F:$M,5,FALSE),3)),"")</f>
        <v/>
      </c>
      <c r="I627" s="86" t="str">
        <f>IF(F627="","",VLOOKUP($D$2,ID!$C$1:$F$86,3,FALSE))</f>
        <v/>
      </c>
      <c r="J627" s="87" t="str">
        <f>IF(I627="","",VLOOKUP(I627,ID!$E$1:$F$107,2,FALSE))</f>
        <v/>
      </c>
      <c r="K627" s="164"/>
      <c r="L627" s="142" t="str">
        <f>IFERROR(IF(C627="","",IF(SUMIFS(Dues!$F$4:$F$153,Dues!$B$4:$B$153,DCR!$C627)-SUMIFS($M$7:$M626,$C$7:$C626,$C627)&lt;0,"No Due",SUMIFS(Dues!$F$4:$F$153,Dues!$B$4:$B$153,DCR!$C627)-SUMIFS($M$7:$M626,$C$7:$C626,$C627))),"No Dues")</f>
        <v/>
      </c>
      <c r="M627" s="143"/>
      <c r="N627" s="143"/>
      <c r="O627" s="145" t="str">
        <f>IFERROR(IF(AND(L627&lt;=0,M627&lt;&gt;""),"Cash?",SUMIFS($M$8:$M627,$C$8:$C627,$C627)/VLOOKUP($C627,$C$8:$L627,10,FALSE)),"")</f>
        <v/>
      </c>
      <c r="P627" s="50" t="str">
        <f t="shared" si="28"/>
        <v/>
      </c>
      <c r="Q627" s="63"/>
      <c r="R627" s="88" t="str">
        <f>IF(IFERROR(VLOOKUP(C627,$C$7:C626,1,FALSE)&gt;0,0),"",1)</f>
        <v/>
      </c>
      <c r="S627" s="88"/>
      <c r="T627" s="88" t="str">
        <f t="shared" si="29"/>
        <v/>
      </c>
      <c r="U627" s="89" t="e">
        <f t="shared" si="30"/>
        <v>#VALUE!</v>
      </c>
      <c r="V627" s="61"/>
      <c r="W627" s="146"/>
      <c r="X627" s="147"/>
    </row>
    <row r="628" spans="1:24" ht="16.5" customHeight="1">
      <c r="A628" s="62"/>
      <c r="B628" s="83" t="str">
        <f>IF(C628="","",_xlfn.AGGREGATE(2,7,$B$8:B627)+1)</f>
        <v/>
      </c>
      <c r="C628" s="84" t="str">
        <f>IFERROR(IF(D628="","",INDEX('Party Data'!$C$1:$P$9950,MATCH(DCR!D628,'Party Data'!$P$2:$P$9950,0)+1,4)),"New")</f>
        <v/>
      </c>
      <c r="D628" s="7"/>
      <c r="E628" s="8" t="str">
        <f>IFERROR(IF(C628="","",VLOOKUP(C628,'Party Data'!F:H,3,FALSE)),"")</f>
        <v/>
      </c>
      <c r="F628" s="10" t="str">
        <f>IFERROR(IF(D628="","",INDEX('Party Data'!$D:$F,MATCH(DCR!C628,'Party Data'!F:F,0),1)),"")</f>
        <v/>
      </c>
      <c r="G628" s="32" t="str">
        <f>IFERROR(VLOOKUP(C628,'Party Data'!$F:$N,8,FALSE),"")</f>
        <v/>
      </c>
      <c r="H628" s="85" t="str">
        <f>IFERROR(UPPER(LEFT(VLOOKUP(C628,'Party Data'!$F:$M,5,FALSE),3)),"")</f>
        <v/>
      </c>
      <c r="I628" s="86" t="str">
        <f>IF(F628="","",VLOOKUP($D$2,ID!$C$1:$F$86,3,FALSE))</f>
        <v/>
      </c>
      <c r="J628" s="87" t="str">
        <f>IF(I628="","",VLOOKUP(I628,ID!$E$1:$F$107,2,FALSE))</f>
        <v/>
      </c>
      <c r="K628" s="164"/>
      <c r="L628" s="142" t="str">
        <f>IFERROR(IF(C628="","",IF(SUMIFS(Dues!$F$4:$F$153,Dues!$B$4:$B$153,DCR!$C628)-SUMIFS($M$7:$M627,$C$7:$C627,$C628)&lt;0,"No Due",SUMIFS(Dues!$F$4:$F$153,Dues!$B$4:$B$153,DCR!$C628)-SUMIFS($M$7:$M627,$C$7:$C627,$C628))),"No Dues")</f>
        <v/>
      </c>
      <c r="M628" s="143"/>
      <c r="N628" s="143"/>
      <c r="O628" s="145" t="str">
        <f>IFERROR(IF(AND(L628&lt;=0,M628&lt;&gt;""),"Cash?",SUMIFS($M$8:$M628,$C$8:$C628,$C628)/VLOOKUP($C628,$C$8:$L628,10,FALSE)),"")</f>
        <v/>
      </c>
      <c r="P628" s="50" t="str">
        <f t="shared" si="28"/>
        <v/>
      </c>
      <c r="Q628" s="63"/>
      <c r="R628" s="88" t="str">
        <f>IF(IFERROR(VLOOKUP(C628,$C$7:C627,1,FALSE)&gt;0,0),"",1)</f>
        <v/>
      </c>
      <c r="S628" s="88"/>
      <c r="T628" s="88" t="str">
        <f t="shared" si="29"/>
        <v/>
      </c>
      <c r="U628" s="89" t="e">
        <f t="shared" si="30"/>
        <v>#VALUE!</v>
      </c>
      <c r="V628" s="61"/>
      <c r="W628" s="146"/>
      <c r="X628" s="147"/>
    </row>
    <row r="629" spans="1:24" ht="16.5" customHeight="1">
      <c r="A629" s="62"/>
      <c r="B629" s="83" t="str">
        <f>IF(C629="","",_xlfn.AGGREGATE(2,7,$B$8:B628)+1)</f>
        <v/>
      </c>
      <c r="C629" s="84" t="str">
        <f>IFERROR(IF(D629="","",INDEX('Party Data'!$C$1:$P$9950,MATCH(DCR!D629,'Party Data'!$P$2:$P$9950,0)+1,4)),"New")</f>
        <v/>
      </c>
      <c r="D629" s="7"/>
      <c r="E629" s="8" t="str">
        <f>IFERROR(IF(C629="","",VLOOKUP(C629,'Party Data'!F:H,3,FALSE)),"")</f>
        <v/>
      </c>
      <c r="F629" s="10" t="str">
        <f>IFERROR(IF(D629="","",INDEX('Party Data'!$D:$F,MATCH(DCR!C629,'Party Data'!F:F,0),1)),"")</f>
        <v/>
      </c>
      <c r="G629" s="32" t="str">
        <f>IFERROR(VLOOKUP(C629,'Party Data'!$F:$N,8,FALSE),"")</f>
        <v/>
      </c>
      <c r="H629" s="85" t="str">
        <f>IFERROR(UPPER(LEFT(VLOOKUP(C629,'Party Data'!$F:$M,5,FALSE),3)),"")</f>
        <v/>
      </c>
      <c r="I629" s="86" t="str">
        <f>IF(F629="","",VLOOKUP($D$2,ID!$C$1:$F$86,3,FALSE))</f>
        <v/>
      </c>
      <c r="J629" s="87" t="str">
        <f>IF(I629="","",VLOOKUP(I629,ID!$E$1:$F$107,2,FALSE))</f>
        <v/>
      </c>
      <c r="K629" s="164"/>
      <c r="L629" s="142" t="str">
        <f>IFERROR(IF(C629="","",IF(SUMIFS(Dues!$F$4:$F$153,Dues!$B$4:$B$153,DCR!$C629)-SUMIFS($M$7:$M628,$C$7:$C628,$C629)&lt;0,"No Due",SUMIFS(Dues!$F$4:$F$153,Dues!$B$4:$B$153,DCR!$C629)-SUMIFS($M$7:$M628,$C$7:$C628,$C629))),"No Dues")</f>
        <v/>
      </c>
      <c r="M629" s="143"/>
      <c r="N629" s="143"/>
      <c r="O629" s="145" t="str">
        <f>IFERROR(IF(AND(L629&lt;=0,M629&lt;&gt;""),"Cash?",SUMIFS($M$8:$M629,$C$8:$C629,$C629)/VLOOKUP($C629,$C$8:$L629,10,FALSE)),"")</f>
        <v/>
      </c>
      <c r="P629" s="50" t="str">
        <f t="shared" si="28"/>
        <v/>
      </c>
      <c r="Q629" s="63"/>
      <c r="R629" s="88" t="str">
        <f>IF(IFERROR(VLOOKUP(C629,$C$7:C628,1,FALSE)&gt;0,0),"",1)</f>
        <v/>
      </c>
      <c r="S629" s="88"/>
      <c r="T629" s="88" t="str">
        <f t="shared" si="29"/>
        <v/>
      </c>
      <c r="U629" s="89" t="e">
        <f t="shared" si="30"/>
        <v>#VALUE!</v>
      </c>
      <c r="V629" s="61"/>
      <c r="W629" s="146"/>
      <c r="X629" s="147"/>
    </row>
    <row r="630" spans="1:24" ht="16.5" customHeight="1">
      <c r="A630" s="62"/>
      <c r="B630" s="83" t="str">
        <f>IF(C630="","",_xlfn.AGGREGATE(2,7,$B$8:B629)+1)</f>
        <v/>
      </c>
      <c r="C630" s="84" t="str">
        <f>IFERROR(IF(D630="","",INDEX('Party Data'!$C$1:$P$9950,MATCH(DCR!D630,'Party Data'!$P$2:$P$9950,0)+1,4)),"New")</f>
        <v/>
      </c>
      <c r="D630" s="7"/>
      <c r="E630" s="8" t="str">
        <f>IFERROR(IF(C630="","",VLOOKUP(C630,'Party Data'!F:H,3,FALSE)),"")</f>
        <v/>
      </c>
      <c r="F630" s="10" t="str">
        <f>IFERROR(IF(D630="","",INDEX('Party Data'!$D:$F,MATCH(DCR!C630,'Party Data'!F:F,0),1)),"")</f>
        <v/>
      </c>
      <c r="G630" s="32" t="str">
        <f>IFERROR(VLOOKUP(C630,'Party Data'!$F:$N,8,FALSE),"")</f>
        <v/>
      </c>
      <c r="H630" s="85" t="str">
        <f>IFERROR(UPPER(LEFT(VLOOKUP(C630,'Party Data'!$F:$M,5,FALSE),3)),"")</f>
        <v/>
      </c>
      <c r="I630" s="86" t="str">
        <f>IF(F630="","",VLOOKUP($D$2,ID!$C$1:$F$86,3,FALSE))</f>
        <v/>
      </c>
      <c r="J630" s="87" t="str">
        <f>IF(I630="","",VLOOKUP(I630,ID!$E$1:$F$107,2,FALSE))</f>
        <v/>
      </c>
      <c r="K630" s="164"/>
      <c r="L630" s="142" t="str">
        <f>IFERROR(IF(C630="","",IF(SUMIFS(Dues!$F$4:$F$153,Dues!$B$4:$B$153,DCR!$C630)-SUMIFS($M$7:$M629,$C$7:$C629,$C630)&lt;0,"No Due",SUMIFS(Dues!$F$4:$F$153,Dues!$B$4:$B$153,DCR!$C630)-SUMIFS($M$7:$M629,$C$7:$C629,$C630))),"No Dues")</f>
        <v/>
      </c>
      <c r="M630" s="143"/>
      <c r="N630" s="143"/>
      <c r="O630" s="145" t="str">
        <f>IFERROR(IF(AND(L630&lt;=0,M630&lt;&gt;""),"Cash?",SUMIFS($M$8:$M630,$C$8:$C630,$C630)/VLOOKUP($C630,$C$8:$L630,10,FALSE)),"")</f>
        <v/>
      </c>
      <c r="P630" s="50" t="str">
        <f t="shared" si="28"/>
        <v/>
      </c>
      <c r="Q630" s="63"/>
      <c r="R630" s="88" t="str">
        <f>IF(IFERROR(VLOOKUP(C630,$C$7:C629,1,FALSE)&gt;0,0),"",1)</f>
        <v/>
      </c>
      <c r="S630" s="88"/>
      <c r="T630" s="88" t="str">
        <f t="shared" si="29"/>
        <v/>
      </c>
      <c r="U630" s="89" t="e">
        <f t="shared" si="30"/>
        <v>#VALUE!</v>
      </c>
      <c r="V630" s="61"/>
      <c r="W630" s="146"/>
      <c r="X630" s="147"/>
    </row>
    <row r="631" spans="1:24" ht="16.5" customHeight="1">
      <c r="A631" s="62"/>
      <c r="B631" s="83" t="str">
        <f>IF(C631="","",_xlfn.AGGREGATE(2,7,$B$8:B630)+1)</f>
        <v/>
      </c>
      <c r="C631" s="84" t="str">
        <f>IFERROR(IF(D631="","",INDEX('Party Data'!$C$1:$P$9950,MATCH(DCR!D631,'Party Data'!$P$2:$P$9950,0)+1,4)),"New")</f>
        <v/>
      </c>
      <c r="D631" s="7"/>
      <c r="E631" s="8" t="str">
        <f>IFERROR(IF(C631="","",VLOOKUP(C631,'Party Data'!F:H,3,FALSE)),"")</f>
        <v/>
      </c>
      <c r="F631" s="10" t="str">
        <f>IFERROR(IF(D631="","",INDEX('Party Data'!$D:$F,MATCH(DCR!C631,'Party Data'!F:F,0),1)),"")</f>
        <v/>
      </c>
      <c r="G631" s="32" t="str">
        <f>IFERROR(VLOOKUP(C631,'Party Data'!$F:$N,8,FALSE),"")</f>
        <v/>
      </c>
      <c r="H631" s="85" t="str">
        <f>IFERROR(UPPER(LEFT(VLOOKUP(C631,'Party Data'!$F:$M,5,FALSE),3)),"")</f>
        <v/>
      </c>
      <c r="I631" s="86" t="str">
        <f>IF(F631="","",VLOOKUP($D$2,ID!$C$1:$F$86,3,FALSE))</f>
        <v/>
      </c>
      <c r="J631" s="87" t="str">
        <f>IF(I631="","",VLOOKUP(I631,ID!$E$1:$F$107,2,FALSE))</f>
        <v/>
      </c>
      <c r="K631" s="164"/>
      <c r="L631" s="142" t="str">
        <f>IFERROR(IF(C631="","",IF(SUMIFS(Dues!$F$4:$F$153,Dues!$B$4:$B$153,DCR!$C631)-SUMIFS($M$7:$M630,$C$7:$C630,$C631)&lt;0,"No Due",SUMIFS(Dues!$F$4:$F$153,Dues!$B$4:$B$153,DCR!$C631)-SUMIFS($M$7:$M630,$C$7:$C630,$C631))),"No Dues")</f>
        <v/>
      </c>
      <c r="M631" s="143"/>
      <c r="N631" s="143"/>
      <c r="O631" s="145" t="str">
        <f>IFERROR(IF(AND(L631&lt;=0,M631&lt;&gt;""),"Cash?",SUMIFS($M$8:$M631,$C$8:$C631,$C631)/VLOOKUP($C631,$C$8:$L631,10,FALSE)),"")</f>
        <v/>
      </c>
      <c r="P631" s="50" t="str">
        <f t="shared" si="28"/>
        <v/>
      </c>
      <c r="Q631" s="63"/>
      <c r="R631" s="88" t="str">
        <f>IF(IFERROR(VLOOKUP(C631,$C$7:C630,1,FALSE)&gt;0,0),"",1)</f>
        <v/>
      </c>
      <c r="S631" s="88"/>
      <c r="T631" s="88" t="str">
        <f t="shared" si="29"/>
        <v/>
      </c>
      <c r="U631" s="89" t="e">
        <f t="shared" si="30"/>
        <v>#VALUE!</v>
      </c>
      <c r="V631" s="61"/>
      <c r="W631" s="146"/>
      <c r="X631" s="147"/>
    </row>
    <row r="632" spans="1:24" ht="16.5" customHeight="1">
      <c r="A632" s="62"/>
      <c r="B632" s="83" t="str">
        <f>IF(C632="","",_xlfn.AGGREGATE(2,7,$B$8:B631)+1)</f>
        <v/>
      </c>
      <c r="C632" s="84" t="str">
        <f>IFERROR(IF(D632="","",INDEX('Party Data'!$C$1:$P$9950,MATCH(DCR!D632,'Party Data'!$P$2:$P$9950,0)+1,4)),"New")</f>
        <v/>
      </c>
      <c r="D632" s="7"/>
      <c r="E632" s="8" t="str">
        <f>IFERROR(IF(C632="","",VLOOKUP(C632,'Party Data'!F:H,3,FALSE)),"")</f>
        <v/>
      </c>
      <c r="F632" s="10" t="str">
        <f>IFERROR(IF(D632="","",INDEX('Party Data'!$D:$F,MATCH(DCR!C632,'Party Data'!F:F,0),1)),"")</f>
        <v/>
      </c>
      <c r="G632" s="32" t="str">
        <f>IFERROR(VLOOKUP(C632,'Party Data'!$F:$N,8,FALSE),"")</f>
        <v/>
      </c>
      <c r="H632" s="85" t="str">
        <f>IFERROR(UPPER(LEFT(VLOOKUP(C632,'Party Data'!$F:$M,5,FALSE),3)),"")</f>
        <v/>
      </c>
      <c r="I632" s="86" t="str">
        <f>IF(F632="","",VLOOKUP($D$2,ID!$C$1:$F$86,3,FALSE))</f>
        <v/>
      </c>
      <c r="J632" s="87" t="str">
        <f>IF(I632="","",VLOOKUP(I632,ID!$E$1:$F$107,2,FALSE))</f>
        <v/>
      </c>
      <c r="K632" s="164"/>
      <c r="L632" s="142" t="str">
        <f>IFERROR(IF(C632="","",IF(SUMIFS(Dues!$F$4:$F$153,Dues!$B$4:$B$153,DCR!$C632)-SUMIFS($M$7:$M631,$C$7:$C631,$C632)&lt;0,"No Due",SUMIFS(Dues!$F$4:$F$153,Dues!$B$4:$B$153,DCR!$C632)-SUMIFS($M$7:$M631,$C$7:$C631,$C632))),"No Dues")</f>
        <v/>
      </c>
      <c r="M632" s="143"/>
      <c r="N632" s="143"/>
      <c r="O632" s="145" t="str">
        <f>IFERROR(IF(AND(L632&lt;=0,M632&lt;&gt;""),"Cash?",SUMIFS($M$8:$M632,$C$8:$C632,$C632)/VLOOKUP($C632,$C$8:$L632,10,FALSE)),"")</f>
        <v/>
      </c>
      <c r="P632" s="50" t="str">
        <f t="shared" si="28"/>
        <v/>
      </c>
      <c r="Q632" s="63"/>
      <c r="R632" s="88" t="str">
        <f>IF(IFERROR(VLOOKUP(C632,$C$7:C631,1,FALSE)&gt;0,0),"",1)</f>
        <v/>
      </c>
      <c r="S632" s="88"/>
      <c r="T632" s="88" t="str">
        <f t="shared" si="29"/>
        <v/>
      </c>
      <c r="U632" s="89" t="e">
        <f t="shared" si="30"/>
        <v>#VALUE!</v>
      </c>
      <c r="V632" s="61"/>
      <c r="W632" s="146"/>
      <c r="X632" s="147"/>
    </row>
    <row r="633" spans="1:24" ht="16.5" customHeight="1">
      <c r="A633" s="62"/>
      <c r="B633" s="83" t="str">
        <f>IF(C633="","",_xlfn.AGGREGATE(2,7,$B$8:B632)+1)</f>
        <v/>
      </c>
      <c r="C633" s="84" t="str">
        <f>IFERROR(IF(D633="","",INDEX('Party Data'!$C$1:$P$9950,MATCH(DCR!D633,'Party Data'!$P$2:$P$9950,0)+1,4)),"New")</f>
        <v/>
      </c>
      <c r="D633" s="7"/>
      <c r="E633" s="8" t="str">
        <f>IFERROR(IF(C633="","",VLOOKUP(C633,'Party Data'!F:H,3,FALSE)),"")</f>
        <v/>
      </c>
      <c r="F633" s="10" t="str">
        <f>IFERROR(IF(D633="","",INDEX('Party Data'!$D:$F,MATCH(DCR!C633,'Party Data'!F:F,0),1)),"")</f>
        <v/>
      </c>
      <c r="G633" s="32" t="str">
        <f>IFERROR(VLOOKUP(C633,'Party Data'!$F:$N,8,FALSE),"")</f>
        <v/>
      </c>
      <c r="H633" s="85" t="str">
        <f>IFERROR(UPPER(LEFT(VLOOKUP(C633,'Party Data'!$F:$M,5,FALSE),3)),"")</f>
        <v/>
      </c>
      <c r="I633" s="86" t="str">
        <f>IF(F633="","",VLOOKUP($D$2,ID!$C$1:$F$86,3,FALSE))</f>
        <v/>
      </c>
      <c r="J633" s="87" t="str">
        <f>IF(I633="","",VLOOKUP(I633,ID!$E$1:$F$107,2,FALSE))</f>
        <v/>
      </c>
      <c r="K633" s="164"/>
      <c r="L633" s="142" t="str">
        <f>IFERROR(IF(C633="","",IF(SUMIFS(Dues!$F$4:$F$153,Dues!$B$4:$B$153,DCR!$C633)-SUMIFS($M$7:$M632,$C$7:$C632,$C633)&lt;0,"No Due",SUMIFS(Dues!$F$4:$F$153,Dues!$B$4:$B$153,DCR!$C633)-SUMIFS($M$7:$M632,$C$7:$C632,$C633))),"No Dues")</f>
        <v/>
      </c>
      <c r="M633" s="143"/>
      <c r="N633" s="143"/>
      <c r="O633" s="145" t="str">
        <f>IFERROR(IF(AND(L633&lt;=0,M633&lt;&gt;""),"Cash?",SUMIFS($M$8:$M633,$C$8:$C633,$C633)/VLOOKUP($C633,$C$8:$L633,10,FALSE)),"")</f>
        <v/>
      </c>
      <c r="P633" s="50" t="str">
        <f t="shared" si="28"/>
        <v/>
      </c>
      <c r="Q633" s="63"/>
      <c r="R633" s="88" t="str">
        <f>IF(IFERROR(VLOOKUP(C633,$C$7:C632,1,FALSE)&gt;0,0),"",1)</f>
        <v/>
      </c>
      <c r="S633" s="88"/>
      <c r="T633" s="88" t="str">
        <f t="shared" si="29"/>
        <v/>
      </c>
      <c r="U633" s="89" t="e">
        <f t="shared" si="30"/>
        <v>#VALUE!</v>
      </c>
      <c r="V633" s="61"/>
      <c r="W633" s="146"/>
      <c r="X633" s="147"/>
    </row>
    <row r="634" spans="1:24" ht="16.5" customHeight="1">
      <c r="A634" s="62"/>
      <c r="B634" s="83" t="str">
        <f>IF(C634="","",_xlfn.AGGREGATE(2,7,$B$8:B633)+1)</f>
        <v/>
      </c>
      <c r="C634" s="84" t="str">
        <f>IFERROR(IF(D634="","",INDEX('Party Data'!$C$1:$P$9950,MATCH(DCR!D634,'Party Data'!$P$2:$P$9950,0)+1,4)),"New")</f>
        <v/>
      </c>
      <c r="D634" s="7"/>
      <c r="E634" s="8" t="str">
        <f>IFERROR(IF(C634="","",VLOOKUP(C634,'Party Data'!F:H,3,FALSE)),"")</f>
        <v/>
      </c>
      <c r="F634" s="10" t="str">
        <f>IFERROR(IF(D634="","",INDEX('Party Data'!$D:$F,MATCH(DCR!C634,'Party Data'!F:F,0),1)),"")</f>
        <v/>
      </c>
      <c r="G634" s="32" t="str">
        <f>IFERROR(VLOOKUP(C634,'Party Data'!$F:$N,8,FALSE),"")</f>
        <v/>
      </c>
      <c r="H634" s="85" t="str">
        <f>IFERROR(UPPER(LEFT(VLOOKUP(C634,'Party Data'!$F:$M,5,FALSE),3)),"")</f>
        <v/>
      </c>
      <c r="I634" s="86" t="str">
        <f>IF(F634="","",VLOOKUP($D$2,ID!$C$1:$F$86,3,FALSE))</f>
        <v/>
      </c>
      <c r="J634" s="87" t="str">
        <f>IF(I634="","",VLOOKUP(I634,ID!$E$1:$F$107,2,FALSE))</f>
        <v/>
      </c>
      <c r="K634" s="164"/>
      <c r="L634" s="142" t="str">
        <f>IFERROR(IF(C634="","",IF(SUMIFS(Dues!$F$4:$F$153,Dues!$B$4:$B$153,DCR!$C634)-SUMIFS($M$7:$M633,$C$7:$C633,$C634)&lt;0,"No Due",SUMIFS(Dues!$F$4:$F$153,Dues!$B$4:$B$153,DCR!$C634)-SUMIFS($M$7:$M633,$C$7:$C633,$C634))),"No Dues")</f>
        <v/>
      </c>
      <c r="M634" s="143"/>
      <c r="N634" s="143"/>
      <c r="O634" s="145" t="str">
        <f>IFERROR(IF(AND(L634&lt;=0,M634&lt;&gt;""),"Cash?",SUMIFS($M$8:$M634,$C$8:$C634,$C634)/VLOOKUP($C634,$C$8:$L634,10,FALSE)),"")</f>
        <v/>
      </c>
      <c r="P634" s="50" t="str">
        <f t="shared" si="28"/>
        <v/>
      </c>
      <c r="Q634" s="63"/>
      <c r="R634" s="88" t="str">
        <f>IF(IFERROR(VLOOKUP(C634,$C$7:C633,1,FALSE)&gt;0,0),"",1)</f>
        <v/>
      </c>
      <c r="S634" s="88"/>
      <c r="T634" s="88" t="str">
        <f t="shared" si="29"/>
        <v/>
      </c>
      <c r="U634" s="89" t="e">
        <f t="shared" si="30"/>
        <v>#VALUE!</v>
      </c>
      <c r="V634" s="61"/>
      <c r="W634" s="146"/>
      <c r="X634" s="147"/>
    </row>
    <row r="635" spans="1:24" ht="16.5" customHeight="1">
      <c r="A635" s="62"/>
      <c r="B635" s="83" t="str">
        <f>IF(C635="","",_xlfn.AGGREGATE(2,7,$B$8:B634)+1)</f>
        <v/>
      </c>
      <c r="C635" s="84" t="str">
        <f>IFERROR(IF(D635="","",INDEX('Party Data'!$C$1:$P$9950,MATCH(DCR!D635,'Party Data'!$P$2:$P$9950,0)+1,4)),"New")</f>
        <v/>
      </c>
      <c r="D635" s="7"/>
      <c r="E635" s="8" t="str">
        <f>IFERROR(IF(C635="","",VLOOKUP(C635,'Party Data'!F:H,3,FALSE)),"")</f>
        <v/>
      </c>
      <c r="F635" s="10" t="str">
        <f>IFERROR(IF(D635="","",INDEX('Party Data'!$D:$F,MATCH(DCR!C635,'Party Data'!F:F,0),1)),"")</f>
        <v/>
      </c>
      <c r="G635" s="32" t="str">
        <f>IFERROR(VLOOKUP(C635,'Party Data'!$F:$N,8,FALSE),"")</f>
        <v/>
      </c>
      <c r="H635" s="85" t="str">
        <f>IFERROR(UPPER(LEFT(VLOOKUP(C635,'Party Data'!$F:$M,5,FALSE),3)),"")</f>
        <v/>
      </c>
      <c r="I635" s="86" t="str">
        <f>IF(F635="","",VLOOKUP($D$2,ID!$C$1:$F$86,3,FALSE))</f>
        <v/>
      </c>
      <c r="J635" s="87" t="str">
        <f>IF(I635="","",VLOOKUP(I635,ID!$E$1:$F$107,2,FALSE))</f>
        <v/>
      </c>
      <c r="K635" s="164"/>
      <c r="L635" s="142" t="str">
        <f>IFERROR(IF(C635="","",IF(SUMIFS(Dues!$F$4:$F$153,Dues!$B$4:$B$153,DCR!$C635)-SUMIFS($M$7:$M634,$C$7:$C634,$C635)&lt;0,"No Due",SUMIFS(Dues!$F$4:$F$153,Dues!$B$4:$B$153,DCR!$C635)-SUMIFS($M$7:$M634,$C$7:$C634,$C635))),"No Dues")</f>
        <v/>
      </c>
      <c r="M635" s="143"/>
      <c r="N635" s="143"/>
      <c r="O635" s="145" t="str">
        <f>IFERROR(IF(AND(L635&lt;=0,M635&lt;&gt;""),"Cash?",SUMIFS($M$8:$M635,$C$8:$C635,$C635)/VLOOKUP($C635,$C$8:$L635,10,FALSE)),"")</f>
        <v/>
      </c>
      <c r="P635" s="50" t="str">
        <f t="shared" si="28"/>
        <v/>
      </c>
      <c r="Q635" s="63"/>
      <c r="R635" s="88" t="str">
        <f>IF(IFERROR(VLOOKUP(C635,$C$7:C634,1,FALSE)&gt;0,0),"",1)</f>
        <v/>
      </c>
      <c r="S635" s="88"/>
      <c r="T635" s="88" t="str">
        <f t="shared" si="29"/>
        <v/>
      </c>
      <c r="U635" s="89" t="e">
        <f t="shared" si="30"/>
        <v>#VALUE!</v>
      </c>
      <c r="V635" s="61"/>
      <c r="W635" s="146"/>
      <c r="X635" s="147"/>
    </row>
    <row r="636" spans="1:24" ht="16.5" customHeight="1">
      <c r="A636" s="62"/>
      <c r="B636" s="83" t="str">
        <f>IF(C636="","",_xlfn.AGGREGATE(2,7,$B$8:B635)+1)</f>
        <v/>
      </c>
      <c r="C636" s="84" t="str">
        <f>IFERROR(IF(D636="","",INDEX('Party Data'!$C$1:$P$9950,MATCH(DCR!D636,'Party Data'!$P$2:$P$9950,0)+1,4)),"New")</f>
        <v/>
      </c>
      <c r="D636" s="7"/>
      <c r="E636" s="8" t="str">
        <f>IFERROR(IF(C636="","",VLOOKUP(C636,'Party Data'!F:H,3,FALSE)),"")</f>
        <v/>
      </c>
      <c r="F636" s="10" t="str">
        <f>IFERROR(IF(D636="","",INDEX('Party Data'!$D:$F,MATCH(DCR!C636,'Party Data'!F:F,0),1)),"")</f>
        <v/>
      </c>
      <c r="G636" s="32" t="str">
        <f>IFERROR(VLOOKUP(C636,'Party Data'!$F:$N,8,FALSE),"")</f>
        <v/>
      </c>
      <c r="H636" s="85" t="str">
        <f>IFERROR(UPPER(LEFT(VLOOKUP(C636,'Party Data'!$F:$M,5,FALSE),3)),"")</f>
        <v/>
      </c>
      <c r="I636" s="86" t="str">
        <f>IF(F636="","",VLOOKUP($D$2,ID!$C$1:$F$86,3,FALSE))</f>
        <v/>
      </c>
      <c r="J636" s="87" t="str">
        <f>IF(I636="","",VLOOKUP(I636,ID!$E$1:$F$107,2,FALSE))</f>
        <v/>
      </c>
      <c r="K636" s="164"/>
      <c r="L636" s="142" t="str">
        <f>IFERROR(IF(C636="","",IF(SUMIFS(Dues!$F$4:$F$153,Dues!$B$4:$B$153,DCR!$C636)-SUMIFS($M$7:$M635,$C$7:$C635,$C636)&lt;0,"No Due",SUMIFS(Dues!$F$4:$F$153,Dues!$B$4:$B$153,DCR!$C636)-SUMIFS($M$7:$M635,$C$7:$C635,$C636))),"No Dues")</f>
        <v/>
      </c>
      <c r="M636" s="143"/>
      <c r="N636" s="143"/>
      <c r="O636" s="145" t="str">
        <f>IFERROR(IF(AND(L636&lt;=0,M636&lt;&gt;""),"Cash?",SUMIFS($M$8:$M636,$C$8:$C636,$C636)/VLOOKUP($C636,$C$8:$L636,10,FALSE)),"")</f>
        <v/>
      </c>
      <c r="P636" s="50" t="str">
        <f t="shared" si="28"/>
        <v/>
      </c>
      <c r="Q636" s="63"/>
      <c r="R636" s="88" t="str">
        <f>IF(IFERROR(VLOOKUP(C636,$C$7:C635,1,FALSE)&gt;0,0),"",1)</f>
        <v/>
      </c>
      <c r="S636" s="88"/>
      <c r="T636" s="88" t="str">
        <f t="shared" si="29"/>
        <v/>
      </c>
      <c r="U636" s="89" t="e">
        <f t="shared" si="30"/>
        <v>#VALUE!</v>
      </c>
      <c r="V636" s="61"/>
      <c r="W636" s="146"/>
      <c r="X636" s="147"/>
    </row>
    <row r="637" spans="1:24" ht="16.5" customHeight="1">
      <c r="A637" s="62"/>
      <c r="B637" s="83" t="str">
        <f>IF(C637="","",_xlfn.AGGREGATE(2,7,$B$8:B636)+1)</f>
        <v/>
      </c>
      <c r="C637" s="84" t="str">
        <f>IFERROR(IF(D637="","",INDEX('Party Data'!$C$1:$P$9950,MATCH(DCR!D637,'Party Data'!$P$2:$P$9950,0)+1,4)),"New")</f>
        <v/>
      </c>
      <c r="D637" s="7"/>
      <c r="E637" s="8" t="str">
        <f>IFERROR(IF(C637="","",VLOOKUP(C637,'Party Data'!F:H,3,FALSE)),"")</f>
        <v/>
      </c>
      <c r="F637" s="10" t="str">
        <f>IFERROR(IF(D637="","",INDEX('Party Data'!$D:$F,MATCH(DCR!C637,'Party Data'!F:F,0),1)),"")</f>
        <v/>
      </c>
      <c r="G637" s="32" t="str">
        <f>IFERROR(VLOOKUP(C637,'Party Data'!$F:$N,8,FALSE),"")</f>
        <v/>
      </c>
      <c r="H637" s="85" t="str">
        <f>IFERROR(UPPER(LEFT(VLOOKUP(C637,'Party Data'!$F:$M,5,FALSE),3)),"")</f>
        <v/>
      </c>
      <c r="I637" s="86" t="str">
        <f>IF(F637="","",VLOOKUP($D$2,ID!$C$1:$F$86,3,FALSE))</f>
        <v/>
      </c>
      <c r="J637" s="87" t="str">
        <f>IF(I637="","",VLOOKUP(I637,ID!$E$1:$F$107,2,FALSE))</f>
        <v/>
      </c>
      <c r="K637" s="164"/>
      <c r="L637" s="142" t="str">
        <f>IFERROR(IF(C637="","",IF(SUMIFS(Dues!$F$4:$F$153,Dues!$B$4:$B$153,DCR!$C637)-SUMIFS($M$7:$M636,$C$7:$C636,$C637)&lt;0,"No Due",SUMIFS(Dues!$F$4:$F$153,Dues!$B$4:$B$153,DCR!$C637)-SUMIFS($M$7:$M636,$C$7:$C636,$C637))),"No Dues")</f>
        <v/>
      </c>
      <c r="M637" s="143"/>
      <c r="N637" s="143"/>
      <c r="O637" s="145" t="str">
        <f>IFERROR(IF(AND(L637&lt;=0,M637&lt;&gt;""),"Cash?",SUMIFS($M$8:$M637,$C$8:$C637,$C637)/VLOOKUP($C637,$C$8:$L637,10,FALSE)),"")</f>
        <v/>
      </c>
      <c r="P637" s="50" t="str">
        <f t="shared" si="28"/>
        <v/>
      </c>
      <c r="Q637" s="63"/>
      <c r="R637" s="88" t="str">
        <f>IF(IFERROR(VLOOKUP(C637,$C$7:C636,1,FALSE)&gt;0,0),"",1)</f>
        <v/>
      </c>
      <c r="S637" s="88"/>
      <c r="T637" s="88" t="str">
        <f t="shared" si="29"/>
        <v/>
      </c>
      <c r="U637" s="89" t="e">
        <f t="shared" si="30"/>
        <v>#VALUE!</v>
      </c>
      <c r="V637" s="61"/>
      <c r="W637" s="146"/>
      <c r="X637" s="147"/>
    </row>
    <row r="638" spans="1:24" ht="16.5" customHeight="1">
      <c r="A638" s="62"/>
      <c r="B638" s="83" t="str">
        <f>IF(C638="","",_xlfn.AGGREGATE(2,7,$B$8:B637)+1)</f>
        <v/>
      </c>
      <c r="C638" s="84" t="str">
        <f>IFERROR(IF(D638="","",INDEX('Party Data'!$C$1:$P$9950,MATCH(DCR!D638,'Party Data'!$P$2:$P$9950,0)+1,4)),"New")</f>
        <v/>
      </c>
      <c r="D638" s="7"/>
      <c r="E638" s="8" t="str">
        <f>IFERROR(IF(C638="","",VLOOKUP(C638,'Party Data'!F:H,3,FALSE)),"")</f>
        <v/>
      </c>
      <c r="F638" s="10" t="str">
        <f>IFERROR(IF(D638="","",INDEX('Party Data'!$D:$F,MATCH(DCR!C638,'Party Data'!F:F,0),1)),"")</f>
        <v/>
      </c>
      <c r="G638" s="32" t="str">
        <f>IFERROR(VLOOKUP(C638,'Party Data'!$F:$N,8,FALSE),"")</f>
        <v/>
      </c>
      <c r="H638" s="85" t="str">
        <f>IFERROR(UPPER(LEFT(VLOOKUP(C638,'Party Data'!$F:$M,5,FALSE),3)),"")</f>
        <v/>
      </c>
      <c r="I638" s="86" t="str">
        <f>IF(F638="","",VLOOKUP($D$2,ID!$C$1:$F$86,3,FALSE))</f>
        <v/>
      </c>
      <c r="J638" s="87" t="str">
        <f>IF(I638="","",VLOOKUP(I638,ID!$E$1:$F$107,2,FALSE))</f>
        <v/>
      </c>
      <c r="K638" s="164"/>
      <c r="L638" s="142" t="str">
        <f>IFERROR(IF(C638="","",IF(SUMIFS(Dues!$F$4:$F$153,Dues!$B$4:$B$153,DCR!$C638)-SUMIFS($M$7:$M637,$C$7:$C637,$C638)&lt;0,"No Due",SUMIFS(Dues!$F$4:$F$153,Dues!$B$4:$B$153,DCR!$C638)-SUMIFS($M$7:$M637,$C$7:$C637,$C638))),"No Dues")</f>
        <v/>
      </c>
      <c r="M638" s="143"/>
      <c r="N638" s="143"/>
      <c r="O638" s="145" t="str">
        <f>IFERROR(IF(AND(L638&lt;=0,M638&lt;&gt;""),"Cash?",SUMIFS($M$8:$M638,$C$8:$C638,$C638)/VLOOKUP($C638,$C$8:$L638,10,FALSE)),"")</f>
        <v/>
      </c>
      <c r="P638" s="50" t="str">
        <f t="shared" si="28"/>
        <v/>
      </c>
      <c r="Q638" s="63"/>
      <c r="R638" s="88" t="str">
        <f>IF(IFERROR(VLOOKUP(C638,$C$7:C637,1,FALSE)&gt;0,0),"",1)</f>
        <v/>
      </c>
      <c r="S638" s="88"/>
      <c r="T638" s="88" t="str">
        <f t="shared" si="29"/>
        <v/>
      </c>
      <c r="U638" s="89" t="e">
        <f t="shared" si="30"/>
        <v>#VALUE!</v>
      </c>
      <c r="V638" s="61"/>
      <c r="W638" s="146"/>
      <c r="X638" s="147"/>
    </row>
    <row r="639" spans="1:24" ht="16.5" customHeight="1">
      <c r="A639" s="62"/>
      <c r="B639" s="83" t="str">
        <f>IF(C639="","",_xlfn.AGGREGATE(2,7,$B$8:B638)+1)</f>
        <v/>
      </c>
      <c r="C639" s="84" t="str">
        <f>IFERROR(IF(D639="","",INDEX('Party Data'!$C$1:$P$9950,MATCH(DCR!D639,'Party Data'!$P$2:$P$9950,0)+1,4)),"New")</f>
        <v/>
      </c>
      <c r="D639" s="7"/>
      <c r="E639" s="8" t="str">
        <f>IFERROR(IF(C639="","",VLOOKUP(C639,'Party Data'!F:H,3,FALSE)),"")</f>
        <v/>
      </c>
      <c r="F639" s="10" t="str">
        <f>IFERROR(IF(D639="","",INDEX('Party Data'!$D:$F,MATCH(DCR!C639,'Party Data'!F:F,0),1)),"")</f>
        <v/>
      </c>
      <c r="G639" s="32" t="str">
        <f>IFERROR(VLOOKUP(C639,'Party Data'!$F:$N,8,FALSE),"")</f>
        <v/>
      </c>
      <c r="H639" s="85" t="str">
        <f>IFERROR(UPPER(LEFT(VLOOKUP(C639,'Party Data'!$F:$M,5,FALSE),3)),"")</f>
        <v/>
      </c>
      <c r="I639" s="86" t="str">
        <f>IF(F639="","",VLOOKUP($D$2,ID!$C$1:$F$86,3,FALSE))</f>
        <v/>
      </c>
      <c r="J639" s="87" t="str">
        <f>IF(I639="","",VLOOKUP(I639,ID!$E$1:$F$107,2,FALSE))</f>
        <v/>
      </c>
      <c r="K639" s="164"/>
      <c r="L639" s="142" t="str">
        <f>IFERROR(IF(C639="","",IF(SUMIFS(Dues!$F$4:$F$153,Dues!$B$4:$B$153,DCR!$C639)-SUMIFS($M$7:$M638,$C$7:$C638,$C639)&lt;0,"No Due",SUMIFS(Dues!$F$4:$F$153,Dues!$B$4:$B$153,DCR!$C639)-SUMIFS($M$7:$M638,$C$7:$C638,$C639))),"No Dues")</f>
        <v/>
      </c>
      <c r="M639" s="143"/>
      <c r="N639" s="143"/>
      <c r="O639" s="145" t="str">
        <f>IFERROR(IF(AND(L639&lt;=0,M639&lt;&gt;""),"Cash?",SUMIFS($M$8:$M639,$C$8:$C639,$C639)/VLOOKUP($C639,$C$8:$L639,10,FALSE)),"")</f>
        <v/>
      </c>
      <c r="P639" s="50" t="str">
        <f t="shared" si="28"/>
        <v/>
      </c>
      <c r="Q639" s="63"/>
      <c r="R639" s="88" t="str">
        <f>IF(IFERROR(VLOOKUP(C639,$C$7:C638,1,FALSE)&gt;0,0),"",1)</f>
        <v/>
      </c>
      <c r="S639" s="88"/>
      <c r="T639" s="88" t="str">
        <f t="shared" si="29"/>
        <v/>
      </c>
      <c r="U639" s="89" t="e">
        <f t="shared" si="30"/>
        <v>#VALUE!</v>
      </c>
      <c r="V639" s="61"/>
      <c r="W639" s="146"/>
      <c r="X639" s="147"/>
    </row>
    <row r="640" spans="1:24" ht="16.5" customHeight="1">
      <c r="A640" s="62"/>
      <c r="B640" s="83" t="str">
        <f>IF(C640="","",_xlfn.AGGREGATE(2,7,$B$8:B639)+1)</f>
        <v/>
      </c>
      <c r="C640" s="84" t="str">
        <f>IFERROR(IF(D640="","",INDEX('Party Data'!$C$1:$P$9950,MATCH(DCR!D640,'Party Data'!$P$2:$P$9950,0)+1,4)),"New")</f>
        <v/>
      </c>
      <c r="D640" s="7"/>
      <c r="E640" s="8" t="str">
        <f>IFERROR(IF(C640="","",VLOOKUP(C640,'Party Data'!F:H,3,FALSE)),"")</f>
        <v/>
      </c>
      <c r="F640" s="10" t="str">
        <f>IFERROR(IF(D640="","",INDEX('Party Data'!$D:$F,MATCH(DCR!C640,'Party Data'!F:F,0),1)),"")</f>
        <v/>
      </c>
      <c r="G640" s="32" t="str">
        <f>IFERROR(VLOOKUP(C640,'Party Data'!$F:$N,8,FALSE),"")</f>
        <v/>
      </c>
      <c r="H640" s="85" t="str">
        <f>IFERROR(UPPER(LEFT(VLOOKUP(C640,'Party Data'!$F:$M,5,FALSE),3)),"")</f>
        <v/>
      </c>
      <c r="I640" s="86" t="str">
        <f>IF(F640="","",VLOOKUP($D$2,ID!$C$1:$F$86,3,FALSE))</f>
        <v/>
      </c>
      <c r="J640" s="87" t="str">
        <f>IF(I640="","",VLOOKUP(I640,ID!$E$1:$F$107,2,FALSE))</f>
        <v/>
      </c>
      <c r="K640" s="164"/>
      <c r="L640" s="142" t="str">
        <f>IFERROR(IF(C640="","",IF(SUMIFS(Dues!$F$4:$F$153,Dues!$B$4:$B$153,DCR!$C640)-SUMIFS($M$7:$M639,$C$7:$C639,$C640)&lt;0,"No Due",SUMIFS(Dues!$F$4:$F$153,Dues!$B$4:$B$153,DCR!$C640)-SUMIFS($M$7:$M639,$C$7:$C639,$C640))),"No Dues")</f>
        <v/>
      </c>
      <c r="M640" s="143"/>
      <c r="N640" s="143"/>
      <c r="O640" s="145" t="str">
        <f>IFERROR(IF(AND(L640&lt;=0,M640&lt;&gt;""),"Cash?",SUMIFS($M$8:$M640,$C$8:$C640,$C640)/VLOOKUP($C640,$C$8:$L640,10,FALSE)),"")</f>
        <v/>
      </c>
      <c r="P640" s="50" t="str">
        <f t="shared" si="28"/>
        <v/>
      </c>
      <c r="Q640" s="63"/>
      <c r="R640" s="88" t="str">
        <f>IF(IFERROR(VLOOKUP(C640,$C$7:C639,1,FALSE)&gt;0,0),"",1)</f>
        <v/>
      </c>
      <c r="S640" s="88"/>
      <c r="T640" s="88" t="str">
        <f t="shared" si="29"/>
        <v/>
      </c>
      <c r="U640" s="89" t="e">
        <f t="shared" si="30"/>
        <v>#VALUE!</v>
      </c>
      <c r="V640" s="61"/>
      <c r="W640" s="146"/>
      <c r="X640" s="147"/>
    </row>
    <row r="641" spans="1:24" ht="16.5" customHeight="1">
      <c r="A641" s="62"/>
      <c r="B641" s="83" t="str">
        <f>IF(C641="","",_xlfn.AGGREGATE(2,7,$B$8:B640)+1)</f>
        <v/>
      </c>
      <c r="C641" s="84" t="str">
        <f>IFERROR(IF(D641="","",INDEX('Party Data'!$C$1:$P$9950,MATCH(DCR!D641,'Party Data'!$P$2:$P$9950,0)+1,4)),"New")</f>
        <v/>
      </c>
      <c r="D641" s="7"/>
      <c r="E641" s="8" t="str">
        <f>IFERROR(IF(C641="","",VLOOKUP(C641,'Party Data'!F:H,3,FALSE)),"")</f>
        <v/>
      </c>
      <c r="F641" s="10" t="str">
        <f>IFERROR(IF(D641="","",INDEX('Party Data'!$D:$F,MATCH(DCR!C641,'Party Data'!F:F,0),1)),"")</f>
        <v/>
      </c>
      <c r="G641" s="32" t="str">
        <f>IFERROR(VLOOKUP(C641,'Party Data'!$F:$N,8,FALSE),"")</f>
        <v/>
      </c>
      <c r="H641" s="85" t="str">
        <f>IFERROR(UPPER(LEFT(VLOOKUP(C641,'Party Data'!$F:$M,5,FALSE),3)),"")</f>
        <v/>
      </c>
      <c r="I641" s="86" t="str">
        <f>IF(F641="","",VLOOKUP($D$2,ID!$C$1:$F$86,3,FALSE))</f>
        <v/>
      </c>
      <c r="J641" s="87" t="str">
        <f>IF(I641="","",VLOOKUP(I641,ID!$E$1:$F$107,2,FALSE))</f>
        <v/>
      </c>
      <c r="K641" s="164"/>
      <c r="L641" s="142" t="str">
        <f>IFERROR(IF(C641="","",IF(SUMIFS(Dues!$F$4:$F$153,Dues!$B$4:$B$153,DCR!$C641)-SUMIFS($M$7:$M640,$C$7:$C640,$C641)&lt;0,"No Due",SUMIFS(Dues!$F$4:$F$153,Dues!$B$4:$B$153,DCR!$C641)-SUMIFS($M$7:$M640,$C$7:$C640,$C641))),"No Dues")</f>
        <v/>
      </c>
      <c r="M641" s="143"/>
      <c r="N641" s="143"/>
      <c r="O641" s="145" t="str">
        <f>IFERROR(IF(AND(L641&lt;=0,M641&lt;&gt;""),"Cash?",SUMIFS($M$8:$M641,$C$8:$C641,$C641)/VLOOKUP($C641,$C$8:$L641,10,FALSE)),"")</f>
        <v/>
      </c>
      <c r="P641" s="50" t="str">
        <f t="shared" si="28"/>
        <v/>
      </c>
      <c r="Q641" s="63"/>
      <c r="R641" s="88" t="str">
        <f>IF(IFERROR(VLOOKUP(C641,$C$7:C640,1,FALSE)&gt;0,0),"",1)</f>
        <v/>
      </c>
      <c r="S641" s="88"/>
      <c r="T641" s="88" t="str">
        <f t="shared" si="29"/>
        <v/>
      </c>
      <c r="U641" s="89" t="e">
        <f t="shared" si="30"/>
        <v>#VALUE!</v>
      </c>
      <c r="V641" s="61"/>
      <c r="W641" s="146"/>
      <c r="X641" s="147"/>
    </row>
    <row r="642" spans="1:24" ht="16.5" customHeight="1">
      <c r="A642" s="62"/>
      <c r="B642" s="83" t="str">
        <f>IF(C642="","",_xlfn.AGGREGATE(2,7,$B$8:B641)+1)</f>
        <v/>
      </c>
      <c r="C642" s="84" t="str">
        <f>IFERROR(IF(D642="","",INDEX('Party Data'!$C$1:$P$9950,MATCH(DCR!D642,'Party Data'!$P$2:$P$9950,0)+1,4)),"New")</f>
        <v/>
      </c>
      <c r="D642" s="7"/>
      <c r="E642" s="8" t="str">
        <f>IFERROR(IF(C642="","",VLOOKUP(C642,'Party Data'!F:H,3,FALSE)),"")</f>
        <v/>
      </c>
      <c r="F642" s="10" t="str">
        <f>IFERROR(IF(D642="","",INDEX('Party Data'!$D:$F,MATCH(DCR!C642,'Party Data'!F:F,0),1)),"")</f>
        <v/>
      </c>
      <c r="G642" s="32" t="str">
        <f>IFERROR(VLOOKUP(C642,'Party Data'!$F:$N,8,FALSE),"")</f>
        <v/>
      </c>
      <c r="H642" s="85" t="str">
        <f>IFERROR(UPPER(LEFT(VLOOKUP(C642,'Party Data'!$F:$M,5,FALSE),3)),"")</f>
        <v/>
      </c>
      <c r="I642" s="86" t="str">
        <f>IF(F642="","",VLOOKUP($D$2,ID!$C$1:$F$86,3,FALSE))</f>
        <v/>
      </c>
      <c r="J642" s="87" t="str">
        <f>IF(I642="","",VLOOKUP(I642,ID!$E$1:$F$107,2,FALSE))</f>
        <v/>
      </c>
      <c r="K642" s="164"/>
      <c r="L642" s="142" t="str">
        <f>IFERROR(IF(C642="","",IF(SUMIFS(Dues!$F$4:$F$153,Dues!$B$4:$B$153,DCR!$C642)-SUMIFS($M$7:$M641,$C$7:$C641,$C642)&lt;0,"No Due",SUMIFS(Dues!$F$4:$F$153,Dues!$B$4:$B$153,DCR!$C642)-SUMIFS($M$7:$M641,$C$7:$C641,$C642))),"No Dues")</f>
        <v/>
      </c>
      <c r="M642" s="143"/>
      <c r="N642" s="143"/>
      <c r="O642" s="145" t="str">
        <f>IFERROR(IF(AND(L642&lt;=0,M642&lt;&gt;""),"Cash?",SUMIFS($M$8:$M642,$C$8:$C642,$C642)/VLOOKUP($C642,$C$8:$L642,10,FALSE)),"")</f>
        <v/>
      </c>
      <c r="P642" s="50" t="str">
        <f t="shared" si="28"/>
        <v/>
      </c>
      <c r="Q642" s="63"/>
      <c r="R642" s="88" t="str">
        <f>IF(IFERROR(VLOOKUP(C642,$C$7:C641,1,FALSE)&gt;0,0),"",1)</f>
        <v/>
      </c>
      <c r="S642" s="88"/>
      <c r="T642" s="88" t="str">
        <f t="shared" si="29"/>
        <v/>
      </c>
      <c r="U642" s="89" t="e">
        <f t="shared" si="30"/>
        <v>#VALUE!</v>
      </c>
      <c r="V642" s="61"/>
      <c r="W642" s="146"/>
      <c r="X642" s="147"/>
    </row>
    <row r="643" spans="1:24" ht="16.5" customHeight="1">
      <c r="A643" s="62"/>
      <c r="B643" s="83" t="str">
        <f>IF(C643="","",_xlfn.AGGREGATE(2,7,$B$8:B642)+1)</f>
        <v/>
      </c>
      <c r="C643" s="84" t="str">
        <f>IFERROR(IF(D643="","",INDEX('Party Data'!$C$1:$P$9950,MATCH(DCR!D643,'Party Data'!$P$2:$P$9950,0)+1,4)),"New")</f>
        <v/>
      </c>
      <c r="D643" s="7"/>
      <c r="E643" s="8" t="str">
        <f>IFERROR(IF(C643="","",VLOOKUP(C643,'Party Data'!F:H,3,FALSE)),"")</f>
        <v/>
      </c>
      <c r="F643" s="10" t="str">
        <f>IFERROR(IF(D643="","",INDEX('Party Data'!$D:$F,MATCH(DCR!C643,'Party Data'!F:F,0),1)),"")</f>
        <v/>
      </c>
      <c r="G643" s="32" t="str">
        <f>IFERROR(VLOOKUP(C643,'Party Data'!$F:$N,8,FALSE),"")</f>
        <v/>
      </c>
      <c r="H643" s="85" t="str">
        <f>IFERROR(UPPER(LEFT(VLOOKUP(C643,'Party Data'!$F:$M,5,FALSE),3)),"")</f>
        <v/>
      </c>
      <c r="I643" s="86" t="str">
        <f>IF(F643="","",VLOOKUP($D$2,ID!$C$1:$F$86,3,FALSE))</f>
        <v/>
      </c>
      <c r="J643" s="87" t="str">
        <f>IF(I643="","",VLOOKUP(I643,ID!$E$1:$F$107,2,FALSE))</f>
        <v/>
      </c>
      <c r="K643" s="164"/>
      <c r="L643" s="142" t="str">
        <f>IFERROR(IF(C643="","",IF(SUMIFS(Dues!$F$4:$F$153,Dues!$B$4:$B$153,DCR!$C643)-SUMIFS($M$7:$M642,$C$7:$C642,$C643)&lt;0,"No Due",SUMIFS(Dues!$F$4:$F$153,Dues!$B$4:$B$153,DCR!$C643)-SUMIFS($M$7:$M642,$C$7:$C642,$C643))),"No Dues")</f>
        <v/>
      </c>
      <c r="M643" s="143"/>
      <c r="N643" s="143"/>
      <c r="O643" s="145" t="str">
        <f>IFERROR(IF(AND(L643&lt;=0,M643&lt;&gt;""),"Cash?",SUMIFS($M$8:$M643,$C$8:$C643,$C643)/VLOOKUP($C643,$C$8:$L643,10,FALSE)),"")</f>
        <v/>
      </c>
      <c r="P643" s="50" t="str">
        <f t="shared" si="28"/>
        <v/>
      </c>
      <c r="Q643" s="63"/>
      <c r="R643" s="88" t="str">
        <f>IF(IFERROR(VLOOKUP(C643,$C$7:C642,1,FALSE)&gt;0,0),"",1)</f>
        <v/>
      </c>
      <c r="S643" s="88"/>
      <c r="T643" s="88" t="str">
        <f t="shared" si="29"/>
        <v/>
      </c>
      <c r="U643" s="89" t="e">
        <f t="shared" si="30"/>
        <v>#VALUE!</v>
      </c>
      <c r="V643" s="61"/>
      <c r="W643" s="146"/>
      <c r="X643" s="147"/>
    </row>
    <row r="644" spans="1:24" ht="16.5" customHeight="1">
      <c r="A644" s="62"/>
      <c r="B644" s="83" t="str">
        <f>IF(C644="","",_xlfn.AGGREGATE(2,7,$B$8:B643)+1)</f>
        <v/>
      </c>
      <c r="C644" s="84" t="str">
        <f>IFERROR(IF(D644="","",INDEX('Party Data'!$C$1:$P$9950,MATCH(DCR!D644,'Party Data'!$P$2:$P$9950,0)+1,4)),"New")</f>
        <v/>
      </c>
      <c r="D644" s="7"/>
      <c r="E644" s="8" t="str">
        <f>IFERROR(IF(C644="","",VLOOKUP(C644,'Party Data'!F:H,3,FALSE)),"")</f>
        <v/>
      </c>
      <c r="F644" s="10" t="str">
        <f>IFERROR(IF(D644="","",INDEX('Party Data'!$D:$F,MATCH(DCR!C644,'Party Data'!F:F,0),1)),"")</f>
        <v/>
      </c>
      <c r="G644" s="32" t="str">
        <f>IFERROR(VLOOKUP(C644,'Party Data'!$F:$N,8,FALSE),"")</f>
        <v/>
      </c>
      <c r="H644" s="85" t="str">
        <f>IFERROR(UPPER(LEFT(VLOOKUP(C644,'Party Data'!$F:$M,5,FALSE),3)),"")</f>
        <v/>
      </c>
      <c r="I644" s="86" t="str">
        <f>IF(F644="","",VLOOKUP($D$2,ID!$C$1:$F$86,3,FALSE))</f>
        <v/>
      </c>
      <c r="J644" s="87" t="str">
        <f>IF(I644="","",VLOOKUP(I644,ID!$E$1:$F$107,2,FALSE))</f>
        <v/>
      </c>
      <c r="K644" s="164"/>
      <c r="L644" s="142" t="str">
        <f>IFERROR(IF(C644="","",IF(SUMIFS(Dues!$F$4:$F$153,Dues!$B$4:$B$153,DCR!$C644)-SUMIFS($M$7:$M643,$C$7:$C643,$C644)&lt;0,"No Due",SUMIFS(Dues!$F$4:$F$153,Dues!$B$4:$B$153,DCR!$C644)-SUMIFS($M$7:$M643,$C$7:$C643,$C644))),"No Dues")</f>
        <v/>
      </c>
      <c r="M644" s="143"/>
      <c r="N644" s="143"/>
      <c r="O644" s="145" t="str">
        <f>IFERROR(IF(AND(L644&lt;=0,M644&lt;&gt;""),"Cash?",SUMIFS($M$8:$M644,$C$8:$C644,$C644)/VLOOKUP($C644,$C$8:$L644,10,FALSE)),"")</f>
        <v/>
      </c>
      <c r="P644" s="50" t="str">
        <f t="shared" si="28"/>
        <v/>
      </c>
      <c r="Q644" s="63"/>
      <c r="R644" s="88" t="str">
        <f>IF(IFERROR(VLOOKUP(C644,$C$7:C643,1,FALSE)&gt;0,0),"",1)</f>
        <v/>
      </c>
      <c r="S644" s="88"/>
      <c r="T644" s="88" t="str">
        <f t="shared" si="29"/>
        <v/>
      </c>
      <c r="U644" s="89" t="e">
        <f t="shared" si="30"/>
        <v>#VALUE!</v>
      </c>
      <c r="V644" s="61"/>
      <c r="W644" s="146"/>
      <c r="X644" s="147"/>
    </row>
    <row r="645" spans="1:24" ht="16.5" customHeight="1">
      <c r="A645" s="62"/>
      <c r="B645" s="83" t="str">
        <f>IF(C645="","",_xlfn.AGGREGATE(2,7,$B$8:B644)+1)</f>
        <v/>
      </c>
      <c r="C645" s="84" t="str">
        <f>IFERROR(IF(D645="","",INDEX('Party Data'!$C$1:$P$9950,MATCH(DCR!D645,'Party Data'!$P$2:$P$9950,0)+1,4)),"New")</f>
        <v/>
      </c>
      <c r="D645" s="7"/>
      <c r="E645" s="8" t="str">
        <f>IFERROR(IF(C645="","",VLOOKUP(C645,'Party Data'!F:H,3,FALSE)),"")</f>
        <v/>
      </c>
      <c r="F645" s="10" t="str">
        <f>IFERROR(IF(D645="","",INDEX('Party Data'!$D:$F,MATCH(DCR!C645,'Party Data'!F:F,0),1)),"")</f>
        <v/>
      </c>
      <c r="G645" s="32" t="str">
        <f>IFERROR(VLOOKUP(C645,'Party Data'!$F:$N,8,FALSE),"")</f>
        <v/>
      </c>
      <c r="H645" s="85" t="str">
        <f>IFERROR(UPPER(LEFT(VLOOKUP(C645,'Party Data'!$F:$M,5,FALSE),3)),"")</f>
        <v/>
      </c>
      <c r="I645" s="86" t="str">
        <f>IF(F645="","",VLOOKUP($D$2,ID!$C$1:$F$86,3,FALSE))</f>
        <v/>
      </c>
      <c r="J645" s="87" t="str">
        <f>IF(I645="","",VLOOKUP(I645,ID!$E$1:$F$107,2,FALSE))</f>
        <v/>
      </c>
      <c r="K645" s="164"/>
      <c r="L645" s="142" t="str">
        <f>IFERROR(IF(C645="","",IF(SUMIFS(Dues!$F$4:$F$153,Dues!$B$4:$B$153,DCR!$C645)-SUMIFS($M$7:$M644,$C$7:$C644,$C645)&lt;0,"No Due",SUMIFS(Dues!$F$4:$F$153,Dues!$B$4:$B$153,DCR!$C645)-SUMIFS($M$7:$M644,$C$7:$C644,$C645))),"No Dues")</f>
        <v/>
      </c>
      <c r="M645" s="143"/>
      <c r="N645" s="143"/>
      <c r="O645" s="145" t="str">
        <f>IFERROR(IF(AND(L645&lt;=0,M645&lt;&gt;""),"Cash?",SUMIFS($M$8:$M645,$C$8:$C645,$C645)/VLOOKUP($C645,$C$8:$L645,10,FALSE)),"")</f>
        <v/>
      </c>
      <c r="P645" s="50" t="str">
        <f t="shared" si="28"/>
        <v/>
      </c>
      <c r="Q645" s="63"/>
      <c r="R645" s="88" t="str">
        <f>IF(IFERROR(VLOOKUP(C645,$C$7:C644,1,FALSE)&gt;0,0),"",1)</f>
        <v/>
      </c>
      <c r="S645" s="88"/>
      <c r="T645" s="88" t="str">
        <f t="shared" si="29"/>
        <v/>
      </c>
      <c r="U645" s="89" t="e">
        <f t="shared" si="30"/>
        <v>#VALUE!</v>
      </c>
      <c r="V645" s="61"/>
      <c r="W645" s="146"/>
      <c r="X645" s="147"/>
    </row>
    <row r="646" spans="1:24" ht="16.5" customHeight="1">
      <c r="A646" s="62"/>
      <c r="B646" s="83" t="str">
        <f>IF(C646="","",_xlfn.AGGREGATE(2,7,$B$8:B645)+1)</f>
        <v/>
      </c>
      <c r="C646" s="84" t="str">
        <f>IFERROR(IF(D646="","",INDEX('Party Data'!$C$1:$P$9950,MATCH(DCR!D646,'Party Data'!$P$2:$P$9950,0)+1,4)),"New")</f>
        <v/>
      </c>
      <c r="D646" s="7"/>
      <c r="E646" s="8" t="str">
        <f>IFERROR(IF(C646="","",VLOOKUP(C646,'Party Data'!F:H,3,FALSE)),"")</f>
        <v/>
      </c>
      <c r="F646" s="10" t="str">
        <f>IFERROR(IF(D646="","",INDEX('Party Data'!$D:$F,MATCH(DCR!C646,'Party Data'!F:F,0),1)),"")</f>
        <v/>
      </c>
      <c r="G646" s="32" t="str">
        <f>IFERROR(VLOOKUP(C646,'Party Data'!$F:$N,8,FALSE),"")</f>
        <v/>
      </c>
      <c r="H646" s="85" t="str">
        <f>IFERROR(UPPER(LEFT(VLOOKUP(C646,'Party Data'!$F:$M,5,FALSE),3)),"")</f>
        <v/>
      </c>
      <c r="I646" s="86" t="str">
        <f>IF(F646="","",VLOOKUP($D$2,ID!$C$1:$F$86,3,FALSE))</f>
        <v/>
      </c>
      <c r="J646" s="87" t="str">
        <f>IF(I646="","",VLOOKUP(I646,ID!$E$1:$F$107,2,FALSE))</f>
        <v/>
      </c>
      <c r="K646" s="164"/>
      <c r="L646" s="142" t="str">
        <f>IFERROR(IF(C646="","",IF(SUMIFS(Dues!$F$4:$F$153,Dues!$B$4:$B$153,DCR!$C646)-SUMIFS($M$7:$M645,$C$7:$C645,$C646)&lt;0,"No Due",SUMIFS(Dues!$F$4:$F$153,Dues!$B$4:$B$153,DCR!$C646)-SUMIFS($M$7:$M645,$C$7:$C645,$C646))),"No Dues")</f>
        <v/>
      </c>
      <c r="M646" s="143"/>
      <c r="N646" s="143"/>
      <c r="O646" s="145" t="str">
        <f>IFERROR(IF(AND(L646&lt;=0,M646&lt;&gt;""),"Cash?",SUMIFS($M$8:$M646,$C$8:$C646,$C646)/VLOOKUP($C646,$C$8:$L646,10,FALSE)),"")</f>
        <v/>
      </c>
      <c r="P646" s="50" t="str">
        <f t="shared" si="28"/>
        <v/>
      </c>
      <c r="Q646" s="63"/>
      <c r="R646" s="88" t="str">
        <f>IF(IFERROR(VLOOKUP(C646,$C$7:C645,1,FALSE)&gt;0,0),"",1)</f>
        <v/>
      </c>
      <c r="S646" s="88"/>
      <c r="T646" s="88" t="str">
        <f t="shared" si="29"/>
        <v/>
      </c>
      <c r="U646" s="89" t="e">
        <f t="shared" si="30"/>
        <v>#VALUE!</v>
      </c>
      <c r="V646" s="61"/>
      <c r="W646" s="146"/>
      <c r="X646" s="147"/>
    </row>
    <row r="647" spans="1:24" ht="16.5" customHeight="1">
      <c r="A647" s="62"/>
      <c r="B647" s="83" t="str">
        <f>IF(C647="","",_xlfn.AGGREGATE(2,7,$B$8:B646)+1)</f>
        <v/>
      </c>
      <c r="C647" s="84" t="str">
        <f>IFERROR(IF(D647="","",INDEX('Party Data'!$C$1:$P$9950,MATCH(DCR!D647,'Party Data'!$P$2:$P$9950,0)+1,4)),"New")</f>
        <v/>
      </c>
      <c r="D647" s="7"/>
      <c r="E647" s="8" t="str">
        <f>IFERROR(IF(C647="","",VLOOKUP(C647,'Party Data'!F:H,3,FALSE)),"")</f>
        <v/>
      </c>
      <c r="F647" s="10" t="str">
        <f>IFERROR(IF(D647="","",INDEX('Party Data'!$D:$F,MATCH(DCR!C647,'Party Data'!F:F,0),1)),"")</f>
        <v/>
      </c>
      <c r="G647" s="32" t="str">
        <f>IFERROR(VLOOKUP(C647,'Party Data'!$F:$N,8,FALSE),"")</f>
        <v/>
      </c>
      <c r="H647" s="85" t="str">
        <f>IFERROR(UPPER(LEFT(VLOOKUP(C647,'Party Data'!$F:$M,5,FALSE),3)),"")</f>
        <v/>
      </c>
      <c r="I647" s="86" t="str">
        <f>IF(F647="","",VLOOKUP($D$2,ID!$C$1:$F$86,3,FALSE))</f>
        <v/>
      </c>
      <c r="J647" s="87" t="str">
        <f>IF(I647="","",VLOOKUP(I647,ID!$E$1:$F$107,2,FALSE))</f>
        <v/>
      </c>
      <c r="K647" s="164"/>
      <c r="L647" s="142" t="str">
        <f>IFERROR(IF(C647="","",IF(SUMIFS(Dues!$F$4:$F$153,Dues!$B$4:$B$153,DCR!$C647)-SUMIFS($M$7:$M646,$C$7:$C646,$C647)&lt;0,"No Due",SUMIFS(Dues!$F$4:$F$153,Dues!$B$4:$B$153,DCR!$C647)-SUMIFS($M$7:$M646,$C$7:$C646,$C647))),"No Dues")</f>
        <v/>
      </c>
      <c r="M647" s="143"/>
      <c r="N647" s="143"/>
      <c r="O647" s="145" t="str">
        <f>IFERROR(IF(AND(L647&lt;=0,M647&lt;&gt;""),"Cash?",SUMIFS($M$8:$M647,$C$8:$C647,$C647)/VLOOKUP($C647,$C$8:$L647,10,FALSE)),"")</f>
        <v/>
      </c>
      <c r="P647" s="50" t="str">
        <f t="shared" si="28"/>
        <v/>
      </c>
      <c r="Q647" s="63"/>
      <c r="R647" s="88" t="str">
        <f>IF(IFERROR(VLOOKUP(C647,$C$7:C646,1,FALSE)&gt;0,0),"",1)</f>
        <v/>
      </c>
      <c r="S647" s="88"/>
      <c r="T647" s="88" t="str">
        <f t="shared" si="29"/>
        <v/>
      </c>
      <c r="U647" s="89" t="e">
        <f t="shared" si="30"/>
        <v>#VALUE!</v>
      </c>
      <c r="V647" s="61"/>
      <c r="W647" s="146"/>
      <c r="X647" s="147"/>
    </row>
    <row r="648" spans="1:24" ht="16.5" customHeight="1">
      <c r="A648" s="62"/>
      <c r="B648" s="83" t="str">
        <f>IF(C648="","",_xlfn.AGGREGATE(2,7,$B$8:B647)+1)</f>
        <v/>
      </c>
      <c r="C648" s="84" t="str">
        <f>IFERROR(IF(D648="","",INDEX('Party Data'!$C$1:$P$9950,MATCH(DCR!D648,'Party Data'!$P$2:$P$9950,0)+1,4)),"New")</f>
        <v/>
      </c>
      <c r="D648" s="7"/>
      <c r="E648" s="8" t="str">
        <f>IFERROR(IF(C648="","",VLOOKUP(C648,'Party Data'!F:H,3,FALSE)),"")</f>
        <v/>
      </c>
      <c r="F648" s="10" t="str">
        <f>IFERROR(IF(D648="","",INDEX('Party Data'!$D:$F,MATCH(DCR!C648,'Party Data'!F:F,0),1)),"")</f>
        <v/>
      </c>
      <c r="G648" s="32" t="str">
        <f>IFERROR(VLOOKUP(C648,'Party Data'!$F:$N,8,FALSE),"")</f>
        <v/>
      </c>
      <c r="H648" s="85" t="str">
        <f>IFERROR(UPPER(LEFT(VLOOKUP(C648,'Party Data'!$F:$M,5,FALSE),3)),"")</f>
        <v/>
      </c>
      <c r="I648" s="86" t="str">
        <f>IF(F648="","",VLOOKUP($D$2,ID!$C$1:$F$86,3,FALSE))</f>
        <v/>
      </c>
      <c r="J648" s="87" t="str">
        <f>IF(I648="","",VLOOKUP(I648,ID!$E$1:$F$107,2,FALSE))</f>
        <v/>
      </c>
      <c r="K648" s="164"/>
      <c r="L648" s="142" t="str">
        <f>IFERROR(IF(C648="","",IF(SUMIFS(Dues!$F$4:$F$153,Dues!$B$4:$B$153,DCR!$C648)-SUMIFS($M$7:$M647,$C$7:$C647,$C648)&lt;0,"No Due",SUMIFS(Dues!$F$4:$F$153,Dues!$B$4:$B$153,DCR!$C648)-SUMIFS($M$7:$M647,$C$7:$C647,$C648))),"No Dues")</f>
        <v/>
      </c>
      <c r="M648" s="143"/>
      <c r="N648" s="143"/>
      <c r="O648" s="145" t="str">
        <f>IFERROR(IF(AND(L648&lt;=0,M648&lt;&gt;""),"Cash?",SUMIFS($M$8:$M648,$C$8:$C648,$C648)/VLOOKUP($C648,$C$8:$L648,10,FALSE)),"")</f>
        <v/>
      </c>
      <c r="P648" s="50" t="str">
        <f t="shared" ref="P648:P679" si="31">IF(K648="","",IF(C648="New","New Dr.",T648))</f>
        <v/>
      </c>
      <c r="Q648" s="63"/>
      <c r="R648" s="88" t="str">
        <f>IF(IFERROR(VLOOKUP(C648,$C$7:C647,1,FALSE)&gt;0,0),"",1)</f>
        <v/>
      </c>
      <c r="S648" s="88"/>
      <c r="T648" s="88" t="str">
        <f t="shared" ref="T648:T678" si="32">IF(H648="","",IF(TEXT(K648,"DDD")&lt;&gt;H648,"Off-Rt.",""))</f>
        <v/>
      </c>
      <c r="U648" s="89" t="e">
        <f t="shared" si="30"/>
        <v>#VALUE!</v>
      </c>
      <c r="V648" s="61"/>
      <c r="W648" s="146"/>
      <c r="X648" s="147"/>
    </row>
    <row r="649" spans="1:24" ht="16.5" customHeight="1">
      <c r="A649" s="62"/>
      <c r="B649" s="83" t="str">
        <f>IF(C649="","",_xlfn.AGGREGATE(2,7,$B$8:B648)+1)</f>
        <v/>
      </c>
      <c r="C649" s="84" t="str">
        <f>IFERROR(IF(D649="","",INDEX('Party Data'!$C$1:$P$9950,MATCH(DCR!D649,'Party Data'!$P$2:$P$9950,0)+1,4)),"New")</f>
        <v/>
      </c>
      <c r="D649" s="7"/>
      <c r="E649" s="8" t="str">
        <f>IFERROR(IF(C649="","",VLOOKUP(C649,'Party Data'!F:H,3,FALSE)),"")</f>
        <v/>
      </c>
      <c r="F649" s="10" t="str">
        <f>IFERROR(IF(D649="","",INDEX('Party Data'!$D:$F,MATCH(DCR!C649,'Party Data'!F:F,0),1)),"")</f>
        <v/>
      </c>
      <c r="G649" s="32" t="str">
        <f>IFERROR(VLOOKUP(C649,'Party Data'!$F:$N,8,FALSE),"")</f>
        <v/>
      </c>
      <c r="H649" s="85" t="str">
        <f>IFERROR(UPPER(LEFT(VLOOKUP(C649,'Party Data'!$F:$M,5,FALSE),3)),"")</f>
        <v/>
      </c>
      <c r="I649" s="86" t="str">
        <f>IF(F649="","",VLOOKUP($D$2,ID!$C$1:$F$86,3,FALSE))</f>
        <v/>
      </c>
      <c r="J649" s="87" t="str">
        <f>IF(I649="","",VLOOKUP(I649,ID!$E$1:$F$107,2,FALSE))</f>
        <v/>
      </c>
      <c r="K649" s="164"/>
      <c r="L649" s="142" t="str">
        <f>IFERROR(IF(C649="","",IF(SUMIFS(Dues!$F$4:$F$153,Dues!$B$4:$B$153,DCR!$C649)-SUMIFS($M$7:$M648,$C$7:$C648,$C649)&lt;0,"No Due",SUMIFS(Dues!$F$4:$F$153,Dues!$B$4:$B$153,DCR!$C649)-SUMIFS($M$7:$M648,$C$7:$C648,$C649))),"No Dues")</f>
        <v/>
      </c>
      <c r="M649" s="143"/>
      <c r="N649" s="143"/>
      <c r="O649" s="145" t="str">
        <f>IFERROR(IF(AND(L649&lt;=0,M649&lt;&gt;""),"Cash?",SUMIFS($M$8:$M649,$C$8:$C649,$C649)/VLOOKUP($C649,$C$8:$L649,10,FALSE)),"")</f>
        <v/>
      </c>
      <c r="P649" s="50" t="str">
        <f t="shared" si="31"/>
        <v/>
      </c>
      <c r="Q649" s="63"/>
      <c r="R649" s="88" t="str">
        <f>IF(IFERROR(VLOOKUP(C649,$C$7:C648,1,FALSE)&gt;0,0),"",1)</f>
        <v/>
      </c>
      <c r="S649" s="88"/>
      <c r="T649" s="88" t="str">
        <f t="shared" si="32"/>
        <v/>
      </c>
      <c r="U649" s="89" t="e">
        <f t="shared" si="30"/>
        <v>#VALUE!</v>
      </c>
      <c r="V649" s="61"/>
      <c r="W649" s="146"/>
      <c r="X649" s="147"/>
    </row>
    <row r="650" spans="1:24" ht="16.5" customHeight="1">
      <c r="A650" s="62"/>
      <c r="B650" s="83" t="str">
        <f>IF(C650="","",_xlfn.AGGREGATE(2,7,$B$8:B649)+1)</f>
        <v/>
      </c>
      <c r="C650" s="84" t="str">
        <f>IFERROR(IF(D650="","",INDEX('Party Data'!$C$1:$P$9950,MATCH(DCR!D650,'Party Data'!$P$2:$P$9950,0)+1,4)),"New")</f>
        <v/>
      </c>
      <c r="D650" s="7"/>
      <c r="E650" s="8" t="str">
        <f>IFERROR(IF(C650="","",VLOOKUP(C650,'Party Data'!F:H,3,FALSE)),"")</f>
        <v/>
      </c>
      <c r="F650" s="10" t="str">
        <f>IFERROR(IF(D650="","",INDEX('Party Data'!$D:$F,MATCH(DCR!C650,'Party Data'!F:F,0),1)),"")</f>
        <v/>
      </c>
      <c r="G650" s="32" t="str">
        <f>IFERROR(VLOOKUP(C650,'Party Data'!$F:$N,8,FALSE),"")</f>
        <v/>
      </c>
      <c r="H650" s="85" t="str">
        <f>IFERROR(UPPER(LEFT(VLOOKUP(C650,'Party Data'!$F:$M,5,FALSE),3)),"")</f>
        <v/>
      </c>
      <c r="I650" s="86" t="str">
        <f>IF(F650="","",VLOOKUP($D$2,ID!$C$1:$F$86,3,FALSE))</f>
        <v/>
      </c>
      <c r="J650" s="87" t="str">
        <f>IF(I650="","",VLOOKUP(I650,ID!$E$1:$F$107,2,FALSE))</f>
        <v/>
      </c>
      <c r="K650" s="164"/>
      <c r="L650" s="142" t="str">
        <f>IFERROR(IF(C650="","",IF(SUMIFS(Dues!$F$4:$F$153,Dues!$B$4:$B$153,DCR!$C650)-SUMIFS($M$7:$M649,$C$7:$C649,$C650)&lt;0,"No Due",SUMIFS(Dues!$F$4:$F$153,Dues!$B$4:$B$153,DCR!$C650)-SUMIFS($M$7:$M649,$C$7:$C649,$C650))),"No Dues")</f>
        <v/>
      </c>
      <c r="M650" s="143"/>
      <c r="N650" s="143"/>
      <c r="O650" s="145" t="str">
        <f>IFERROR(IF(AND(L650&lt;=0,M650&lt;&gt;""),"Cash?",SUMIFS($M$8:$M650,$C$8:$C650,$C650)/VLOOKUP($C650,$C$8:$L650,10,FALSE)),"")</f>
        <v/>
      </c>
      <c r="P650" s="50" t="str">
        <f t="shared" si="31"/>
        <v/>
      </c>
      <c r="Q650" s="63"/>
      <c r="R650" s="88" t="str">
        <f>IF(IFERROR(VLOOKUP(C650,$C$7:C649,1,FALSE)&gt;0,0),"",1)</f>
        <v/>
      </c>
      <c r="S650" s="88"/>
      <c r="T650" s="88" t="str">
        <f t="shared" si="32"/>
        <v/>
      </c>
      <c r="U650" s="89" t="e">
        <f t="shared" si="30"/>
        <v>#VALUE!</v>
      </c>
      <c r="V650" s="61"/>
      <c r="W650" s="146"/>
      <c r="X650" s="147"/>
    </row>
    <row r="651" spans="1:24" ht="16.5" customHeight="1">
      <c r="A651" s="62"/>
      <c r="B651" s="83" t="str">
        <f>IF(C651="","",_xlfn.AGGREGATE(2,7,$B$8:B650)+1)</f>
        <v/>
      </c>
      <c r="C651" s="84" t="str">
        <f>IFERROR(IF(D651="","",INDEX('Party Data'!$C$1:$P$9950,MATCH(DCR!D651,'Party Data'!$P$2:$P$9950,0)+1,4)),"New")</f>
        <v/>
      </c>
      <c r="D651" s="7"/>
      <c r="E651" s="8" t="str">
        <f>IFERROR(IF(C651="","",VLOOKUP(C651,'Party Data'!F:H,3,FALSE)),"")</f>
        <v/>
      </c>
      <c r="F651" s="10" t="str">
        <f>IFERROR(IF(D651="","",INDEX('Party Data'!$D:$F,MATCH(DCR!C651,'Party Data'!F:F,0),1)),"")</f>
        <v/>
      </c>
      <c r="G651" s="32" t="str">
        <f>IFERROR(VLOOKUP(C651,'Party Data'!$F:$N,8,FALSE),"")</f>
        <v/>
      </c>
      <c r="H651" s="85" t="str">
        <f>IFERROR(UPPER(LEFT(VLOOKUP(C651,'Party Data'!$F:$M,5,FALSE),3)),"")</f>
        <v/>
      </c>
      <c r="I651" s="86" t="str">
        <f>IF(F651="","",VLOOKUP($D$2,ID!$C$1:$F$86,3,FALSE))</f>
        <v/>
      </c>
      <c r="J651" s="87" t="str">
        <f>IF(I651="","",VLOOKUP(I651,ID!$E$1:$F$107,2,FALSE))</f>
        <v/>
      </c>
      <c r="K651" s="164"/>
      <c r="L651" s="142" t="str">
        <f>IFERROR(IF(C651="","",IF(SUMIFS(Dues!$F$4:$F$153,Dues!$B$4:$B$153,DCR!$C651)-SUMIFS($M$7:$M650,$C$7:$C650,$C651)&lt;0,"No Due",SUMIFS(Dues!$F$4:$F$153,Dues!$B$4:$B$153,DCR!$C651)-SUMIFS($M$7:$M650,$C$7:$C650,$C651))),"No Dues")</f>
        <v/>
      </c>
      <c r="M651" s="143"/>
      <c r="N651" s="143"/>
      <c r="O651" s="145" t="str">
        <f>IFERROR(IF(AND(L651&lt;=0,M651&lt;&gt;""),"Cash?",SUMIFS($M$8:$M651,$C$8:$C651,$C651)/VLOOKUP($C651,$C$8:$L651,10,FALSE)),"")</f>
        <v/>
      </c>
      <c r="P651" s="50" t="str">
        <f t="shared" si="31"/>
        <v/>
      </c>
      <c r="Q651" s="63"/>
      <c r="R651" s="88" t="str">
        <f>IF(IFERROR(VLOOKUP(C651,$C$7:C650,1,FALSE)&gt;0,0),"",1)</f>
        <v/>
      </c>
      <c r="S651" s="88"/>
      <c r="T651" s="88" t="str">
        <f t="shared" si="32"/>
        <v/>
      </c>
      <c r="U651" s="89" t="e">
        <f t="shared" si="30"/>
        <v>#VALUE!</v>
      </c>
      <c r="V651" s="61"/>
      <c r="W651" s="146"/>
      <c r="X651" s="147"/>
    </row>
    <row r="652" spans="1:24" ht="16.5" customHeight="1">
      <c r="A652" s="62"/>
      <c r="B652" s="83" t="str">
        <f>IF(C652="","",_xlfn.AGGREGATE(2,7,$B$8:B651)+1)</f>
        <v/>
      </c>
      <c r="C652" s="84" t="str">
        <f>IFERROR(IF(D652="","",INDEX('Party Data'!$C$1:$P$9950,MATCH(DCR!D652,'Party Data'!$P$2:$P$9950,0)+1,4)),"New")</f>
        <v/>
      </c>
      <c r="D652" s="7"/>
      <c r="E652" s="8" t="str">
        <f>IFERROR(IF(C652="","",VLOOKUP(C652,'Party Data'!F:H,3,FALSE)),"")</f>
        <v/>
      </c>
      <c r="F652" s="10" t="str">
        <f>IFERROR(IF(D652="","",INDEX('Party Data'!$D:$F,MATCH(DCR!C652,'Party Data'!F:F,0),1)),"")</f>
        <v/>
      </c>
      <c r="G652" s="32" t="str">
        <f>IFERROR(VLOOKUP(C652,'Party Data'!$F:$N,8,FALSE),"")</f>
        <v/>
      </c>
      <c r="H652" s="85" t="str">
        <f>IFERROR(UPPER(LEFT(VLOOKUP(C652,'Party Data'!$F:$M,5,FALSE),3)),"")</f>
        <v/>
      </c>
      <c r="I652" s="86" t="str">
        <f>IF(F652="","",VLOOKUP($D$2,ID!$C$1:$F$86,3,FALSE))</f>
        <v/>
      </c>
      <c r="J652" s="87" t="str">
        <f>IF(I652="","",VLOOKUP(I652,ID!$E$1:$F$107,2,FALSE))</f>
        <v/>
      </c>
      <c r="K652" s="164"/>
      <c r="L652" s="142" t="str">
        <f>IFERROR(IF(C652="","",IF(SUMIFS(Dues!$F$4:$F$153,Dues!$B$4:$B$153,DCR!$C652)-SUMIFS($M$7:$M651,$C$7:$C651,$C652)&lt;0,"No Due",SUMIFS(Dues!$F$4:$F$153,Dues!$B$4:$B$153,DCR!$C652)-SUMIFS($M$7:$M651,$C$7:$C651,$C652))),"No Dues")</f>
        <v/>
      </c>
      <c r="M652" s="143"/>
      <c r="N652" s="143"/>
      <c r="O652" s="145" t="str">
        <f>IFERROR(IF(AND(L652&lt;=0,M652&lt;&gt;""),"Cash?",SUMIFS($M$8:$M652,$C$8:$C652,$C652)/VLOOKUP($C652,$C$8:$L652,10,FALSE)),"")</f>
        <v/>
      </c>
      <c r="P652" s="50" t="str">
        <f t="shared" si="31"/>
        <v/>
      </c>
      <c r="Q652" s="63"/>
      <c r="R652" s="88" t="str">
        <f>IF(IFERROR(VLOOKUP(C652,$C$7:C651,1,FALSE)&gt;0,0),"",1)</f>
        <v/>
      </c>
      <c r="S652" s="88"/>
      <c r="T652" s="88" t="str">
        <f t="shared" si="32"/>
        <v/>
      </c>
      <c r="U652" s="89" t="e">
        <f t="shared" si="30"/>
        <v>#VALUE!</v>
      </c>
      <c r="V652" s="61"/>
      <c r="W652" s="146"/>
      <c r="X652" s="147"/>
    </row>
    <row r="653" spans="1:24" ht="16.5" customHeight="1">
      <c r="A653" s="62"/>
      <c r="B653" s="83" t="str">
        <f>IF(C653="","",_xlfn.AGGREGATE(2,7,$B$8:B652)+1)</f>
        <v/>
      </c>
      <c r="C653" s="84" t="str">
        <f>IFERROR(IF(D653="","",INDEX('Party Data'!$C$1:$P$9950,MATCH(DCR!D653,'Party Data'!$P$2:$P$9950,0)+1,4)),"New")</f>
        <v/>
      </c>
      <c r="D653" s="7"/>
      <c r="E653" s="8" t="str">
        <f>IFERROR(IF(C653="","",VLOOKUP(C653,'Party Data'!F:H,3,FALSE)),"")</f>
        <v/>
      </c>
      <c r="F653" s="10" t="str">
        <f>IFERROR(IF(D653="","",INDEX('Party Data'!$D:$F,MATCH(DCR!C653,'Party Data'!F:F,0),1)),"")</f>
        <v/>
      </c>
      <c r="G653" s="32" t="str">
        <f>IFERROR(VLOOKUP(C653,'Party Data'!$F:$N,8,FALSE),"")</f>
        <v/>
      </c>
      <c r="H653" s="85" t="str">
        <f>IFERROR(UPPER(LEFT(VLOOKUP(C653,'Party Data'!$F:$M,5,FALSE),3)),"")</f>
        <v/>
      </c>
      <c r="I653" s="86" t="str">
        <f>IF(F653="","",VLOOKUP($D$2,ID!$C$1:$F$86,3,FALSE))</f>
        <v/>
      </c>
      <c r="J653" s="87" t="str">
        <f>IF(I653="","",VLOOKUP(I653,ID!$E$1:$F$107,2,FALSE))</f>
        <v/>
      </c>
      <c r="K653" s="164"/>
      <c r="L653" s="142" t="str">
        <f>IFERROR(IF(C653="","",IF(SUMIFS(Dues!$F$4:$F$153,Dues!$B$4:$B$153,DCR!$C653)-SUMIFS($M$7:$M652,$C$7:$C652,$C653)&lt;0,"No Due",SUMIFS(Dues!$F$4:$F$153,Dues!$B$4:$B$153,DCR!$C653)-SUMIFS($M$7:$M652,$C$7:$C652,$C653))),"No Dues")</f>
        <v/>
      </c>
      <c r="M653" s="143"/>
      <c r="N653" s="143"/>
      <c r="O653" s="145" t="str">
        <f>IFERROR(IF(AND(L653&lt;=0,M653&lt;&gt;""),"Cash?",SUMIFS($M$8:$M653,$C$8:$C653,$C653)/VLOOKUP($C653,$C$8:$L653,10,FALSE)),"")</f>
        <v/>
      </c>
      <c r="P653" s="50" t="str">
        <f t="shared" si="31"/>
        <v/>
      </c>
      <c r="Q653" s="63"/>
      <c r="R653" s="88" t="str">
        <f>IF(IFERROR(VLOOKUP(C653,$C$7:C652,1,FALSE)&gt;0,0),"",1)</f>
        <v/>
      </c>
      <c r="S653" s="88"/>
      <c r="T653" s="88" t="str">
        <f t="shared" si="32"/>
        <v/>
      </c>
      <c r="U653" s="89" t="e">
        <f t="shared" si="30"/>
        <v>#VALUE!</v>
      </c>
      <c r="V653" s="61"/>
      <c r="W653" s="146"/>
      <c r="X653" s="147"/>
    </row>
    <row r="654" spans="1:24" ht="16.5" customHeight="1">
      <c r="A654" s="62"/>
      <c r="B654" s="83" t="str">
        <f>IF(C654="","",_xlfn.AGGREGATE(2,7,$B$8:B653)+1)</f>
        <v/>
      </c>
      <c r="C654" s="84" t="str">
        <f>IFERROR(IF(D654="","",INDEX('Party Data'!$C$1:$P$9950,MATCH(DCR!D654,'Party Data'!$P$2:$P$9950,0)+1,4)),"New")</f>
        <v/>
      </c>
      <c r="D654" s="7"/>
      <c r="E654" s="8" t="str">
        <f>IFERROR(IF(C654="","",VLOOKUP(C654,'Party Data'!F:H,3,FALSE)),"")</f>
        <v/>
      </c>
      <c r="F654" s="10" t="str">
        <f>IFERROR(IF(D654="","",INDEX('Party Data'!$D:$F,MATCH(DCR!C654,'Party Data'!F:F,0),1)),"")</f>
        <v/>
      </c>
      <c r="G654" s="32" t="str">
        <f>IFERROR(VLOOKUP(C654,'Party Data'!$F:$N,8,FALSE),"")</f>
        <v/>
      </c>
      <c r="H654" s="85" t="str">
        <f>IFERROR(UPPER(LEFT(VLOOKUP(C654,'Party Data'!$F:$M,5,FALSE),3)),"")</f>
        <v/>
      </c>
      <c r="I654" s="86" t="str">
        <f>IF(F654="","",VLOOKUP($D$2,ID!$C$1:$F$86,3,FALSE))</f>
        <v/>
      </c>
      <c r="J654" s="87" t="str">
        <f>IF(I654="","",VLOOKUP(I654,ID!$E$1:$F$107,2,FALSE))</f>
        <v/>
      </c>
      <c r="K654" s="164"/>
      <c r="L654" s="142" t="str">
        <f>IFERROR(IF(C654="","",IF(SUMIFS(Dues!$F$4:$F$153,Dues!$B$4:$B$153,DCR!$C654)-SUMIFS($M$7:$M653,$C$7:$C653,$C654)&lt;0,"No Due",SUMIFS(Dues!$F$4:$F$153,Dues!$B$4:$B$153,DCR!$C654)-SUMIFS($M$7:$M653,$C$7:$C653,$C654))),"No Dues")</f>
        <v/>
      </c>
      <c r="M654" s="143"/>
      <c r="N654" s="143"/>
      <c r="O654" s="145" t="str">
        <f>IFERROR(IF(AND(L654&lt;=0,M654&lt;&gt;""),"Cash?",SUMIFS($M$8:$M654,$C$8:$C654,$C654)/VLOOKUP($C654,$C$8:$L654,10,FALSE)),"")</f>
        <v/>
      </c>
      <c r="P654" s="50" t="str">
        <f t="shared" si="31"/>
        <v/>
      </c>
      <c r="Q654" s="63"/>
      <c r="R654" s="88" t="str">
        <f>IF(IFERROR(VLOOKUP(C654,$C$7:C653,1,FALSE)&gt;0,0),"",1)</f>
        <v/>
      </c>
      <c r="S654" s="88"/>
      <c r="T654" s="88" t="str">
        <f t="shared" si="32"/>
        <v/>
      </c>
      <c r="U654" s="89" t="e">
        <f t="shared" si="30"/>
        <v>#VALUE!</v>
      </c>
      <c r="V654" s="61"/>
      <c r="W654" s="146"/>
      <c r="X654" s="147"/>
    </row>
    <row r="655" spans="1:24" ht="16.5" customHeight="1">
      <c r="A655" s="62"/>
      <c r="B655" s="83" t="str">
        <f>IF(C655="","",_xlfn.AGGREGATE(2,7,$B$8:B654)+1)</f>
        <v/>
      </c>
      <c r="C655" s="84" t="str">
        <f>IFERROR(IF(D655="","",INDEX('Party Data'!$C$1:$P$9950,MATCH(DCR!D655,'Party Data'!$P$2:$P$9950,0)+1,4)),"New")</f>
        <v/>
      </c>
      <c r="D655" s="7"/>
      <c r="E655" s="8" t="str">
        <f>IFERROR(IF(C655="","",VLOOKUP(C655,'Party Data'!F:H,3,FALSE)),"")</f>
        <v/>
      </c>
      <c r="F655" s="10" t="str">
        <f>IFERROR(IF(D655="","",INDEX('Party Data'!$D:$F,MATCH(DCR!C655,'Party Data'!F:F,0),1)),"")</f>
        <v/>
      </c>
      <c r="G655" s="32" t="str">
        <f>IFERROR(VLOOKUP(C655,'Party Data'!$F:$N,8,FALSE),"")</f>
        <v/>
      </c>
      <c r="H655" s="85" t="str">
        <f>IFERROR(UPPER(LEFT(VLOOKUP(C655,'Party Data'!$F:$M,5,FALSE),3)),"")</f>
        <v/>
      </c>
      <c r="I655" s="86" t="str">
        <f>IF(F655="","",VLOOKUP($D$2,ID!$C$1:$F$86,3,FALSE))</f>
        <v/>
      </c>
      <c r="J655" s="87" t="str">
        <f>IF(I655="","",VLOOKUP(I655,ID!$E$1:$F$107,2,FALSE))</f>
        <v/>
      </c>
      <c r="K655" s="164"/>
      <c r="L655" s="142" t="str">
        <f>IFERROR(IF(C655="","",IF(SUMIFS(Dues!$F$4:$F$153,Dues!$B$4:$B$153,DCR!$C655)-SUMIFS($M$7:$M654,$C$7:$C654,$C655)&lt;0,"No Due",SUMIFS(Dues!$F$4:$F$153,Dues!$B$4:$B$153,DCR!$C655)-SUMIFS($M$7:$M654,$C$7:$C654,$C655))),"No Dues")</f>
        <v/>
      </c>
      <c r="M655" s="143"/>
      <c r="N655" s="143"/>
      <c r="O655" s="145" t="str">
        <f>IFERROR(IF(AND(L655&lt;=0,M655&lt;&gt;""),"Cash?",SUMIFS($M$8:$M655,$C$8:$C655,$C655)/VLOOKUP($C655,$C$8:$L655,10,FALSE)),"")</f>
        <v/>
      </c>
      <c r="P655" s="50" t="str">
        <f t="shared" si="31"/>
        <v/>
      </c>
      <c r="Q655" s="63"/>
      <c r="R655" s="88" t="str">
        <f>IF(IFERROR(VLOOKUP(C655,$C$7:C654,1,FALSE)&gt;0,0),"",1)</f>
        <v/>
      </c>
      <c r="S655" s="88"/>
      <c r="T655" s="88" t="str">
        <f t="shared" si="32"/>
        <v/>
      </c>
      <c r="U655" s="89" t="e">
        <f t="shared" si="30"/>
        <v>#VALUE!</v>
      </c>
      <c r="V655" s="61"/>
      <c r="W655" s="146"/>
      <c r="X655" s="147"/>
    </row>
    <row r="656" spans="1:24" ht="16.5" customHeight="1">
      <c r="A656" s="62"/>
      <c r="B656" s="83" t="str">
        <f>IF(C656="","",_xlfn.AGGREGATE(2,7,$B$8:B655)+1)</f>
        <v/>
      </c>
      <c r="C656" s="84" t="str">
        <f>IFERROR(IF(D656="","",INDEX('Party Data'!$C$1:$P$9950,MATCH(DCR!D656,'Party Data'!$P$2:$P$9950,0)+1,4)),"New")</f>
        <v/>
      </c>
      <c r="D656" s="7"/>
      <c r="E656" s="8" t="str">
        <f>IFERROR(IF(C656="","",VLOOKUP(C656,'Party Data'!F:H,3,FALSE)),"")</f>
        <v/>
      </c>
      <c r="F656" s="10" t="str">
        <f>IFERROR(IF(D656="","",INDEX('Party Data'!$D:$F,MATCH(DCR!C656,'Party Data'!F:F,0),1)),"")</f>
        <v/>
      </c>
      <c r="G656" s="32" t="str">
        <f>IFERROR(VLOOKUP(C656,'Party Data'!$F:$N,8,FALSE),"")</f>
        <v/>
      </c>
      <c r="H656" s="85" t="str">
        <f>IFERROR(UPPER(LEFT(VLOOKUP(C656,'Party Data'!$F:$M,5,FALSE),3)),"")</f>
        <v/>
      </c>
      <c r="I656" s="86" t="str">
        <f>IF(F656="","",VLOOKUP($D$2,ID!$C$1:$F$86,3,FALSE))</f>
        <v/>
      </c>
      <c r="J656" s="87" t="str">
        <f>IF(I656="","",VLOOKUP(I656,ID!$E$1:$F$107,2,FALSE))</f>
        <v/>
      </c>
      <c r="K656" s="164"/>
      <c r="L656" s="142" t="str">
        <f>IFERROR(IF(C656="","",IF(SUMIFS(Dues!$F$4:$F$153,Dues!$B$4:$B$153,DCR!$C656)-SUMIFS($M$7:$M655,$C$7:$C655,$C656)&lt;0,"No Due",SUMIFS(Dues!$F$4:$F$153,Dues!$B$4:$B$153,DCR!$C656)-SUMIFS($M$7:$M655,$C$7:$C655,$C656))),"No Dues")</f>
        <v/>
      </c>
      <c r="M656" s="143"/>
      <c r="N656" s="143"/>
      <c r="O656" s="145" t="str">
        <f>IFERROR(IF(AND(L656&lt;=0,M656&lt;&gt;""),"Cash?",SUMIFS($M$8:$M656,$C$8:$C656,$C656)/VLOOKUP($C656,$C$8:$L656,10,FALSE)),"")</f>
        <v/>
      </c>
      <c r="P656" s="50" t="str">
        <f t="shared" si="31"/>
        <v/>
      </c>
      <c r="Q656" s="63"/>
      <c r="R656" s="88" t="str">
        <f>IF(IFERROR(VLOOKUP(C656,$C$7:C655,1,FALSE)&gt;0,0),"",1)</f>
        <v/>
      </c>
      <c r="S656" s="88"/>
      <c r="T656" s="88" t="str">
        <f t="shared" si="32"/>
        <v/>
      </c>
      <c r="U656" s="89" t="e">
        <f t="shared" si="30"/>
        <v>#VALUE!</v>
      </c>
      <c r="V656" s="61"/>
      <c r="W656" s="146"/>
      <c r="X656" s="147"/>
    </row>
    <row r="657" spans="1:24" ht="16.5" customHeight="1">
      <c r="A657" s="62"/>
      <c r="B657" s="83" t="str">
        <f>IF(C657="","",_xlfn.AGGREGATE(2,7,$B$8:B656)+1)</f>
        <v/>
      </c>
      <c r="C657" s="84" t="str">
        <f>IFERROR(IF(D657="","",INDEX('Party Data'!$C$1:$P$9950,MATCH(DCR!D657,'Party Data'!$P$2:$P$9950,0)+1,4)),"New")</f>
        <v/>
      </c>
      <c r="D657" s="7"/>
      <c r="E657" s="8" t="str">
        <f>IFERROR(IF(C657="","",VLOOKUP(C657,'Party Data'!F:H,3,FALSE)),"")</f>
        <v/>
      </c>
      <c r="F657" s="10" t="str">
        <f>IFERROR(IF(D657="","",INDEX('Party Data'!$D:$F,MATCH(DCR!C657,'Party Data'!F:F,0),1)),"")</f>
        <v/>
      </c>
      <c r="G657" s="32" t="str">
        <f>IFERROR(VLOOKUP(C657,'Party Data'!$F:$N,8,FALSE),"")</f>
        <v/>
      </c>
      <c r="H657" s="85" t="str">
        <f>IFERROR(UPPER(LEFT(VLOOKUP(C657,'Party Data'!$F:$M,5,FALSE),3)),"")</f>
        <v/>
      </c>
      <c r="I657" s="86" t="str">
        <f>IF(F657="","",VLOOKUP($D$2,ID!$C$1:$F$86,3,FALSE))</f>
        <v/>
      </c>
      <c r="J657" s="87" t="str">
        <f>IF(I657="","",VLOOKUP(I657,ID!$E$1:$F$107,2,FALSE))</f>
        <v/>
      </c>
      <c r="K657" s="164"/>
      <c r="L657" s="142" t="str">
        <f>IFERROR(IF(C657="","",IF(SUMIFS(Dues!$F$4:$F$153,Dues!$B$4:$B$153,DCR!$C657)-SUMIFS($M$7:$M656,$C$7:$C656,$C657)&lt;0,"No Due",SUMIFS(Dues!$F$4:$F$153,Dues!$B$4:$B$153,DCR!$C657)-SUMIFS($M$7:$M656,$C$7:$C656,$C657))),"No Dues")</f>
        <v/>
      </c>
      <c r="M657" s="143"/>
      <c r="N657" s="143"/>
      <c r="O657" s="145" t="str">
        <f>IFERROR(IF(AND(L657&lt;=0,M657&lt;&gt;""),"Cash?",SUMIFS($M$8:$M657,$C$8:$C657,$C657)/VLOOKUP($C657,$C$8:$L657,10,FALSE)),"")</f>
        <v/>
      </c>
      <c r="P657" s="50" t="str">
        <f t="shared" si="31"/>
        <v/>
      </c>
      <c r="Q657" s="63"/>
      <c r="R657" s="88" t="str">
        <f>IF(IFERROR(VLOOKUP(C657,$C$7:C656,1,FALSE)&gt;0,0),"",1)</f>
        <v/>
      </c>
      <c r="S657" s="88"/>
      <c r="T657" s="88" t="str">
        <f t="shared" si="32"/>
        <v/>
      </c>
      <c r="U657" s="89" t="e">
        <f t="shared" si="30"/>
        <v>#VALUE!</v>
      </c>
      <c r="V657" s="61"/>
      <c r="W657" s="146"/>
      <c r="X657" s="147"/>
    </row>
    <row r="658" spans="1:24" ht="16.5" customHeight="1">
      <c r="A658" s="62"/>
      <c r="B658" s="83" t="str">
        <f>IF(C658="","",_xlfn.AGGREGATE(2,7,$B$8:B657)+1)</f>
        <v/>
      </c>
      <c r="C658" s="84" t="str">
        <f>IFERROR(IF(D658="","",INDEX('Party Data'!$C$1:$P$9950,MATCH(DCR!D658,'Party Data'!$P$2:$P$9950,0)+1,4)),"New")</f>
        <v/>
      </c>
      <c r="D658" s="7"/>
      <c r="E658" s="8" t="str">
        <f>IFERROR(IF(C658="","",VLOOKUP(C658,'Party Data'!F:H,3,FALSE)),"")</f>
        <v/>
      </c>
      <c r="F658" s="10" t="str">
        <f>IFERROR(IF(D658="","",INDEX('Party Data'!$D:$F,MATCH(DCR!C658,'Party Data'!F:F,0),1)),"")</f>
        <v/>
      </c>
      <c r="G658" s="32" t="str">
        <f>IFERROR(VLOOKUP(C658,'Party Data'!$F:$N,8,FALSE),"")</f>
        <v/>
      </c>
      <c r="H658" s="85" t="str">
        <f>IFERROR(UPPER(LEFT(VLOOKUP(C658,'Party Data'!$F:$M,5,FALSE),3)),"")</f>
        <v/>
      </c>
      <c r="I658" s="86" t="str">
        <f>IF(F658="","",VLOOKUP($D$2,ID!$C$1:$F$86,3,FALSE))</f>
        <v/>
      </c>
      <c r="J658" s="87" t="str">
        <f>IF(I658="","",VLOOKUP(I658,ID!$E$1:$F$107,2,FALSE))</f>
        <v/>
      </c>
      <c r="K658" s="164"/>
      <c r="L658" s="142" t="str">
        <f>IFERROR(IF(C658="","",IF(SUMIFS(Dues!$F$4:$F$153,Dues!$B$4:$B$153,DCR!$C658)-SUMIFS($M$7:$M657,$C$7:$C657,$C658)&lt;0,"No Due",SUMIFS(Dues!$F$4:$F$153,Dues!$B$4:$B$153,DCR!$C658)-SUMIFS($M$7:$M657,$C$7:$C657,$C658))),"No Dues")</f>
        <v/>
      </c>
      <c r="M658" s="143"/>
      <c r="N658" s="143"/>
      <c r="O658" s="145" t="str">
        <f>IFERROR(IF(AND(L658&lt;=0,M658&lt;&gt;""),"Cash?",SUMIFS($M$8:$M658,$C$8:$C658,$C658)/VLOOKUP($C658,$C$8:$L658,10,FALSE)),"")</f>
        <v/>
      </c>
      <c r="P658" s="50" t="str">
        <f t="shared" si="31"/>
        <v/>
      </c>
      <c r="Q658" s="63"/>
      <c r="R658" s="88" t="str">
        <f>IF(IFERROR(VLOOKUP(C658,$C$7:C657,1,FALSE)&gt;0,0),"",1)</f>
        <v/>
      </c>
      <c r="S658" s="88"/>
      <c r="T658" s="88" t="str">
        <f t="shared" si="32"/>
        <v/>
      </c>
      <c r="U658" s="89" t="e">
        <f t="shared" si="30"/>
        <v>#VALUE!</v>
      </c>
      <c r="V658" s="61"/>
      <c r="W658" s="146"/>
      <c r="X658" s="147"/>
    </row>
    <row r="659" spans="1:24" ht="16.5" customHeight="1">
      <c r="A659" s="62"/>
      <c r="B659" s="83" t="str">
        <f>IF(C659="","",_xlfn.AGGREGATE(2,7,$B$8:B658)+1)</f>
        <v/>
      </c>
      <c r="C659" s="84" t="str">
        <f>IFERROR(IF(D659="","",INDEX('Party Data'!$C$1:$P$9950,MATCH(DCR!D659,'Party Data'!$P$2:$P$9950,0)+1,4)),"New")</f>
        <v/>
      </c>
      <c r="D659" s="7"/>
      <c r="E659" s="8" t="str">
        <f>IFERROR(IF(C659="","",VLOOKUP(C659,'Party Data'!F:H,3,FALSE)),"")</f>
        <v/>
      </c>
      <c r="F659" s="10" t="str">
        <f>IFERROR(IF(D659="","",INDEX('Party Data'!$D:$F,MATCH(DCR!C659,'Party Data'!F:F,0),1)),"")</f>
        <v/>
      </c>
      <c r="G659" s="32" t="str">
        <f>IFERROR(VLOOKUP(C659,'Party Data'!$F:$N,8,FALSE),"")</f>
        <v/>
      </c>
      <c r="H659" s="85" t="str">
        <f>IFERROR(UPPER(LEFT(VLOOKUP(C659,'Party Data'!$F:$M,5,FALSE),3)),"")</f>
        <v/>
      </c>
      <c r="I659" s="86" t="str">
        <f>IF(F659="","",VLOOKUP($D$2,ID!$C$1:$F$86,3,FALSE))</f>
        <v/>
      </c>
      <c r="J659" s="87" t="str">
        <f>IF(I659="","",VLOOKUP(I659,ID!$E$1:$F$107,2,FALSE))</f>
        <v/>
      </c>
      <c r="K659" s="164"/>
      <c r="L659" s="142" t="str">
        <f>IFERROR(IF(C659="","",IF(SUMIFS(Dues!$F$4:$F$153,Dues!$B$4:$B$153,DCR!$C659)-SUMIFS($M$7:$M658,$C$7:$C658,$C659)&lt;0,"No Due",SUMIFS(Dues!$F$4:$F$153,Dues!$B$4:$B$153,DCR!$C659)-SUMIFS($M$7:$M658,$C$7:$C658,$C659))),"No Dues")</f>
        <v/>
      </c>
      <c r="M659" s="143"/>
      <c r="N659" s="143"/>
      <c r="O659" s="145" t="str">
        <f>IFERROR(IF(AND(L659&lt;=0,M659&lt;&gt;""),"Cash?",SUMIFS($M$8:$M659,$C$8:$C659,$C659)/VLOOKUP($C659,$C$8:$L659,10,FALSE)),"")</f>
        <v/>
      </c>
      <c r="P659" s="50" t="str">
        <f t="shared" si="31"/>
        <v/>
      </c>
      <c r="Q659" s="63"/>
      <c r="R659" s="88" t="str">
        <f>IF(IFERROR(VLOOKUP(C659,$C$7:C658,1,FALSE)&gt;0,0),"",1)</f>
        <v/>
      </c>
      <c r="S659" s="88"/>
      <c r="T659" s="88" t="str">
        <f t="shared" si="32"/>
        <v/>
      </c>
      <c r="U659" s="89" t="e">
        <f t="shared" si="30"/>
        <v>#VALUE!</v>
      </c>
      <c r="V659" s="61"/>
      <c r="W659" s="146"/>
      <c r="X659" s="147"/>
    </row>
    <row r="660" spans="1:24" ht="16.5" customHeight="1">
      <c r="A660" s="62"/>
      <c r="B660" s="83" t="str">
        <f>IF(C660="","",_xlfn.AGGREGATE(2,7,$B$8:B659)+1)</f>
        <v/>
      </c>
      <c r="C660" s="84" t="str">
        <f>IFERROR(IF(D660="","",INDEX('Party Data'!$C$1:$P$9950,MATCH(DCR!D660,'Party Data'!$P$2:$P$9950,0)+1,4)),"New")</f>
        <v/>
      </c>
      <c r="D660" s="7"/>
      <c r="E660" s="8" t="str">
        <f>IFERROR(IF(C660="","",VLOOKUP(C660,'Party Data'!F:H,3,FALSE)),"")</f>
        <v/>
      </c>
      <c r="F660" s="10" t="str">
        <f>IFERROR(IF(D660="","",INDEX('Party Data'!$D:$F,MATCH(DCR!C660,'Party Data'!F:F,0),1)),"")</f>
        <v/>
      </c>
      <c r="G660" s="32" t="str">
        <f>IFERROR(VLOOKUP(C660,'Party Data'!$F:$N,8,FALSE),"")</f>
        <v/>
      </c>
      <c r="H660" s="85" t="str">
        <f>IFERROR(UPPER(LEFT(VLOOKUP(C660,'Party Data'!$F:$M,5,FALSE),3)),"")</f>
        <v/>
      </c>
      <c r="I660" s="86" t="str">
        <f>IF(F660="","",VLOOKUP($D$2,ID!$C$1:$F$86,3,FALSE))</f>
        <v/>
      </c>
      <c r="J660" s="87" t="str">
        <f>IF(I660="","",VLOOKUP(I660,ID!$E$1:$F$107,2,FALSE))</f>
        <v/>
      </c>
      <c r="K660" s="164"/>
      <c r="L660" s="142" t="str">
        <f>IFERROR(IF(C660="","",IF(SUMIFS(Dues!$F$4:$F$153,Dues!$B$4:$B$153,DCR!$C660)-SUMIFS($M$7:$M659,$C$7:$C659,$C660)&lt;0,"No Due",SUMIFS(Dues!$F$4:$F$153,Dues!$B$4:$B$153,DCR!$C660)-SUMIFS($M$7:$M659,$C$7:$C659,$C660))),"No Dues")</f>
        <v/>
      </c>
      <c r="M660" s="143"/>
      <c r="N660" s="143"/>
      <c r="O660" s="145" t="str">
        <f>IFERROR(IF(AND(L660&lt;=0,M660&lt;&gt;""),"Cash?",SUMIFS($M$8:$M660,$C$8:$C660,$C660)/VLOOKUP($C660,$C$8:$L660,10,FALSE)),"")</f>
        <v/>
      </c>
      <c r="P660" s="50" t="str">
        <f t="shared" si="31"/>
        <v/>
      </c>
      <c r="Q660" s="63"/>
      <c r="R660" s="88" t="str">
        <f>IF(IFERROR(VLOOKUP(C660,$C$7:C659,1,FALSE)&gt;0,0),"",1)</f>
        <v/>
      </c>
      <c r="S660" s="88"/>
      <c r="T660" s="88" t="str">
        <f t="shared" si="32"/>
        <v/>
      </c>
      <c r="U660" s="89" t="e">
        <f t="shared" si="30"/>
        <v>#VALUE!</v>
      </c>
      <c r="V660" s="61"/>
      <c r="W660" s="146"/>
      <c r="X660" s="147"/>
    </row>
    <row r="661" spans="1:24" ht="16.5" customHeight="1">
      <c r="A661" s="62"/>
      <c r="B661" s="83" t="str">
        <f>IF(C661="","",_xlfn.AGGREGATE(2,7,$B$8:B660)+1)</f>
        <v/>
      </c>
      <c r="C661" s="84" t="str">
        <f>IFERROR(IF(D661="","",INDEX('Party Data'!$C$1:$P$9950,MATCH(DCR!D661,'Party Data'!$P$2:$P$9950,0)+1,4)),"New")</f>
        <v/>
      </c>
      <c r="D661" s="7"/>
      <c r="E661" s="8" t="str">
        <f>IFERROR(IF(C661="","",VLOOKUP(C661,'Party Data'!F:H,3,FALSE)),"")</f>
        <v/>
      </c>
      <c r="F661" s="10" t="str">
        <f>IFERROR(IF(D661="","",INDEX('Party Data'!$D:$F,MATCH(DCR!C661,'Party Data'!F:F,0),1)),"")</f>
        <v/>
      </c>
      <c r="G661" s="32" t="str">
        <f>IFERROR(VLOOKUP(C661,'Party Data'!$F:$N,8,FALSE),"")</f>
        <v/>
      </c>
      <c r="H661" s="85" t="str">
        <f>IFERROR(UPPER(LEFT(VLOOKUP(C661,'Party Data'!$F:$M,5,FALSE),3)),"")</f>
        <v/>
      </c>
      <c r="I661" s="86" t="str">
        <f>IF(F661="","",VLOOKUP($D$2,ID!$C$1:$F$86,3,FALSE))</f>
        <v/>
      </c>
      <c r="J661" s="87" t="str">
        <f>IF(I661="","",VLOOKUP(I661,ID!$E$1:$F$107,2,FALSE))</f>
        <v/>
      </c>
      <c r="K661" s="164"/>
      <c r="L661" s="142" t="str">
        <f>IFERROR(IF(C661="","",IF(SUMIFS(Dues!$F$4:$F$153,Dues!$B$4:$B$153,DCR!$C661)-SUMIFS($M$7:$M660,$C$7:$C660,$C661)&lt;0,"No Due",SUMIFS(Dues!$F$4:$F$153,Dues!$B$4:$B$153,DCR!$C661)-SUMIFS($M$7:$M660,$C$7:$C660,$C661))),"No Dues")</f>
        <v/>
      </c>
      <c r="M661" s="143"/>
      <c r="N661" s="143"/>
      <c r="O661" s="145" t="str">
        <f>IFERROR(IF(AND(L661&lt;=0,M661&lt;&gt;""),"Cash?",SUMIFS($M$8:$M661,$C$8:$C661,$C661)/VLOOKUP($C661,$C$8:$L661,10,FALSE)),"")</f>
        <v/>
      </c>
      <c r="P661" s="50" t="str">
        <f t="shared" si="31"/>
        <v/>
      </c>
      <c r="Q661" s="63"/>
      <c r="R661" s="88" t="str">
        <f>IF(IFERROR(VLOOKUP(C661,$C$7:C660,1,FALSE)&gt;0,0),"",1)</f>
        <v/>
      </c>
      <c r="S661" s="88"/>
      <c r="T661" s="88" t="str">
        <f t="shared" si="32"/>
        <v/>
      </c>
      <c r="U661" s="89" t="e">
        <f t="shared" si="30"/>
        <v>#VALUE!</v>
      </c>
      <c r="V661" s="61"/>
      <c r="W661" s="146"/>
      <c r="X661" s="147"/>
    </row>
    <row r="662" spans="1:24" ht="16.5" customHeight="1">
      <c r="A662" s="62"/>
      <c r="B662" s="83" t="str">
        <f>IF(C662="","",_xlfn.AGGREGATE(2,7,$B$8:B661)+1)</f>
        <v/>
      </c>
      <c r="C662" s="84" t="str">
        <f>IFERROR(IF(D662="","",INDEX('Party Data'!$C$1:$P$9950,MATCH(DCR!D662,'Party Data'!$P$2:$P$9950,0)+1,4)),"New")</f>
        <v/>
      </c>
      <c r="D662" s="7"/>
      <c r="E662" s="8" t="str">
        <f>IFERROR(IF(C662="","",VLOOKUP(C662,'Party Data'!F:H,3,FALSE)),"")</f>
        <v/>
      </c>
      <c r="F662" s="10" t="str">
        <f>IFERROR(IF(D662="","",INDEX('Party Data'!$D:$F,MATCH(DCR!C662,'Party Data'!F:F,0),1)),"")</f>
        <v/>
      </c>
      <c r="G662" s="32" t="str">
        <f>IFERROR(VLOOKUP(C662,'Party Data'!$F:$N,8,FALSE),"")</f>
        <v/>
      </c>
      <c r="H662" s="85" t="str">
        <f>IFERROR(UPPER(LEFT(VLOOKUP(C662,'Party Data'!$F:$M,5,FALSE),3)),"")</f>
        <v/>
      </c>
      <c r="I662" s="86" t="str">
        <f>IF(F662="","",VLOOKUP($D$2,ID!$C$1:$F$86,3,FALSE))</f>
        <v/>
      </c>
      <c r="J662" s="87" t="str">
        <f>IF(I662="","",VLOOKUP(I662,ID!$E$1:$F$107,2,FALSE))</f>
        <v/>
      </c>
      <c r="K662" s="164"/>
      <c r="L662" s="142" t="str">
        <f>IFERROR(IF(C662="","",IF(SUMIFS(Dues!$F$4:$F$153,Dues!$B$4:$B$153,DCR!$C662)-SUMIFS($M$7:$M661,$C$7:$C661,$C662)&lt;0,"No Due",SUMIFS(Dues!$F$4:$F$153,Dues!$B$4:$B$153,DCR!$C662)-SUMIFS($M$7:$M661,$C$7:$C661,$C662))),"No Dues")</f>
        <v/>
      </c>
      <c r="M662" s="143"/>
      <c r="N662" s="143"/>
      <c r="O662" s="145" t="str">
        <f>IFERROR(IF(AND(L662&lt;=0,M662&lt;&gt;""),"Cash?",SUMIFS($M$8:$M662,$C$8:$C662,$C662)/VLOOKUP($C662,$C$8:$L662,10,FALSE)),"")</f>
        <v/>
      </c>
      <c r="P662" s="50" t="str">
        <f t="shared" si="31"/>
        <v/>
      </c>
      <c r="Q662" s="63"/>
      <c r="R662" s="88" t="str">
        <f>IF(IFERROR(VLOOKUP(C662,$C$7:C661,1,FALSE)&gt;0,0),"",1)</f>
        <v/>
      </c>
      <c r="S662" s="88"/>
      <c r="T662" s="88" t="str">
        <f t="shared" si="32"/>
        <v/>
      </c>
      <c r="U662" s="89" t="e">
        <f t="shared" si="30"/>
        <v>#VALUE!</v>
      </c>
      <c r="V662" s="61"/>
      <c r="W662" s="146"/>
      <c r="X662" s="147"/>
    </row>
    <row r="663" spans="1:24" ht="16.5" customHeight="1">
      <c r="A663" s="62"/>
      <c r="B663" s="83" t="str">
        <f>IF(C663="","",_xlfn.AGGREGATE(2,7,$B$8:B662)+1)</f>
        <v/>
      </c>
      <c r="C663" s="84" t="str">
        <f>IFERROR(IF(D663="","",INDEX('Party Data'!$C$1:$P$9950,MATCH(DCR!D663,'Party Data'!$P$2:$P$9950,0)+1,4)),"New")</f>
        <v/>
      </c>
      <c r="D663" s="7"/>
      <c r="E663" s="8" t="str">
        <f>IFERROR(IF(C663="","",VLOOKUP(C663,'Party Data'!F:H,3,FALSE)),"")</f>
        <v/>
      </c>
      <c r="F663" s="10" t="str">
        <f>IFERROR(IF(D663="","",INDEX('Party Data'!$D:$F,MATCH(DCR!C663,'Party Data'!F:F,0),1)),"")</f>
        <v/>
      </c>
      <c r="G663" s="32" t="str">
        <f>IFERROR(VLOOKUP(C663,'Party Data'!$F:$N,8,FALSE),"")</f>
        <v/>
      </c>
      <c r="H663" s="85" t="str">
        <f>IFERROR(UPPER(LEFT(VLOOKUP(C663,'Party Data'!$F:$M,5,FALSE),3)),"")</f>
        <v/>
      </c>
      <c r="I663" s="86" t="str">
        <f>IF(F663="","",VLOOKUP($D$2,ID!$C$1:$F$86,3,FALSE))</f>
        <v/>
      </c>
      <c r="J663" s="87" t="str">
        <f>IF(I663="","",VLOOKUP(I663,ID!$E$1:$F$107,2,FALSE))</f>
        <v/>
      </c>
      <c r="K663" s="164"/>
      <c r="L663" s="142" t="str">
        <f>IFERROR(IF(C663="","",IF(SUMIFS(Dues!$F$4:$F$153,Dues!$B$4:$B$153,DCR!$C663)-SUMIFS($M$7:$M662,$C$7:$C662,$C663)&lt;0,"No Due",SUMIFS(Dues!$F$4:$F$153,Dues!$B$4:$B$153,DCR!$C663)-SUMIFS($M$7:$M662,$C$7:$C662,$C663))),"No Dues")</f>
        <v/>
      </c>
      <c r="M663" s="143"/>
      <c r="N663" s="143"/>
      <c r="O663" s="145" t="str">
        <f>IFERROR(IF(AND(L663&lt;=0,M663&lt;&gt;""),"Cash?",SUMIFS($M$8:$M663,$C$8:$C663,$C663)/VLOOKUP($C663,$C$8:$L663,10,FALSE)),"")</f>
        <v/>
      </c>
      <c r="P663" s="50" t="str">
        <f t="shared" si="31"/>
        <v/>
      </c>
      <c r="Q663" s="63"/>
      <c r="R663" s="88" t="str">
        <f>IF(IFERROR(VLOOKUP(C663,$C$7:C662,1,FALSE)&gt;0,0),"",1)</f>
        <v/>
      </c>
      <c r="S663" s="88"/>
      <c r="T663" s="88" t="str">
        <f t="shared" si="32"/>
        <v/>
      </c>
      <c r="U663" s="89" t="e">
        <f t="shared" si="30"/>
        <v>#VALUE!</v>
      </c>
      <c r="V663" s="61"/>
      <c r="W663" s="146"/>
      <c r="X663" s="147"/>
    </row>
    <row r="664" spans="1:24" ht="16.5" customHeight="1">
      <c r="A664" s="62"/>
      <c r="B664" s="83" t="str">
        <f>IF(C664="","",_xlfn.AGGREGATE(2,7,$B$8:B663)+1)</f>
        <v/>
      </c>
      <c r="C664" s="84" t="str">
        <f>IFERROR(IF(D664="","",INDEX('Party Data'!$C$1:$P$9950,MATCH(DCR!D664,'Party Data'!$P$2:$P$9950,0)+1,4)),"New")</f>
        <v/>
      </c>
      <c r="D664" s="7"/>
      <c r="E664" s="8" t="str">
        <f>IFERROR(IF(C664="","",VLOOKUP(C664,'Party Data'!F:H,3,FALSE)),"")</f>
        <v/>
      </c>
      <c r="F664" s="10" t="str">
        <f>IFERROR(IF(D664="","",INDEX('Party Data'!$D:$F,MATCH(DCR!C664,'Party Data'!F:F,0),1)),"")</f>
        <v/>
      </c>
      <c r="G664" s="32" t="str">
        <f>IFERROR(VLOOKUP(C664,'Party Data'!$F:$N,8,FALSE),"")</f>
        <v/>
      </c>
      <c r="H664" s="85" t="str">
        <f>IFERROR(UPPER(LEFT(VLOOKUP(C664,'Party Data'!$F:$M,5,FALSE),3)),"")</f>
        <v/>
      </c>
      <c r="I664" s="86" t="str">
        <f>IF(F664="","",VLOOKUP($D$2,ID!$C$1:$F$86,3,FALSE))</f>
        <v/>
      </c>
      <c r="J664" s="87" t="str">
        <f>IF(I664="","",VLOOKUP(I664,ID!$E$1:$F$107,2,FALSE))</f>
        <v/>
      </c>
      <c r="K664" s="164"/>
      <c r="L664" s="142" t="str">
        <f>IFERROR(IF(C664="","",IF(SUMIFS(Dues!$F$4:$F$153,Dues!$B$4:$B$153,DCR!$C664)-SUMIFS($M$7:$M663,$C$7:$C663,$C664)&lt;0,"No Due",SUMIFS(Dues!$F$4:$F$153,Dues!$B$4:$B$153,DCR!$C664)-SUMIFS($M$7:$M663,$C$7:$C663,$C664))),"No Dues")</f>
        <v/>
      </c>
      <c r="M664" s="143"/>
      <c r="N664" s="143"/>
      <c r="O664" s="145" t="str">
        <f>IFERROR(IF(AND(L664&lt;=0,M664&lt;&gt;""),"Cash?",SUMIFS($M$8:$M664,$C$8:$C664,$C664)/VLOOKUP($C664,$C$8:$L664,10,FALSE)),"")</f>
        <v/>
      </c>
      <c r="P664" s="50" t="str">
        <f t="shared" si="31"/>
        <v/>
      </c>
      <c r="Q664" s="63"/>
      <c r="R664" s="88" t="str">
        <f>IF(IFERROR(VLOOKUP(C664,$C$7:C663,1,FALSE)&gt;0,0),"",1)</f>
        <v/>
      </c>
      <c r="S664" s="88"/>
      <c r="T664" s="88" t="str">
        <f t="shared" si="32"/>
        <v/>
      </c>
      <c r="U664" s="89" t="e">
        <f t="shared" si="30"/>
        <v>#VALUE!</v>
      </c>
      <c r="V664" s="61"/>
      <c r="W664" s="146"/>
      <c r="X664" s="147"/>
    </row>
    <row r="665" spans="1:24" ht="16.5" customHeight="1">
      <c r="A665" s="62"/>
      <c r="B665" s="83" t="str">
        <f>IF(C665="","",_xlfn.AGGREGATE(2,7,$B$8:B664)+1)</f>
        <v/>
      </c>
      <c r="C665" s="84" t="str">
        <f>IFERROR(IF(D665="","",INDEX('Party Data'!$C$1:$P$9950,MATCH(DCR!D665,'Party Data'!$P$2:$P$9950,0)+1,4)),"New")</f>
        <v/>
      </c>
      <c r="D665" s="7"/>
      <c r="E665" s="8" t="str">
        <f>IFERROR(IF(C665="","",VLOOKUP(C665,'Party Data'!F:H,3,FALSE)),"")</f>
        <v/>
      </c>
      <c r="F665" s="10" t="str">
        <f>IFERROR(IF(D665="","",INDEX('Party Data'!$D:$F,MATCH(DCR!C665,'Party Data'!F:F,0),1)),"")</f>
        <v/>
      </c>
      <c r="G665" s="32" t="str">
        <f>IFERROR(VLOOKUP(C665,'Party Data'!$F:$N,8,FALSE),"")</f>
        <v/>
      </c>
      <c r="H665" s="85" t="str">
        <f>IFERROR(UPPER(LEFT(VLOOKUP(C665,'Party Data'!$F:$M,5,FALSE),3)),"")</f>
        <v/>
      </c>
      <c r="I665" s="86" t="str">
        <f>IF(F665="","",VLOOKUP($D$2,ID!$C$1:$F$86,3,FALSE))</f>
        <v/>
      </c>
      <c r="J665" s="87" t="str">
        <f>IF(I665="","",VLOOKUP(I665,ID!$E$1:$F$107,2,FALSE))</f>
        <v/>
      </c>
      <c r="K665" s="164"/>
      <c r="L665" s="142" t="str">
        <f>IFERROR(IF(C665="","",IF(SUMIFS(Dues!$F$4:$F$153,Dues!$B$4:$B$153,DCR!$C665)-SUMIFS($M$7:$M664,$C$7:$C664,$C665)&lt;0,"No Due",SUMIFS(Dues!$F$4:$F$153,Dues!$B$4:$B$153,DCR!$C665)-SUMIFS($M$7:$M664,$C$7:$C664,$C665))),"No Dues")</f>
        <v/>
      </c>
      <c r="M665" s="143"/>
      <c r="N665" s="143"/>
      <c r="O665" s="145" t="str">
        <f>IFERROR(IF(AND(L665&lt;=0,M665&lt;&gt;""),"Cash?",SUMIFS($M$8:$M665,$C$8:$C665,$C665)/VLOOKUP($C665,$C$8:$L665,10,FALSE)),"")</f>
        <v/>
      </c>
      <c r="P665" s="50" t="str">
        <f t="shared" si="31"/>
        <v/>
      </c>
      <c r="Q665" s="63"/>
      <c r="R665" s="88" t="str">
        <f>IF(IFERROR(VLOOKUP(C665,$C$7:C664,1,FALSE)&gt;0,0),"",1)</f>
        <v/>
      </c>
      <c r="S665" s="88"/>
      <c r="T665" s="88" t="str">
        <f t="shared" si="32"/>
        <v/>
      </c>
      <c r="U665" s="89" t="e">
        <f t="shared" si="30"/>
        <v>#VALUE!</v>
      </c>
      <c r="V665" s="61"/>
      <c r="W665" s="146"/>
      <c r="X665" s="147"/>
    </row>
    <row r="666" spans="1:24" ht="16.5" customHeight="1">
      <c r="A666" s="62"/>
      <c r="B666" s="83" t="str">
        <f>IF(C666="","",_xlfn.AGGREGATE(2,7,$B$8:B665)+1)</f>
        <v/>
      </c>
      <c r="C666" s="84" t="str">
        <f>IFERROR(IF(D666="","",INDEX('Party Data'!$C$1:$P$9950,MATCH(DCR!D666,'Party Data'!$P$2:$P$9950,0)+1,4)),"New")</f>
        <v/>
      </c>
      <c r="D666" s="7"/>
      <c r="E666" s="8" t="str">
        <f>IFERROR(IF(C666="","",VLOOKUP(C666,'Party Data'!F:H,3,FALSE)),"")</f>
        <v/>
      </c>
      <c r="F666" s="10" t="str">
        <f>IFERROR(IF(D666="","",INDEX('Party Data'!$D:$F,MATCH(DCR!C666,'Party Data'!F:F,0),1)),"")</f>
        <v/>
      </c>
      <c r="G666" s="32" t="str">
        <f>IFERROR(VLOOKUP(C666,'Party Data'!$F:$N,8,FALSE),"")</f>
        <v/>
      </c>
      <c r="H666" s="85" t="str">
        <f>IFERROR(UPPER(LEFT(VLOOKUP(C666,'Party Data'!$F:$M,5,FALSE),3)),"")</f>
        <v/>
      </c>
      <c r="I666" s="86" t="str">
        <f>IF(F666="","",VLOOKUP($D$2,ID!$C$1:$F$86,3,FALSE))</f>
        <v/>
      </c>
      <c r="J666" s="87" t="str">
        <f>IF(I666="","",VLOOKUP(I666,ID!$E$1:$F$107,2,FALSE))</f>
        <v/>
      </c>
      <c r="K666" s="164"/>
      <c r="L666" s="142" t="str">
        <f>IFERROR(IF(C666="","",IF(SUMIFS(Dues!$F$4:$F$153,Dues!$B$4:$B$153,DCR!$C666)-SUMIFS($M$7:$M665,$C$7:$C665,$C666)&lt;0,"No Due",SUMIFS(Dues!$F$4:$F$153,Dues!$B$4:$B$153,DCR!$C666)-SUMIFS($M$7:$M665,$C$7:$C665,$C666))),"No Dues")</f>
        <v/>
      </c>
      <c r="M666" s="143"/>
      <c r="N666" s="143"/>
      <c r="O666" s="145" t="str">
        <f>IFERROR(IF(AND(L666&lt;=0,M666&lt;&gt;""),"Cash?",SUMIFS($M$8:$M666,$C$8:$C666,$C666)/VLOOKUP($C666,$C$8:$L666,10,FALSE)),"")</f>
        <v/>
      </c>
      <c r="P666" s="50" t="str">
        <f t="shared" si="31"/>
        <v/>
      </c>
      <c r="Q666" s="63"/>
      <c r="R666" s="88" t="str">
        <f>IF(IFERROR(VLOOKUP(C666,$C$7:C665,1,FALSE)&gt;0,0),"",1)</f>
        <v/>
      </c>
      <c r="S666" s="88"/>
      <c r="T666" s="88" t="str">
        <f t="shared" si="32"/>
        <v/>
      </c>
      <c r="U666" s="89" t="e">
        <f t="shared" si="30"/>
        <v>#VALUE!</v>
      </c>
      <c r="V666" s="61"/>
      <c r="W666" s="146"/>
      <c r="X666" s="147"/>
    </row>
    <row r="667" spans="1:24" ht="16.5" customHeight="1">
      <c r="A667" s="62"/>
      <c r="B667" s="83" t="str">
        <f>IF(C667="","",_xlfn.AGGREGATE(2,7,$B$8:B666)+1)</f>
        <v/>
      </c>
      <c r="C667" s="84" t="str">
        <f>IFERROR(IF(D667="","",INDEX('Party Data'!$C$1:$P$9950,MATCH(DCR!D667,'Party Data'!$P$2:$P$9950,0)+1,4)),"New")</f>
        <v/>
      </c>
      <c r="D667" s="7"/>
      <c r="E667" s="8" t="str">
        <f>IFERROR(IF(C667="","",VLOOKUP(C667,'Party Data'!F:H,3,FALSE)),"")</f>
        <v/>
      </c>
      <c r="F667" s="10" t="str">
        <f>IFERROR(IF(D667="","",INDEX('Party Data'!$D:$F,MATCH(DCR!C667,'Party Data'!F:F,0),1)),"")</f>
        <v/>
      </c>
      <c r="G667" s="32" t="str">
        <f>IFERROR(VLOOKUP(C667,'Party Data'!$F:$N,8,FALSE),"")</f>
        <v/>
      </c>
      <c r="H667" s="85" t="str">
        <f>IFERROR(UPPER(LEFT(VLOOKUP(C667,'Party Data'!$F:$M,5,FALSE),3)),"")</f>
        <v/>
      </c>
      <c r="I667" s="86" t="str">
        <f>IF(F667="","",VLOOKUP($D$2,ID!$C$1:$F$86,3,FALSE))</f>
        <v/>
      </c>
      <c r="J667" s="87" t="str">
        <f>IF(I667="","",VLOOKUP(I667,ID!$E$1:$F$107,2,FALSE))</f>
        <v/>
      </c>
      <c r="K667" s="164"/>
      <c r="L667" s="142" t="str">
        <f>IFERROR(IF(C667="","",IF(SUMIFS(Dues!$F$4:$F$153,Dues!$B$4:$B$153,DCR!$C667)-SUMIFS($M$7:$M666,$C$7:$C666,$C667)&lt;0,"No Due",SUMIFS(Dues!$F$4:$F$153,Dues!$B$4:$B$153,DCR!$C667)-SUMIFS($M$7:$M666,$C$7:$C666,$C667))),"No Dues")</f>
        <v/>
      </c>
      <c r="M667" s="143"/>
      <c r="N667" s="143"/>
      <c r="O667" s="145" t="str">
        <f>IFERROR(IF(AND(L667&lt;=0,M667&lt;&gt;""),"Cash?",SUMIFS($M$8:$M667,$C$8:$C667,$C667)/VLOOKUP($C667,$C$8:$L667,10,FALSE)),"")</f>
        <v/>
      </c>
      <c r="P667" s="50" t="str">
        <f t="shared" si="31"/>
        <v/>
      </c>
      <c r="Q667" s="63"/>
      <c r="R667" s="88" t="str">
        <f>IF(IFERROR(VLOOKUP(C667,$C$7:C666,1,FALSE)&gt;0,0),"",1)</f>
        <v/>
      </c>
      <c r="S667" s="88"/>
      <c r="T667" s="88" t="str">
        <f t="shared" si="32"/>
        <v/>
      </c>
      <c r="U667" s="89" t="e">
        <f t="shared" si="30"/>
        <v>#VALUE!</v>
      </c>
      <c r="V667" s="61"/>
      <c r="W667" s="146"/>
      <c r="X667" s="147"/>
    </row>
    <row r="668" spans="1:24" ht="16.5" customHeight="1">
      <c r="A668" s="62"/>
      <c r="B668" s="83" t="str">
        <f>IF(C668="","",_xlfn.AGGREGATE(2,7,$B$8:B667)+1)</f>
        <v/>
      </c>
      <c r="C668" s="84" t="str">
        <f>IFERROR(IF(D668="","",INDEX('Party Data'!$C$1:$P$9950,MATCH(DCR!D668,'Party Data'!$P$2:$P$9950,0)+1,4)),"New")</f>
        <v/>
      </c>
      <c r="D668" s="7"/>
      <c r="E668" s="8" t="str">
        <f>IFERROR(IF(C668="","",VLOOKUP(C668,'Party Data'!F:H,3,FALSE)),"")</f>
        <v/>
      </c>
      <c r="F668" s="10" t="str">
        <f>IFERROR(IF(D668="","",INDEX('Party Data'!$D:$F,MATCH(DCR!C668,'Party Data'!F:F,0),1)),"")</f>
        <v/>
      </c>
      <c r="G668" s="32" t="str">
        <f>IFERROR(VLOOKUP(C668,'Party Data'!$F:$N,8,FALSE),"")</f>
        <v/>
      </c>
      <c r="H668" s="85" t="str">
        <f>IFERROR(UPPER(LEFT(VLOOKUP(C668,'Party Data'!$F:$M,5,FALSE),3)),"")</f>
        <v/>
      </c>
      <c r="I668" s="86" t="str">
        <f>IF(F668="","",VLOOKUP($D$2,ID!$C$1:$F$86,3,FALSE))</f>
        <v/>
      </c>
      <c r="J668" s="87" t="str">
        <f>IF(I668="","",VLOOKUP(I668,ID!$E$1:$F$107,2,FALSE))</f>
        <v/>
      </c>
      <c r="K668" s="164"/>
      <c r="L668" s="142" t="str">
        <f>IFERROR(IF(C668="","",IF(SUMIFS(Dues!$F$4:$F$153,Dues!$B$4:$B$153,DCR!$C668)-SUMIFS($M$7:$M667,$C$7:$C667,$C668)&lt;0,"No Due",SUMIFS(Dues!$F$4:$F$153,Dues!$B$4:$B$153,DCR!$C668)-SUMIFS($M$7:$M667,$C$7:$C667,$C668))),"No Dues")</f>
        <v/>
      </c>
      <c r="M668" s="143"/>
      <c r="N668" s="143"/>
      <c r="O668" s="145" t="str">
        <f>IFERROR(IF(AND(L668&lt;=0,M668&lt;&gt;""),"Cash?",SUMIFS($M$8:$M668,$C$8:$C668,$C668)/VLOOKUP($C668,$C$8:$L668,10,FALSE)),"")</f>
        <v/>
      </c>
      <c r="P668" s="50" t="str">
        <f t="shared" si="31"/>
        <v/>
      </c>
      <c r="Q668" s="100"/>
      <c r="R668" s="88" t="str">
        <f>IF(IFERROR(VLOOKUP(C668,$C$7:C667,1,FALSE)&gt;0,0),"",1)</f>
        <v/>
      </c>
      <c r="S668" s="88"/>
      <c r="T668" s="88" t="str">
        <f t="shared" si="32"/>
        <v/>
      </c>
      <c r="U668" s="89" t="e">
        <f t="shared" si="30"/>
        <v>#VALUE!</v>
      </c>
      <c r="V668" s="61"/>
      <c r="W668" s="146"/>
      <c r="X668" s="147"/>
    </row>
    <row r="669" spans="1:24" ht="16.5" customHeight="1">
      <c r="A669" s="62"/>
      <c r="B669" s="83" t="str">
        <f>IF(C669="","",_xlfn.AGGREGATE(2,7,$B$8:B668)+1)</f>
        <v/>
      </c>
      <c r="C669" s="84" t="str">
        <f>IFERROR(IF(D669="","",INDEX('Party Data'!$C$1:$P$9950,MATCH(DCR!D669,'Party Data'!$P$2:$P$9950,0)+1,4)),"New")</f>
        <v/>
      </c>
      <c r="D669" s="7"/>
      <c r="E669" s="8" t="str">
        <f>IFERROR(IF(C669="","",VLOOKUP(C669,'Party Data'!F:H,3,FALSE)),"")</f>
        <v/>
      </c>
      <c r="F669" s="10" t="str">
        <f>IFERROR(IF(D669="","",INDEX('Party Data'!$D:$F,MATCH(DCR!C669,'Party Data'!F:F,0),1)),"")</f>
        <v/>
      </c>
      <c r="G669" s="32" t="str">
        <f>IFERROR(VLOOKUP(C669,'Party Data'!$F:$N,8,FALSE),"")</f>
        <v/>
      </c>
      <c r="H669" s="85" t="str">
        <f>IFERROR(UPPER(LEFT(VLOOKUP(C669,'Party Data'!$F:$M,5,FALSE),3)),"")</f>
        <v/>
      </c>
      <c r="I669" s="86" t="str">
        <f>IF(F669="","",VLOOKUP($D$2,ID!$C$1:$F$86,3,FALSE))</f>
        <v/>
      </c>
      <c r="J669" s="87" t="str">
        <f>IF(I669="","",VLOOKUP(I669,ID!$E$1:$F$107,2,FALSE))</f>
        <v/>
      </c>
      <c r="K669" s="164"/>
      <c r="L669" s="142" t="str">
        <f>IFERROR(IF(C669="","",IF(SUMIFS(Dues!$F$4:$F$153,Dues!$B$4:$B$153,DCR!$C669)-SUMIFS($M$7:$M668,$C$7:$C668,$C669)&lt;0,"No Due",SUMIFS(Dues!$F$4:$F$153,Dues!$B$4:$B$153,DCR!$C669)-SUMIFS($M$7:$M668,$C$7:$C668,$C669))),"No Dues")</f>
        <v/>
      </c>
      <c r="M669" s="143"/>
      <c r="N669" s="143"/>
      <c r="O669" s="145" t="str">
        <f>IFERROR(IF(AND(L669&lt;=0,M669&lt;&gt;""),"Cash?",SUMIFS($M$8:$M669,$C$8:$C669,$C669)/VLOOKUP($C669,$C$8:$L669,10,FALSE)),"")</f>
        <v/>
      </c>
      <c r="P669" s="50" t="str">
        <f t="shared" si="31"/>
        <v/>
      </c>
      <c r="Q669" s="63"/>
      <c r="R669" s="88" t="str">
        <f>IF(IFERROR(VLOOKUP(C669,$C$7:C668,1,FALSE)&gt;0,0),"",1)</f>
        <v/>
      </c>
      <c r="S669" s="88"/>
      <c r="T669" s="88" t="str">
        <f t="shared" si="32"/>
        <v/>
      </c>
      <c r="U669" s="89" t="e">
        <f t="shared" ref="U669:U679" si="33">OR(N669&gt;0,M669&gt;0,VALUE(L669)&gt;0)</f>
        <v>#VALUE!</v>
      </c>
      <c r="V669" s="61"/>
      <c r="W669" s="146"/>
      <c r="X669" s="147"/>
    </row>
    <row r="670" spans="1:24" ht="16.5" customHeight="1">
      <c r="A670" s="62"/>
      <c r="B670" s="83" t="str">
        <f>IF(C670="","",_xlfn.AGGREGATE(2,7,$B$8:B669)+1)</f>
        <v/>
      </c>
      <c r="C670" s="84" t="str">
        <f>IFERROR(IF(D670="","",INDEX('Party Data'!$C$1:$P$9950,MATCH(DCR!D670,'Party Data'!$P$2:$P$9950,0)+1,4)),"New")</f>
        <v/>
      </c>
      <c r="D670" s="7"/>
      <c r="E670" s="8" t="str">
        <f>IFERROR(IF(C670="","",VLOOKUP(C670,'Party Data'!F:H,3,FALSE)),"")</f>
        <v/>
      </c>
      <c r="F670" s="10" t="str">
        <f>IFERROR(IF(D670="","",INDEX('Party Data'!$D:$F,MATCH(DCR!C670,'Party Data'!F:F,0),1)),"")</f>
        <v/>
      </c>
      <c r="G670" s="32" t="str">
        <f>IFERROR(VLOOKUP(C670,'Party Data'!$F:$N,8,FALSE),"")</f>
        <v/>
      </c>
      <c r="H670" s="85" t="str">
        <f>IFERROR(UPPER(LEFT(VLOOKUP(C670,'Party Data'!$F:$M,5,FALSE),3)),"")</f>
        <v/>
      </c>
      <c r="I670" s="86" t="str">
        <f>IF(F670="","",VLOOKUP($D$2,ID!$C$1:$F$86,3,FALSE))</f>
        <v/>
      </c>
      <c r="J670" s="87" t="str">
        <f>IF(I670="","",VLOOKUP(I670,ID!$E$1:$F$107,2,FALSE))</f>
        <v/>
      </c>
      <c r="K670" s="164"/>
      <c r="L670" s="142" t="str">
        <f>IFERROR(IF(C670="","",IF(SUMIFS(Dues!$F$4:$F$153,Dues!$B$4:$B$153,DCR!$C670)-SUMIFS($M$7:$M669,$C$7:$C669,$C670)&lt;0,"No Due",SUMIFS(Dues!$F$4:$F$153,Dues!$B$4:$B$153,DCR!$C670)-SUMIFS($M$7:$M669,$C$7:$C669,$C670))),"No Dues")</f>
        <v/>
      </c>
      <c r="M670" s="143"/>
      <c r="N670" s="143"/>
      <c r="O670" s="145" t="str">
        <f>IFERROR(IF(AND(L670&lt;=0,M670&lt;&gt;""),"Cash?",SUMIFS($M$8:$M670,$C$8:$C670,$C670)/VLOOKUP($C670,$C$8:$L670,10,FALSE)),"")</f>
        <v/>
      </c>
      <c r="P670" s="50" t="str">
        <f t="shared" si="31"/>
        <v/>
      </c>
      <c r="Q670" s="63"/>
      <c r="R670" s="88" t="str">
        <f>IF(IFERROR(VLOOKUP(C670,$C$7:C669,1,FALSE)&gt;0,0),"",1)</f>
        <v/>
      </c>
      <c r="S670" s="88"/>
      <c r="T670" s="88" t="str">
        <f t="shared" si="32"/>
        <v/>
      </c>
      <c r="U670" s="89" t="e">
        <f t="shared" si="33"/>
        <v>#VALUE!</v>
      </c>
      <c r="V670" s="61"/>
      <c r="W670" s="146"/>
      <c r="X670" s="147"/>
    </row>
    <row r="671" spans="1:24" ht="16.5" customHeight="1">
      <c r="A671" s="62"/>
      <c r="B671" s="83" t="str">
        <f>IF(C671="","",_xlfn.AGGREGATE(2,7,$B$8:B670)+1)</f>
        <v/>
      </c>
      <c r="C671" s="84" t="str">
        <f>IFERROR(IF(D671="","",INDEX('Party Data'!$C$1:$P$9950,MATCH(DCR!D671,'Party Data'!$P$2:$P$9950,0)+1,4)),"New")</f>
        <v/>
      </c>
      <c r="D671" s="7"/>
      <c r="E671" s="8" t="str">
        <f>IFERROR(IF(C671="","",VLOOKUP(C671,'Party Data'!F:H,3,FALSE)),"")</f>
        <v/>
      </c>
      <c r="F671" s="10" t="str">
        <f>IFERROR(IF(D671="","",INDEX('Party Data'!$D:$F,MATCH(DCR!C671,'Party Data'!F:F,0),1)),"")</f>
        <v/>
      </c>
      <c r="G671" s="32" t="str">
        <f>IFERROR(VLOOKUP(C671,'Party Data'!$F:$N,8,FALSE),"")</f>
        <v/>
      </c>
      <c r="H671" s="85" t="str">
        <f>IFERROR(UPPER(LEFT(VLOOKUP(C671,'Party Data'!$F:$M,5,FALSE),3)),"")</f>
        <v/>
      </c>
      <c r="I671" s="86" t="str">
        <f>IF(F671="","",VLOOKUP($D$2,ID!$C$1:$F$86,3,FALSE))</f>
        <v/>
      </c>
      <c r="J671" s="87" t="str">
        <f>IF(I671="","",VLOOKUP(I671,ID!$E$1:$F$107,2,FALSE))</f>
        <v/>
      </c>
      <c r="K671" s="164"/>
      <c r="L671" s="142" t="str">
        <f>IFERROR(IF(C671="","",IF(SUMIFS(Dues!$F$4:$F$153,Dues!$B$4:$B$153,DCR!$C671)-SUMIFS($M$7:$M670,$C$7:$C670,$C671)&lt;0,"No Due",SUMIFS(Dues!$F$4:$F$153,Dues!$B$4:$B$153,DCR!$C671)-SUMIFS($M$7:$M670,$C$7:$C670,$C671))),"No Dues")</f>
        <v/>
      </c>
      <c r="M671" s="143"/>
      <c r="N671" s="143"/>
      <c r="O671" s="145" t="str">
        <f>IFERROR(IF(AND(L671&lt;=0,M671&lt;&gt;""),"Cash?",SUMIFS($M$8:$M671,$C$8:$C671,$C671)/VLOOKUP($C671,$C$8:$L671,10,FALSE)),"")</f>
        <v/>
      </c>
      <c r="P671" s="50" t="str">
        <f t="shared" si="31"/>
        <v/>
      </c>
      <c r="Q671" s="63"/>
      <c r="R671" s="88" t="str">
        <f>IF(IFERROR(VLOOKUP(C671,$C$7:C670,1,FALSE)&gt;0,0),"",1)</f>
        <v/>
      </c>
      <c r="S671" s="88"/>
      <c r="T671" s="88" t="str">
        <f t="shared" si="32"/>
        <v/>
      </c>
      <c r="U671" s="89" t="e">
        <f t="shared" si="33"/>
        <v>#VALUE!</v>
      </c>
      <c r="V671" s="61"/>
      <c r="W671" s="146"/>
      <c r="X671" s="147"/>
    </row>
    <row r="672" spans="1:24" ht="16.5" customHeight="1">
      <c r="A672" s="62"/>
      <c r="B672" s="83" t="str">
        <f>IF(C672="","",_xlfn.AGGREGATE(2,7,$B$8:B671)+1)</f>
        <v/>
      </c>
      <c r="C672" s="84" t="str">
        <f>IFERROR(IF(D672="","",INDEX('Party Data'!$C$1:$P$9950,MATCH(DCR!D672,'Party Data'!$P$2:$P$9950,0)+1,4)),"New")</f>
        <v/>
      </c>
      <c r="D672" s="7"/>
      <c r="E672" s="8" t="str">
        <f>IFERROR(IF(C672="","",VLOOKUP(C672,'Party Data'!F:H,3,FALSE)),"")</f>
        <v/>
      </c>
      <c r="F672" s="10" t="str">
        <f>IFERROR(IF(D672="","",INDEX('Party Data'!$D:$F,MATCH(DCR!C672,'Party Data'!F:F,0),1)),"")</f>
        <v/>
      </c>
      <c r="G672" s="32" t="str">
        <f>IFERROR(VLOOKUP(C672,'Party Data'!$F:$N,8,FALSE),"")</f>
        <v/>
      </c>
      <c r="H672" s="85" t="str">
        <f>IFERROR(UPPER(LEFT(VLOOKUP(C672,'Party Data'!$F:$M,5,FALSE),3)),"")</f>
        <v/>
      </c>
      <c r="I672" s="86" t="str">
        <f>IF(F672="","",VLOOKUP($D$2,ID!$C$1:$F$86,3,FALSE))</f>
        <v/>
      </c>
      <c r="J672" s="87" t="str">
        <f>IF(I672="","",VLOOKUP(I672,ID!$E$1:$F$107,2,FALSE))</f>
        <v/>
      </c>
      <c r="K672" s="164"/>
      <c r="L672" s="142" t="str">
        <f>IFERROR(IF(C672="","",IF(SUMIFS(Dues!$F$4:$F$153,Dues!$B$4:$B$153,DCR!$C672)-SUMIFS($M$7:$M671,$C$7:$C671,$C672)&lt;0,"No Due",SUMIFS(Dues!$F$4:$F$153,Dues!$B$4:$B$153,DCR!$C672)-SUMIFS($M$7:$M671,$C$7:$C671,$C672))),"No Dues")</f>
        <v/>
      </c>
      <c r="M672" s="143"/>
      <c r="N672" s="143"/>
      <c r="O672" s="145" t="str">
        <f>IFERROR(IF(AND(L672&lt;=0,M672&lt;&gt;""),"Cash?",SUMIFS($M$8:$M672,$C$8:$C672,$C672)/VLOOKUP($C672,$C$8:$L672,10,FALSE)),"")</f>
        <v/>
      </c>
      <c r="P672" s="50" t="str">
        <f t="shared" si="31"/>
        <v/>
      </c>
      <c r="Q672" s="63"/>
      <c r="R672" s="88" t="str">
        <f>IF(IFERROR(VLOOKUP(C672,$C$7:C671,1,FALSE)&gt;0,0),"",1)</f>
        <v/>
      </c>
      <c r="S672" s="88"/>
      <c r="T672" s="88" t="str">
        <f t="shared" si="32"/>
        <v/>
      </c>
      <c r="U672" s="89" t="e">
        <f t="shared" si="33"/>
        <v>#VALUE!</v>
      </c>
      <c r="V672" s="61"/>
      <c r="W672" s="146"/>
      <c r="X672" s="147"/>
    </row>
    <row r="673" spans="1:24" ht="16.5" customHeight="1">
      <c r="A673" s="62"/>
      <c r="B673" s="83" t="str">
        <f>IF(C673="","",_xlfn.AGGREGATE(2,7,$B$8:B672)+1)</f>
        <v/>
      </c>
      <c r="C673" s="84" t="str">
        <f>IFERROR(IF(D673="","",INDEX('Party Data'!$C$1:$P$9950,MATCH(DCR!D673,'Party Data'!$P$2:$P$9950,0)+1,4)),"New")</f>
        <v/>
      </c>
      <c r="D673" s="7"/>
      <c r="E673" s="8" t="str">
        <f>IFERROR(IF(C673="","",VLOOKUP(C673,'Party Data'!F:H,3,FALSE)),"")</f>
        <v/>
      </c>
      <c r="F673" s="10" t="str">
        <f>IFERROR(IF(D673="","",INDEX('Party Data'!$D:$F,MATCH(DCR!C673,'Party Data'!F:F,0),1)),"")</f>
        <v/>
      </c>
      <c r="G673" s="32" t="str">
        <f>IFERROR(VLOOKUP(C673,'Party Data'!$F:$N,8,FALSE),"")</f>
        <v/>
      </c>
      <c r="H673" s="85" t="str">
        <f>IFERROR(UPPER(LEFT(VLOOKUP(C673,'Party Data'!$F:$M,5,FALSE),3)),"")</f>
        <v/>
      </c>
      <c r="I673" s="86" t="str">
        <f>IF(F673="","",VLOOKUP($D$2,ID!$C$1:$F$86,3,FALSE))</f>
        <v/>
      </c>
      <c r="J673" s="87" t="str">
        <f>IF(I673="","",VLOOKUP(I673,ID!$E$1:$F$107,2,FALSE))</f>
        <v/>
      </c>
      <c r="K673" s="164"/>
      <c r="L673" s="142" t="str">
        <f>IFERROR(IF(C673="","",IF(SUMIFS(Dues!$F$4:$F$153,Dues!$B$4:$B$153,DCR!$C673)-SUMIFS($M$7:$M672,$C$7:$C672,$C673)&lt;0,"No Due",SUMIFS(Dues!$F$4:$F$153,Dues!$B$4:$B$153,DCR!$C673)-SUMIFS($M$7:$M672,$C$7:$C672,$C673))),"No Dues")</f>
        <v/>
      </c>
      <c r="M673" s="143"/>
      <c r="N673" s="143"/>
      <c r="O673" s="145" t="str">
        <f>IFERROR(IF(AND(L673&lt;=0,M673&lt;&gt;""),"Cash?",SUMIFS($M$8:$M673,$C$8:$C673,$C673)/VLOOKUP($C673,$C$8:$L673,10,FALSE)),"")</f>
        <v/>
      </c>
      <c r="P673" s="50" t="str">
        <f t="shared" si="31"/>
        <v/>
      </c>
      <c r="Q673" s="63"/>
      <c r="R673" s="88" t="str">
        <f>IF(IFERROR(VLOOKUP(C673,$C$7:C672,1,FALSE)&gt;0,0),"",1)</f>
        <v/>
      </c>
      <c r="S673" s="88"/>
      <c r="T673" s="88" t="str">
        <f t="shared" si="32"/>
        <v/>
      </c>
      <c r="U673" s="89" t="e">
        <f t="shared" si="33"/>
        <v>#VALUE!</v>
      </c>
      <c r="V673" s="61"/>
      <c r="W673" s="146"/>
      <c r="X673" s="147"/>
    </row>
    <row r="674" spans="1:24" ht="16.5" customHeight="1">
      <c r="A674" s="62"/>
      <c r="B674" s="83" t="str">
        <f>IF(C674="","",_xlfn.AGGREGATE(2,7,$B$8:B673)+1)</f>
        <v/>
      </c>
      <c r="C674" s="84" t="str">
        <f>IFERROR(IF(D674="","",INDEX('Party Data'!$C$1:$P$9950,MATCH(DCR!D674,'Party Data'!$P$2:$P$9950,0)+1,4)),"New")</f>
        <v/>
      </c>
      <c r="D674" s="7"/>
      <c r="E674" s="8" t="str">
        <f>IFERROR(IF(C674="","",VLOOKUP(C674,'Party Data'!F:H,3,FALSE)),"")</f>
        <v/>
      </c>
      <c r="F674" s="10" t="str">
        <f>IFERROR(IF(D674="","",INDEX('Party Data'!$D:$F,MATCH(DCR!C674,'Party Data'!F:F,0),1)),"")</f>
        <v/>
      </c>
      <c r="G674" s="32" t="str">
        <f>IFERROR(VLOOKUP(C674,'Party Data'!$F:$N,8,FALSE),"")</f>
        <v/>
      </c>
      <c r="H674" s="85" t="str">
        <f>IFERROR(UPPER(LEFT(VLOOKUP(C674,'Party Data'!$F:$M,5,FALSE),3)),"")</f>
        <v/>
      </c>
      <c r="I674" s="86" t="str">
        <f>IF(F674="","",VLOOKUP($D$2,ID!$C$1:$F$86,3,FALSE))</f>
        <v/>
      </c>
      <c r="J674" s="87" t="str">
        <f>IF(I674="","",VLOOKUP(I674,ID!$E$1:$F$107,2,FALSE))</f>
        <v/>
      </c>
      <c r="K674" s="164"/>
      <c r="L674" s="142" t="str">
        <f>IFERROR(IF(C674="","",IF(SUMIFS(Dues!$F$4:$F$153,Dues!$B$4:$B$153,DCR!$C674)-SUMIFS($M$7:$M673,$C$7:$C673,$C674)&lt;0,"No Due",SUMIFS(Dues!$F$4:$F$153,Dues!$B$4:$B$153,DCR!$C674)-SUMIFS($M$7:$M673,$C$7:$C673,$C674))),"No Dues")</f>
        <v/>
      </c>
      <c r="M674" s="143"/>
      <c r="N674" s="143"/>
      <c r="O674" s="145" t="str">
        <f>IFERROR(IF(AND(L674&lt;=0,M674&lt;&gt;""),"Cash?",SUMIFS($M$8:$M674,$C$8:$C674,$C674)/VLOOKUP($C674,$C$8:$L674,10,FALSE)),"")</f>
        <v/>
      </c>
      <c r="P674" s="50" t="str">
        <f t="shared" si="31"/>
        <v/>
      </c>
      <c r="Q674" s="63"/>
      <c r="R674" s="88" t="str">
        <f>IF(IFERROR(VLOOKUP(C674,$C$7:C673,1,FALSE)&gt;0,0),"",1)</f>
        <v/>
      </c>
      <c r="S674" s="88"/>
      <c r="T674" s="88" t="str">
        <f t="shared" si="32"/>
        <v/>
      </c>
      <c r="U674" s="89" t="e">
        <f t="shared" si="33"/>
        <v>#VALUE!</v>
      </c>
      <c r="V674" s="61"/>
      <c r="W674" s="146"/>
      <c r="X674" s="147"/>
    </row>
    <row r="675" spans="1:24" ht="16.5" customHeight="1">
      <c r="A675" s="62"/>
      <c r="B675" s="83" t="str">
        <f>IF(C675="","",_xlfn.AGGREGATE(2,7,$B$8:B674)+1)</f>
        <v/>
      </c>
      <c r="C675" s="84" t="str">
        <f>IFERROR(IF(D675="","",INDEX('Party Data'!$C$1:$P$9950,MATCH(DCR!D675,'Party Data'!$P$2:$P$9950,0)+1,4)),"New")</f>
        <v/>
      </c>
      <c r="D675" s="7"/>
      <c r="E675" s="8" t="str">
        <f>IFERROR(IF(C675="","",VLOOKUP(C675,'Party Data'!F:H,3,FALSE)),"")</f>
        <v/>
      </c>
      <c r="F675" s="10" t="str">
        <f>IFERROR(IF(D675="","",INDEX('Party Data'!$D:$F,MATCH(DCR!C675,'Party Data'!F:F,0),1)),"")</f>
        <v/>
      </c>
      <c r="G675" s="32" t="str">
        <f>IFERROR(VLOOKUP(C675,'Party Data'!$F:$N,8,FALSE),"")</f>
        <v/>
      </c>
      <c r="H675" s="85" t="str">
        <f>IFERROR(UPPER(LEFT(VLOOKUP(C675,'Party Data'!$F:$M,5,FALSE),3)),"")</f>
        <v/>
      </c>
      <c r="I675" s="86" t="str">
        <f>IF(F675="","",VLOOKUP($D$2,ID!$C$1:$F$86,3,FALSE))</f>
        <v/>
      </c>
      <c r="J675" s="87" t="str">
        <f>IF(I675="","",VLOOKUP(I675,ID!$E$1:$F$107,2,FALSE))</f>
        <v/>
      </c>
      <c r="K675" s="164"/>
      <c r="L675" s="142" t="str">
        <f>IFERROR(IF(C675="","",IF(SUMIFS(Dues!$F$4:$F$153,Dues!$B$4:$B$153,DCR!$C675)-SUMIFS($M$7:$M674,$C$7:$C674,$C675)&lt;0,"No Due",SUMIFS(Dues!$F$4:$F$153,Dues!$B$4:$B$153,DCR!$C675)-SUMIFS($M$7:$M674,$C$7:$C674,$C675))),"No Dues")</f>
        <v/>
      </c>
      <c r="M675" s="143"/>
      <c r="N675" s="143"/>
      <c r="O675" s="145" t="str">
        <f>IFERROR(IF(AND(L675&lt;=0,M675&lt;&gt;""),"Cash?",SUMIFS($M$8:$M675,$C$8:$C675,$C675)/VLOOKUP($C675,$C$8:$L675,10,FALSE)),"")</f>
        <v/>
      </c>
      <c r="P675" s="50" t="str">
        <f t="shared" si="31"/>
        <v/>
      </c>
      <c r="Q675" s="63"/>
      <c r="R675" s="88" t="str">
        <f>IF(IFERROR(VLOOKUP(C675,$C$7:C674,1,FALSE)&gt;0,0),"",1)</f>
        <v/>
      </c>
      <c r="S675" s="88"/>
      <c r="T675" s="88" t="str">
        <f t="shared" si="32"/>
        <v/>
      </c>
      <c r="U675" s="89" t="e">
        <f t="shared" si="33"/>
        <v>#VALUE!</v>
      </c>
      <c r="V675" s="61"/>
      <c r="W675" s="146"/>
      <c r="X675" s="147"/>
    </row>
    <row r="676" spans="1:24" ht="16.5" customHeight="1">
      <c r="A676" s="62"/>
      <c r="B676" s="83" t="str">
        <f>IF(C676="","",_xlfn.AGGREGATE(2,7,$B$8:B675)+1)</f>
        <v/>
      </c>
      <c r="C676" s="84" t="str">
        <f>IFERROR(IF(D676="","",INDEX('Party Data'!$C$1:$P$9950,MATCH(DCR!D676,'Party Data'!$P$2:$P$9950,0)+1,4)),"New")</f>
        <v/>
      </c>
      <c r="D676" s="7"/>
      <c r="E676" s="8" t="str">
        <f>IFERROR(IF(C676="","",VLOOKUP(C676,'Party Data'!F:H,3,FALSE)),"")</f>
        <v/>
      </c>
      <c r="F676" s="10" t="str">
        <f>IFERROR(IF(D676="","",INDEX('Party Data'!$D:$F,MATCH(DCR!C676,'Party Data'!F:F,0),1)),"")</f>
        <v/>
      </c>
      <c r="G676" s="32" t="str">
        <f>IFERROR(VLOOKUP(C676,'Party Data'!$F:$N,8,FALSE),"")</f>
        <v/>
      </c>
      <c r="H676" s="85" t="str">
        <f>IFERROR(UPPER(LEFT(VLOOKUP(C676,'Party Data'!$F:$M,5,FALSE),3)),"")</f>
        <v/>
      </c>
      <c r="I676" s="86" t="str">
        <f>IF(F676="","",VLOOKUP($D$2,ID!$C$1:$F$86,3,FALSE))</f>
        <v/>
      </c>
      <c r="J676" s="87" t="str">
        <f>IF(I676="","",VLOOKUP(I676,ID!$E$1:$F$107,2,FALSE))</f>
        <v/>
      </c>
      <c r="K676" s="164"/>
      <c r="L676" s="142" t="str">
        <f>IFERROR(IF(C676="","",IF(SUMIFS(Dues!$F$4:$F$153,Dues!$B$4:$B$153,DCR!$C676)-SUMIFS($M$7:$M675,$C$7:$C675,$C676)&lt;0,"No Due",SUMIFS(Dues!$F$4:$F$153,Dues!$B$4:$B$153,DCR!$C676)-SUMIFS($M$7:$M675,$C$7:$C675,$C676))),"No Dues")</f>
        <v/>
      </c>
      <c r="M676" s="143"/>
      <c r="N676" s="143"/>
      <c r="O676" s="145" t="str">
        <f>IFERROR(IF(AND(L676&lt;=0,M676&lt;&gt;""),"Cash?",SUMIFS($M$8:$M676,$C$8:$C676,$C676)/VLOOKUP($C676,$C$8:$L676,10,FALSE)),"")</f>
        <v/>
      </c>
      <c r="P676" s="50" t="str">
        <f t="shared" si="31"/>
        <v/>
      </c>
      <c r="Q676" s="63"/>
      <c r="R676" s="88" t="str">
        <f>IF(IFERROR(VLOOKUP(C676,$C$7:C675,1,FALSE)&gt;0,0),"",1)</f>
        <v/>
      </c>
      <c r="S676" s="88"/>
      <c r="T676" s="88" t="str">
        <f t="shared" si="32"/>
        <v/>
      </c>
      <c r="U676" s="89" t="e">
        <f t="shared" si="33"/>
        <v>#VALUE!</v>
      </c>
      <c r="V676" s="61"/>
      <c r="W676" s="146"/>
      <c r="X676" s="147"/>
    </row>
    <row r="677" spans="1:24" ht="16.5" customHeight="1">
      <c r="A677" s="62"/>
      <c r="B677" s="83" t="str">
        <f>IF(C677="","",_xlfn.AGGREGATE(2,7,$B$8:B676)+1)</f>
        <v/>
      </c>
      <c r="C677" s="84" t="str">
        <f>IFERROR(IF(D677="","",INDEX('Party Data'!$C$1:$P$9950,MATCH(DCR!D677,'Party Data'!$P$2:$P$9950,0)+1,4)),"New")</f>
        <v/>
      </c>
      <c r="D677" s="7"/>
      <c r="E677" s="8" t="str">
        <f>IFERROR(IF(C677="","",VLOOKUP(C677,'Party Data'!F:H,3,FALSE)),"")</f>
        <v/>
      </c>
      <c r="F677" s="10" t="str">
        <f>IFERROR(IF(D677="","",INDEX('Party Data'!$D:$F,MATCH(DCR!C677,'Party Data'!F:F,0),1)),"")</f>
        <v/>
      </c>
      <c r="G677" s="32" t="str">
        <f>IFERROR(VLOOKUP(C677,'Party Data'!$F:$N,8,FALSE),"")</f>
        <v/>
      </c>
      <c r="H677" s="85" t="str">
        <f>IFERROR(UPPER(LEFT(VLOOKUP(C677,'Party Data'!$F:$M,5,FALSE),3)),"")</f>
        <v/>
      </c>
      <c r="I677" s="86" t="str">
        <f>IF(F677="","",VLOOKUP($D$2,ID!$C$1:$F$86,3,FALSE))</f>
        <v/>
      </c>
      <c r="J677" s="87" t="str">
        <f>IF(I677="","",VLOOKUP(I677,ID!$E$1:$F$107,2,FALSE))</f>
        <v/>
      </c>
      <c r="K677" s="164"/>
      <c r="L677" s="142" t="str">
        <f>IFERROR(IF(C677="","",IF(SUMIFS(Dues!$F$4:$F$153,Dues!$B$4:$B$153,DCR!$C677)-SUMIFS($M$7:$M676,$C$7:$C676,$C677)&lt;0,"No Due",SUMIFS(Dues!$F$4:$F$153,Dues!$B$4:$B$153,DCR!$C677)-SUMIFS($M$7:$M676,$C$7:$C676,$C677))),"No Dues")</f>
        <v/>
      </c>
      <c r="M677" s="143"/>
      <c r="N677" s="143"/>
      <c r="O677" s="145" t="str">
        <f>IFERROR(IF(AND(L677&lt;=0,M677&lt;&gt;""),"Cash?",SUMIFS($M$8:$M677,$C$8:$C677,$C677)/VLOOKUP($C677,$C$8:$L677,10,FALSE)),"")</f>
        <v/>
      </c>
      <c r="P677" s="50" t="str">
        <f t="shared" si="31"/>
        <v/>
      </c>
      <c r="Q677" s="63"/>
      <c r="R677" s="88" t="str">
        <f>IF(IFERROR(VLOOKUP(C677,$C$7:C676,1,FALSE)&gt;0,0),"",1)</f>
        <v/>
      </c>
      <c r="S677" s="88"/>
      <c r="T677" s="88" t="str">
        <f t="shared" si="32"/>
        <v/>
      </c>
      <c r="U677" s="89" t="e">
        <f t="shared" si="33"/>
        <v>#VALUE!</v>
      </c>
      <c r="V677" s="61"/>
      <c r="W677" s="146"/>
      <c r="X677" s="147"/>
    </row>
    <row r="678" spans="1:24" ht="16.5" customHeight="1">
      <c r="A678" s="62"/>
      <c r="B678" s="83" t="str">
        <f>IF(C678="","",_xlfn.AGGREGATE(2,7,$B$8:B677)+1)</f>
        <v/>
      </c>
      <c r="C678" s="84" t="str">
        <f>IFERROR(IF(D678="","",INDEX('Party Data'!$C$1:$P$9950,MATCH(DCR!D678,'Party Data'!$P$2:$P$9950,0)+1,4)),"New")</f>
        <v/>
      </c>
      <c r="D678" s="7"/>
      <c r="E678" s="8" t="str">
        <f>IFERROR(IF(C678="","",VLOOKUP(C678,'Party Data'!F:H,3,FALSE)),"")</f>
        <v/>
      </c>
      <c r="F678" s="10" t="str">
        <f>IFERROR(IF(D678="","",INDEX('Party Data'!$D:$F,MATCH(DCR!C678,'Party Data'!F:F,0),1)),"")</f>
        <v/>
      </c>
      <c r="G678" s="32" t="str">
        <f>IFERROR(VLOOKUP(C678,'Party Data'!$F:$N,8,FALSE),"")</f>
        <v/>
      </c>
      <c r="H678" s="85" t="str">
        <f>IFERROR(UPPER(LEFT(VLOOKUP(C678,'Party Data'!$F:$M,5,FALSE),3)),"")</f>
        <v/>
      </c>
      <c r="I678" s="86" t="str">
        <f>IF(F678="","",VLOOKUP($D$2,ID!$C$1:$F$86,3,FALSE))</f>
        <v/>
      </c>
      <c r="J678" s="87" t="str">
        <f>IF(I678="","",VLOOKUP(I678,ID!$E$1:$F$107,2,FALSE))</f>
        <v/>
      </c>
      <c r="K678" s="164"/>
      <c r="L678" s="142" t="str">
        <f>IFERROR(IF(C678="","",IF(SUMIFS(Dues!$F$4:$F$153,Dues!$B$4:$B$153,DCR!$C678)-SUMIFS($M$7:$M677,$C$7:$C677,$C678)&lt;0,"No Due",SUMIFS(Dues!$F$4:$F$153,Dues!$B$4:$B$153,DCR!$C678)-SUMIFS($M$7:$M677,$C$7:$C677,$C678))),"No Dues")</f>
        <v/>
      </c>
      <c r="M678" s="143"/>
      <c r="N678" s="143"/>
      <c r="O678" s="145" t="str">
        <f>IFERROR(IF(AND(L678&lt;=0,M678&lt;&gt;""),"Cash?",SUMIFS($M$8:$M678,$C$8:$C678,$C678)/VLOOKUP($C678,$C$8:$L678,10,FALSE)),"")</f>
        <v/>
      </c>
      <c r="P678" s="50" t="str">
        <f t="shared" si="31"/>
        <v/>
      </c>
      <c r="Q678" s="63"/>
      <c r="R678" s="88" t="str">
        <f>IF(IFERROR(VLOOKUP(C678,$C$7:C677,1,FALSE)&gt;0,0),"",1)</f>
        <v/>
      </c>
      <c r="S678" s="88"/>
      <c r="T678" s="88" t="str">
        <f t="shared" si="32"/>
        <v/>
      </c>
      <c r="U678" s="89" t="e">
        <f t="shared" si="33"/>
        <v>#VALUE!</v>
      </c>
      <c r="V678" s="61"/>
      <c r="W678" s="146"/>
      <c r="X678" s="147"/>
    </row>
    <row r="679" spans="1:24" ht="16.5" customHeight="1">
      <c r="A679" s="62"/>
      <c r="B679" s="101" t="s">
        <v>4163</v>
      </c>
      <c r="C679" s="102" t="s">
        <v>4163</v>
      </c>
      <c r="D679" s="103" t="s">
        <v>4163</v>
      </c>
      <c r="E679" s="16" t="s">
        <v>4163</v>
      </c>
      <c r="F679" s="17" t="s">
        <v>4163</v>
      </c>
      <c r="G679" s="17"/>
      <c r="H679" s="104" t="s">
        <v>4163</v>
      </c>
      <c r="I679" s="105" t="s">
        <v>4163</v>
      </c>
      <c r="J679" s="105" t="s">
        <v>4163</v>
      </c>
      <c r="K679" s="165" t="s">
        <v>4163</v>
      </c>
      <c r="L679" s="142">
        <f>IFERROR(IF(C679="","",SUMIFS(Dues!$F$4:$F$153,Dues!$B$4:$B$153,DCR!$C679)-SUMIFS($M$7:$M678,$C$7:$C678,$C679)),"No Dues")</f>
        <v>0</v>
      </c>
      <c r="M679" s="144" t="s">
        <v>4163</v>
      </c>
      <c r="N679" s="144" t="s">
        <v>4163</v>
      </c>
      <c r="O679" s="145" t="str">
        <f>IFERROR(IF(AND(L679&lt;=0,M679&lt;&gt;""),"Cash?",SUMIFS($M$8:$M679,$C$8:$C679,$C679)/VLOOKUP($C679,$C$8:$L679,10,FALSE)),"")</f>
        <v>Cash?</v>
      </c>
      <c r="P679" s="50">
        <f t="shared" si="31"/>
        <v>0</v>
      </c>
      <c r="Q679" s="63"/>
      <c r="R679" s="60"/>
      <c r="S679" s="60"/>
      <c r="T679" s="60"/>
      <c r="U679" s="89" t="b">
        <f t="shared" si="33"/>
        <v>1</v>
      </c>
      <c r="V679" s="61"/>
      <c r="W679" s="146"/>
      <c r="X679" s="147"/>
    </row>
    <row r="680" spans="1:24" ht="7.5" customHeight="1">
      <c r="A680" s="106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8"/>
      <c r="R680" s="60"/>
      <c r="S680" s="60"/>
      <c r="T680" s="60"/>
      <c r="U680" s="97"/>
      <c r="V680" s="61"/>
      <c r="W680" s="146"/>
      <c r="X680" s="147"/>
    </row>
    <row r="681" spans="1:24" hidden="1">
      <c r="B681" s="109"/>
      <c r="C681" s="110"/>
      <c r="D681" s="61"/>
      <c r="E681" s="61"/>
      <c r="F681" s="61"/>
      <c r="G681" s="61"/>
      <c r="H681" s="61"/>
      <c r="I681" s="61"/>
      <c r="J681" s="61"/>
      <c r="K681" s="61"/>
      <c r="L681" s="61"/>
      <c r="M681" s="111"/>
      <c r="N681" s="110"/>
      <c r="O681" s="110"/>
      <c r="P681" s="110"/>
      <c r="Q681" s="61"/>
      <c r="R681" s="109"/>
      <c r="S681" s="109"/>
      <c r="T681" s="109"/>
      <c r="U681" s="61"/>
      <c r="V681" s="61"/>
      <c r="W681" s="61"/>
    </row>
    <row r="682" spans="1:24" hidden="1">
      <c r="B682" s="109"/>
      <c r="C682" s="110"/>
      <c r="D682" s="61"/>
      <c r="E682" s="61"/>
      <c r="F682" s="61"/>
      <c r="G682" s="61"/>
      <c r="H682" s="61"/>
      <c r="I682" s="61"/>
      <c r="J682" s="61"/>
      <c r="K682" s="61"/>
      <c r="L682" s="61"/>
      <c r="M682" s="111"/>
      <c r="N682" s="110"/>
      <c r="O682" s="110"/>
      <c r="P682" s="110"/>
      <c r="Q682" s="61"/>
      <c r="R682" s="109"/>
      <c r="S682" s="109"/>
      <c r="T682" s="109"/>
      <c r="U682" s="61"/>
      <c r="V682" s="61"/>
      <c r="W682" s="61"/>
    </row>
    <row r="683" spans="1:24" hidden="1">
      <c r="B683" s="109"/>
      <c r="C683" s="110"/>
      <c r="D683" s="61"/>
      <c r="E683" s="61"/>
      <c r="F683" s="61"/>
      <c r="G683" s="61"/>
      <c r="H683" s="61"/>
      <c r="I683" s="61"/>
      <c r="J683" s="61"/>
      <c r="K683" s="61"/>
      <c r="L683" s="61"/>
      <c r="M683" s="111"/>
      <c r="N683" s="110"/>
      <c r="O683" s="110"/>
      <c r="P683" s="110"/>
      <c r="Q683" s="61"/>
      <c r="R683" s="109"/>
      <c r="S683" s="109"/>
      <c r="T683" s="109"/>
      <c r="U683" s="61"/>
      <c r="V683" s="61"/>
      <c r="W683" s="61"/>
    </row>
    <row r="684" spans="1:24" hidden="1">
      <c r="B684" s="109"/>
      <c r="C684" s="110"/>
      <c r="D684" s="61"/>
      <c r="E684" s="61"/>
      <c r="F684" s="61"/>
      <c r="G684" s="61"/>
      <c r="H684" s="61"/>
      <c r="I684" s="61"/>
      <c r="J684" s="61"/>
      <c r="K684" s="61"/>
      <c r="L684" s="61"/>
      <c r="M684" s="111"/>
      <c r="N684" s="110"/>
      <c r="O684" s="110"/>
      <c r="P684" s="110"/>
      <c r="Q684" s="61"/>
      <c r="R684" s="109"/>
      <c r="S684" s="109"/>
      <c r="T684" s="109"/>
      <c r="U684" s="61"/>
      <c r="V684" s="61"/>
      <c r="W684" s="61"/>
    </row>
    <row r="685" spans="1:24" hidden="1">
      <c r="B685" s="109"/>
      <c r="C685" s="110"/>
      <c r="D685" s="61"/>
      <c r="E685" s="61"/>
      <c r="F685" s="61"/>
      <c r="G685" s="61"/>
      <c r="H685" s="61"/>
      <c r="I685" s="61"/>
      <c r="J685" s="61"/>
      <c r="K685" s="61"/>
      <c r="L685" s="61"/>
      <c r="M685" s="111"/>
      <c r="N685" s="110"/>
      <c r="O685" s="110"/>
      <c r="P685" s="110"/>
      <c r="Q685" s="61"/>
      <c r="R685" s="109"/>
      <c r="S685" s="109"/>
      <c r="T685" s="109"/>
      <c r="U685" s="61"/>
      <c r="V685" s="61"/>
      <c r="W685" s="61"/>
    </row>
    <row r="686" spans="1:24" hidden="1">
      <c r="B686" s="109"/>
      <c r="C686" s="110"/>
      <c r="D686" s="61"/>
      <c r="E686" s="61"/>
      <c r="F686" s="61"/>
      <c r="G686" s="61"/>
      <c r="H686" s="61"/>
      <c r="I686" s="61"/>
      <c r="J686" s="61"/>
      <c r="K686" s="61"/>
      <c r="L686" s="61"/>
      <c r="M686" s="111"/>
      <c r="N686" s="110"/>
      <c r="O686" s="110"/>
      <c r="P686" s="110"/>
      <c r="Q686" s="61"/>
      <c r="R686" s="109"/>
      <c r="S686" s="109"/>
      <c r="T686" s="109"/>
      <c r="U686" s="61"/>
      <c r="V686" s="61"/>
      <c r="W686" s="61"/>
    </row>
    <row r="687" spans="1:24" hidden="1">
      <c r="B687" s="109"/>
      <c r="C687" s="110"/>
      <c r="D687" s="61"/>
      <c r="E687" s="61"/>
      <c r="F687" s="61"/>
      <c r="G687" s="61"/>
      <c r="H687" s="61"/>
      <c r="I687" s="61"/>
      <c r="J687" s="61"/>
      <c r="K687" s="61"/>
      <c r="L687" s="61"/>
      <c r="M687" s="111"/>
      <c r="N687" s="110"/>
      <c r="O687" s="110"/>
      <c r="P687" s="110"/>
      <c r="Q687" s="61"/>
      <c r="R687" s="109"/>
      <c r="S687" s="109"/>
      <c r="T687" s="109"/>
      <c r="U687" s="61"/>
      <c r="V687" s="61"/>
      <c r="W687" s="61"/>
    </row>
    <row r="688" spans="1:24" hidden="1">
      <c r="B688" s="109"/>
      <c r="C688" s="110"/>
      <c r="D688" s="61"/>
      <c r="E688" s="61"/>
      <c r="F688" s="61"/>
      <c r="G688" s="61"/>
      <c r="H688" s="61"/>
      <c r="I688" s="61"/>
      <c r="J688" s="61"/>
      <c r="K688" s="61"/>
      <c r="L688" s="61"/>
      <c r="M688" s="111"/>
      <c r="N688" s="110"/>
      <c r="O688" s="110"/>
      <c r="P688" s="110"/>
      <c r="Q688" s="61"/>
      <c r="R688" s="109"/>
      <c r="S688" s="109"/>
      <c r="T688" s="109"/>
      <c r="U688" s="61"/>
      <c r="V688" s="61"/>
      <c r="W688" s="61"/>
    </row>
  </sheetData>
  <mergeCells count="23">
    <mergeCell ref="O1:P1"/>
    <mergeCell ref="S4:S5"/>
    <mergeCell ref="N4:N5"/>
    <mergeCell ref="P4:P5"/>
    <mergeCell ref="E1:M1"/>
    <mergeCell ref="K2:M2"/>
    <mergeCell ref="O2:P2"/>
    <mergeCell ref="U4:U5"/>
    <mergeCell ref="B4:B5"/>
    <mergeCell ref="C4:C5"/>
    <mergeCell ref="D4:D5"/>
    <mergeCell ref="I4:I5"/>
    <mergeCell ref="J4:J5"/>
    <mergeCell ref="F4:F5"/>
    <mergeCell ref="H4:H5"/>
    <mergeCell ref="M4:M5"/>
    <mergeCell ref="E4:E5"/>
    <mergeCell ref="L4:L5"/>
    <mergeCell ref="O4:O5"/>
    <mergeCell ref="G4:G5"/>
    <mergeCell ref="R4:R5"/>
    <mergeCell ref="T4:T5"/>
    <mergeCell ref="K4:K5"/>
  </mergeCells>
  <phoneticPr fontId="33" type="noConversion"/>
  <conditionalFormatting sqref="L8:L679">
    <cfRule type="cellIs" dxfId="60" priority="48" operator="equal">
      <formula>LARGE($K$7:$K$680,1)</formula>
    </cfRule>
  </conditionalFormatting>
  <conditionalFormatting sqref="M8:M679">
    <cfRule type="cellIs" dxfId="59" priority="41" operator="greaterThan">
      <formula>L8*(WEEKNUM(TODAY()-2)-WEEKNUM(DATE(YEAR(TODAY()),MONTH(TODAY()),1)))*7.5/100</formula>
    </cfRule>
    <cfRule type="cellIs" dxfId="58" priority="42" operator="lessThan">
      <formula>L8*(WEEKNUM(TODAY()-2)-WEEKNUM(DATE(YEAR(TODAY()),MONTH(TODAY()),1)))*7.5/100</formula>
    </cfRule>
  </conditionalFormatting>
  <conditionalFormatting sqref="P8:P680">
    <cfRule type="cellIs" dxfId="57" priority="27" operator="lessThan">
      <formula>(WEEKNUM(K8)-WEEKNUM(DATE(YEAR(K8),MONTH(K8),1)))</formula>
    </cfRule>
    <cfRule type="cellIs" dxfId="56" priority="28" operator="greaterThan">
      <formula>(WEEKNUM(K8)-WEEKNUM(DATE(YEAR(K8),MONTH(K8),1)))</formula>
    </cfRule>
  </conditionalFormatting>
  <conditionalFormatting sqref="L8:L679">
    <cfRule type="cellIs" dxfId="55" priority="18" operator="equal">
      <formula>LARGE($K$7:$K$680,1)</formula>
    </cfRule>
  </conditionalFormatting>
  <conditionalFormatting sqref="O8:O680">
    <cfRule type="expression" dxfId="54" priority="120">
      <formula>M8*(46-WEEKNUM(DATE(YEAR(TODAY()),MONTH(TODAY()),1))&gt;L8*80%)</formula>
    </cfRule>
    <cfRule type="cellIs" dxfId="53" priority="121" operator="lessThan">
      <formula>0.25</formula>
    </cfRule>
  </conditionalFormatting>
  <conditionalFormatting sqref="N680">
    <cfRule type="expression" dxfId="52" priority="124">
      <formula>#REF!*(46-WEEKNUM(DATE(YEAR(TODAY()),MONTH(TODAY()),1))&gt;M680*80%)</formula>
    </cfRule>
    <cfRule type="cellIs" dxfId="51" priority="125" operator="lessThan">
      <formula>0.25</formula>
    </cfRule>
  </conditionalFormatting>
  <conditionalFormatting sqref="H8:H678">
    <cfRule type="expression" dxfId="50" priority="4" stopIfTrue="1">
      <formula>IF(F8&lt;&gt;"",H8&lt;&gt;TEXT(K8,"DDD"))</formula>
    </cfRule>
  </conditionalFormatting>
  <conditionalFormatting sqref="O9:O679 L8:L679 B8:P678">
    <cfRule type="expression" dxfId="49" priority="3">
      <formula>AND($D8&lt;&gt;"",$K8="")</formula>
    </cfRule>
  </conditionalFormatting>
  <conditionalFormatting sqref="K2">
    <cfRule type="expression" dxfId="48" priority="1">
      <formula>$H$2="AM"</formula>
    </cfRule>
  </conditionalFormatting>
  <conditionalFormatting sqref="K8:K680">
    <cfRule type="cellIs" dxfId="47" priority="135" operator="equal">
      <formula>LARGE($K$8:$K$680,1)</formula>
    </cfRule>
  </conditionalFormatting>
  <conditionalFormatting sqref="L680:N680 L679">
    <cfRule type="cellIs" dxfId="46" priority="136" operator="greaterThan">
      <formula>#REF!*(WEEKNUM(TODAY()-2)-WEEKNUM(DATE(YEAR(TODAY()),MONTH(TODAY()),1)))*7.5/100</formula>
    </cfRule>
    <cfRule type="cellIs" dxfId="45" priority="137" operator="lessThan">
      <formula>#REF!*(WEEKNUM(TODAY()-2)-WEEKNUM(DATE(YEAR(TODAY()),MONTH(TODAY()),1)))*7.5/100</formula>
    </cfRule>
  </conditionalFormatting>
  <conditionalFormatting sqref="D8:D678">
    <cfRule type="expression" dxfId="44" priority="142">
      <formula>D8=""</formula>
    </cfRule>
    <cfRule type="expression" dxfId="43" priority="143">
      <formula>COUNTIFS($D$8:$D$680,D8,$K$8:$K$680,"&gt;"&amp;1)=2</formula>
    </cfRule>
    <cfRule type="expression" dxfId="42" priority="144">
      <formula>COUNTIFS($D$8:$D$680,D8,$K$8:$K$680,"&gt;"&amp;1)=3</formula>
    </cfRule>
    <cfRule type="expression" dxfId="41" priority="145">
      <formula>COUNTIFS($D$8:$D$680,D8,$K$8:$K$680,"&gt;"&amp;1)=4</formula>
    </cfRule>
    <cfRule type="expression" dxfId="40" priority="146">
      <formula>COUNTIFS($D$8:$D$680,D8,$K$8:$K$680,"&gt;"&amp;1)&gt;4</formula>
    </cfRule>
    <cfRule type="expression" dxfId="39" priority="147">
      <formula>COUNTIFS($C$8:$C$680,C8,#REF!,"&gt;"&amp;1)=2</formula>
    </cfRule>
    <cfRule type="expression" dxfId="38" priority="148">
      <formula>COUNTIFS($C$8:$C$680,C8,#REF!,"&gt;"&amp;1)=3</formula>
    </cfRule>
    <cfRule type="expression" dxfId="37" priority="149">
      <formula>COUNTIFS($C$8:$C$680,C8,#REF!,"&gt;"&amp;1)&gt;3</formula>
    </cfRule>
  </conditionalFormatting>
  <dataValidations count="8">
    <dataValidation type="list" allowBlank="1" showInputMessage="1" showErrorMessage="1" sqref="K8:K680" xr:uid="{00000000-0002-0000-0100-000000000000}">
      <formula1>Date</formula1>
    </dataValidation>
    <dataValidation type="list" allowBlank="1" sqref="D679:D680" xr:uid="{00000000-0002-0000-0100-000001000000}">
      <formula1>Dr._Info</formula1>
    </dataValidation>
    <dataValidation allowBlank="1" sqref="E8:E688" xr:uid="{00000000-0002-0000-0100-000002000000}"/>
    <dataValidation type="whole" allowBlank="1" showInputMessage="1" showErrorMessage="1" sqref="L680 O680:O688 M8:N688" xr:uid="{00000000-0002-0000-0100-000003000000}">
      <formula1>0</formula1>
      <formula2>100000</formula2>
    </dataValidation>
    <dataValidation type="list" allowBlank="1" sqref="D8:D678" xr:uid="{00000000-0002-0000-0100-000004000000}">
      <formula1>IF($O$1=EOMONTH(TODAY(),-1)+1,Dr._Info)</formula1>
    </dataValidation>
    <dataValidation type="list" errorStyle="warning" allowBlank="1" showInputMessage="1" showErrorMessage="1" sqref="O1:P1" xr:uid="{00000000-0002-0000-0100-000005000000}">
      <formula1>Month</formula1>
    </dataValidation>
    <dataValidation type="list" allowBlank="1" showInputMessage="1" showErrorMessage="1" sqref="H2" xr:uid="{5E2D191D-F76E-46CA-8A78-B18A0E51E172}">
      <formula1>"MPO, ,AM, ,"</formula1>
    </dataValidation>
    <dataValidation type="list" allowBlank="1" sqref="K2:M2" xr:uid="{7BBCB644-1E47-472D-83D9-7BA93675EB53}">
      <formula1>AM</formula1>
    </dataValidation>
  </dataValidations>
  <printOptions horizontalCentered="1"/>
  <pageMargins left="0.2" right="0.2" top="0.25" bottom="0.25" header="0" footer="0"/>
  <pageSetup paperSize="256" orientation="portrait" horizontalDpi="0" verticalDpi="0" r:id="rId1"/>
  <ignoredErrors>
    <ignoredError sqref="L8:L679" unlockedFormula="1"/>
  </ignoredErrors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xr:uid="{00000000-0002-0000-0100-000006000000}">
          <x14:formula1>
            <xm:f>ID!$C$2:$C$65</xm:f>
          </x14:formula1>
          <xm:sqref>D2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R11040"/>
  <sheetViews>
    <sheetView workbookViewId="0">
      <pane xSplit="2" ySplit="2" topLeftCell="C9724" activePane="bottomRight" state="frozen"/>
      <selection pane="topRight" activeCell="C1" sqref="C1"/>
      <selection pane="bottomLeft" activeCell="A3" sqref="A3"/>
      <selection pane="bottomRight" activeCell="C7812" sqref="C7812"/>
    </sheetView>
  </sheetViews>
  <sheetFormatPr defaultRowHeight="15"/>
  <cols>
    <col min="2" max="2" width="6.5703125" customWidth="1"/>
    <col min="4" max="4" width="20.28515625" customWidth="1"/>
    <col min="7" max="7" width="18" customWidth="1"/>
    <col min="8" max="8" width="15.140625" customWidth="1"/>
    <col min="16" max="16" width="65.140625" style="31" customWidth="1"/>
  </cols>
  <sheetData>
    <row r="1" spans="1:17">
      <c r="A1" s="9"/>
      <c r="B1" s="9" t="s">
        <v>119</v>
      </c>
      <c r="C1" t="s">
        <v>120</v>
      </c>
      <c r="D1" t="s">
        <v>1</v>
      </c>
      <c r="E1" t="s">
        <v>121</v>
      </c>
      <c r="F1" t="s">
        <v>0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Q1" s="9"/>
    </row>
    <row r="2" spans="1:17" hidden="1">
      <c r="A2" t="str">
        <f t="shared" ref="A2:A65" si="0">B2&amp;"-"&amp;C2</f>
        <v>1-208</v>
      </c>
      <c r="B2">
        <f t="shared" ref="B2:B65" si="1">IF(C2=C1,B1+1,1)</f>
        <v>1</v>
      </c>
      <c r="C2">
        <v>208</v>
      </c>
      <c r="D2" t="s">
        <v>18904</v>
      </c>
      <c r="E2" t="s">
        <v>6708</v>
      </c>
      <c r="F2">
        <v>9270</v>
      </c>
      <c r="G2" t="s">
        <v>6709</v>
      </c>
      <c r="H2">
        <v>1720247296</v>
      </c>
      <c r="I2" t="s">
        <v>131</v>
      </c>
      <c r="J2" t="s">
        <v>274</v>
      </c>
      <c r="K2" t="s">
        <v>152</v>
      </c>
      <c r="L2" t="s">
        <v>6648</v>
      </c>
      <c r="M2" t="s">
        <v>6710</v>
      </c>
      <c r="P2" s="31" t="str">
        <f t="shared" ref="P2:P65" si="2">PROPER(G2&amp;" ("&amp;E2&amp;")")</f>
        <v>Nayon Ho Hall (Dr. Nayon )</v>
      </c>
    </row>
    <row r="3" spans="1:17" hidden="1">
      <c r="A3" t="str">
        <f t="shared" si="0"/>
        <v>1-210</v>
      </c>
      <c r="B3">
        <f t="shared" si="1"/>
        <v>1</v>
      </c>
      <c r="C3">
        <v>210</v>
      </c>
      <c r="D3" t="s">
        <v>18905</v>
      </c>
      <c r="E3" t="s">
        <v>6713</v>
      </c>
      <c r="F3">
        <v>9272</v>
      </c>
      <c r="G3" t="s">
        <v>6714</v>
      </c>
      <c r="H3">
        <v>1712123213</v>
      </c>
      <c r="I3" t="s">
        <v>131</v>
      </c>
      <c r="J3" t="s">
        <v>274</v>
      </c>
      <c r="K3" t="s">
        <v>152</v>
      </c>
      <c r="L3" t="s">
        <v>6648</v>
      </c>
      <c r="M3" t="s">
        <v>6654</v>
      </c>
      <c r="P3" s="31" t="str">
        <f t="shared" si="2"/>
        <v>Mozid Ho Hall (Dr. Kium )</v>
      </c>
    </row>
    <row r="4" spans="1:17" hidden="1">
      <c r="A4" t="str">
        <f t="shared" si="0"/>
        <v>1-211</v>
      </c>
      <c r="B4">
        <f t="shared" si="1"/>
        <v>1</v>
      </c>
      <c r="C4">
        <v>211</v>
      </c>
      <c r="D4" t="s">
        <v>18906</v>
      </c>
      <c r="E4" t="s">
        <v>6715</v>
      </c>
      <c r="F4">
        <v>9273</v>
      </c>
      <c r="G4" t="s">
        <v>6716</v>
      </c>
      <c r="H4">
        <v>1768478492</v>
      </c>
      <c r="I4" t="s">
        <v>131</v>
      </c>
      <c r="J4" t="s">
        <v>274</v>
      </c>
      <c r="K4" t="s">
        <v>133</v>
      </c>
      <c r="L4" t="s">
        <v>6648</v>
      </c>
      <c r="M4" t="s">
        <v>6717</v>
      </c>
      <c r="P4" s="31" t="str">
        <f t="shared" si="2"/>
        <v>Star Ho Hall (Dr. Khirul )</v>
      </c>
    </row>
    <row r="5" spans="1:17" hidden="1">
      <c r="A5" t="str">
        <f t="shared" si="0"/>
        <v>1-212</v>
      </c>
      <c r="B5">
        <f t="shared" si="1"/>
        <v>1</v>
      </c>
      <c r="C5">
        <v>212</v>
      </c>
      <c r="D5" t="s">
        <v>18907</v>
      </c>
      <c r="E5" t="s">
        <v>417</v>
      </c>
      <c r="F5">
        <v>9274</v>
      </c>
      <c r="G5" t="s">
        <v>6718</v>
      </c>
      <c r="H5">
        <v>1712238084</v>
      </c>
      <c r="I5" t="s">
        <v>131</v>
      </c>
      <c r="J5" t="s">
        <v>274</v>
      </c>
      <c r="K5" t="s">
        <v>133</v>
      </c>
      <c r="L5" t="s">
        <v>6648</v>
      </c>
      <c r="M5" t="s">
        <v>6719</v>
      </c>
      <c r="P5" s="31" t="str">
        <f t="shared" si="2"/>
        <v>Al-Hera Ho Hall (Dr. Dulal)</v>
      </c>
    </row>
    <row r="6" spans="1:17" hidden="1">
      <c r="A6" t="str">
        <f t="shared" si="0"/>
        <v>1-213</v>
      </c>
      <c r="B6">
        <f t="shared" si="1"/>
        <v>1</v>
      </c>
      <c r="C6">
        <v>213</v>
      </c>
      <c r="D6" t="s">
        <v>18908</v>
      </c>
      <c r="E6" t="s">
        <v>6720</v>
      </c>
      <c r="F6">
        <v>9275</v>
      </c>
      <c r="G6" t="s">
        <v>6721</v>
      </c>
      <c r="H6">
        <v>1721094353</v>
      </c>
      <c r="I6" t="s">
        <v>131</v>
      </c>
      <c r="J6" t="s">
        <v>274</v>
      </c>
      <c r="K6" t="s">
        <v>152</v>
      </c>
      <c r="L6" t="s">
        <v>6722</v>
      </c>
      <c r="M6" t="s">
        <v>6723</v>
      </c>
      <c r="P6" s="31" t="str">
        <f t="shared" si="2"/>
        <v>Valuka Ho Hall (Dr. Azharul )</v>
      </c>
    </row>
    <row r="7" spans="1:17" hidden="1">
      <c r="A7" t="str">
        <f t="shared" si="0"/>
        <v>1-214</v>
      </c>
      <c r="B7">
        <f t="shared" si="1"/>
        <v>1</v>
      </c>
      <c r="C7">
        <v>214</v>
      </c>
      <c r="D7" t="s">
        <v>18909</v>
      </c>
      <c r="E7" t="s">
        <v>961</v>
      </c>
      <c r="F7">
        <v>9276</v>
      </c>
      <c r="G7" t="s">
        <v>6724</v>
      </c>
      <c r="H7">
        <v>1711189657</v>
      </c>
      <c r="I7" t="s">
        <v>131</v>
      </c>
      <c r="J7" t="s">
        <v>274</v>
      </c>
      <c r="K7" t="s">
        <v>138</v>
      </c>
      <c r="L7" t="s">
        <v>6648</v>
      </c>
      <c r="M7" t="s">
        <v>6723</v>
      </c>
      <c r="P7" s="31" t="str">
        <f t="shared" si="2"/>
        <v>Mamum Ho Hall (Dr. Mamun)</v>
      </c>
    </row>
    <row r="8" spans="1:17" hidden="1">
      <c r="A8" t="str">
        <f t="shared" si="0"/>
        <v>1-215</v>
      </c>
      <c r="B8">
        <f t="shared" si="1"/>
        <v>1</v>
      </c>
      <c r="C8">
        <v>215</v>
      </c>
      <c r="D8" t="s">
        <v>18910</v>
      </c>
      <c r="E8" t="s">
        <v>6725</v>
      </c>
      <c r="F8">
        <v>9277</v>
      </c>
      <c r="G8" t="s">
        <v>6726</v>
      </c>
      <c r="H8">
        <v>1745300838</v>
      </c>
      <c r="I8" t="s">
        <v>131</v>
      </c>
      <c r="J8" t="s">
        <v>274</v>
      </c>
      <c r="K8" t="s">
        <v>138</v>
      </c>
      <c r="L8" t="s">
        <v>6648</v>
      </c>
      <c r="M8" t="s">
        <v>6723</v>
      </c>
      <c r="P8" s="31" t="str">
        <f t="shared" si="2"/>
        <v>Tokdiv Ho Hall (Dr. Riead )</v>
      </c>
    </row>
    <row r="9" spans="1:17" hidden="1">
      <c r="A9" t="str">
        <f t="shared" si="0"/>
        <v>1-216</v>
      </c>
      <c r="B9">
        <f t="shared" si="1"/>
        <v>1</v>
      </c>
      <c r="C9">
        <v>216</v>
      </c>
      <c r="D9" t="s">
        <v>18911</v>
      </c>
      <c r="E9" t="s">
        <v>6727</v>
      </c>
      <c r="F9">
        <v>9278</v>
      </c>
      <c r="G9" t="s">
        <v>6728</v>
      </c>
      <c r="H9">
        <v>1712471429</v>
      </c>
      <c r="I9" t="s">
        <v>131</v>
      </c>
      <c r="J9" t="s">
        <v>274</v>
      </c>
      <c r="K9" t="s">
        <v>138</v>
      </c>
      <c r="L9" t="s">
        <v>6729</v>
      </c>
      <c r="M9" t="s">
        <v>6730</v>
      </c>
      <c r="P9" s="31" t="str">
        <f t="shared" si="2"/>
        <v>Mamun Ho Hall (Dr. Jomsed)</v>
      </c>
    </row>
    <row r="10" spans="1:17" hidden="1">
      <c r="A10" t="str">
        <f t="shared" si="0"/>
        <v>1-217</v>
      </c>
      <c r="B10">
        <f t="shared" si="1"/>
        <v>1</v>
      </c>
      <c r="C10">
        <v>217</v>
      </c>
      <c r="D10" t="s">
        <v>18912</v>
      </c>
      <c r="E10" t="s">
        <v>1458</v>
      </c>
      <c r="F10">
        <v>9279</v>
      </c>
      <c r="G10" t="s">
        <v>6731</v>
      </c>
      <c r="H10">
        <v>1783838967</v>
      </c>
      <c r="I10" t="s">
        <v>131</v>
      </c>
      <c r="J10" t="s">
        <v>274</v>
      </c>
      <c r="K10" t="s">
        <v>152</v>
      </c>
      <c r="L10" t="s">
        <v>6729</v>
      </c>
      <c r="M10" t="s">
        <v>6723</v>
      </c>
      <c r="P10" s="31" t="str">
        <f t="shared" si="2"/>
        <v>Arfan Ho Hall (Dr. Anis)</v>
      </c>
    </row>
    <row r="11" spans="1:17" hidden="1">
      <c r="A11" t="str">
        <f t="shared" si="0"/>
        <v>1-218</v>
      </c>
      <c r="B11">
        <f t="shared" si="1"/>
        <v>1</v>
      </c>
      <c r="C11">
        <v>218</v>
      </c>
      <c r="D11" t="s">
        <v>18913</v>
      </c>
      <c r="E11" t="s">
        <v>6732</v>
      </c>
      <c r="F11">
        <v>9280</v>
      </c>
      <c r="G11" t="s">
        <v>6733</v>
      </c>
      <c r="H11">
        <v>1711239913</v>
      </c>
      <c r="I11" t="s">
        <v>131</v>
      </c>
      <c r="J11" t="s">
        <v>274</v>
      </c>
      <c r="K11" t="s">
        <v>138</v>
      </c>
      <c r="L11" t="s">
        <v>6648</v>
      </c>
      <c r="M11" t="s">
        <v>6733</v>
      </c>
      <c r="P11" s="31" t="str">
        <f t="shared" si="2"/>
        <v>Churkhay (Dr. Jalal )</v>
      </c>
    </row>
    <row r="12" spans="1:17" hidden="1">
      <c r="A12" t="str">
        <f t="shared" si="0"/>
        <v>1-219</v>
      </c>
      <c r="B12">
        <f t="shared" si="1"/>
        <v>1</v>
      </c>
      <c r="C12">
        <v>219</v>
      </c>
      <c r="D12" t="s">
        <v>18914</v>
      </c>
      <c r="E12" t="s">
        <v>6650</v>
      </c>
      <c r="F12">
        <v>9281</v>
      </c>
      <c r="G12" t="s">
        <v>6734</v>
      </c>
      <c r="H12">
        <v>1712550817</v>
      </c>
      <c r="I12" t="s">
        <v>131</v>
      </c>
      <c r="J12" t="s">
        <v>274</v>
      </c>
      <c r="K12" t="s">
        <v>138</v>
      </c>
      <c r="L12" t="s">
        <v>6729</v>
      </c>
      <c r="M12" t="s">
        <v>6735</v>
      </c>
      <c r="P12" s="31" t="str">
        <f t="shared" si="2"/>
        <v>Nur-A-Amina (Dr. Abul )</v>
      </c>
    </row>
    <row r="13" spans="1:17" hidden="1">
      <c r="A13" t="str">
        <f t="shared" si="0"/>
        <v>1-220</v>
      </c>
      <c r="B13">
        <f t="shared" si="1"/>
        <v>1</v>
      </c>
      <c r="C13">
        <v>220</v>
      </c>
      <c r="D13" t="s">
        <v>18915</v>
      </c>
      <c r="E13" t="s">
        <v>6736</v>
      </c>
      <c r="F13">
        <v>9282</v>
      </c>
      <c r="G13" t="s">
        <v>6737</v>
      </c>
      <c r="H13">
        <v>1928487892</v>
      </c>
      <c r="I13" t="s">
        <v>131</v>
      </c>
      <c r="J13" t="s">
        <v>274</v>
      </c>
      <c r="K13" t="s">
        <v>152</v>
      </c>
      <c r="L13" t="s">
        <v>6729</v>
      </c>
      <c r="M13" t="s">
        <v>6735</v>
      </c>
      <c r="P13" s="31" t="str">
        <f t="shared" si="2"/>
        <v>Safura Ho Hall (Dr. Sofura)</v>
      </c>
    </row>
    <row r="14" spans="1:17" hidden="1">
      <c r="A14" t="str">
        <f t="shared" si="0"/>
        <v>1-226</v>
      </c>
      <c r="B14">
        <f t="shared" si="1"/>
        <v>1</v>
      </c>
      <c r="C14">
        <v>226</v>
      </c>
      <c r="D14" t="s">
        <v>33</v>
      </c>
      <c r="E14" t="s">
        <v>942</v>
      </c>
      <c r="F14">
        <v>8145</v>
      </c>
      <c r="G14" t="s">
        <v>7510</v>
      </c>
      <c r="H14">
        <v>1843805463</v>
      </c>
      <c r="I14" t="s">
        <v>131</v>
      </c>
      <c r="J14" t="s">
        <v>306</v>
      </c>
      <c r="K14" t="s">
        <v>138</v>
      </c>
      <c r="L14" t="s">
        <v>7406</v>
      </c>
      <c r="M14" t="s">
        <v>7498</v>
      </c>
      <c r="P14" s="31" t="str">
        <f t="shared" si="2"/>
        <v>Ajmeri Homoeo Hall (Dr. Kamrul Islam)</v>
      </c>
    </row>
    <row r="15" spans="1:17" hidden="1">
      <c r="A15" t="str">
        <f t="shared" si="0"/>
        <v>2-226</v>
      </c>
      <c r="B15">
        <f t="shared" si="1"/>
        <v>2</v>
      </c>
      <c r="C15">
        <v>226</v>
      </c>
      <c r="D15" t="s">
        <v>33</v>
      </c>
      <c r="E15" t="s">
        <v>7425</v>
      </c>
      <c r="F15">
        <v>8098</v>
      </c>
      <c r="G15" t="s">
        <v>7426</v>
      </c>
      <c r="H15" t="s">
        <v>7427</v>
      </c>
      <c r="I15" t="s">
        <v>131</v>
      </c>
      <c r="J15" t="s">
        <v>172</v>
      </c>
      <c r="K15" t="s">
        <v>138</v>
      </c>
      <c r="L15" t="s">
        <v>7428</v>
      </c>
      <c r="M15" t="s">
        <v>7429</v>
      </c>
      <c r="P15" s="31" t="str">
        <f t="shared" si="2"/>
        <v>Akib Homoeo Clinic (Dr. Anan)</v>
      </c>
    </row>
    <row r="16" spans="1:17" hidden="1">
      <c r="A16" t="str">
        <f t="shared" si="0"/>
        <v>3-226</v>
      </c>
      <c r="B16">
        <f t="shared" si="1"/>
        <v>3</v>
      </c>
      <c r="C16">
        <v>226</v>
      </c>
      <c r="D16" t="s">
        <v>33</v>
      </c>
      <c r="E16" t="s">
        <v>2053</v>
      </c>
      <c r="F16">
        <v>8079</v>
      </c>
      <c r="G16" t="s">
        <v>780</v>
      </c>
      <c r="H16" t="s">
        <v>7392</v>
      </c>
      <c r="I16" t="s">
        <v>131</v>
      </c>
      <c r="J16" t="s">
        <v>132</v>
      </c>
      <c r="K16" t="s">
        <v>133</v>
      </c>
      <c r="L16" t="s">
        <v>7393</v>
      </c>
      <c r="M16" t="s">
        <v>7393</v>
      </c>
      <c r="P16" s="31" t="str">
        <f t="shared" si="2"/>
        <v>Azad Homoeo Hall (Dr. Azad Rahman)</v>
      </c>
    </row>
    <row r="17" spans="1:16" hidden="1">
      <c r="A17" t="str">
        <f t="shared" si="0"/>
        <v>4-226</v>
      </c>
      <c r="B17">
        <f t="shared" si="1"/>
        <v>4</v>
      </c>
      <c r="C17">
        <v>226</v>
      </c>
      <c r="D17" t="s">
        <v>33</v>
      </c>
      <c r="E17" t="s">
        <v>3188</v>
      </c>
      <c r="F17">
        <v>8131</v>
      </c>
      <c r="G17" t="s">
        <v>460</v>
      </c>
      <c r="H17" t="s">
        <v>7489</v>
      </c>
      <c r="I17" t="s">
        <v>131</v>
      </c>
      <c r="J17" t="s">
        <v>274</v>
      </c>
      <c r="K17" t="s">
        <v>133</v>
      </c>
      <c r="L17" t="s">
        <v>3186</v>
      </c>
      <c r="M17" t="s">
        <v>7430</v>
      </c>
      <c r="P17" s="31" t="str">
        <f t="shared" si="2"/>
        <v>Bismillah Homoeo Hall (Dr. Shohag)</v>
      </c>
    </row>
    <row r="18" spans="1:16" hidden="1">
      <c r="A18" t="str">
        <f t="shared" si="0"/>
        <v>5-226</v>
      </c>
      <c r="B18">
        <f t="shared" si="1"/>
        <v>5</v>
      </c>
      <c r="C18">
        <v>226</v>
      </c>
      <c r="D18" t="s">
        <v>33</v>
      </c>
      <c r="E18" t="s">
        <v>7394</v>
      </c>
      <c r="F18">
        <v>8082</v>
      </c>
      <c r="G18" t="s">
        <v>447</v>
      </c>
      <c r="H18" t="s">
        <v>7395</v>
      </c>
      <c r="I18" t="s">
        <v>131</v>
      </c>
      <c r="J18" t="s">
        <v>132</v>
      </c>
      <c r="K18" t="s">
        <v>152</v>
      </c>
      <c r="L18" t="s">
        <v>7396</v>
      </c>
      <c r="M18" t="s">
        <v>7396</v>
      </c>
      <c r="P18" s="31" t="str">
        <f t="shared" si="2"/>
        <v>Biswas Homoeo Hall (Dr. Manik Biswas)</v>
      </c>
    </row>
    <row r="19" spans="1:16" hidden="1">
      <c r="A19" t="str">
        <f t="shared" si="0"/>
        <v>6-226</v>
      </c>
      <c r="B19">
        <f t="shared" si="1"/>
        <v>6</v>
      </c>
      <c r="C19">
        <v>226</v>
      </c>
      <c r="D19" t="s">
        <v>33</v>
      </c>
      <c r="E19" t="s">
        <v>11268</v>
      </c>
      <c r="F19">
        <v>10961</v>
      </c>
      <c r="G19" t="s">
        <v>11269</v>
      </c>
      <c r="H19">
        <v>1819383453</v>
      </c>
      <c r="I19" t="s">
        <v>131</v>
      </c>
      <c r="J19" t="s">
        <v>397</v>
      </c>
      <c r="K19" t="s">
        <v>138</v>
      </c>
      <c r="L19" t="s">
        <v>7428</v>
      </c>
      <c r="M19" t="s">
        <v>11270</v>
      </c>
      <c r="P19" s="31" t="str">
        <f t="shared" si="2"/>
        <v>Charu Homoeo Pharmacy (Dr.Ripon Kanti Debnath)</v>
      </c>
    </row>
    <row r="20" spans="1:16" hidden="1">
      <c r="A20" t="str">
        <f t="shared" si="0"/>
        <v>7-226</v>
      </c>
      <c r="B20">
        <f t="shared" si="1"/>
        <v>7</v>
      </c>
      <c r="C20">
        <v>226</v>
      </c>
      <c r="D20" t="s">
        <v>33</v>
      </c>
      <c r="E20" t="s">
        <v>1430</v>
      </c>
      <c r="F20">
        <v>8122</v>
      </c>
      <c r="G20" t="s">
        <v>7472</v>
      </c>
      <c r="H20">
        <v>1820052502</v>
      </c>
      <c r="I20" t="s">
        <v>131</v>
      </c>
      <c r="J20" t="s">
        <v>230</v>
      </c>
      <c r="K20" t="s">
        <v>152</v>
      </c>
      <c r="L20" t="s">
        <v>7406</v>
      </c>
      <c r="M20" t="s">
        <v>7473</v>
      </c>
      <c r="P20" s="31" t="str">
        <f t="shared" si="2"/>
        <v>Economic Homoeo Clinic (Dr. Noni Gopal)</v>
      </c>
    </row>
    <row r="21" spans="1:16" hidden="1">
      <c r="A21" t="str">
        <f t="shared" si="0"/>
        <v>8-226</v>
      </c>
      <c r="B21">
        <f t="shared" si="1"/>
        <v>8</v>
      </c>
      <c r="C21">
        <v>226</v>
      </c>
      <c r="D21" t="s">
        <v>33</v>
      </c>
      <c r="E21" t="s">
        <v>7455</v>
      </c>
      <c r="F21">
        <v>8112</v>
      </c>
      <c r="G21" t="s">
        <v>7456</v>
      </c>
      <c r="H21">
        <v>1822266537</v>
      </c>
      <c r="I21" t="s">
        <v>131</v>
      </c>
      <c r="J21" t="s">
        <v>397</v>
      </c>
      <c r="K21" t="s">
        <v>152</v>
      </c>
      <c r="L21" t="s">
        <v>7428</v>
      </c>
      <c r="M21" t="s">
        <v>7403</v>
      </c>
      <c r="P21" s="31" t="str">
        <f t="shared" si="2"/>
        <v>Helth Care Homoeo Hall (Dr. Nihar Ranjan Sharma)</v>
      </c>
    </row>
    <row r="22" spans="1:16" hidden="1">
      <c r="A22" t="str">
        <f t="shared" si="0"/>
        <v>9-226</v>
      </c>
      <c r="B22">
        <f t="shared" si="1"/>
        <v>9</v>
      </c>
      <c r="C22">
        <v>226</v>
      </c>
      <c r="D22" t="s">
        <v>33</v>
      </c>
      <c r="E22" t="s">
        <v>7492</v>
      </c>
      <c r="F22">
        <v>8133</v>
      </c>
      <c r="G22" t="s">
        <v>7493</v>
      </c>
      <c r="H22">
        <v>1711369952</v>
      </c>
      <c r="I22" t="s">
        <v>131</v>
      </c>
      <c r="J22" t="s">
        <v>274</v>
      </c>
      <c r="K22" t="s">
        <v>133</v>
      </c>
      <c r="L22" t="s">
        <v>3186</v>
      </c>
      <c r="M22" t="s">
        <v>7430</v>
      </c>
      <c r="P22" s="31" t="str">
        <f t="shared" si="2"/>
        <v>Homoeopathic International Clinic (Dr. Raju Barua)</v>
      </c>
    </row>
    <row r="23" spans="1:16" hidden="1">
      <c r="A23" t="str">
        <f t="shared" si="0"/>
        <v>10-226</v>
      </c>
      <c r="B23">
        <f t="shared" si="1"/>
        <v>10</v>
      </c>
      <c r="C23">
        <v>226</v>
      </c>
      <c r="D23" t="s">
        <v>33</v>
      </c>
      <c r="E23" t="s">
        <v>7501</v>
      </c>
      <c r="F23">
        <v>8138</v>
      </c>
      <c r="G23" t="s">
        <v>826</v>
      </c>
      <c r="H23">
        <v>1711371408</v>
      </c>
      <c r="I23" t="s">
        <v>131</v>
      </c>
      <c r="J23" t="s">
        <v>306</v>
      </c>
      <c r="K23" t="s">
        <v>133</v>
      </c>
      <c r="L23" t="s">
        <v>7484</v>
      </c>
      <c r="M23" t="s">
        <v>7485</v>
      </c>
      <c r="P23" s="31" t="str">
        <f t="shared" si="2"/>
        <v>International Homoeo Hall (Dr. Nikhil Barua)</v>
      </c>
    </row>
    <row r="24" spans="1:16" hidden="1">
      <c r="A24" t="str">
        <f t="shared" si="0"/>
        <v>11-226</v>
      </c>
      <c r="B24">
        <f t="shared" si="1"/>
        <v>11</v>
      </c>
      <c r="C24">
        <v>226</v>
      </c>
      <c r="D24" t="s">
        <v>33</v>
      </c>
      <c r="E24" t="s">
        <v>7446</v>
      </c>
      <c r="F24">
        <v>8108</v>
      </c>
      <c r="G24" t="s">
        <v>7447</v>
      </c>
      <c r="H24" t="s">
        <v>7448</v>
      </c>
      <c r="I24" t="s">
        <v>131</v>
      </c>
      <c r="J24" t="s">
        <v>397</v>
      </c>
      <c r="K24" t="s">
        <v>133</v>
      </c>
      <c r="L24" t="s">
        <v>7449</v>
      </c>
      <c r="M24" t="s">
        <v>7450</v>
      </c>
      <c r="P24" s="31" t="str">
        <f t="shared" si="2"/>
        <v>Jerman Homoeo Hall (Dr. Ahmad Sani)</v>
      </c>
    </row>
    <row r="25" spans="1:16" hidden="1">
      <c r="A25" t="str">
        <f t="shared" si="0"/>
        <v>12-226</v>
      </c>
      <c r="B25">
        <f t="shared" si="1"/>
        <v>12</v>
      </c>
      <c r="C25">
        <v>226</v>
      </c>
      <c r="D25" t="s">
        <v>33</v>
      </c>
      <c r="E25" t="s">
        <v>7460</v>
      </c>
      <c r="F25">
        <v>8115</v>
      </c>
      <c r="G25" t="s">
        <v>7461</v>
      </c>
      <c r="H25">
        <v>1721318355</v>
      </c>
      <c r="I25" t="s">
        <v>131</v>
      </c>
      <c r="J25" t="s">
        <v>397</v>
      </c>
      <c r="K25" t="s">
        <v>138</v>
      </c>
      <c r="L25" t="s">
        <v>7462</v>
      </c>
      <c r="M25" t="s">
        <v>7463</v>
      </c>
      <c r="P25" s="31" t="str">
        <f t="shared" si="2"/>
        <v>Jilani Homoeo Hall (Dr. Sultana)</v>
      </c>
    </row>
    <row r="26" spans="1:16" hidden="1">
      <c r="A26" t="str">
        <f t="shared" si="0"/>
        <v>13-226</v>
      </c>
      <c r="B26">
        <f t="shared" si="1"/>
        <v>13</v>
      </c>
      <c r="C26">
        <v>226</v>
      </c>
      <c r="D26" t="s">
        <v>33</v>
      </c>
      <c r="E26" t="s">
        <v>7502</v>
      </c>
      <c r="F26">
        <v>8139</v>
      </c>
      <c r="G26" t="s">
        <v>7503</v>
      </c>
      <c r="H26">
        <v>1716084618</v>
      </c>
      <c r="I26" t="s">
        <v>131</v>
      </c>
      <c r="J26" t="s">
        <v>306</v>
      </c>
      <c r="K26" t="s">
        <v>152</v>
      </c>
      <c r="L26" t="s">
        <v>7477</v>
      </c>
      <c r="M26" t="s">
        <v>7450</v>
      </c>
      <c r="P26" s="31" t="str">
        <f t="shared" si="2"/>
        <v>Jonoseba Hall (Dr. Nirmol Das)</v>
      </c>
    </row>
    <row r="27" spans="1:16" hidden="1">
      <c r="A27" t="str">
        <f t="shared" si="0"/>
        <v>14-226</v>
      </c>
      <c r="B27">
        <f t="shared" si="1"/>
        <v>14</v>
      </c>
      <c r="C27">
        <v>226</v>
      </c>
      <c r="D27" t="s">
        <v>33</v>
      </c>
      <c r="E27" t="s">
        <v>7466</v>
      </c>
      <c r="F27">
        <v>8117</v>
      </c>
      <c r="G27" t="s">
        <v>7467</v>
      </c>
      <c r="H27">
        <v>1819611237</v>
      </c>
      <c r="I27" t="s">
        <v>131</v>
      </c>
      <c r="J27" t="s">
        <v>397</v>
      </c>
      <c r="K27" t="s">
        <v>152</v>
      </c>
      <c r="L27" t="s">
        <v>3186</v>
      </c>
      <c r="M27" t="s">
        <v>7459</v>
      </c>
      <c r="P27" s="31" t="str">
        <f t="shared" si="2"/>
        <v>Khan Pharmecy (Dr. Md. Bantu)</v>
      </c>
    </row>
    <row r="28" spans="1:16" hidden="1">
      <c r="A28" t="str">
        <f t="shared" si="0"/>
        <v>15-226</v>
      </c>
      <c r="B28">
        <f t="shared" si="1"/>
        <v>15</v>
      </c>
      <c r="C28">
        <v>226</v>
      </c>
      <c r="D28" t="s">
        <v>33</v>
      </c>
      <c r="E28" t="s">
        <v>7387</v>
      </c>
      <c r="F28">
        <v>8078</v>
      </c>
      <c r="G28" t="s">
        <v>7388</v>
      </c>
      <c r="H28" t="s">
        <v>7389</v>
      </c>
      <c r="I28" t="s">
        <v>131</v>
      </c>
      <c r="J28" t="s">
        <v>132</v>
      </c>
      <c r="K28" t="s">
        <v>138</v>
      </c>
      <c r="L28" t="s">
        <v>7390</v>
      </c>
      <c r="M28" t="s">
        <v>7391</v>
      </c>
      <c r="P28" s="31" t="str">
        <f t="shared" si="2"/>
        <v>Liton Homoeo Clinic (Dr. Liton Chakraborty)</v>
      </c>
    </row>
    <row r="29" spans="1:16" hidden="1">
      <c r="A29" t="str">
        <f t="shared" si="0"/>
        <v>16-226</v>
      </c>
      <c r="B29">
        <f t="shared" si="1"/>
        <v>16</v>
      </c>
      <c r="C29">
        <v>226</v>
      </c>
      <c r="D29" t="s">
        <v>33</v>
      </c>
      <c r="E29" t="s">
        <v>7413</v>
      </c>
      <c r="F29">
        <v>8092</v>
      </c>
      <c r="G29" t="s">
        <v>7414</v>
      </c>
      <c r="H29" t="s">
        <v>7415</v>
      </c>
      <c r="I29" t="s">
        <v>131</v>
      </c>
      <c r="J29" t="s">
        <v>172</v>
      </c>
      <c r="K29" t="s">
        <v>133</v>
      </c>
      <c r="L29" t="s">
        <v>3186</v>
      </c>
      <c r="M29" t="s">
        <v>7410</v>
      </c>
      <c r="P29" s="31" t="str">
        <f t="shared" si="2"/>
        <v>Lokonath  Homoeo  (Dr. Sumon Mitra)</v>
      </c>
    </row>
    <row r="30" spans="1:16" hidden="1">
      <c r="A30" t="str">
        <f t="shared" si="0"/>
        <v>17-226</v>
      </c>
      <c r="B30">
        <f t="shared" si="1"/>
        <v>17</v>
      </c>
      <c r="C30">
        <v>226</v>
      </c>
      <c r="D30" t="s">
        <v>33</v>
      </c>
      <c r="E30" t="s">
        <v>7468</v>
      </c>
      <c r="F30">
        <v>8118</v>
      </c>
      <c r="G30" t="s">
        <v>7469</v>
      </c>
      <c r="H30">
        <v>1757657776</v>
      </c>
      <c r="I30" t="s">
        <v>131</v>
      </c>
      <c r="J30" t="s">
        <v>230</v>
      </c>
      <c r="K30" t="s">
        <v>133</v>
      </c>
      <c r="L30" t="s">
        <v>7470</v>
      </c>
      <c r="M30" t="s">
        <v>7471</v>
      </c>
      <c r="P30" s="31" t="str">
        <f t="shared" si="2"/>
        <v>Lokonath Homoeo Clinic (Dr. Sohodeb)</v>
      </c>
    </row>
    <row r="31" spans="1:16" hidden="1">
      <c r="A31" t="str">
        <f t="shared" si="0"/>
        <v>18-226</v>
      </c>
      <c r="B31">
        <f t="shared" si="1"/>
        <v>18</v>
      </c>
      <c r="C31">
        <v>226</v>
      </c>
      <c r="D31" t="s">
        <v>33</v>
      </c>
      <c r="E31" t="s">
        <v>5197</v>
      </c>
      <c r="F31">
        <v>8111</v>
      </c>
      <c r="G31" t="s">
        <v>638</v>
      </c>
      <c r="H31">
        <v>1818891322</v>
      </c>
      <c r="I31" t="s">
        <v>131</v>
      </c>
      <c r="J31" t="s">
        <v>397</v>
      </c>
      <c r="K31" t="s">
        <v>133</v>
      </c>
      <c r="L31" t="s">
        <v>7449</v>
      </c>
      <c r="M31" t="s">
        <v>7454</v>
      </c>
      <c r="P31" s="31" t="str">
        <f t="shared" si="2"/>
        <v>Ma Homoeo Hall (Dr. Sumon)</v>
      </c>
    </row>
    <row r="32" spans="1:16" hidden="1">
      <c r="A32" t="str">
        <f t="shared" si="0"/>
        <v>19-226</v>
      </c>
      <c r="B32">
        <f t="shared" si="1"/>
        <v>19</v>
      </c>
      <c r="C32">
        <v>226</v>
      </c>
      <c r="D32" t="s">
        <v>33</v>
      </c>
      <c r="E32" t="s">
        <v>5467</v>
      </c>
      <c r="F32">
        <v>8141</v>
      </c>
      <c r="G32" t="s">
        <v>638</v>
      </c>
      <c r="H32">
        <v>1840460158</v>
      </c>
      <c r="I32" t="s">
        <v>131</v>
      </c>
      <c r="J32" t="s">
        <v>306</v>
      </c>
      <c r="K32" t="s">
        <v>133</v>
      </c>
      <c r="L32" t="s">
        <v>3186</v>
      </c>
      <c r="M32" t="s">
        <v>7430</v>
      </c>
      <c r="P32" s="31" t="str">
        <f t="shared" si="2"/>
        <v>Ma Homoeo Hall (Dr. Bidhan)</v>
      </c>
    </row>
    <row r="33" spans="1:16" hidden="1">
      <c r="A33" t="str">
        <f t="shared" si="0"/>
        <v>20-226</v>
      </c>
      <c r="B33">
        <f t="shared" si="1"/>
        <v>20</v>
      </c>
      <c r="C33">
        <v>226</v>
      </c>
      <c r="D33" t="s">
        <v>33</v>
      </c>
      <c r="E33" t="s">
        <v>555</v>
      </c>
      <c r="F33">
        <v>8119</v>
      </c>
      <c r="G33" t="s">
        <v>3168</v>
      </c>
      <c r="H33">
        <v>1554340349</v>
      </c>
      <c r="I33" t="s">
        <v>131</v>
      </c>
      <c r="J33" t="s">
        <v>230</v>
      </c>
      <c r="K33" t="s">
        <v>152</v>
      </c>
      <c r="L33" t="s">
        <v>7444</v>
      </c>
      <c r="M33" t="s">
        <v>7445</v>
      </c>
      <c r="P33" s="31" t="str">
        <f t="shared" si="2"/>
        <v>Mahabuba Homoeo Hall (Dr. Kamruzzaman)</v>
      </c>
    </row>
    <row r="34" spans="1:16" hidden="1">
      <c r="A34" t="str">
        <f t="shared" si="0"/>
        <v>21-226</v>
      </c>
      <c r="B34">
        <f t="shared" si="1"/>
        <v>21</v>
      </c>
      <c r="C34">
        <v>226</v>
      </c>
      <c r="D34" t="s">
        <v>33</v>
      </c>
      <c r="E34" t="s">
        <v>7497</v>
      </c>
      <c r="F34">
        <v>8135</v>
      </c>
      <c r="G34" t="s">
        <v>504</v>
      </c>
      <c r="H34">
        <v>1789680360</v>
      </c>
      <c r="I34" t="s">
        <v>131</v>
      </c>
      <c r="J34" t="s">
        <v>274</v>
      </c>
      <c r="K34" t="s">
        <v>138</v>
      </c>
      <c r="L34" t="s">
        <v>7406</v>
      </c>
      <c r="M34" t="s">
        <v>7498</v>
      </c>
      <c r="P34" s="31" t="str">
        <f t="shared" si="2"/>
        <v>Mina Homoeo Hall (Dr. Jwell Islam)</v>
      </c>
    </row>
    <row r="35" spans="1:16" hidden="1">
      <c r="A35" t="str">
        <f t="shared" si="0"/>
        <v>22-226</v>
      </c>
      <c r="B35">
        <f t="shared" si="1"/>
        <v>22</v>
      </c>
      <c r="C35">
        <v>226</v>
      </c>
      <c r="D35" t="s">
        <v>33</v>
      </c>
      <c r="E35" t="s">
        <v>11271</v>
      </c>
      <c r="F35">
        <v>10962</v>
      </c>
      <c r="G35" t="s">
        <v>11272</v>
      </c>
      <c r="H35">
        <v>1817737156</v>
      </c>
      <c r="I35" t="s">
        <v>131</v>
      </c>
      <c r="J35" t="s">
        <v>397</v>
      </c>
      <c r="K35" t="s">
        <v>133</v>
      </c>
      <c r="L35" t="s">
        <v>7428</v>
      </c>
      <c r="M35" t="s">
        <v>11270</v>
      </c>
      <c r="P35" s="31" t="str">
        <f t="shared" si="2"/>
        <v>Monju Homoeo Hall (Dr.Asim Das)</v>
      </c>
    </row>
    <row r="36" spans="1:16" hidden="1">
      <c r="A36" t="str">
        <f t="shared" si="0"/>
        <v>23-226</v>
      </c>
      <c r="B36">
        <f t="shared" si="1"/>
        <v>23</v>
      </c>
      <c r="C36">
        <v>226</v>
      </c>
      <c r="D36" t="s">
        <v>33</v>
      </c>
      <c r="E36" t="s">
        <v>11284</v>
      </c>
      <c r="F36">
        <v>11025</v>
      </c>
      <c r="G36" t="s">
        <v>11384</v>
      </c>
      <c r="H36">
        <v>1934448028</v>
      </c>
      <c r="I36">
        <v>0</v>
      </c>
      <c r="J36">
        <v>0</v>
      </c>
      <c r="K36" t="s">
        <v>138</v>
      </c>
      <c r="L36" t="s">
        <v>34</v>
      </c>
      <c r="M36" t="s">
        <v>34</v>
      </c>
      <c r="P36" s="31" t="str">
        <f t="shared" si="2"/>
        <v>Mpo-Suman Chandra Das-Chittagong-1 (Self Stock)</v>
      </c>
    </row>
    <row r="37" spans="1:16" hidden="1">
      <c r="A37" t="str">
        <f t="shared" si="0"/>
        <v>24-226</v>
      </c>
      <c r="B37">
        <f t="shared" si="1"/>
        <v>24</v>
      </c>
      <c r="C37">
        <v>226</v>
      </c>
      <c r="D37" t="s">
        <v>33</v>
      </c>
      <c r="E37" t="s">
        <v>7474</v>
      </c>
      <c r="F37">
        <v>8123</v>
      </c>
      <c r="G37" t="s">
        <v>7475</v>
      </c>
      <c r="H37">
        <v>1914260450</v>
      </c>
      <c r="I37" t="s">
        <v>131</v>
      </c>
      <c r="J37" t="s">
        <v>230</v>
      </c>
      <c r="K37" t="s">
        <v>152</v>
      </c>
      <c r="L37" t="s">
        <v>3186</v>
      </c>
      <c r="M37" t="s">
        <v>1237</v>
      </c>
      <c r="P37" s="31" t="str">
        <f t="shared" si="2"/>
        <v>New L.N. Homoeo Hall (Dr. Anadi Sankar)</v>
      </c>
    </row>
    <row r="38" spans="1:16" hidden="1">
      <c r="A38" t="str">
        <f t="shared" si="0"/>
        <v>25-226</v>
      </c>
      <c r="B38">
        <f t="shared" si="1"/>
        <v>25</v>
      </c>
      <c r="C38">
        <v>226</v>
      </c>
      <c r="D38" t="s">
        <v>33</v>
      </c>
      <c r="E38" t="s">
        <v>7506</v>
      </c>
      <c r="F38">
        <v>8142</v>
      </c>
      <c r="G38" t="s">
        <v>7507</v>
      </c>
      <c r="H38">
        <v>1715783887</v>
      </c>
      <c r="I38" t="s">
        <v>131</v>
      </c>
      <c r="J38" t="s">
        <v>306</v>
      </c>
      <c r="K38" t="s">
        <v>133</v>
      </c>
      <c r="L38" t="s">
        <v>3186</v>
      </c>
      <c r="M38" t="s">
        <v>7430</v>
      </c>
      <c r="P38" s="31" t="str">
        <f t="shared" si="2"/>
        <v>Niharika Homoeo Hall (Dr. Manik Das)</v>
      </c>
    </row>
    <row r="39" spans="1:16" hidden="1">
      <c r="A39" t="str">
        <f t="shared" si="0"/>
        <v>26-226</v>
      </c>
      <c r="B39">
        <f t="shared" si="1"/>
        <v>26</v>
      </c>
      <c r="C39">
        <v>226</v>
      </c>
      <c r="D39" t="s">
        <v>33</v>
      </c>
      <c r="E39" t="s">
        <v>7478</v>
      </c>
      <c r="F39">
        <v>8125</v>
      </c>
      <c r="G39" t="s">
        <v>7479</v>
      </c>
      <c r="H39">
        <v>1818810705</v>
      </c>
      <c r="I39" t="s">
        <v>131</v>
      </c>
      <c r="J39" t="s">
        <v>230</v>
      </c>
      <c r="K39" t="s">
        <v>152</v>
      </c>
      <c r="L39" t="s">
        <v>7477</v>
      </c>
      <c r="M39" t="s">
        <v>7450</v>
      </c>
      <c r="P39" s="31" t="str">
        <f t="shared" si="2"/>
        <v>Port City Homoeo Hall (Dr. Sha Alam)</v>
      </c>
    </row>
    <row r="40" spans="1:16" hidden="1">
      <c r="A40" t="str">
        <f t="shared" si="0"/>
        <v>27-226</v>
      </c>
      <c r="B40">
        <f t="shared" si="1"/>
        <v>27</v>
      </c>
      <c r="C40">
        <v>226</v>
      </c>
      <c r="D40" t="s">
        <v>33</v>
      </c>
      <c r="E40" t="s">
        <v>11277</v>
      </c>
      <c r="F40">
        <v>10964</v>
      </c>
      <c r="G40" t="s">
        <v>11278</v>
      </c>
      <c r="H40">
        <v>1817202536</v>
      </c>
      <c r="I40" t="s">
        <v>131</v>
      </c>
      <c r="J40" t="s">
        <v>10889</v>
      </c>
      <c r="K40" t="s">
        <v>152</v>
      </c>
      <c r="L40" t="s">
        <v>11279</v>
      </c>
      <c r="M40" t="s">
        <v>11279</v>
      </c>
      <c r="P40" s="31" t="str">
        <f t="shared" si="2"/>
        <v>Promila Homoeo Hall (Dr.Gopal Bhattacharjee )</v>
      </c>
    </row>
    <row r="41" spans="1:16" hidden="1">
      <c r="A41" t="str">
        <f t="shared" si="0"/>
        <v>28-226</v>
      </c>
      <c r="B41">
        <f t="shared" si="1"/>
        <v>28</v>
      </c>
      <c r="C41">
        <v>226</v>
      </c>
      <c r="D41" t="s">
        <v>33</v>
      </c>
      <c r="E41" t="s">
        <v>6205</v>
      </c>
      <c r="F41">
        <v>8127</v>
      </c>
      <c r="G41" t="s">
        <v>4269</v>
      </c>
      <c r="H41">
        <v>1716397310</v>
      </c>
      <c r="I41" t="s">
        <v>131</v>
      </c>
      <c r="J41" t="s">
        <v>230</v>
      </c>
      <c r="K41" t="s">
        <v>138</v>
      </c>
      <c r="L41" t="s">
        <v>7480</v>
      </c>
      <c r="M41" t="s">
        <v>7481</v>
      </c>
      <c r="P41" s="31" t="str">
        <f t="shared" si="2"/>
        <v>Rakib Homoeo Hall (Dr. Md. Ali)</v>
      </c>
    </row>
    <row r="42" spans="1:16" hidden="1">
      <c r="A42" t="str">
        <f t="shared" si="0"/>
        <v>29-226</v>
      </c>
      <c r="B42">
        <f t="shared" si="1"/>
        <v>29</v>
      </c>
      <c r="C42">
        <v>226</v>
      </c>
      <c r="D42" t="s">
        <v>33</v>
      </c>
      <c r="E42" t="s">
        <v>7419</v>
      </c>
      <c r="F42">
        <v>8095</v>
      </c>
      <c r="G42" t="s">
        <v>7420</v>
      </c>
      <c r="H42" t="s">
        <v>7421</v>
      </c>
      <c r="I42" t="s">
        <v>131</v>
      </c>
      <c r="J42" t="s">
        <v>172</v>
      </c>
      <c r="K42" t="s">
        <v>133</v>
      </c>
      <c r="L42" t="s">
        <v>3186</v>
      </c>
      <c r="M42" t="s">
        <v>7410</v>
      </c>
      <c r="P42" s="31" t="str">
        <f t="shared" si="2"/>
        <v>S.S  Homoeo Hall (Dr. Sukalayan Talukder)</v>
      </c>
    </row>
    <row r="43" spans="1:16" hidden="1">
      <c r="A43" t="str">
        <f t="shared" si="0"/>
        <v>30-226</v>
      </c>
      <c r="B43">
        <f t="shared" si="1"/>
        <v>30</v>
      </c>
      <c r="C43">
        <v>226</v>
      </c>
      <c r="D43" t="s">
        <v>33</v>
      </c>
      <c r="E43" t="s">
        <v>7494</v>
      </c>
      <c r="F43">
        <v>8134</v>
      </c>
      <c r="G43" t="s">
        <v>4382</v>
      </c>
      <c r="H43">
        <v>1813822437</v>
      </c>
      <c r="I43" t="s">
        <v>131</v>
      </c>
      <c r="J43" t="s">
        <v>274</v>
      </c>
      <c r="K43" t="s">
        <v>138</v>
      </c>
      <c r="L43" t="s">
        <v>7495</v>
      </c>
      <c r="M43" t="s">
        <v>7496</v>
      </c>
      <c r="P43" s="31" t="str">
        <f t="shared" si="2"/>
        <v>Sajib Homoeo Hall (Dr. Nur Uddin)</v>
      </c>
    </row>
    <row r="44" spans="1:16" hidden="1">
      <c r="A44" t="str">
        <f t="shared" si="0"/>
        <v>31-226</v>
      </c>
      <c r="B44">
        <f t="shared" si="1"/>
        <v>31</v>
      </c>
      <c r="C44">
        <v>226</v>
      </c>
      <c r="D44" t="s">
        <v>33</v>
      </c>
      <c r="E44" t="s">
        <v>7486</v>
      </c>
      <c r="F44">
        <v>8129</v>
      </c>
      <c r="G44" t="s">
        <v>5950</v>
      </c>
      <c r="H44">
        <v>1819563800</v>
      </c>
      <c r="I44" t="s">
        <v>131</v>
      </c>
      <c r="J44" t="s">
        <v>274</v>
      </c>
      <c r="K44" t="s">
        <v>152</v>
      </c>
      <c r="L44" t="s">
        <v>7477</v>
      </c>
      <c r="M44" t="s">
        <v>7450</v>
      </c>
      <c r="P44" s="31" t="str">
        <f t="shared" si="2"/>
        <v>Sani Homoeo Hall (Dr. Bokhtiar)</v>
      </c>
    </row>
    <row r="45" spans="1:16" hidden="1">
      <c r="A45" t="str">
        <f t="shared" si="0"/>
        <v>32-226</v>
      </c>
      <c r="B45">
        <f t="shared" si="1"/>
        <v>32</v>
      </c>
      <c r="C45">
        <v>226</v>
      </c>
      <c r="D45" t="s">
        <v>33</v>
      </c>
      <c r="E45" t="s">
        <v>11280</v>
      </c>
      <c r="F45">
        <v>10965</v>
      </c>
      <c r="G45" t="s">
        <v>11281</v>
      </c>
      <c r="H45">
        <v>1727520348</v>
      </c>
      <c r="I45" t="s">
        <v>131</v>
      </c>
      <c r="J45" t="s">
        <v>10900</v>
      </c>
      <c r="K45" t="s">
        <v>152</v>
      </c>
      <c r="L45" t="s">
        <v>11282</v>
      </c>
      <c r="M45" t="s">
        <v>11283</v>
      </c>
      <c r="P45" s="31" t="str">
        <f t="shared" si="2"/>
        <v>Santi Homoeo (Dr.Sapan Debanath)</v>
      </c>
    </row>
    <row r="46" spans="1:16" hidden="1">
      <c r="A46" t="str">
        <f t="shared" si="0"/>
        <v>33-226</v>
      </c>
      <c r="B46">
        <f t="shared" si="1"/>
        <v>33</v>
      </c>
      <c r="C46">
        <v>226</v>
      </c>
      <c r="D46" t="s">
        <v>33</v>
      </c>
      <c r="E46" t="s">
        <v>7487</v>
      </c>
      <c r="F46">
        <v>8130</v>
      </c>
      <c r="G46" t="s">
        <v>7488</v>
      </c>
      <c r="H46">
        <v>1819624666</v>
      </c>
      <c r="I46" t="s">
        <v>131</v>
      </c>
      <c r="J46" t="s">
        <v>274</v>
      </c>
      <c r="K46" t="s">
        <v>138</v>
      </c>
      <c r="L46" t="s">
        <v>7439</v>
      </c>
      <c r="M46" t="s">
        <v>6302</v>
      </c>
      <c r="P46" s="31" t="str">
        <f t="shared" si="2"/>
        <v>Shayon Homoeo Hall (Dr. Ruki)</v>
      </c>
    </row>
    <row r="47" spans="1:16" hidden="1">
      <c r="A47" t="str">
        <f t="shared" si="0"/>
        <v>34-226</v>
      </c>
      <c r="B47">
        <f t="shared" si="1"/>
        <v>34</v>
      </c>
      <c r="C47">
        <v>226</v>
      </c>
      <c r="D47" t="s">
        <v>33</v>
      </c>
      <c r="E47" t="s">
        <v>7482</v>
      </c>
      <c r="F47">
        <v>8128</v>
      </c>
      <c r="G47" t="s">
        <v>7483</v>
      </c>
      <c r="H47">
        <v>1814892664</v>
      </c>
      <c r="I47" t="s">
        <v>131</v>
      </c>
      <c r="J47" t="s">
        <v>274</v>
      </c>
      <c r="K47" t="s">
        <v>133</v>
      </c>
      <c r="L47" t="s">
        <v>7484</v>
      </c>
      <c r="M47" t="s">
        <v>7485</v>
      </c>
      <c r="P47" s="31" t="str">
        <f t="shared" si="2"/>
        <v>Shema Homoeo Hall (Dr. Rupom Shil)</v>
      </c>
    </row>
    <row r="48" spans="1:16" hidden="1">
      <c r="A48" t="str">
        <f t="shared" si="0"/>
        <v>35-226</v>
      </c>
      <c r="B48">
        <f t="shared" si="1"/>
        <v>35</v>
      </c>
      <c r="C48">
        <v>226</v>
      </c>
      <c r="D48" t="s">
        <v>33</v>
      </c>
      <c r="E48" t="s">
        <v>7451</v>
      </c>
      <c r="F48">
        <v>8109</v>
      </c>
      <c r="G48" t="s">
        <v>7452</v>
      </c>
      <c r="H48" t="s">
        <v>7453</v>
      </c>
      <c r="I48" t="s">
        <v>131</v>
      </c>
      <c r="J48" t="s">
        <v>397</v>
      </c>
      <c r="K48" t="s">
        <v>4701</v>
      </c>
      <c r="L48" t="s">
        <v>7449</v>
      </c>
      <c r="M48" t="s">
        <v>7454</v>
      </c>
      <c r="P48" s="31" t="str">
        <f t="shared" si="2"/>
        <v>Sneholota Homoeo Hall (Dr. Chandra Sehor Nath)</v>
      </c>
    </row>
    <row r="49" spans="1:16" hidden="1">
      <c r="A49" t="str">
        <f t="shared" si="0"/>
        <v>36-226</v>
      </c>
      <c r="B49">
        <f t="shared" si="1"/>
        <v>36</v>
      </c>
      <c r="C49">
        <v>226</v>
      </c>
      <c r="D49" t="s">
        <v>33</v>
      </c>
      <c r="E49" t="s">
        <v>7508</v>
      </c>
      <c r="F49">
        <v>8146</v>
      </c>
      <c r="G49" t="s">
        <v>7511</v>
      </c>
      <c r="H49">
        <v>1815586945</v>
      </c>
      <c r="I49" t="s">
        <v>131</v>
      </c>
      <c r="J49" t="s">
        <v>306</v>
      </c>
      <c r="K49" t="s">
        <v>133</v>
      </c>
      <c r="L49" t="s">
        <v>7439</v>
      </c>
      <c r="M49" t="s">
        <v>6302</v>
      </c>
      <c r="P49" s="31" t="str">
        <f t="shared" si="2"/>
        <v>Sultan Ahmad Homoeo Hall (Dr. Asraf Uddin)</v>
      </c>
    </row>
    <row r="50" spans="1:16" hidden="1">
      <c r="A50" t="str">
        <f t="shared" si="0"/>
        <v>37-226</v>
      </c>
      <c r="B50">
        <f t="shared" si="1"/>
        <v>37</v>
      </c>
      <c r="C50">
        <v>226</v>
      </c>
      <c r="D50" t="s">
        <v>33</v>
      </c>
      <c r="E50" t="s">
        <v>7504</v>
      </c>
      <c r="F50">
        <v>8140</v>
      </c>
      <c r="G50" t="s">
        <v>7505</v>
      </c>
      <c r="H50">
        <v>1819333768</v>
      </c>
      <c r="I50" t="s">
        <v>131</v>
      </c>
      <c r="J50" t="s">
        <v>306</v>
      </c>
      <c r="K50" t="s">
        <v>138</v>
      </c>
      <c r="L50" t="s">
        <v>7439</v>
      </c>
      <c r="M50" t="s">
        <v>6302</v>
      </c>
      <c r="P50" s="31" t="str">
        <f t="shared" si="2"/>
        <v>Unani Aiyurbedi Center (Dr. Ronotosh Das)</v>
      </c>
    </row>
    <row r="51" spans="1:16" hidden="1">
      <c r="A51" t="str">
        <f t="shared" si="0"/>
        <v>38-226</v>
      </c>
      <c r="B51">
        <f t="shared" si="1"/>
        <v>38</v>
      </c>
      <c r="C51">
        <v>226</v>
      </c>
      <c r="D51" t="s">
        <v>33</v>
      </c>
      <c r="E51" t="s">
        <v>7499</v>
      </c>
      <c r="F51">
        <v>8137</v>
      </c>
      <c r="G51" t="s">
        <v>7500</v>
      </c>
      <c r="H51">
        <v>1819324604</v>
      </c>
      <c r="I51" t="s">
        <v>131</v>
      </c>
      <c r="J51" t="s">
        <v>274</v>
      </c>
      <c r="K51" t="s">
        <v>152</v>
      </c>
      <c r="L51" t="s">
        <v>3186</v>
      </c>
      <c r="M51" t="s">
        <v>7430</v>
      </c>
      <c r="P51" s="31" t="str">
        <f t="shared" si="2"/>
        <v>Ureka Homoeo Hall (Dr. Arun Chakraborty)</v>
      </c>
    </row>
    <row r="52" spans="1:16" hidden="1">
      <c r="A52" t="str">
        <f t="shared" si="0"/>
        <v>1-227</v>
      </c>
      <c r="B52">
        <f t="shared" si="1"/>
        <v>1</v>
      </c>
      <c r="C52">
        <v>227</v>
      </c>
      <c r="D52" t="s">
        <v>7513</v>
      </c>
      <c r="E52" t="s">
        <v>7533</v>
      </c>
      <c r="F52">
        <v>8170</v>
      </c>
      <c r="G52" t="s">
        <v>7534</v>
      </c>
      <c r="H52" t="s">
        <v>7535</v>
      </c>
      <c r="I52" t="s">
        <v>131</v>
      </c>
      <c r="J52" t="s">
        <v>397</v>
      </c>
      <c r="K52" t="s">
        <v>138</v>
      </c>
      <c r="L52" t="s">
        <v>537</v>
      </c>
      <c r="M52" t="s">
        <v>537</v>
      </c>
      <c r="P52" s="31" t="str">
        <f t="shared" si="2"/>
        <v>Al Madina Homoeo Hall (Dr. Md. Jamal)</v>
      </c>
    </row>
    <row r="53" spans="1:16" hidden="1">
      <c r="A53" t="str">
        <f t="shared" si="0"/>
        <v>2-227</v>
      </c>
      <c r="B53">
        <f t="shared" si="1"/>
        <v>2</v>
      </c>
      <c r="C53">
        <v>227</v>
      </c>
      <c r="D53" t="s">
        <v>7513</v>
      </c>
      <c r="E53" t="s">
        <v>2098</v>
      </c>
      <c r="F53">
        <v>8179</v>
      </c>
      <c r="G53" t="s">
        <v>7534</v>
      </c>
      <c r="H53" t="s">
        <v>7542</v>
      </c>
      <c r="I53" t="s">
        <v>131</v>
      </c>
      <c r="J53" t="s">
        <v>230</v>
      </c>
      <c r="K53" t="s">
        <v>152</v>
      </c>
      <c r="L53" t="s">
        <v>7514</v>
      </c>
      <c r="M53" t="s">
        <v>7537</v>
      </c>
      <c r="P53" s="31" t="str">
        <f t="shared" si="2"/>
        <v>Al Madina Homoeo Hall (Dr. Abdus Salam)</v>
      </c>
    </row>
    <row r="54" spans="1:16" hidden="1">
      <c r="A54" t="str">
        <f t="shared" si="0"/>
        <v>3-227</v>
      </c>
      <c r="B54">
        <f t="shared" si="1"/>
        <v>3</v>
      </c>
      <c r="C54">
        <v>227</v>
      </c>
      <c r="D54" t="s">
        <v>7513</v>
      </c>
      <c r="E54" t="s">
        <v>7515</v>
      </c>
      <c r="F54">
        <v>8152</v>
      </c>
      <c r="G54" t="s">
        <v>7516</v>
      </c>
      <c r="H54" t="s">
        <v>7517</v>
      </c>
      <c r="I54" t="s">
        <v>131</v>
      </c>
      <c r="J54" t="s">
        <v>132</v>
      </c>
      <c r="K54" t="s">
        <v>133</v>
      </c>
      <c r="L54" t="s">
        <v>7514</v>
      </c>
      <c r="M54" t="s">
        <v>7514</v>
      </c>
      <c r="P54" s="31" t="str">
        <f t="shared" si="2"/>
        <v>Al- Mansur  Homoeo Hall (Dr. Md. Asif)</v>
      </c>
    </row>
    <row r="55" spans="1:16" hidden="1">
      <c r="A55" t="str">
        <f t="shared" si="0"/>
        <v>4-227</v>
      </c>
      <c r="B55">
        <f t="shared" si="1"/>
        <v>4</v>
      </c>
      <c r="C55">
        <v>227</v>
      </c>
      <c r="D55" t="s">
        <v>7513</v>
      </c>
      <c r="E55" t="s">
        <v>7545</v>
      </c>
      <c r="F55">
        <v>8183</v>
      </c>
      <c r="G55" t="s">
        <v>7432</v>
      </c>
      <c r="H55" t="s">
        <v>7546</v>
      </c>
      <c r="I55" t="s">
        <v>131</v>
      </c>
      <c r="J55" t="s">
        <v>230</v>
      </c>
      <c r="K55" t="s">
        <v>133</v>
      </c>
      <c r="L55" t="s">
        <v>7532</v>
      </c>
      <c r="M55" t="s">
        <v>7532</v>
      </c>
      <c r="P55" s="31" t="str">
        <f t="shared" si="2"/>
        <v>American Homoeo Hall (Dr. Pankaj )</v>
      </c>
    </row>
    <row r="56" spans="1:16" hidden="1">
      <c r="A56" t="str">
        <f t="shared" si="0"/>
        <v>5-227</v>
      </c>
      <c r="B56">
        <f t="shared" si="1"/>
        <v>5</v>
      </c>
      <c r="C56">
        <v>227</v>
      </c>
      <c r="D56" t="s">
        <v>7513</v>
      </c>
      <c r="E56" t="s">
        <v>7523</v>
      </c>
      <c r="F56">
        <v>8159</v>
      </c>
      <c r="G56" t="s">
        <v>7524</v>
      </c>
      <c r="H56" t="s">
        <v>7525</v>
      </c>
      <c r="I56" t="s">
        <v>131</v>
      </c>
      <c r="J56" t="s">
        <v>172</v>
      </c>
      <c r="K56" t="s">
        <v>133</v>
      </c>
      <c r="L56" t="s">
        <v>7522</v>
      </c>
      <c r="M56" t="s">
        <v>7522</v>
      </c>
      <c r="P56" s="31" t="str">
        <f t="shared" si="2"/>
        <v>Ashok Fharmecy (Dr. Ashok Chandra)</v>
      </c>
    </row>
    <row r="57" spans="1:16" hidden="1">
      <c r="A57" t="str">
        <f t="shared" si="0"/>
        <v>6-227</v>
      </c>
      <c r="B57">
        <f t="shared" si="1"/>
        <v>6</v>
      </c>
      <c r="C57">
        <v>227</v>
      </c>
      <c r="D57" t="s">
        <v>7513</v>
      </c>
      <c r="E57" t="s">
        <v>7518</v>
      </c>
      <c r="F57">
        <v>8155</v>
      </c>
      <c r="G57" t="s">
        <v>7519</v>
      </c>
      <c r="H57" t="s">
        <v>7520</v>
      </c>
      <c r="I57" t="s">
        <v>131</v>
      </c>
      <c r="J57" t="s">
        <v>132</v>
      </c>
      <c r="K57" t="s">
        <v>133</v>
      </c>
      <c r="L57" t="s">
        <v>7514</v>
      </c>
      <c r="M57" t="s">
        <v>7521</v>
      </c>
      <c r="P57" s="31" t="str">
        <f t="shared" si="2"/>
        <v>B.S  Homoeo Hall (Dr. Ripan Chandra)</v>
      </c>
    </row>
    <row r="58" spans="1:16" hidden="1">
      <c r="A58" t="str">
        <f t="shared" si="0"/>
        <v>7-227</v>
      </c>
      <c r="B58">
        <f t="shared" si="1"/>
        <v>7</v>
      </c>
      <c r="C58">
        <v>227</v>
      </c>
      <c r="D58" t="s">
        <v>7513</v>
      </c>
      <c r="E58" t="s">
        <v>6749</v>
      </c>
      <c r="F58">
        <v>9289</v>
      </c>
      <c r="G58" t="s">
        <v>6750</v>
      </c>
      <c r="H58">
        <v>1718725784</v>
      </c>
      <c r="I58" t="s">
        <v>131</v>
      </c>
      <c r="J58" t="s">
        <v>306</v>
      </c>
      <c r="K58" t="s">
        <v>152</v>
      </c>
      <c r="L58" t="s">
        <v>6656</v>
      </c>
      <c r="M58" t="s">
        <v>6743</v>
      </c>
      <c r="P58" s="31" t="str">
        <f t="shared" si="2"/>
        <v>Basonti Ho Hall (Dr. Suker )</v>
      </c>
    </row>
    <row r="59" spans="1:16" hidden="1">
      <c r="A59" t="str">
        <f t="shared" si="0"/>
        <v>8-227</v>
      </c>
      <c r="B59">
        <f t="shared" si="1"/>
        <v>8</v>
      </c>
      <c r="C59">
        <v>227</v>
      </c>
      <c r="D59" t="s">
        <v>7513</v>
      </c>
      <c r="E59" t="s">
        <v>7543</v>
      </c>
      <c r="F59">
        <v>8181</v>
      </c>
      <c r="G59" t="s">
        <v>3816</v>
      </c>
      <c r="H59" t="s">
        <v>7544</v>
      </c>
      <c r="I59" t="s">
        <v>131</v>
      </c>
      <c r="J59" t="s">
        <v>230</v>
      </c>
      <c r="K59" t="s">
        <v>138</v>
      </c>
      <c r="L59" t="s">
        <v>7514</v>
      </c>
      <c r="M59" t="s">
        <v>7537</v>
      </c>
      <c r="P59" s="31" t="str">
        <f t="shared" si="2"/>
        <v>Bidhan Homoeo Hall (Dr. Avoy Chandra)</v>
      </c>
    </row>
    <row r="60" spans="1:16" hidden="1">
      <c r="A60" t="str">
        <f t="shared" si="0"/>
        <v>9-227</v>
      </c>
      <c r="B60">
        <f t="shared" si="1"/>
        <v>9</v>
      </c>
      <c r="C60">
        <v>227</v>
      </c>
      <c r="D60" t="s">
        <v>7513</v>
      </c>
      <c r="E60" t="s">
        <v>7527</v>
      </c>
      <c r="F60">
        <v>8165</v>
      </c>
      <c r="G60" t="s">
        <v>7528</v>
      </c>
      <c r="H60" t="s">
        <v>7529</v>
      </c>
      <c r="I60" t="s">
        <v>131</v>
      </c>
      <c r="J60" t="s">
        <v>172</v>
      </c>
      <c r="K60" t="s">
        <v>133</v>
      </c>
      <c r="L60" t="s">
        <v>537</v>
      </c>
      <c r="M60" t="s">
        <v>7530</v>
      </c>
      <c r="P60" s="31" t="str">
        <f t="shared" si="2"/>
        <v>Dinrat  Homoeo Hall (Dr. Dipan Shusil)</v>
      </c>
    </row>
    <row r="61" spans="1:16" hidden="1">
      <c r="A61" t="str">
        <f t="shared" si="0"/>
        <v>10-227</v>
      </c>
      <c r="B61">
        <f t="shared" si="1"/>
        <v>10</v>
      </c>
      <c r="C61">
        <v>227</v>
      </c>
      <c r="D61" t="s">
        <v>7513</v>
      </c>
      <c r="E61" t="s">
        <v>7538</v>
      </c>
      <c r="F61">
        <v>8177</v>
      </c>
      <c r="G61" t="s">
        <v>7539</v>
      </c>
      <c r="H61" t="s">
        <v>7540</v>
      </c>
      <c r="I61" t="s">
        <v>131</v>
      </c>
      <c r="J61" t="s">
        <v>397</v>
      </c>
      <c r="K61" t="s">
        <v>152</v>
      </c>
      <c r="L61" t="s">
        <v>7537</v>
      </c>
      <c r="M61" t="s">
        <v>7537</v>
      </c>
      <c r="P61" s="31" t="str">
        <f t="shared" si="2"/>
        <v>Doctors Homoeo Hall (Dr. Md. Johorul Haque)</v>
      </c>
    </row>
    <row r="62" spans="1:16" hidden="1">
      <c r="A62" t="str">
        <f t="shared" si="0"/>
        <v>11-227</v>
      </c>
      <c r="B62">
        <f t="shared" si="1"/>
        <v>11</v>
      </c>
      <c r="C62">
        <v>227</v>
      </c>
      <c r="D62" t="s">
        <v>7513</v>
      </c>
      <c r="E62" t="s">
        <v>18358</v>
      </c>
      <c r="F62">
        <v>8153</v>
      </c>
      <c r="G62" t="s">
        <v>18359</v>
      </c>
      <c r="H62" t="s">
        <v>18360</v>
      </c>
      <c r="I62" t="s">
        <v>131</v>
      </c>
      <c r="J62" t="s">
        <v>132</v>
      </c>
      <c r="K62" t="s">
        <v>133</v>
      </c>
      <c r="L62" t="s">
        <v>7514</v>
      </c>
      <c r="M62" t="s">
        <v>18361</v>
      </c>
      <c r="P62" s="31" t="str">
        <f t="shared" si="2"/>
        <v>F.Karim  Homoeo Hall (Dr. F.Karim)</v>
      </c>
    </row>
    <row r="63" spans="1:16" hidden="1">
      <c r="A63" t="str">
        <f t="shared" si="0"/>
        <v>12-227</v>
      </c>
      <c r="B63">
        <f t="shared" si="1"/>
        <v>12</v>
      </c>
      <c r="C63">
        <v>227</v>
      </c>
      <c r="D63" t="s">
        <v>7513</v>
      </c>
      <c r="E63" t="s">
        <v>18362</v>
      </c>
      <c r="F63">
        <v>8151</v>
      </c>
      <c r="G63" t="s">
        <v>18363</v>
      </c>
      <c r="H63" t="s">
        <v>18364</v>
      </c>
      <c r="I63" t="s">
        <v>131</v>
      </c>
      <c r="J63" t="s">
        <v>132</v>
      </c>
      <c r="K63" t="s">
        <v>133</v>
      </c>
      <c r="L63" t="s">
        <v>7514</v>
      </c>
      <c r="M63" t="s">
        <v>7514</v>
      </c>
      <c r="P63" s="31" t="str">
        <f t="shared" si="2"/>
        <v>Faruq  Homoeo Hall (Dr. Md. Faruq)</v>
      </c>
    </row>
    <row r="64" spans="1:16" hidden="1">
      <c r="A64" t="str">
        <f t="shared" si="0"/>
        <v>13-227</v>
      </c>
      <c r="B64">
        <f t="shared" si="1"/>
        <v>13</v>
      </c>
      <c r="C64">
        <v>227</v>
      </c>
      <c r="D64" t="s">
        <v>7513</v>
      </c>
      <c r="E64" t="s">
        <v>18365</v>
      </c>
      <c r="F64">
        <v>8195</v>
      </c>
      <c r="G64" t="s">
        <v>18366</v>
      </c>
      <c r="H64" t="s">
        <v>18367</v>
      </c>
      <c r="I64" t="s">
        <v>131</v>
      </c>
      <c r="J64" t="s">
        <v>274</v>
      </c>
      <c r="K64" t="s">
        <v>138</v>
      </c>
      <c r="L64" t="s">
        <v>18368</v>
      </c>
      <c r="M64" t="s">
        <v>7549</v>
      </c>
      <c r="P64" s="31" t="str">
        <f t="shared" si="2"/>
        <v>Gawsia Homoeo Hall (Dr. Didarul Alam)</v>
      </c>
    </row>
    <row r="65" spans="1:16" hidden="1">
      <c r="A65" t="str">
        <f t="shared" si="0"/>
        <v>14-227</v>
      </c>
      <c r="B65">
        <f t="shared" si="1"/>
        <v>14</v>
      </c>
      <c r="C65">
        <v>227</v>
      </c>
      <c r="D65" t="s">
        <v>7513</v>
      </c>
      <c r="E65" t="s">
        <v>18362</v>
      </c>
      <c r="F65">
        <v>8148</v>
      </c>
      <c r="G65" t="s">
        <v>18369</v>
      </c>
      <c r="H65" t="s">
        <v>18370</v>
      </c>
      <c r="I65" t="s">
        <v>131</v>
      </c>
      <c r="J65" t="s">
        <v>132</v>
      </c>
      <c r="K65" t="s">
        <v>133</v>
      </c>
      <c r="L65" t="s">
        <v>7514</v>
      </c>
      <c r="M65" t="s">
        <v>7514</v>
      </c>
      <c r="P65" s="31" t="str">
        <f t="shared" si="2"/>
        <v>Habibia  Homoeo Hall (Dr. Md. Faruq)</v>
      </c>
    </row>
    <row r="66" spans="1:16" hidden="1">
      <c r="A66" t="str">
        <f t="shared" ref="A66:A129" si="3">B66&amp;"-"&amp;C66</f>
        <v>15-227</v>
      </c>
      <c r="B66">
        <f t="shared" ref="B66:B129" si="4">IF(C66=C65,B65+1,1)</f>
        <v>15</v>
      </c>
      <c r="C66">
        <v>227</v>
      </c>
      <c r="D66" t="s">
        <v>7513</v>
      </c>
      <c r="E66" t="s">
        <v>18371</v>
      </c>
      <c r="F66">
        <v>8149</v>
      </c>
      <c r="G66" t="s">
        <v>18372</v>
      </c>
      <c r="H66" t="s">
        <v>18373</v>
      </c>
      <c r="I66" t="s">
        <v>131</v>
      </c>
      <c r="J66" t="s">
        <v>132</v>
      </c>
      <c r="K66" t="s">
        <v>133</v>
      </c>
      <c r="L66" t="s">
        <v>7514</v>
      </c>
      <c r="M66" t="s">
        <v>7514</v>
      </c>
      <c r="P66" s="31" t="str">
        <f t="shared" ref="P66:P129" si="5">PROPER(G66&amp;" ("&amp;E66&amp;")")</f>
        <v>Habibia  Homoeo Hall-2 (Dr. Md. Abdullah)</v>
      </c>
    </row>
    <row r="67" spans="1:16" hidden="1">
      <c r="A67" t="str">
        <f t="shared" si="3"/>
        <v>16-227</v>
      </c>
      <c r="B67">
        <f t="shared" si="4"/>
        <v>16</v>
      </c>
      <c r="C67">
        <v>227</v>
      </c>
      <c r="D67" t="s">
        <v>7513</v>
      </c>
      <c r="E67" t="s">
        <v>18374</v>
      </c>
      <c r="F67">
        <v>8193</v>
      </c>
      <c r="G67" t="s">
        <v>5979</v>
      </c>
      <c r="H67" t="s">
        <v>18375</v>
      </c>
      <c r="I67" t="s">
        <v>131</v>
      </c>
      <c r="J67" t="s">
        <v>274</v>
      </c>
      <c r="K67" t="s">
        <v>138</v>
      </c>
      <c r="L67" t="s">
        <v>18376</v>
      </c>
      <c r="M67" t="s">
        <v>18376</v>
      </c>
      <c r="P67" s="31" t="str">
        <f t="shared" si="5"/>
        <v>Hajera Homoeo Hall (Dr. M.A Mannan)</v>
      </c>
    </row>
    <row r="68" spans="1:16" hidden="1">
      <c r="A68" t="str">
        <f t="shared" si="3"/>
        <v>17-227</v>
      </c>
      <c r="B68">
        <f t="shared" si="4"/>
        <v>17</v>
      </c>
      <c r="C68">
        <v>227</v>
      </c>
      <c r="D68" t="s">
        <v>7513</v>
      </c>
      <c r="E68" t="s">
        <v>18377</v>
      </c>
      <c r="F68">
        <v>8169</v>
      </c>
      <c r="G68" t="s">
        <v>243</v>
      </c>
      <c r="H68" t="s">
        <v>18378</v>
      </c>
      <c r="I68" t="s">
        <v>131</v>
      </c>
      <c r="J68" t="s">
        <v>397</v>
      </c>
      <c r="K68" t="s">
        <v>152</v>
      </c>
      <c r="L68" t="s">
        <v>7532</v>
      </c>
      <c r="M68" t="s">
        <v>18379</v>
      </c>
      <c r="P68" s="31" t="str">
        <f t="shared" si="5"/>
        <v>Haniman Homoeo Hall (Dr. Kalim Ullah)</v>
      </c>
    </row>
    <row r="69" spans="1:16" hidden="1">
      <c r="A69" t="str">
        <f t="shared" si="3"/>
        <v>18-227</v>
      </c>
      <c r="B69">
        <f t="shared" si="4"/>
        <v>18</v>
      </c>
      <c r="C69">
        <v>227</v>
      </c>
      <c r="D69" t="s">
        <v>7513</v>
      </c>
      <c r="E69" t="s">
        <v>18380</v>
      </c>
      <c r="F69">
        <v>8175</v>
      </c>
      <c r="G69" t="s">
        <v>149</v>
      </c>
      <c r="H69" t="s">
        <v>18381</v>
      </c>
      <c r="I69" t="s">
        <v>131</v>
      </c>
      <c r="J69" t="s">
        <v>397</v>
      </c>
      <c r="K69" t="s">
        <v>133</v>
      </c>
      <c r="L69" t="s">
        <v>7537</v>
      </c>
      <c r="M69" t="s">
        <v>7537</v>
      </c>
      <c r="P69" s="31" t="str">
        <f t="shared" si="5"/>
        <v>Islamia Homoeo Hall (Dr. Dilwara Hossain)</v>
      </c>
    </row>
    <row r="70" spans="1:16" hidden="1">
      <c r="A70" t="str">
        <f t="shared" si="3"/>
        <v>19-227</v>
      </c>
      <c r="B70">
        <f t="shared" si="4"/>
        <v>19</v>
      </c>
      <c r="C70">
        <v>227</v>
      </c>
      <c r="D70" t="s">
        <v>7513</v>
      </c>
      <c r="E70" t="s">
        <v>18382</v>
      </c>
      <c r="F70">
        <v>8196</v>
      </c>
      <c r="G70" t="s">
        <v>18383</v>
      </c>
      <c r="H70" t="s">
        <v>18384</v>
      </c>
      <c r="I70" t="s">
        <v>131</v>
      </c>
      <c r="J70" t="s">
        <v>274</v>
      </c>
      <c r="K70" t="s">
        <v>152</v>
      </c>
      <c r="L70" t="s">
        <v>18376</v>
      </c>
      <c r="M70" t="s">
        <v>18385</v>
      </c>
      <c r="P70" s="31" t="str">
        <f t="shared" si="5"/>
        <v>Jafor Homoeo Hall (Dr. Md.Jafor)</v>
      </c>
    </row>
    <row r="71" spans="1:16" hidden="1">
      <c r="A71" t="str">
        <f t="shared" si="3"/>
        <v>20-227</v>
      </c>
      <c r="B71">
        <f t="shared" si="4"/>
        <v>20</v>
      </c>
      <c r="C71">
        <v>227</v>
      </c>
      <c r="D71" t="s">
        <v>7513</v>
      </c>
      <c r="E71" t="s">
        <v>18386</v>
      </c>
      <c r="F71">
        <v>8178</v>
      </c>
      <c r="G71" t="s">
        <v>7541</v>
      </c>
      <c r="H71" t="s">
        <v>18387</v>
      </c>
      <c r="I71" t="s">
        <v>131</v>
      </c>
      <c r="J71" t="s">
        <v>230</v>
      </c>
      <c r="K71" t="s">
        <v>133</v>
      </c>
      <c r="L71" t="s">
        <v>7514</v>
      </c>
      <c r="M71" t="s">
        <v>7537</v>
      </c>
      <c r="P71" s="31" t="str">
        <f t="shared" si="5"/>
        <v>Jalal Homoeo Hall (Dr. Abdul Kuddus)</v>
      </c>
    </row>
    <row r="72" spans="1:16" hidden="1">
      <c r="A72" t="str">
        <f t="shared" si="3"/>
        <v>21-227</v>
      </c>
      <c r="B72">
        <f t="shared" si="4"/>
        <v>21</v>
      </c>
      <c r="C72">
        <v>227</v>
      </c>
      <c r="D72" t="s">
        <v>7513</v>
      </c>
      <c r="E72" t="s">
        <v>3032</v>
      </c>
      <c r="F72">
        <v>8197</v>
      </c>
      <c r="G72" t="s">
        <v>7447</v>
      </c>
      <c r="H72">
        <v>0</v>
      </c>
      <c r="I72" t="s">
        <v>131</v>
      </c>
      <c r="J72" t="s">
        <v>274</v>
      </c>
      <c r="K72" t="s">
        <v>152</v>
      </c>
      <c r="L72" t="s">
        <v>18388</v>
      </c>
      <c r="M72" t="s">
        <v>18388</v>
      </c>
      <c r="P72" s="31" t="str">
        <f t="shared" si="5"/>
        <v>Jerman Homoeo Hall (Dr. Nitai)</v>
      </c>
    </row>
    <row r="73" spans="1:16" hidden="1">
      <c r="A73" t="str">
        <f t="shared" si="3"/>
        <v>22-227</v>
      </c>
      <c r="B73">
        <f t="shared" si="4"/>
        <v>22</v>
      </c>
      <c r="C73">
        <v>227</v>
      </c>
      <c r="D73" t="s">
        <v>7513</v>
      </c>
      <c r="E73" t="s">
        <v>18389</v>
      </c>
      <c r="F73">
        <v>8180</v>
      </c>
      <c r="G73" t="s">
        <v>18390</v>
      </c>
      <c r="H73" t="s">
        <v>18391</v>
      </c>
      <c r="I73" t="s">
        <v>131</v>
      </c>
      <c r="J73" t="s">
        <v>230</v>
      </c>
      <c r="K73" t="s">
        <v>133</v>
      </c>
      <c r="L73" t="s">
        <v>7514</v>
      </c>
      <c r="M73" t="s">
        <v>7537</v>
      </c>
      <c r="P73" s="31" t="str">
        <f t="shared" si="5"/>
        <v>Ma Moni Pharmecy (Dr. Md. Jannatul Ferdows)</v>
      </c>
    </row>
    <row r="74" spans="1:16" hidden="1">
      <c r="A74" t="str">
        <f t="shared" si="3"/>
        <v>23-227</v>
      </c>
      <c r="B74">
        <f t="shared" si="4"/>
        <v>23</v>
      </c>
      <c r="C74">
        <v>227</v>
      </c>
      <c r="D74" t="s">
        <v>7513</v>
      </c>
      <c r="E74" t="s">
        <v>18392</v>
      </c>
      <c r="F74">
        <v>8150</v>
      </c>
      <c r="G74" t="s">
        <v>18393</v>
      </c>
      <c r="H74" t="s">
        <v>18394</v>
      </c>
      <c r="I74" t="s">
        <v>131</v>
      </c>
      <c r="J74" t="s">
        <v>132</v>
      </c>
      <c r="K74" t="s">
        <v>133</v>
      </c>
      <c r="L74" t="s">
        <v>7514</v>
      </c>
      <c r="M74" t="s">
        <v>7514</v>
      </c>
      <c r="P74" s="31" t="str">
        <f t="shared" si="5"/>
        <v>Modern  Homoeo Hall (Dr. Md. Younus)</v>
      </c>
    </row>
    <row r="75" spans="1:16" hidden="1">
      <c r="A75" t="str">
        <f t="shared" si="3"/>
        <v>24-227</v>
      </c>
      <c r="B75">
        <f t="shared" si="4"/>
        <v>24</v>
      </c>
      <c r="C75">
        <v>227</v>
      </c>
      <c r="D75" t="s">
        <v>7513</v>
      </c>
      <c r="E75" t="s">
        <v>18395</v>
      </c>
      <c r="F75">
        <v>8171</v>
      </c>
      <c r="G75" t="s">
        <v>356</v>
      </c>
      <c r="H75" t="s">
        <v>18396</v>
      </c>
      <c r="I75" t="s">
        <v>131</v>
      </c>
      <c r="J75" t="s">
        <v>397</v>
      </c>
      <c r="K75" t="s">
        <v>138</v>
      </c>
      <c r="L75" t="s">
        <v>537</v>
      </c>
      <c r="M75" t="s">
        <v>537</v>
      </c>
      <c r="P75" s="31" t="str">
        <f t="shared" si="5"/>
        <v>Modern Homoeo Hall (Dr. Abedin)</v>
      </c>
    </row>
    <row r="76" spans="1:16" hidden="1">
      <c r="A76" t="str">
        <f t="shared" si="3"/>
        <v>25-227</v>
      </c>
      <c r="B76">
        <f t="shared" si="4"/>
        <v>25</v>
      </c>
      <c r="C76">
        <v>227</v>
      </c>
      <c r="D76" t="s">
        <v>7513</v>
      </c>
      <c r="E76" t="s">
        <v>6001</v>
      </c>
      <c r="F76">
        <v>8154</v>
      </c>
      <c r="G76" t="s">
        <v>18397</v>
      </c>
      <c r="H76" t="s">
        <v>18398</v>
      </c>
      <c r="I76" t="s">
        <v>131</v>
      </c>
      <c r="J76" t="s">
        <v>132</v>
      </c>
      <c r="K76" t="s">
        <v>133</v>
      </c>
      <c r="L76" t="s">
        <v>7514</v>
      </c>
      <c r="M76" t="s">
        <v>18361</v>
      </c>
      <c r="P76" s="31" t="str">
        <f t="shared" si="5"/>
        <v>Mohammadia  Homoeo Hall (Dr. Md. Abdur Rashid)</v>
      </c>
    </row>
    <row r="77" spans="1:16" hidden="1">
      <c r="A77" t="str">
        <f t="shared" si="3"/>
        <v>26-227</v>
      </c>
      <c r="B77">
        <f t="shared" si="4"/>
        <v>26</v>
      </c>
      <c r="C77">
        <v>227</v>
      </c>
      <c r="D77" t="s">
        <v>7513</v>
      </c>
      <c r="E77" t="s">
        <v>18399</v>
      </c>
      <c r="F77">
        <v>8173</v>
      </c>
      <c r="G77" t="s">
        <v>7536</v>
      </c>
      <c r="H77" t="s">
        <v>18400</v>
      </c>
      <c r="I77" t="s">
        <v>131</v>
      </c>
      <c r="J77" t="s">
        <v>397</v>
      </c>
      <c r="K77" t="s">
        <v>133</v>
      </c>
      <c r="L77" t="s">
        <v>7537</v>
      </c>
      <c r="M77" t="s">
        <v>7537</v>
      </c>
      <c r="P77" s="31" t="str">
        <f t="shared" si="5"/>
        <v>Mowlana Homoeo Hall (Dr. Abdul Mabud)</v>
      </c>
    </row>
    <row r="78" spans="1:16" hidden="1">
      <c r="A78" t="str">
        <f t="shared" si="3"/>
        <v>27-227</v>
      </c>
      <c r="B78">
        <f t="shared" si="4"/>
        <v>27</v>
      </c>
      <c r="C78">
        <v>227</v>
      </c>
      <c r="D78" t="s">
        <v>7513</v>
      </c>
      <c r="E78" t="s">
        <v>18401</v>
      </c>
      <c r="F78">
        <v>8174</v>
      </c>
      <c r="G78" t="s">
        <v>18402</v>
      </c>
      <c r="H78" t="s">
        <v>18403</v>
      </c>
      <c r="I78" t="s">
        <v>131</v>
      </c>
      <c r="J78" t="s">
        <v>397</v>
      </c>
      <c r="K78" t="s">
        <v>152</v>
      </c>
      <c r="L78" t="s">
        <v>7537</v>
      </c>
      <c r="M78" t="s">
        <v>7537</v>
      </c>
      <c r="P78" s="31" t="str">
        <f t="shared" si="5"/>
        <v>Mowlana Homoeo Hall- 2 (Dr. Abdul Faruq)</v>
      </c>
    </row>
    <row r="79" spans="1:16" hidden="1">
      <c r="A79" t="str">
        <f t="shared" si="3"/>
        <v>28-227</v>
      </c>
      <c r="B79">
        <f t="shared" si="4"/>
        <v>28</v>
      </c>
      <c r="C79">
        <v>227</v>
      </c>
      <c r="D79" t="s">
        <v>7513</v>
      </c>
      <c r="E79" t="s">
        <v>18404</v>
      </c>
      <c r="F79">
        <v>8189</v>
      </c>
      <c r="G79" t="s">
        <v>672</v>
      </c>
      <c r="H79" t="s">
        <v>18405</v>
      </c>
      <c r="I79" t="s">
        <v>131</v>
      </c>
      <c r="J79" t="s">
        <v>274</v>
      </c>
      <c r="K79" t="s">
        <v>152</v>
      </c>
      <c r="L79" t="s">
        <v>18368</v>
      </c>
      <c r="M79" t="s">
        <v>18368</v>
      </c>
      <c r="P79" s="31" t="str">
        <f t="shared" si="5"/>
        <v>Mukti Homoeo Hall (Dr. Litan Das)</v>
      </c>
    </row>
    <row r="80" spans="1:16" hidden="1">
      <c r="A80" t="str">
        <f t="shared" si="3"/>
        <v>29-227</v>
      </c>
      <c r="B80">
        <f t="shared" si="4"/>
        <v>29</v>
      </c>
      <c r="C80">
        <v>227</v>
      </c>
      <c r="D80" t="s">
        <v>7513</v>
      </c>
      <c r="E80" t="s">
        <v>18406</v>
      </c>
      <c r="F80">
        <v>8188</v>
      </c>
      <c r="G80" t="s">
        <v>3236</v>
      </c>
      <c r="H80" t="s">
        <v>18407</v>
      </c>
      <c r="I80" t="s">
        <v>131</v>
      </c>
      <c r="J80" t="s">
        <v>274</v>
      </c>
      <c r="K80" t="s">
        <v>138</v>
      </c>
      <c r="L80" t="s">
        <v>18376</v>
      </c>
      <c r="M80" t="s">
        <v>18408</v>
      </c>
      <c r="P80" s="31" t="str">
        <f t="shared" si="5"/>
        <v>Nasir Homoeo Hall (Dr. Md. Nasir)</v>
      </c>
    </row>
    <row r="81" spans="1:16" hidden="1">
      <c r="A81" t="str">
        <f t="shared" si="3"/>
        <v>30-227</v>
      </c>
      <c r="B81">
        <f t="shared" si="4"/>
        <v>30</v>
      </c>
      <c r="C81">
        <v>227</v>
      </c>
      <c r="D81" t="s">
        <v>7513</v>
      </c>
      <c r="E81" t="s">
        <v>18409</v>
      </c>
      <c r="F81">
        <v>8167</v>
      </c>
      <c r="G81" t="s">
        <v>18410</v>
      </c>
      <c r="H81" t="s">
        <v>18411</v>
      </c>
      <c r="I81" t="s">
        <v>131</v>
      </c>
      <c r="J81" t="s">
        <v>172</v>
      </c>
      <c r="K81" t="s">
        <v>133</v>
      </c>
      <c r="L81" t="s">
        <v>537</v>
      </c>
      <c r="M81" t="s">
        <v>7530</v>
      </c>
      <c r="P81" s="31" t="str">
        <f t="shared" si="5"/>
        <v>Newton  Homoeo Hall (Dr. Harisankar )</v>
      </c>
    </row>
    <row r="82" spans="1:16" hidden="1">
      <c r="A82" t="str">
        <f t="shared" si="3"/>
        <v>31-227</v>
      </c>
      <c r="B82">
        <f t="shared" si="4"/>
        <v>31</v>
      </c>
      <c r="C82">
        <v>227</v>
      </c>
      <c r="D82" t="s">
        <v>7513</v>
      </c>
      <c r="E82" t="s">
        <v>18412</v>
      </c>
      <c r="F82">
        <v>8191</v>
      </c>
      <c r="G82" t="s">
        <v>18413</v>
      </c>
      <c r="H82" t="s">
        <v>18414</v>
      </c>
      <c r="I82" t="s">
        <v>131</v>
      </c>
      <c r="J82" t="s">
        <v>274</v>
      </c>
      <c r="K82" t="s">
        <v>138</v>
      </c>
      <c r="L82" t="s">
        <v>18368</v>
      </c>
      <c r="M82" t="s">
        <v>18368</v>
      </c>
      <c r="P82" s="31" t="str">
        <f t="shared" si="5"/>
        <v>Niramoy  Homoeo Hall (Dr. Md. Forhad)</v>
      </c>
    </row>
    <row r="83" spans="1:16" hidden="1">
      <c r="A83" t="str">
        <f t="shared" si="3"/>
        <v>32-227</v>
      </c>
      <c r="B83">
        <f t="shared" si="4"/>
        <v>32</v>
      </c>
      <c r="C83">
        <v>227</v>
      </c>
      <c r="D83" t="s">
        <v>7513</v>
      </c>
      <c r="E83" t="s">
        <v>18415</v>
      </c>
      <c r="F83">
        <v>8176</v>
      </c>
      <c r="G83" t="s">
        <v>18416</v>
      </c>
      <c r="H83" t="s">
        <v>18417</v>
      </c>
      <c r="I83" t="s">
        <v>131</v>
      </c>
      <c r="J83" t="s">
        <v>397</v>
      </c>
      <c r="K83" t="s">
        <v>152</v>
      </c>
      <c r="L83" t="s">
        <v>7537</v>
      </c>
      <c r="M83" t="s">
        <v>7537</v>
      </c>
      <c r="P83" s="31" t="str">
        <f t="shared" si="5"/>
        <v>Obaikia Homoeo Hall (Dr. A.S.M Samiullah)</v>
      </c>
    </row>
    <row r="84" spans="1:16" hidden="1">
      <c r="A84" t="str">
        <f t="shared" si="3"/>
        <v>33-227</v>
      </c>
      <c r="B84">
        <f t="shared" si="4"/>
        <v>33</v>
      </c>
      <c r="C84">
        <v>227</v>
      </c>
      <c r="D84" t="s">
        <v>7513</v>
      </c>
      <c r="E84" t="s">
        <v>18418</v>
      </c>
      <c r="F84">
        <v>8161</v>
      </c>
      <c r="G84" t="s">
        <v>18419</v>
      </c>
      <c r="H84" t="s">
        <v>18420</v>
      </c>
      <c r="I84" t="s">
        <v>131</v>
      </c>
      <c r="J84" t="s">
        <v>172</v>
      </c>
      <c r="K84" t="s">
        <v>133</v>
      </c>
      <c r="L84" t="s">
        <v>7522</v>
      </c>
      <c r="M84" t="s">
        <v>18421</v>
      </c>
      <c r="P84" s="31" t="str">
        <f t="shared" si="5"/>
        <v>Panchalan  Homoeo Hall (Dr. Shankarso Das)</v>
      </c>
    </row>
    <row r="85" spans="1:16" hidden="1">
      <c r="A85" t="str">
        <f t="shared" si="3"/>
        <v>34-227</v>
      </c>
      <c r="B85">
        <f t="shared" si="4"/>
        <v>34</v>
      </c>
      <c r="C85">
        <v>227</v>
      </c>
      <c r="D85" t="s">
        <v>7513</v>
      </c>
      <c r="E85" t="s">
        <v>18422</v>
      </c>
      <c r="F85">
        <v>8192</v>
      </c>
      <c r="G85" t="s">
        <v>18423</v>
      </c>
      <c r="H85" t="s">
        <v>18424</v>
      </c>
      <c r="I85" t="s">
        <v>131</v>
      </c>
      <c r="J85" t="s">
        <v>274</v>
      </c>
      <c r="K85" t="s">
        <v>133</v>
      </c>
      <c r="L85" t="s">
        <v>18368</v>
      </c>
      <c r="M85" t="s">
        <v>18425</v>
      </c>
      <c r="P85" s="31" t="str">
        <f t="shared" si="5"/>
        <v>Parimal Homoeo Hall (Dr. Parimal Sarker)</v>
      </c>
    </row>
    <row r="86" spans="1:16" hidden="1">
      <c r="A86" t="str">
        <f t="shared" si="3"/>
        <v>35-227</v>
      </c>
      <c r="B86">
        <f t="shared" si="4"/>
        <v>35</v>
      </c>
      <c r="C86">
        <v>227</v>
      </c>
      <c r="D86" t="s">
        <v>7513</v>
      </c>
      <c r="E86" t="s">
        <v>18426</v>
      </c>
      <c r="F86">
        <v>8163</v>
      </c>
      <c r="G86" t="s">
        <v>18427</v>
      </c>
      <c r="H86" t="s">
        <v>18428</v>
      </c>
      <c r="I86" t="s">
        <v>131</v>
      </c>
      <c r="J86" t="s">
        <v>172</v>
      </c>
      <c r="K86" t="s">
        <v>133</v>
      </c>
      <c r="L86" t="s">
        <v>7522</v>
      </c>
      <c r="M86" t="s">
        <v>18429</v>
      </c>
      <c r="P86" s="31" t="str">
        <f t="shared" si="5"/>
        <v>Purba  Homoeo Hall (Dr. Dilip Dev)</v>
      </c>
    </row>
    <row r="87" spans="1:16" hidden="1">
      <c r="A87" t="str">
        <f t="shared" si="3"/>
        <v>36-227</v>
      </c>
      <c r="B87">
        <f t="shared" si="4"/>
        <v>36</v>
      </c>
      <c r="C87">
        <v>227</v>
      </c>
      <c r="D87" t="s">
        <v>7513</v>
      </c>
      <c r="E87" t="s">
        <v>7531</v>
      </c>
      <c r="F87">
        <v>8168</v>
      </c>
      <c r="G87" t="s">
        <v>2007</v>
      </c>
      <c r="H87" t="s">
        <v>18430</v>
      </c>
      <c r="I87" t="s">
        <v>131</v>
      </c>
      <c r="J87" t="s">
        <v>397</v>
      </c>
      <c r="K87" t="s">
        <v>138</v>
      </c>
      <c r="L87" t="s">
        <v>7532</v>
      </c>
      <c r="M87" t="s">
        <v>18379</v>
      </c>
      <c r="P87" s="31" t="str">
        <f t="shared" si="5"/>
        <v>Rahima Homoeo Hall (Dr. Shafiqur Rahman)</v>
      </c>
    </row>
    <row r="88" spans="1:16" hidden="1">
      <c r="A88" t="str">
        <f t="shared" si="3"/>
        <v>37-227</v>
      </c>
      <c r="B88">
        <f t="shared" si="4"/>
        <v>37</v>
      </c>
      <c r="C88">
        <v>227</v>
      </c>
      <c r="D88" t="s">
        <v>7513</v>
      </c>
      <c r="E88" t="s">
        <v>18431</v>
      </c>
      <c r="F88">
        <v>8185</v>
      </c>
      <c r="G88" t="s">
        <v>18432</v>
      </c>
      <c r="H88" t="s">
        <v>18433</v>
      </c>
      <c r="I88" t="s">
        <v>131</v>
      </c>
      <c r="J88" t="s">
        <v>230</v>
      </c>
      <c r="K88" t="s">
        <v>133</v>
      </c>
      <c r="L88" t="s">
        <v>7532</v>
      </c>
      <c r="M88" t="s">
        <v>18434</v>
      </c>
      <c r="P88" s="31" t="str">
        <f t="shared" si="5"/>
        <v>Raju Rajesh Homoeo Hall (Dr. Dijen Chandra)</v>
      </c>
    </row>
    <row r="89" spans="1:16" hidden="1">
      <c r="A89" t="str">
        <f t="shared" si="3"/>
        <v>38-227</v>
      </c>
      <c r="B89">
        <f t="shared" si="4"/>
        <v>38</v>
      </c>
      <c r="C89">
        <v>227</v>
      </c>
      <c r="D89" t="s">
        <v>7513</v>
      </c>
      <c r="E89" t="s">
        <v>18435</v>
      </c>
      <c r="F89">
        <v>8182</v>
      </c>
      <c r="G89" t="s">
        <v>18436</v>
      </c>
      <c r="H89" t="s">
        <v>18437</v>
      </c>
      <c r="I89" t="s">
        <v>131</v>
      </c>
      <c r="J89" t="s">
        <v>230</v>
      </c>
      <c r="K89" t="s">
        <v>133</v>
      </c>
      <c r="L89" t="s">
        <v>7532</v>
      </c>
      <c r="M89" t="s">
        <v>7532</v>
      </c>
      <c r="P89" s="31" t="str">
        <f t="shared" si="5"/>
        <v>Ram Homoeo Hall (Dr. Ram Pada Das)</v>
      </c>
    </row>
    <row r="90" spans="1:16" hidden="1">
      <c r="A90" t="str">
        <f t="shared" si="3"/>
        <v>39-227</v>
      </c>
      <c r="B90">
        <f t="shared" si="4"/>
        <v>39</v>
      </c>
      <c r="C90">
        <v>227</v>
      </c>
      <c r="D90" t="s">
        <v>7513</v>
      </c>
      <c r="E90" t="s">
        <v>18438</v>
      </c>
      <c r="F90">
        <v>8172</v>
      </c>
      <c r="G90" t="s">
        <v>328</v>
      </c>
      <c r="H90" t="s">
        <v>18439</v>
      </c>
      <c r="I90" t="s">
        <v>131</v>
      </c>
      <c r="J90" t="s">
        <v>397</v>
      </c>
      <c r="K90" t="s">
        <v>138</v>
      </c>
      <c r="L90" t="s">
        <v>7514</v>
      </c>
      <c r="M90" t="s">
        <v>18440</v>
      </c>
      <c r="P90" s="31" t="str">
        <f t="shared" si="5"/>
        <v>Sarkar Homoeo Hall (Dr. Babul Kanti)</v>
      </c>
    </row>
    <row r="91" spans="1:16" hidden="1">
      <c r="A91" t="str">
        <f t="shared" si="3"/>
        <v>40-227</v>
      </c>
      <c r="B91">
        <f t="shared" si="4"/>
        <v>40</v>
      </c>
      <c r="C91">
        <v>227</v>
      </c>
      <c r="D91" t="s">
        <v>7513</v>
      </c>
      <c r="E91" t="s">
        <v>18441</v>
      </c>
      <c r="F91">
        <v>8158</v>
      </c>
      <c r="G91" t="s">
        <v>18442</v>
      </c>
      <c r="H91" t="s">
        <v>18443</v>
      </c>
      <c r="I91" t="s">
        <v>131</v>
      </c>
      <c r="J91" t="s">
        <v>172</v>
      </c>
      <c r="K91" t="s">
        <v>133</v>
      </c>
      <c r="L91" t="s">
        <v>7522</v>
      </c>
      <c r="M91" t="s">
        <v>7522</v>
      </c>
      <c r="P91" s="31" t="str">
        <f t="shared" si="5"/>
        <v>Sathsanga  Homoeo Hall (Dr. Subodh Chandra)</v>
      </c>
    </row>
    <row r="92" spans="1:16" hidden="1">
      <c r="A92" t="str">
        <f t="shared" si="3"/>
        <v>41-227</v>
      </c>
      <c r="B92">
        <f t="shared" si="4"/>
        <v>41</v>
      </c>
      <c r="C92">
        <v>227</v>
      </c>
      <c r="D92" t="s">
        <v>7513</v>
      </c>
      <c r="E92" t="s">
        <v>18444</v>
      </c>
      <c r="F92">
        <v>8187</v>
      </c>
      <c r="G92" t="s">
        <v>18445</v>
      </c>
      <c r="H92" t="s">
        <v>18446</v>
      </c>
      <c r="I92" t="s">
        <v>131</v>
      </c>
      <c r="J92" t="s">
        <v>230</v>
      </c>
      <c r="K92" t="s">
        <v>152</v>
      </c>
      <c r="L92" t="s">
        <v>7532</v>
      </c>
      <c r="M92" t="s">
        <v>18434</v>
      </c>
      <c r="P92" s="31" t="str">
        <f t="shared" si="5"/>
        <v>Sha Ali Ullah Homoeo Hall (Dr. Amzad)</v>
      </c>
    </row>
    <row r="93" spans="1:16" hidden="1">
      <c r="A93" t="str">
        <f t="shared" si="3"/>
        <v>42-227</v>
      </c>
      <c r="B93">
        <f t="shared" si="4"/>
        <v>42</v>
      </c>
      <c r="C93">
        <v>227</v>
      </c>
      <c r="D93" t="s">
        <v>7513</v>
      </c>
      <c r="E93" t="s">
        <v>18447</v>
      </c>
      <c r="F93">
        <v>8156</v>
      </c>
      <c r="G93" t="s">
        <v>18448</v>
      </c>
      <c r="H93" t="s">
        <v>18449</v>
      </c>
      <c r="I93" t="s">
        <v>131</v>
      </c>
      <c r="J93" t="s">
        <v>132</v>
      </c>
      <c r="K93" t="s">
        <v>133</v>
      </c>
      <c r="L93" t="s">
        <v>7522</v>
      </c>
      <c r="M93" t="s">
        <v>7522</v>
      </c>
      <c r="P93" s="31" t="str">
        <f t="shared" si="5"/>
        <v>Sha Amanat  Homoeo Hall (Dr. Shahena Akter)</v>
      </c>
    </row>
    <row r="94" spans="1:16" hidden="1">
      <c r="A94" t="str">
        <f t="shared" si="3"/>
        <v>43-227</v>
      </c>
      <c r="B94">
        <f t="shared" si="4"/>
        <v>43</v>
      </c>
      <c r="C94">
        <v>227</v>
      </c>
      <c r="D94" t="s">
        <v>7513</v>
      </c>
      <c r="E94" t="s">
        <v>18450</v>
      </c>
      <c r="F94">
        <v>8190</v>
      </c>
      <c r="G94" t="s">
        <v>18451</v>
      </c>
      <c r="H94" t="s">
        <v>18452</v>
      </c>
      <c r="I94" t="s">
        <v>131</v>
      </c>
      <c r="J94" t="s">
        <v>274</v>
      </c>
      <c r="K94" t="s">
        <v>133</v>
      </c>
      <c r="L94" t="s">
        <v>18368</v>
      </c>
      <c r="M94" t="s">
        <v>18368</v>
      </c>
      <c r="P94" s="31" t="str">
        <f t="shared" si="5"/>
        <v>Sha Cahndgaon Homoeo Hall (Dr. Kamrun Nahar)</v>
      </c>
    </row>
    <row r="95" spans="1:16" hidden="1">
      <c r="A95" t="str">
        <f t="shared" si="3"/>
        <v>44-227</v>
      </c>
      <c r="B95">
        <f t="shared" si="4"/>
        <v>44</v>
      </c>
      <c r="C95">
        <v>227</v>
      </c>
      <c r="D95" t="s">
        <v>7513</v>
      </c>
      <c r="E95" t="s">
        <v>18453</v>
      </c>
      <c r="F95">
        <v>8186</v>
      </c>
      <c r="G95" t="s">
        <v>18454</v>
      </c>
      <c r="H95" t="s">
        <v>18455</v>
      </c>
      <c r="I95" t="s">
        <v>131</v>
      </c>
      <c r="J95" t="s">
        <v>230</v>
      </c>
      <c r="K95" t="s">
        <v>152</v>
      </c>
      <c r="L95" t="s">
        <v>7532</v>
      </c>
      <c r="M95" t="s">
        <v>18434</v>
      </c>
      <c r="P95" s="31" t="str">
        <f t="shared" si="5"/>
        <v>Sha Sufi Homoeo Hall (Dr. Md. Musa)</v>
      </c>
    </row>
    <row r="96" spans="1:16" hidden="1">
      <c r="A96" t="str">
        <f t="shared" si="3"/>
        <v>45-227</v>
      </c>
      <c r="B96">
        <f t="shared" si="4"/>
        <v>45</v>
      </c>
      <c r="C96">
        <v>227</v>
      </c>
      <c r="D96" t="s">
        <v>7513</v>
      </c>
      <c r="E96" t="s">
        <v>18456</v>
      </c>
      <c r="F96">
        <v>8166</v>
      </c>
      <c r="G96" t="s">
        <v>18457</v>
      </c>
      <c r="H96" t="s">
        <v>18458</v>
      </c>
      <c r="I96" t="s">
        <v>131</v>
      </c>
      <c r="J96" t="s">
        <v>172</v>
      </c>
      <c r="K96" t="s">
        <v>133</v>
      </c>
      <c r="L96" t="s">
        <v>537</v>
      </c>
      <c r="M96" t="s">
        <v>18459</v>
      </c>
      <c r="P96" s="31" t="str">
        <f t="shared" si="5"/>
        <v>Shadhan Mitra  Homoeo Hall (Dr. Shadhan Mitra)</v>
      </c>
    </row>
    <row r="97" spans="1:16" hidden="1">
      <c r="A97" t="str">
        <f t="shared" si="3"/>
        <v>46-227</v>
      </c>
      <c r="B97">
        <f t="shared" si="4"/>
        <v>46</v>
      </c>
      <c r="C97">
        <v>227</v>
      </c>
      <c r="D97" t="s">
        <v>7513</v>
      </c>
      <c r="E97" t="s">
        <v>18460</v>
      </c>
      <c r="F97">
        <v>8164</v>
      </c>
      <c r="G97" t="s">
        <v>18461</v>
      </c>
      <c r="H97" t="s">
        <v>18462</v>
      </c>
      <c r="I97" t="s">
        <v>131</v>
      </c>
      <c r="J97" t="s">
        <v>172</v>
      </c>
      <c r="K97" t="s">
        <v>133</v>
      </c>
      <c r="L97" t="s">
        <v>7522</v>
      </c>
      <c r="M97" t="s">
        <v>18463</v>
      </c>
      <c r="P97" s="31" t="str">
        <f t="shared" si="5"/>
        <v>Sheba  Homoeo Hall (Dr. Uzzal Dev)</v>
      </c>
    </row>
    <row r="98" spans="1:16" hidden="1">
      <c r="A98" t="str">
        <f t="shared" si="3"/>
        <v>47-227</v>
      </c>
      <c r="B98">
        <f t="shared" si="4"/>
        <v>47</v>
      </c>
      <c r="C98">
        <v>227</v>
      </c>
      <c r="D98" t="s">
        <v>7513</v>
      </c>
      <c r="E98" t="s">
        <v>18464</v>
      </c>
      <c r="F98">
        <v>8162</v>
      </c>
      <c r="G98" t="s">
        <v>18465</v>
      </c>
      <c r="H98" t="s">
        <v>18466</v>
      </c>
      <c r="I98" t="s">
        <v>131</v>
      </c>
      <c r="J98" t="s">
        <v>172</v>
      </c>
      <c r="K98" t="s">
        <v>133</v>
      </c>
      <c r="L98" t="s">
        <v>7522</v>
      </c>
      <c r="M98" t="s">
        <v>7526</v>
      </c>
      <c r="P98" s="31" t="str">
        <f t="shared" si="5"/>
        <v>Shefa Mowlana  Homoeo Hall (Dr. Mowlana Shafikul)</v>
      </c>
    </row>
    <row r="99" spans="1:16" hidden="1">
      <c r="A99" t="str">
        <f t="shared" si="3"/>
        <v>48-227</v>
      </c>
      <c r="B99">
        <f t="shared" si="4"/>
        <v>48</v>
      </c>
      <c r="C99">
        <v>227</v>
      </c>
      <c r="D99" t="s">
        <v>7513</v>
      </c>
      <c r="E99" t="s">
        <v>18467</v>
      </c>
      <c r="F99">
        <v>8194</v>
      </c>
      <c r="G99" t="s">
        <v>7548</v>
      </c>
      <c r="H99" t="s">
        <v>18468</v>
      </c>
      <c r="I99" t="s">
        <v>131</v>
      </c>
      <c r="J99" t="s">
        <v>274</v>
      </c>
      <c r="K99" t="s">
        <v>133</v>
      </c>
      <c r="L99" t="s">
        <v>18376</v>
      </c>
      <c r="M99" t="s">
        <v>18376</v>
      </c>
      <c r="P99" s="31" t="str">
        <f t="shared" si="5"/>
        <v>Shibli Homoeo Hall (Dr. Tapash Ranjan)</v>
      </c>
    </row>
    <row r="100" spans="1:16" hidden="1">
      <c r="A100" t="str">
        <f t="shared" si="3"/>
        <v>49-227</v>
      </c>
      <c r="B100">
        <f t="shared" si="4"/>
        <v>49</v>
      </c>
      <c r="C100">
        <v>227</v>
      </c>
      <c r="D100" t="s">
        <v>7513</v>
      </c>
      <c r="E100" t="s">
        <v>18469</v>
      </c>
      <c r="F100">
        <v>8184</v>
      </c>
      <c r="G100" t="s">
        <v>7547</v>
      </c>
      <c r="H100" t="s">
        <v>18470</v>
      </c>
      <c r="I100" t="s">
        <v>131</v>
      </c>
      <c r="J100" t="s">
        <v>230</v>
      </c>
      <c r="K100" t="s">
        <v>133</v>
      </c>
      <c r="L100" t="s">
        <v>7532</v>
      </c>
      <c r="M100" t="s">
        <v>18471</v>
      </c>
      <c r="P100" s="31" t="str">
        <f t="shared" si="5"/>
        <v>Sneha Homoeo Hall (Dr. Ali Ullah)</v>
      </c>
    </row>
    <row r="101" spans="1:16" hidden="1">
      <c r="A101" t="str">
        <f t="shared" si="3"/>
        <v>50-227</v>
      </c>
      <c r="B101">
        <f t="shared" si="4"/>
        <v>50</v>
      </c>
      <c r="C101">
        <v>227</v>
      </c>
      <c r="D101" t="s">
        <v>7513</v>
      </c>
      <c r="E101" t="s">
        <v>18472</v>
      </c>
      <c r="F101">
        <v>8160</v>
      </c>
      <c r="G101" t="s">
        <v>18473</v>
      </c>
      <c r="H101" t="s">
        <v>18474</v>
      </c>
      <c r="I101" t="s">
        <v>131</v>
      </c>
      <c r="J101" t="s">
        <v>172</v>
      </c>
      <c r="K101" t="s">
        <v>133</v>
      </c>
      <c r="L101" t="s">
        <v>7522</v>
      </c>
      <c r="M101" t="s">
        <v>7522</v>
      </c>
      <c r="P101" s="31" t="str">
        <f t="shared" si="5"/>
        <v>Suman Fharmecy (Dr. Md. Suman)</v>
      </c>
    </row>
    <row r="102" spans="1:16" hidden="1">
      <c r="A102" t="str">
        <f t="shared" si="3"/>
        <v>51-227</v>
      </c>
      <c r="B102">
        <f t="shared" si="4"/>
        <v>51</v>
      </c>
      <c r="C102">
        <v>227</v>
      </c>
      <c r="D102" t="s">
        <v>7513</v>
      </c>
      <c r="E102" t="s">
        <v>18475</v>
      </c>
      <c r="F102">
        <v>8157</v>
      </c>
      <c r="G102" t="s">
        <v>18476</v>
      </c>
      <c r="H102" t="s">
        <v>18477</v>
      </c>
      <c r="I102" t="s">
        <v>131</v>
      </c>
      <c r="J102" t="s">
        <v>132</v>
      </c>
      <c r="K102" t="s">
        <v>133</v>
      </c>
      <c r="L102" t="s">
        <v>7522</v>
      </c>
      <c r="M102" t="s">
        <v>7522</v>
      </c>
      <c r="P102" s="31" t="str">
        <f t="shared" si="5"/>
        <v>Triratna  Homoeo Hall (Dr. Nobel Barua)</v>
      </c>
    </row>
    <row r="103" spans="1:16" hidden="1">
      <c r="A103" t="str">
        <f t="shared" si="3"/>
        <v>1-228</v>
      </c>
      <c r="B103">
        <f t="shared" si="4"/>
        <v>1</v>
      </c>
      <c r="C103">
        <v>228</v>
      </c>
      <c r="D103" t="s">
        <v>9007</v>
      </c>
      <c r="E103" t="s">
        <v>6696</v>
      </c>
      <c r="F103">
        <v>9290</v>
      </c>
      <c r="G103" t="s">
        <v>3462</v>
      </c>
      <c r="H103">
        <v>1713528679</v>
      </c>
      <c r="I103" t="s">
        <v>131</v>
      </c>
      <c r="J103" t="s">
        <v>306</v>
      </c>
      <c r="K103" t="s">
        <v>152</v>
      </c>
      <c r="L103" t="s">
        <v>6656</v>
      </c>
      <c r="M103" t="s">
        <v>6751</v>
      </c>
      <c r="P103" s="31" t="str">
        <f t="shared" si="5"/>
        <v>Seba Ho Hall (Dr. Billah )</v>
      </c>
    </row>
    <row r="104" spans="1:16" hidden="1">
      <c r="A104" t="str">
        <f t="shared" si="3"/>
        <v>1-230</v>
      </c>
      <c r="B104">
        <f t="shared" si="4"/>
        <v>1</v>
      </c>
      <c r="C104">
        <v>230</v>
      </c>
      <c r="D104" t="s">
        <v>40</v>
      </c>
      <c r="E104" t="s">
        <v>8372</v>
      </c>
      <c r="F104">
        <v>8641</v>
      </c>
      <c r="G104" t="s">
        <v>8373</v>
      </c>
      <c r="H104">
        <v>1748083034</v>
      </c>
      <c r="I104" t="s">
        <v>131</v>
      </c>
      <c r="J104" t="s">
        <v>397</v>
      </c>
      <c r="K104" t="s">
        <v>133</v>
      </c>
      <c r="L104" t="s">
        <v>8363</v>
      </c>
      <c r="M104" t="s">
        <v>8371</v>
      </c>
      <c r="P104" s="31" t="str">
        <f t="shared" si="5"/>
        <v>A.K Homoeo Hall (Dr. Mobirul Islam)</v>
      </c>
    </row>
    <row r="105" spans="1:16" hidden="1">
      <c r="A105" t="str">
        <f t="shared" si="3"/>
        <v>2-230</v>
      </c>
      <c r="B105">
        <f t="shared" si="4"/>
        <v>2</v>
      </c>
      <c r="C105">
        <v>230</v>
      </c>
      <c r="D105" t="s">
        <v>40</v>
      </c>
      <c r="E105" t="s">
        <v>8367</v>
      </c>
      <c r="F105">
        <v>8636</v>
      </c>
      <c r="G105" t="s">
        <v>4601</v>
      </c>
      <c r="H105">
        <v>1733165868</v>
      </c>
      <c r="I105" t="s">
        <v>131</v>
      </c>
      <c r="J105" t="s">
        <v>397</v>
      </c>
      <c r="K105" t="s">
        <v>152</v>
      </c>
      <c r="L105" t="s">
        <v>8363</v>
      </c>
      <c r="M105" t="s">
        <v>8368</v>
      </c>
      <c r="P105" s="31" t="str">
        <f t="shared" si="5"/>
        <v>Adorsha Homoeo Hall (Dr. Binoy Bhumic)</v>
      </c>
    </row>
    <row r="106" spans="1:16" hidden="1">
      <c r="A106" t="str">
        <f t="shared" si="3"/>
        <v>3-230</v>
      </c>
      <c r="B106">
        <f t="shared" si="4"/>
        <v>3</v>
      </c>
      <c r="C106">
        <v>230</v>
      </c>
      <c r="D106" t="s">
        <v>40</v>
      </c>
      <c r="E106" t="s">
        <v>8370</v>
      </c>
      <c r="F106">
        <v>8639</v>
      </c>
      <c r="G106" t="s">
        <v>4601</v>
      </c>
      <c r="H106">
        <v>1813864900</v>
      </c>
      <c r="I106" t="s">
        <v>131</v>
      </c>
      <c r="J106" t="s">
        <v>397</v>
      </c>
      <c r="K106" t="s">
        <v>138</v>
      </c>
      <c r="L106" t="s">
        <v>8363</v>
      </c>
      <c r="M106" t="s">
        <v>8371</v>
      </c>
      <c r="P106" s="31" t="str">
        <f t="shared" si="5"/>
        <v>Adorsha Homoeo Hall (Dr. M A Kader)</v>
      </c>
    </row>
    <row r="107" spans="1:16" hidden="1">
      <c r="A107" t="str">
        <f t="shared" si="3"/>
        <v>4-230</v>
      </c>
      <c r="B107">
        <f t="shared" si="4"/>
        <v>4</v>
      </c>
      <c r="C107">
        <v>230</v>
      </c>
      <c r="D107" t="s">
        <v>40</v>
      </c>
      <c r="E107" t="s">
        <v>8391</v>
      </c>
      <c r="F107">
        <v>8650</v>
      </c>
      <c r="G107" t="s">
        <v>8392</v>
      </c>
      <c r="H107">
        <v>1721709975</v>
      </c>
      <c r="I107" t="s">
        <v>131</v>
      </c>
      <c r="J107" t="s">
        <v>230</v>
      </c>
      <c r="K107" t="s">
        <v>152</v>
      </c>
      <c r="L107" t="s">
        <v>8381</v>
      </c>
      <c r="M107" t="s">
        <v>8381</v>
      </c>
      <c r="P107" s="31" t="str">
        <f t="shared" si="5"/>
        <v>Alahi Homoeo Hall (Dr. Azizul Haque)</v>
      </c>
    </row>
    <row r="108" spans="1:16" hidden="1">
      <c r="A108" t="str">
        <f t="shared" si="3"/>
        <v>5-230</v>
      </c>
      <c r="B108">
        <f t="shared" si="4"/>
        <v>5</v>
      </c>
      <c r="C108">
        <v>230</v>
      </c>
      <c r="D108" t="s">
        <v>40</v>
      </c>
      <c r="E108" t="s">
        <v>15390</v>
      </c>
      <c r="F108">
        <v>12932</v>
      </c>
      <c r="G108" t="s">
        <v>15391</v>
      </c>
      <c r="H108">
        <v>1729362059</v>
      </c>
      <c r="I108" t="s">
        <v>15392</v>
      </c>
      <c r="J108" t="s">
        <v>13085</v>
      </c>
      <c r="K108" t="s">
        <v>1315</v>
      </c>
      <c r="L108" t="s">
        <v>15393</v>
      </c>
      <c r="M108" t="s">
        <v>15394</v>
      </c>
      <c r="P108" s="31" t="str">
        <f t="shared" si="5"/>
        <v>Alif Pharmacy (Dr Forid Uddin)</v>
      </c>
    </row>
    <row r="109" spans="1:16" hidden="1">
      <c r="A109" t="str">
        <f t="shared" si="3"/>
        <v>6-230</v>
      </c>
      <c r="B109">
        <f t="shared" si="4"/>
        <v>6</v>
      </c>
      <c r="C109">
        <v>230</v>
      </c>
      <c r="D109" t="s">
        <v>40</v>
      </c>
      <c r="E109" t="s">
        <v>8409</v>
      </c>
      <c r="F109">
        <v>8660</v>
      </c>
      <c r="G109" t="s">
        <v>380</v>
      </c>
      <c r="H109">
        <v>1836751902</v>
      </c>
      <c r="I109" t="s">
        <v>131</v>
      </c>
      <c r="J109" t="s">
        <v>274</v>
      </c>
      <c r="K109" t="s">
        <v>133</v>
      </c>
      <c r="L109" t="s">
        <v>1359</v>
      </c>
      <c r="M109" t="s">
        <v>8406</v>
      </c>
      <c r="P109" s="31" t="str">
        <f t="shared" si="5"/>
        <v>Amin Homoeo Hall (Dr. Shariful Isalm)</v>
      </c>
    </row>
    <row r="110" spans="1:16" hidden="1">
      <c r="A110" t="str">
        <f t="shared" si="3"/>
        <v>7-230</v>
      </c>
      <c r="B110">
        <f t="shared" si="4"/>
        <v>7</v>
      </c>
      <c r="C110">
        <v>230</v>
      </c>
      <c r="D110" t="s">
        <v>40</v>
      </c>
      <c r="E110" t="s">
        <v>6755</v>
      </c>
      <c r="F110">
        <v>9292</v>
      </c>
      <c r="G110" t="s">
        <v>6756</v>
      </c>
      <c r="H110">
        <v>1723330474</v>
      </c>
      <c r="I110" t="s">
        <v>131</v>
      </c>
      <c r="J110" t="s">
        <v>306</v>
      </c>
      <c r="K110" t="s">
        <v>152</v>
      </c>
      <c r="L110" t="s">
        <v>6656</v>
      </c>
      <c r="M110" t="s">
        <v>6754</v>
      </c>
      <c r="P110" s="31" t="str">
        <f t="shared" si="5"/>
        <v>Ammajan Ho Hall (Dr. Atiek )</v>
      </c>
    </row>
    <row r="111" spans="1:16" hidden="1">
      <c r="A111" t="str">
        <f t="shared" si="3"/>
        <v>8-230</v>
      </c>
      <c r="B111">
        <f t="shared" si="4"/>
        <v>8</v>
      </c>
      <c r="C111">
        <v>230</v>
      </c>
      <c r="D111" t="s">
        <v>40</v>
      </c>
      <c r="E111" t="s">
        <v>15414</v>
      </c>
      <c r="F111">
        <v>12939</v>
      </c>
      <c r="G111" t="s">
        <v>15415</v>
      </c>
      <c r="H111">
        <v>1712820472</v>
      </c>
      <c r="I111" t="s">
        <v>11164</v>
      </c>
      <c r="J111" t="s">
        <v>306</v>
      </c>
      <c r="K111" t="s">
        <v>1402</v>
      </c>
      <c r="L111" t="s">
        <v>10341</v>
      </c>
      <c r="M111" t="s">
        <v>15416</v>
      </c>
      <c r="N111" t="s">
        <v>11574</v>
      </c>
      <c r="P111" s="31" t="str">
        <f t="shared" si="5"/>
        <v>Anondo Pharmacy (Dr Nikhil Chandro Debnath)</v>
      </c>
    </row>
    <row r="112" spans="1:16" hidden="1">
      <c r="A112" t="str">
        <f t="shared" si="3"/>
        <v>9-230</v>
      </c>
      <c r="B112">
        <f t="shared" si="4"/>
        <v>9</v>
      </c>
      <c r="C112">
        <v>230</v>
      </c>
      <c r="D112" t="s">
        <v>40</v>
      </c>
      <c r="E112" t="s">
        <v>8374</v>
      </c>
      <c r="F112">
        <v>8642</v>
      </c>
      <c r="G112" t="s">
        <v>8375</v>
      </c>
      <c r="H112">
        <v>1719943577</v>
      </c>
      <c r="I112" t="s">
        <v>131</v>
      </c>
      <c r="J112" t="s">
        <v>397</v>
      </c>
      <c r="K112" t="s">
        <v>133</v>
      </c>
      <c r="L112" t="s">
        <v>8363</v>
      </c>
      <c r="M112" t="s">
        <v>8371</v>
      </c>
      <c r="P112" s="31" t="str">
        <f t="shared" si="5"/>
        <v>Ansary Homoeo Hall (Dr. Rahamat Ullah)</v>
      </c>
    </row>
    <row r="113" spans="1:16" hidden="1">
      <c r="A113" t="str">
        <f t="shared" si="3"/>
        <v>10-230</v>
      </c>
      <c r="B113">
        <f t="shared" si="4"/>
        <v>10</v>
      </c>
      <c r="C113">
        <v>230</v>
      </c>
      <c r="D113" t="s">
        <v>40</v>
      </c>
      <c r="E113" t="s">
        <v>8397</v>
      </c>
      <c r="F113">
        <v>8653</v>
      </c>
      <c r="G113" t="s">
        <v>5741</v>
      </c>
      <c r="H113">
        <v>0</v>
      </c>
      <c r="I113" t="s">
        <v>131</v>
      </c>
      <c r="J113" t="s">
        <v>230</v>
      </c>
      <c r="K113" t="s">
        <v>138</v>
      </c>
      <c r="L113" t="s">
        <v>1359</v>
      </c>
      <c r="M113" t="s">
        <v>8395</v>
      </c>
      <c r="P113" s="31" t="str">
        <f t="shared" si="5"/>
        <v>Aroggaloy Homoeo Hall (Dr. Mahamudul Hasan Manik)</v>
      </c>
    </row>
    <row r="114" spans="1:16" hidden="1">
      <c r="A114" t="str">
        <f t="shared" si="3"/>
        <v>11-230</v>
      </c>
      <c r="B114">
        <f t="shared" si="4"/>
        <v>11</v>
      </c>
      <c r="C114">
        <v>230</v>
      </c>
      <c r="D114" t="s">
        <v>40</v>
      </c>
      <c r="E114" t="s">
        <v>11411</v>
      </c>
      <c r="F114">
        <v>11049</v>
      </c>
      <c r="G114" t="s">
        <v>1772</v>
      </c>
      <c r="H114">
        <v>1712857613</v>
      </c>
      <c r="I114" t="s">
        <v>131</v>
      </c>
      <c r="J114" t="s">
        <v>2596</v>
      </c>
      <c r="K114" t="s">
        <v>138</v>
      </c>
      <c r="L114" t="s">
        <v>7922</v>
      </c>
      <c r="M114" t="s">
        <v>11412</v>
      </c>
      <c r="P114" s="31" t="str">
        <f t="shared" si="5"/>
        <v>Aroggo Homoeo Hall (Dr: Azad Kamal)</v>
      </c>
    </row>
    <row r="115" spans="1:16" hidden="1">
      <c r="A115" t="str">
        <f t="shared" si="3"/>
        <v>12-230</v>
      </c>
      <c r="B115">
        <f t="shared" si="4"/>
        <v>12</v>
      </c>
      <c r="C115">
        <v>230</v>
      </c>
      <c r="D115" t="s">
        <v>40</v>
      </c>
      <c r="E115" t="s">
        <v>8379</v>
      </c>
      <c r="F115">
        <v>8644</v>
      </c>
      <c r="G115" t="s">
        <v>5804</v>
      </c>
      <c r="H115">
        <v>0</v>
      </c>
      <c r="I115" t="s">
        <v>131</v>
      </c>
      <c r="J115" t="s">
        <v>397</v>
      </c>
      <c r="K115" t="s">
        <v>152</v>
      </c>
      <c r="L115" t="s">
        <v>8363</v>
      </c>
      <c r="M115" t="s">
        <v>8378</v>
      </c>
      <c r="P115" s="31" t="str">
        <f t="shared" si="5"/>
        <v>Ashraf Homoeo Hall (Dr. Ashraf )</v>
      </c>
    </row>
    <row r="116" spans="1:16" hidden="1">
      <c r="A116" t="str">
        <f t="shared" si="3"/>
        <v>13-230</v>
      </c>
      <c r="B116">
        <f t="shared" si="4"/>
        <v>13</v>
      </c>
      <c r="C116">
        <v>230</v>
      </c>
      <c r="D116" t="s">
        <v>40</v>
      </c>
      <c r="E116" t="s">
        <v>8365</v>
      </c>
      <c r="F116">
        <v>8635</v>
      </c>
      <c r="G116" t="s">
        <v>8366</v>
      </c>
      <c r="H116">
        <v>1732270155</v>
      </c>
      <c r="I116" t="s">
        <v>131</v>
      </c>
      <c r="J116" t="s">
        <v>397</v>
      </c>
      <c r="K116" t="s">
        <v>152</v>
      </c>
      <c r="L116" t="s">
        <v>8363</v>
      </c>
      <c r="M116" t="s">
        <v>8364</v>
      </c>
      <c r="P116" s="31" t="str">
        <f t="shared" si="5"/>
        <v>Barek Homoeo Hall (Dr. Babul Hossain)</v>
      </c>
    </row>
    <row r="117" spans="1:16" hidden="1">
      <c r="A117" t="str">
        <f t="shared" si="3"/>
        <v>14-230</v>
      </c>
      <c r="B117">
        <f t="shared" si="4"/>
        <v>14</v>
      </c>
      <c r="C117">
        <v>230</v>
      </c>
      <c r="D117" t="s">
        <v>40</v>
      </c>
      <c r="E117" t="s">
        <v>8399</v>
      </c>
      <c r="F117">
        <v>8655</v>
      </c>
      <c r="G117" t="s">
        <v>8400</v>
      </c>
      <c r="H117">
        <v>0</v>
      </c>
      <c r="I117" t="s">
        <v>131</v>
      </c>
      <c r="J117" t="s">
        <v>274</v>
      </c>
      <c r="K117" t="s">
        <v>152</v>
      </c>
      <c r="L117" t="s">
        <v>1359</v>
      </c>
      <c r="M117" t="s">
        <v>8401</v>
      </c>
      <c r="P117" s="31" t="str">
        <f t="shared" si="5"/>
        <v>Bhuiyan Homoeo Hall (Dr. Kawsar Bhuiyan)</v>
      </c>
    </row>
    <row r="118" spans="1:16" hidden="1">
      <c r="A118" t="str">
        <f t="shared" si="3"/>
        <v>15-230</v>
      </c>
      <c r="B118">
        <f t="shared" si="4"/>
        <v>15</v>
      </c>
      <c r="C118">
        <v>230</v>
      </c>
      <c r="D118" t="s">
        <v>40</v>
      </c>
      <c r="E118" t="s">
        <v>15395</v>
      </c>
      <c r="F118">
        <v>12933</v>
      </c>
      <c r="G118" t="s">
        <v>15396</v>
      </c>
      <c r="H118">
        <v>1711229344</v>
      </c>
      <c r="I118" t="s">
        <v>15397</v>
      </c>
      <c r="J118" t="s">
        <v>274</v>
      </c>
      <c r="K118" t="s">
        <v>11942</v>
      </c>
      <c r="L118" t="s">
        <v>15386</v>
      </c>
      <c r="M118" t="s">
        <v>15398</v>
      </c>
      <c r="P118" s="31" t="str">
        <f t="shared" si="5"/>
        <v>Chistaya Homoeo Hall (Dr Kazi Yousof )</v>
      </c>
    </row>
    <row r="119" spans="1:16" hidden="1">
      <c r="A119" t="str">
        <f t="shared" si="3"/>
        <v>16-230</v>
      </c>
      <c r="B119">
        <f t="shared" si="4"/>
        <v>16</v>
      </c>
      <c r="C119">
        <v>230</v>
      </c>
      <c r="D119" t="s">
        <v>40</v>
      </c>
      <c r="E119" t="s">
        <v>8350</v>
      </c>
      <c r="F119">
        <v>8624</v>
      </c>
      <c r="G119" t="s">
        <v>8351</v>
      </c>
      <c r="H119">
        <v>0</v>
      </c>
      <c r="I119" t="s">
        <v>131</v>
      </c>
      <c r="J119" t="s">
        <v>172</v>
      </c>
      <c r="K119" t="s">
        <v>133</v>
      </c>
      <c r="L119" t="s">
        <v>8349</v>
      </c>
      <c r="M119" t="s">
        <v>8349</v>
      </c>
      <c r="P119" s="31" t="str">
        <f t="shared" si="5"/>
        <v>Dabidar Homoeo (Dr. Anamal Haque)</v>
      </c>
    </row>
    <row r="120" spans="1:16" hidden="1">
      <c r="A120" t="str">
        <f t="shared" si="3"/>
        <v>17-230</v>
      </c>
      <c r="B120">
        <f t="shared" si="4"/>
        <v>17</v>
      </c>
      <c r="C120">
        <v>230</v>
      </c>
      <c r="D120" t="s">
        <v>40</v>
      </c>
      <c r="E120" t="s">
        <v>8354</v>
      </c>
      <c r="F120">
        <v>8626</v>
      </c>
      <c r="G120" t="s">
        <v>8355</v>
      </c>
      <c r="H120">
        <v>0</v>
      </c>
      <c r="I120" t="s">
        <v>131</v>
      </c>
      <c r="J120" t="s">
        <v>172</v>
      </c>
      <c r="K120" t="s">
        <v>152</v>
      </c>
      <c r="L120" t="s">
        <v>8349</v>
      </c>
      <c r="M120" t="s">
        <v>8349</v>
      </c>
      <c r="P120" s="31" t="str">
        <f t="shared" si="5"/>
        <v>Doctor Homoeo (Dr. Khorshed Alom)</v>
      </c>
    </row>
    <row r="121" spans="1:16" hidden="1">
      <c r="A121" t="str">
        <f t="shared" si="3"/>
        <v>18-230</v>
      </c>
      <c r="B121">
        <f t="shared" si="4"/>
        <v>18</v>
      </c>
      <c r="C121">
        <v>230</v>
      </c>
      <c r="D121" t="s">
        <v>40</v>
      </c>
      <c r="E121" t="s">
        <v>14123</v>
      </c>
      <c r="F121">
        <v>12331</v>
      </c>
      <c r="G121" t="s">
        <v>14124</v>
      </c>
      <c r="H121">
        <v>1719018748</v>
      </c>
      <c r="I121" t="s">
        <v>11538</v>
      </c>
      <c r="J121" t="s">
        <v>397</v>
      </c>
      <c r="K121" t="s">
        <v>1402</v>
      </c>
      <c r="L121" t="s">
        <v>8363</v>
      </c>
      <c r="M121" t="s">
        <v>14125</v>
      </c>
      <c r="P121" s="31" t="str">
        <f t="shared" si="5"/>
        <v>Doctors Homoeo (Dr.Maolana Norul Islam)</v>
      </c>
    </row>
    <row r="122" spans="1:16" hidden="1">
      <c r="A122" t="str">
        <f t="shared" si="3"/>
        <v>19-230</v>
      </c>
      <c r="B122">
        <f t="shared" si="4"/>
        <v>19</v>
      </c>
      <c r="C122">
        <v>230</v>
      </c>
      <c r="D122" t="s">
        <v>40</v>
      </c>
      <c r="E122" t="s">
        <v>8358</v>
      </c>
      <c r="F122">
        <v>8628</v>
      </c>
      <c r="G122" t="s">
        <v>8359</v>
      </c>
      <c r="H122">
        <v>1742099841</v>
      </c>
      <c r="I122" t="s">
        <v>131</v>
      </c>
      <c r="J122" t="s">
        <v>172</v>
      </c>
      <c r="K122" t="s">
        <v>152</v>
      </c>
      <c r="L122" t="s">
        <v>8347</v>
      </c>
      <c r="M122" t="s">
        <v>6223</v>
      </c>
      <c r="P122" s="31" t="str">
        <f t="shared" si="5"/>
        <v>Doyal Pharmacy (Dr. Doyal Devonath)</v>
      </c>
    </row>
    <row r="123" spans="1:16" hidden="1">
      <c r="A123" t="str">
        <f t="shared" si="3"/>
        <v>20-230</v>
      </c>
      <c r="B123">
        <f t="shared" si="4"/>
        <v>20</v>
      </c>
      <c r="C123">
        <v>230</v>
      </c>
      <c r="D123" t="s">
        <v>40</v>
      </c>
      <c r="E123" t="s">
        <v>15446</v>
      </c>
      <c r="F123">
        <v>12951</v>
      </c>
      <c r="G123" t="s">
        <v>15447</v>
      </c>
      <c r="H123">
        <v>1732348850</v>
      </c>
      <c r="I123" t="s">
        <v>11164</v>
      </c>
      <c r="J123" t="s">
        <v>306</v>
      </c>
      <c r="K123" t="s">
        <v>138</v>
      </c>
      <c r="L123" t="s">
        <v>15448</v>
      </c>
      <c r="M123" t="s">
        <v>15449</v>
      </c>
      <c r="P123" s="31" t="str">
        <f t="shared" si="5"/>
        <v>Dr.Ashish Khumar Dhor (Dr.Ashish Khumar Dhar)</v>
      </c>
    </row>
    <row r="124" spans="1:16" hidden="1">
      <c r="A124" t="str">
        <f t="shared" si="3"/>
        <v>21-230</v>
      </c>
      <c r="B124">
        <f t="shared" si="4"/>
        <v>21</v>
      </c>
      <c r="C124">
        <v>230</v>
      </c>
      <c r="D124" t="s">
        <v>40</v>
      </c>
      <c r="E124" t="s">
        <v>8410</v>
      </c>
      <c r="F124">
        <v>8661</v>
      </c>
      <c r="G124" t="s">
        <v>8411</v>
      </c>
      <c r="H124">
        <v>1843713278</v>
      </c>
      <c r="I124" t="s">
        <v>131</v>
      </c>
      <c r="J124" t="s">
        <v>274</v>
      </c>
      <c r="K124" t="s">
        <v>133</v>
      </c>
      <c r="L124" t="s">
        <v>1359</v>
      </c>
      <c r="M124" t="s">
        <v>8412</v>
      </c>
      <c r="P124" s="31" t="str">
        <f t="shared" si="5"/>
        <v>Farjana Homoeo Hall (Dr. Shahjahan Khondokar)</v>
      </c>
    </row>
    <row r="125" spans="1:16" hidden="1">
      <c r="A125" t="str">
        <f t="shared" si="3"/>
        <v>22-230</v>
      </c>
      <c r="B125">
        <f t="shared" si="4"/>
        <v>22</v>
      </c>
      <c r="C125">
        <v>230</v>
      </c>
      <c r="D125" t="s">
        <v>40</v>
      </c>
      <c r="E125" t="s">
        <v>8407</v>
      </c>
      <c r="F125">
        <v>8659</v>
      </c>
      <c r="G125" t="s">
        <v>8408</v>
      </c>
      <c r="H125">
        <v>1758022421</v>
      </c>
      <c r="I125" t="s">
        <v>131</v>
      </c>
      <c r="J125" t="s">
        <v>274</v>
      </c>
      <c r="K125" t="s">
        <v>133</v>
      </c>
      <c r="L125" t="s">
        <v>1359</v>
      </c>
      <c r="M125" t="s">
        <v>8406</v>
      </c>
      <c r="P125" s="31" t="str">
        <f t="shared" si="5"/>
        <v>Fatematuz Zuhora Homoeo Hall (Dr. Fatematuz Zuhora)</v>
      </c>
    </row>
    <row r="126" spans="1:16" hidden="1">
      <c r="A126" t="str">
        <f t="shared" si="3"/>
        <v>23-230</v>
      </c>
      <c r="B126">
        <f t="shared" si="4"/>
        <v>23</v>
      </c>
      <c r="C126">
        <v>230</v>
      </c>
      <c r="D126" t="s">
        <v>40</v>
      </c>
      <c r="E126" t="s">
        <v>10339</v>
      </c>
      <c r="F126">
        <v>10545</v>
      </c>
      <c r="G126" t="s">
        <v>10340</v>
      </c>
      <c r="H126">
        <v>1819059916</v>
      </c>
      <c r="I126" t="s">
        <v>131</v>
      </c>
      <c r="J126" t="s">
        <v>2596</v>
      </c>
      <c r="K126" t="s">
        <v>138</v>
      </c>
      <c r="L126" t="s">
        <v>10341</v>
      </c>
      <c r="M126" t="s">
        <v>10342</v>
      </c>
      <c r="P126" s="31" t="str">
        <f t="shared" si="5"/>
        <v>Foysal Homoeo Hall (Dr Mukul)</v>
      </c>
    </row>
    <row r="127" spans="1:16" hidden="1">
      <c r="A127" t="str">
        <f t="shared" si="3"/>
        <v>24-230</v>
      </c>
      <c r="B127">
        <f t="shared" si="4"/>
        <v>24</v>
      </c>
      <c r="C127">
        <v>230</v>
      </c>
      <c r="D127" t="s">
        <v>40</v>
      </c>
      <c r="E127" t="s">
        <v>10314</v>
      </c>
      <c r="F127">
        <v>10530</v>
      </c>
      <c r="G127" t="s">
        <v>10315</v>
      </c>
      <c r="H127">
        <v>1676747931</v>
      </c>
      <c r="I127" t="s">
        <v>131</v>
      </c>
      <c r="J127" t="s">
        <v>10107</v>
      </c>
      <c r="K127" t="s">
        <v>133</v>
      </c>
      <c r="L127" t="s">
        <v>8349</v>
      </c>
      <c r="M127" t="s">
        <v>18916</v>
      </c>
      <c r="P127" s="31" t="str">
        <f t="shared" si="5"/>
        <v>Guro Nitai Homoeo Hall (Dr.Shukumol Deb)</v>
      </c>
    </row>
    <row r="128" spans="1:16" hidden="1">
      <c r="A128" t="str">
        <f t="shared" si="3"/>
        <v>25-230</v>
      </c>
      <c r="B128">
        <f t="shared" si="4"/>
        <v>25</v>
      </c>
      <c r="C128">
        <v>230</v>
      </c>
      <c r="D128" t="s">
        <v>40</v>
      </c>
      <c r="E128" t="s">
        <v>3321</v>
      </c>
      <c r="F128">
        <v>8629</v>
      </c>
      <c r="G128" t="s">
        <v>243</v>
      </c>
      <c r="H128">
        <v>0</v>
      </c>
      <c r="I128" t="s">
        <v>131</v>
      </c>
      <c r="J128" t="s">
        <v>172</v>
      </c>
      <c r="K128" t="s">
        <v>152</v>
      </c>
      <c r="L128" t="s">
        <v>8347</v>
      </c>
      <c r="M128" t="s">
        <v>6223</v>
      </c>
      <c r="P128" s="31" t="str">
        <f t="shared" si="5"/>
        <v>Haniman Homoeo Hall (Dr. Kajol)</v>
      </c>
    </row>
    <row r="129" spans="1:16" hidden="1">
      <c r="A129" t="str">
        <f t="shared" si="3"/>
        <v>26-230</v>
      </c>
      <c r="B129">
        <f t="shared" si="4"/>
        <v>26</v>
      </c>
      <c r="C129">
        <v>230</v>
      </c>
      <c r="D129" t="s">
        <v>40</v>
      </c>
      <c r="E129" t="s">
        <v>10354</v>
      </c>
      <c r="F129">
        <v>10549</v>
      </c>
      <c r="G129" t="s">
        <v>10355</v>
      </c>
      <c r="H129">
        <v>1726031842</v>
      </c>
      <c r="I129" t="s">
        <v>131</v>
      </c>
      <c r="J129" t="s">
        <v>2596</v>
      </c>
      <c r="K129" t="s">
        <v>138</v>
      </c>
      <c r="L129" t="s">
        <v>10341</v>
      </c>
      <c r="M129" t="s">
        <v>10356</v>
      </c>
      <c r="P129" s="31" t="str">
        <f t="shared" si="5"/>
        <v>Hazi Homoeo Hall (Dr: Aouwal)</v>
      </c>
    </row>
    <row r="130" spans="1:16" hidden="1">
      <c r="A130" t="str">
        <f t="shared" ref="A130:A193" si="6">B130&amp;"-"&amp;C130</f>
        <v>27-230</v>
      </c>
      <c r="B130">
        <f t="shared" ref="B130:B193" si="7">IF(C130=C129,B129+1,1)</f>
        <v>27</v>
      </c>
      <c r="C130">
        <v>230</v>
      </c>
      <c r="D130" t="s">
        <v>40</v>
      </c>
      <c r="E130" t="s">
        <v>15422</v>
      </c>
      <c r="F130">
        <v>12942</v>
      </c>
      <c r="G130" t="s">
        <v>1447</v>
      </c>
      <c r="H130">
        <v>7173622402</v>
      </c>
      <c r="I130" t="s">
        <v>15423</v>
      </c>
      <c r="J130" t="s">
        <v>10924</v>
      </c>
      <c r="K130" t="s">
        <v>1402</v>
      </c>
      <c r="L130" t="s">
        <v>10341</v>
      </c>
      <c r="M130" t="s">
        <v>15424</v>
      </c>
      <c r="P130" s="31" t="str">
        <f t="shared" ref="P130:P193" si="8">PROPER(G130&amp;" ("&amp;E130&amp;")")</f>
        <v>Henimen Homoeo Hall (Dr Bhulu)</v>
      </c>
    </row>
    <row r="131" spans="1:16" hidden="1">
      <c r="A131" t="str">
        <f t="shared" si="6"/>
        <v>28-230</v>
      </c>
      <c r="B131">
        <f t="shared" si="7"/>
        <v>28</v>
      </c>
      <c r="C131">
        <v>230</v>
      </c>
      <c r="D131" t="s">
        <v>40</v>
      </c>
      <c r="E131" t="s">
        <v>8388</v>
      </c>
      <c r="F131">
        <v>8648</v>
      </c>
      <c r="G131" t="s">
        <v>1447</v>
      </c>
      <c r="H131">
        <v>1862596308</v>
      </c>
      <c r="I131" t="s">
        <v>131</v>
      </c>
      <c r="J131" t="s">
        <v>230</v>
      </c>
      <c r="K131" t="s">
        <v>133</v>
      </c>
      <c r="L131" t="s">
        <v>8381</v>
      </c>
      <c r="M131" t="s">
        <v>8381</v>
      </c>
      <c r="P131" s="31" t="str">
        <f t="shared" si="8"/>
        <v>Henimen Homoeo Hall (Dr. Saddam Hossain)</v>
      </c>
    </row>
    <row r="132" spans="1:16" hidden="1">
      <c r="A132" t="str">
        <f t="shared" si="6"/>
        <v>29-230</v>
      </c>
      <c r="B132">
        <f t="shared" si="7"/>
        <v>29</v>
      </c>
      <c r="C132">
        <v>230</v>
      </c>
      <c r="D132" t="s">
        <v>40</v>
      </c>
      <c r="E132" t="s">
        <v>5363</v>
      </c>
      <c r="F132">
        <v>8658</v>
      </c>
      <c r="G132" t="s">
        <v>7377</v>
      </c>
      <c r="H132" t="s">
        <v>8405</v>
      </c>
      <c r="I132" t="s">
        <v>131</v>
      </c>
      <c r="J132" t="s">
        <v>274</v>
      </c>
      <c r="K132" t="s">
        <v>152</v>
      </c>
      <c r="L132" t="s">
        <v>1359</v>
      </c>
      <c r="M132" t="s">
        <v>8406</v>
      </c>
      <c r="P132" s="31" t="str">
        <f t="shared" si="8"/>
        <v>Ibrahim Homoeo Hall (Dr. Saiful Islam )</v>
      </c>
    </row>
    <row r="133" spans="1:16" hidden="1">
      <c r="A133" t="str">
        <f t="shared" si="6"/>
        <v>30-230</v>
      </c>
      <c r="B133">
        <f t="shared" si="7"/>
        <v>30</v>
      </c>
      <c r="C133">
        <v>230</v>
      </c>
      <c r="D133" t="s">
        <v>40</v>
      </c>
      <c r="E133" t="s">
        <v>15425</v>
      </c>
      <c r="F133">
        <v>12943</v>
      </c>
      <c r="G133" t="s">
        <v>15426</v>
      </c>
      <c r="H133">
        <v>1712863072</v>
      </c>
      <c r="I133" t="s">
        <v>11164</v>
      </c>
      <c r="J133" t="s">
        <v>14960</v>
      </c>
      <c r="K133" t="s">
        <v>138</v>
      </c>
      <c r="L133" t="s">
        <v>15427</v>
      </c>
      <c r="M133" t="s">
        <v>15420</v>
      </c>
      <c r="P133" s="31" t="str">
        <f t="shared" si="8"/>
        <v>Janakallan Homoe Hall (Dr Ajit Chandra Das)</v>
      </c>
    </row>
    <row r="134" spans="1:16" hidden="1">
      <c r="A134" t="str">
        <f t="shared" si="6"/>
        <v>31-230</v>
      </c>
      <c r="B134">
        <f t="shared" si="7"/>
        <v>31</v>
      </c>
      <c r="C134">
        <v>230</v>
      </c>
      <c r="D134" t="s">
        <v>40</v>
      </c>
      <c r="E134" t="s">
        <v>10061</v>
      </c>
      <c r="F134">
        <v>10384</v>
      </c>
      <c r="G134" t="s">
        <v>7225</v>
      </c>
      <c r="H134">
        <v>1913834660</v>
      </c>
      <c r="I134" t="s">
        <v>131</v>
      </c>
      <c r="K134" t="s">
        <v>152</v>
      </c>
      <c r="L134" t="s">
        <v>10062</v>
      </c>
      <c r="M134" t="s">
        <v>10062</v>
      </c>
      <c r="P134" s="31" t="str">
        <f t="shared" si="8"/>
        <v>Janokallan Homoeo Hall (Dr.Tanmoy)</v>
      </c>
    </row>
    <row r="135" spans="1:16" hidden="1">
      <c r="A135" t="str">
        <f t="shared" si="6"/>
        <v>32-230</v>
      </c>
      <c r="B135">
        <f t="shared" si="7"/>
        <v>32</v>
      </c>
      <c r="C135">
        <v>230</v>
      </c>
      <c r="D135" t="s">
        <v>40</v>
      </c>
      <c r="E135" t="s">
        <v>8369</v>
      </c>
      <c r="F135">
        <v>8637</v>
      </c>
      <c r="G135" t="s">
        <v>1765</v>
      </c>
      <c r="H135">
        <v>1721465121</v>
      </c>
      <c r="I135" t="s">
        <v>131</v>
      </c>
      <c r="J135" t="s">
        <v>397</v>
      </c>
      <c r="K135" t="s">
        <v>152</v>
      </c>
      <c r="L135" t="s">
        <v>8363</v>
      </c>
      <c r="M135" t="s">
        <v>8368</v>
      </c>
      <c r="N135" t="s">
        <v>8349</v>
      </c>
      <c r="P135" s="31" t="str">
        <f t="shared" si="8"/>
        <v>Jononi Homoeo Hall (Dr. Kanai Lal)</v>
      </c>
    </row>
    <row r="136" spans="1:16" hidden="1">
      <c r="A136" t="str">
        <f t="shared" si="6"/>
        <v>33-230</v>
      </c>
      <c r="B136">
        <f t="shared" si="7"/>
        <v>33</v>
      </c>
      <c r="C136">
        <v>230</v>
      </c>
      <c r="D136" t="s">
        <v>40</v>
      </c>
      <c r="E136" t="s">
        <v>8362</v>
      </c>
      <c r="F136">
        <v>8633</v>
      </c>
      <c r="G136" t="s">
        <v>2068</v>
      </c>
      <c r="H136">
        <v>1765306928</v>
      </c>
      <c r="I136" t="s">
        <v>131</v>
      </c>
      <c r="J136" t="s">
        <v>397</v>
      </c>
      <c r="K136" t="s">
        <v>138</v>
      </c>
      <c r="L136" t="s">
        <v>8363</v>
      </c>
      <c r="M136" t="s">
        <v>8364</v>
      </c>
      <c r="P136" s="31" t="str">
        <f t="shared" si="8"/>
        <v>Jonoseba Homoeo Hall (Dr. Mosharaf Hossain)</v>
      </c>
    </row>
    <row r="137" spans="1:16" hidden="1">
      <c r="A137" t="str">
        <f t="shared" si="6"/>
        <v>34-230</v>
      </c>
      <c r="B137">
        <f t="shared" si="7"/>
        <v>34</v>
      </c>
      <c r="C137">
        <v>230</v>
      </c>
      <c r="D137" t="s">
        <v>40</v>
      </c>
      <c r="E137" t="s">
        <v>8413</v>
      </c>
      <c r="F137">
        <v>8662</v>
      </c>
      <c r="G137" t="s">
        <v>492</v>
      </c>
      <c r="H137">
        <v>1726431541</v>
      </c>
      <c r="I137" t="s">
        <v>131</v>
      </c>
      <c r="J137" t="s">
        <v>274</v>
      </c>
      <c r="K137" t="s">
        <v>133</v>
      </c>
      <c r="L137" t="s">
        <v>1359</v>
      </c>
      <c r="M137" t="s">
        <v>8412</v>
      </c>
      <c r="P137" s="31" t="str">
        <f t="shared" si="8"/>
        <v>Joy Homoeo Hall (Dr. Chandon Kumar Datto)</v>
      </c>
    </row>
    <row r="138" spans="1:16" hidden="1">
      <c r="A138" t="str">
        <f t="shared" si="6"/>
        <v>35-230</v>
      </c>
      <c r="B138">
        <f t="shared" si="7"/>
        <v>35</v>
      </c>
      <c r="C138">
        <v>230</v>
      </c>
      <c r="D138" t="s">
        <v>40</v>
      </c>
      <c r="E138" t="s">
        <v>7970</v>
      </c>
      <c r="F138">
        <v>8640</v>
      </c>
      <c r="G138" t="s">
        <v>1111</v>
      </c>
      <c r="H138">
        <v>1813984727</v>
      </c>
      <c r="I138" t="s">
        <v>131</v>
      </c>
      <c r="J138" t="s">
        <v>397</v>
      </c>
      <c r="K138" t="s">
        <v>152</v>
      </c>
      <c r="L138" t="s">
        <v>8363</v>
      </c>
      <c r="M138" t="s">
        <v>8371</v>
      </c>
      <c r="P138" s="31" t="str">
        <f t="shared" si="8"/>
        <v>Maa Homoeo Hall (Dr. Iqbal Hossain)</v>
      </c>
    </row>
    <row r="139" spans="1:16" hidden="1">
      <c r="A139" t="str">
        <f t="shared" si="6"/>
        <v>36-230</v>
      </c>
      <c r="B139">
        <f t="shared" si="7"/>
        <v>36</v>
      </c>
      <c r="C139">
        <v>230</v>
      </c>
      <c r="D139" t="s">
        <v>40</v>
      </c>
      <c r="E139" t="s">
        <v>14120</v>
      </c>
      <c r="F139">
        <v>12330</v>
      </c>
      <c r="G139" t="s">
        <v>1111</v>
      </c>
      <c r="H139">
        <v>1715737779</v>
      </c>
      <c r="I139" t="s">
        <v>11538</v>
      </c>
      <c r="J139" t="s">
        <v>172</v>
      </c>
      <c r="K139" t="s">
        <v>138</v>
      </c>
      <c r="L139" t="s">
        <v>14121</v>
      </c>
      <c r="M139" t="s">
        <v>14122</v>
      </c>
      <c r="P139" s="31" t="str">
        <f t="shared" si="8"/>
        <v>Maa Homoeo Hall (Dr.Prodip Acharjo)</v>
      </c>
    </row>
    <row r="140" spans="1:16" hidden="1">
      <c r="A140" t="str">
        <f t="shared" si="6"/>
        <v>37-230</v>
      </c>
      <c r="B140">
        <f t="shared" si="7"/>
        <v>37</v>
      </c>
      <c r="C140">
        <v>230</v>
      </c>
      <c r="D140" t="s">
        <v>40</v>
      </c>
      <c r="E140" t="s">
        <v>15388</v>
      </c>
      <c r="F140">
        <v>12931</v>
      </c>
      <c r="G140" t="s">
        <v>1111</v>
      </c>
      <c r="H140">
        <v>1816167037</v>
      </c>
      <c r="I140" t="s">
        <v>11164</v>
      </c>
      <c r="J140" t="s">
        <v>172</v>
      </c>
      <c r="K140" t="s">
        <v>1402</v>
      </c>
      <c r="L140" t="s">
        <v>15386</v>
      </c>
      <c r="M140" t="s">
        <v>15389</v>
      </c>
      <c r="P140" s="31" t="str">
        <f t="shared" si="8"/>
        <v>Maa Homoeo Hall (Dr Sabikunnahar (Shirin))</v>
      </c>
    </row>
    <row r="141" spans="1:16" hidden="1">
      <c r="A141" t="str">
        <f t="shared" si="6"/>
        <v>38-230</v>
      </c>
      <c r="B141">
        <f t="shared" si="7"/>
        <v>38</v>
      </c>
      <c r="C141">
        <v>230</v>
      </c>
      <c r="D141" t="s">
        <v>40</v>
      </c>
      <c r="E141" t="s">
        <v>15385</v>
      </c>
      <c r="F141">
        <v>12930</v>
      </c>
      <c r="G141" t="s">
        <v>2770</v>
      </c>
      <c r="H141">
        <v>1718582259</v>
      </c>
      <c r="I141" t="s">
        <v>11164</v>
      </c>
      <c r="J141" t="s">
        <v>274</v>
      </c>
      <c r="K141" t="s">
        <v>152</v>
      </c>
      <c r="L141" t="s">
        <v>15386</v>
      </c>
      <c r="M141" t="s">
        <v>15387</v>
      </c>
      <c r="P141" s="31" t="str">
        <f t="shared" si="8"/>
        <v>Maa Moni Homoeo Hall (Dr Sukhendro Voumik)</v>
      </c>
    </row>
    <row r="142" spans="1:16" hidden="1">
      <c r="A142" t="str">
        <f t="shared" si="6"/>
        <v>39-230</v>
      </c>
      <c r="B142">
        <f t="shared" si="7"/>
        <v>39</v>
      </c>
      <c r="C142">
        <v>230</v>
      </c>
      <c r="D142" t="s">
        <v>40</v>
      </c>
      <c r="E142" t="s">
        <v>14529</v>
      </c>
      <c r="F142">
        <v>12528</v>
      </c>
      <c r="G142" t="s">
        <v>14530</v>
      </c>
      <c r="H142">
        <v>1914228306</v>
      </c>
      <c r="I142" t="s">
        <v>14531</v>
      </c>
      <c r="J142" t="s">
        <v>274</v>
      </c>
      <c r="K142" t="s">
        <v>1402</v>
      </c>
      <c r="L142" t="s">
        <v>9722</v>
      </c>
      <c r="M142" t="s">
        <v>14532</v>
      </c>
      <c r="P142" s="31" t="str">
        <f t="shared" si="8"/>
        <v>Manik Homoeo Pharmacy  (Dr.Manik Miah Bhuiyan )</v>
      </c>
    </row>
    <row r="143" spans="1:16" hidden="1">
      <c r="A143" t="str">
        <f t="shared" si="6"/>
        <v>40-230</v>
      </c>
      <c r="B143">
        <f t="shared" si="7"/>
        <v>40</v>
      </c>
      <c r="C143">
        <v>230</v>
      </c>
      <c r="D143" t="s">
        <v>40</v>
      </c>
      <c r="E143" t="s">
        <v>942</v>
      </c>
      <c r="F143">
        <v>8638</v>
      </c>
      <c r="G143" t="s">
        <v>210</v>
      </c>
      <c r="H143">
        <v>1775295252</v>
      </c>
      <c r="I143" t="s">
        <v>131</v>
      </c>
      <c r="J143" t="s">
        <v>397</v>
      </c>
      <c r="K143" t="s">
        <v>133</v>
      </c>
      <c r="L143" t="s">
        <v>8363</v>
      </c>
      <c r="M143" t="s">
        <v>8368</v>
      </c>
      <c r="P143" s="31" t="str">
        <f t="shared" si="8"/>
        <v>Master Homoeo Hall (Dr. Kamrul Islam)</v>
      </c>
    </row>
    <row r="144" spans="1:16" hidden="1">
      <c r="A144" t="str">
        <f t="shared" si="6"/>
        <v>41-230</v>
      </c>
      <c r="B144">
        <f t="shared" si="7"/>
        <v>41</v>
      </c>
      <c r="C144">
        <v>230</v>
      </c>
      <c r="D144" t="s">
        <v>40</v>
      </c>
      <c r="E144" t="s">
        <v>539</v>
      </c>
      <c r="F144">
        <v>8623</v>
      </c>
      <c r="G144" t="s">
        <v>3591</v>
      </c>
      <c r="H144">
        <v>0</v>
      </c>
      <c r="I144" t="s">
        <v>131</v>
      </c>
      <c r="J144" t="s">
        <v>172</v>
      </c>
      <c r="K144" t="s">
        <v>133</v>
      </c>
      <c r="L144" t="s">
        <v>8349</v>
      </c>
      <c r="M144" t="s">
        <v>8349</v>
      </c>
      <c r="P144" s="31" t="str">
        <f t="shared" si="8"/>
        <v>Matri Homoeo Hall (Dr. Habibur Rahman)</v>
      </c>
    </row>
    <row r="145" spans="1:16" hidden="1">
      <c r="A145" t="str">
        <f t="shared" si="6"/>
        <v>42-230</v>
      </c>
      <c r="B145">
        <f t="shared" si="7"/>
        <v>42</v>
      </c>
      <c r="C145">
        <v>230</v>
      </c>
      <c r="D145" t="s">
        <v>40</v>
      </c>
      <c r="E145" t="s">
        <v>2027</v>
      </c>
      <c r="F145">
        <v>8665</v>
      </c>
      <c r="G145" t="s">
        <v>512</v>
      </c>
      <c r="H145">
        <v>1712121626</v>
      </c>
      <c r="I145" t="s">
        <v>8415</v>
      </c>
      <c r="J145" t="s">
        <v>306</v>
      </c>
      <c r="K145" t="s">
        <v>152</v>
      </c>
      <c r="L145" t="s">
        <v>8416</v>
      </c>
      <c r="M145" t="s">
        <v>8417</v>
      </c>
      <c r="P145" s="31" t="str">
        <f t="shared" si="8"/>
        <v>Momota Homoeo Hall (Dr. Monirul Islam)</v>
      </c>
    </row>
    <row r="146" spans="1:16" hidden="1">
      <c r="A146" t="str">
        <f t="shared" si="6"/>
        <v>43-230</v>
      </c>
      <c r="B146">
        <f t="shared" si="7"/>
        <v>43</v>
      </c>
      <c r="C146">
        <v>230</v>
      </c>
      <c r="D146" t="s">
        <v>40</v>
      </c>
      <c r="E146" t="s">
        <v>8356</v>
      </c>
      <c r="F146">
        <v>8627</v>
      </c>
      <c r="G146" t="s">
        <v>8357</v>
      </c>
      <c r="H146">
        <v>1863844009</v>
      </c>
      <c r="I146" t="s">
        <v>131</v>
      </c>
      <c r="J146" t="s">
        <v>172</v>
      </c>
      <c r="K146" t="s">
        <v>138</v>
      </c>
      <c r="L146" t="s">
        <v>8347</v>
      </c>
      <c r="M146" t="s">
        <v>6223</v>
      </c>
      <c r="P146" s="31" t="str">
        <f t="shared" si="8"/>
        <v>Monomohon Homoeo Hall (Dr. Sorop Ratan)</v>
      </c>
    </row>
    <row r="147" spans="1:16" hidden="1">
      <c r="A147" t="str">
        <f t="shared" si="6"/>
        <v>44-230</v>
      </c>
      <c r="B147">
        <f t="shared" si="7"/>
        <v>44</v>
      </c>
      <c r="C147">
        <v>230</v>
      </c>
      <c r="D147" t="s">
        <v>40</v>
      </c>
      <c r="E147" t="s">
        <v>11284</v>
      </c>
      <c r="F147">
        <v>11032</v>
      </c>
      <c r="G147" t="s">
        <v>11390</v>
      </c>
      <c r="H147">
        <v>1934448269</v>
      </c>
      <c r="I147">
        <v>0</v>
      </c>
      <c r="J147">
        <v>0</v>
      </c>
      <c r="K147" t="s">
        <v>138</v>
      </c>
      <c r="L147" t="s">
        <v>11391</v>
      </c>
      <c r="M147" t="s">
        <v>11391</v>
      </c>
      <c r="P147" s="31" t="str">
        <f t="shared" si="8"/>
        <v>Mpo-Abu Jafor-Comilla1 (Self Stock)</v>
      </c>
    </row>
    <row r="148" spans="1:16" hidden="1">
      <c r="A148" t="str">
        <f t="shared" si="6"/>
        <v>45-230</v>
      </c>
      <c r="B148">
        <f t="shared" si="7"/>
        <v>45</v>
      </c>
      <c r="C148">
        <v>230</v>
      </c>
      <c r="D148" t="s">
        <v>40</v>
      </c>
      <c r="E148" t="s">
        <v>8418</v>
      </c>
      <c r="F148">
        <v>8666</v>
      </c>
      <c r="G148" t="s">
        <v>8419</v>
      </c>
      <c r="H148">
        <v>1924444585</v>
      </c>
      <c r="I148" t="s">
        <v>8420</v>
      </c>
      <c r="J148" t="s">
        <v>306</v>
      </c>
      <c r="K148" t="s">
        <v>152</v>
      </c>
      <c r="L148" t="s">
        <v>8416</v>
      </c>
      <c r="M148" t="s">
        <v>8417</v>
      </c>
      <c r="P148" s="31" t="str">
        <f t="shared" si="8"/>
        <v>New Akhonda Homoeo Hall (Dr. Rajib Debonath)</v>
      </c>
    </row>
    <row r="149" spans="1:16" hidden="1">
      <c r="A149" t="str">
        <f t="shared" si="6"/>
        <v>46-230</v>
      </c>
      <c r="B149">
        <f t="shared" si="7"/>
        <v>46</v>
      </c>
      <c r="C149">
        <v>230</v>
      </c>
      <c r="D149" t="s">
        <v>40</v>
      </c>
      <c r="E149" t="s">
        <v>7920</v>
      </c>
      <c r="F149">
        <v>10539</v>
      </c>
      <c r="G149" t="s">
        <v>7921</v>
      </c>
      <c r="H149">
        <v>1724098551</v>
      </c>
      <c r="I149" t="s">
        <v>131</v>
      </c>
      <c r="J149" t="s">
        <v>2596</v>
      </c>
      <c r="K149" t="s">
        <v>133</v>
      </c>
      <c r="L149" t="s">
        <v>7922</v>
      </c>
      <c r="M149" t="s">
        <v>7923</v>
      </c>
      <c r="P149" s="31" t="str">
        <f t="shared" si="8"/>
        <v>New Montola Homoeo Hall (Dr:Azad Hosen)</v>
      </c>
    </row>
    <row r="150" spans="1:16" hidden="1">
      <c r="A150" t="str">
        <f t="shared" si="6"/>
        <v>47-230</v>
      </c>
      <c r="B150">
        <f t="shared" si="7"/>
        <v>47</v>
      </c>
      <c r="C150">
        <v>230</v>
      </c>
      <c r="D150" t="s">
        <v>40</v>
      </c>
      <c r="E150" t="s">
        <v>8352</v>
      </c>
      <c r="F150">
        <v>8625</v>
      </c>
      <c r="G150" t="s">
        <v>8353</v>
      </c>
      <c r="H150">
        <v>0</v>
      </c>
      <c r="I150" t="s">
        <v>131</v>
      </c>
      <c r="J150" t="s">
        <v>172</v>
      </c>
      <c r="K150" t="s">
        <v>152</v>
      </c>
      <c r="L150" t="s">
        <v>8349</v>
      </c>
      <c r="M150" t="s">
        <v>8349</v>
      </c>
      <c r="P150" s="31" t="str">
        <f t="shared" si="8"/>
        <v>New Sonkar Homoeo Hall (Dr. Bilto De)</v>
      </c>
    </row>
    <row r="151" spans="1:16" hidden="1">
      <c r="A151" t="str">
        <f t="shared" si="6"/>
        <v>48-230</v>
      </c>
      <c r="B151">
        <f t="shared" si="7"/>
        <v>48</v>
      </c>
      <c r="C151">
        <v>230</v>
      </c>
      <c r="D151" t="s">
        <v>40</v>
      </c>
      <c r="E151" t="s">
        <v>8396</v>
      </c>
      <c r="F151">
        <v>8652</v>
      </c>
      <c r="G151" t="s">
        <v>144</v>
      </c>
      <c r="H151">
        <v>1710980941</v>
      </c>
      <c r="I151" t="s">
        <v>131</v>
      </c>
      <c r="J151" t="s">
        <v>230</v>
      </c>
      <c r="K151" t="s">
        <v>152</v>
      </c>
      <c r="L151" t="s">
        <v>1359</v>
      </c>
      <c r="M151" t="s">
        <v>8395</v>
      </c>
      <c r="P151" s="31" t="str">
        <f t="shared" si="8"/>
        <v>Niramoy Homoeo Hall (Dr. Abu Monayem Mostafa)</v>
      </c>
    </row>
    <row r="152" spans="1:16" hidden="1">
      <c r="A152" t="str">
        <f t="shared" si="6"/>
        <v>49-230</v>
      </c>
      <c r="B152">
        <f t="shared" si="7"/>
        <v>49</v>
      </c>
      <c r="C152">
        <v>230</v>
      </c>
      <c r="D152" t="s">
        <v>40</v>
      </c>
      <c r="E152" t="s">
        <v>9721</v>
      </c>
      <c r="F152">
        <v>10064</v>
      </c>
      <c r="G152" t="s">
        <v>144</v>
      </c>
      <c r="H152">
        <v>1713612918</v>
      </c>
      <c r="I152" t="s">
        <v>131</v>
      </c>
      <c r="K152" t="s">
        <v>152</v>
      </c>
      <c r="L152" t="s">
        <v>18917</v>
      </c>
      <c r="M152" t="s">
        <v>9724</v>
      </c>
      <c r="P152" s="31" t="str">
        <f t="shared" si="8"/>
        <v>Niramoy Homoeo Hall (Dr Hafez Rohul Amin)</v>
      </c>
    </row>
    <row r="153" spans="1:16" hidden="1">
      <c r="A153" t="str">
        <f t="shared" si="6"/>
        <v>50-230</v>
      </c>
      <c r="B153">
        <f t="shared" si="7"/>
        <v>50</v>
      </c>
      <c r="C153">
        <v>230</v>
      </c>
      <c r="D153" t="s">
        <v>40</v>
      </c>
      <c r="E153" t="s">
        <v>8345</v>
      </c>
      <c r="F153">
        <v>8631</v>
      </c>
      <c r="G153" t="s">
        <v>8360</v>
      </c>
      <c r="H153">
        <v>1712617857</v>
      </c>
      <c r="I153" t="s">
        <v>131</v>
      </c>
      <c r="J153" t="s">
        <v>172</v>
      </c>
      <c r="K153" t="s">
        <v>152</v>
      </c>
      <c r="L153" t="s">
        <v>8347</v>
      </c>
      <c r="M153" t="s">
        <v>8361</v>
      </c>
      <c r="P153" s="31" t="str">
        <f t="shared" si="8"/>
        <v>Okhonda Homoeo Hall (Dr. Uttom Kumar)</v>
      </c>
    </row>
    <row r="154" spans="1:16" hidden="1">
      <c r="A154" t="str">
        <f t="shared" si="6"/>
        <v>51-230</v>
      </c>
      <c r="B154">
        <f t="shared" si="7"/>
        <v>51</v>
      </c>
      <c r="C154">
        <v>230</v>
      </c>
      <c r="D154" t="s">
        <v>40</v>
      </c>
      <c r="E154" t="s">
        <v>8389</v>
      </c>
      <c r="F154">
        <v>8649</v>
      </c>
      <c r="G154" t="s">
        <v>8390</v>
      </c>
      <c r="H154">
        <v>1711716019</v>
      </c>
      <c r="I154" t="s">
        <v>131</v>
      </c>
      <c r="J154" t="s">
        <v>230</v>
      </c>
      <c r="K154" t="s">
        <v>133</v>
      </c>
      <c r="L154" t="s">
        <v>8381</v>
      </c>
      <c r="M154" t="s">
        <v>8381</v>
      </c>
      <c r="P154" s="31" t="str">
        <f t="shared" si="8"/>
        <v>Organon Homoeo Hall (Dr. Shazzad Hossain)</v>
      </c>
    </row>
    <row r="155" spans="1:16" hidden="1">
      <c r="A155" t="str">
        <f t="shared" si="6"/>
        <v>52-230</v>
      </c>
      <c r="B155">
        <f t="shared" si="7"/>
        <v>52</v>
      </c>
      <c r="C155">
        <v>230</v>
      </c>
      <c r="D155" t="s">
        <v>40</v>
      </c>
      <c r="E155" t="s">
        <v>8421</v>
      </c>
      <c r="F155">
        <v>8668</v>
      </c>
      <c r="G155" t="s">
        <v>2615</v>
      </c>
      <c r="H155">
        <v>1818446457</v>
      </c>
      <c r="I155" t="s">
        <v>131</v>
      </c>
      <c r="J155" t="s">
        <v>306</v>
      </c>
      <c r="K155" t="s">
        <v>152</v>
      </c>
      <c r="L155" t="s">
        <v>8363</v>
      </c>
      <c r="M155" t="s">
        <v>8364</v>
      </c>
      <c r="P155" s="31" t="str">
        <f t="shared" si="8"/>
        <v>Rokeya Homoeo Hall (Dr. Rokeya Begum)</v>
      </c>
    </row>
    <row r="156" spans="1:16" hidden="1">
      <c r="A156" t="str">
        <f t="shared" si="6"/>
        <v>53-230</v>
      </c>
      <c r="B156">
        <f t="shared" si="7"/>
        <v>53</v>
      </c>
      <c r="C156">
        <v>230</v>
      </c>
      <c r="D156" t="s">
        <v>40</v>
      </c>
      <c r="E156" t="s">
        <v>15417</v>
      </c>
      <c r="F156">
        <v>12940</v>
      </c>
      <c r="G156" t="s">
        <v>15418</v>
      </c>
      <c r="H156">
        <v>1816158335</v>
      </c>
      <c r="I156" t="s">
        <v>131</v>
      </c>
      <c r="J156" t="s">
        <v>306</v>
      </c>
      <c r="K156" t="s">
        <v>1402</v>
      </c>
      <c r="L156" t="s">
        <v>15419</v>
      </c>
      <c r="M156" t="s">
        <v>15420</v>
      </c>
      <c r="P156" s="31" t="str">
        <f t="shared" si="8"/>
        <v>Romij Homoeo Hall (Dr Md Alomgir Hossin)</v>
      </c>
    </row>
    <row r="157" spans="1:16" hidden="1">
      <c r="A157" t="str">
        <f t="shared" si="6"/>
        <v>54-230</v>
      </c>
      <c r="B157">
        <f t="shared" si="7"/>
        <v>54</v>
      </c>
      <c r="C157">
        <v>230</v>
      </c>
      <c r="D157" t="s">
        <v>40</v>
      </c>
      <c r="E157" t="s">
        <v>8345</v>
      </c>
      <c r="F157">
        <v>8621</v>
      </c>
      <c r="G157" t="s">
        <v>8346</v>
      </c>
      <c r="H157">
        <v>1929412647</v>
      </c>
      <c r="I157" t="s">
        <v>131</v>
      </c>
      <c r="J157" t="s">
        <v>172</v>
      </c>
      <c r="K157" t="s">
        <v>152</v>
      </c>
      <c r="L157" t="s">
        <v>8347</v>
      </c>
      <c r="M157" t="s">
        <v>8348</v>
      </c>
      <c r="P157" s="31" t="str">
        <f t="shared" si="8"/>
        <v>Sadona Homoeo (Dr. Uttom Kumar)</v>
      </c>
    </row>
    <row r="158" spans="1:16" hidden="1">
      <c r="A158" t="str">
        <f t="shared" si="6"/>
        <v>55-230</v>
      </c>
      <c r="B158">
        <f t="shared" si="7"/>
        <v>55</v>
      </c>
      <c r="C158">
        <v>230</v>
      </c>
      <c r="D158" t="s">
        <v>40</v>
      </c>
      <c r="E158" t="s">
        <v>8376</v>
      </c>
      <c r="F158">
        <v>8643</v>
      </c>
      <c r="G158" t="s">
        <v>8377</v>
      </c>
      <c r="H158">
        <v>1838132938</v>
      </c>
      <c r="I158" t="s">
        <v>131</v>
      </c>
      <c r="J158" t="s">
        <v>397</v>
      </c>
      <c r="K158" t="s">
        <v>152</v>
      </c>
      <c r="L158" t="s">
        <v>8363</v>
      </c>
      <c r="M158" t="s">
        <v>8378</v>
      </c>
      <c r="P158" s="31" t="str">
        <f t="shared" si="8"/>
        <v>Sagar Homoeo Hall (Dr. Rahul)</v>
      </c>
    </row>
    <row r="159" spans="1:16" hidden="1">
      <c r="A159" t="str">
        <f t="shared" si="6"/>
        <v>56-230</v>
      </c>
      <c r="B159">
        <f t="shared" si="7"/>
        <v>56</v>
      </c>
      <c r="C159">
        <v>230</v>
      </c>
      <c r="D159" t="s">
        <v>40</v>
      </c>
      <c r="E159" t="s">
        <v>14533</v>
      </c>
      <c r="F159">
        <v>12529</v>
      </c>
      <c r="G159" t="s">
        <v>682</v>
      </c>
      <c r="H159">
        <v>1838132938</v>
      </c>
      <c r="I159" t="s">
        <v>11164</v>
      </c>
      <c r="J159" t="s">
        <v>274</v>
      </c>
      <c r="K159" t="s">
        <v>11942</v>
      </c>
      <c r="L159" t="s">
        <v>9722</v>
      </c>
      <c r="M159" t="s">
        <v>14532</v>
      </c>
      <c r="P159" s="31" t="str">
        <f t="shared" si="8"/>
        <v>Sagor Homoeo Hall (Dr.Rahul Chakravorty )</v>
      </c>
    </row>
    <row r="160" spans="1:16" hidden="1">
      <c r="A160" t="str">
        <f t="shared" si="6"/>
        <v>57-230</v>
      </c>
      <c r="B160">
        <f t="shared" si="7"/>
        <v>57</v>
      </c>
      <c r="C160">
        <v>230</v>
      </c>
      <c r="D160" t="s">
        <v>40</v>
      </c>
      <c r="E160" t="s">
        <v>8414</v>
      </c>
      <c r="F160">
        <v>8664</v>
      </c>
      <c r="G160" t="s">
        <v>4971</v>
      </c>
      <c r="H160">
        <v>1944203158</v>
      </c>
      <c r="I160" t="s">
        <v>8415</v>
      </c>
      <c r="J160" t="s">
        <v>306</v>
      </c>
      <c r="K160" t="s">
        <v>152</v>
      </c>
      <c r="L160" t="s">
        <v>8349</v>
      </c>
      <c r="M160" t="s">
        <v>8349</v>
      </c>
      <c r="N160" t="s">
        <v>9724</v>
      </c>
      <c r="P160" s="31" t="str">
        <f t="shared" si="8"/>
        <v>Sankor Homoeo Hall (Dr. Prodip Dey)</v>
      </c>
    </row>
    <row r="161" spans="1:16" hidden="1">
      <c r="A161" t="str">
        <f t="shared" si="6"/>
        <v>58-230</v>
      </c>
      <c r="B161">
        <f t="shared" si="7"/>
        <v>58</v>
      </c>
      <c r="C161">
        <v>230</v>
      </c>
      <c r="D161" t="s">
        <v>40</v>
      </c>
      <c r="E161" t="s">
        <v>15421</v>
      </c>
      <c r="F161">
        <v>12941</v>
      </c>
      <c r="G161" t="s">
        <v>199</v>
      </c>
      <c r="H161">
        <v>1812274430</v>
      </c>
      <c r="I161" t="s">
        <v>11538</v>
      </c>
      <c r="J161" t="s">
        <v>306</v>
      </c>
      <c r="K161" t="s">
        <v>1402</v>
      </c>
      <c r="L161" t="s">
        <v>15419</v>
      </c>
      <c r="M161" t="s">
        <v>15420</v>
      </c>
      <c r="P161" s="31" t="str">
        <f t="shared" si="8"/>
        <v>Sefa Homoeo Hall (Dr Abul Bosar)</v>
      </c>
    </row>
    <row r="162" spans="1:16" hidden="1">
      <c r="A162" t="str">
        <f t="shared" si="6"/>
        <v>59-230</v>
      </c>
      <c r="B162">
        <f t="shared" si="7"/>
        <v>59</v>
      </c>
      <c r="C162">
        <v>230</v>
      </c>
      <c r="D162" t="s">
        <v>40</v>
      </c>
      <c r="E162" t="s">
        <v>8380</v>
      </c>
      <c r="F162">
        <v>8645</v>
      </c>
      <c r="G162" t="s">
        <v>199</v>
      </c>
      <c r="H162">
        <v>1715680692</v>
      </c>
      <c r="I162" t="s">
        <v>131</v>
      </c>
      <c r="J162" t="s">
        <v>230</v>
      </c>
      <c r="K162" t="s">
        <v>152</v>
      </c>
      <c r="L162" t="s">
        <v>8381</v>
      </c>
      <c r="M162" t="s">
        <v>8382</v>
      </c>
      <c r="P162" s="31" t="str">
        <f t="shared" si="8"/>
        <v>Sefa Homoeo Hall (Dr. Khairul Amin)</v>
      </c>
    </row>
    <row r="163" spans="1:16" hidden="1">
      <c r="A163" t="str">
        <f t="shared" si="6"/>
        <v>60-230</v>
      </c>
      <c r="B163">
        <f t="shared" si="7"/>
        <v>60</v>
      </c>
      <c r="C163">
        <v>230</v>
      </c>
      <c r="D163" t="s">
        <v>40</v>
      </c>
      <c r="E163" t="s">
        <v>14534</v>
      </c>
      <c r="F163">
        <v>12530</v>
      </c>
      <c r="G163" t="s">
        <v>14535</v>
      </c>
      <c r="H163">
        <v>1713628508</v>
      </c>
      <c r="I163" t="s">
        <v>13098</v>
      </c>
      <c r="J163" t="s">
        <v>274</v>
      </c>
      <c r="K163" t="s">
        <v>1402</v>
      </c>
      <c r="L163" t="s">
        <v>9722</v>
      </c>
      <c r="M163" t="s">
        <v>14532</v>
      </c>
      <c r="P163" s="31" t="str">
        <f t="shared" si="8"/>
        <v>Sree Goro Homoeo Hall (Dr.Porimol Chandra Pal)</v>
      </c>
    </row>
    <row r="164" spans="1:16" hidden="1">
      <c r="A164" t="str">
        <f t="shared" si="6"/>
        <v>61-230</v>
      </c>
      <c r="B164">
        <f t="shared" si="7"/>
        <v>61</v>
      </c>
      <c r="C164">
        <v>230</v>
      </c>
      <c r="D164" t="s">
        <v>40</v>
      </c>
      <c r="E164" t="s">
        <v>18573</v>
      </c>
      <c r="F164">
        <v>11112</v>
      </c>
      <c r="G164" t="s">
        <v>11572</v>
      </c>
      <c r="H164">
        <v>1731612900</v>
      </c>
      <c r="I164" t="s">
        <v>11164</v>
      </c>
      <c r="J164" t="s">
        <v>10912</v>
      </c>
      <c r="K164" t="s">
        <v>1402</v>
      </c>
      <c r="L164" t="s">
        <v>11573</v>
      </c>
      <c r="M164" t="s">
        <v>11574</v>
      </c>
      <c r="P164" s="31" t="str">
        <f t="shared" si="8"/>
        <v>Tasnia Homoeo Hall (Dr Ismail Hossen Robel)</v>
      </c>
    </row>
    <row r="165" spans="1:16" hidden="1">
      <c r="A165" t="str">
        <f t="shared" si="6"/>
        <v>62-230</v>
      </c>
      <c r="B165">
        <f t="shared" si="7"/>
        <v>62</v>
      </c>
      <c r="C165">
        <v>230</v>
      </c>
      <c r="D165" t="s">
        <v>40</v>
      </c>
      <c r="E165" t="s">
        <v>15399</v>
      </c>
      <c r="F165">
        <v>12934</v>
      </c>
      <c r="G165" t="s">
        <v>15400</v>
      </c>
      <c r="H165">
        <v>1711341526</v>
      </c>
      <c r="I165" t="s">
        <v>11164</v>
      </c>
      <c r="J165" t="s">
        <v>172</v>
      </c>
      <c r="K165" t="s">
        <v>11942</v>
      </c>
      <c r="L165" t="s">
        <v>15386</v>
      </c>
      <c r="M165" t="s">
        <v>15401</v>
      </c>
      <c r="P165" s="31" t="str">
        <f t="shared" si="8"/>
        <v>The Ahamed.Homoeo Hall (Dr Golam Mostofa)</v>
      </c>
    </row>
    <row r="166" spans="1:16" hidden="1">
      <c r="A166" t="str">
        <f t="shared" si="6"/>
        <v>63-230</v>
      </c>
      <c r="B166">
        <f t="shared" si="7"/>
        <v>63</v>
      </c>
      <c r="C166">
        <v>230</v>
      </c>
      <c r="D166" t="s">
        <v>40</v>
      </c>
      <c r="E166" t="s">
        <v>15269</v>
      </c>
      <c r="F166">
        <v>12871</v>
      </c>
      <c r="G166" t="s">
        <v>15270</v>
      </c>
      <c r="H166">
        <v>1725610580</v>
      </c>
      <c r="I166" t="s">
        <v>11164</v>
      </c>
      <c r="J166" t="s">
        <v>172</v>
      </c>
      <c r="K166" t="s">
        <v>1402</v>
      </c>
      <c r="L166" t="s">
        <v>15271</v>
      </c>
      <c r="M166" t="s">
        <v>15272</v>
      </c>
      <c r="P166" s="31" t="str">
        <f t="shared" si="8"/>
        <v>Tushar Homoeo Hall (Dr.Kamal Hossain)</v>
      </c>
    </row>
    <row r="167" spans="1:16" hidden="1">
      <c r="A167" t="str">
        <f t="shared" si="6"/>
        <v>64-230</v>
      </c>
      <c r="B167">
        <f t="shared" si="7"/>
        <v>64</v>
      </c>
      <c r="C167">
        <v>230</v>
      </c>
      <c r="D167" t="s">
        <v>40</v>
      </c>
      <c r="E167" t="s">
        <v>8385</v>
      </c>
      <c r="F167">
        <v>8647</v>
      </c>
      <c r="G167" t="s">
        <v>8386</v>
      </c>
      <c r="H167">
        <v>1716396997</v>
      </c>
      <c r="I167" t="s">
        <v>131</v>
      </c>
      <c r="J167" t="s">
        <v>230</v>
      </c>
      <c r="K167" t="s">
        <v>152</v>
      </c>
      <c r="L167" t="s">
        <v>8381</v>
      </c>
      <c r="M167" t="s">
        <v>18918</v>
      </c>
      <c r="P167" s="31" t="str">
        <f t="shared" si="8"/>
        <v>Upzila Homoeo Hall (Dr. Younus Sarkar)</v>
      </c>
    </row>
    <row r="168" spans="1:16" hidden="1">
      <c r="A168" t="str">
        <f t="shared" si="6"/>
        <v>65-230</v>
      </c>
      <c r="B168">
        <f t="shared" si="7"/>
        <v>65</v>
      </c>
      <c r="C168">
        <v>230</v>
      </c>
      <c r="D168" t="s">
        <v>40</v>
      </c>
      <c r="E168" t="s">
        <v>8383</v>
      </c>
      <c r="F168">
        <v>8646</v>
      </c>
      <c r="G168" t="s">
        <v>5913</v>
      </c>
      <c r="H168">
        <v>1723820147</v>
      </c>
      <c r="I168" t="s">
        <v>131</v>
      </c>
      <c r="J168" t="s">
        <v>230</v>
      </c>
      <c r="K168" t="s">
        <v>133</v>
      </c>
      <c r="L168" t="s">
        <v>8381</v>
      </c>
      <c r="M168" t="s">
        <v>8384</v>
      </c>
      <c r="P168" s="31" t="str">
        <f t="shared" si="8"/>
        <v>Zarman Homoeo Hall (Dr. M A Kamal Hossain)</v>
      </c>
    </row>
    <row r="169" spans="1:16" hidden="1">
      <c r="A169" t="str">
        <f t="shared" si="6"/>
        <v>1-236</v>
      </c>
      <c r="B169">
        <f t="shared" si="7"/>
        <v>1</v>
      </c>
      <c r="C169">
        <v>236</v>
      </c>
      <c r="D169" t="s">
        <v>4709</v>
      </c>
      <c r="E169" t="s">
        <v>4837</v>
      </c>
      <c r="F169">
        <v>6509</v>
      </c>
      <c r="G169" t="s">
        <v>4838</v>
      </c>
      <c r="H169" t="s">
        <v>4839</v>
      </c>
      <c r="I169" t="s">
        <v>1707</v>
      </c>
      <c r="J169" t="s">
        <v>274</v>
      </c>
      <c r="K169" t="s">
        <v>152</v>
      </c>
      <c r="L169" t="s">
        <v>4835</v>
      </c>
      <c r="M169" t="s">
        <v>4836</v>
      </c>
      <c r="P169" s="31" t="str">
        <f t="shared" si="8"/>
        <v>Adar So Ho (Khirul B)</v>
      </c>
    </row>
    <row r="170" spans="1:16" hidden="1">
      <c r="A170" t="str">
        <f t="shared" si="6"/>
        <v>2-236</v>
      </c>
      <c r="B170">
        <f t="shared" si="7"/>
        <v>2</v>
      </c>
      <c r="C170">
        <v>236</v>
      </c>
      <c r="D170" t="s">
        <v>4709</v>
      </c>
      <c r="E170">
        <v>0</v>
      </c>
      <c r="F170">
        <v>6448</v>
      </c>
      <c r="G170" t="s">
        <v>4710</v>
      </c>
      <c r="H170" t="s">
        <v>4711</v>
      </c>
      <c r="I170" t="s">
        <v>1707</v>
      </c>
      <c r="J170" t="s">
        <v>132</v>
      </c>
      <c r="K170" t="s">
        <v>133</v>
      </c>
      <c r="L170" t="s">
        <v>4706</v>
      </c>
      <c r="M170" t="s">
        <v>4706</v>
      </c>
      <c r="P170" s="31" t="str">
        <f t="shared" si="8"/>
        <v>Adorso Ho (0)</v>
      </c>
    </row>
    <row r="171" spans="1:16" hidden="1">
      <c r="A171" t="str">
        <f t="shared" si="6"/>
        <v>3-236</v>
      </c>
      <c r="B171">
        <f t="shared" si="7"/>
        <v>3</v>
      </c>
      <c r="C171">
        <v>236</v>
      </c>
      <c r="D171" t="s">
        <v>4709</v>
      </c>
      <c r="E171" t="s">
        <v>4752</v>
      </c>
      <c r="F171">
        <v>6467</v>
      </c>
      <c r="G171" t="s">
        <v>4753</v>
      </c>
      <c r="H171" t="s">
        <v>4754</v>
      </c>
      <c r="I171" t="s">
        <v>1707</v>
      </c>
      <c r="J171" t="s">
        <v>172</v>
      </c>
      <c r="K171" t="s">
        <v>152</v>
      </c>
      <c r="L171" t="s">
        <v>4740</v>
      </c>
      <c r="M171" t="s">
        <v>4755</v>
      </c>
      <c r="P171" s="31" t="str">
        <f t="shared" si="8"/>
        <v>Al Modina (Sohedal Islam)</v>
      </c>
    </row>
    <row r="172" spans="1:16" hidden="1">
      <c r="A172" t="str">
        <f t="shared" si="6"/>
        <v>4-236</v>
      </c>
      <c r="B172">
        <f t="shared" si="7"/>
        <v>4</v>
      </c>
      <c r="C172">
        <v>236</v>
      </c>
      <c r="D172" t="s">
        <v>4709</v>
      </c>
      <c r="E172" t="s">
        <v>4734</v>
      </c>
      <c r="F172">
        <v>6458</v>
      </c>
      <c r="G172" t="s">
        <v>4735</v>
      </c>
      <c r="H172" t="s">
        <v>4736</v>
      </c>
      <c r="I172" t="s">
        <v>1707</v>
      </c>
      <c r="J172" t="s">
        <v>132</v>
      </c>
      <c r="K172" t="s">
        <v>133</v>
      </c>
      <c r="L172" t="s">
        <v>4730</v>
      </c>
      <c r="M172" t="s">
        <v>4731</v>
      </c>
      <c r="P172" s="31" t="str">
        <f t="shared" si="8"/>
        <v>Amriuddin Ho (Toffajul Hosin)</v>
      </c>
    </row>
    <row r="173" spans="1:16" hidden="1">
      <c r="A173" t="str">
        <f t="shared" si="6"/>
        <v>5-236</v>
      </c>
      <c r="B173">
        <f t="shared" si="7"/>
        <v>5</v>
      </c>
      <c r="C173">
        <v>236</v>
      </c>
      <c r="D173" t="s">
        <v>4709</v>
      </c>
      <c r="E173" t="s">
        <v>4764</v>
      </c>
      <c r="F173">
        <v>6471</v>
      </c>
      <c r="G173" t="s">
        <v>4765</v>
      </c>
      <c r="H173" t="s">
        <v>4766</v>
      </c>
      <c r="I173" t="s">
        <v>1707</v>
      </c>
      <c r="J173" t="s">
        <v>172</v>
      </c>
      <c r="K173" t="s">
        <v>133</v>
      </c>
      <c r="L173" t="s">
        <v>85</v>
      </c>
      <c r="M173" t="s">
        <v>1788</v>
      </c>
      <c r="P173" s="31" t="str">
        <f t="shared" si="8"/>
        <v>Bacca Ho (Torukul Islam)</v>
      </c>
    </row>
    <row r="174" spans="1:16" hidden="1">
      <c r="A174" t="str">
        <f t="shared" si="6"/>
        <v>6-236</v>
      </c>
      <c r="B174">
        <f t="shared" si="7"/>
        <v>6</v>
      </c>
      <c r="C174">
        <v>236</v>
      </c>
      <c r="D174" t="s">
        <v>4709</v>
      </c>
      <c r="E174" t="s">
        <v>4769</v>
      </c>
      <c r="F174">
        <v>6474</v>
      </c>
      <c r="G174" t="s">
        <v>4770</v>
      </c>
      <c r="H174">
        <v>0</v>
      </c>
      <c r="I174" t="s">
        <v>1707</v>
      </c>
      <c r="J174" t="s">
        <v>172</v>
      </c>
      <c r="K174" t="s">
        <v>133</v>
      </c>
      <c r="L174" t="s">
        <v>85</v>
      </c>
      <c r="M174" t="s">
        <v>1788</v>
      </c>
      <c r="N174" t="s">
        <v>8387</v>
      </c>
      <c r="P174" s="31" t="str">
        <f t="shared" si="8"/>
        <v>Bebe Ho (Sonkor)</v>
      </c>
    </row>
    <row r="175" spans="1:16" hidden="1">
      <c r="A175" t="str">
        <f t="shared" si="6"/>
        <v>7-236</v>
      </c>
      <c r="B175">
        <f t="shared" si="7"/>
        <v>7</v>
      </c>
      <c r="C175">
        <v>236</v>
      </c>
      <c r="D175" t="s">
        <v>4709</v>
      </c>
      <c r="E175" t="s">
        <v>4747</v>
      </c>
      <c r="F175">
        <v>6464</v>
      </c>
      <c r="G175" t="s">
        <v>4748</v>
      </c>
      <c r="H175" t="s">
        <v>4749</v>
      </c>
      <c r="I175" t="s">
        <v>1707</v>
      </c>
      <c r="J175" t="s">
        <v>172</v>
      </c>
      <c r="K175" t="s">
        <v>152</v>
      </c>
      <c r="L175" t="s">
        <v>4740</v>
      </c>
      <c r="M175" t="s">
        <v>4740</v>
      </c>
      <c r="P175" s="31" t="str">
        <f t="shared" si="8"/>
        <v>Honiman Ho Ci (Netto Gopal)</v>
      </c>
    </row>
    <row r="176" spans="1:16" hidden="1">
      <c r="A176" t="str">
        <f t="shared" si="6"/>
        <v>8-236</v>
      </c>
      <c r="B176">
        <f t="shared" si="7"/>
        <v>8</v>
      </c>
      <c r="C176">
        <v>236</v>
      </c>
      <c r="D176" t="s">
        <v>4709</v>
      </c>
      <c r="E176" t="s">
        <v>4807</v>
      </c>
      <c r="F176">
        <v>6497</v>
      </c>
      <c r="G176" t="s">
        <v>4808</v>
      </c>
      <c r="H176" t="s">
        <v>4809</v>
      </c>
      <c r="I176" t="s">
        <v>1707</v>
      </c>
      <c r="J176" t="s">
        <v>230</v>
      </c>
      <c r="K176" t="s">
        <v>152</v>
      </c>
      <c r="L176" t="s">
        <v>4804</v>
      </c>
      <c r="M176" t="s">
        <v>4804</v>
      </c>
      <c r="P176" s="31" t="str">
        <f t="shared" si="8"/>
        <v>Jarug Ha Ho (Nojral Islam)</v>
      </c>
    </row>
    <row r="177" spans="1:16" hidden="1">
      <c r="A177" t="str">
        <f t="shared" si="6"/>
        <v>9-236</v>
      </c>
      <c r="B177">
        <f t="shared" si="7"/>
        <v>9</v>
      </c>
      <c r="C177">
        <v>236</v>
      </c>
      <c r="D177" t="s">
        <v>4709</v>
      </c>
      <c r="E177" t="s">
        <v>4810</v>
      </c>
      <c r="F177">
        <v>6498</v>
      </c>
      <c r="G177" t="s">
        <v>4811</v>
      </c>
      <c r="H177" t="s">
        <v>4812</v>
      </c>
      <c r="I177" t="s">
        <v>1707</v>
      </c>
      <c r="J177" t="s">
        <v>230</v>
      </c>
      <c r="K177" t="s">
        <v>152</v>
      </c>
      <c r="L177" t="s">
        <v>4804</v>
      </c>
      <c r="M177" t="s">
        <v>4804</v>
      </c>
      <c r="P177" s="31" t="str">
        <f t="shared" si="8"/>
        <v>Jonota Ho (Kalam)</v>
      </c>
    </row>
    <row r="178" spans="1:16" hidden="1">
      <c r="A178" t="str">
        <f t="shared" si="6"/>
        <v>10-236</v>
      </c>
      <c r="B178">
        <f t="shared" si="7"/>
        <v>10</v>
      </c>
      <c r="C178">
        <v>236</v>
      </c>
      <c r="D178" t="s">
        <v>4709</v>
      </c>
      <c r="E178" t="s">
        <v>4744</v>
      </c>
      <c r="F178">
        <v>6463</v>
      </c>
      <c r="G178" t="s">
        <v>4745</v>
      </c>
      <c r="H178" t="s">
        <v>4746</v>
      </c>
      <c r="I178" t="s">
        <v>1707</v>
      </c>
      <c r="J178" t="s">
        <v>172</v>
      </c>
      <c r="K178" t="s">
        <v>133</v>
      </c>
      <c r="L178" t="s">
        <v>4740</v>
      </c>
      <c r="M178" t="s">
        <v>4740</v>
      </c>
      <c r="P178" s="31" t="str">
        <f t="shared" si="8"/>
        <v>Kji Ho  (Imran)</v>
      </c>
    </row>
    <row r="179" spans="1:16" hidden="1">
      <c r="A179" t="str">
        <f t="shared" si="6"/>
        <v>11-236</v>
      </c>
      <c r="B179">
        <f t="shared" si="7"/>
        <v>11</v>
      </c>
      <c r="C179">
        <v>236</v>
      </c>
      <c r="D179" t="s">
        <v>4709</v>
      </c>
      <c r="E179" t="s">
        <v>4750</v>
      </c>
      <c r="F179">
        <v>6465</v>
      </c>
      <c r="G179" t="s">
        <v>4751</v>
      </c>
      <c r="H179">
        <v>0</v>
      </c>
      <c r="I179" t="s">
        <v>1707</v>
      </c>
      <c r="J179" t="s">
        <v>172</v>
      </c>
      <c r="K179" t="s">
        <v>133</v>
      </c>
      <c r="L179" t="s">
        <v>4740</v>
      </c>
      <c r="M179" t="s">
        <v>4740</v>
      </c>
      <c r="P179" s="31" t="str">
        <f t="shared" si="8"/>
        <v>Laknath Ho (Barun Kumar)</v>
      </c>
    </row>
    <row r="180" spans="1:16" hidden="1">
      <c r="A180" t="str">
        <f t="shared" si="6"/>
        <v>12-236</v>
      </c>
      <c r="B180">
        <f t="shared" si="7"/>
        <v>12</v>
      </c>
      <c r="C180">
        <v>236</v>
      </c>
      <c r="D180" t="s">
        <v>4709</v>
      </c>
      <c r="E180" t="s">
        <v>4771</v>
      </c>
      <c r="F180">
        <v>6475</v>
      </c>
      <c r="G180" t="s">
        <v>4772</v>
      </c>
      <c r="H180">
        <v>0</v>
      </c>
      <c r="I180" t="s">
        <v>1707</v>
      </c>
      <c r="J180" t="s">
        <v>172</v>
      </c>
      <c r="K180" t="s">
        <v>152</v>
      </c>
      <c r="L180" t="s">
        <v>85</v>
      </c>
      <c r="M180" t="s">
        <v>1788</v>
      </c>
      <c r="P180" s="31" t="str">
        <f t="shared" si="8"/>
        <v>Ma Mojid Ho (Mojid )</v>
      </c>
    </row>
    <row r="181" spans="1:16" hidden="1">
      <c r="A181" t="str">
        <f t="shared" si="6"/>
        <v>13-236</v>
      </c>
      <c r="B181">
        <f t="shared" si="7"/>
        <v>13</v>
      </c>
      <c r="C181">
        <v>236</v>
      </c>
      <c r="D181" t="s">
        <v>4709</v>
      </c>
      <c r="E181" t="s">
        <v>4723</v>
      </c>
      <c r="F181">
        <v>6453</v>
      </c>
      <c r="G181" t="s">
        <v>4724</v>
      </c>
      <c r="H181" t="s">
        <v>4725</v>
      </c>
      <c r="I181" t="s">
        <v>1707</v>
      </c>
      <c r="J181" t="s">
        <v>132</v>
      </c>
      <c r="K181" t="s">
        <v>133</v>
      </c>
      <c r="L181" t="s">
        <v>4706</v>
      </c>
      <c r="M181" t="s">
        <v>4726</v>
      </c>
      <c r="P181" s="31" t="str">
        <f t="shared" si="8"/>
        <v>Matri Ho (Ety Rani)</v>
      </c>
    </row>
    <row r="182" spans="1:16" hidden="1">
      <c r="A182" t="str">
        <f t="shared" si="6"/>
        <v>14-236</v>
      </c>
      <c r="B182">
        <f t="shared" si="7"/>
        <v>14</v>
      </c>
      <c r="C182">
        <v>236</v>
      </c>
      <c r="D182" t="s">
        <v>4709</v>
      </c>
      <c r="E182" t="s">
        <v>4844</v>
      </c>
      <c r="F182">
        <v>6513</v>
      </c>
      <c r="G182" t="s">
        <v>4845</v>
      </c>
      <c r="H182" t="s">
        <v>4846</v>
      </c>
      <c r="I182" t="s">
        <v>1707</v>
      </c>
      <c r="J182" t="s">
        <v>274</v>
      </c>
      <c r="K182" t="s">
        <v>133</v>
      </c>
      <c r="L182" t="s">
        <v>4835</v>
      </c>
      <c r="M182" t="s">
        <v>4836</v>
      </c>
      <c r="P182" s="31" t="str">
        <f t="shared" si="8"/>
        <v>Methela Ho (Biplop)</v>
      </c>
    </row>
    <row r="183" spans="1:16" hidden="1">
      <c r="A183" t="str">
        <f t="shared" si="6"/>
        <v>15-236</v>
      </c>
      <c r="B183">
        <f t="shared" si="7"/>
        <v>15</v>
      </c>
      <c r="C183">
        <v>236</v>
      </c>
      <c r="D183" t="s">
        <v>4709</v>
      </c>
      <c r="E183" t="s">
        <v>4832</v>
      </c>
      <c r="F183">
        <v>6508</v>
      </c>
      <c r="G183" t="s">
        <v>4833</v>
      </c>
      <c r="H183" t="s">
        <v>4834</v>
      </c>
      <c r="I183" t="s">
        <v>1707</v>
      </c>
      <c r="J183" t="s">
        <v>274</v>
      </c>
      <c r="K183" t="s">
        <v>152</v>
      </c>
      <c r="L183" t="s">
        <v>4835</v>
      </c>
      <c r="M183" t="s">
        <v>4836</v>
      </c>
      <c r="P183" s="31" t="str">
        <f t="shared" si="8"/>
        <v>Monsi Ho C (Robul Monsi)</v>
      </c>
    </row>
    <row r="184" spans="1:16" hidden="1">
      <c r="A184" t="str">
        <f t="shared" si="6"/>
        <v>16-236</v>
      </c>
      <c r="B184">
        <f t="shared" si="7"/>
        <v>16</v>
      </c>
      <c r="C184">
        <v>236</v>
      </c>
      <c r="D184" t="s">
        <v>4709</v>
      </c>
      <c r="E184" t="s">
        <v>4716</v>
      </c>
      <c r="F184">
        <v>6450</v>
      </c>
      <c r="G184" t="s">
        <v>4717</v>
      </c>
      <c r="H184" t="s">
        <v>4718</v>
      </c>
      <c r="I184" t="s">
        <v>1707</v>
      </c>
      <c r="J184" t="s">
        <v>132</v>
      </c>
      <c r="K184" t="s">
        <v>133</v>
      </c>
      <c r="L184" t="s">
        <v>4706</v>
      </c>
      <c r="M184" t="s">
        <v>4715</v>
      </c>
      <c r="P184" s="31" t="str">
        <f t="shared" si="8"/>
        <v>Omol Ho (Ovijit)</v>
      </c>
    </row>
    <row r="185" spans="1:16" hidden="1">
      <c r="A185" t="str">
        <f t="shared" si="6"/>
        <v>17-236</v>
      </c>
      <c r="B185">
        <f t="shared" si="7"/>
        <v>17</v>
      </c>
      <c r="C185">
        <v>236</v>
      </c>
      <c r="D185" t="s">
        <v>4709</v>
      </c>
      <c r="E185" t="s">
        <v>4813</v>
      </c>
      <c r="F185">
        <v>6499</v>
      </c>
      <c r="G185" t="s">
        <v>4814</v>
      </c>
      <c r="H185" t="s">
        <v>4815</v>
      </c>
      <c r="I185" t="s">
        <v>1707</v>
      </c>
      <c r="J185" t="s">
        <v>230</v>
      </c>
      <c r="K185" t="s">
        <v>152</v>
      </c>
      <c r="L185" t="s">
        <v>4804</v>
      </c>
      <c r="M185" t="s">
        <v>4804</v>
      </c>
      <c r="P185" s="31" t="str">
        <f t="shared" si="8"/>
        <v>Raniman Ho (A Rajjak)</v>
      </c>
    </row>
    <row r="186" spans="1:16" hidden="1">
      <c r="A186" t="str">
        <f t="shared" si="6"/>
        <v>18-236</v>
      </c>
      <c r="B186">
        <f t="shared" si="7"/>
        <v>18</v>
      </c>
      <c r="C186">
        <v>236</v>
      </c>
      <c r="D186" t="s">
        <v>4709</v>
      </c>
      <c r="E186" t="s">
        <v>4825</v>
      </c>
      <c r="F186">
        <v>6504</v>
      </c>
      <c r="G186" t="s">
        <v>4826</v>
      </c>
      <c r="H186" t="s">
        <v>4827</v>
      </c>
      <c r="I186" t="s">
        <v>1707</v>
      </c>
      <c r="J186" t="s">
        <v>230</v>
      </c>
      <c r="K186" t="s">
        <v>133</v>
      </c>
      <c r="L186" t="s">
        <v>85</v>
      </c>
      <c r="M186" t="s">
        <v>1788</v>
      </c>
      <c r="P186" s="31" t="str">
        <f t="shared" si="8"/>
        <v>Rouf M.H.T (Rouf)</v>
      </c>
    </row>
    <row r="187" spans="1:16" hidden="1">
      <c r="A187" t="str">
        <f t="shared" si="6"/>
        <v>19-236</v>
      </c>
      <c r="B187">
        <f t="shared" si="7"/>
        <v>19</v>
      </c>
      <c r="C187">
        <v>236</v>
      </c>
      <c r="D187" t="s">
        <v>4709</v>
      </c>
      <c r="E187" t="s">
        <v>4847</v>
      </c>
      <c r="F187">
        <v>6514</v>
      </c>
      <c r="G187" t="s">
        <v>4848</v>
      </c>
      <c r="H187" t="s">
        <v>4849</v>
      </c>
      <c r="I187" t="s">
        <v>1707</v>
      </c>
      <c r="J187" t="s">
        <v>274</v>
      </c>
      <c r="K187" t="s">
        <v>152</v>
      </c>
      <c r="L187" t="s">
        <v>4835</v>
      </c>
      <c r="M187" t="s">
        <v>4850</v>
      </c>
      <c r="P187" s="31" t="str">
        <f t="shared" si="8"/>
        <v>Shebbir Ho (Shebbir Roha)</v>
      </c>
    </row>
    <row r="188" spans="1:16" hidden="1">
      <c r="A188" t="str">
        <f t="shared" si="6"/>
        <v>20-236</v>
      </c>
      <c r="B188">
        <f t="shared" si="7"/>
        <v>20</v>
      </c>
      <c r="C188">
        <v>236</v>
      </c>
      <c r="D188" t="s">
        <v>4709</v>
      </c>
      <c r="E188" t="s">
        <v>4727</v>
      </c>
      <c r="F188">
        <v>6454</v>
      </c>
      <c r="G188" t="s">
        <v>4728</v>
      </c>
      <c r="H188" t="s">
        <v>4729</v>
      </c>
      <c r="I188" t="s">
        <v>1707</v>
      </c>
      <c r="J188" t="s">
        <v>132</v>
      </c>
      <c r="K188" t="s">
        <v>152</v>
      </c>
      <c r="L188" t="s">
        <v>4730</v>
      </c>
      <c r="M188" t="s">
        <v>4731</v>
      </c>
      <c r="P188" s="31" t="str">
        <f t="shared" si="8"/>
        <v>Sheddasory Ho (Grou Pado)</v>
      </c>
    </row>
    <row r="189" spans="1:16" hidden="1">
      <c r="A189" t="str">
        <f t="shared" si="6"/>
        <v>21-236</v>
      </c>
      <c r="B189">
        <f t="shared" si="7"/>
        <v>21</v>
      </c>
      <c r="C189">
        <v>236</v>
      </c>
      <c r="D189" t="s">
        <v>4709</v>
      </c>
      <c r="E189" t="s">
        <v>4737</v>
      </c>
      <c r="F189">
        <v>6460</v>
      </c>
      <c r="G189" t="s">
        <v>4738</v>
      </c>
      <c r="H189" t="s">
        <v>4739</v>
      </c>
      <c r="I189" t="s">
        <v>1707</v>
      </c>
      <c r="J189" t="s">
        <v>172</v>
      </c>
      <c r="K189" t="s">
        <v>152</v>
      </c>
      <c r="L189" t="s">
        <v>4740</v>
      </c>
      <c r="M189" t="s">
        <v>4740</v>
      </c>
      <c r="P189" s="31" t="str">
        <f t="shared" si="8"/>
        <v>Shekdar Ho (Mokter Shekdar)</v>
      </c>
    </row>
    <row r="190" spans="1:16" hidden="1">
      <c r="A190" t="str">
        <f t="shared" si="6"/>
        <v>22-236</v>
      </c>
      <c r="B190">
        <f t="shared" si="7"/>
        <v>22</v>
      </c>
      <c r="C190">
        <v>236</v>
      </c>
      <c r="D190" t="s">
        <v>4709</v>
      </c>
      <c r="E190" t="s">
        <v>4712</v>
      </c>
      <c r="F190">
        <v>6449</v>
      </c>
      <c r="G190" t="s">
        <v>4713</v>
      </c>
      <c r="H190" t="s">
        <v>4714</v>
      </c>
      <c r="I190" t="s">
        <v>1707</v>
      </c>
      <c r="J190" t="s">
        <v>132</v>
      </c>
      <c r="K190" t="s">
        <v>133</v>
      </c>
      <c r="L190" t="s">
        <v>4706</v>
      </c>
      <c r="M190" t="s">
        <v>4715</v>
      </c>
      <c r="P190" s="31" t="str">
        <f t="shared" si="8"/>
        <v>Sonti Ho (Osim Kumar)</v>
      </c>
    </row>
    <row r="191" spans="1:16" hidden="1">
      <c r="A191" t="str">
        <f t="shared" si="6"/>
        <v>23-236</v>
      </c>
      <c r="B191">
        <f t="shared" si="7"/>
        <v>23</v>
      </c>
      <c r="C191">
        <v>236</v>
      </c>
      <c r="D191" t="s">
        <v>4709</v>
      </c>
      <c r="E191" t="s">
        <v>4756</v>
      </c>
      <c r="F191">
        <v>6468</v>
      </c>
      <c r="G191" t="s">
        <v>4757</v>
      </c>
      <c r="H191" t="s">
        <v>4758</v>
      </c>
      <c r="I191" t="s">
        <v>1707</v>
      </c>
      <c r="J191" t="s">
        <v>172</v>
      </c>
      <c r="K191" t="s">
        <v>133</v>
      </c>
      <c r="L191" t="s">
        <v>4740</v>
      </c>
      <c r="M191" t="s">
        <v>4755</v>
      </c>
      <c r="P191" s="31" t="str">
        <f t="shared" si="8"/>
        <v>Sororar Ho (Sororar)</v>
      </c>
    </row>
    <row r="192" spans="1:16" hidden="1">
      <c r="A192" t="str">
        <f t="shared" si="6"/>
        <v>24-236</v>
      </c>
      <c r="B192">
        <f t="shared" si="7"/>
        <v>24</v>
      </c>
      <c r="C192">
        <v>236</v>
      </c>
      <c r="D192" t="s">
        <v>4709</v>
      </c>
      <c r="E192" t="s">
        <v>4759</v>
      </c>
      <c r="F192">
        <v>6469</v>
      </c>
      <c r="G192" t="s">
        <v>4760</v>
      </c>
      <c r="H192" t="s">
        <v>4761</v>
      </c>
      <c r="I192" t="s">
        <v>1707</v>
      </c>
      <c r="J192" t="s">
        <v>172</v>
      </c>
      <c r="K192" t="s">
        <v>133</v>
      </c>
      <c r="L192" t="s">
        <v>4740</v>
      </c>
      <c r="M192" t="s">
        <v>4762</v>
      </c>
      <c r="P192" s="31" t="str">
        <f t="shared" si="8"/>
        <v>Sumia Ho (Habiur Rahoman)</v>
      </c>
    </row>
    <row r="193" spans="1:16" hidden="1">
      <c r="A193" t="str">
        <f t="shared" si="6"/>
        <v>1-237</v>
      </c>
      <c r="B193">
        <f t="shared" si="7"/>
        <v>1</v>
      </c>
      <c r="C193">
        <v>237</v>
      </c>
      <c r="D193" t="s">
        <v>84</v>
      </c>
      <c r="E193" t="s">
        <v>12766</v>
      </c>
      <c r="F193">
        <v>11684</v>
      </c>
      <c r="G193" t="s">
        <v>6109</v>
      </c>
      <c r="H193">
        <v>1711034124</v>
      </c>
      <c r="I193" t="s">
        <v>131</v>
      </c>
      <c r="J193" t="s">
        <v>10903</v>
      </c>
      <c r="K193" t="s">
        <v>152</v>
      </c>
      <c r="L193" t="s">
        <v>10285</v>
      </c>
      <c r="M193" t="s">
        <v>12767</v>
      </c>
      <c r="P193" s="31" t="str">
        <f t="shared" si="8"/>
        <v>Abid Homoeo Hall (Dr.Arifuzzaman)</v>
      </c>
    </row>
    <row r="194" spans="1:16" hidden="1">
      <c r="A194" t="str">
        <f t="shared" ref="A194:A257" si="9">B194&amp;"-"&amp;C194</f>
        <v>2-237</v>
      </c>
      <c r="B194">
        <f t="shared" ref="B194:B257" si="10">IF(C194=C193,B193+1,1)</f>
        <v>2</v>
      </c>
      <c r="C194">
        <v>237</v>
      </c>
      <c r="D194" t="s">
        <v>84</v>
      </c>
      <c r="E194" t="s">
        <v>4958</v>
      </c>
      <c r="F194">
        <v>6562</v>
      </c>
      <c r="G194" t="s">
        <v>312</v>
      </c>
      <c r="H194">
        <v>1712634183</v>
      </c>
      <c r="I194" t="s">
        <v>4886</v>
      </c>
      <c r="J194" t="s">
        <v>397</v>
      </c>
      <c r="K194" t="s">
        <v>138</v>
      </c>
      <c r="L194" t="s">
        <v>4913</v>
      </c>
      <c r="M194" t="s">
        <v>4913</v>
      </c>
      <c r="P194" s="31" t="str">
        <f t="shared" ref="P194:P257" si="11">PROPER(G194&amp;" ("&amp;E194&amp;")")</f>
        <v>Adorsho Homoeo Hall (Dr. Sazzat)</v>
      </c>
    </row>
    <row r="195" spans="1:16" hidden="1">
      <c r="A195" t="str">
        <f t="shared" si="9"/>
        <v>3-237</v>
      </c>
      <c r="B195">
        <f t="shared" si="10"/>
        <v>3</v>
      </c>
      <c r="C195">
        <v>237</v>
      </c>
      <c r="D195" t="s">
        <v>84</v>
      </c>
      <c r="E195" t="s">
        <v>13303</v>
      </c>
      <c r="F195">
        <v>11914</v>
      </c>
      <c r="G195" t="s">
        <v>538</v>
      </c>
      <c r="H195">
        <v>1715869584</v>
      </c>
      <c r="I195" t="s">
        <v>131</v>
      </c>
      <c r="J195" t="s">
        <v>10924</v>
      </c>
      <c r="K195" t="s">
        <v>152</v>
      </c>
      <c r="L195" t="s">
        <v>9544</v>
      </c>
      <c r="M195" t="s">
        <v>9544</v>
      </c>
      <c r="P195" s="31" t="str">
        <f t="shared" si="11"/>
        <v>Adorso Homoeo Hall (Dr.Mahbub Alam)</v>
      </c>
    </row>
    <row r="196" spans="1:16" hidden="1">
      <c r="A196" t="str">
        <f t="shared" si="9"/>
        <v>4-237</v>
      </c>
      <c r="B196">
        <f t="shared" si="10"/>
        <v>4</v>
      </c>
      <c r="C196">
        <v>237</v>
      </c>
      <c r="D196" t="s">
        <v>84</v>
      </c>
      <c r="E196" t="s">
        <v>4939</v>
      </c>
      <c r="F196">
        <v>6552</v>
      </c>
      <c r="G196" t="s">
        <v>4940</v>
      </c>
      <c r="H196">
        <v>1716339289</v>
      </c>
      <c r="I196" t="s">
        <v>4862</v>
      </c>
      <c r="J196" t="s">
        <v>172</v>
      </c>
      <c r="K196" t="s">
        <v>133</v>
      </c>
      <c r="L196" t="s">
        <v>4863</v>
      </c>
      <c r="M196" t="s">
        <v>4863</v>
      </c>
      <c r="P196" s="31" t="str">
        <f t="shared" si="11"/>
        <v>Agrogoti Homoeo Hall (Sahazad Hossion)</v>
      </c>
    </row>
    <row r="197" spans="1:16" hidden="1">
      <c r="A197" t="str">
        <f t="shared" si="9"/>
        <v>5-237</v>
      </c>
      <c r="B197">
        <f t="shared" si="10"/>
        <v>5</v>
      </c>
      <c r="C197">
        <v>237</v>
      </c>
      <c r="D197" t="s">
        <v>84</v>
      </c>
      <c r="E197" t="s">
        <v>5026</v>
      </c>
      <c r="F197">
        <v>6592</v>
      </c>
      <c r="G197" t="s">
        <v>5027</v>
      </c>
      <c r="H197">
        <v>1729492242</v>
      </c>
      <c r="I197" t="s">
        <v>5028</v>
      </c>
      <c r="J197" t="s">
        <v>274</v>
      </c>
      <c r="K197" t="s">
        <v>133</v>
      </c>
      <c r="L197" t="s">
        <v>4999</v>
      </c>
      <c r="M197" t="s">
        <v>4999</v>
      </c>
      <c r="P197" s="31" t="str">
        <f t="shared" si="11"/>
        <v>Akash Chikitsaloy (Akash Chondro)</v>
      </c>
    </row>
    <row r="198" spans="1:16" hidden="1">
      <c r="A198" t="str">
        <f t="shared" si="9"/>
        <v>6-237</v>
      </c>
      <c r="B198">
        <f t="shared" si="10"/>
        <v>6</v>
      </c>
      <c r="C198">
        <v>237</v>
      </c>
      <c r="D198" t="s">
        <v>84</v>
      </c>
      <c r="E198" t="s">
        <v>12774</v>
      </c>
      <c r="F198">
        <v>11688</v>
      </c>
      <c r="G198" t="s">
        <v>2057</v>
      </c>
      <c r="H198">
        <v>1917935679</v>
      </c>
      <c r="I198" t="s">
        <v>131</v>
      </c>
      <c r="J198" t="s">
        <v>10889</v>
      </c>
      <c r="K198" t="s">
        <v>1315</v>
      </c>
      <c r="L198" t="s">
        <v>9544</v>
      </c>
      <c r="M198" t="s">
        <v>12775</v>
      </c>
      <c r="P198" s="31" t="str">
        <f t="shared" si="11"/>
        <v>Al Amin Homoeo Hall (Dr. Saheb Ali)</v>
      </c>
    </row>
    <row r="199" spans="1:16" hidden="1">
      <c r="A199" t="str">
        <f t="shared" si="9"/>
        <v>7-237</v>
      </c>
      <c r="B199">
        <f t="shared" si="10"/>
        <v>7</v>
      </c>
      <c r="C199">
        <v>237</v>
      </c>
      <c r="D199" t="s">
        <v>84</v>
      </c>
      <c r="E199" t="s">
        <v>10283</v>
      </c>
      <c r="F199">
        <v>10518</v>
      </c>
      <c r="G199" t="s">
        <v>10284</v>
      </c>
      <c r="H199">
        <v>1717322337</v>
      </c>
      <c r="I199" t="s">
        <v>131</v>
      </c>
      <c r="J199" t="s">
        <v>2596</v>
      </c>
      <c r="K199" t="s">
        <v>152</v>
      </c>
      <c r="L199" t="s">
        <v>10285</v>
      </c>
      <c r="M199" t="s">
        <v>10285</v>
      </c>
      <c r="P199" s="31" t="str">
        <f t="shared" si="11"/>
        <v>Al Arafat Homoeo Medical (Dr.Md Easir Arafat)</v>
      </c>
    </row>
    <row r="200" spans="1:16" hidden="1">
      <c r="A200" t="str">
        <f t="shared" si="9"/>
        <v>8-237</v>
      </c>
      <c r="B200">
        <f t="shared" si="10"/>
        <v>8</v>
      </c>
      <c r="C200">
        <v>237</v>
      </c>
      <c r="D200" t="s">
        <v>84</v>
      </c>
      <c r="E200" t="s">
        <v>5014</v>
      </c>
      <c r="F200">
        <v>6587</v>
      </c>
      <c r="G200" t="s">
        <v>5015</v>
      </c>
      <c r="H200" t="s">
        <v>5016</v>
      </c>
      <c r="I200" t="s">
        <v>4862</v>
      </c>
      <c r="J200" t="s">
        <v>230</v>
      </c>
      <c r="K200" t="s">
        <v>133</v>
      </c>
      <c r="L200" t="s">
        <v>4863</v>
      </c>
      <c r="M200" t="s">
        <v>4863</v>
      </c>
      <c r="P200" s="31" t="str">
        <f t="shared" si="11"/>
        <v>Al. Safi Ho Farn (Rahana Parvin)</v>
      </c>
    </row>
    <row r="201" spans="1:16" hidden="1">
      <c r="A201" t="str">
        <f t="shared" si="9"/>
        <v>9-237</v>
      </c>
      <c r="B201">
        <f t="shared" si="10"/>
        <v>9</v>
      </c>
      <c r="C201">
        <v>237</v>
      </c>
      <c r="D201" t="s">
        <v>84</v>
      </c>
      <c r="E201" t="s">
        <v>4926</v>
      </c>
      <c r="F201">
        <v>6546</v>
      </c>
      <c r="G201" t="s">
        <v>4927</v>
      </c>
      <c r="H201" t="s">
        <v>4928</v>
      </c>
      <c r="I201" t="s">
        <v>4862</v>
      </c>
      <c r="J201" t="s">
        <v>172</v>
      </c>
      <c r="K201" t="s">
        <v>133</v>
      </c>
      <c r="L201" t="s">
        <v>4913</v>
      </c>
      <c r="M201" t="s">
        <v>2607</v>
      </c>
      <c r="P201" s="31" t="str">
        <f t="shared" si="11"/>
        <v>Amin Ho. (Dr. Amin)</v>
      </c>
    </row>
    <row r="202" spans="1:16" hidden="1">
      <c r="A202" t="str">
        <f t="shared" si="9"/>
        <v>10-237</v>
      </c>
      <c r="B202">
        <f t="shared" si="10"/>
        <v>10</v>
      </c>
      <c r="C202">
        <v>237</v>
      </c>
      <c r="D202" t="s">
        <v>84</v>
      </c>
      <c r="E202" t="s">
        <v>4929</v>
      </c>
      <c r="F202">
        <v>6547</v>
      </c>
      <c r="G202" t="s">
        <v>4930</v>
      </c>
      <c r="H202">
        <v>1733290645</v>
      </c>
      <c r="I202" t="s">
        <v>4862</v>
      </c>
      <c r="J202" t="s">
        <v>172</v>
      </c>
      <c r="K202" t="s">
        <v>133</v>
      </c>
      <c r="L202" t="s">
        <v>4913</v>
      </c>
      <c r="M202" t="s">
        <v>2607</v>
      </c>
      <c r="P202" s="31" t="str">
        <f t="shared" si="11"/>
        <v>Asha Homoeo Hall (Dr. Pabitro)</v>
      </c>
    </row>
    <row r="203" spans="1:16" hidden="1">
      <c r="A203" t="str">
        <f t="shared" si="9"/>
        <v>11-237</v>
      </c>
      <c r="B203">
        <f t="shared" si="10"/>
        <v>11</v>
      </c>
      <c r="C203">
        <v>237</v>
      </c>
      <c r="D203" t="s">
        <v>84</v>
      </c>
      <c r="E203" t="s">
        <v>12764</v>
      </c>
      <c r="F203">
        <v>11683</v>
      </c>
      <c r="G203" t="s">
        <v>9651</v>
      </c>
      <c r="H203">
        <v>1721160611</v>
      </c>
      <c r="I203" t="s">
        <v>131</v>
      </c>
      <c r="J203" t="s">
        <v>230</v>
      </c>
      <c r="K203" t="s">
        <v>152</v>
      </c>
      <c r="L203" t="s">
        <v>85</v>
      </c>
      <c r="M203" t="s">
        <v>12765</v>
      </c>
      <c r="P203" s="31" t="str">
        <f t="shared" si="11"/>
        <v>Ashirbad Homoeo Hall (Dr.Sashankho )</v>
      </c>
    </row>
    <row r="204" spans="1:16" hidden="1">
      <c r="A204" t="str">
        <f t="shared" si="9"/>
        <v>12-237</v>
      </c>
      <c r="B204">
        <f t="shared" si="10"/>
        <v>12</v>
      </c>
      <c r="C204">
        <v>237</v>
      </c>
      <c r="D204" t="s">
        <v>84</v>
      </c>
      <c r="E204" t="s">
        <v>4952</v>
      </c>
      <c r="F204">
        <v>6559</v>
      </c>
      <c r="G204" t="s">
        <v>4953</v>
      </c>
      <c r="H204" t="s">
        <v>4954</v>
      </c>
      <c r="I204" t="s">
        <v>4886</v>
      </c>
      <c r="J204" t="s">
        <v>397</v>
      </c>
      <c r="K204" t="s">
        <v>138</v>
      </c>
      <c r="L204" t="s">
        <v>4913</v>
      </c>
      <c r="M204" t="s">
        <v>4925</v>
      </c>
      <c r="P204" s="31" t="str">
        <f t="shared" si="11"/>
        <v>Asik Ho. (Abdulla)</v>
      </c>
    </row>
    <row r="205" spans="1:16" hidden="1">
      <c r="A205" t="str">
        <f t="shared" si="9"/>
        <v>13-237</v>
      </c>
      <c r="B205">
        <f t="shared" si="10"/>
        <v>13</v>
      </c>
      <c r="C205">
        <v>237</v>
      </c>
      <c r="D205" t="s">
        <v>84</v>
      </c>
      <c r="E205" t="s">
        <v>4890</v>
      </c>
      <c r="F205">
        <v>6534</v>
      </c>
      <c r="G205" t="s">
        <v>4891</v>
      </c>
      <c r="H205" t="s">
        <v>4892</v>
      </c>
      <c r="I205" t="s">
        <v>4862</v>
      </c>
      <c r="J205" t="s">
        <v>132</v>
      </c>
      <c r="K205" t="s">
        <v>152</v>
      </c>
      <c r="L205" t="s">
        <v>4878</v>
      </c>
      <c r="M205" t="s">
        <v>4878</v>
      </c>
      <c r="P205" s="31" t="str">
        <f t="shared" si="11"/>
        <v>Asma Ho. Hall (Dr. Abul Basar)</v>
      </c>
    </row>
    <row r="206" spans="1:16" hidden="1">
      <c r="A206" t="str">
        <f t="shared" si="9"/>
        <v>14-237</v>
      </c>
      <c r="B206">
        <f t="shared" si="10"/>
        <v>14</v>
      </c>
      <c r="C206">
        <v>237</v>
      </c>
      <c r="D206" t="s">
        <v>84</v>
      </c>
      <c r="E206" t="s">
        <v>13312</v>
      </c>
      <c r="F206">
        <v>11918</v>
      </c>
      <c r="G206" t="s">
        <v>5879</v>
      </c>
      <c r="H206">
        <v>1753004796</v>
      </c>
      <c r="I206" t="s">
        <v>131</v>
      </c>
      <c r="J206" t="s">
        <v>10912</v>
      </c>
      <c r="K206" t="s">
        <v>152</v>
      </c>
      <c r="L206" t="s">
        <v>11631</v>
      </c>
      <c r="M206" t="s">
        <v>13313</v>
      </c>
      <c r="P206" s="31" t="str">
        <f t="shared" si="11"/>
        <v>Badhon Homoeo Hall (Dr.Liakoth Hossian )</v>
      </c>
    </row>
    <row r="207" spans="1:16" hidden="1">
      <c r="A207" t="str">
        <f t="shared" si="9"/>
        <v>15-237</v>
      </c>
      <c r="B207">
        <f t="shared" si="10"/>
        <v>15</v>
      </c>
      <c r="C207">
        <v>237</v>
      </c>
      <c r="D207" t="s">
        <v>84</v>
      </c>
      <c r="E207" t="s">
        <v>4949</v>
      </c>
      <c r="F207">
        <v>6557</v>
      </c>
      <c r="G207" t="s">
        <v>4950</v>
      </c>
      <c r="H207">
        <v>1718819730</v>
      </c>
      <c r="I207" t="s">
        <v>4886</v>
      </c>
      <c r="J207" t="s">
        <v>397</v>
      </c>
      <c r="K207" t="s">
        <v>138</v>
      </c>
      <c r="L207" t="s">
        <v>4878</v>
      </c>
      <c r="M207" t="s">
        <v>4878</v>
      </c>
      <c r="P207" s="31" t="str">
        <f t="shared" si="11"/>
        <v>Badibidan Homoeo Hall (Dr. Bijoy Sikder)</v>
      </c>
    </row>
    <row r="208" spans="1:16" hidden="1">
      <c r="A208" t="str">
        <f t="shared" si="9"/>
        <v>16-237</v>
      </c>
      <c r="B208">
        <f t="shared" si="10"/>
        <v>16</v>
      </c>
      <c r="C208">
        <v>237</v>
      </c>
      <c r="D208" t="s">
        <v>84</v>
      </c>
      <c r="E208" t="s">
        <v>5011</v>
      </c>
      <c r="F208">
        <v>6586</v>
      </c>
      <c r="G208" t="s">
        <v>5012</v>
      </c>
      <c r="H208" t="s">
        <v>5013</v>
      </c>
      <c r="I208" t="s">
        <v>4862</v>
      </c>
      <c r="J208" t="s">
        <v>230</v>
      </c>
      <c r="K208" t="s">
        <v>133</v>
      </c>
      <c r="L208" t="s">
        <v>1359</v>
      </c>
      <c r="M208" t="s">
        <v>4969</v>
      </c>
      <c r="P208" s="31" t="str">
        <f t="shared" si="11"/>
        <v>Badsa Ho (Mosarraf Hassion)</v>
      </c>
    </row>
    <row r="209" spans="1:16" hidden="1">
      <c r="A209" t="str">
        <f t="shared" si="9"/>
        <v>17-237</v>
      </c>
      <c r="B209">
        <f t="shared" si="10"/>
        <v>17</v>
      </c>
      <c r="C209">
        <v>237</v>
      </c>
      <c r="D209" t="s">
        <v>84</v>
      </c>
      <c r="E209" t="s">
        <v>12777</v>
      </c>
      <c r="F209">
        <v>11690</v>
      </c>
      <c r="G209" t="s">
        <v>12778</v>
      </c>
      <c r="H209">
        <v>1728908203</v>
      </c>
      <c r="I209" t="s">
        <v>131</v>
      </c>
      <c r="J209" t="s">
        <v>10892</v>
      </c>
      <c r="K209" t="s">
        <v>133</v>
      </c>
      <c r="L209" t="s">
        <v>11631</v>
      </c>
      <c r="M209" t="s">
        <v>4907</v>
      </c>
      <c r="P209" s="31" t="str">
        <f t="shared" si="11"/>
        <v>Bijon Homoro Hall (Dr. Dulal Chandro)</v>
      </c>
    </row>
    <row r="210" spans="1:16" hidden="1">
      <c r="A210" t="str">
        <f t="shared" si="9"/>
        <v>18-237</v>
      </c>
      <c r="B210">
        <f t="shared" si="10"/>
        <v>18</v>
      </c>
      <c r="C210">
        <v>237</v>
      </c>
      <c r="D210" t="s">
        <v>84</v>
      </c>
      <c r="E210" t="s">
        <v>4987</v>
      </c>
      <c r="F210">
        <v>6574</v>
      </c>
      <c r="G210" t="s">
        <v>1013</v>
      </c>
      <c r="H210">
        <v>1937113704</v>
      </c>
      <c r="I210" t="s">
        <v>4862</v>
      </c>
      <c r="J210" t="s">
        <v>230</v>
      </c>
      <c r="K210" t="s">
        <v>133</v>
      </c>
      <c r="L210" t="s">
        <v>4968</v>
      </c>
      <c r="M210" t="s">
        <v>4969</v>
      </c>
      <c r="P210" s="31" t="str">
        <f t="shared" si="11"/>
        <v>Bismilla Homoeo Hall (Bakiar Rahman)</v>
      </c>
    </row>
    <row r="211" spans="1:16" hidden="1">
      <c r="A211" t="str">
        <f t="shared" si="9"/>
        <v>19-237</v>
      </c>
      <c r="B211">
        <f t="shared" si="10"/>
        <v>19</v>
      </c>
      <c r="C211">
        <v>237</v>
      </c>
      <c r="D211" t="s">
        <v>84</v>
      </c>
      <c r="E211" t="s">
        <v>4990</v>
      </c>
      <c r="F211">
        <v>6577</v>
      </c>
      <c r="G211" t="s">
        <v>460</v>
      </c>
      <c r="H211">
        <v>1728742975</v>
      </c>
      <c r="I211" t="s">
        <v>4862</v>
      </c>
      <c r="J211" t="s">
        <v>230</v>
      </c>
      <c r="K211" t="s">
        <v>133</v>
      </c>
      <c r="L211" t="s">
        <v>4968</v>
      </c>
      <c r="M211" t="s">
        <v>4969</v>
      </c>
      <c r="P211" s="31" t="str">
        <f t="shared" si="11"/>
        <v>Bismillah Homoeo Hall (Moin Uddin)</v>
      </c>
    </row>
    <row r="212" spans="1:16" hidden="1">
      <c r="A212" t="str">
        <f t="shared" si="9"/>
        <v>20-237</v>
      </c>
      <c r="B212">
        <f t="shared" si="10"/>
        <v>20</v>
      </c>
      <c r="C212">
        <v>237</v>
      </c>
      <c r="D212" t="s">
        <v>84</v>
      </c>
      <c r="E212" t="s">
        <v>4972</v>
      </c>
      <c r="F212">
        <v>6568</v>
      </c>
      <c r="G212" t="s">
        <v>447</v>
      </c>
      <c r="H212">
        <v>1712450861</v>
      </c>
      <c r="I212" t="s">
        <v>4886</v>
      </c>
      <c r="J212" t="s">
        <v>397</v>
      </c>
      <c r="K212" t="s">
        <v>138</v>
      </c>
      <c r="L212" t="s">
        <v>4973</v>
      </c>
      <c r="M212" t="s">
        <v>4973</v>
      </c>
      <c r="P212" s="31" t="str">
        <f t="shared" si="11"/>
        <v>Biswas Homoeo Hall (Chanchal Ku. B.)</v>
      </c>
    </row>
    <row r="213" spans="1:16" hidden="1">
      <c r="A213" t="str">
        <f t="shared" si="9"/>
        <v>21-237</v>
      </c>
      <c r="B213">
        <f t="shared" si="10"/>
        <v>21</v>
      </c>
      <c r="C213">
        <v>237</v>
      </c>
      <c r="D213" t="s">
        <v>84</v>
      </c>
      <c r="E213" t="s">
        <v>5029</v>
      </c>
      <c r="F213">
        <v>6593</v>
      </c>
      <c r="G213" t="s">
        <v>5030</v>
      </c>
      <c r="H213">
        <v>1920639422</v>
      </c>
      <c r="I213" t="s">
        <v>4862</v>
      </c>
      <c r="J213" t="s">
        <v>274</v>
      </c>
      <c r="K213" t="s">
        <v>133</v>
      </c>
      <c r="L213" t="s">
        <v>4999</v>
      </c>
      <c r="M213" t="s">
        <v>4999</v>
      </c>
      <c r="P213" s="31" t="str">
        <f t="shared" si="11"/>
        <v>Biswas Ram Thakur Homoeo Hall (Sumon Kumar)</v>
      </c>
    </row>
    <row r="214" spans="1:16" hidden="1">
      <c r="A214" t="str">
        <f t="shared" si="9"/>
        <v>22-237</v>
      </c>
      <c r="B214">
        <f t="shared" si="10"/>
        <v>22</v>
      </c>
      <c r="C214">
        <v>237</v>
      </c>
      <c r="D214" t="s">
        <v>84</v>
      </c>
      <c r="E214" t="s">
        <v>5034</v>
      </c>
      <c r="F214">
        <v>6595</v>
      </c>
      <c r="G214" t="s">
        <v>5035</v>
      </c>
      <c r="H214">
        <v>1737634286</v>
      </c>
      <c r="I214" t="s">
        <v>4862</v>
      </c>
      <c r="J214" t="s">
        <v>274</v>
      </c>
      <c r="K214" t="s">
        <v>133</v>
      </c>
      <c r="L214" t="s">
        <v>4863</v>
      </c>
      <c r="M214" t="s">
        <v>5033</v>
      </c>
      <c r="P214" s="31" t="str">
        <f t="shared" si="11"/>
        <v>Dipa Homoeo Hall (Shikha Rani)</v>
      </c>
    </row>
    <row r="215" spans="1:16" hidden="1">
      <c r="A215" t="str">
        <f t="shared" si="9"/>
        <v>23-237</v>
      </c>
      <c r="B215">
        <f t="shared" si="10"/>
        <v>23</v>
      </c>
      <c r="C215">
        <v>237</v>
      </c>
      <c r="D215" t="s">
        <v>84</v>
      </c>
      <c r="E215" t="s">
        <v>4881</v>
      </c>
      <c r="F215">
        <v>6531</v>
      </c>
      <c r="G215" t="s">
        <v>4882</v>
      </c>
      <c r="H215" t="s">
        <v>4883</v>
      </c>
      <c r="I215" t="s">
        <v>4862</v>
      </c>
      <c r="J215" t="s">
        <v>132</v>
      </c>
      <c r="K215" t="s">
        <v>152</v>
      </c>
      <c r="L215" t="s">
        <v>4863</v>
      </c>
      <c r="M215" t="s">
        <v>4863</v>
      </c>
      <c r="P215" s="31" t="str">
        <f t="shared" si="11"/>
        <v>Dr. Subas (Loknath Ho.)</v>
      </c>
    </row>
    <row r="216" spans="1:16" hidden="1">
      <c r="A216" t="str">
        <f t="shared" si="9"/>
        <v>24-237</v>
      </c>
      <c r="B216">
        <f t="shared" si="10"/>
        <v>24</v>
      </c>
      <c r="C216">
        <v>237</v>
      </c>
      <c r="D216" t="s">
        <v>84</v>
      </c>
      <c r="E216" t="s">
        <v>4875</v>
      </c>
      <c r="F216">
        <v>6529</v>
      </c>
      <c r="G216" t="s">
        <v>4876</v>
      </c>
      <c r="H216" t="s">
        <v>4877</v>
      </c>
      <c r="I216" t="s">
        <v>4862</v>
      </c>
      <c r="J216" t="s">
        <v>132</v>
      </c>
      <c r="K216" t="s">
        <v>133</v>
      </c>
      <c r="L216" t="s">
        <v>4878</v>
      </c>
      <c r="M216" t="s">
        <v>4878</v>
      </c>
      <c r="P216" s="31" t="str">
        <f t="shared" si="11"/>
        <v>Dr. Subool Kumar (Homeo Farmacy)</v>
      </c>
    </row>
    <row r="217" spans="1:16" hidden="1">
      <c r="A217" t="str">
        <f t="shared" si="9"/>
        <v>25-237</v>
      </c>
      <c r="B217">
        <f t="shared" si="10"/>
        <v>25</v>
      </c>
      <c r="C217">
        <v>237</v>
      </c>
      <c r="D217" t="s">
        <v>84</v>
      </c>
      <c r="E217" t="s">
        <v>4962</v>
      </c>
      <c r="F217">
        <v>6564</v>
      </c>
      <c r="G217" t="s">
        <v>4963</v>
      </c>
      <c r="H217">
        <v>1720687983</v>
      </c>
      <c r="I217" t="s">
        <v>4886</v>
      </c>
      <c r="J217" t="s">
        <v>397</v>
      </c>
      <c r="K217" t="s">
        <v>138</v>
      </c>
      <c r="L217" t="s">
        <v>4863</v>
      </c>
      <c r="M217" t="s">
        <v>4964</v>
      </c>
      <c r="P217" s="31" t="str">
        <f t="shared" si="11"/>
        <v>Fakir Homoeo Hall (Mukter Fakir)</v>
      </c>
    </row>
    <row r="218" spans="1:16" hidden="1">
      <c r="A218" t="str">
        <f t="shared" si="9"/>
        <v>26-237</v>
      </c>
      <c r="B218">
        <f t="shared" si="10"/>
        <v>26</v>
      </c>
      <c r="C218">
        <v>237</v>
      </c>
      <c r="D218" t="s">
        <v>84</v>
      </c>
      <c r="E218" t="s">
        <v>4931</v>
      </c>
      <c r="F218">
        <v>6548</v>
      </c>
      <c r="G218" t="s">
        <v>1281</v>
      </c>
      <c r="H218" t="s">
        <v>4932</v>
      </c>
      <c r="I218" t="s">
        <v>4862</v>
      </c>
      <c r="J218" t="s">
        <v>172</v>
      </c>
      <c r="K218" t="s">
        <v>133</v>
      </c>
      <c r="L218" t="s">
        <v>4913</v>
      </c>
      <c r="M218" t="s">
        <v>4913</v>
      </c>
      <c r="P218" s="31" t="str">
        <f t="shared" si="11"/>
        <v>Fatema Homoeo Hall (Rafiqul Islam)</v>
      </c>
    </row>
    <row r="219" spans="1:16" hidden="1">
      <c r="A219" t="str">
        <f t="shared" si="9"/>
        <v>27-237</v>
      </c>
      <c r="B219">
        <f t="shared" si="10"/>
        <v>27</v>
      </c>
      <c r="C219">
        <v>237</v>
      </c>
      <c r="D219" t="s">
        <v>84</v>
      </c>
      <c r="E219" t="s">
        <v>4974</v>
      </c>
      <c r="F219">
        <v>6569</v>
      </c>
      <c r="G219" t="s">
        <v>1727</v>
      </c>
      <c r="H219" t="s">
        <v>4975</v>
      </c>
      <c r="I219" t="s">
        <v>4976</v>
      </c>
      <c r="J219" t="s">
        <v>397</v>
      </c>
      <c r="K219">
        <v>0</v>
      </c>
      <c r="L219" t="s">
        <v>4863</v>
      </c>
      <c r="M219" t="s">
        <v>4907</v>
      </c>
      <c r="P219" s="31" t="str">
        <f t="shared" si="11"/>
        <v>Fatima Ho. (Tohidul Islam)</v>
      </c>
    </row>
    <row r="220" spans="1:16" hidden="1">
      <c r="A220" t="str">
        <f t="shared" si="9"/>
        <v>28-237</v>
      </c>
      <c r="B220">
        <f t="shared" si="10"/>
        <v>28</v>
      </c>
      <c r="C220">
        <v>237</v>
      </c>
      <c r="D220" t="s">
        <v>84</v>
      </c>
      <c r="E220" t="s">
        <v>4995</v>
      </c>
      <c r="F220">
        <v>6581</v>
      </c>
      <c r="G220" t="s">
        <v>4996</v>
      </c>
      <c r="H220" t="s">
        <v>4997</v>
      </c>
      <c r="I220" t="s">
        <v>4862</v>
      </c>
      <c r="J220" t="s">
        <v>230</v>
      </c>
      <c r="K220" t="s">
        <v>152</v>
      </c>
      <c r="L220" t="s">
        <v>4998</v>
      </c>
      <c r="M220" t="s">
        <v>4999</v>
      </c>
      <c r="P220" s="31" t="str">
        <f t="shared" si="11"/>
        <v>Ghita Ho. (Dilip Kumar)</v>
      </c>
    </row>
    <row r="221" spans="1:16" hidden="1">
      <c r="A221" t="str">
        <f t="shared" si="9"/>
        <v>29-237</v>
      </c>
      <c r="B221">
        <f t="shared" si="10"/>
        <v>29</v>
      </c>
      <c r="C221">
        <v>237</v>
      </c>
      <c r="D221" t="s">
        <v>84</v>
      </c>
      <c r="E221" t="s">
        <v>13314</v>
      </c>
      <c r="F221">
        <v>11919</v>
      </c>
      <c r="G221" t="s">
        <v>13315</v>
      </c>
      <c r="H221">
        <v>1740849487</v>
      </c>
      <c r="I221" t="s">
        <v>131</v>
      </c>
      <c r="J221" t="s">
        <v>10924</v>
      </c>
      <c r="K221" t="s">
        <v>152</v>
      </c>
      <c r="L221" t="s">
        <v>9544</v>
      </c>
      <c r="M221" t="s">
        <v>13316</v>
      </c>
      <c r="P221" s="31" t="str">
        <f t="shared" si="11"/>
        <v>Halim Homoeo Hall. (Dr.M.A Halim)</v>
      </c>
    </row>
    <row r="222" spans="1:16" hidden="1">
      <c r="A222" t="str">
        <f t="shared" si="9"/>
        <v>30-237</v>
      </c>
      <c r="B222">
        <f t="shared" si="10"/>
        <v>30</v>
      </c>
      <c r="C222">
        <v>237</v>
      </c>
      <c r="D222" t="s">
        <v>84</v>
      </c>
      <c r="E222" t="s">
        <v>5009</v>
      </c>
      <c r="F222">
        <v>6585</v>
      </c>
      <c r="G222" t="s">
        <v>2787</v>
      </c>
      <c r="H222" t="s">
        <v>5010</v>
      </c>
      <c r="I222" t="s">
        <v>4862</v>
      </c>
      <c r="J222" t="s">
        <v>230</v>
      </c>
      <c r="K222" t="s">
        <v>133</v>
      </c>
      <c r="L222" t="s">
        <v>1359</v>
      </c>
      <c r="M222" t="s">
        <v>4969</v>
      </c>
      <c r="P222" s="31" t="str">
        <f t="shared" si="11"/>
        <v>Haniman Ho (Pinto Ray)</v>
      </c>
    </row>
    <row r="223" spans="1:16" hidden="1">
      <c r="A223" t="str">
        <f t="shared" si="9"/>
        <v>31-237</v>
      </c>
      <c r="B223">
        <f t="shared" si="10"/>
        <v>31</v>
      </c>
      <c r="C223">
        <v>237</v>
      </c>
      <c r="D223" t="s">
        <v>84</v>
      </c>
      <c r="E223" t="s">
        <v>4965</v>
      </c>
      <c r="F223">
        <v>6565</v>
      </c>
      <c r="G223" t="s">
        <v>243</v>
      </c>
      <c r="H223">
        <v>1818287041</v>
      </c>
      <c r="I223" t="s">
        <v>4886</v>
      </c>
      <c r="J223" t="s">
        <v>397</v>
      </c>
      <c r="K223" t="s">
        <v>138</v>
      </c>
      <c r="L223" t="s">
        <v>4863</v>
      </c>
      <c r="M223" t="s">
        <v>4863</v>
      </c>
      <c r="P223" s="31" t="str">
        <f t="shared" si="11"/>
        <v>Haniman Homoeo Hall (Mihir Kanti)</v>
      </c>
    </row>
    <row r="224" spans="1:16" hidden="1">
      <c r="A224" t="str">
        <f t="shared" si="9"/>
        <v>32-237</v>
      </c>
      <c r="B224">
        <f t="shared" si="10"/>
        <v>32</v>
      </c>
      <c r="C224">
        <v>237</v>
      </c>
      <c r="D224" t="s">
        <v>84</v>
      </c>
      <c r="E224" t="s">
        <v>4843</v>
      </c>
      <c r="F224">
        <v>6540</v>
      </c>
      <c r="G224" t="s">
        <v>4911</v>
      </c>
      <c r="H224" t="s">
        <v>4912</v>
      </c>
      <c r="I224" t="s">
        <v>4862</v>
      </c>
      <c r="J224" t="s">
        <v>172</v>
      </c>
      <c r="K224" t="s">
        <v>152</v>
      </c>
      <c r="L224" t="s">
        <v>4913</v>
      </c>
      <c r="M224" t="s">
        <v>4914</v>
      </c>
      <c r="P224" s="31" t="str">
        <f t="shared" si="11"/>
        <v>Happy Ho. (Asok Kumar)</v>
      </c>
    </row>
    <row r="225" spans="1:16" hidden="1">
      <c r="A225" t="str">
        <f t="shared" si="9"/>
        <v>33-237</v>
      </c>
      <c r="B225">
        <f t="shared" si="10"/>
        <v>33</v>
      </c>
      <c r="C225">
        <v>237</v>
      </c>
      <c r="D225" t="s">
        <v>84</v>
      </c>
      <c r="E225" t="s">
        <v>13304</v>
      </c>
      <c r="F225">
        <v>11915</v>
      </c>
      <c r="G225" t="s">
        <v>2319</v>
      </c>
      <c r="H225">
        <v>1739632959</v>
      </c>
      <c r="I225" t="s">
        <v>131</v>
      </c>
      <c r="J225" t="s">
        <v>11360</v>
      </c>
      <c r="K225" t="s">
        <v>1315</v>
      </c>
      <c r="L225" t="s">
        <v>11631</v>
      </c>
      <c r="M225" t="s">
        <v>13305</v>
      </c>
      <c r="P225" s="31" t="str">
        <f t="shared" si="11"/>
        <v>Homoeo Hall (Prodatto  Kumar)</v>
      </c>
    </row>
    <row r="226" spans="1:16" hidden="1">
      <c r="A226" t="str">
        <f t="shared" si="9"/>
        <v>34-237</v>
      </c>
      <c r="B226">
        <f t="shared" si="10"/>
        <v>34</v>
      </c>
      <c r="C226">
        <v>237</v>
      </c>
      <c r="D226" t="s">
        <v>84</v>
      </c>
      <c r="E226" t="s">
        <v>5005</v>
      </c>
      <c r="F226">
        <v>6584</v>
      </c>
      <c r="G226" t="s">
        <v>5006</v>
      </c>
      <c r="H226" t="s">
        <v>5007</v>
      </c>
      <c r="I226" t="s">
        <v>4862</v>
      </c>
      <c r="J226" t="s">
        <v>230</v>
      </c>
      <c r="K226" t="s">
        <v>133</v>
      </c>
      <c r="L226" t="s">
        <v>5008</v>
      </c>
      <c r="M226" t="s">
        <v>4999</v>
      </c>
      <c r="P226" s="31" t="str">
        <f t="shared" si="11"/>
        <v>Homoeo Int. (Safiqul Islam)</v>
      </c>
    </row>
    <row r="227" spans="1:16" hidden="1">
      <c r="A227" t="str">
        <f t="shared" si="9"/>
        <v>35-237</v>
      </c>
      <c r="B227">
        <f t="shared" si="10"/>
        <v>35</v>
      </c>
      <c r="C227">
        <v>237</v>
      </c>
      <c r="D227" t="s">
        <v>84</v>
      </c>
      <c r="E227" t="s">
        <v>12780</v>
      </c>
      <c r="F227">
        <v>11692</v>
      </c>
      <c r="G227" t="s">
        <v>12781</v>
      </c>
      <c r="H227">
        <v>1725791467</v>
      </c>
      <c r="I227" t="s">
        <v>131</v>
      </c>
      <c r="J227" t="s">
        <v>11352</v>
      </c>
      <c r="K227" t="s">
        <v>152</v>
      </c>
      <c r="L227" t="s">
        <v>11631</v>
      </c>
      <c r="M227" t="s">
        <v>1788</v>
      </c>
      <c r="P227" s="31" t="str">
        <f t="shared" si="11"/>
        <v>Ibnecina Harbal Center (Dr.Arif Hossain )</v>
      </c>
    </row>
    <row r="228" spans="1:16" hidden="1">
      <c r="A228" t="str">
        <f t="shared" si="9"/>
        <v>36-237</v>
      </c>
      <c r="B228">
        <f t="shared" si="10"/>
        <v>36</v>
      </c>
      <c r="C228">
        <v>237</v>
      </c>
      <c r="D228" t="s">
        <v>84</v>
      </c>
      <c r="E228" t="s">
        <v>4981</v>
      </c>
      <c r="F228">
        <v>6571</v>
      </c>
      <c r="G228" t="s">
        <v>4982</v>
      </c>
      <c r="H228">
        <v>1611746850</v>
      </c>
      <c r="I228" t="s">
        <v>4976</v>
      </c>
      <c r="J228" t="s">
        <v>397</v>
      </c>
      <c r="K228" t="s">
        <v>138</v>
      </c>
      <c r="L228" t="s">
        <v>4973</v>
      </c>
      <c r="M228" t="s">
        <v>4973</v>
      </c>
      <c r="P228" s="31" t="str">
        <f t="shared" si="11"/>
        <v>Imran Homoeo Hall (Asadzzamar)</v>
      </c>
    </row>
    <row r="229" spans="1:16" hidden="1">
      <c r="A229" t="str">
        <f t="shared" si="9"/>
        <v>37-237</v>
      </c>
      <c r="B229">
        <f t="shared" si="10"/>
        <v>37</v>
      </c>
      <c r="C229">
        <v>237</v>
      </c>
      <c r="D229" t="s">
        <v>84</v>
      </c>
      <c r="E229" t="s">
        <v>4918</v>
      </c>
      <c r="F229">
        <v>6542</v>
      </c>
      <c r="G229" t="s">
        <v>4919</v>
      </c>
      <c r="H229">
        <v>0</v>
      </c>
      <c r="I229" t="s">
        <v>4920</v>
      </c>
      <c r="J229" t="s">
        <v>172</v>
      </c>
      <c r="K229" t="s">
        <v>133</v>
      </c>
      <c r="L229" t="s">
        <v>4913</v>
      </c>
      <c r="M229" t="s">
        <v>4914</v>
      </c>
      <c r="P229" s="31" t="str">
        <f t="shared" si="11"/>
        <v>Jakaria Ho. (Jakaria)</v>
      </c>
    </row>
    <row r="230" spans="1:16" hidden="1">
      <c r="A230" t="str">
        <f t="shared" si="9"/>
        <v>38-237</v>
      </c>
      <c r="B230">
        <f t="shared" si="10"/>
        <v>38</v>
      </c>
      <c r="C230">
        <v>237</v>
      </c>
      <c r="D230" t="s">
        <v>84</v>
      </c>
      <c r="E230" t="s">
        <v>4992</v>
      </c>
      <c r="F230">
        <v>6579</v>
      </c>
      <c r="G230" t="s">
        <v>4993</v>
      </c>
      <c r="H230">
        <v>1717062108</v>
      </c>
      <c r="I230" t="s">
        <v>4862</v>
      </c>
      <c r="J230" t="s">
        <v>230</v>
      </c>
      <c r="K230" t="s">
        <v>133</v>
      </c>
      <c r="L230" t="s">
        <v>4863</v>
      </c>
      <c r="M230" t="s">
        <v>4863</v>
      </c>
      <c r="P230" s="31" t="str">
        <f t="shared" si="11"/>
        <v>Jamia Homoeo Hall (Dr. Jamia S.)</v>
      </c>
    </row>
    <row r="231" spans="1:16" hidden="1">
      <c r="A231" t="str">
        <f t="shared" si="9"/>
        <v>39-237</v>
      </c>
      <c r="B231">
        <f t="shared" si="10"/>
        <v>39</v>
      </c>
      <c r="C231">
        <v>237</v>
      </c>
      <c r="D231" t="s">
        <v>84</v>
      </c>
      <c r="E231" t="s">
        <v>12768</v>
      </c>
      <c r="F231">
        <v>11685</v>
      </c>
      <c r="G231" t="s">
        <v>250</v>
      </c>
      <c r="H231">
        <v>1760790342</v>
      </c>
      <c r="I231" t="s">
        <v>131</v>
      </c>
      <c r="J231" t="s">
        <v>10903</v>
      </c>
      <c r="K231" t="s">
        <v>152</v>
      </c>
      <c r="L231" t="s">
        <v>10285</v>
      </c>
      <c r="M231" t="s">
        <v>12767</v>
      </c>
      <c r="P231" s="31" t="str">
        <f t="shared" si="11"/>
        <v>Janoni Homoeo Hall (Dr.Prosad Ray)</v>
      </c>
    </row>
    <row r="232" spans="1:16" hidden="1">
      <c r="A232" t="str">
        <f t="shared" si="9"/>
        <v>40-237</v>
      </c>
      <c r="B232">
        <f t="shared" si="10"/>
        <v>40</v>
      </c>
      <c r="C232">
        <v>237</v>
      </c>
      <c r="D232" t="s">
        <v>84</v>
      </c>
      <c r="E232" t="s">
        <v>4957</v>
      </c>
      <c r="F232">
        <v>6561</v>
      </c>
      <c r="G232" t="s">
        <v>2709</v>
      </c>
      <c r="H232">
        <v>171133136</v>
      </c>
      <c r="I232" t="s">
        <v>4886</v>
      </c>
      <c r="J232" t="s">
        <v>397</v>
      </c>
      <c r="K232" t="s">
        <v>138</v>
      </c>
      <c r="L232" t="s">
        <v>4913</v>
      </c>
      <c r="M232" t="s">
        <v>4913</v>
      </c>
      <c r="P232" s="31" t="str">
        <f t="shared" si="11"/>
        <v>Janota Homoeo Hall (Dr. Habibur R.)</v>
      </c>
    </row>
    <row r="233" spans="1:16" hidden="1">
      <c r="A233" t="str">
        <f t="shared" si="9"/>
        <v>41-237</v>
      </c>
      <c r="B233">
        <f t="shared" si="10"/>
        <v>41</v>
      </c>
      <c r="C233">
        <v>237</v>
      </c>
      <c r="D233" t="s">
        <v>84</v>
      </c>
      <c r="E233" t="s">
        <v>13300</v>
      </c>
      <c r="F233">
        <v>11912</v>
      </c>
      <c r="G233" t="s">
        <v>332</v>
      </c>
      <c r="H233">
        <v>1753628492</v>
      </c>
      <c r="I233" t="s">
        <v>131</v>
      </c>
      <c r="J233" t="s">
        <v>10892</v>
      </c>
      <c r="K233" t="s">
        <v>152</v>
      </c>
      <c r="L233" t="s">
        <v>11631</v>
      </c>
      <c r="M233" t="s">
        <v>13301</v>
      </c>
      <c r="P233" s="31" t="str">
        <f t="shared" si="11"/>
        <v>Johir Homoeo Hall (Dr. Samsul Kabir)</v>
      </c>
    </row>
    <row r="234" spans="1:16" hidden="1">
      <c r="A234" t="str">
        <f t="shared" si="9"/>
        <v>42-237</v>
      </c>
      <c r="B234">
        <f t="shared" si="10"/>
        <v>42</v>
      </c>
      <c r="C234">
        <v>237</v>
      </c>
      <c r="D234" t="s">
        <v>84</v>
      </c>
      <c r="E234" t="s">
        <v>4896</v>
      </c>
      <c r="F234">
        <v>6536</v>
      </c>
      <c r="G234" t="s">
        <v>4897</v>
      </c>
      <c r="H234" t="s">
        <v>4898</v>
      </c>
      <c r="I234" t="s">
        <v>4862</v>
      </c>
      <c r="J234" t="s">
        <v>132</v>
      </c>
      <c r="K234" t="s">
        <v>133</v>
      </c>
      <c r="L234" t="s">
        <v>4863</v>
      </c>
      <c r="M234" t="s">
        <v>4895</v>
      </c>
      <c r="P234" s="31" t="str">
        <f t="shared" si="11"/>
        <v>Jonni Ho. (Samim Molla)</v>
      </c>
    </row>
    <row r="235" spans="1:16" hidden="1">
      <c r="A235" t="str">
        <f t="shared" si="9"/>
        <v>43-237</v>
      </c>
      <c r="B235">
        <f t="shared" si="10"/>
        <v>43</v>
      </c>
      <c r="C235">
        <v>237</v>
      </c>
      <c r="D235" t="s">
        <v>84</v>
      </c>
      <c r="E235" t="s">
        <v>5031</v>
      </c>
      <c r="F235">
        <v>6594</v>
      </c>
      <c r="G235" t="s">
        <v>5032</v>
      </c>
      <c r="H235">
        <v>1752020165</v>
      </c>
      <c r="I235" t="s">
        <v>4862</v>
      </c>
      <c r="J235" t="s">
        <v>274</v>
      </c>
      <c r="K235" t="s">
        <v>133</v>
      </c>
      <c r="L235" t="s">
        <v>4863</v>
      </c>
      <c r="M235" t="s">
        <v>5033</v>
      </c>
      <c r="P235" s="31" t="str">
        <f t="shared" si="11"/>
        <v>Kanoklota Homoeo Hall (Samir Kumar)</v>
      </c>
    </row>
    <row r="236" spans="1:16" hidden="1">
      <c r="A236" t="str">
        <f t="shared" si="9"/>
        <v>44-237</v>
      </c>
      <c r="B236">
        <f t="shared" si="10"/>
        <v>44</v>
      </c>
      <c r="C236">
        <v>237</v>
      </c>
      <c r="D236" t="s">
        <v>84</v>
      </c>
      <c r="E236" t="s">
        <v>4951</v>
      </c>
      <c r="F236">
        <v>6558</v>
      </c>
      <c r="G236" t="s">
        <v>130</v>
      </c>
      <c r="H236">
        <v>1913765882</v>
      </c>
      <c r="I236" t="s">
        <v>4886</v>
      </c>
      <c r="J236" t="s">
        <v>397</v>
      </c>
      <c r="K236" t="s">
        <v>138</v>
      </c>
      <c r="L236" t="s">
        <v>4913</v>
      </c>
      <c r="M236" t="s">
        <v>4914</v>
      </c>
      <c r="P236" s="31" t="str">
        <f t="shared" si="11"/>
        <v>Khan Homoeo Hall (Abdul Ruif)</v>
      </c>
    </row>
    <row r="237" spans="1:16" hidden="1">
      <c r="A237" t="str">
        <f t="shared" si="9"/>
        <v>45-237</v>
      </c>
      <c r="B237">
        <f t="shared" si="10"/>
        <v>45</v>
      </c>
      <c r="C237">
        <v>237</v>
      </c>
      <c r="D237" t="s">
        <v>84</v>
      </c>
      <c r="E237" t="s">
        <v>4959</v>
      </c>
      <c r="F237">
        <v>6563</v>
      </c>
      <c r="G237" t="s">
        <v>4960</v>
      </c>
      <c r="H237" t="s">
        <v>4961</v>
      </c>
      <c r="I237" t="s">
        <v>4886</v>
      </c>
      <c r="J237" t="s">
        <v>397</v>
      </c>
      <c r="K237" t="s">
        <v>138</v>
      </c>
      <c r="L237" t="s">
        <v>4913</v>
      </c>
      <c r="M237" t="s">
        <v>4914</v>
      </c>
      <c r="P237" s="31" t="str">
        <f t="shared" si="11"/>
        <v>Lita Ho. Chem. (Asraf Siffiki)</v>
      </c>
    </row>
    <row r="238" spans="1:16" hidden="1">
      <c r="A238" t="str">
        <f t="shared" si="9"/>
        <v>46-237</v>
      </c>
      <c r="B238">
        <f t="shared" si="10"/>
        <v>46</v>
      </c>
      <c r="C238">
        <v>237</v>
      </c>
      <c r="D238" t="s">
        <v>84</v>
      </c>
      <c r="E238" t="s">
        <v>5003</v>
      </c>
      <c r="F238">
        <v>6583</v>
      </c>
      <c r="G238" t="s">
        <v>4881</v>
      </c>
      <c r="H238" t="s">
        <v>5004</v>
      </c>
      <c r="I238" t="s">
        <v>4862</v>
      </c>
      <c r="J238" t="s">
        <v>230</v>
      </c>
      <c r="K238" t="s">
        <v>133</v>
      </c>
      <c r="L238" t="s">
        <v>3822</v>
      </c>
      <c r="M238" t="s">
        <v>4863</v>
      </c>
      <c r="P238" s="31" t="str">
        <f t="shared" si="11"/>
        <v>Loknath Ho. (Sabus Chan.)</v>
      </c>
    </row>
    <row r="239" spans="1:16" hidden="1">
      <c r="A239" t="str">
        <f t="shared" si="9"/>
        <v>47-237</v>
      </c>
      <c r="B239">
        <f t="shared" si="10"/>
        <v>47</v>
      </c>
      <c r="C239">
        <v>237</v>
      </c>
      <c r="D239" t="s">
        <v>84</v>
      </c>
      <c r="E239" t="s">
        <v>4938</v>
      </c>
      <c r="F239">
        <v>6551</v>
      </c>
      <c r="G239" t="s">
        <v>2890</v>
      </c>
      <c r="H239" t="s">
        <v>4883</v>
      </c>
      <c r="I239" t="s">
        <v>4862</v>
      </c>
      <c r="J239" t="s">
        <v>172</v>
      </c>
      <c r="K239" t="s">
        <v>133</v>
      </c>
      <c r="L239" t="s">
        <v>4863</v>
      </c>
      <c r="M239" t="s">
        <v>4863</v>
      </c>
      <c r="P239" s="31" t="str">
        <f t="shared" si="11"/>
        <v>Loknath Homoeo Hall (Subas Chandra)</v>
      </c>
    </row>
    <row r="240" spans="1:16" hidden="1">
      <c r="A240" t="str">
        <f t="shared" si="9"/>
        <v>48-237</v>
      </c>
      <c r="B240">
        <f t="shared" si="10"/>
        <v>48</v>
      </c>
      <c r="C240">
        <v>237</v>
      </c>
      <c r="D240" t="s">
        <v>84</v>
      </c>
      <c r="E240" t="s">
        <v>4915</v>
      </c>
      <c r="F240">
        <v>6541</v>
      </c>
      <c r="G240" t="s">
        <v>4916</v>
      </c>
      <c r="H240" t="s">
        <v>4917</v>
      </c>
      <c r="I240" t="s">
        <v>4862</v>
      </c>
      <c r="J240" t="s">
        <v>172</v>
      </c>
      <c r="K240" t="s">
        <v>133</v>
      </c>
      <c r="L240" t="s">
        <v>4913</v>
      </c>
      <c r="M240" t="s">
        <v>4914</v>
      </c>
      <c r="P240" s="31" t="str">
        <f t="shared" si="11"/>
        <v>Maa Ho. (Atikur Rahman)</v>
      </c>
    </row>
    <row r="241" spans="1:16" hidden="1">
      <c r="A241" t="str">
        <f t="shared" si="9"/>
        <v>49-237</v>
      </c>
      <c r="B241">
        <f t="shared" si="10"/>
        <v>49</v>
      </c>
      <c r="C241">
        <v>237</v>
      </c>
      <c r="D241" t="s">
        <v>84</v>
      </c>
      <c r="E241" t="s">
        <v>5020</v>
      </c>
      <c r="F241">
        <v>6590</v>
      </c>
      <c r="G241" t="s">
        <v>5021</v>
      </c>
      <c r="H241" t="s">
        <v>5022</v>
      </c>
      <c r="I241" t="s">
        <v>5023</v>
      </c>
      <c r="J241" t="s">
        <v>274</v>
      </c>
      <c r="K241" t="s">
        <v>133</v>
      </c>
      <c r="L241" t="s">
        <v>4999</v>
      </c>
      <c r="M241" t="s">
        <v>4999</v>
      </c>
      <c r="P241" s="31" t="str">
        <f t="shared" si="11"/>
        <v>Mahmud Har. (Rafiq Mollah)</v>
      </c>
    </row>
    <row r="242" spans="1:16" hidden="1">
      <c r="A242" t="str">
        <f t="shared" si="9"/>
        <v>50-237</v>
      </c>
      <c r="B242">
        <f t="shared" si="10"/>
        <v>50</v>
      </c>
      <c r="C242">
        <v>237</v>
      </c>
      <c r="D242" t="s">
        <v>84</v>
      </c>
      <c r="E242" t="s">
        <v>13306</v>
      </c>
      <c r="F242">
        <v>11916</v>
      </c>
      <c r="G242" t="s">
        <v>13307</v>
      </c>
      <c r="H242">
        <v>1311483587</v>
      </c>
      <c r="I242" t="s">
        <v>131</v>
      </c>
      <c r="J242" t="s">
        <v>11360</v>
      </c>
      <c r="K242" t="s">
        <v>152</v>
      </c>
      <c r="L242" t="s">
        <v>11631</v>
      </c>
      <c r="M242" t="s">
        <v>13308</v>
      </c>
      <c r="P242" s="31" t="str">
        <f t="shared" si="11"/>
        <v>Mala Homoeo Hall. (Dr.Raton Das)</v>
      </c>
    </row>
    <row r="243" spans="1:16" hidden="1">
      <c r="A243" t="str">
        <f t="shared" si="9"/>
        <v>51-237</v>
      </c>
      <c r="B243">
        <f t="shared" si="10"/>
        <v>51</v>
      </c>
      <c r="C243">
        <v>237</v>
      </c>
      <c r="D243" t="s">
        <v>84</v>
      </c>
      <c r="E243" t="s">
        <v>5038</v>
      </c>
      <c r="F243">
        <v>6597</v>
      </c>
      <c r="G243" t="s">
        <v>5039</v>
      </c>
      <c r="H243">
        <v>0</v>
      </c>
      <c r="I243" t="s">
        <v>5040</v>
      </c>
      <c r="J243" t="s">
        <v>274</v>
      </c>
      <c r="K243" t="s">
        <v>133</v>
      </c>
      <c r="L243" t="s">
        <v>4863</v>
      </c>
      <c r="M243" t="s">
        <v>4863</v>
      </c>
      <c r="P243" s="31" t="str">
        <f t="shared" si="11"/>
        <v>Man Ho. (Abul Kalam)</v>
      </c>
    </row>
    <row r="244" spans="1:16" hidden="1">
      <c r="A244" t="str">
        <f t="shared" si="9"/>
        <v>52-237</v>
      </c>
      <c r="B244">
        <f t="shared" si="10"/>
        <v>52</v>
      </c>
      <c r="C244">
        <v>237</v>
      </c>
      <c r="D244" t="s">
        <v>84</v>
      </c>
      <c r="E244">
        <v>0</v>
      </c>
      <c r="F244">
        <v>6578</v>
      </c>
      <c r="G244" t="s">
        <v>4991</v>
      </c>
      <c r="H244">
        <v>0</v>
      </c>
      <c r="I244">
        <v>0</v>
      </c>
      <c r="J244" t="s">
        <v>230</v>
      </c>
      <c r="K244" t="s">
        <v>133</v>
      </c>
      <c r="L244" t="s">
        <v>4968</v>
      </c>
      <c r="M244" t="s">
        <v>4969</v>
      </c>
      <c r="P244" s="31" t="str">
        <f t="shared" si="11"/>
        <v>Master Ho. (0)</v>
      </c>
    </row>
    <row r="245" spans="1:16" hidden="1">
      <c r="A245" t="str">
        <f t="shared" si="9"/>
        <v>53-237</v>
      </c>
      <c r="B245">
        <f t="shared" si="10"/>
        <v>53</v>
      </c>
      <c r="C245">
        <v>237</v>
      </c>
      <c r="D245" t="s">
        <v>84</v>
      </c>
      <c r="E245" t="s">
        <v>12762</v>
      </c>
      <c r="F245">
        <v>11682</v>
      </c>
      <c r="G245" t="s">
        <v>12763</v>
      </c>
      <c r="H245">
        <v>1721337917</v>
      </c>
      <c r="I245" t="s">
        <v>131</v>
      </c>
      <c r="J245" t="s">
        <v>397</v>
      </c>
      <c r="K245" t="s">
        <v>138</v>
      </c>
      <c r="L245" t="s">
        <v>11631</v>
      </c>
      <c r="M245" t="s">
        <v>4907</v>
      </c>
      <c r="P245" s="31" t="str">
        <f t="shared" si="11"/>
        <v>Mim Homoeo Hall  (Dr.Zahidul Islam.)</v>
      </c>
    </row>
    <row r="246" spans="1:16" hidden="1">
      <c r="A246" t="str">
        <f t="shared" si="9"/>
        <v>54-237</v>
      </c>
      <c r="B246">
        <f t="shared" si="10"/>
        <v>54</v>
      </c>
      <c r="C246">
        <v>237</v>
      </c>
      <c r="D246" t="s">
        <v>84</v>
      </c>
      <c r="E246" t="s">
        <v>4923</v>
      </c>
      <c r="F246">
        <v>6545</v>
      </c>
      <c r="G246" t="s">
        <v>4924</v>
      </c>
      <c r="H246">
        <v>1954837071</v>
      </c>
      <c r="I246" t="s">
        <v>4862</v>
      </c>
      <c r="J246" t="s">
        <v>172</v>
      </c>
      <c r="K246" t="s">
        <v>133</v>
      </c>
      <c r="L246" t="s">
        <v>4913</v>
      </c>
      <c r="M246" t="s">
        <v>4925</v>
      </c>
      <c r="P246" s="31" t="str">
        <f t="shared" si="11"/>
        <v>Mirza Homoeo Hall (Dr. Mamunar R.)</v>
      </c>
    </row>
    <row r="247" spans="1:16" hidden="1">
      <c r="A247" t="str">
        <f t="shared" si="9"/>
        <v>55-237</v>
      </c>
      <c r="B247">
        <f t="shared" si="10"/>
        <v>55</v>
      </c>
      <c r="C247">
        <v>237</v>
      </c>
      <c r="D247" t="s">
        <v>84</v>
      </c>
      <c r="E247" t="s">
        <v>2144</v>
      </c>
      <c r="F247">
        <v>11691</v>
      </c>
      <c r="G247" t="s">
        <v>12779</v>
      </c>
      <c r="H247">
        <v>1717157190</v>
      </c>
      <c r="I247" t="s">
        <v>131</v>
      </c>
      <c r="J247" t="s">
        <v>11352</v>
      </c>
      <c r="K247" t="s">
        <v>152</v>
      </c>
      <c r="L247" t="s">
        <v>11631</v>
      </c>
      <c r="M247" t="s">
        <v>1788</v>
      </c>
      <c r="P247" s="31" t="str">
        <f t="shared" si="11"/>
        <v>Mizan Pharmacy (Dr. Mizanur Rahman)</v>
      </c>
    </row>
    <row r="248" spans="1:16" hidden="1">
      <c r="A248" t="str">
        <f t="shared" si="9"/>
        <v>56-237</v>
      </c>
      <c r="B248">
        <f t="shared" si="10"/>
        <v>56</v>
      </c>
      <c r="C248">
        <v>237</v>
      </c>
      <c r="D248" t="s">
        <v>84</v>
      </c>
      <c r="E248" t="s">
        <v>13302</v>
      </c>
      <c r="F248">
        <v>11913</v>
      </c>
      <c r="G248" t="s">
        <v>4994</v>
      </c>
      <c r="H248">
        <v>1715104418</v>
      </c>
      <c r="I248" t="s">
        <v>131</v>
      </c>
      <c r="J248" t="s">
        <v>10892</v>
      </c>
      <c r="K248" t="s">
        <v>1315</v>
      </c>
      <c r="L248" t="s">
        <v>11631</v>
      </c>
      <c r="M248" t="s">
        <v>13301</v>
      </c>
      <c r="P248" s="31" t="str">
        <f t="shared" si="11"/>
        <v>Modern Homoeo Clinic (Dr.Liton Biswas)</v>
      </c>
    </row>
    <row r="249" spans="1:16" hidden="1">
      <c r="A249" t="str">
        <f t="shared" si="9"/>
        <v>57-237</v>
      </c>
      <c r="B249">
        <f t="shared" si="10"/>
        <v>57</v>
      </c>
      <c r="C249">
        <v>237</v>
      </c>
      <c r="D249" t="s">
        <v>84</v>
      </c>
      <c r="E249">
        <v>0</v>
      </c>
      <c r="F249">
        <v>6580</v>
      </c>
      <c r="G249" t="s">
        <v>4994</v>
      </c>
      <c r="H249">
        <v>1728157391</v>
      </c>
      <c r="I249" t="s">
        <v>4862</v>
      </c>
      <c r="J249" t="s">
        <v>230</v>
      </c>
      <c r="K249">
        <v>0</v>
      </c>
      <c r="L249" t="s">
        <v>4863</v>
      </c>
      <c r="M249" t="s">
        <v>4907</v>
      </c>
      <c r="P249" s="31" t="str">
        <f t="shared" si="11"/>
        <v>Modern Homoeo Clinic (0)</v>
      </c>
    </row>
    <row r="250" spans="1:16" hidden="1">
      <c r="A250" t="str">
        <f t="shared" si="9"/>
        <v>58-237</v>
      </c>
      <c r="B250">
        <f t="shared" si="10"/>
        <v>58</v>
      </c>
      <c r="C250">
        <v>237</v>
      </c>
      <c r="D250" t="s">
        <v>84</v>
      </c>
      <c r="E250" t="s">
        <v>5024</v>
      </c>
      <c r="F250">
        <v>6591</v>
      </c>
      <c r="G250" t="s">
        <v>5025</v>
      </c>
      <c r="H250">
        <v>1712142555</v>
      </c>
      <c r="I250" t="s">
        <v>4862</v>
      </c>
      <c r="J250" t="s">
        <v>274</v>
      </c>
      <c r="K250" t="s">
        <v>152</v>
      </c>
      <c r="L250" t="s">
        <v>4999</v>
      </c>
      <c r="M250" t="s">
        <v>4999</v>
      </c>
      <c r="P250" s="31" t="str">
        <f t="shared" si="11"/>
        <v>Modern Homoeo Supply (Asaduz Zaman)</v>
      </c>
    </row>
    <row r="251" spans="1:16" hidden="1">
      <c r="A251" t="str">
        <f t="shared" si="9"/>
        <v>59-237</v>
      </c>
      <c r="B251">
        <f t="shared" si="10"/>
        <v>59</v>
      </c>
      <c r="C251">
        <v>237</v>
      </c>
      <c r="D251" t="s">
        <v>84</v>
      </c>
      <c r="E251" t="s">
        <v>4966</v>
      </c>
      <c r="F251">
        <v>6566</v>
      </c>
      <c r="G251" t="s">
        <v>4967</v>
      </c>
      <c r="H251">
        <v>1728556678</v>
      </c>
      <c r="I251" t="s">
        <v>4886</v>
      </c>
      <c r="J251" t="s">
        <v>397</v>
      </c>
      <c r="K251" t="s">
        <v>138</v>
      </c>
      <c r="L251" t="s">
        <v>4968</v>
      </c>
      <c r="M251" t="s">
        <v>4969</v>
      </c>
      <c r="P251" s="31" t="str">
        <f t="shared" si="11"/>
        <v>Mojumder Homoeo Hall (Dr. Sankor M)</v>
      </c>
    </row>
    <row r="252" spans="1:16" hidden="1">
      <c r="A252" t="str">
        <f t="shared" si="9"/>
        <v>60-237</v>
      </c>
      <c r="B252">
        <f t="shared" si="10"/>
        <v>60</v>
      </c>
      <c r="C252">
        <v>237</v>
      </c>
      <c r="D252" t="s">
        <v>84</v>
      </c>
      <c r="E252" t="s">
        <v>4860</v>
      </c>
      <c r="F252">
        <v>6524</v>
      </c>
      <c r="G252" t="s">
        <v>505</v>
      </c>
      <c r="H252" t="s">
        <v>4861</v>
      </c>
      <c r="I252" t="s">
        <v>4862</v>
      </c>
      <c r="J252" t="s">
        <v>132</v>
      </c>
      <c r="K252" t="s">
        <v>152</v>
      </c>
      <c r="L252" t="s">
        <v>4863</v>
      </c>
      <c r="M252" t="s">
        <v>4864</v>
      </c>
      <c r="P252" s="31" t="str">
        <f t="shared" si="11"/>
        <v>Mollah Homoeo Hall (Abdul Mannan)</v>
      </c>
    </row>
    <row r="253" spans="1:16" hidden="1">
      <c r="A253" t="str">
        <f t="shared" si="9"/>
        <v>61-237</v>
      </c>
      <c r="B253">
        <f t="shared" si="10"/>
        <v>61</v>
      </c>
      <c r="C253">
        <v>237</v>
      </c>
      <c r="D253" t="s">
        <v>84</v>
      </c>
      <c r="E253" t="s">
        <v>4884</v>
      </c>
      <c r="F253">
        <v>6532</v>
      </c>
      <c r="G253" t="s">
        <v>4885</v>
      </c>
      <c r="H253">
        <v>1758016111</v>
      </c>
      <c r="I253" t="s">
        <v>4886</v>
      </c>
      <c r="J253" t="s">
        <v>132</v>
      </c>
      <c r="K253" t="s">
        <v>133</v>
      </c>
      <c r="L253" t="s">
        <v>4878</v>
      </c>
      <c r="M253" t="s">
        <v>4878</v>
      </c>
      <c r="P253" s="31" t="str">
        <f t="shared" si="11"/>
        <v>Mondol Homoeo Clinic (Naresh K. M.)</v>
      </c>
    </row>
    <row r="254" spans="1:16" hidden="1">
      <c r="A254" t="str">
        <f t="shared" si="9"/>
        <v>62-237</v>
      </c>
      <c r="B254">
        <f t="shared" si="10"/>
        <v>62</v>
      </c>
      <c r="C254">
        <v>237</v>
      </c>
      <c r="D254" t="s">
        <v>84</v>
      </c>
      <c r="E254" t="s">
        <v>5041</v>
      </c>
      <c r="F254">
        <v>6598</v>
      </c>
      <c r="G254" t="s">
        <v>5042</v>
      </c>
      <c r="H254" t="s">
        <v>5043</v>
      </c>
      <c r="I254" t="s">
        <v>4862</v>
      </c>
      <c r="J254" t="s">
        <v>274</v>
      </c>
      <c r="K254" t="s">
        <v>133</v>
      </c>
      <c r="L254" t="s">
        <v>4863</v>
      </c>
      <c r="M254" t="s">
        <v>4863</v>
      </c>
      <c r="P254" s="31" t="str">
        <f t="shared" si="11"/>
        <v>Monosa Far. (Pritom Sha.)</v>
      </c>
    </row>
    <row r="255" spans="1:16" hidden="1">
      <c r="A255" t="str">
        <f t="shared" si="9"/>
        <v>63-237</v>
      </c>
      <c r="B255">
        <f t="shared" si="10"/>
        <v>63</v>
      </c>
      <c r="C255">
        <v>237</v>
      </c>
      <c r="D255" t="s">
        <v>84</v>
      </c>
      <c r="E255" t="s">
        <v>11284</v>
      </c>
      <c r="F255">
        <v>11187</v>
      </c>
      <c r="G255" t="s">
        <v>11630</v>
      </c>
      <c r="H255">
        <v>1934448292</v>
      </c>
      <c r="I255">
        <v>0</v>
      </c>
      <c r="J255">
        <v>0</v>
      </c>
      <c r="K255" t="s">
        <v>138</v>
      </c>
      <c r="L255" t="s">
        <v>11631</v>
      </c>
      <c r="M255" t="s">
        <v>11631</v>
      </c>
      <c r="P255" s="31" t="str">
        <f t="shared" si="11"/>
        <v>Mpo-Jahidul Islam -Faridpur 2 (Self Stock)</v>
      </c>
    </row>
    <row r="256" spans="1:16" hidden="1">
      <c r="A256" t="str">
        <f t="shared" si="9"/>
        <v>64-237</v>
      </c>
      <c r="B256">
        <f t="shared" si="10"/>
        <v>64</v>
      </c>
      <c r="C256">
        <v>237</v>
      </c>
      <c r="D256" t="s">
        <v>84</v>
      </c>
      <c r="E256" t="s">
        <v>4946</v>
      </c>
      <c r="F256">
        <v>6555</v>
      </c>
      <c r="G256" t="s">
        <v>672</v>
      </c>
      <c r="H256">
        <v>1923626760</v>
      </c>
      <c r="I256" t="s">
        <v>4862</v>
      </c>
      <c r="J256" t="s">
        <v>172</v>
      </c>
      <c r="K256" t="s">
        <v>152</v>
      </c>
      <c r="L256" t="s">
        <v>4913</v>
      </c>
      <c r="M256" t="s">
        <v>4947</v>
      </c>
      <c r="P256" s="31" t="str">
        <f t="shared" si="11"/>
        <v>Mukti Homoeo Hall (Prosanto Kumar)</v>
      </c>
    </row>
    <row r="257" spans="1:16" hidden="1">
      <c r="A257" t="str">
        <f t="shared" si="9"/>
        <v>65-237</v>
      </c>
      <c r="B257">
        <f t="shared" si="10"/>
        <v>65</v>
      </c>
      <c r="C257">
        <v>237</v>
      </c>
      <c r="D257" t="s">
        <v>84</v>
      </c>
      <c r="E257" t="s">
        <v>4941</v>
      </c>
      <c r="F257">
        <v>6553</v>
      </c>
      <c r="G257" t="s">
        <v>4942</v>
      </c>
      <c r="H257" t="s">
        <v>4943</v>
      </c>
      <c r="I257" t="s">
        <v>4862</v>
      </c>
      <c r="J257" t="s">
        <v>172</v>
      </c>
      <c r="K257" t="s">
        <v>133</v>
      </c>
      <c r="L257" t="s">
        <v>4863</v>
      </c>
      <c r="M257" t="s">
        <v>4863</v>
      </c>
      <c r="P257" s="31" t="str">
        <f t="shared" si="11"/>
        <v>Muntakhab Ho (N.K A Siddiki)</v>
      </c>
    </row>
    <row r="258" spans="1:16" hidden="1">
      <c r="A258" t="str">
        <f t="shared" ref="A258:A321" si="12">B258&amp;"-"&amp;C258</f>
        <v>66-237</v>
      </c>
      <c r="B258">
        <f t="shared" ref="B258:B321" si="13">IF(C258=C257,B257+1,1)</f>
        <v>66</v>
      </c>
      <c r="C258">
        <v>237</v>
      </c>
      <c r="D258" t="s">
        <v>84</v>
      </c>
      <c r="E258" t="s">
        <v>4908</v>
      </c>
      <c r="F258">
        <v>6539</v>
      </c>
      <c r="G258" t="s">
        <v>4909</v>
      </c>
      <c r="H258" t="s">
        <v>4910</v>
      </c>
      <c r="I258" t="s">
        <v>4862</v>
      </c>
      <c r="J258" t="s">
        <v>132</v>
      </c>
      <c r="K258" t="s">
        <v>152</v>
      </c>
      <c r="L258" t="s">
        <v>4863</v>
      </c>
      <c r="M258" t="s">
        <v>4907</v>
      </c>
      <c r="P258" s="31" t="str">
        <f t="shared" ref="P258:P321" si="14">PROPER(G258&amp;" ("&amp;E258&amp;")")</f>
        <v>National Ho. (Mahbubur Rahman)</v>
      </c>
    </row>
    <row r="259" spans="1:16" hidden="1">
      <c r="A259" t="str">
        <f t="shared" si="12"/>
        <v>67-237</v>
      </c>
      <c r="B259">
        <f t="shared" si="13"/>
        <v>67</v>
      </c>
      <c r="C259">
        <v>237</v>
      </c>
      <c r="D259" t="s">
        <v>84</v>
      </c>
      <c r="E259" t="s">
        <v>4870</v>
      </c>
      <c r="F259">
        <v>6527</v>
      </c>
      <c r="G259" t="s">
        <v>144</v>
      </c>
      <c r="H259" t="s">
        <v>4871</v>
      </c>
      <c r="I259" t="s">
        <v>4862</v>
      </c>
      <c r="J259" t="s">
        <v>132</v>
      </c>
      <c r="K259" t="s">
        <v>133</v>
      </c>
      <c r="L259" t="s">
        <v>4863</v>
      </c>
      <c r="M259" t="s">
        <v>4864</v>
      </c>
      <c r="P259" s="31" t="str">
        <f t="shared" si="14"/>
        <v>Niramoy Homoeo Hall (Dr. Horshith)</v>
      </c>
    </row>
    <row r="260" spans="1:16" hidden="1">
      <c r="A260" t="str">
        <f t="shared" si="12"/>
        <v>68-237</v>
      </c>
      <c r="B260">
        <f t="shared" si="13"/>
        <v>68</v>
      </c>
      <c r="C260">
        <v>237</v>
      </c>
      <c r="D260" t="s">
        <v>84</v>
      </c>
      <c r="E260" t="s">
        <v>4933</v>
      </c>
      <c r="F260">
        <v>6549</v>
      </c>
      <c r="G260" t="s">
        <v>4934</v>
      </c>
      <c r="H260" t="s">
        <v>4935</v>
      </c>
      <c r="I260" t="s">
        <v>4862</v>
      </c>
      <c r="J260" t="s">
        <v>172</v>
      </c>
      <c r="K260" t="s">
        <v>133</v>
      </c>
      <c r="L260" t="s">
        <v>4863</v>
      </c>
      <c r="M260" t="s">
        <v>4863</v>
      </c>
      <c r="P260" s="31" t="str">
        <f t="shared" si="14"/>
        <v>Ovilas Ho. F. (Promila Rumi)</v>
      </c>
    </row>
    <row r="261" spans="1:16" hidden="1">
      <c r="A261" t="str">
        <f t="shared" si="12"/>
        <v>69-237</v>
      </c>
      <c r="B261">
        <f t="shared" si="13"/>
        <v>69</v>
      </c>
      <c r="C261">
        <v>237</v>
      </c>
      <c r="D261" t="s">
        <v>84</v>
      </c>
      <c r="E261" t="s">
        <v>4944</v>
      </c>
      <c r="F261">
        <v>6554</v>
      </c>
      <c r="G261" t="s">
        <v>4945</v>
      </c>
      <c r="H261">
        <v>1935619916</v>
      </c>
      <c r="I261" t="s">
        <v>4862</v>
      </c>
      <c r="J261" t="s">
        <v>172</v>
      </c>
      <c r="K261" t="s">
        <v>152</v>
      </c>
      <c r="L261" t="s">
        <v>4863</v>
      </c>
      <c r="M261" t="s">
        <v>4863</v>
      </c>
      <c r="P261" s="31" t="str">
        <f t="shared" si="14"/>
        <v>Ovilash Homoeo Pharmacy (Promila Rani)</v>
      </c>
    </row>
    <row r="262" spans="1:16" hidden="1">
      <c r="A262" t="str">
        <f t="shared" si="12"/>
        <v>70-237</v>
      </c>
      <c r="B262">
        <f t="shared" si="13"/>
        <v>70</v>
      </c>
      <c r="C262">
        <v>237</v>
      </c>
      <c r="D262" t="s">
        <v>84</v>
      </c>
      <c r="E262" t="s">
        <v>5036</v>
      </c>
      <c r="F262">
        <v>6596</v>
      </c>
      <c r="G262" t="s">
        <v>151</v>
      </c>
      <c r="H262" t="s">
        <v>5037</v>
      </c>
      <c r="I262" t="s">
        <v>4862</v>
      </c>
      <c r="J262" t="s">
        <v>274</v>
      </c>
      <c r="K262" t="s">
        <v>133</v>
      </c>
      <c r="L262" t="s">
        <v>4863</v>
      </c>
      <c r="M262" t="s">
        <v>5033</v>
      </c>
      <c r="P262" s="31" t="str">
        <f t="shared" si="14"/>
        <v>Popular Homoeo Hall (Sakhaot Hossion)</v>
      </c>
    </row>
    <row r="263" spans="1:16" hidden="1">
      <c r="A263" t="str">
        <f t="shared" si="12"/>
        <v>71-237</v>
      </c>
      <c r="B263">
        <f t="shared" si="13"/>
        <v>71</v>
      </c>
      <c r="C263">
        <v>237</v>
      </c>
      <c r="D263" t="s">
        <v>84</v>
      </c>
      <c r="E263" t="s">
        <v>4948</v>
      </c>
      <c r="F263">
        <v>6556</v>
      </c>
      <c r="G263" t="s">
        <v>981</v>
      </c>
      <c r="H263">
        <v>1714563762</v>
      </c>
      <c r="I263" t="s">
        <v>4886</v>
      </c>
      <c r="J263" t="s">
        <v>397</v>
      </c>
      <c r="K263" t="s">
        <v>138</v>
      </c>
      <c r="L263" t="s">
        <v>4863</v>
      </c>
      <c r="M263" t="s">
        <v>4864</v>
      </c>
      <c r="P263" s="31" t="str">
        <f t="shared" si="14"/>
        <v>Progoti Homoeo Hall (Anupom Ghos)</v>
      </c>
    </row>
    <row r="264" spans="1:16" hidden="1">
      <c r="A264" t="str">
        <f t="shared" si="12"/>
        <v>72-237</v>
      </c>
      <c r="B264">
        <f t="shared" si="13"/>
        <v>72</v>
      </c>
      <c r="C264">
        <v>237</v>
      </c>
      <c r="D264" t="s">
        <v>84</v>
      </c>
      <c r="E264" t="s">
        <v>4867</v>
      </c>
      <c r="F264">
        <v>6526</v>
      </c>
      <c r="G264" t="s">
        <v>4868</v>
      </c>
      <c r="H264" t="s">
        <v>4869</v>
      </c>
      <c r="I264" t="s">
        <v>4862</v>
      </c>
      <c r="J264" t="s">
        <v>132</v>
      </c>
      <c r="K264" t="s">
        <v>152</v>
      </c>
      <c r="L264" t="s">
        <v>4863</v>
      </c>
      <c r="M264" t="s">
        <v>4864</v>
      </c>
      <c r="P264" s="31" t="str">
        <f t="shared" si="14"/>
        <v>Radagovindo Homoeo Hall (Rathindra Nath)</v>
      </c>
    </row>
    <row r="265" spans="1:16" hidden="1">
      <c r="A265" t="str">
        <f t="shared" si="12"/>
        <v>73-237</v>
      </c>
      <c r="B265">
        <f t="shared" si="13"/>
        <v>73</v>
      </c>
      <c r="C265">
        <v>237</v>
      </c>
      <c r="D265" t="s">
        <v>84</v>
      </c>
      <c r="E265" t="s">
        <v>13297</v>
      </c>
      <c r="F265">
        <v>11911</v>
      </c>
      <c r="G265" t="s">
        <v>13298</v>
      </c>
      <c r="H265">
        <v>1729807189</v>
      </c>
      <c r="I265" t="s">
        <v>131</v>
      </c>
      <c r="J265" t="s">
        <v>10903</v>
      </c>
      <c r="K265" t="s">
        <v>152</v>
      </c>
      <c r="L265" t="s">
        <v>10285</v>
      </c>
      <c r="M265" t="s">
        <v>13299</v>
      </c>
      <c r="P265" s="31" t="str">
        <f t="shared" si="14"/>
        <v>Rafi Homoeo Hall (Dr. Ali Hassan)</v>
      </c>
    </row>
    <row r="266" spans="1:16" hidden="1">
      <c r="A266" t="str">
        <f t="shared" si="12"/>
        <v>74-237</v>
      </c>
      <c r="B266">
        <f t="shared" si="13"/>
        <v>74</v>
      </c>
      <c r="C266">
        <v>237</v>
      </c>
      <c r="D266" t="s">
        <v>84</v>
      </c>
      <c r="E266" t="s">
        <v>13309</v>
      </c>
      <c r="F266">
        <v>11917</v>
      </c>
      <c r="G266" t="s">
        <v>13310</v>
      </c>
      <c r="H266">
        <v>1721698428</v>
      </c>
      <c r="I266" t="s">
        <v>131</v>
      </c>
      <c r="J266" t="s">
        <v>10912</v>
      </c>
      <c r="K266" t="s">
        <v>138</v>
      </c>
      <c r="L266" t="s">
        <v>4878</v>
      </c>
      <c r="M266" t="s">
        <v>13311</v>
      </c>
      <c r="P266" s="31" t="str">
        <f t="shared" si="14"/>
        <v>Ramkrishna Homoeo Hall. (Dr.Borun Krishna Das)</v>
      </c>
    </row>
    <row r="267" spans="1:16" hidden="1">
      <c r="A267" t="str">
        <f t="shared" si="12"/>
        <v>75-237</v>
      </c>
      <c r="B267">
        <f t="shared" si="13"/>
        <v>75</v>
      </c>
      <c r="C267">
        <v>237</v>
      </c>
      <c r="D267" t="s">
        <v>84</v>
      </c>
      <c r="E267" t="s">
        <v>4879</v>
      </c>
      <c r="F267">
        <v>6530</v>
      </c>
      <c r="G267" t="s">
        <v>519</v>
      </c>
      <c r="H267" t="s">
        <v>4880</v>
      </c>
      <c r="I267" t="s">
        <v>4862</v>
      </c>
      <c r="J267" t="s">
        <v>132</v>
      </c>
      <c r="K267" t="s">
        <v>133</v>
      </c>
      <c r="L267" t="s">
        <v>4878</v>
      </c>
      <c r="M267" t="s">
        <v>4878</v>
      </c>
      <c r="P267" s="31" t="str">
        <f t="shared" si="14"/>
        <v>Ray Homoeo Hall (Dr. Asim Ray)</v>
      </c>
    </row>
    <row r="268" spans="1:16" hidden="1">
      <c r="A268" t="str">
        <f t="shared" si="12"/>
        <v>76-237</v>
      </c>
      <c r="B268">
        <f t="shared" si="13"/>
        <v>76</v>
      </c>
      <c r="C268">
        <v>237</v>
      </c>
      <c r="D268" t="s">
        <v>84</v>
      </c>
      <c r="E268" t="s">
        <v>13295</v>
      </c>
      <c r="F268">
        <v>11910</v>
      </c>
      <c r="G268" t="s">
        <v>519</v>
      </c>
      <c r="H268">
        <v>1729768844</v>
      </c>
      <c r="I268" t="s">
        <v>131</v>
      </c>
      <c r="J268" t="s">
        <v>132</v>
      </c>
      <c r="K268" t="s">
        <v>1315</v>
      </c>
      <c r="L268" t="s">
        <v>13296</v>
      </c>
      <c r="M268" t="s">
        <v>1934</v>
      </c>
      <c r="P268" s="31" t="str">
        <f t="shared" si="14"/>
        <v>Ray Homoeo Hall (Dr.Narayon Chandro Ray)</v>
      </c>
    </row>
    <row r="269" spans="1:16" hidden="1">
      <c r="A269" t="str">
        <f t="shared" si="12"/>
        <v>77-237</v>
      </c>
      <c r="B269">
        <f t="shared" si="13"/>
        <v>77</v>
      </c>
      <c r="C269">
        <v>237</v>
      </c>
      <c r="D269" t="s">
        <v>84</v>
      </c>
      <c r="E269" t="s">
        <v>4893</v>
      </c>
      <c r="F269">
        <v>6535</v>
      </c>
      <c r="G269" t="s">
        <v>2615</v>
      </c>
      <c r="H269">
        <v>1789934537</v>
      </c>
      <c r="I269" t="s">
        <v>4894</v>
      </c>
      <c r="J269" t="s">
        <v>132</v>
      </c>
      <c r="K269" t="s">
        <v>152</v>
      </c>
      <c r="L269" t="s">
        <v>4863</v>
      </c>
      <c r="M269" t="s">
        <v>4895</v>
      </c>
      <c r="P269" s="31" t="str">
        <f t="shared" si="14"/>
        <v>Rokeya Homoeo Hall (Oboydur Rahman)</v>
      </c>
    </row>
    <row r="270" spans="1:16" hidden="1">
      <c r="A270" t="str">
        <f t="shared" si="12"/>
        <v>78-237</v>
      </c>
      <c r="B270">
        <f t="shared" si="13"/>
        <v>78</v>
      </c>
      <c r="C270">
        <v>237</v>
      </c>
      <c r="D270" t="s">
        <v>84</v>
      </c>
      <c r="E270" t="s">
        <v>5018</v>
      </c>
      <c r="F270">
        <v>6589</v>
      </c>
      <c r="G270" t="s">
        <v>5019</v>
      </c>
      <c r="H270">
        <v>1721647316</v>
      </c>
      <c r="I270" t="s">
        <v>4862</v>
      </c>
      <c r="J270" t="s">
        <v>274</v>
      </c>
      <c r="K270" t="s">
        <v>152</v>
      </c>
      <c r="L270" t="s">
        <v>4999</v>
      </c>
      <c r="M270" t="s">
        <v>4999</v>
      </c>
      <c r="P270" s="31" t="str">
        <f t="shared" si="14"/>
        <v>S.B. Homoeo Hall (Sujit Biswas)</v>
      </c>
    </row>
    <row r="271" spans="1:16" hidden="1">
      <c r="A271" t="str">
        <f t="shared" si="12"/>
        <v>79-237</v>
      </c>
      <c r="B271">
        <f t="shared" si="13"/>
        <v>79</v>
      </c>
      <c r="C271">
        <v>237</v>
      </c>
      <c r="D271" t="s">
        <v>84</v>
      </c>
      <c r="E271" t="s">
        <v>4970</v>
      </c>
      <c r="F271">
        <v>6567</v>
      </c>
      <c r="G271" t="s">
        <v>4971</v>
      </c>
      <c r="H271">
        <v>1721089903</v>
      </c>
      <c r="I271" t="s">
        <v>4886</v>
      </c>
      <c r="J271" t="s">
        <v>397</v>
      </c>
      <c r="K271" t="s">
        <v>138</v>
      </c>
      <c r="L271" t="s">
        <v>4968</v>
      </c>
      <c r="M271" t="s">
        <v>4969</v>
      </c>
      <c r="P271" s="31" t="str">
        <f t="shared" si="14"/>
        <v>Sankor Homoeo Hall (Sanjib K-Moj.)</v>
      </c>
    </row>
    <row r="272" spans="1:16" hidden="1">
      <c r="A272" t="str">
        <f t="shared" si="12"/>
        <v>80-237</v>
      </c>
      <c r="B272">
        <f t="shared" si="13"/>
        <v>80</v>
      </c>
      <c r="C272">
        <v>237</v>
      </c>
      <c r="D272" t="s">
        <v>84</v>
      </c>
      <c r="E272" t="s">
        <v>4865</v>
      </c>
      <c r="F272">
        <v>6525</v>
      </c>
      <c r="G272" t="s">
        <v>547</v>
      </c>
      <c r="H272" t="s">
        <v>4866</v>
      </c>
      <c r="I272" t="s">
        <v>4862</v>
      </c>
      <c r="J272" t="s">
        <v>132</v>
      </c>
      <c r="K272" t="s">
        <v>152</v>
      </c>
      <c r="L272" t="s">
        <v>4863</v>
      </c>
      <c r="M272" t="s">
        <v>4864</v>
      </c>
      <c r="P272" s="31" t="str">
        <f t="shared" si="14"/>
        <v>Santimata Homoeo Hall (Sufal Adikari)</v>
      </c>
    </row>
    <row r="273" spans="1:16" hidden="1">
      <c r="A273" t="str">
        <f t="shared" si="12"/>
        <v>81-237</v>
      </c>
      <c r="B273">
        <f t="shared" si="13"/>
        <v>81</v>
      </c>
      <c r="C273">
        <v>237</v>
      </c>
      <c r="D273" t="s">
        <v>84</v>
      </c>
      <c r="E273" t="s">
        <v>13294</v>
      </c>
      <c r="F273">
        <v>11909</v>
      </c>
      <c r="G273" t="s">
        <v>547</v>
      </c>
      <c r="H273">
        <v>1725367740</v>
      </c>
      <c r="I273" t="s">
        <v>131</v>
      </c>
      <c r="J273" t="s">
        <v>132</v>
      </c>
      <c r="K273" t="s">
        <v>152</v>
      </c>
      <c r="L273" t="s">
        <v>4878</v>
      </c>
      <c r="M273" t="s">
        <v>1934</v>
      </c>
      <c r="P273" s="31" t="str">
        <f t="shared" si="14"/>
        <v>Santimata Homoeo Hall (Dr.Binoth Kumar Biswas)</v>
      </c>
    </row>
    <row r="274" spans="1:16" hidden="1">
      <c r="A274" t="str">
        <f t="shared" si="12"/>
        <v>82-237</v>
      </c>
      <c r="B274">
        <f t="shared" si="13"/>
        <v>82</v>
      </c>
      <c r="C274">
        <v>237</v>
      </c>
      <c r="D274" t="s">
        <v>84</v>
      </c>
      <c r="E274" t="s">
        <v>5000</v>
      </c>
      <c r="F274">
        <v>6582</v>
      </c>
      <c r="G274" t="s">
        <v>5001</v>
      </c>
      <c r="H274" t="s">
        <v>5002</v>
      </c>
      <c r="I274" t="s">
        <v>4862</v>
      </c>
      <c r="J274" t="s">
        <v>230</v>
      </c>
      <c r="K274" t="s">
        <v>152</v>
      </c>
      <c r="L274" t="s">
        <v>3822</v>
      </c>
      <c r="M274" t="s">
        <v>4863</v>
      </c>
      <c r="P274" s="31" t="str">
        <f t="shared" si="14"/>
        <v>Sasti Ho. (Biplob Das)</v>
      </c>
    </row>
    <row r="275" spans="1:16" hidden="1">
      <c r="A275" t="str">
        <f t="shared" si="12"/>
        <v>83-237</v>
      </c>
      <c r="B275">
        <f t="shared" si="13"/>
        <v>83</v>
      </c>
      <c r="C275">
        <v>237</v>
      </c>
      <c r="D275" t="s">
        <v>84</v>
      </c>
      <c r="E275" t="s">
        <v>4904</v>
      </c>
      <c r="F275">
        <v>6538</v>
      </c>
      <c r="G275" t="s">
        <v>4905</v>
      </c>
      <c r="H275" t="s">
        <v>4906</v>
      </c>
      <c r="I275" t="s">
        <v>4862</v>
      </c>
      <c r="J275" t="s">
        <v>132</v>
      </c>
      <c r="K275" t="s">
        <v>133</v>
      </c>
      <c r="L275" t="s">
        <v>4863</v>
      </c>
      <c r="M275" t="s">
        <v>4907</v>
      </c>
      <c r="P275" s="31" t="str">
        <f t="shared" si="14"/>
        <v>Satoyio Ho. (Nazmal Hossion)</v>
      </c>
    </row>
    <row r="276" spans="1:16" hidden="1">
      <c r="A276" t="str">
        <f t="shared" si="12"/>
        <v>84-237</v>
      </c>
      <c r="B276">
        <f t="shared" si="13"/>
        <v>84</v>
      </c>
      <c r="C276">
        <v>237</v>
      </c>
      <c r="D276" t="s">
        <v>84</v>
      </c>
      <c r="E276" t="s">
        <v>12776</v>
      </c>
      <c r="F276">
        <v>11689</v>
      </c>
      <c r="G276" t="s">
        <v>196</v>
      </c>
      <c r="H276">
        <v>1727626232</v>
      </c>
      <c r="I276" t="s">
        <v>131</v>
      </c>
      <c r="J276" t="s">
        <v>10889</v>
      </c>
      <c r="K276" t="s">
        <v>152</v>
      </c>
      <c r="L276" t="s">
        <v>9544</v>
      </c>
      <c r="M276" t="s">
        <v>9544</v>
      </c>
      <c r="P276" s="31" t="str">
        <f t="shared" si="14"/>
        <v>Seba Homoeo Hall (Dr. Dastogir)</v>
      </c>
    </row>
    <row r="277" spans="1:16" hidden="1">
      <c r="A277" t="str">
        <f t="shared" si="12"/>
        <v>85-237</v>
      </c>
      <c r="B277">
        <f t="shared" si="13"/>
        <v>85</v>
      </c>
      <c r="C277">
        <v>237</v>
      </c>
      <c r="D277" t="s">
        <v>84</v>
      </c>
      <c r="E277" t="s">
        <v>12772</v>
      </c>
      <c r="F277">
        <v>11687</v>
      </c>
      <c r="G277" t="s">
        <v>199</v>
      </c>
      <c r="H277">
        <v>1712013245</v>
      </c>
      <c r="I277" t="s">
        <v>131</v>
      </c>
      <c r="J277" t="s">
        <v>12773</v>
      </c>
      <c r="K277" t="s">
        <v>152</v>
      </c>
      <c r="L277" t="s">
        <v>11631</v>
      </c>
      <c r="M277" t="s">
        <v>1788</v>
      </c>
      <c r="P277" s="31" t="str">
        <f t="shared" si="14"/>
        <v>Sefa Homoeo Hall (Dr.Mahmud Hossion )</v>
      </c>
    </row>
    <row r="278" spans="1:16" hidden="1">
      <c r="A278" t="str">
        <f t="shared" si="12"/>
        <v>86-237</v>
      </c>
      <c r="B278">
        <f t="shared" si="13"/>
        <v>86</v>
      </c>
      <c r="C278">
        <v>237</v>
      </c>
      <c r="D278" t="s">
        <v>84</v>
      </c>
      <c r="E278" t="s">
        <v>1731</v>
      </c>
      <c r="F278">
        <v>6575</v>
      </c>
      <c r="G278" t="s">
        <v>199</v>
      </c>
      <c r="H278">
        <v>1766365063</v>
      </c>
      <c r="I278" t="s">
        <v>4862</v>
      </c>
      <c r="J278" t="s">
        <v>230</v>
      </c>
      <c r="K278" t="s">
        <v>152</v>
      </c>
      <c r="L278" t="s">
        <v>4968</v>
      </c>
      <c r="M278" t="s">
        <v>4969</v>
      </c>
      <c r="P278" s="31" t="str">
        <f t="shared" si="14"/>
        <v>Sefa Homoeo Hall (Azizur Rahman)</v>
      </c>
    </row>
    <row r="279" spans="1:16" hidden="1">
      <c r="A279" t="str">
        <f t="shared" si="12"/>
        <v>87-237</v>
      </c>
      <c r="B279">
        <f t="shared" si="13"/>
        <v>87</v>
      </c>
      <c r="C279">
        <v>237</v>
      </c>
      <c r="D279" t="s">
        <v>84</v>
      </c>
      <c r="E279" t="s">
        <v>4985</v>
      </c>
      <c r="F279">
        <v>6573</v>
      </c>
      <c r="G279" t="s">
        <v>4986</v>
      </c>
      <c r="H279">
        <v>1712095197</v>
      </c>
      <c r="I279" t="s">
        <v>4862</v>
      </c>
      <c r="J279" t="s">
        <v>230</v>
      </c>
      <c r="K279" t="s">
        <v>133</v>
      </c>
      <c r="L279" t="s">
        <v>4968</v>
      </c>
      <c r="M279" t="s">
        <v>4969</v>
      </c>
      <c r="P279" s="31" t="str">
        <f t="shared" si="14"/>
        <v>Sefali Homoeo Hall (Kumares Roy)</v>
      </c>
    </row>
    <row r="280" spans="1:16" hidden="1">
      <c r="A280" t="str">
        <f t="shared" si="12"/>
        <v>88-237</v>
      </c>
      <c r="B280">
        <f t="shared" si="13"/>
        <v>88</v>
      </c>
      <c r="C280">
        <v>237</v>
      </c>
      <c r="D280" t="s">
        <v>84</v>
      </c>
      <c r="E280" t="s">
        <v>4983</v>
      </c>
      <c r="F280">
        <v>6572</v>
      </c>
      <c r="G280" t="s">
        <v>4984</v>
      </c>
      <c r="H280">
        <v>1729805347</v>
      </c>
      <c r="I280" t="s">
        <v>4862</v>
      </c>
      <c r="J280" t="s">
        <v>230</v>
      </c>
      <c r="K280" t="s">
        <v>133</v>
      </c>
      <c r="L280" t="s">
        <v>4968</v>
      </c>
      <c r="M280" t="s">
        <v>4969</v>
      </c>
      <c r="P280" s="31" t="str">
        <f t="shared" si="14"/>
        <v>Shama Homoeo Hall (Adhir Voamic)</v>
      </c>
    </row>
    <row r="281" spans="1:16" hidden="1">
      <c r="A281" t="str">
        <f t="shared" si="12"/>
        <v>89-237</v>
      </c>
      <c r="B281">
        <f t="shared" si="13"/>
        <v>89</v>
      </c>
      <c r="C281">
        <v>237</v>
      </c>
      <c r="D281" t="s">
        <v>84</v>
      </c>
      <c r="E281" t="s">
        <v>4921</v>
      </c>
      <c r="F281">
        <v>6543</v>
      </c>
      <c r="G281" t="s">
        <v>4922</v>
      </c>
      <c r="H281">
        <v>1722574603</v>
      </c>
      <c r="I281" t="s">
        <v>4862</v>
      </c>
      <c r="J281" t="s">
        <v>172</v>
      </c>
      <c r="K281" t="s">
        <v>133</v>
      </c>
      <c r="L281" t="s">
        <v>4913</v>
      </c>
      <c r="M281" t="s">
        <v>4914</v>
      </c>
      <c r="P281" s="31" t="str">
        <f t="shared" si="14"/>
        <v>Shapna Homoeo Hall (Jakir Hossion)</v>
      </c>
    </row>
    <row r="282" spans="1:16" hidden="1">
      <c r="A282" t="str">
        <f t="shared" si="12"/>
        <v>90-237</v>
      </c>
      <c r="B282">
        <f t="shared" si="13"/>
        <v>90</v>
      </c>
      <c r="C282">
        <v>237</v>
      </c>
      <c r="D282" t="s">
        <v>84</v>
      </c>
      <c r="E282" t="s">
        <v>12769</v>
      </c>
      <c r="F282">
        <v>11686</v>
      </c>
      <c r="G282" t="s">
        <v>12770</v>
      </c>
      <c r="H282">
        <v>1727941049</v>
      </c>
      <c r="I282" t="s">
        <v>131</v>
      </c>
      <c r="J282" t="s">
        <v>11360</v>
      </c>
      <c r="K282" t="s">
        <v>152</v>
      </c>
      <c r="L282" t="s">
        <v>85</v>
      </c>
      <c r="M282" t="s">
        <v>12771</v>
      </c>
      <c r="P282" s="31" t="str">
        <f t="shared" si="14"/>
        <v>Shilpi Homoeo Hall (Dr Bimol Kumar)</v>
      </c>
    </row>
    <row r="283" spans="1:16" hidden="1">
      <c r="A283" t="str">
        <f t="shared" si="12"/>
        <v>91-237</v>
      </c>
      <c r="B283">
        <f t="shared" si="13"/>
        <v>91</v>
      </c>
      <c r="C283">
        <v>237</v>
      </c>
      <c r="D283" t="s">
        <v>84</v>
      </c>
      <c r="E283" t="s">
        <v>4936</v>
      </c>
      <c r="F283">
        <v>6550</v>
      </c>
      <c r="G283" t="s">
        <v>4937</v>
      </c>
      <c r="H283">
        <v>1716528410</v>
      </c>
      <c r="I283" t="s">
        <v>4862</v>
      </c>
      <c r="J283" t="s">
        <v>172</v>
      </c>
      <c r="K283" t="s">
        <v>152</v>
      </c>
      <c r="L283" t="s">
        <v>4863</v>
      </c>
      <c r="M283" t="s">
        <v>4863</v>
      </c>
      <c r="P283" s="31" t="str">
        <f t="shared" si="14"/>
        <v>Siddesori Homoeo Hall (Sanjib Kumar)</v>
      </c>
    </row>
    <row r="284" spans="1:16" hidden="1">
      <c r="A284" t="str">
        <f t="shared" si="12"/>
        <v>92-237</v>
      </c>
      <c r="B284">
        <f t="shared" si="13"/>
        <v>92</v>
      </c>
      <c r="C284">
        <v>237</v>
      </c>
      <c r="D284" t="s">
        <v>84</v>
      </c>
      <c r="E284" t="s">
        <v>5017</v>
      </c>
      <c r="F284">
        <v>6588</v>
      </c>
      <c r="G284" t="s">
        <v>229</v>
      </c>
      <c r="H284">
        <v>1731306969</v>
      </c>
      <c r="I284" t="s">
        <v>4862</v>
      </c>
      <c r="J284" t="s">
        <v>274</v>
      </c>
      <c r="K284" t="s">
        <v>133</v>
      </c>
      <c r="L284" t="s">
        <v>4999</v>
      </c>
      <c r="M284" t="s">
        <v>4999</v>
      </c>
      <c r="P284" s="31" t="str">
        <f t="shared" si="14"/>
        <v>Sikder Homoeo Hall (Mukter Hossain)</v>
      </c>
    </row>
    <row r="285" spans="1:16" hidden="1">
      <c r="A285" t="str">
        <f t="shared" si="12"/>
        <v>93-237</v>
      </c>
      <c r="B285">
        <f t="shared" si="13"/>
        <v>93</v>
      </c>
      <c r="C285">
        <v>237</v>
      </c>
      <c r="D285" t="s">
        <v>84</v>
      </c>
      <c r="E285" t="s">
        <v>4977</v>
      </c>
      <c r="F285">
        <v>6570</v>
      </c>
      <c r="G285" t="s">
        <v>4978</v>
      </c>
      <c r="H285" t="s">
        <v>4979</v>
      </c>
      <c r="I285" t="s">
        <v>4976</v>
      </c>
      <c r="J285" t="s">
        <v>397</v>
      </c>
      <c r="K285" t="s">
        <v>138</v>
      </c>
      <c r="L285" t="s">
        <v>1788</v>
      </c>
      <c r="M285" t="s">
        <v>4980</v>
      </c>
      <c r="P285" s="31" t="str">
        <f t="shared" si="14"/>
        <v>Sonali Ho Hall (Bodiu Zzaman)</v>
      </c>
    </row>
    <row r="286" spans="1:16" hidden="1">
      <c r="A286" t="str">
        <f t="shared" si="12"/>
        <v>94-237</v>
      </c>
      <c r="B286">
        <f t="shared" si="13"/>
        <v>94</v>
      </c>
      <c r="C286">
        <v>237</v>
      </c>
      <c r="D286" t="s">
        <v>84</v>
      </c>
      <c r="E286" t="s">
        <v>4899</v>
      </c>
      <c r="F286">
        <v>6537</v>
      </c>
      <c r="G286" t="s">
        <v>4900</v>
      </c>
      <c r="H286" t="s">
        <v>4901</v>
      </c>
      <c r="I286" t="s">
        <v>4902</v>
      </c>
      <c r="J286" t="s">
        <v>132</v>
      </c>
      <c r="K286" t="s">
        <v>133</v>
      </c>
      <c r="L286" t="s">
        <v>4863</v>
      </c>
      <c r="M286" t="s">
        <v>4903</v>
      </c>
      <c r="P286" s="31" t="str">
        <f t="shared" si="14"/>
        <v>Subas C. Das Ho. (Bimol Kumar Das)</v>
      </c>
    </row>
    <row r="287" spans="1:16" hidden="1">
      <c r="A287" t="str">
        <f t="shared" si="12"/>
        <v>95-237</v>
      </c>
      <c r="B287">
        <f t="shared" si="13"/>
        <v>95</v>
      </c>
      <c r="C287">
        <v>237</v>
      </c>
      <c r="D287" t="s">
        <v>84</v>
      </c>
      <c r="E287" t="s">
        <v>4887</v>
      </c>
      <c r="F287">
        <v>6533</v>
      </c>
      <c r="G287" t="s">
        <v>4888</v>
      </c>
      <c r="H287" t="s">
        <v>4889</v>
      </c>
      <c r="I287" t="s">
        <v>4862</v>
      </c>
      <c r="J287" t="s">
        <v>132</v>
      </c>
      <c r="K287" t="s">
        <v>133</v>
      </c>
      <c r="L287" t="s">
        <v>4878</v>
      </c>
      <c r="M287" t="s">
        <v>4878</v>
      </c>
      <c r="P287" s="31" t="str">
        <f t="shared" si="14"/>
        <v>Susila Ho. (Dr. Montu K. Sa.)</v>
      </c>
    </row>
    <row r="288" spans="1:16" hidden="1">
      <c r="A288" t="str">
        <f t="shared" si="12"/>
        <v>96-237</v>
      </c>
      <c r="B288">
        <f t="shared" si="13"/>
        <v>96</v>
      </c>
      <c r="C288">
        <v>237</v>
      </c>
      <c r="D288" t="s">
        <v>84</v>
      </c>
      <c r="E288" t="s">
        <v>4872</v>
      </c>
      <c r="F288">
        <v>6528</v>
      </c>
      <c r="G288" t="s">
        <v>4873</v>
      </c>
      <c r="H288" t="s">
        <v>4874</v>
      </c>
      <c r="I288" t="s">
        <v>4862</v>
      </c>
      <c r="J288" t="s">
        <v>132</v>
      </c>
      <c r="K288" t="s">
        <v>133</v>
      </c>
      <c r="L288" t="s">
        <v>4863</v>
      </c>
      <c r="M288" t="s">
        <v>4864</v>
      </c>
      <c r="P288" s="31" t="str">
        <f t="shared" si="14"/>
        <v>Torikul Islam (Fatima U.F.)</v>
      </c>
    </row>
    <row r="289" spans="1:16" hidden="1">
      <c r="A289" t="str">
        <f t="shared" si="12"/>
        <v>97-237</v>
      </c>
      <c r="B289">
        <f t="shared" si="13"/>
        <v>97</v>
      </c>
      <c r="C289">
        <v>237</v>
      </c>
      <c r="D289" t="s">
        <v>84</v>
      </c>
      <c r="E289" t="s">
        <v>4955</v>
      </c>
      <c r="F289">
        <v>6560</v>
      </c>
      <c r="G289" t="s">
        <v>4956</v>
      </c>
      <c r="H289">
        <v>1912318549</v>
      </c>
      <c r="I289" t="s">
        <v>4886</v>
      </c>
      <c r="J289" t="s">
        <v>397</v>
      </c>
      <c r="K289" t="s">
        <v>138</v>
      </c>
      <c r="L289" t="s">
        <v>4913</v>
      </c>
      <c r="M289" t="s">
        <v>4925</v>
      </c>
      <c r="P289" s="31" t="str">
        <f t="shared" si="14"/>
        <v>U. N Homoeo Hall (Asad)</v>
      </c>
    </row>
    <row r="290" spans="1:16" hidden="1">
      <c r="A290" t="str">
        <f t="shared" si="12"/>
        <v>98-237</v>
      </c>
      <c r="B290">
        <f t="shared" si="13"/>
        <v>98</v>
      </c>
      <c r="C290">
        <v>237</v>
      </c>
      <c r="D290" t="s">
        <v>84</v>
      </c>
      <c r="E290" t="s">
        <v>4988</v>
      </c>
      <c r="F290">
        <v>6576</v>
      </c>
      <c r="G290" t="s">
        <v>4989</v>
      </c>
      <c r="H290">
        <v>0</v>
      </c>
      <c r="I290" t="s">
        <v>4862</v>
      </c>
      <c r="J290" t="s">
        <v>230</v>
      </c>
      <c r="K290" t="s">
        <v>133</v>
      </c>
      <c r="L290" t="s">
        <v>4968</v>
      </c>
      <c r="M290" t="s">
        <v>4969</v>
      </c>
      <c r="P290" s="31" t="str">
        <f t="shared" si="14"/>
        <v>Vocgtisuda Ho. (Dr. P.C.Santos)</v>
      </c>
    </row>
    <row r="291" spans="1:16" hidden="1">
      <c r="A291" t="str">
        <f t="shared" si="12"/>
        <v>1-239</v>
      </c>
      <c r="B291">
        <f t="shared" si="13"/>
        <v>1</v>
      </c>
      <c r="C291">
        <v>239</v>
      </c>
      <c r="D291" t="s">
        <v>783</v>
      </c>
      <c r="E291" t="s">
        <v>838</v>
      </c>
      <c r="F291">
        <v>4173</v>
      </c>
      <c r="G291" t="s">
        <v>839</v>
      </c>
      <c r="H291" t="s">
        <v>840</v>
      </c>
      <c r="I291" t="s">
        <v>131</v>
      </c>
      <c r="J291" t="s">
        <v>230</v>
      </c>
      <c r="K291" t="s">
        <v>133</v>
      </c>
      <c r="L291" t="s">
        <v>836</v>
      </c>
      <c r="M291" t="s">
        <v>837</v>
      </c>
      <c r="P291" s="31" t="str">
        <f t="shared" si="14"/>
        <v>Alauddin Homoeo Hall (Dr. Alauddin)</v>
      </c>
    </row>
    <row r="292" spans="1:16" hidden="1">
      <c r="A292" t="str">
        <f t="shared" si="12"/>
        <v>2-239</v>
      </c>
      <c r="B292">
        <f t="shared" si="13"/>
        <v>2</v>
      </c>
      <c r="C292">
        <v>239</v>
      </c>
      <c r="D292" t="s">
        <v>783</v>
      </c>
      <c r="E292" t="s">
        <v>792</v>
      </c>
      <c r="F292">
        <v>4146</v>
      </c>
      <c r="G292" t="s">
        <v>793</v>
      </c>
      <c r="H292" t="s">
        <v>794</v>
      </c>
      <c r="I292" t="s">
        <v>131</v>
      </c>
      <c r="J292" t="s">
        <v>172</v>
      </c>
      <c r="K292" t="s">
        <v>133</v>
      </c>
      <c r="L292" t="s">
        <v>769</v>
      </c>
      <c r="M292" t="s">
        <v>782</v>
      </c>
      <c r="P292" s="31" t="str">
        <f t="shared" si="14"/>
        <v>Almgir Homoeo Hall (Dr. Almgir)</v>
      </c>
    </row>
    <row r="293" spans="1:16" hidden="1">
      <c r="A293" t="str">
        <f t="shared" si="12"/>
        <v>3-239</v>
      </c>
      <c r="B293">
        <f t="shared" si="13"/>
        <v>3</v>
      </c>
      <c r="C293">
        <v>239</v>
      </c>
      <c r="D293" t="s">
        <v>783</v>
      </c>
      <c r="E293" t="s">
        <v>358</v>
      </c>
      <c r="F293">
        <v>4178</v>
      </c>
      <c r="G293" t="s">
        <v>850</v>
      </c>
      <c r="H293" t="s">
        <v>851</v>
      </c>
      <c r="I293" t="s">
        <v>131</v>
      </c>
      <c r="J293" t="s">
        <v>230</v>
      </c>
      <c r="K293" t="s">
        <v>133</v>
      </c>
      <c r="L293" t="s">
        <v>831</v>
      </c>
      <c r="M293" t="s">
        <v>831</v>
      </c>
      <c r="P293" s="31" t="str">
        <f t="shared" si="14"/>
        <v>Arrgo Niktun  (Dr.)</v>
      </c>
    </row>
    <row r="294" spans="1:16" hidden="1">
      <c r="A294" t="str">
        <f t="shared" si="12"/>
        <v>4-239</v>
      </c>
      <c r="B294">
        <f t="shared" si="13"/>
        <v>4</v>
      </c>
      <c r="C294">
        <v>239</v>
      </c>
      <c r="D294" t="s">
        <v>783</v>
      </c>
      <c r="E294" t="s">
        <v>497</v>
      </c>
      <c r="F294">
        <v>4174</v>
      </c>
      <c r="G294" t="s">
        <v>841</v>
      </c>
      <c r="H294" t="s">
        <v>842</v>
      </c>
      <c r="I294" t="s">
        <v>131</v>
      </c>
      <c r="J294" t="s">
        <v>230</v>
      </c>
      <c r="K294" t="s">
        <v>133</v>
      </c>
      <c r="L294" t="s">
        <v>836</v>
      </c>
      <c r="M294" t="s">
        <v>837</v>
      </c>
      <c r="P294" s="31" t="str">
        <f t="shared" si="14"/>
        <v>Bodor Homoeo Hall (Dr. )</v>
      </c>
    </row>
    <row r="295" spans="1:16" hidden="1">
      <c r="A295" t="str">
        <f t="shared" si="12"/>
        <v>5-239</v>
      </c>
      <c r="B295">
        <f t="shared" si="13"/>
        <v>5</v>
      </c>
      <c r="C295">
        <v>239</v>
      </c>
      <c r="D295" t="s">
        <v>783</v>
      </c>
      <c r="E295" t="s">
        <v>497</v>
      </c>
      <c r="F295">
        <v>4177</v>
      </c>
      <c r="G295" t="s">
        <v>848</v>
      </c>
      <c r="H295" t="s">
        <v>849</v>
      </c>
      <c r="I295" t="s">
        <v>253</v>
      </c>
      <c r="J295" t="s">
        <v>230</v>
      </c>
      <c r="K295" t="s">
        <v>152</v>
      </c>
      <c r="L295" t="s">
        <v>831</v>
      </c>
      <c r="M295" t="s">
        <v>831</v>
      </c>
      <c r="P295" s="31" t="str">
        <f t="shared" si="14"/>
        <v>Homoeo Medipath  (Dr. )</v>
      </c>
    </row>
    <row r="296" spans="1:16" hidden="1">
      <c r="A296" t="str">
        <f t="shared" si="12"/>
        <v>6-239</v>
      </c>
      <c r="B296">
        <f t="shared" si="13"/>
        <v>6</v>
      </c>
      <c r="C296">
        <v>239</v>
      </c>
      <c r="D296" t="s">
        <v>783</v>
      </c>
      <c r="E296" t="s">
        <v>358</v>
      </c>
      <c r="F296">
        <v>4162</v>
      </c>
      <c r="G296" t="s">
        <v>394</v>
      </c>
      <c r="H296" t="s">
        <v>821</v>
      </c>
      <c r="I296" t="s">
        <v>131</v>
      </c>
      <c r="J296" t="s">
        <v>397</v>
      </c>
      <c r="K296" t="s">
        <v>152</v>
      </c>
      <c r="L296" t="s">
        <v>746</v>
      </c>
      <c r="M296" t="s">
        <v>746</v>
      </c>
      <c r="P296" s="31" t="str">
        <f t="shared" si="14"/>
        <v>Islam Homoeo Hall (Dr.)</v>
      </c>
    </row>
    <row r="297" spans="1:16" hidden="1">
      <c r="A297" t="str">
        <f t="shared" si="12"/>
        <v>7-239</v>
      </c>
      <c r="B297">
        <f t="shared" si="13"/>
        <v>7</v>
      </c>
      <c r="C297">
        <v>239</v>
      </c>
      <c r="D297" t="s">
        <v>783</v>
      </c>
      <c r="E297" t="s">
        <v>497</v>
      </c>
      <c r="F297">
        <v>4195</v>
      </c>
      <c r="G297" t="s">
        <v>878</v>
      </c>
      <c r="H297" t="s">
        <v>879</v>
      </c>
      <c r="I297" t="s">
        <v>131</v>
      </c>
      <c r="J297" t="s">
        <v>274</v>
      </c>
      <c r="K297" t="s">
        <v>133</v>
      </c>
      <c r="L297" t="s">
        <v>856</v>
      </c>
      <c r="M297" t="s">
        <v>856</v>
      </c>
      <c r="P297" s="31" t="str">
        <f t="shared" si="14"/>
        <v>Janosaba Homoeo Hall (Dr. )</v>
      </c>
    </row>
    <row r="298" spans="1:16" hidden="1">
      <c r="A298" t="str">
        <f t="shared" si="12"/>
        <v>8-239</v>
      </c>
      <c r="B298">
        <f t="shared" si="13"/>
        <v>8</v>
      </c>
      <c r="C298">
        <v>239</v>
      </c>
      <c r="D298" t="s">
        <v>783</v>
      </c>
      <c r="E298" t="s">
        <v>790</v>
      </c>
      <c r="F298">
        <v>4145</v>
      </c>
      <c r="G298" t="s">
        <v>484</v>
      </c>
      <c r="H298" t="s">
        <v>791</v>
      </c>
      <c r="I298" t="s">
        <v>131</v>
      </c>
      <c r="J298" t="s">
        <v>172</v>
      </c>
      <c r="K298" t="s">
        <v>133</v>
      </c>
      <c r="L298" t="s">
        <v>769</v>
      </c>
      <c r="M298" t="s">
        <v>769</v>
      </c>
      <c r="P298" s="31" t="str">
        <f t="shared" si="14"/>
        <v>Kadar Homoeo Hall (Dr. Kadar )</v>
      </c>
    </row>
    <row r="299" spans="1:16" hidden="1">
      <c r="A299" t="str">
        <f t="shared" si="12"/>
        <v>9-239</v>
      </c>
      <c r="B299">
        <f t="shared" si="13"/>
        <v>9</v>
      </c>
      <c r="C299">
        <v>239</v>
      </c>
      <c r="D299" t="s">
        <v>783</v>
      </c>
      <c r="E299" t="s">
        <v>497</v>
      </c>
      <c r="F299">
        <v>4189</v>
      </c>
      <c r="G299" t="s">
        <v>515</v>
      </c>
      <c r="H299" t="s">
        <v>535</v>
      </c>
      <c r="I299" t="s">
        <v>131</v>
      </c>
      <c r="J299" t="s">
        <v>274</v>
      </c>
      <c r="K299" t="s">
        <v>133</v>
      </c>
      <c r="L299" t="s">
        <v>856</v>
      </c>
      <c r="M299" t="s">
        <v>856</v>
      </c>
      <c r="P299" s="31" t="str">
        <f t="shared" si="14"/>
        <v>Kent Homoeo Hall (Dr. )</v>
      </c>
    </row>
    <row r="300" spans="1:16" hidden="1">
      <c r="A300" t="str">
        <f t="shared" si="12"/>
        <v>10-239</v>
      </c>
      <c r="B300">
        <f t="shared" si="13"/>
        <v>10</v>
      </c>
      <c r="C300">
        <v>239</v>
      </c>
      <c r="D300" t="s">
        <v>783</v>
      </c>
      <c r="E300" t="s">
        <v>867</v>
      </c>
      <c r="F300">
        <v>4190</v>
      </c>
      <c r="G300" t="s">
        <v>868</v>
      </c>
      <c r="H300" t="s">
        <v>869</v>
      </c>
      <c r="I300" t="s">
        <v>131</v>
      </c>
      <c r="J300" t="s">
        <v>274</v>
      </c>
      <c r="K300" t="s">
        <v>152</v>
      </c>
      <c r="L300" t="s">
        <v>856</v>
      </c>
      <c r="M300" t="s">
        <v>870</v>
      </c>
      <c r="P300" s="31" t="str">
        <f t="shared" si="14"/>
        <v>Khanzahan Homoeo Hall (Dr. Shamimuzzaman)</v>
      </c>
    </row>
    <row r="301" spans="1:16" hidden="1">
      <c r="A301" t="str">
        <f t="shared" si="12"/>
        <v>11-239</v>
      </c>
      <c r="B301">
        <f t="shared" si="13"/>
        <v>11</v>
      </c>
      <c r="C301">
        <v>239</v>
      </c>
      <c r="D301" t="s">
        <v>783</v>
      </c>
      <c r="E301" t="s">
        <v>822</v>
      </c>
      <c r="F301">
        <v>4163</v>
      </c>
      <c r="G301" t="s">
        <v>823</v>
      </c>
      <c r="H301" t="s">
        <v>824</v>
      </c>
      <c r="I301" t="s">
        <v>131</v>
      </c>
      <c r="J301" t="s">
        <v>397</v>
      </c>
      <c r="K301" t="s">
        <v>598</v>
      </c>
      <c r="L301" t="s">
        <v>746</v>
      </c>
      <c r="M301" t="s">
        <v>825</v>
      </c>
      <c r="P301" s="31" t="str">
        <f t="shared" si="14"/>
        <v>Krisent Homoeo Hall (Dr. Zamirul Islam)</v>
      </c>
    </row>
    <row r="302" spans="1:16" hidden="1">
      <c r="A302" t="str">
        <f t="shared" si="12"/>
        <v>12-239</v>
      </c>
      <c r="B302">
        <f t="shared" si="13"/>
        <v>12</v>
      </c>
      <c r="C302">
        <v>239</v>
      </c>
      <c r="D302" t="s">
        <v>783</v>
      </c>
      <c r="E302" t="s">
        <v>358</v>
      </c>
      <c r="F302">
        <v>4148</v>
      </c>
      <c r="G302" t="s">
        <v>799</v>
      </c>
      <c r="H302" t="s">
        <v>800</v>
      </c>
      <c r="I302" t="s">
        <v>131</v>
      </c>
      <c r="J302" t="s">
        <v>172</v>
      </c>
      <c r="K302" t="s">
        <v>133</v>
      </c>
      <c r="L302" t="s">
        <v>769</v>
      </c>
      <c r="M302" t="s">
        <v>798</v>
      </c>
      <c r="P302" s="31" t="str">
        <f t="shared" si="14"/>
        <v>Ma Amina Homoeo Hall (Dr.)</v>
      </c>
    </row>
    <row r="303" spans="1:16" hidden="1">
      <c r="A303" t="str">
        <f t="shared" si="12"/>
        <v>13-239</v>
      </c>
      <c r="B303">
        <f t="shared" si="13"/>
        <v>13</v>
      </c>
      <c r="C303">
        <v>239</v>
      </c>
      <c r="D303" t="s">
        <v>783</v>
      </c>
      <c r="E303" t="s">
        <v>846</v>
      </c>
      <c r="F303">
        <v>4176</v>
      </c>
      <c r="G303" t="s">
        <v>638</v>
      </c>
      <c r="H303" t="s">
        <v>847</v>
      </c>
      <c r="I303" t="s">
        <v>131</v>
      </c>
      <c r="J303" t="s">
        <v>230</v>
      </c>
      <c r="K303" t="s">
        <v>133</v>
      </c>
      <c r="L303" t="s">
        <v>836</v>
      </c>
      <c r="M303" t="s">
        <v>837</v>
      </c>
      <c r="P303" s="31" t="str">
        <f t="shared" si="14"/>
        <v>Ma Homoeo Hall (Dr. Jibon)</v>
      </c>
    </row>
    <row r="304" spans="1:16" hidden="1">
      <c r="A304" t="str">
        <f t="shared" si="12"/>
        <v>14-239</v>
      </c>
      <c r="B304">
        <f t="shared" si="13"/>
        <v>14</v>
      </c>
      <c r="C304">
        <v>239</v>
      </c>
      <c r="D304" t="s">
        <v>783</v>
      </c>
      <c r="E304" t="s">
        <v>863</v>
      </c>
      <c r="F304">
        <v>4187</v>
      </c>
      <c r="G304" t="s">
        <v>210</v>
      </c>
      <c r="H304" t="s">
        <v>864</v>
      </c>
      <c r="I304" t="s">
        <v>381</v>
      </c>
      <c r="J304" t="s">
        <v>274</v>
      </c>
      <c r="K304" t="s">
        <v>133</v>
      </c>
      <c r="L304" t="s">
        <v>856</v>
      </c>
      <c r="M304" t="s">
        <v>862</v>
      </c>
      <c r="P304" s="31" t="str">
        <f t="shared" si="14"/>
        <v>Master Homoeo Hall (Dr. Dabdas )</v>
      </c>
    </row>
    <row r="305" spans="1:16" hidden="1">
      <c r="A305" t="str">
        <f t="shared" si="12"/>
        <v>15-239</v>
      </c>
      <c r="B305">
        <f t="shared" si="13"/>
        <v>15</v>
      </c>
      <c r="C305">
        <v>239</v>
      </c>
      <c r="D305" t="s">
        <v>783</v>
      </c>
      <c r="E305" t="s">
        <v>497</v>
      </c>
      <c r="F305">
        <v>4155</v>
      </c>
      <c r="G305" t="s">
        <v>813</v>
      </c>
      <c r="H305" t="s">
        <v>814</v>
      </c>
      <c r="I305" t="s">
        <v>131</v>
      </c>
      <c r="J305" t="s">
        <v>397</v>
      </c>
      <c r="K305" t="s">
        <v>152</v>
      </c>
      <c r="L305" t="s">
        <v>756</v>
      </c>
      <c r="M305" t="s">
        <v>756</v>
      </c>
      <c r="P305" s="31" t="str">
        <f t="shared" si="14"/>
        <v>Masud Homoeo Hall (Dr. )</v>
      </c>
    </row>
    <row r="306" spans="1:16" hidden="1">
      <c r="A306" t="str">
        <f t="shared" si="12"/>
        <v>16-239</v>
      </c>
      <c r="B306">
        <f t="shared" si="13"/>
        <v>16</v>
      </c>
      <c r="C306">
        <v>239</v>
      </c>
      <c r="D306" t="s">
        <v>783</v>
      </c>
      <c r="E306" t="s">
        <v>815</v>
      </c>
      <c r="F306">
        <v>4157</v>
      </c>
      <c r="G306" t="s">
        <v>816</v>
      </c>
      <c r="H306">
        <v>0</v>
      </c>
      <c r="I306" t="s">
        <v>131</v>
      </c>
      <c r="J306" t="s">
        <v>397</v>
      </c>
      <c r="K306" t="s">
        <v>138</v>
      </c>
      <c r="L306" t="s">
        <v>756</v>
      </c>
      <c r="M306" t="s">
        <v>756</v>
      </c>
      <c r="P306" s="31" t="str">
        <f t="shared" si="14"/>
        <v>Modan Homoeo Hall (Dr.Sajahan)</v>
      </c>
    </row>
    <row r="307" spans="1:16" hidden="1">
      <c r="A307" t="str">
        <f t="shared" si="12"/>
        <v>17-239</v>
      </c>
      <c r="B307">
        <f t="shared" si="13"/>
        <v>17</v>
      </c>
      <c r="C307">
        <v>239</v>
      </c>
      <c r="D307" t="s">
        <v>783</v>
      </c>
      <c r="E307" t="s">
        <v>819</v>
      </c>
      <c r="F307">
        <v>4161</v>
      </c>
      <c r="G307" t="s">
        <v>356</v>
      </c>
      <c r="H307" t="s">
        <v>820</v>
      </c>
      <c r="I307" t="s">
        <v>131</v>
      </c>
      <c r="J307" t="s">
        <v>397</v>
      </c>
      <c r="K307" t="s">
        <v>133</v>
      </c>
      <c r="L307" t="s">
        <v>746</v>
      </c>
      <c r="M307" t="s">
        <v>746</v>
      </c>
      <c r="P307" s="31" t="str">
        <f t="shared" si="14"/>
        <v>Modern Homoeo Hall (Dr. Sajadar Rahman)</v>
      </c>
    </row>
    <row r="308" spans="1:16" hidden="1">
      <c r="A308" t="str">
        <f t="shared" si="12"/>
        <v>18-239</v>
      </c>
      <c r="B308">
        <f t="shared" si="13"/>
        <v>18</v>
      </c>
      <c r="C308">
        <v>239</v>
      </c>
      <c r="D308" t="s">
        <v>783</v>
      </c>
      <c r="E308" t="s">
        <v>852</v>
      </c>
      <c r="F308">
        <v>4181</v>
      </c>
      <c r="G308" t="s">
        <v>853</v>
      </c>
      <c r="H308" t="s">
        <v>854</v>
      </c>
      <c r="I308" t="s">
        <v>131</v>
      </c>
      <c r="J308" t="s">
        <v>230</v>
      </c>
      <c r="K308" t="s">
        <v>133</v>
      </c>
      <c r="L308" t="s">
        <v>831</v>
      </c>
      <c r="M308" t="s">
        <v>855</v>
      </c>
      <c r="P308" s="31" t="str">
        <f t="shared" si="14"/>
        <v>Nabir Homoeo Hall (Dr. Nabir )</v>
      </c>
    </row>
    <row r="309" spans="1:16" hidden="1">
      <c r="A309" t="str">
        <f t="shared" si="12"/>
        <v>19-239</v>
      </c>
      <c r="B309">
        <f t="shared" si="13"/>
        <v>19</v>
      </c>
      <c r="C309">
        <v>239</v>
      </c>
      <c r="D309" t="s">
        <v>783</v>
      </c>
      <c r="E309" t="s">
        <v>801</v>
      </c>
      <c r="F309">
        <v>4149</v>
      </c>
      <c r="G309" t="s">
        <v>802</v>
      </c>
      <c r="H309" t="s">
        <v>803</v>
      </c>
      <c r="I309" t="s">
        <v>131</v>
      </c>
      <c r="J309" t="s">
        <v>172</v>
      </c>
      <c r="K309" t="s">
        <v>133</v>
      </c>
      <c r="L309" t="s">
        <v>769</v>
      </c>
      <c r="M309" t="s">
        <v>804</v>
      </c>
      <c r="P309" s="31" t="str">
        <f t="shared" si="14"/>
        <v>Noman Homoeo Hall (Dr. Kader )</v>
      </c>
    </row>
    <row r="310" spans="1:16" hidden="1">
      <c r="A310" t="str">
        <f t="shared" si="12"/>
        <v>20-239</v>
      </c>
      <c r="B310">
        <f t="shared" si="13"/>
        <v>20</v>
      </c>
      <c r="C310">
        <v>239</v>
      </c>
      <c r="D310" t="s">
        <v>783</v>
      </c>
      <c r="E310" t="s">
        <v>497</v>
      </c>
      <c r="F310">
        <v>4156</v>
      </c>
      <c r="G310" t="s">
        <v>432</v>
      </c>
      <c r="H310">
        <v>0</v>
      </c>
      <c r="I310" t="s">
        <v>131</v>
      </c>
      <c r="J310" t="s">
        <v>397</v>
      </c>
      <c r="K310" t="s">
        <v>138</v>
      </c>
      <c r="L310" t="s">
        <v>756</v>
      </c>
      <c r="M310" t="s">
        <v>756</v>
      </c>
      <c r="P310" s="31" t="str">
        <f t="shared" si="14"/>
        <v>Nur Homoeo Hall (Dr. )</v>
      </c>
    </row>
    <row r="311" spans="1:16" hidden="1">
      <c r="A311" t="str">
        <f t="shared" si="12"/>
        <v>21-239</v>
      </c>
      <c r="B311">
        <f t="shared" si="13"/>
        <v>21</v>
      </c>
      <c r="C311">
        <v>239</v>
      </c>
      <c r="D311" t="s">
        <v>783</v>
      </c>
      <c r="E311" t="s">
        <v>763</v>
      </c>
      <c r="F311">
        <v>4154</v>
      </c>
      <c r="G311" t="s">
        <v>764</v>
      </c>
      <c r="H311" t="s">
        <v>812</v>
      </c>
      <c r="I311" t="s">
        <v>131</v>
      </c>
      <c r="J311" t="s">
        <v>397</v>
      </c>
      <c r="K311" t="s">
        <v>152</v>
      </c>
      <c r="L311" t="s">
        <v>746</v>
      </c>
      <c r="M311" t="s">
        <v>746</v>
      </c>
      <c r="P311" s="31" t="str">
        <f t="shared" si="14"/>
        <v>Razib Homoeo Hall (Dr. Razib)</v>
      </c>
    </row>
    <row r="312" spans="1:16" hidden="1">
      <c r="A312" t="str">
        <f t="shared" si="12"/>
        <v>22-239</v>
      </c>
      <c r="B312">
        <f t="shared" si="13"/>
        <v>22</v>
      </c>
      <c r="C312">
        <v>239</v>
      </c>
      <c r="D312" t="s">
        <v>783</v>
      </c>
      <c r="E312" t="s">
        <v>873</v>
      </c>
      <c r="F312">
        <v>4192</v>
      </c>
      <c r="G312" t="s">
        <v>766</v>
      </c>
      <c r="H312" t="s">
        <v>874</v>
      </c>
      <c r="I312" t="s">
        <v>131</v>
      </c>
      <c r="J312" t="s">
        <v>274</v>
      </c>
      <c r="K312" t="s">
        <v>133</v>
      </c>
      <c r="L312" t="s">
        <v>856</v>
      </c>
      <c r="M312" t="s">
        <v>856</v>
      </c>
      <c r="P312" s="31" t="str">
        <f t="shared" si="14"/>
        <v>Reza Homoeo Hall (Dr. Reza)</v>
      </c>
    </row>
    <row r="313" spans="1:16" hidden="1">
      <c r="A313" t="str">
        <f t="shared" si="12"/>
        <v>23-239</v>
      </c>
      <c r="B313">
        <f t="shared" si="13"/>
        <v>23</v>
      </c>
      <c r="C313">
        <v>239</v>
      </c>
      <c r="D313" t="s">
        <v>783</v>
      </c>
      <c r="E313" t="s">
        <v>809</v>
      </c>
      <c r="F313">
        <v>4153</v>
      </c>
      <c r="G313" t="s">
        <v>810</v>
      </c>
      <c r="H313" t="s">
        <v>811</v>
      </c>
      <c r="I313" t="s">
        <v>131</v>
      </c>
      <c r="J313" t="s">
        <v>397</v>
      </c>
      <c r="K313" t="s">
        <v>152</v>
      </c>
      <c r="L313" t="s">
        <v>756</v>
      </c>
      <c r="M313" t="s">
        <v>756</v>
      </c>
      <c r="P313" s="31" t="str">
        <f t="shared" si="14"/>
        <v>Rodro Homoeo Hall (Dr. Sonot Kumar)</v>
      </c>
    </row>
    <row r="314" spans="1:16" hidden="1">
      <c r="A314" t="str">
        <f t="shared" si="12"/>
        <v>24-239</v>
      </c>
      <c r="B314">
        <f t="shared" si="13"/>
        <v>24</v>
      </c>
      <c r="C314">
        <v>239</v>
      </c>
      <c r="D314" t="s">
        <v>783</v>
      </c>
      <c r="E314" t="s">
        <v>497</v>
      </c>
      <c r="F314">
        <v>4150</v>
      </c>
      <c r="G314" t="s">
        <v>805</v>
      </c>
      <c r="H314" t="s">
        <v>806</v>
      </c>
      <c r="I314" t="s">
        <v>381</v>
      </c>
      <c r="J314" t="s">
        <v>172</v>
      </c>
      <c r="K314" t="s">
        <v>152</v>
      </c>
      <c r="L314" t="s">
        <v>769</v>
      </c>
      <c r="M314" t="s">
        <v>807</v>
      </c>
      <c r="P314" s="31" t="str">
        <f t="shared" si="14"/>
        <v>Rownok Homoeo Hall (Dr. )</v>
      </c>
    </row>
    <row r="315" spans="1:16" hidden="1">
      <c r="A315" t="str">
        <f t="shared" si="12"/>
        <v>25-239</v>
      </c>
      <c r="B315">
        <f t="shared" si="13"/>
        <v>25</v>
      </c>
      <c r="C315">
        <v>239</v>
      </c>
      <c r="D315" t="s">
        <v>783</v>
      </c>
      <c r="E315" t="s">
        <v>787</v>
      </c>
      <c r="F315">
        <v>4144</v>
      </c>
      <c r="G315" t="s">
        <v>788</v>
      </c>
      <c r="H315" t="s">
        <v>789</v>
      </c>
      <c r="I315" t="s">
        <v>131</v>
      </c>
      <c r="J315" t="s">
        <v>172</v>
      </c>
      <c r="K315" t="s">
        <v>133</v>
      </c>
      <c r="L315" t="s">
        <v>769</v>
      </c>
      <c r="M315" t="s">
        <v>769</v>
      </c>
      <c r="P315" s="31" t="str">
        <f t="shared" si="14"/>
        <v>Rubel Homoeo Hall (Dr. Rubel)</v>
      </c>
    </row>
    <row r="316" spans="1:16" hidden="1">
      <c r="A316" t="str">
        <f t="shared" si="12"/>
        <v>26-239</v>
      </c>
      <c r="B316">
        <f t="shared" si="13"/>
        <v>26</v>
      </c>
      <c r="C316">
        <v>239</v>
      </c>
      <c r="D316" t="s">
        <v>783</v>
      </c>
      <c r="E316" t="s">
        <v>784</v>
      </c>
      <c r="F316">
        <v>4143</v>
      </c>
      <c r="G316" t="s">
        <v>785</v>
      </c>
      <c r="H316" t="s">
        <v>786</v>
      </c>
      <c r="I316" t="s">
        <v>131</v>
      </c>
      <c r="J316" t="s">
        <v>172</v>
      </c>
      <c r="K316" t="s">
        <v>133</v>
      </c>
      <c r="L316" t="s">
        <v>769</v>
      </c>
      <c r="M316" t="s">
        <v>782</v>
      </c>
      <c r="P316" s="31" t="str">
        <f t="shared" si="14"/>
        <v>Sahidul Homoeo Hall (Dr. Sahidul )</v>
      </c>
    </row>
    <row r="317" spans="1:16" hidden="1">
      <c r="A317" t="str">
        <f t="shared" si="12"/>
        <v>27-239</v>
      </c>
      <c r="B317">
        <f t="shared" si="13"/>
        <v>27</v>
      </c>
      <c r="C317">
        <v>239</v>
      </c>
      <c r="D317" t="s">
        <v>783</v>
      </c>
      <c r="E317" t="s">
        <v>497</v>
      </c>
      <c r="F317">
        <v>4191</v>
      </c>
      <c r="G317" t="s">
        <v>871</v>
      </c>
      <c r="H317" t="s">
        <v>872</v>
      </c>
      <c r="I317" t="s">
        <v>131</v>
      </c>
      <c r="J317" t="s">
        <v>274</v>
      </c>
      <c r="K317" t="s">
        <v>133</v>
      </c>
      <c r="L317" t="s">
        <v>856</v>
      </c>
      <c r="M317" t="s">
        <v>870</v>
      </c>
      <c r="P317" s="31" t="str">
        <f t="shared" si="14"/>
        <v>Shahid Homoeo Hall (Dr. )</v>
      </c>
    </row>
    <row r="318" spans="1:16" hidden="1">
      <c r="A318" t="str">
        <f t="shared" si="12"/>
        <v>28-239</v>
      </c>
      <c r="B318">
        <f t="shared" si="13"/>
        <v>28</v>
      </c>
      <c r="C318">
        <v>239</v>
      </c>
      <c r="D318" t="s">
        <v>783</v>
      </c>
      <c r="E318" t="s">
        <v>843</v>
      </c>
      <c r="F318">
        <v>4175</v>
      </c>
      <c r="G318" t="s">
        <v>844</v>
      </c>
      <c r="H318" t="s">
        <v>845</v>
      </c>
      <c r="I318" t="s">
        <v>131</v>
      </c>
      <c r="J318" t="s">
        <v>230</v>
      </c>
      <c r="K318" t="s">
        <v>133</v>
      </c>
      <c r="L318" t="s">
        <v>836</v>
      </c>
      <c r="M318" t="s">
        <v>837</v>
      </c>
      <c r="P318" s="31" t="str">
        <f t="shared" si="14"/>
        <v>Sone Homoeo Hall (Dr. Lotif )</v>
      </c>
    </row>
    <row r="319" spans="1:16" hidden="1">
      <c r="A319" t="str">
        <f t="shared" si="12"/>
        <v>29-239</v>
      </c>
      <c r="B319">
        <f t="shared" si="13"/>
        <v>29</v>
      </c>
      <c r="C319">
        <v>239</v>
      </c>
      <c r="D319" t="s">
        <v>783</v>
      </c>
      <c r="E319" t="s">
        <v>795</v>
      </c>
      <c r="F319">
        <v>4147</v>
      </c>
      <c r="G319" t="s">
        <v>796</v>
      </c>
      <c r="H319" t="s">
        <v>797</v>
      </c>
      <c r="I319" t="s">
        <v>131</v>
      </c>
      <c r="J319" t="s">
        <v>172</v>
      </c>
      <c r="K319" t="s">
        <v>133</v>
      </c>
      <c r="L319" t="s">
        <v>769</v>
      </c>
      <c r="M319" t="s">
        <v>798</v>
      </c>
      <c r="P319" s="31" t="str">
        <f t="shared" si="14"/>
        <v>Sonia Homoeo Hall (Dr. Sonia )</v>
      </c>
    </row>
    <row r="320" spans="1:16" hidden="1">
      <c r="A320" t="str">
        <f t="shared" si="12"/>
        <v>30-239</v>
      </c>
      <c r="B320">
        <f t="shared" si="13"/>
        <v>30</v>
      </c>
      <c r="C320">
        <v>239</v>
      </c>
      <c r="D320" t="s">
        <v>783</v>
      </c>
      <c r="E320" t="s">
        <v>880</v>
      </c>
      <c r="F320">
        <v>4197</v>
      </c>
      <c r="G320" t="s">
        <v>881</v>
      </c>
      <c r="H320" t="s">
        <v>882</v>
      </c>
      <c r="I320" t="s">
        <v>131</v>
      </c>
      <c r="J320" t="s">
        <v>274</v>
      </c>
      <c r="K320" t="s">
        <v>133</v>
      </c>
      <c r="L320" t="s">
        <v>856</v>
      </c>
      <c r="M320" t="s">
        <v>856</v>
      </c>
      <c r="P320" s="31" t="str">
        <f t="shared" si="14"/>
        <v>Tania Homoeo Hall (Dr. Tania )</v>
      </c>
    </row>
    <row r="321" spans="1:16" hidden="1">
      <c r="A321" t="str">
        <f t="shared" si="12"/>
        <v>31-239</v>
      </c>
      <c r="B321">
        <f t="shared" si="13"/>
        <v>31</v>
      </c>
      <c r="C321">
        <v>239</v>
      </c>
      <c r="D321" t="s">
        <v>783</v>
      </c>
      <c r="E321" t="s">
        <v>744</v>
      </c>
      <c r="F321">
        <v>4151</v>
      </c>
      <c r="G321" t="s">
        <v>745</v>
      </c>
      <c r="H321" t="s">
        <v>808</v>
      </c>
      <c r="I321" t="s">
        <v>131</v>
      </c>
      <c r="J321" t="s">
        <v>397</v>
      </c>
      <c r="K321" t="s">
        <v>138</v>
      </c>
      <c r="L321" t="s">
        <v>746</v>
      </c>
      <c r="M321" t="s">
        <v>746</v>
      </c>
      <c r="P321" s="31" t="str">
        <f t="shared" si="14"/>
        <v>Tonny Homoeo Hall (Dr. Hamid)</v>
      </c>
    </row>
    <row r="322" spans="1:16" hidden="1">
      <c r="A322" t="str">
        <f t="shared" ref="A322:A385" si="15">B322&amp;"-"&amp;C322</f>
        <v>1-240</v>
      </c>
      <c r="B322">
        <f t="shared" ref="B322:B385" si="16">IF(C322=C321,B321+1,1)</f>
        <v>1</v>
      </c>
      <c r="C322">
        <v>240</v>
      </c>
      <c r="D322" t="s">
        <v>97</v>
      </c>
      <c r="E322" t="s">
        <v>18574</v>
      </c>
      <c r="F322">
        <v>15557</v>
      </c>
      <c r="G322" t="s">
        <v>312</v>
      </c>
      <c r="H322">
        <v>1713537805</v>
      </c>
      <c r="I322" t="s">
        <v>131</v>
      </c>
      <c r="J322" t="s">
        <v>132</v>
      </c>
      <c r="K322" t="s">
        <v>152</v>
      </c>
      <c r="L322" t="s">
        <v>17977</v>
      </c>
      <c r="M322" t="s">
        <v>18478</v>
      </c>
      <c r="P322" s="31" t="str">
        <f t="shared" ref="P322:P385" si="17">PROPER(G322&amp;" ("&amp;E322&amp;")")</f>
        <v>Adorsho Homoeo Hall (Dr Rejaul Hossan)</v>
      </c>
    </row>
    <row r="323" spans="1:16" hidden="1">
      <c r="A323" t="str">
        <f t="shared" si="15"/>
        <v>2-240</v>
      </c>
      <c r="B323">
        <f t="shared" si="16"/>
        <v>2</v>
      </c>
      <c r="C323">
        <v>240</v>
      </c>
      <c r="D323" t="s">
        <v>97</v>
      </c>
      <c r="E323" t="s">
        <v>711</v>
      </c>
      <c r="F323">
        <v>4101</v>
      </c>
      <c r="G323" t="s">
        <v>396</v>
      </c>
      <c r="H323" t="s">
        <v>712</v>
      </c>
      <c r="I323" t="s">
        <v>131</v>
      </c>
      <c r="J323" t="s">
        <v>230</v>
      </c>
      <c r="K323" t="s">
        <v>133</v>
      </c>
      <c r="L323" t="s">
        <v>686</v>
      </c>
      <c r="M323" t="s">
        <v>686</v>
      </c>
      <c r="P323" s="31" t="str">
        <f t="shared" si="17"/>
        <v>Alamin Homoeo Hall (Dr. Golam Akbor)</v>
      </c>
    </row>
    <row r="324" spans="1:16" hidden="1">
      <c r="A324" t="str">
        <f t="shared" si="15"/>
        <v>3-240</v>
      </c>
      <c r="B324">
        <f t="shared" si="16"/>
        <v>3</v>
      </c>
      <c r="C324">
        <v>240</v>
      </c>
      <c r="D324" t="s">
        <v>97</v>
      </c>
      <c r="E324" t="s">
        <v>18575</v>
      </c>
      <c r="F324">
        <v>15565</v>
      </c>
      <c r="G324" t="s">
        <v>17983</v>
      </c>
      <c r="H324">
        <v>1715351930</v>
      </c>
      <c r="I324" t="s">
        <v>131</v>
      </c>
      <c r="J324" t="s">
        <v>397</v>
      </c>
      <c r="K324" t="s">
        <v>138</v>
      </c>
      <c r="L324" t="s">
        <v>17979</v>
      </c>
      <c r="M324" t="s">
        <v>18486</v>
      </c>
      <c r="P324" s="31" t="str">
        <f t="shared" si="17"/>
        <v>Allahurdan Homoeo Hall (Dr Tuhajjat Hossan)</v>
      </c>
    </row>
    <row r="325" spans="1:16" hidden="1">
      <c r="A325" t="str">
        <f t="shared" si="15"/>
        <v>4-240</v>
      </c>
      <c r="B325">
        <f t="shared" si="16"/>
        <v>4</v>
      </c>
      <c r="C325">
        <v>240</v>
      </c>
      <c r="D325" t="s">
        <v>97</v>
      </c>
      <c r="E325" t="s">
        <v>588</v>
      </c>
      <c r="F325">
        <v>4046</v>
      </c>
      <c r="G325" t="s">
        <v>589</v>
      </c>
      <c r="H325" t="s">
        <v>590</v>
      </c>
      <c r="I325" t="s">
        <v>131</v>
      </c>
      <c r="J325" t="s">
        <v>132</v>
      </c>
      <c r="K325" t="s">
        <v>152</v>
      </c>
      <c r="L325" t="s">
        <v>591</v>
      </c>
      <c r="M325" t="s">
        <v>592</v>
      </c>
      <c r="P325" s="31" t="str">
        <f t="shared" si="17"/>
        <v>Ana Homoeo Hall (Dr. Moni Khatun)</v>
      </c>
    </row>
    <row r="326" spans="1:16" hidden="1">
      <c r="A326" t="str">
        <f t="shared" si="15"/>
        <v>5-240</v>
      </c>
      <c r="B326">
        <f t="shared" si="16"/>
        <v>5</v>
      </c>
      <c r="C326">
        <v>240</v>
      </c>
      <c r="D326" t="s">
        <v>97</v>
      </c>
      <c r="E326" t="s">
        <v>624</v>
      </c>
      <c r="F326">
        <v>4059</v>
      </c>
      <c r="G326" t="s">
        <v>625</v>
      </c>
      <c r="H326" t="s">
        <v>626</v>
      </c>
      <c r="I326" t="s">
        <v>131</v>
      </c>
      <c r="J326" t="s">
        <v>172</v>
      </c>
      <c r="K326" t="s">
        <v>138</v>
      </c>
      <c r="L326" t="s">
        <v>570</v>
      </c>
      <c r="M326" t="s">
        <v>616</v>
      </c>
      <c r="P326" s="31" t="str">
        <f t="shared" si="17"/>
        <v>Ashirbath Homoeo Hall (Dr. Orobindu)</v>
      </c>
    </row>
    <row r="327" spans="1:16" hidden="1">
      <c r="A327" t="str">
        <f t="shared" si="15"/>
        <v>6-240</v>
      </c>
      <c r="B327">
        <f t="shared" si="16"/>
        <v>6</v>
      </c>
      <c r="C327">
        <v>240</v>
      </c>
      <c r="D327" t="s">
        <v>97</v>
      </c>
      <c r="E327" t="s">
        <v>497</v>
      </c>
      <c r="F327">
        <v>4050</v>
      </c>
      <c r="G327" t="s">
        <v>498</v>
      </c>
      <c r="H327" t="s">
        <v>599</v>
      </c>
      <c r="I327" t="s">
        <v>131</v>
      </c>
      <c r="J327" t="s">
        <v>132</v>
      </c>
      <c r="K327" t="s">
        <v>152</v>
      </c>
      <c r="L327" t="s">
        <v>591</v>
      </c>
      <c r="M327" t="s">
        <v>600</v>
      </c>
      <c r="P327" s="31" t="str">
        <f t="shared" si="17"/>
        <v>Asirbath Homoeo Hall (Dr. )</v>
      </c>
    </row>
    <row r="328" spans="1:16" hidden="1">
      <c r="A328" t="str">
        <f t="shared" si="15"/>
        <v>7-240</v>
      </c>
      <c r="B328">
        <f t="shared" si="16"/>
        <v>7</v>
      </c>
      <c r="C328">
        <v>240</v>
      </c>
      <c r="D328" t="s">
        <v>97</v>
      </c>
      <c r="E328" t="s">
        <v>18576</v>
      </c>
      <c r="F328">
        <v>15559</v>
      </c>
      <c r="G328" t="s">
        <v>17980</v>
      </c>
      <c r="H328">
        <v>1721390533</v>
      </c>
      <c r="I328" t="s">
        <v>131</v>
      </c>
      <c r="J328" t="s">
        <v>274</v>
      </c>
      <c r="K328" t="s">
        <v>138</v>
      </c>
      <c r="L328" t="s">
        <v>17979</v>
      </c>
      <c r="M328" t="s">
        <v>18480</v>
      </c>
      <c r="P328" s="31" t="str">
        <f t="shared" si="17"/>
        <v>Avoiya Homoeo Hall (Dr Ronojit Mollik)</v>
      </c>
    </row>
    <row r="329" spans="1:16" hidden="1">
      <c r="A329" t="str">
        <f t="shared" si="15"/>
        <v>8-240</v>
      </c>
      <c r="B329">
        <f t="shared" si="16"/>
        <v>8</v>
      </c>
      <c r="C329">
        <v>240</v>
      </c>
      <c r="D329" t="s">
        <v>97</v>
      </c>
      <c r="E329" t="s">
        <v>18577</v>
      </c>
      <c r="F329">
        <v>15558</v>
      </c>
      <c r="G329" t="s">
        <v>17978</v>
      </c>
      <c r="H329">
        <v>1759544068</v>
      </c>
      <c r="I329" t="s">
        <v>131</v>
      </c>
      <c r="J329" t="s">
        <v>132</v>
      </c>
      <c r="K329" t="s">
        <v>133</v>
      </c>
      <c r="L329" t="s">
        <v>17979</v>
      </c>
      <c r="M329" t="s">
        <v>18479</v>
      </c>
      <c r="P329" s="31" t="str">
        <f t="shared" si="17"/>
        <v>Birondro Homoeo Hall (Dr Nironjon Biswas)</v>
      </c>
    </row>
    <row r="330" spans="1:16" hidden="1">
      <c r="A330" t="str">
        <f t="shared" si="15"/>
        <v>9-240</v>
      </c>
      <c r="B330">
        <f t="shared" si="16"/>
        <v>9</v>
      </c>
      <c r="C330">
        <v>240</v>
      </c>
      <c r="D330" t="s">
        <v>97</v>
      </c>
      <c r="E330" t="s">
        <v>462</v>
      </c>
      <c r="F330">
        <v>4074</v>
      </c>
      <c r="G330" t="s">
        <v>447</v>
      </c>
      <c r="H330" t="s">
        <v>663</v>
      </c>
      <c r="I330" t="s">
        <v>131</v>
      </c>
      <c r="J330" t="s">
        <v>397</v>
      </c>
      <c r="K330" t="s">
        <v>138</v>
      </c>
      <c r="L330" t="s">
        <v>654</v>
      </c>
      <c r="M330" t="s">
        <v>654</v>
      </c>
      <c r="P330" s="31" t="str">
        <f t="shared" si="17"/>
        <v>Biswas Homoeo Hall (Dr. Zia)</v>
      </c>
    </row>
    <row r="331" spans="1:16" hidden="1">
      <c r="A331" t="str">
        <f t="shared" si="15"/>
        <v>10-240</v>
      </c>
      <c r="B331">
        <f t="shared" si="16"/>
        <v>10</v>
      </c>
      <c r="C331">
        <v>240</v>
      </c>
      <c r="D331" t="s">
        <v>97</v>
      </c>
      <c r="E331" t="s">
        <v>617</v>
      </c>
      <c r="F331">
        <v>4056</v>
      </c>
      <c r="G331" t="s">
        <v>447</v>
      </c>
      <c r="H331" t="s">
        <v>618</v>
      </c>
      <c r="I331" t="s">
        <v>131</v>
      </c>
      <c r="J331" t="s">
        <v>172</v>
      </c>
      <c r="K331" t="s">
        <v>138</v>
      </c>
      <c r="L331" t="s">
        <v>570</v>
      </c>
      <c r="M331" t="s">
        <v>616</v>
      </c>
      <c r="P331" s="31" t="str">
        <f t="shared" si="17"/>
        <v>Biswas Homoeo Hall (Dr. Okil)</v>
      </c>
    </row>
    <row r="332" spans="1:16" hidden="1">
      <c r="A332" t="str">
        <f t="shared" si="15"/>
        <v>11-240</v>
      </c>
      <c r="B332">
        <f t="shared" si="16"/>
        <v>11</v>
      </c>
      <c r="C332">
        <v>240</v>
      </c>
      <c r="D332" t="s">
        <v>97</v>
      </c>
      <c r="E332" t="s">
        <v>577</v>
      </c>
      <c r="F332">
        <v>4043</v>
      </c>
      <c r="G332" t="s">
        <v>578</v>
      </c>
      <c r="H332" t="s">
        <v>579</v>
      </c>
      <c r="I332" t="s">
        <v>131</v>
      </c>
      <c r="J332" t="s">
        <v>132</v>
      </c>
      <c r="K332" t="s">
        <v>152</v>
      </c>
      <c r="L332" t="s">
        <v>570</v>
      </c>
      <c r="M332" t="s">
        <v>571</v>
      </c>
      <c r="P332" s="31" t="str">
        <f t="shared" si="17"/>
        <v>Biswas Homoeo Pharmacy (Dr. Israil Hossain)</v>
      </c>
    </row>
    <row r="333" spans="1:16" hidden="1">
      <c r="A333" t="str">
        <f t="shared" si="15"/>
        <v>12-240</v>
      </c>
      <c r="B333">
        <f t="shared" si="16"/>
        <v>12</v>
      </c>
      <c r="C333">
        <v>240</v>
      </c>
      <c r="D333" t="s">
        <v>97</v>
      </c>
      <c r="E333" t="s">
        <v>605</v>
      </c>
      <c r="F333">
        <v>4052</v>
      </c>
      <c r="G333" t="s">
        <v>606</v>
      </c>
      <c r="H333" t="s">
        <v>607</v>
      </c>
      <c r="I333" t="s">
        <v>131</v>
      </c>
      <c r="J333" t="s">
        <v>132</v>
      </c>
      <c r="K333" t="s">
        <v>133</v>
      </c>
      <c r="L333" t="s">
        <v>591</v>
      </c>
      <c r="M333" t="s">
        <v>604</v>
      </c>
      <c r="P333" s="31" t="str">
        <f t="shared" si="17"/>
        <v>Bokshi Homoeo Hall (Dr. Asutos)</v>
      </c>
    </row>
    <row r="334" spans="1:16" hidden="1">
      <c r="A334" t="str">
        <f t="shared" si="15"/>
        <v>13-240</v>
      </c>
      <c r="B334">
        <f t="shared" si="16"/>
        <v>13</v>
      </c>
      <c r="C334">
        <v>240</v>
      </c>
      <c r="D334" t="s">
        <v>97</v>
      </c>
      <c r="E334" t="s">
        <v>18578</v>
      </c>
      <c r="F334">
        <v>15560</v>
      </c>
      <c r="G334" t="s">
        <v>606</v>
      </c>
      <c r="H334">
        <v>1727883804</v>
      </c>
      <c r="I334" t="s">
        <v>131</v>
      </c>
      <c r="J334" t="s">
        <v>274</v>
      </c>
      <c r="K334" t="s">
        <v>133</v>
      </c>
      <c r="L334" t="s">
        <v>17979</v>
      </c>
      <c r="M334" t="s">
        <v>18481</v>
      </c>
      <c r="P334" s="31" t="str">
        <f t="shared" si="17"/>
        <v>Bokshi Homoeo Hall (Dr Asutos Biswas)</v>
      </c>
    </row>
    <row r="335" spans="1:16" hidden="1">
      <c r="A335" t="str">
        <f t="shared" si="15"/>
        <v>14-240</v>
      </c>
      <c r="B335">
        <f t="shared" si="16"/>
        <v>14</v>
      </c>
      <c r="C335">
        <v>240</v>
      </c>
      <c r="D335" t="s">
        <v>97</v>
      </c>
      <c r="E335" t="s">
        <v>567</v>
      </c>
      <c r="F335">
        <v>4039</v>
      </c>
      <c r="G335" t="s">
        <v>568</v>
      </c>
      <c r="H335" t="s">
        <v>569</v>
      </c>
      <c r="I335" t="s">
        <v>131</v>
      </c>
      <c r="J335" t="s">
        <v>132</v>
      </c>
      <c r="K335" t="s">
        <v>152</v>
      </c>
      <c r="L335" t="s">
        <v>570</v>
      </c>
      <c r="M335" t="s">
        <v>571</v>
      </c>
      <c r="P335" s="31" t="str">
        <f t="shared" si="17"/>
        <v>Busra Homoeo Hall (Dr. Amia Khatun)</v>
      </c>
    </row>
    <row r="336" spans="1:16" hidden="1">
      <c r="A336" t="str">
        <f t="shared" si="15"/>
        <v>15-240</v>
      </c>
      <c r="B336">
        <f t="shared" si="16"/>
        <v>15</v>
      </c>
      <c r="C336">
        <v>240</v>
      </c>
      <c r="D336" t="s">
        <v>97</v>
      </c>
      <c r="E336" t="s">
        <v>18579</v>
      </c>
      <c r="F336">
        <v>13107</v>
      </c>
      <c r="G336" t="s">
        <v>15774</v>
      </c>
      <c r="H336">
        <v>1768267721</v>
      </c>
      <c r="I336" t="s">
        <v>131</v>
      </c>
      <c r="J336" t="s">
        <v>132</v>
      </c>
      <c r="K336" t="s">
        <v>133</v>
      </c>
      <c r="L336" t="s">
        <v>15775</v>
      </c>
      <c r="M336" t="s">
        <v>15776</v>
      </c>
      <c r="P336" s="31" t="str">
        <f t="shared" si="17"/>
        <v>Chaki Homoeo Hall (Dr Piranto Chaki)</v>
      </c>
    </row>
    <row r="337" spans="1:16" hidden="1">
      <c r="A337" t="str">
        <f t="shared" si="15"/>
        <v>16-240</v>
      </c>
      <c r="B337">
        <f t="shared" si="16"/>
        <v>16</v>
      </c>
      <c r="C337">
        <v>240</v>
      </c>
      <c r="D337" t="s">
        <v>97</v>
      </c>
      <c r="E337" t="s">
        <v>18579</v>
      </c>
      <c r="F337">
        <v>13120</v>
      </c>
      <c r="G337" t="s">
        <v>15774</v>
      </c>
      <c r="H337">
        <v>1768267721</v>
      </c>
      <c r="I337" t="s">
        <v>131</v>
      </c>
      <c r="J337" t="s">
        <v>132</v>
      </c>
      <c r="K337" t="s">
        <v>133</v>
      </c>
      <c r="L337" t="s">
        <v>15775</v>
      </c>
      <c r="M337" t="s">
        <v>15776</v>
      </c>
      <c r="P337" s="31" t="str">
        <f t="shared" si="17"/>
        <v>Chaki Homoeo Hall (Dr Piranto Chaki)</v>
      </c>
    </row>
    <row r="338" spans="1:16" hidden="1">
      <c r="A338" t="str">
        <f t="shared" si="15"/>
        <v>17-240</v>
      </c>
      <c r="B338">
        <f t="shared" si="16"/>
        <v>17</v>
      </c>
      <c r="C338">
        <v>240</v>
      </c>
      <c r="D338" t="s">
        <v>97</v>
      </c>
      <c r="E338" t="s">
        <v>716</v>
      </c>
      <c r="F338">
        <v>4105</v>
      </c>
      <c r="G338" t="s">
        <v>717</v>
      </c>
      <c r="H338" t="s">
        <v>718</v>
      </c>
      <c r="I338" t="s">
        <v>131</v>
      </c>
      <c r="J338" t="s">
        <v>274</v>
      </c>
      <c r="K338" t="s">
        <v>133</v>
      </c>
      <c r="L338" t="s">
        <v>654</v>
      </c>
      <c r="M338" t="s">
        <v>654</v>
      </c>
      <c r="P338" s="31" t="str">
        <f t="shared" si="17"/>
        <v>Dada Bhiy Homoeo Hall (Dr. Serajul)</v>
      </c>
    </row>
    <row r="339" spans="1:16" hidden="1">
      <c r="A339" t="str">
        <f t="shared" si="15"/>
        <v>18-240</v>
      </c>
      <c r="B339">
        <f t="shared" si="16"/>
        <v>18</v>
      </c>
      <c r="C339">
        <v>240</v>
      </c>
      <c r="D339" t="s">
        <v>97</v>
      </c>
      <c r="E339" t="s">
        <v>627</v>
      </c>
      <c r="F339">
        <v>4060</v>
      </c>
      <c r="G339" t="s">
        <v>628</v>
      </c>
      <c r="H339" t="s">
        <v>629</v>
      </c>
      <c r="I339" t="s">
        <v>131</v>
      </c>
      <c r="J339" t="s">
        <v>172</v>
      </c>
      <c r="K339" t="s">
        <v>152</v>
      </c>
      <c r="L339" t="s">
        <v>570</v>
      </c>
      <c r="M339" t="s">
        <v>630</v>
      </c>
      <c r="P339" s="31" t="str">
        <f t="shared" si="17"/>
        <v>Davray Homoeo Hall (Dr. Polash)</v>
      </c>
    </row>
    <row r="340" spans="1:16" hidden="1">
      <c r="A340" t="str">
        <f t="shared" si="15"/>
        <v>19-240</v>
      </c>
      <c r="B340">
        <f t="shared" si="16"/>
        <v>19</v>
      </c>
      <c r="C340">
        <v>240</v>
      </c>
      <c r="D340" t="s">
        <v>97</v>
      </c>
      <c r="E340" t="s">
        <v>613</v>
      </c>
      <c r="F340">
        <v>4055</v>
      </c>
      <c r="G340" t="s">
        <v>614</v>
      </c>
      <c r="H340" t="s">
        <v>615</v>
      </c>
      <c r="I340" t="s">
        <v>131</v>
      </c>
      <c r="J340" t="s">
        <v>172</v>
      </c>
      <c r="K340" t="s">
        <v>152</v>
      </c>
      <c r="L340" t="s">
        <v>570</v>
      </c>
      <c r="M340" t="s">
        <v>616</v>
      </c>
      <c r="P340" s="31" t="str">
        <f t="shared" si="17"/>
        <v>Emon Homoeo Hall (Dr.Emdaul)</v>
      </c>
    </row>
    <row r="341" spans="1:16" hidden="1">
      <c r="A341" t="str">
        <f t="shared" si="15"/>
        <v>20-240</v>
      </c>
      <c r="B341">
        <f t="shared" si="16"/>
        <v>20</v>
      </c>
      <c r="C341">
        <v>240</v>
      </c>
      <c r="D341" t="s">
        <v>97</v>
      </c>
      <c r="E341" t="s">
        <v>18580</v>
      </c>
      <c r="F341">
        <v>13106</v>
      </c>
      <c r="G341" t="s">
        <v>15772</v>
      </c>
      <c r="H341">
        <v>1721650707</v>
      </c>
      <c r="I341" t="s">
        <v>131</v>
      </c>
      <c r="J341" t="s">
        <v>230</v>
      </c>
      <c r="K341" t="s">
        <v>152</v>
      </c>
      <c r="L341" t="s">
        <v>686</v>
      </c>
      <c r="M341" t="s">
        <v>15773</v>
      </c>
      <c r="P341" s="31" t="str">
        <f t="shared" si="17"/>
        <v>Ghos Homoeo Hall (Dr Kartik Ghos)</v>
      </c>
    </row>
    <row r="342" spans="1:16" hidden="1">
      <c r="A342" t="str">
        <f t="shared" si="15"/>
        <v>21-240</v>
      </c>
      <c r="B342">
        <f t="shared" si="16"/>
        <v>21</v>
      </c>
      <c r="C342">
        <v>240</v>
      </c>
      <c r="D342" t="s">
        <v>97</v>
      </c>
      <c r="E342" t="s">
        <v>18580</v>
      </c>
      <c r="F342">
        <v>13119</v>
      </c>
      <c r="G342" t="s">
        <v>15772</v>
      </c>
      <c r="H342">
        <v>1721650707</v>
      </c>
      <c r="I342" t="s">
        <v>131</v>
      </c>
      <c r="J342" t="s">
        <v>230</v>
      </c>
      <c r="K342" t="s">
        <v>152</v>
      </c>
      <c r="L342" t="s">
        <v>686</v>
      </c>
      <c r="M342" t="s">
        <v>15773</v>
      </c>
      <c r="P342" s="31" t="str">
        <f t="shared" si="17"/>
        <v>Ghos Homoeo Hall (Dr Kartik Ghos)</v>
      </c>
    </row>
    <row r="343" spans="1:16" hidden="1">
      <c r="A343" t="str">
        <f t="shared" si="15"/>
        <v>22-240</v>
      </c>
      <c r="B343">
        <f t="shared" si="16"/>
        <v>22</v>
      </c>
      <c r="C343">
        <v>240</v>
      </c>
      <c r="D343" t="s">
        <v>97</v>
      </c>
      <c r="E343" t="s">
        <v>18581</v>
      </c>
      <c r="F343">
        <v>13108</v>
      </c>
      <c r="G343" t="s">
        <v>15777</v>
      </c>
      <c r="H343">
        <v>1914718166</v>
      </c>
      <c r="I343" t="s">
        <v>131</v>
      </c>
      <c r="J343" t="s">
        <v>274</v>
      </c>
      <c r="K343" t="s">
        <v>152</v>
      </c>
      <c r="L343" t="s">
        <v>15768</v>
      </c>
      <c r="M343" t="s">
        <v>15778</v>
      </c>
      <c r="P343" s="31" t="str">
        <f t="shared" si="17"/>
        <v>Goribshaw Homoeo Hall (Dr Monira Khanom)</v>
      </c>
    </row>
    <row r="344" spans="1:16" hidden="1">
      <c r="A344" t="str">
        <f t="shared" si="15"/>
        <v>23-240</v>
      </c>
      <c r="B344">
        <f t="shared" si="16"/>
        <v>23</v>
      </c>
      <c r="C344">
        <v>240</v>
      </c>
      <c r="D344" t="s">
        <v>97</v>
      </c>
      <c r="E344" t="s">
        <v>18582</v>
      </c>
      <c r="F344">
        <v>15563</v>
      </c>
      <c r="G344" t="s">
        <v>17981</v>
      </c>
      <c r="H344">
        <v>1713900938</v>
      </c>
      <c r="I344" t="s">
        <v>131</v>
      </c>
      <c r="J344" t="s">
        <v>274</v>
      </c>
      <c r="K344" t="s">
        <v>152</v>
      </c>
      <c r="L344" t="s">
        <v>17979</v>
      </c>
      <c r="M344" t="s">
        <v>18484</v>
      </c>
      <c r="P344" s="31" t="str">
        <f t="shared" si="17"/>
        <v>Gossami Homoeo Hall (Dr Sukdev Gossami )</v>
      </c>
    </row>
    <row r="345" spans="1:16" hidden="1">
      <c r="A345" t="str">
        <f t="shared" si="15"/>
        <v>24-240</v>
      </c>
      <c r="B345">
        <f t="shared" si="16"/>
        <v>24</v>
      </c>
      <c r="C345">
        <v>240</v>
      </c>
      <c r="D345" t="s">
        <v>97</v>
      </c>
      <c r="E345" t="s">
        <v>610</v>
      </c>
      <c r="F345">
        <v>4054</v>
      </c>
      <c r="G345" t="s">
        <v>611</v>
      </c>
      <c r="H345" t="s">
        <v>612</v>
      </c>
      <c r="I345" t="s">
        <v>131</v>
      </c>
      <c r="J345" t="s">
        <v>132</v>
      </c>
      <c r="K345" t="s">
        <v>133</v>
      </c>
      <c r="L345" t="s">
        <v>591</v>
      </c>
      <c r="M345" t="s">
        <v>591</v>
      </c>
      <c r="P345" s="31" t="str">
        <f t="shared" si="17"/>
        <v>Hani Homoeo Hall (Dr. Hani )</v>
      </c>
    </row>
    <row r="346" spans="1:16" hidden="1">
      <c r="A346" t="str">
        <f t="shared" si="15"/>
        <v>25-240</v>
      </c>
      <c r="B346">
        <f t="shared" si="16"/>
        <v>25</v>
      </c>
      <c r="C346">
        <v>240</v>
      </c>
      <c r="D346" t="s">
        <v>97</v>
      </c>
      <c r="E346" t="s">
        <v>358</v>
      </c>
      <c r="F346">
        <v>4066</v>
      </c>
      <c r="G346" t="s">
        <v>640</v>
      </c>
      <c r="H346" t="s">
        <v>641</v>
      </c>
      <c r="I346" t="s">
        <v>131</v>
      </c>
      <c r="J346" t="s">
        <v>172</v>
      </c>
      <c r="K346" t="s">
        <v>152</v>
      </c>
      <c r="L346" t="s">
        <v>570</v>
      </c>
      <c r="M346" t="s">
        <v>616</v>
      </c>
      <c r="P346" s="31" t="str">
        <f t="shared" si="17"/>
        <v>Homoeo Arogo (Dr.)</v>
      </c>
    </row>
    <row r="347" spans="1:16" hidden="1">
      <c r="A347" t="str">
        <f t="shared" si="15"/>
        <v>26-240</v>
      </c>
      <c r="B347">
        <f t="shared" si="16"/>
        <v>26</v>
      </c>
      <c r="C347">
        <v>240</v>
      </c>
      <c r="D347" t="s">
        <v>97</v>
      </c>
      <c r="E347" t="s">
        <v>648</v>
      </c>
      <c r="F347">
        <v>4070</v>
      </c>
      <c r="G347" t="s">
        <v>649</v>
      </c>
      <c r="H347" t="s">
        <v>650</v>
      </c>
      <c r="I347" t="s">
        <v>381</v>
      </c>
      <c r="J347" t="s">
        <v>172</v>
      </c>
      <c r="K347" t="s">
        <v>133</v>
      </c>
      <c r="L347" t="s">
        <v>570</v>
      </c>
      <c r="M347" t="s">
        <v>630</v>
      </c>
      <c r="P347" s="31" t="str">
        <f t="shared" si="17"/>
        <v>Horichand Homoeo Hall (Dr. Asutous )</v>
      </c>
    </row>
    <row r="348" spans="1:16" hidden="1">
      <c r="A348" t="str">
        <f t="shared" si="15"/>
        <v>27-240</v>
      </c>
      <c r="B348">
        <f t="shared" si="16"/>
        <v>27</v>
      </c>
      <c r="C348">
        <v>240</v>
      </c>
      <c r="D348" t="s">
        <v>97</v>
      </c>
      <c r="E348" t="s">
        <v>574</v>
      </c>
      <c r="F348">
        <v>4042</v>
      </c>
      <c r="G348" t="s">
        <v>575</v>
      </c>
      <c r="H348" t="s">
        <v>576</v>
      </c>
      <c r="I348" t="s">
        <v>131</v>
      </c>
      <c r="J348" t="s">
        <v>132</v>
      </c>
      <c r="K348" t="s">
        <v>152</v>
      </c>
      <c r="L348" t="s">
        <v>570</v>
      </c>
      <c r="M348" t="s">
        <v>571</v>
      </c>
      <c r="P348" s="31" t="str">
        <f t="shared" si="17"/>
        <v>Jaman Homoeo Hall (Dr. Sahid )</v>
      </c>
    </row>
    <row r="349" spans="1:16" hidden="1">
      <c r="A349" t="str">
        <f t="shared" si="15"/>
        <v>28-240</v>
      </c>
      <c r="B349">
        <f t="shared" si="16"/>
        <v>28</v>
      </c>
      <c r="C349">
        <v>240</v>
      </c>
      <c r="D349" t="s">
        <v>97</v>
      </c>
      <c r="E349" t="s">
        <v>668</v>
      </c>
      <c r="F349">
        <v>4078</v>
      </c>
      <c r="G349" t="s">
        <v>581</v>
      </c>
      <c r="H349">
        <v>0</v>
      </c>
      <c r="I349" t="s">
        <v>131</v>
      </c>
      <c r="J349" t="s">
        <v>397</v>
      </c>
      <c r="K349" t="s">
        <v>133</v>
      </c>
      <c r="L349" t="s">
        <v>654</v>
      </c>
      <c r="M349" t="s">
        <v>670</v>
      </c>
      <c r="P349" s="31" t="str">
        <f t="shared" si="17"/>
        <v>Janani Homoeo Hall (Dr)</v>
      </c>
    </row>
    <row r="350" spans="1:16" hidden="1">
      <c r="A350" t="str">
        <f t="shared" si="15"/>
        <v>29-240</v>
      </c>
      <c r="B350">
        <f t="shared" si="16"/>
        <v>29</v>
      </c>
      <c r="C350">
        <v>240</v>
      </c>
      <c r="D350" t="s">
        <v>97</v>
      </c>
      <c r="E350" t="s">
        <v>580</v>
      </c>
      <c r="F350">
        <v>4044</v>
      </c>
      <c r="G350" t="s">
        <v>581</v>
      </c>
      <c r="H350" t="s">
        <v>582</v>
      </c>
      <c r="I350" t="s">
        <v>131</v>
      </c>
      <c r="J350" t="s">
        <v>132</v>
      </c>
      <c r="K350" t="s">
        <v>138</v>
      </c>
      <c r="L350" t="s">
        <v>583</v>
      </c>
      <c r="M350" t="s">
        <v>584</v>
      </c>
      <c r="P350" s="31" t="str">
        <f t="shared" si="17"/>
        <v>Janani Homoeo Hall (Dr. Sonod )</v>
      </c>
    </row>
    <row r="351" spans="1:16" hidden="1">
      <c r="A351" t="str">
        <f t="shared" si="15"/>
        <v>30-240</v>
      </c>
      <c r="B351">
        <f t="shared" si="16"/>
        <v>30</v>
      </c>
      <c r="C351">
        <v>240</v>
      </c>
      <c r="D351" t="s">
        <v>97</v>
      </c>
      <c r="E351" t="s">
        <v>18583</v>
      </c>
      <c r="F351">
        <v>13104</v>
      </c>
      <c r="G351" t="s">
        <v>581</v>
      </c>
      <c r="H351">
        <v>1720298629</v>
      </c>
      <c r="I351" t="s">
        <v>131</v>
      </c>
      <c r="J351" t="s">
        <v>230</v>
      </c>
      <c r="K351" t="s">
        <v>152</v>
      </c>
      <c r="L351" t="s">
        <v>686</v>
      </c>
      <c r="M351" t="s">
        <v>15770</v>
      </c>
      <c r="P351" s="31" t="str">
        <f t="shared" si="17"/>
        <v>Janani Homoeo Hall (Dr Goutom)</v>
      </c>
    </row>
    <row r="352" spans="1:16" hidden="1">
      <c r="A352" t="str">
        <f t="shared" si="15"/>
        <v>31-240</v>
      </c>
      <c r="B352">
        <f t="shared" si="16"/>
        <v>31</v>
      </c>
      <c r="C352">
        <v>240</v>
      </c>
      <c r="D352" t="s">
        <v>97</v>
      </c>
      <c r="E352" t="s">
        <v>18583</v>
      </c>
      <c r="F352">
        <v>13117</v>
      </c>
      <c r="G352" t="s">
        <v>581</v>
      </c>
      <c r="H352">
        <v>1720298629</v>
      </c>
      <c r="I352" t="s">
        <v>131</v>
      </c>
      <c r="J352" t="s">
        <v>230</v>
      </c>
      <c r="K352" t="s">
        <v>152</v>
      </c>
      <c r="L352" t="s">
        <v>686</v>
      </c>
      <c r="M352" t="s">
        <v>15770</v>
      </c>
      <c r="P352" s="31" t="str">
        <f t="shared" si="17"/>
        <v>Janani Homoeo Hall (Dr Goutom)</v>
      </c>
    </row>
    <row r="353" spans="1:16" hidden="1">
      <c r="A353" t="str">
        <f t="shared" si="15"/>
        <v>32-240</v>
      </c>
      <c r="B353">
        <f t="shared" si="16"/>
        <v>32</v>
      </c>
      <c r="C353">
        <v>240</v>
      </c>
      <c r="D353" t="s">
        <v>97</v>
      </c>
      <c r="E353" t="s">
        <v>358</v>
      </c>
      <c r="F353">
        <v>4094</v>
      </c>
      <c r="G353" t="s">
        <v>250</v>
      </c>
      <c r="H353" t="s">
        <v>699</v>
      </c>
      <c r="I353" t="s">
        <v>131</v>
      </c>
      <c r="J353" t="s">
        <v>230</v>
      </c>
      <c r="K353" t="s">
        <v>152</v>
      </c>
      <c r="L353" t="s">
        <v>686</v>
      </c>
      <c r="M353" t="s">
        <v>700</v>
      </c>
      <c r="P353" s="31" t="str">
        <f t="shared" si="17"/>
        <v>Janoni Homoeo Hall (Dr.)</v>
      </c>
    </row>
    <row r="354" spans="1:16" hidden="1">
      <c r="A354" t="str">
        <f t="shared" si="15"/>
        <v>33-240</v>
      </c>
      <c r="B354">
        <f t="shared" si="16"/>
        <v>33</v>
      </c>
      <c r="C354">
        <v>240</v>
      </c>
      <c r="D354" t="s">
        <v>97</v>
      </c>
      <c r="E354" t="s">
        <v>651</v>
      </c>
      <c r="F354">
        <v>4071</v>
      </c>
      <c r="G354" t="s">
        <v>652</v>
      </c>
      <c r="H354" t="s">
        <v>653</v>
      </c>
      <c r="I354" t="s">
        <v>131</v>
      </c>
      <c r="J354" t="s">
        <v>397</v>
      </c>
      <c r="K354" t="s">
        <v>152</v>
      </c>
      <c r="L354" t="s">
        <v>654</v>
      </c>
      <c r="M354" t="s">
        <v>655</v>
      </c>
      <c r="P354" s="31" t="str">
        <f t="shared" si="17"/>
        <v>Jonine Homoeo Hall (Dr. Jabat)</v>
      </c>
    </row>
    <row r="355" spans="1:16" hidden="1">
      <c r="A355" t="str">
        <f t="shared" si="15"/>
        <v>34-240</v>
      </c>
      <c r="B355">
        <f t="shared" si="16"/>
        <v>34</v>
      </c>
      <c r="C355">
        <v>240</v>
      </c>
      <c r="D355" t="s">
        <v>97</v>
      </c>
      <c r="E355" t="s">
        <v>548</v>
      </c>
      <c r="F355">
        <v>4040</v>
      </c>
      <c r="G355" t="s">
        <v>572</v>
      </c>
      <c r="H355" t="s">
        <v>573</v>
      </c>
      <c r="I355" t="s">
        <v>131</v>
      </c>
      <c r="J355" t="s">
        <v>132</v>
      </c>
      <c r="K355" t="s">
        <v>152</v>
      </c>
      <c r="L355" t="s">
        <v>570</v>
      </c>
      <c r="M355" t="s">
        <v>571</v>
      </c>
      <c r="P355" s="31" t="str">
        <f t="shared" si="17"/>
        <v>Kalid Homoeo Hall (Dr. Ibrahim)</v>
      </c>
    </row>
    <row r="356" spans="1:16" hidden="1">
      <c r="A356" t="str">
        <f t="shared" si="15"/>
        <v>35-240</v>
      </c>
      <c r="B356">
        <f t="shared" si="16"/>
        <v>35</v>
      </c>
      <c r="C356">
        <v>240</v>
      </c>
      <c r="D356" t="s">
        <v>97</v>
      </c>
      <c r="E356" t="s">
        <v>688</v>
      </c>
      <c r="F356">
        <v>4089</v>
      </c>
      <c r="G356" t="s">
        <v>689</v>
      </c>
      <c r="H356" t="s">
        <v>690</v>
      </c>
      <c r="I356" t="s">
        <v>131</v>
      </c>
      <c r="J356" t="s">
        <v>230</v>
      </c>
      <c r="K356" t="s">
        <v>152</v>
      </c>
      <c r="L356" t="s">
        <v>686</v>
      </c>
      <c r="M356" t="s">
        <v>686</v>
      </c>
      <c r="P356" s="31" t="str">
        <f t="shared" si="17"/>
        <v>Kalitara Homoeo Hall (Dr. Bk Tara)</v>
      </c>
    </row>
    <row r="357" spans="1:16" hidden="1">
      <c r="A357" t="str">
        <f t="shared" si="15"/>
        <v>36-240</v>
      </c>
      <c r="B357">
        <f t="shared" si="16"/>
        <v>36</v>
      </c>
      <c r="C357">
        <v>240</v>
      </c>
      <c r="D357" t="s">
        <v>97</v>
      </c>
      <c r="E357" t="s">
        <v>684</v>
      </c>
      <c r="F357">
        <v>4087</v>
      </c>
      <c r="G357" t="s">
        <v>515</v>
      </c>
      <c r="H357" t="s">
        <v>685</v>
      </c>
      <c r="I357" t="s">
        <v>131</v>
      </c>
      <c r="J357" t="s">
        <v>230</v>
      </c>
      <c r="K357" t="s">
        <v>138</v>
      </c>
      <c r="L357" t="s">
        <v>686</v>
      </c>
      <c r="M357" t="s">
        <v>686</v>
      </c>
      <c r="P357" s="31" t="str">
        <f t="shared" si="17"/>
        <v>Kent Homoeo Hall (Dr. Sirajul)</v>
      </c>
    </row>
    <row r="358" spans="1:16" hidden="1">
      <c r="A358" t="str">
        <f t="shared" si="15"/>
        <v>37-240</v>
      </c>
      <c r="B358">
        <f t="shared" si="16"/>
        <v>37</v>
      </c>
      <c r="C358">
        <v>240</v>
      </c>
      <c r="D358" t="s">
        <v>97</v>
      </c>
      <c r="E358" t="s">
        <v>15766</v>
      </c>
      <c r="F358">
        <v>13103</v>
      </c>
      <c r="G358" t="s">
        <v>15767</v>
      </c>
      <c r="H358">
        <v>1674829089</v>
      </c>
      <c r="I358" t="s">
        <v>131</v>
      </c>
      <c r="J358" t="s">
        <v>274</v>
      </c>
      <c r="K358" t="s">
        <v>152</v>
      </c>
      <c r="L358" t="s">
        <v>15768</v>
      </c>
      <c r="M358" t="s">
        <v>15769</v>
      </c>
      <c r="P358" s="31" t="str">
        <f t="shared" si="17"/>
        <v>Lila Homoeo Hall (Dr Sujon Shaha)</v>
      </c>
    </row>
    <row r="359" spans="1:16" hidden="1">
      <c r="A359" t="str">
        <f t="shared" si="15"/>
        <v>38-240</v>
      </c>
      <c r="B359">
        <f t="shared" si="16"/>
        <v>38</v>
      </c>
      <c r="C359">
        <v>240</v>
      </c>
      <c r="D359" t="s">
        <v>97</v>
      </c>
      <c r="E359" t="s">
        <v>15766</v>
      </c>
      <c r="F359">
        <v>13116</v>
      </c>
      <c r="G359" t="s">
        <v>15767</v>
      </c>
      <c r="H359">
        <v>1674829089</v>
      </c>
      <c r="I359" t="s">
        <v>131</v>
      </c>
      <c r="J359" t="s">
        <v>274</v>
      </c>
      <c r="K359" t="s">
        <v>152</v>
      </c>
      <c r="L359" t="s">
        <v>15768</v>
      </c>
      <c r="M359" t="s">
        <v>15769</v>
      </c>
      <c r="P359" s="31" t="str">
        <f t="shared" si="17"/>
        <v>Lila Homoeo Hall (Dr Sujon Shaha)</v>
      </c>
    </row>
    <row r="360" spans="1:16" hidden="1">
      <c r="A360" t="str">
        <f t="shared" si="15"/>
        <v>39-240</v>
      </c>
      <c r="B360">
        <f t="shared" si="16"/>
        <v>39</v>
      </c>
      <c r="C360">
        <v>240</v>
      </c>
      <c r="D360" t="s">
        <v>97</v>
      </c>
      <c r="E360" t="s">
        <v>656</v>
      </c>
      <c r="F360">
        <v>4072</v>
      </c>
      <c r="G360" t="s">
        <v>657</v>
      </c>
      <c r="H360" t="s">
        <v>658</v>
      </c>
      <c r="I360" t="s">
        <v>131</v>
      </c>
      <c r="J360" t="s">
        <v>397</v>
      </c>
      <c r="K360" t="s">
        <v>138</v>
      </c>
      <c r="L360" t="s">
        <v>654</v>
      </c>
      <c r="M360" t="s">
        <v>659</v>
      </c>
      <c r="P360" s="31" t="str">
        <f t="shared" si="17"/>
        <v>Lukonath Homoeo Hall (Dr. Sonjit Kumar)</v>
      </c>
    </row>
    <row r="361" spans="1:16" hidden="1">
      <c r="A361" t="str">
        <f t="shared" si="15"/>
        <v>40-240</v>
      </c>
      <c r="B361">
        <f t="shared" si="16"/>
        <v>40</v>
      </c>
      <c r="C361">
        <v>240</v>
      </c>
      <c r="D361" t="s">
        <v>97</v>
      </c>
      <c r="E361" t="s">
        <v>668</v>
      </c>
      <c r="F361">
        <v>4077</v>
      </c>
      <c r="G361" t="s">
        <v>638</v>
      </c>
      <c r="H361" t="s">
        <v>669</v>
      </c>
      <c r="I361" t="s">
        <v>131</v>
      </c>
      <c r="J361" t="s">
        <v>397</v>
      </c>
      <c r="K361" t="s">
        <v>133</v>
      </c>
      <c r="L361" t="s">
        <v>654</v>
      </c>
      <c r="M361" t="s">
        <v>670</v>
      </c>
      <c r="P361" s="31" t="str">
        <f t="shared" si="17"/>
        <v>Ma Homoeo Hall (Dr)</v>
      </c>
    </row>
    <row r="362" spans="1:16" hidden="1">
      <c r="A362" t="str">
        <f t="shared" si="15"/>
        <v>41-240</v>
      </c>
      <c r="B362">
        <f t="shared" si="16"/>
        <v>41</v>
      </c>
      <c r="C362">
        <v>240</v>
      </c>
      <c r="D362" t="s">
        <v>97</v>
      </c>
      <c r="E362" t="s">
        <v>358</v>
      </c>
      <c r="F362">
        <v>4065</v>
      </c>
      <c r="G362" t="s">
        <v>638</v>
      </c>
      <c r="H362" t="s">
        <v>639</v>
      </c>
      <c r="I362" t="s">
        <v>131</v>
      </c>
      <c r="J362" t="s">
        <v>172</v>
      </c>
      <c r="K362" t="s">
        <v>152</v>
      </c>
      <c r="L362" t="s">
        <v>570</v>
      </c>
      <c r="M362" t="s">
        <v>616</v>
      </c>
      <c r="P362" s="31" t="str">
        <f t="shared" si="17"/>
        <v>Ma Homoeo Hall (Dr.)</v>
      </c>
    </row>
    <row r="363" spans="1:16" hidden="1">
      <c r="A363" t="str">
        <f t="shared" si="15"/>
        <v>42-240</v>
      </c>
      <c r="B363">
        <f t="shared" si="16"/>
        <v>42</v>
      </c>
      <c r="C363">
        <v>240</v>
      </c>
      <c r="D363" t="s">
        <v>97</v>
      </c>
      <c r="E363" t="s">
        <v>11605</v>
      </c>
      <c r="F363">
        <v>11153</v>
      </c>
      <c r="G363" t="s">
        <v>638</v>
      </c>
      <c r="H363">
        <v>1714308079</v>
      </c>
      <c r="I363" t="s">
        <v>131</v>
      </c>
      <c r="J363" t="s">
        <v>2596</v>
      </c>
      <c r="K363" t="s">
        <v>138</v>
      </c>
      <c r="L363" t="s">
        <v>654</v>
      </c>
      <c r="M363" t="s">
        <v>11606</v>
      </c>
      <c r="P363" s="31" t="str">
        <f t="shared" si="17"/>
        <v>Ma Homoeo Hall (Dr: Amit Kumar Mondol)</v>
      </c>
    </row>
    <row r="364" spans="1:16" hidden="1">
      <c r="A364" t="str">
        <f t="shared" si="15"/>
        <v>43-240</v>
      </c>
      <c r="B364">
        <f t="shared" si="16"/>
        <v>43</v>
      </c>
      <c r="C364">
        <v>240</v>
      </c>
      <c r="D364" t="s">
        <v>97</v>
      </c>
      <c r="E364" t="s">
        <v>18584</v>
      </c>
      <c r="F364">
        <v>13105</v>
      </c>
      <c r="G364" t="s">
        <v>15771</v>
      </c>
      <c r="H364">
        <v>1726391929</v>
      </c>
      <c r="I364" t="s">
        <v>131</v>
      </c>
      <c r="J364" t="s">
        <v>274</v>
      </c>
      <c r="K364" t="s">
        <v>152</v>
      </c>
      <c r="L364" t="s">
        <v>15768</v>
      </c>
      <c r="M364" t="s">
        <v>4577</v>
      </c>
      <c r="P364" s="31" t="str">
        <f t="shared" si="17"/>
        <v>Ma Lakshmi Homoeo Hall (Dr Ashok )</v>
      </c>
    </row>
    <row r="365" spans="1:16" hidden="1">
      <c r="A365" t="str">
        <f t="shared" si="15"/>
        <v>44-240</v>
      </c>
      <c r="B365">
        <f t="shared" si="16"/>
        <v>44</v>
      </c>
      <c r="C365">
        <v>240</v>
      </c>
      <c r="D365" t="s">
        <v>97</v>
      </c>
      <c r="E365" t="s">
        <v>18584</v>
      </c>
      <c r="F365">
        <v>13118</v>
      </c>
      <c r="G365" t="s">
        <v>15771</v>
      </c>
      <c r="H365">
        <v>1726391929</v>
      </c>
      <c r="I365" t="s">
        <v>131</v>
      </c>
      <c r="J365" t="s">
        <v>274</v>
      </c>
      <c r="K365" t="s">
        <v>152</v>
      </c>
      <c r="L365" t="s">
        <v>15768</v>
      </c>
      <c r="M365" t="s">
        <v>4577</v>
      </c>
      <c r="P365" s="31" t="str">
        <f t="shared" si="17"/>
        <v>Ma Lakshmi Homoeo Hall (Dr Ashok )</v>
      </c>
    </row>
    <row r="366" spans="1:16" hidden="1">
      <c r="A366" t="str">
        <f t="shared" si="15"/>
        <v>45-240</v>
      </c>
      <c r="B366">
        <f t="shared" si="16"/>
        <v>45</v>
      </c>
      <c r="C366">
        <v>240</v>
      </c>
      <c r="D366" t="s">
        <v>97</v>
      </c>
      <c r="E366" t="s">
        <v>624</v>
      </c>
      <c r="F366">
        <v>4061</v>
      </c>
      <c r="G366" t="s">
        <v>631</v>
      </c>
      <c r="H366">
        <v>1925317748</v>
      </c>
      <c r="I366" t="s">
        <v>131</v>
      </c>
      <c r="J366" t="s">
        <v>172</v>
      </c>
      <c r="K366" t="s">
        <v>152</v>
      </c>
      <c r="L366" t="s">
        <v>570</v>
      </c>
      <c r="M366" t="s">
        <v>630</v>
      </c>
      <c r="P366" s="31" t="str">
        <f t="shared" si="17"/>
        <v>Ma Monjilika Homoeo Hall (Dr. Orobindu)</v>
      </c>
    </row>
    <row r="367" spans="1:16" hidden="1">
      <c r="A367" t="str">
        <f t="shared" si="15"/>
        <v>46-240</v>
      </c>
      <c r="B367">
        <f t="shared" si="16"/>
        <v>46</v>
      </c>
      <c r="C367">
        <v>240</v>
      </c>
      <c r="D367" t="s">
        <v>97</v>
      </c>
      <c r="E367" t="s">
        <v>18585</v>
      </c>
      <c r="F367">
        <v>11154</v>
      </c>
      <c r="G367" t="s">
        <v>3316</v>
      </c>
      <c r="H367">
        <v>1722653020</v>
      </c>
      <c r="I367" t="s">
        <v>131</v>
      </c>
      <c r="J367" t="s">
        <v>2596</v>
      </c>
      <c r="K367" t="s">
        <v>138</v>
      </c>
      <c r="L367" t="s">
        <v>654</v>
      </c>
      <c r="M367" t="s">
        <v>11606</v>
      </c>
      <c r="P367" s="31" t="str">
        <f t="shared" si="17"/>
        <v>Magura Homoeo Hall (Dr Shakir Hossen)</v>
      </c>
    </row>
    <row r="368" spans="1:16" hidden="1">
      <c r="A368" t="str">
        <f t="shared" si="15"/>
        <v>47-240</v>
      </c>
      <c r="B368">
        <f t="shared" si="16"/>
        <v>47</v>
      </c>
      <c r="C368">
        <v>240</v>
      </c>
      <c r="D368" t="s">
        <v>97</v>
      </c>
      <c r="E368" t="s">
        <v>18586</v>
      </c>
      <c r="F368">
        <v>15564</v>
      </c>
      <c r="G368" t="s">
        <v>17982</v>
      </c>
      <c r="H368">
        <v>1845539666</v>
      </c>
      <c r="I368" t="s">
        <v>131</v>
      </c>
      <c r="J368" t="s">
        <v>132</v>
      </c>
      <c r="K368" t="s">
        <v>152</v>
      </c>
      <c r="L368" t="s">
        <v>17979</v>
      </c>
      <c r="M368" t="s">
        <v>18485</v>
      </c>
      <c r="P368" s="31" t="str">
        <f t="shared" si="17"/>
        <v>Mahmudullah Homoeo Hall (Dr Deloyar Hossan )</v>
      </c>
    </row>
    <row r="369" spans="1:16" hidden="1">
      <c r="A369" t="str">
        <f t="shared" si="15"/>
        <v>48-240</v>
      </c>
      <c r="B369">
        <f t="shared" si="16"/>
        <v>48</v>
      </c>
      <c r="C369">
        <v>240</v>
      </c>
      <c r="D369" t="s">
        <v>97</v>
      </c>
      <c r="E369" t="s">
        <v>497</v>
      </c>
      <c r="F369">
        <v>4104</v>
      </c>
      <c r="G369" t="s">
        <v>715</v>
      </c>
      <c r="H369">
        <v>0</v>
      </c>
      <c r="I369" t="s">
        <v>131</v>
      </c>
      <c r="J369" t="s">
        <v>274</v>
      </c>
      <c r="K369" t="s">
        <v>152</v>
      </c>
      <c r="L369" t="s">
        <v>654</v>
      </c>
      <c r="M369" t="s">
        <v>654</v>
      </c>
      <c r="P369" s="31" t="str">
        <f t="shared" si="17"/>
        <v>Mamoni Homoeo Hall (Dr. )</v>
      </c>
    </row>
    <row r="370" spans="1:16" hidden="1">
      <c r="A370" t="str">
        <f t="shared" si="15"/>
        <v>49-240</v>
      </c>
      <c r="B370">
        <f t="shared" si="16"/>
        <v>49</v>
      </c>
      <c r="C370">
        <v>240</v>
      </c>
      <c r="D370" t="s">
        <v>97</v>
      </c>
      <c r="E370" t="s">
        <v>18587</v>
      </c>
      <c r="F370">
        <v>15567</v>
      </c>
      <c r="G370" t="s">
        <v>17984</v>
      </c>
      <c r="H370">
        <v>1932677515</v>
      </c>
      <c r="I370" t="s">
        <v>131</v>
      </c>
      <c r="J370" t="s">
        <v>172</v>
      </c>
      <c r="K370" t="s">
        <v>152</v>
      </c>
      <c r="L370" t="s">
        <v>17977</v>
      </c>
      <c r="M370" t="s">
        <v>18488</v>
      </c>
      <c r="P370" s="31" t="str">
        <f t="shared" si="17"/>
        <v>Matara Homoeo Hall (Dr Bisnopodho Biswas)</v>
      </c>
    </row>
    <row r="371" spans="1:16" hidden="1">
      <c r="A371" t="str">
        <f t="shared" si="15"/>
        <v>50-240</v>
      </c>
      <c r="B371">
        <f t="shared" si="16"/>
        <v>50</v>
      </c>
      <c r="C371">
        <v>240</v>
      </c>
      <c r="D371" t="s">
        <v>97</v>
      </c>
      <c r="E371" t="s">
        <v>642</v>
      </c>
      <c r="F371">
        <v>4067</v>
      </c>
      <c r="G371" t="s">
        <v>643</v>
      </c>
      <c r="H371" t="s">
        <v>644</v>
      </c>
      <c r="I371" t="s">
        <v>131</v>
      </c>
      <c r="J371" t="s">
        <v>172</v>
      </c>
      <c r="K371" t="s">
        <v>152</v>
      </c>
      <c r="L371" t="s">
        <v>570</v>
      </c>
      <c r="M371" t="s">
        <v>616</v>
      </c>
      <c r="P371" s="31" t="str">
        <f t="shared" si="17"/>
        <v>Matrie Homoeo Hall (Dr. Romas )</v>
      </c>
    </row>
    <row r="372" spans="1:16" hidden="1">
      <c r="A372" t="str">
        <f t="shared" si="15"/>
        <v>51-240</v>
      </c>
      <c r="B372">
        <f t="shared" si="16"/>
        <v>51</v>
      </c>
      <c r="C372">
        <v>240</v>
      </c>
      <c r="D372" t="s">
        <v>97</v>
      </c>
      <c r="E372" t="s">
        <v>691</v>
      </c>
      <c r="F372">
        <v>4090</v>
      </c>
      <c r="G372" t="s">
        <v>544</v>
      </c>
      <c r="H372" t="s">
        <v>692</v>
      </c>
      <c r="I372" t="s">
        <v>381</v>
      </c>
      <c r="J372" t="s">
        <v>230</v>
      </c>
      <c r="K372" t="s">
        <v>138</v>
      </c>
      <c r="L372" t="s">
        <v>686</v>
      </c>
      <c r="M372" t="s">
        <v>693</v>
      </c>
      <c r="P372" s="31" t="str">
        <f t="shared" si="17"/>
        <v>Mizan Homoeo Hall (Dr. Mizan)</v>
      </c>
    </row>
    <row r="373" spans="1:16" hidden="1">
      <c r="A373" t="str">
        <f t="shared" si="15"/>
        <v>52-240</v>
      </c>
      <c r="B373">
        <f t="shared" si="16"/>
        <v>52</v>
      </c>
      <c r="C373">
        <v>240</v>
      </c>
      <c r="D373" t="s">
        <v>97</v>
      </c>
      <c r="E373" t="s">
        <v>11284</v>
      </c>
      <c r="F373">
        <v>11195</v>
      </c>
      <c r="G373" t="s">
        <v>11638</v>
      </c>
      <c r="H373">
        <v>1934448327</v>
      </c>
      <c r="I373">
        <v>0</v>
      </c>
      <c r="J373">
        <v>0</v>
      </c>
      <c r="K373" t="s">
        <v>138</v>
      </c>
      <c r="L373" t="s">
        <v>654</v>
      </c>
      <c r="M373" t="s">
        <v>654</v>
      </c>
      <c r="P373" s="31" t="str">
        <f t="shared" si="17"/>
        <v>Mpo-Bikash Kumar Mondol-Magura (Self Stock)</v>
      </c>
    </row>
    <row r="374" spans="1:16" hidden="1">
      <c r="A374" t="str">
        <f t="shared" si="15"/>
        <v>53-240</v>
      </c>
      <c r="B374">
        <f t="shared" si="16"/>
        <v>53</v>
      </c>
      <c r="C374">
        <v>240</v>
      </c>
      <c r="D374" t="s">
        <v>97</v>
      </c>
      <c r="E374" t="s">
        <v>671</v>
      </c>
      <c r="F374">
        <v>4079</v>
      </c>
      <c r="G374" t="s">
        <v>672</v>
      </c>
      <c r="H374" t="s">
        <v>673</v>
      </c>
      <c r="I374" t="s">
        <v>131</v>
      </c>
      <c r="J374" t="s">
        <v>397</v>
      </c>
      <c r="K374" t="s">
        <v>138</v>
      </c>
      <c r="L374" t="s">
        <v>654</v>
      </c>
      <c r="M374" t="s">
        <v>674</v>
      </c>
      <c r="P374" s="31" t="str">
        <f t="shared" si="17"/>
        <v>Mukti Homoeo Hall (Dr. Ronjit)</v>
      </c>
    </row>
    <row r="375" spans="1:16" hidden="1">
      <c r="A375" t="str">
        <f t="shared" si="15"/>
        <v>54-240</v>
      </c>
      <c r="B375">
        <f t="shared" si="16"/>
        <v>54</v>
      </c>
      <c r="C375">
        <v>240</v>
      </c>
      <c r="D375" t="s">
        <v>97</v>
      </c>
      <c r="E375" t="s">
        <v>18588</v>
      </c>
      <c r="F375">
        <v>15561</v>
      </c>
      <c r="G375" t="s">
        <v>3236</v>
      </c>
      <c r="H375">
        <v>1716565490</v>
      </c>
      <c r="I375" t="s">
        <v>131</v>
      </c>
      <c r="J375" t="s">
        <v>274</v>
      </c>
      <c r="K375" t="s">
        <v>138</v>
      </c>
      <c r="L375" t="s">
        <v>17977</v>
      </c>
      <c r="M375" t="s">
        <v>18482</v>
      </c>
      <c r="P375" s="31" t="str">
        <f t="shared" si="17"/>
        <v>Nasir Homoeo Hall (Dr Anamul Islam)</v>
      </c>
    </row>
    <row r="376" spans="1:16" hidden="1">
      <c r="A376" t="str">
        <f t="shared" si="15"/>
        <v>55-240</v>
      </c>
      <c r="B376">
        <f t="shared" si="16"/>
        <v>55</v>
      </c>
      <c r="C376">
        <v>240</v>
      </c>
      <c r="D376" t="s">
        <v>97</v>
      </c>
      <c r="E376" t="s">
        <v>585</v>
      </c>
      <c r="F376">
        <v>4045</v>
      </c>
      <c r="G376" t="s">
        <v>586</v>
      </c>
      <c r="H376" t="s">
        <v>587</v>
      </c>
      <c r="I376" t="s">
        <v>131</v>
      </c>
      <c r="J376" t="s">
        <v>132</v>
      </c>
      <c r="K376" t="s">
        <v>152</v>
      </c>
      <c r="L376" t="s">
        <v>583</v>
      </c>
      <c r="M376" t="s">
        <v>584</v>
      </c>
      <c r="P376" s="31" t="str">
        <f t="shared" si="17"/>
        <v>Nesariya Homoeo Hall (Dr. Parven)</v>
      </c>
    </row>
    <row r="377" spans="1:16" hidden="1">
      <c r="A377" t="str">
        <f t="shared" si="15"/>
        <v>56-240</v>
      </c>
      <c r="B377">
        <f t="shared" si="16"/>
        <v>56</v>
      </c>
      <c r="C377">
        <v>240</v>
      </c>
      <c r="D377" t="s">
        <v>97</v>
      </c>
      <c r="E377" t="s">
        <v>358</v>
      </c>
      <c r="F377">
        <v>4047</v>
      </c>
      <c r="G377" t="s">
        <v>593</v>
      </c>
      <c r="H377" t="s">
        <v>594</v>
      </c>
      <c r="I377" t="s">
        <v>131</v>
      </c>
      <c r="J377" t="s">
        <v>132</v>
      </c>
      <c r="K377" t="s">
        <v>138</v>
      </c>
      <c r="L377" t="s">
        <v>591</v>
      </c>
      <c r="M377" t="s">
        <v>591</v>
      </c>
      <c r="P377" s="31" t="str">
        <f t="shared" si="17"/>
        <v>New Moden Homoeo Hall (Dr.)</v>
      </c>
    </row>
    <row r="378" spans="1:16" hidden="1">
      <c r="A378" t="str">
        <f t="shared" si="15"/>
        <v>57-240</v>
      </c>
      <c r="B378">
        <f t="shared" si="16"/>
        <v>57</v>
      </c>
      <c r="C378">
        <v>240</v>
      </c>
      <c r="D378" t="s">
        <v>97</v>
      </c>
      <c r="E378" t="s">
        <v>533</v>
      </c>
      <c r="F378">
        <v>4106</v>
      </c>
      <c r="G378" t="s">
        <v>719</v>
      </c>
      <c r="H378">
        <v>0</v>
      </c>
      <c r="I378" t="s">
        <v>131</v>
      </c>
      <c r="J378" t="s">
        <v>274</v>
      </c>
      <c r="K378" t="s">
        <v>133</v>
      </c>
      <c r="L378" t="s">
        <v>654</v>
      </c>
      <c r="M378" t="s">
        <v>654</v>
      </c>
      <c r="P378" s="31" t="str">
        <f t="shared" si="17"/>
        <v>Nilay Homoeo Hall (Dr. Melon)</v>
      </c>
    </row>
    <row r="379" spans="1:16" hidden="1">
      <c r="A379" t="str">
        <f t="shared" si="15"/>
        <v>58-240</v>
      </c>
      <c r="B379">
        <f t="shared" si="16"/>
        <v>58</v>
      </c>
      <c r="C379">
        <v>240</v>
      </c>
      <c r="D379" t="s">
        <v>97</v>
      </c>
      <c r="E379" t="s">
        <v>645</v>
      </c>
      <c r="F379">
        <v>4069</v>
      </c>
      <c r="G379" t="s">
        <v>646</v>
      </c>
      <c r="H379" t="s">
        <v>647</v>
      </c>
      <c r="I379" t="s">
        <v>131</v>
      </c>
      <c r="J379" t="s">
        <v>172</v>
      </c>
      <c r="K379" t="s">
        <v>133</v>
      </c>
      <c r="L379" t="s">
        <v>570</v>
      </c>
      <c r="M379" t="s">
        <v>630</v>
      </c>
      <c r="P379" s="31" t="str">
        <f t="shared" si="17"/>
        <v>Niroth Homoeo Hall (Dr. Bepul Kumar)</v>
      </c>
    </row>
    <row r="380" spans="1:16" hidden="1">
      <c r="A380" t="str">
        <f t="shared" si="15"/>
        <v>59-240</v>
      </c>
      <c r="B380">
        <f t="shared" si="16"/>
        <v>59</v>
      </c>
      <c r="C380">
        <v>240</v>
      </c>
      <c r="D380" t="s">
        <v>97</v>
      </c>
      <c r="E380" t="s">
        <v>632</v>
      </c>
      <c r="F380">
        <v>4062</v>
      </c>
      <c r="G380" t="s">
        <v>633</v>
      </c>
      <c r="H380" t="s">
        <v>634</v>
      </c>
      <c r="I380" t="s">
        <v>131</v>
      </c>
      <c r="J380" t="s">
        <v>172</v>
      </c>
      <c r="K380" t="s">
        <v>133</v>
      </c>
      <c r="L380" t="s">
        <v>570</v>
      </c>
      <c r="M380" t="s">
        <v>630</v>
      </c>
      <c r="P380" s="31" t="str">
        <f t="shared" si="17"/>
        <v>Noyon Homoeo Hall (Dr. Jabin Rahman)</v>
      </c>
    </row>
    <row r="381" spans="1:16" hidden="1">
      <c r="A381" t="str">
        <f t="shared" si="15"/>
        <v>60-240</v>
      </c>
      <c r="B381">
        <f t="shared" si="16"/>
        <v>60</v>
      </c>
      <c r="C381">
        <v>240</v>
      </c>
      <c r="D381" t="s">
        <v>97</v>
      </c>
      <c r="E381" t="s">
        <v>635</v>
      </c>
      <c r="F381">
        <v>4063</v>
      </c>
      <c r="G381" t="s">
        <v>636</v>
      </c>
      <c r="H381" t="s">
        <v>637</v>
      </c>
      <c r="I381" t="s">
        <v>131</v>
      </c>
      <c r="J381" t="s">
        <v>172</v>
      </c>
      <c r="K381" t="s">
        <v>138</v>
      </c>
      <c r="L381" t="s">
        <v>570</v>
      </c>
      <c r="M381" t="s">
        <v>616</v>
      </c>
      <c r="P381" s="31" t="str">
        <f t="shared" si="17"/>
        <v>Onamica Homoeo Hall (Dr. Tushar)</v>
      </c>
    </row>
    <row r="382" spans="1:16" hidden="1">
      <c r="A382" t="str">
        <f t="shared" si="15"/>
        <v>61-240</v>
      </c>
      <c r="B382">
        <f t="shared" si="16"/>
        <v>61</v>
      </c>
      <c r="C382">
        <v>240</v>
      </c>
      <c r="D382" t="s">
        <v>97</v>
      </c>
      <c r="E382" t="s">
        <v>664</v>
      </c>
      <c r="F382">
        <v>4075</v>
      </c>
      <c r="G382" t="s">
        <v>665</v>
      </c>
      <c r="H382" t="s">
        <v>666</v>
      </c>
      <c r="I382" t="s">
        <v>131</v>
      </c>
      <c r="J382" t="s">
        <v>397</v>
      </c>
      <c r="K382" t="s">
        <v>152</v>
      </c>
      <c r="L382" t="s">
        <v>654</v>
      </c>
      <c r="M382" t="s">
        <v>667</v>
      </c>
      <c r="P382" s="31" t="str">
        <f t="shared" si="17"/>
        <v>Pobon Homoeo Hall (Dr. Pobin)</v>
      </c>
    </row>
    <row r="383" spans="1:16" hidden="1">
      <c r="A383" t="str">
        <f t="shared" si="15"/>
        <v>62-240</v>
      </c>
      <c r="B383">
        <f t="shared" si="16"/>
        <v>62</v>
      </c>
      <c r="C383">
        <v>240</v>
      </c>
      <c r="D383" t="s">
        <v>97</v>
      </c>
      <c r="E383" t="s">
        <v>18589</v>
      </c>
      <c r="F383">
        <v>15562</v>
      </c>
      <c r="G383" t="s">
        <v>151</v>
      </c>
      <c r="H383">
        <v>1748168822</v>
      </c>
      <c r="I383" t="s">
        <v>131</v>
      </c>
      <c r="J383" t="s">
        <v>274</v>
      </c>
      <c r="K383" t="s">
        <v>152</v>
      </c>
      <c r="L383" t="s">
        <v>17979</v>
      </c>
      <c r="M383" t="s">
        <v>18483</v>
      </c>
      <c r="P383" s="31" t="str">
        <f t="shared" si="17"/>
        <v>Popular Homoeo Hall (Dr Mahafuj Ahomed)</v>
      </c>
    </row>
    <row r="384" spans="1:16" hidden="1">
      <c r="A384" t="str">
        <f t="shared" si="15"/>
        <v>63-240</v>
      </c>
      <c r="B384">
        <f t="shared" si="16"/>
        <v>63</v>
      </c>
      <c r="C384">
        <v>240</v>
      </c>
      <c r="D384" t="s">
        <v>97</v>
      </c>
      <c r="E384" t="s">
        <v>621</v>
      </c>
      <c r="F384">
        <v>4058</v>
      </c>
      <c r="G384" t="s">
        <v>622</v>
      </c>
      <c r="H384" t="s">
        <v>623</v>
      </c>
      <c r="I384" t="s">
        <v>131</v>
      </c>
      <c r="J384" t="s">
        <v>172</v>
      </c>
      <c r="K384" t="s">
        <v>138</v>
      </c>
      <c r="L384" t="s">
        <v>570</v>
      </c>
      <c r="M384" t="s">
        <v>616</v>
      </c>
      <c r="P384" s="31" t="str">
        <f t="shared" si="17"/>
        <v>Purochundro Homoeo Hall (Dr. Prober)</v>
      </c>
    </row>
    <row r="385" spans="1:16" hidden="1">
      <c r="A385" t="str">
        <f t="shared" si="15"/>
        <v>64-240</v>
      </c>
      <c r="B385">
        <f t="shared" si="16"/>
        <v>64</v>
      </c>
      <c r="C385">
        <v>240</v>
      </c>
      <c r="D385" t="s">
        <v>97</v>
      </c>
      <c r="E385" t="s">
        <v>727</v>
      </c>
      <c r="F385">
        <v>4109</v>
      </c>
      <c r="G385" t="s">
        <v>728</v>
      </c>
      <c r="H385" t="s">
        <v>729</v>
      </c>
      <c r="I385" t="s">
        <v>131</v>
      </c>
      <c r="J385" t="s">
        <v>274</v>
      </c>
      <c r="K385" t="s">
        <v>133</v>
      </c>
      <c r="L385" t="s">
        <v>654</v>
      </c>
      <c r="M385" t="s">
        <v>730</v>
      </c>
      <c r="P385" s="31" t="str">
        <f t="shared" si="17"/>
        <v>Radical Homoeo Hall (Dr. Salma Khatun)</v>
      </c>
    </row>
    <row r="386" spans="1:16" hidden="1">
      <c r="A386" t="str">
        <f t="shared" ref="A386:A449" si="18">B386&amp;"-"&amp;C386</f>
        <v>65-240</v>
      </c>
      <c r="B386">
        <f t="shared" ref="B386:B449" si="19">IF(C386=C385,B385+1,1)</f>
        <v>65</v>
      </c>
      <c r="C386">
        <v>240</v>
      </c>
      <c r="D386" t="s">
        <v>97</v>
      </c>
      <c r="E386" t="s">
        <v>608</v>
      </c>
      <c r="F386">
        <v>4053</v>
      </c>
      <c r="G386" t="s">
        <v>519</v>
      </c>
      <c r="H386" t="s">
        <v>609</v>
      </c>
      <c r="I386" t="s">
        <v>131</v>
      </c>
      <c r="J386" t="s">
        <v>132</v>
      </c>
      <c r="K386" t="s">
        <v>152</v>
      </c>
      <c r="L386" t="s">
        <v>591</v>
      </c>
      <c r="M386" t="s">
        <v>591</v>
      </c>
      <c r="P386" s="31" t="str">
        <f t="shared" ref="P386:P420" si="20">PROPER(G386&amp;" ("&amp;E386&amp;")")</f>
        <v>Ray Homoeo Hall (Dr. Arup Ray)</v>
      </c>
    </row>
    <row r="387" spans="1:16" hidden="1">
      <c r="A387" t="str">
        <f t="shared" si="18"/>
        <v>66-240</v>
      </c>
      <c r="B387">
        <f t="shared" si="19"/>
        <v>66</v>
      </c>
      <c r="C387">
        <v>240</v>
      </c>
      <c r="D387" t="s">
        <v>97</v>
      </c>
      <c r="E387" t="s">
        <v>619</v>
      </c>
      <c r="F387">
        <v>4057</v>
      </c>
      <c r="G387" t="s">
        <v>519</v>
      </c>
      <c r="H387" t="s">
        <v>620</v>
      </c>
      <c r="I387" t="s">
        <v>131</v>
      </c>
      <c r="J387" t="s">
        <v>172</v>
      </c>
      <c r="K387" t="s">
        <v>138</v>
      </c>
      <c r="L387" t="s">
        <v>570</v>
      </c>
      <c r="M387" t="s">
        <v>616</v>
      </c>
      <c r="P387" s="31" t="str">
        <f t="shared" si="20"/>
        <v>Ray Homoeo Hall (Dr.Apurbo Ray)</v>
      </c>
    </row>
    <row r="388" spans="1:16" hidden="1">
      <c r="A388" t="str">
        <f t="shared" si="18"/>
        <v>67-240</v>
      </c>
      <c r="B388">
        <f t="shared" si="19"/>
        <v>67</v>
      </c>
      <c r="C388">
        <v>240</v>
      </c>
      <c r="D388" t="s">
        <v>97</v>
      </c>
      <c r="E388" t="s">
        <v>740</v>
      </c>
      <c r="F388">
        <v>4116</v>
      </c>
      <c r="G388" t="s">
        <v>741</v>
      </c>
      <c r="H388" t="s">
        <v>742</v>
      </c>
      <c r="I388" t="s">
        <v>131</v>
      </c>
      <c r="J388" t="s">
        <v>274</v>
      </c>
      <c r="K388" t="s">
        <v>133</v>
      </c>
      <c r="L388" t="s">
        <v>654</v>
      </c>
      <c r="M388" t="s">
        <v>743</v>
      </c>
      <c r="P388" s="31" t="str">
        <f t="shared" si="20"/>
        <v>Razzak Homoeo Hall (Dr. Razzak )</v>
      </c>
    </row>
    <row r="389" spans="1:16" hidden="1">
      <c r="A389" t="str">
        <f t="shared" si="18"/>
        <v>68-240</v>
      </c>
      <c r="B389">
        <f t="shared" si="19"/>
        <v>68</v>
      </c>
      <c r="C389">
        <v>240</v>
      </c>
      <c r="D389" t="s">
        <v>97</v>
      </c>
      <c r="E389" t="s">
        <v>18590</v>
      </c>
      <c r="F389">
        <v>15568</v>
      </c>
      <c r="G389" t="s">
        <v>17985</v>
      </c>
      <c r="H389">
        <v>1715032781</v>
      </c>
      <c r="I389" t="s">
        <v>131</v>
      </c>
      <c r="J389" t="s">
        <v>172</v>
      </c>
      <c r="K389" t="s">
        <v>138</v>
      </c>
      <c r="L389" t="s">
        <v>17979</v>
      </c>
      <c r="M389" t="s">
        <v>12002</v>
      </c>
      <c r="P389" s="31" t="str">
        <f t="shared" si="20"/>
        <v>Rokkhit Homoeo Hall (Dr Goutom Rokkhit )</v>
      </c>
    </row>
    <row r="390" spans="1:16" hidden="1">
      <c r="A390" t="str">
        <f t="shared" si="18"/>
        <v>69-240</v>
      </c>
      <c r="B390">
        <f t="shared" si="19"/>
        <v>69</v>
      </c>
      <c r="C390">
        <v>240</v>
      </c>
      <c r="D390" t="s">
        <v>97</v>
      </c>
      <c r="E390" t="s">
        <v>734</v>
      </c>
      <c r="F390">
        <v>4111</v>
      </c>
      <c r="G390" t="s">
        <v>735</v>
      </c>
      <c r="H390" t="s">
        <v>736</v>
      </c>
      <c r="I390" t="s">
        <v>131</v>
      </c>
      <c r="J390" t="s">
        <v>274</v>
      </c>
      <c r="K390" t="s">
        <v>133</v>
      </c>
      <c r="L390" t="s">
        <v>654</v>
      </c>
      <c r="M390" t="s">
        <v>654</v>
      </c>
      <c r="P390" s="31" t="str">
        <f t="shared" si="20"/>
        <v>Romjan Homoeo Hall (Dr. Romjan)</v>
      </c>
    </row>
    <row r="391" spans="1:16" hidden="1">
      <c r="A391" t="str">
        <f t="shared" si="18"/>
        <v>70-240</v>
      </c>
      <c r="B391">
        <f t="shared" si="19"/>
        <v>70</v>
      </c>
      <c r="C391">
        <v>240</v>
      </c>
      <c r="D391" t="s">
        <v>97</v>
      </c>
      <c r="E391" t="s">
        <v>737</v>
      </c>
      <c r="F391">
        <v>4114</v>
      </c>
      <c r="G391" t="s">
        <v>738</v>
      </c>
      <c r="H391" t="s">
        <v>739</v>
      </c>
      <c r="I391" t="s">
        <v>381</v>
      </c>
      <c r="J391" t="s">
        <v>274</v>
      </c>
      <c r="K391" t="s">
        <v>133</v>
      </c>
      <c r="L391" t="s">
        <v>654</v>
      </c>
      <c r="M391" t="s">
        <v>654</v>
      </c>
      <c r="P391" s="31" t="str">
        <f t="shared" si="20"/>
        <v>Sadon Homoeo Hall (Dr. Sadon)</v>
      </c>
    </row>
    <row r="392" spans="1:16" hidden="1">
      <c r="A392" t="str">
        <f t="shared" si="18"/>
        <v>71-240</v>
      </c>
      <c r="B392">
        <f t="shared" si="19"/>
        <v>71</v>
      </c>
      <c r="C392">
        <v>240</v>
      </c>
      <c r="D392" t="s">
        <v>97</v>
      </c>
      <c r="E392" t="s">
        <v>681</v>
      </c>
      <c r="F392">
        <v>4085</v>
      </c>
      <c r="G392" t="s">
        <v>682</v>
      </c>
      <c r="H392" t="s">
        <v>683</v>
      </c>
      <c r="I392" t="s">
        <v>253</v>
      </c>
      <c r="J392" t="s">
        <v>397</v>
      </c>
      <c r="K392" t="s">
        <v>133</v>
      </c>
      <c r="L392" t="s">
        <v>654</v>
      </c>
      <c r="M392" t="s">
        <v>654</v>
      </c>
      <c r="P392" s="31" t="str">
        <f t="shared" si="20"/>
        <v>Sagor Homoeo Hall (Dr. Dav Dullal)</v>
      </c>
    </row>
    <row r="393" spans="1:16" hidden="1">
      <c r="A393" t="str">
        <f t="shared" si="18"/>
        <v>72-240</v>
      </c>
      <c r="B393">
        <f t="shared" si="19"/>
        <v>72</v>
      </c>
      <c r="C393">
        <v>240</v>
      </c>
      <c r="D393" t="s">
        <v>97</v>
      </c>
      <c r="E393" t="s">
        <v>18591</v>
      </c>
      <c r="F393">
        <v>15566</v>
      </c>
      <c r="G393" t="s">
        <v>4382</v>
      </c>
      <c r="H393">
        <v>1714877606</v>
      </c>
      <c r="I393" t="s">
        <v>131</v>
      </c>
      <c r="J393" t="s">
        <v>397</v>
      </c>
      <c r="K393" t="s">
        <v>152</v>
      </c>
      <c r="L393" t="s">
        <v>17979</v>
      </c>
      <c r="M393" t="s">
        <v>18487</v>
      </c>
      <c r="P393" s="31" t="str">
        <f t="shared" si="20"/>
        <v>Sajib Homoeo Hall (Dr Sujit Mollik)</v>
      </c>
    </row>
    <row r="394" spans="1:16" hidden="1">
      <c r="A394" t="str">
        <f t="shared" si="18"/>
        <v>73-240</v>
      </c>
      <c r="B394">
        <f t="shared" si="19"/>
        <v>73</v>
      </c>
      <c r="C394">
        <v>240</v>
      </c>
      <c r="D394" t="s">
        <v>97</v>
      </c>
      <c r="E394" t="s">
        <v>724</v>
      </c>
      <c r="F394">
        <v>4108</v>
      </c>
      <c r="G394" t="s">
        <v>725</v>
      </c>
      <c r="H394" t="s">
        <v>726</v>
      </c>
      <c r="I394" t="s">
        <v>131</v>
      </c>
      <c r="J394" t="s">
        <v>274</v>
      </c>
      <c r="K394" t="s">
        <v>133</v>
      </c>
      <c r="L394" t="s">
        <v>654</v>
      </c>
      <c r="M394" t="s">
        <v>723</v>
      </c>
      <c r="P394" s="31" t="str">
        <f t="shared" si="20"/>
        <v>Samontu Homoeo Hall (Dr. Samontu)</v>
      </c>
    </row>
    <row r="395" spans="1:16" hidden="1">
      <c r="A395" t="str">
        <f t="shared" si="18"/>
        <v>74-240</v>
      </c>
      <c r="B395">
        <f t="shared" si="19"/>
        <v>74</v>
      </c>
      <c r="C395">
        <v>240</v>
      </c>
      <c r="D395" t="s">
        <v>97</v>
      </c>
      <c r="E395" t="s">
        <v>497</v>
      </c>
      <c r="F395">
        <v>4095</v>
      </c>
      <c r="G395" t="s">
        <v>701</v>
      </c>
      <c r="H395" t="s">
        <v>702</v>
      </c>
      <c r="I395" t="s">
        <v>131</v>
      </c>
      <c r="J395" t="s">
        <v>230</v>
      </c>
      <c r="K395" t="s">
        <v>152</v>
      </c>
      <c r="L395" t="s">
        <v>686</v>
      </c>
      <c r="M395" t="s">
        <v>700</v>
      </c>
      <c r="P395" s="31" t="str">
        <f t="shared" si="20"/>
        <v>Santi Homoeo Hall (Dr. )</v>
      </c>
    </row>
    <row r="396" spans="1:16" hidden="1">
      <c r="A396" t="str">
        <f t="shared" si="18"/>
        <v>75-240</v>
      </c>
      <c r="B396">
        <f t="shared" si="19"/>
        <v>75</v>
      </c>
      <c r="C396">
        <v>240</v>
      </c>
      <c r="D396" t="s">
        <v>97</v>
      </c>
      <c r="E396" t="s">
        <v>713</v>
      </c>
      <c r="F396">
        <v>4103</v>
      </c>
      <c r="G396" t="s">
        <v>701</v>
      </c>
      <c r="H396" t="s">
        <v>714</v>
      </c>
      <c r="I396" t="s">
        <v>131</v>
      </c>
      <c r="J396" t="s">
        <v>274</v>
      </c>
      <c r="K396" t="s">
        <v>152</v>
      </c>
      <c r="L396" t="s">
        <v>654</v>
      </c>
      <c r="M396" t="s">
        <v>654</v>
      </c>
      <c r="P396" s="31" t="str">
        <f t="shared" si="20"/>
        <v>Santi Homoeo Hall (Dr. Vorot )</v>
      </c>
    </row>
    <row r="397" spans="1:16" hidden="1">
      <c r="A397" t="str">
        <f t="shared" si="18"/>
        <v>76-240</v>
      </c>
      <c r="B397">
        <f t="shared" si="19"/>
        <v>76</v>
      </c>
      <c r="C397">
        <v>240</v>
      </c>
      <c r="D397" t="s">
        <v>97</v>
      </c>
      <c r="E397" t="s">
        <v>678</v>
      </c>
      <c r="F397">
        <v>4083</v>
      </c>
      <c r="G397" t="s">
        <v>679</v>
      </c>
      <c r="H397" t="s">
        <v>680</v>
      </c>
      <c r="I397" t="s">
        <v>381</v>
      </c>
      <c r="J397" t="s">
        <v>397</v>
      </c>
      <c r="K397" t="s">
        <v>133</v>
      </c>
      <c r="L397" t="s">
        <v>654</v>
      </c>
      <c r="M397" t="s">
        <v>654</v>
      </c>
      <c r="P397" s="31" t="str">
        <f t="shared" si="20"/>
        <v>Seba Homoeo Complex (Dr. Tepu Sultan)</v>
      </c>
    </row>
    <row r="398" spans="1:16" hidden="1">
      <c r="A398" t="str">
        <f t="shared" si="18"/>
        <v>77-240</v>
      </c>
      <c r="B398">
        <f t="shared" si="19"/>
        <v>77</v>
      </c>
      <c r="C398">
        <v>240</v>
      </c>
      <c r="D398" t="s">
        <v>97</v>
      </c>
      <c r="E398" t="s">
        <v>697</v>
      </c>
      <c r="F398">
        <v>4093</v>
      </c>
      <c r="G398" t="s">
        <v>196</v>
      </c>
      <c r="H398" t="s">
        <v>698</v>
      </c>
      <c r="I398" t="s">
        <v>131</v>
      </c>
      <c r="J398" t="s">
        <v>230</v>
      </c>
      <c r="K398" t="s">
        <v>138</v>
      </c>
      <c r="L398" t="s">
        <v>686</v>
      </c>
      <c r="M398" t="s">
        <v>696</v>
      </c>
      <c r="P398" s="31" t="str">
        <f t="shared" si="20"/>
        <v>Seba Homoeo Hall (Dr. Moni Kumar )</v>
      </c>
    </row>
    <row r="399" spans="1:16" hidden="1">
      <c r="A399" t="str">
        <f t="shared" si="18"/>
        <v>78-240</v>
      </c>
      <c r="B399">
        <f t="shared" si="19"/>
        <v>78</v>
      </c>
      <c r="C399">
        <v>240</v>
      </c>
      <c r="D399" t="s">
        <v>97</v>
      </c>
      <c r="E399" t="s">
        <v>703</v>
      </c>
      <c r="F399">
        <v>4096</v>
      </c>
      <c r="G399" t="s">
        <v>196</v>
      </c>
      <c r="H399" t="s">
        <v>704</v>
      </c>
      <c r="I399" t="s">
        <v>131</v>
      </c>
      <c r="J399" t="s">
        <v>230</v>
      </c>
      <c r="K399" t="s">
        <v>152</v>
      </c>
      <c r="L399" t="s">
        <v>686</v>
      </c>
      <c r="M399" t="s">
        <v>700</v>
      </c>
      <c r="P399" s="31" t="str">
        <f t="shared" si="20"/>
        <v>Seba Homoeo Hall (Dr. Subroto)</v>
      </c>
    </row>
    <row r="400" spans="1:16" hidden="1">
      <c r="A400" t="str">
        <f t="shared" si="18"/>
        <v>79-240</v>
      </c>
      <c r="B400">
        <f t="shared" si="19"/>
        <v>79</v>
      </c>
      <c r="C400">
        <v>240</v>
      </c>
      <c r="D400" t="s">
        <v>97</v>
      </c>
      <c r="E400" t="s">
        <v>708</v>
      </c>
      <c r="F400">
        <v>4098</v>
      </c>
      <c r="G400" t="s">
        <v>196</v>
      </c>
      <c r="H400" t="s">
        <v>709</v>
      </c>
      <c r="I400" t="s">
        <v>131</v>
      </c>
      <c r="J400" t="s">
        <v>230</v>
      </c>
      <c r="K400" t="s">
        <v>152</v>
      </c>
      <c r="L400" t="s">
        <v>686</v>
      </c>
      <c r="M400" t="s">
        <v>710</v>
      </c>
      <c r="P400" s="31" t="str">
        <f t="shared" si="20"/>
        <v>Seba Homoeo Hall (Dr. Romzan)</v>
      </c>
    </row>
    <row r="401" spans="1:16" hidden="1">
      <c r="A401" t="str">
        <f t="shared" si="18"/>
        <v>80-240</v>
      </c>
      <c r="B401">
        <f t="shared" si="19"/>
        <v>80</v>
      </c>
      <c r="C401">
        <v>240</v>
      </c>
      <c r="D401" t="s">
        <v>97</v>
      </c>
      <c r="E401" t="s">
        <v>660</v>
      </c>
      <c r="F401">
        <v>4073</v>
      </c>
      <c r="G401" t="s">
        <v>661</v>
      </c>
      <c r="H401" t="s">
        <v>662</v>
      </c>
      <c r="I401" t="s">
        <v>131</v>
      </c>
      <c r="J401" t="s">
        <v>397</v>
      </c>
      <c r="K401" t="s">
        <v>152</v>
      </c>
      <c r="L401" t="s">
        <v>654</v>
      </c>
      <c r="M401" t="s">
        <v>655</v>
      </c>
      <c r="P401" s="31" t="str">
        <f t="shared" si="20"/>
        <v>Sen Homoeo Hall (Dr. Osim Sen)</v>
      </c>
    </row>
    <row r="402" spans="1:16" hidden="1">
      <c r="A402" t="str">
        <f t="shared" si="18"/>
        <v>81-240</v>
      </c>
      <c r="B402">
        <f t="shared" si="19"/>
        <v>81</v>
      </c>
      <c r="C402">
        <v>240</v>
      </c>
      <c r="D402" t="s">
        <v>97</v>
      </c>
      <c r="E402" t="s">
        <v>731</v>
      </c>
      <c r="F402">
        <v>4110</v>
      </c>
      <c r="G402" t="s">
        <v>732</v>
      </c>
      <c r="H402" t="s">
        <v>733</v>
      </c>
      <c r="I402" t="s">
        <v>131</v>
      </c>
      <c r="J402" t="s">
        <v>274</v>
      </c>
      <c r="K402" t="s">
        <v>133</v>
      </c>
      <c r="L402" t="s">
        <v>654</v>
      </c>
      <c r="M402" t="s">
        <v>730</v>
      </c>
      <c r="P402" s="31" t="str">
        <f t="shared" si="20"/>
        <v>Siddika Homoeo Hall (Dr. Rakibul)</v>
      </c>
    </row>
    <row r="403" spans="1:16" hidden="1">
      <c r="A403" t="str">
        <f t="shared" si="18"/>
        <v>82-240</v>
      </c>
      <c r="B403">
        <f t="shared" si="19"/>
        <v>82</v>
      </c>
      <c r="C403">
        <v>240</v>
      </c>
      <c r="D403" t="s">
        <v>97</v>
      </c>
      <c r="E403" t="s">
        <v>497</v>
      </c>
      <c r="F403">
        <v>4088</v>
      </c>
      <c r="G403" t="s">
        <v>229</v>
      </c>
      <c r="H403" t="s">
        <v>687</v>
      </c>
      <c r="I403" t="s">
        <v>131</v>
      </c>
      <c r="J403" t="s">
        <v>230</v>
      </c>
      <c r="K403" t="s">
        <v>138</v>
      </c>
      <c r="L403" t="s">
        <v>686</v>
      </c>
      <c r="M403" t="s">
        <v>686</v>
      </c>
      <c r="P403" s="31" t="str">
        <f t="shared" si="20"/>
        <v>Sikder Homoeo Hall (Dr. )</v>
      </c>
    </row>
    <row r="404" spans="1:16" hidden="1">
      <c r="A404" t="str">
        <f t="shared" si="18"/>
        <v>83-240</v>
      </c>
      <c r="B404">
        <f t="shared" si="19"/>
        <v>83</v>
      </c>
      <c r="C404">
        <v>240</v>
      </c>
      <c r="D404" t="s">
        <v>97</v>
      </c>
      <c r="E404" t="s">
        <v>18592</v>
      </c>
      <c r="F404">
        <v>13110</v>
      </c>
      <c r="G404" t="s">
        <v>15780</v>
      </c>
      <c r="H404">
        <v>1710820948</v>
      </c>
      <c r="I404" t="s">
        <v>131</v>
      </c>
      <c r="J404" t="s">
        <v>172</v>
      </c>
      <c r="K404" t="s">
        <v>152</v>
      </c>
      <c r="L404" t="s">
        <v>15781</v>
      </c>
      <c r="M404" t="s">
        <v>15782</v>
      </c>
      <c r="P404" s="31" t="str">
        <f t="shared" si="20"/>
        <v>Sorotchandro Homoeo Hall (Dr Samontho Biswas)</v>
      </c>
    </row>
    <row r="405" spans="1:16" hidden="1">
      <c r="A405" t="str">
        <f t="shared" si="18"/>
        <v>84-240</v>
      </c>
      <c r="B405">
        <f t="shared" si="19"/>
        <v>84</v>
      </c>
      <c r="C405">
        <v>240</v>
      </c>
      <c r="D405" t="s">
        <v>97</v>
      </c>
      <c r="E405" t="s">
        <v>358</v>
      </c>
      <c r="F405">
        <v>4092</v>
      </c>
      <c r="G405" t="s">
        <v>694</v>
      </c>
      <c r="H405" t="s">
        <v>695</v>
      </c>
      <c r="I405" t="s">
        <v>131</v>
      </c>
      <c r="J405" t="s">
        <v>230</v>
      </c>
      <c r="K405" t="s">
        <v>152</v>
      </c>
      <c r="L405" t="s">
        <v>686</v>
      </c>
      <c r="M405" t="s">
        <v>696</v>
      </c>
      <c r="P405" s="31" t="str">
        <f t="shared" si="20"/>
        <v>Sreeti Kona Homoeo Hall (Dr.)</v>
      </c>
    </row>
    <row r="406" spans="1:16" hidden="1">
      <c r="A406" t="str">
        <f t="shared" si="18"/>
        <v>85-240</v>
      </c>
      <c r="B406">
        <f t="shared" si="19"/>
        <v>85</v>
      </c>
      <c r="C406">
        <v>240</v>
      </c>
      <c r="D406" t="s">
        <v>97</v>
      </c>
      <c r="E406" t="s">
        <v>18593</v>
      </c>
      <c r="F406">
        <v>13109</v>
      </c>
      <c r="G406" t="s">
        <v>694</v>
      </c>
      <c r="H406">
        <v>1724028940</v>
      </c>
      <c r="I406" t="s">
        <v>131</v>
      </c>
      <c r="J406" t="s">
        <v>274</v>
      </c>
      <c r="K406" t="s">
        <v>152</v>
      </c>
      <c r="L406" t="s">
        <v>15768</v>
      </c>
      <c r="M406" t="s">
        <v>15779</v>
      </c>
      <c r="P406" s="31" t="str">
        <f t="shared" si="20"/>
        <v>Sreeti Kona Homoeo Hall (Dr Shomen Kor)</v>
      </c>
    </row>
    <row r="407" spans="1:16" hidden="1">
      <c r="A407" t="str">
        <f t="shared" si="18"/>
        <v>86-240</v>
      </c>
      <c r="B407">
        <f t="shared" si="19"/>
        <v>86</v>
      </c>
      <c r="C407">
        <v>240</v>
      </c>
      <c r="D407" t="s">
        <v>97</v>
      </c>
      <c r="E407" t="s">
        <v>18594</v>
      </c>
      <c r="F407">
        <v>15569</v>
      </c>
      <c r="G407" t="s">
        <v>17986</v>
      </c>
      <c r="H407">
        <v>1715213005</v>
      </c>
      <c r="I407" t="s">
        <v>131</v>
      </c>
      <c r="J407" t="s">
        <v>274</v>
      </c>
      <c r="K407" t="s">
        <v>138</v>
      </c>
      <c r="L407" t="s">
        <v>17909</v>
      </c>
      <c r="M407" t="s">
        <v>18489</v>
      </c>
      <c r="P407" s="31" t="str">
        <f t="shared" si="20"/>
        <v>Subtho Homoeo Hall (Dr Arup Mondol)</v>
      </c>
    </row>
    <row r="408" spans="1:16" hidden="1">
      <c r="A408" t="str">
        <f t="shared" si="18"/>
        <v>87-240</v>
      </c>
      <c r="B408">
        <f t="shared" si="19"/>
        <v>87</v>
      </c>
      <c r="C408">
        <v>240</v>
      </c>
      <c r="D408" t="s">
        <v>97</v>
      </c>
      <c r="E408" t="s">
        <v>358</v>
      </c>
      <c r="F408">
        <v>4097</v>
      </c>
      <c r="G408" t="s">
        <v>705</v>
      </c>
      <c r="H408" t="s">
        <v>706</v>
      </c>
      <c r="I408" t="s">
        <v>131</v>
      </c>
      <c r="J408" t="s">
        <v>230</v>
      </c>
      <c r="K408" t="s">
        <v>152</v>
      </c>
      <c r="L408" t="s">
        <v>686</v>
      </c>
      <c r="M408" t="s">
        <v>707</v>
      </c>
      <c r="P408" s="31" t="str">
        <f t="shared" si="20"/>
        <v>Subtu Homoeo Hall (Dr.)</v>
      </c>
    </row>
    <row r="409" spans="1:16" hidden="1">
      <c r="A409" t="str">
        <f t="shared" si="18"/>
        <v>88-240</v>
      </c>
      <c r="B409">
        <f t="shared" si="19"/>
        <v>88</v>
      </c>
      <c r="C409">
        <v>240</v>
      </c>
      <c r="D409" t="s">
        <v>97</v>
      </c>
      <c r="E409" t="s">
        <v>18595</v>
      </c>
      <c r="F409">
        <v>13111</v>
      </c>
      <c r="G409" t="s">
        <v>15783</v>
      </c>
      <c r="H409">
        <v>1982735391</v>
      </c>
      <c r="I409" t="s">
        <v>131</v>
      </c>
      <c r="J409" t="s">
        <v>172</v>
      </c>
      <c r="L409" t="s">
        <v>15781</v>
      </c>
      <c r="M409" t="s">
        <v>15782</v>
      </c>
      <c r="P409" s="31" t="str">
        <f t="shared" si="20"/>
        <v>Sukantho Homoeo Hall (Dr Bidhan Mollik)</v>
      </c>
    </row>
    <row r="410" spans="1:16" hidden="1">
      <c r="A410" t="str">
        <f t="shared" si="18"/>
        <v>89-240</v>
      </c>
      <c r="B410">
        <f t="shared" si="19"/>
        <v>89</v>
      </c>
      <c r="C410">
        <v>240</v>
      </c>
      <c r="D410" t="s">
        <v>97</v>
      </c>
      <c r="E410" t="s">
        <v>720</v>
      </c>
      <c r="F410">
        <v>4107</v>
      </c>
      <c r="G410" t="s">
        <v>721</v>
      </c>
      <c r="H410" t="s">
        <v>722</v>
      </c>
      <c r="I410" t="s">
        <v>131</v>
      </c>
      <c r="J410" t="s">
        <v>274</v>
      </c>
      <c r="K410" t="s">
        <v>133</v>
      </c>
      <c r="L410" t="s">
        <v>654</v>
      </c>
      <c r="M410" t="s">
        <v>723</v>
      </c>
      <c r="P410" s="31" t="str">
        <f t="shared" si="20"/>
        <v>Tanvir Homoeo Hall (Dr. Tanvir)</v>
      </c>
    </row>
    <row r="411" spans="1:16" hidden="1">
      <c r="A411" t="str">
        <f t="shared" si="18"/>
        <v>90-240</v>
      </c>
      <c r="B411">
        <f t="shared" si="19"/>
        <v>90</v>
      </c>
      <c r="C411">
        <v>240</v>
      </c>
      <c r="D411" t="s">
        <v>97</v>
      </c>
      <c r="E411" t="s">
        <v>601</v>
      </c>
      <c r="F411">
        <v>4051</v>
      </c>
      <c r="G411" t="s">
        <v>602</v>
      </c>
      <c r="H411" t="s">
        <v>603</v>
      </c>
      <c r="I411" t="s">
        <v>131</v>
      </c>
      <c r="J411" t="s">
        <v>132</v>
      </c>
      <c r="K411" t="s">
        <v>152</v>
      </c>
      <c r="L411" t="s">
        <v>591</v>
      </c>
      <c r="M411" t="s">
        <v>604</v>
      </c>
      <c r="P411" s="31" t="str">
        <f t="shared" si="20"/>
        <v>Tofazal Homoeo Hall (Dr. Tofazal)</v>
      </c>
    </row>
    <row r="412" spans="1:16" hidden="1">
      <c r="A412" t="str">
        <f t="shared" si="18"/>
        <v>91-240</v>
      </c>
      <c r="B412">
        <f t="shared" si="19"/>
        <v>91</v>
      </c>
      <c r="C412">
        <v>240</v>
      </c>
      <c r="D412" t="s">
        <v>97</v>
      </c>
      <c r="E412" t="s">
        <v>595</v>
      </c>
      <c r="F412">
        <v>4048</v>
      </c>
      <c r="G412" t="s">
        <v>596</v>
      </c>
      <c r="H412" t="s">
        <v>597</v>
      </c>
      <c r="I412" t="s">
        <v>131</v>
      </c>
      <c r="J412" t="s">
        <v>132</v>
      </c>
      <c r="K412" t="s">
        <v>598</v>
      </c>
      <c r="L412" t="s">
        <v>591</v>
      </c>
      <c r="M412" t="s">
        <v>591</v>
      </c>
      <c r="P412" s="31" t="str">
        <f t="shared" si="20"/>
        <v>Urmi Homoeo Hall (Dr. Soborna)</v>
      </c>
    </row>
    <row r="413" spans="1:16" hidden="1">
      <c r="A413" t="str">
        <f t="shared" si="18"/>
        <v>92-240</v>
      </c>
      <c r="B413">
        <f t="shared" si="19"/>
        <v>92</v>
      </c>
      <c r="C413">
        <v>240</v>
      </c>
      <c r="D413" t="s">
        <v>97</v>
      </c>
      <c r="E413" t="s">
        <v>675</v>
      </c>
      <c r="F413">
        <v>4082</v>
      </c>
      <c r="G413" t="s">
        <v>676</v>
      </c>
      <c r="H413" t="s">
        <v>677</v>
      </c>
      <c r="I413" t="s">
        <v>381</v>
      </c>
      <c r="J413" t="s">
        <v>397</v>
      </c>
      <c r="K413" t="s">
        <v>133</v>
      </c>
      <c r="L413" t="s">
        <v>654</v>
      </c>
      <c r="M413" t="s">
        <v>654</v>
      </c>
      <c r="P413" s="31" t="str">
        <f t="shared" si="20"/>
        <v>Vala Homoeo Hall (Dr. Methun Sutrodor )</v>
      </c>
    </row>
    <row r="414" spans="1:16" hidden="1">
      <c r="A414" t="str">
        <f t="shared" si="18"/>
        <v>1-257</v>
      </c>
      <c r="B414">
        <f t="shared" si="19"/>
        <v>1</v>
      </c>
      <c r="C414">
        <v>257</v>
      </c>
      <c r="D414" t="s">
        <v>86</v>
      </c>
      <c r="E414" t="s">
        <v>1826</v>
      </c>
      <c r="F414">
        <v>4669</v>
      </c>
      <c r="G414" t="s">
        <v>1827</v>
      </c>
      <c r="H414">
        <v>1799352707</v>
      </c>
      <c r="I414" t="s">
        <v>1822</v>
      </c>
      <c r="J414" t="s">
        <v>230</v>
      </c>
      <c r="K414" t="s">
        <v>133</v>
      </c>
      <c r="L414" t="s">
        <v>1708</v>
      </c>
      <c r="M414" t="s">
        <v>1708</v>
      </c>
      <c r="P414" s="31" t="str">
        <f t="shared" si="20"/>
        <v>Addatic Homoeo Clinic (Dr. S.K (Sadin))</v>
      </c>
    </row>
    <row r="415" spans="1:16" hidden="1">
      <c r="A415" t="str">
        <f t="shared" si="18"/>
        <v>2-257</v>
      </c>
      <c r="B415">
        <f t="shared" si="19"/>
        <v>2</v>
      </c>
      <c r="C415">
        <v>257</v>
      </c>
      <c r="D415" t="s">
        <v>86</v>
      </c>
      <c r="E415" t="s">
        <v>1769</v>
      </c>
      <c r="F415">
        <v>4641</v>
      </c>
      <c r="G415" t="s">
        <v>939</v>
      </c>
      <c r="H415">
        <v>1719762869</v>
      </c>
      <c r="I415" t="s">
        <v>1707</v>
      </c>
      <c r="J415" t="s">
        <v>397</v>
      </c>
      <c r="K415" t="s">
        <v>138</v>
      </c>
      <c r="L415" t="s">
        <v>1714</v>
      </c>
      <c r="M415" t="s">
        <v>1770</v>
      </c>
      <c r="P415" s="31" t="str">
        <f t="shared" si="20"/>
        <v>Adhunik Homoeo Hall (Nirmol C.)</v>
      </c>
    </row>
    <row r="416" spans="1:16" hidden="1">
      <c r="A416" t="str">
        <f t="shared" si="18"/>
        <v>3-257</v>
      </c>
      <c r="B416">
        <f t="shared" si="19"/>
        <v>3</v>
      </c>
      <c r="C416">
        <v>257</v>
      </c>
      <c r="D416" t="s">
        <v>86</v>
      </c>
      <c r="E416" t="s">
        <v>1815</v>
      </c>
      <c r="F416">
        <v>4665</v>
      </c>
      <c r="G416" t="s">
        <v>939</v>
      </c>
      <c r="H416" t="s">
        <v>1816</v>
      </c>
      <c r="I416" t="s">
        <v>1707</v>
      </c>
      <c r="J416" t="s">
        <v>230</v>
      </c>
      <c r="K416" t="s">
        <v>152</v>
      </c>
      <c r="L416" t="s">
        <v>1755</v>
      </c>
      <c r="M416" t="s">
        <v>1783</v>
      </c>
      <c r="P416" s="31" t="str">
        <f t="shared" si="20"/>
        <v>Adhunik Homoeo Hall (Animesh S)</v>
      </c>
    </row>
    <row r="417" spans="1:16" hidden="1">
      <c r="A417" t="str">
        <f t="shared" si="18"/>
        <v>4-257</v>
      </c>
      <c r="B417">
        <f t="shared" si="19"/>
        <v>4</v>
      </c>
      <c r="C417">
        <v>257</v>
      </c>
      <c r="D417" t="s">
        <v>86</v>
      </c>
      <c r="E417" t="s">
        <v>1731</v>
      </c>
      <c r="F417">
        <v>4621</v>
      </c>
      <c r="G417" t="s">
        <v>1732</v>
      </c>
      <c r="H417" t="s">
        <v>1733</v>
      </c>
      <c r="I417" t="s">
        <v>1707</v>
      </c>
      <c r="J417" t="s">
        <v>132</v>
      </c>
      <c r="K417" t="s">
        <v>152</v>
      </c>
      <c r="L417" t="s">
        <v>1708</v>
      </c>
      <c r="M417" t="s">
        <v>1734</v>
      </c>
      <c r="P417" s="31" t="str">
        <f t="shared" si="20"/>
        <v>Adorso Ho.Hall (Azizur Rahman)</v>
      </c>
    </row>
    <row r="418" spans="1:16" hidden="1">
      <c r="A418" t="str">
        <f t="shared" si="18"/>
        <v>5-257</v>
      </c>
      <c r="B418">
        <f t="shared" si="19"/>
        <v>5</v>
      </c>
      <c r="C418">
        <v>257</v>
      </c>
      <c r="D418" t="s">
        <v>86</v>
      </c>
      <c r="E418" t="s">
        <v>1723</v>
      </c>
      <c r="F418">
        <v>4617</v>
      </c>
      <c r="G418" t="s">
        <v>1724</v>
      </c>
      <c r="H418">
        <v>1824277594</v>
      </c>
      <c r="I418" t="s">
        <v>1707</v>
      </c>
      <c r="J418" t="s">
        <v>132</v>
      </c>
      <c r="K418" t="s">
        <v>133</v>
      </c>
      <c r="L418" t="s">
        <v>1714</v>
      </c>
      <c r="M418" t="s">
        <v>1725</v>
      </c>
      <c r="P418" s="31" t="str">
        <f t="shared" si="20"/>
        <v>Akbor Homoeo Hall (Akbor Ali)</v>
      </c>
    </row>
    <row r="419" spans="1:16" hidden="1">
      <c r="A419" t="str">
        <f t="shared" si="18"/>
        <v>6-257</v>
      </c>
      <c r="B419">
        <f t="shared" si="19"/>
        <v>6</v>
      </c>
      <c r="C419">
        <v>257</v>
      </c>
      <c r="D419" t="s">
        <v>86</v>
      </c>
      <c r="E419" t="s">
        <v>1717</v>
      </c>
      <c r="F419">
        <v>4615</v>
      </c>
      <c r="G419" t="s">
        <v>1718</v>
      </c>
      <c r="H419">
        <v>1724371974</v>
      </c>
      <c r="I419" t="s">
        <v>1707</v>
      </c>
      <c r="J419" t="s">
        <v>132</v>
      </c>
      <c r="K419" t="s">
        <v>133</v>
      </c>
      <c r="L419" t="s">
        <v>1714</v>
      </c>
      <c r="M419" t="s">
        <v>1719</v>
      </c>
      <c r="P419" s="31" t="str">
        <f t="shared" si="20"/>
        <v>Al Amin Homoeo Hall (Dr.Sawkat)</v>
      </c>
    </row>
    <row r="420" spans="1:16" hidden="1">
      <c r="A420" t="str">
        <f t="shared" si="18"/>
        <v>7-257</v>
      </c>
      <c r="B420">
        <f t="shared" si="19"/>
        <v>7</v>
      </c>
      <c r="C420">
        <v>257</v>
      </c>
      <c r="D420" t="s">
        <v>86</v>
      </c>
      <c r="E420" t="s">
        <v>1775</v>
      </c>
      <c r="F420">
        <v>4643</v>
      </c>
      <c r="G420" t="s">
        <v>1776</v>
      </c>
      <c r="H420" t="s">
        <v>1777</v>
      </c>
      <c r="I420" t="s">
        <v>1707</v>
      </c>
      <c r="J420" t="s">
        <v>397</v>
      </c>
      <c r="K420" t="s">
        <v>138</v>
      </c>
      <c r="L420" t="s">
        <v>1739</v>
      </c>
      <c r="M420" t="s">
        <v>1740</v>
      </c>
      <c r="P420" s="31" t="str">
        <f t="shared" si="20"/>
        <v>Al Aqmin Ho. (Dr.Sohrab Hossain)</v>
      </c>
    </row>
    <row r="421" spans="1:16" hidden="1">
      <c r="A421" t="str">
        <f t="shared" si="18"/>
        <v>8-257</v>
      </c>
      <c r="B421">
        <f t="shared" si="19"/>
        <v>8</v>
      </c>
      <c r="C421">
        <v>257</v>
      </c>
      <c r="D421" t="s">
        <v>86</v>
      </c>
      <c r="E421" t="s">
        <v>12759</v>
      </c>
      <c r="F421">
        <v>11681</v>
      </c>
      <c r="G421" t="s">
        <v>12760</v>
      </c>
      <c r="H421">
        <v>1714993346</v>
      </c>
      <c r="I421" t="s">
        <v>131</v>
      </c>
      <c r="J421" t="s">
        <v>10912</v>
      </c>
      <c r="K421" t="s">
        <v>152</v>
      </c>
      <c r="L421" t="s">
        <v>1714</v>
      </c>
      <c r="M421" t="s">
        <v>12761</v>
      </c>
      <c r="P421" s="31" t="str">
        <f t="shared" ref="P421:P449" si="21">PROPER(G421&amp;" ("&amp;E421&amp;")")</f>
        <v>Al Mansur Homoeo Hall (Dr.Lutfor Rahman.)</v>
      </c>
    </row>
    <row r="422" spans="1:16" hidden="1">
      <c r="A422" t="str">
        <f t="shared" si="18"/>
        <v>9-257</v>
      </c>
      <c r="B422">
        <f t="shared" si="19"/>
        <v>9</v>
      </c>
      <c r="C422">
        <v>257</v>
      </c>
      <c r="D422" t="s">
        <v>86</v>
      </c>
      <c r="E422" t="s">
        <v>12168</v>
      </c>
      <c r="F422">
        <v>11440</v>
      </c>
      <c r="G422" t="s">
        <v>12169</v>
      </c>
      <c r="H422">
        <v>1725030610</v>
      </c>
      <c r="I422" t="s">
        <v>131</v>
      </c>
      <c r="J422" t="s">
        <v>12167</v>
      </c>
      <c r="K422" t="s">
        <v>1315</v>
      </c>
      <c r="L422" t="s">
        <v>1714</v>
      </c>
      <c r="M422" t="s">
        <v>1788</v>
      </c>
      <c r="P422" s="31" t="str">
        <f t="shared" si="21"/>
        <v>Al Sefa Homoeo Hall (Dr Md. Selim Sekh)</v>
      </c>
    </row>
    <row r="423" spans="1:16" hidden="1">
      <c r="A423" t="str">
        <f t="shared" si="18"/>
        <v>10-257</v>
      </c>
      <c r="B423">
        <f t="shared" si="19"/>
        <v>10</v>
      </c>
      <c r="C423">
        <v>257</v>
      </c>
      <c r="D423" t="s">
        <v>86</v>
      </c>
      <c r="E423" t="s">
        <v>1735</v>
      </c>
      <c r="F423">
        <v>4622</v>
      </c>
      <c r="G423" t="s">
        <v>1221</v>
      </c>
      <c r="H423">
        <v>1746412490</v>
      </c>
      <c r="I423" t="s">
        <v>1707</v>
      </c>
      <c r="J423" t="s">
        <v>132</v>
      </c>
      <c r="K423" t="s">
        <v>133</v>
      </c>
      <c r="L423" t="s">
        <v>1708</v>
      </c>
      <c r="M423" t="s">
        <v>1736</v>
      </c>
      <c r="P423" s="31" t="str">
        <f t="shared" si="21"/>
        <v>Al-Amin Homoeo Hall (Al-Amin)</v>
      </c>
    </row>
    <row r="424" spans="1:16" hidden="1">
      <c r="A424" t="str">
        <f t="shared" si="18"/>
        <v>11-257</v>
      </c>
      <c r="B424">
        <f t="shared" si="19"/>
        <v>11</v>
      </c>
      <c r="C424">
        <v>257</v>
      </c>
      <c r="D424" t="s">
        <v>86</v>
      </c>
      <c r="E424" t="s">
        <v>12138</v>
      </c>
      <c r="F424">
        <v>11424</v>
      </c>
      <c r="G424" t="s">
        <v>563</v>
      </c>
      <c r="H424">
        <v>1872068193</v>
      </c>
      <c r="I424" t="s">
        <v>131</v>
      </c>
      <c r="J424" t="s">
        <v>11352</v>
      </c>
      <c r="K424" t="s">
        <v>152</v>
      </c>
      <c r="L424" t="s">
        <v>1801</v>
      </c>
      <c r="M424" t="s">
        <v>1801</v>
      </c>
      <c r="P424" s="31" t="str">
        <f t="shared" si="21"/>
        <v>Alif Homoeo Hall (Dr Alamgir Hossain )</v>
      </c>
    </row>
    <row r="425" spans="1:16" hidden="1">
      <c r="A425" t="str">
        <f t="shared" si="18"/>
        <v>12-257</v>
      </c>
      <c r="B425">
        <f t="shared" si="19"/>
        <v>12</v>
      </c>
      <c r="C425">
        <v>257</v>
      </c>
      <c r="D425" t="s">
        <v>86</v>
      </c>
      <c r="E425" t="s">
        <v>12758</v>
      </c>
      <c r="F425">
        <v>11680</v>
      </c>
      <c r="G425" t="s">
        <v>6174</v>
      </c>
      <c r="H425">
        <v>1727549517</v>
      </c>
      <c r="I425" t="s">
        <v>131</v>
      </c>
      <c r="J425" t="s">
        <v>11352</v>
      </c>
      <c r="K425" t="s">
        <v>1315</v>
      </c>
      <c r="L425" t="s">
        <v>1714</v>
      </c>
      <c r="M425" t="s">
        <v>1788</v>
      </c>
      <c r="P425" s="31" t="str">
        <f t="shared" si="21"/>
        <v>Anik Homoeo Hall (Apurbo Kumar Bor)</v>
      </c>
    </row>
    <row r="426" spans="1:16" hidden="1">
      <c r="A426" t="str">
        <f t="shared" si="18"/>
        <v>13-257</v>
      </c>
      <c r="B426">
        <f t="shared" si="19"/>
        <v>13</v>
      </c>
      <c r="C426">
        <v>257</v>
      </c>
      <c r="D426" t="s">
        <v>86</v>
      </c>
      <c r="E426" t="s">
        <v>12748</v>
      </c>
      <c r="F426">
        <v>11676</v>
      </c>
      <c r="G426" t="s">
        <v>12749</v>
      </c>
      <c r="H426">
        <v>1739188443</v>
      </c>
      <c r="I426" t="s">
        <v>131</v>
      </c>
      <c r="J426" t="s">
        <v>11360</v>
      </c>
      <c r="K426" t="s">
        <v>152</v>
      </c>
      <c r="L426" t="s">
        <v>1739</v>
      </c>
      <c r="M426" t="s">
        <v>12750</v>
      </c>
      <c r="P426" s="31" t="str">
        <f t="shared" si="21"/>
        <v>Anupom Homoeo Hall (Dr.Adhir Barori)</v>
      </c>
    </row>
    <row r="427" spans="1:16" hidden="1">
      <c r="A427" t="str">
        <f t="shared" si="18"/>
        <v>14-257</v>
      </c>
      <c r="B427">
        <f t="shared" si="19"/>
        <v>14</v>
      </c>
      <c r="C427">
        <v>257</v>
      </c>
      <c r="D427" t="s">
        <v>86</v>
      </c>
      <c r="E427" t="s">
        <v>12131</v>
      </c>
      <c r="F427">
        <v>11421</v>
      </c>
      <c r="G427" t="s">
        <v>12132</v>
      </c>
      <c r="H427">
        <v>1764483877</v>
      </c>
      <c r="I427" t="s">
        <v>131</v>
      </c>
      <c r="J427" t="s">
        <v>10889</v>
      </c>
      <c r="K427" t="s">
        <v>152</v>
      </c>
      <c r="L427" t="s">
        <v>1739</v>
      </c>
      <c r="M427" t="s">
        <v>1740</v>
      </c>
      <c r="P427" s="31" t="str">
        <f t="shared" si="21"/>
        <v>Apon Ho Hall (Dr.Ruhidas Baroi)</v>
      </c>
    </row>
    <row r="428" spans="1:16" hidden="1">
      <c r="A428" t="str">
        <f t="shared" si="18"/>
        <v>15-257</v>
      </c>
      <c r="B428">
        <f t="shared" si="19"/>
        <v>15</v>
      </c>
      <c r="C428">
        <v>257</v>
      </c>
      <c r="D428" t="s">
        <v>86</v>
      </c>
      <c r="E428" t="s">
        <v>1771</v>
      </c>
      <c r="F428">
        <v>4642</v>
      </c>
      <c r="G428" t="s">
        <v>1772</v>
      </c>
      <c r="H428" t="s">
        <v>1773</v>
      </c>
      <c r="I428" t="s">
        <v>1707</v>
      </c>
      <c r="J428" t="s">
        <v>397</v>
      </c>
      <c r="K428" t="s">
        <v>138</v>
      </c>
      <c r="L428" t="s">
        <v>1714</v>
      </c>
      <c r="M428" t="s">
        <v>1774</v>
      </c>
      <c r="P428" s="31" t="str">
        <f t="shared" si="21"/>
        <v>Aroggo Homoeo Hall (Al-Amin Ho.)</v>
      </c>
    </row>
    <row r="429" spans="1:16" hidden="1">
      <c r="A429" t="str">
        <f t="shared" si="18"/>
        <v>16-257</v>
      </c>
      <c r="B429">
        <f t="shared" si="19"/>
        <v>16</v>
      </c>
      <c r="C429">
        <v>257</v>
      </c>
      <c r="D429" t="s">
        <v>86</v>
      </c>
      <c r="E429" t="s">
        <v>12160</v>
      </c>
      <c r="F429">
        <v>11437</v>
      </c>
      <c r="G429" t="s">
        <v>12161</v>
      </c>
      <c r="H429">
        <v>1676226698</v>
      </c>
      <c r="I429" t="s">
        <v>131</v>
      </c>
      <c r="J429" t="s">
        <v>397</v>
      </c>
      <c r="K429" t="s">
        <v>138</v>
      </c>
      <c r="L429" t="s">
        <v>1714</v>
      </c>
      <c r="M429" t="s">
        <v>4799</v>
      </c>
      <c r="P429" s="31" t="str">
        <f t="shared" si="21"/>
        <v>Aroggo Vobhon (Dr. Moslauddin Faruk.)</v>
      </c>
    </row>
    <row r="430" spans="1:16" hidden="1">
      <c r="A430" t="str">
        <f t="shared" si="18"/>
        <v>17-257</v>
      </c>
      <c r="B430">
        <f t="shared" si="19"/>
        <v>17</v>
      </c>
      <c r="C430">
        <v>257</v>
      </c>
      <c r="D430" t="s">
        <v>86</v>
      </c>
      <c r="E430" t="s">
        <v>1799</v>
      </c>
      <c r="F430">
        <v>4654</v>
      </c>
      <c r="G430" t="s">
        <v>1800</v>
      </c>
      <c r="H430">
        <v>1918682310</v>
      </c>
      <c r="I430" t="s">
        <v>1707</v>
      </c>
      <c r="J430" t="s">
        <v>397</v>
      </c>
      <c r="K430" t="s">
        <v>138</v>
      </c>
      <c r="L430" t="s">
        <v>1801</v>
      </c>
      <c r="M430" t="s">
        <v>503</v>
      </c>
      <c r="P430" s="31" t="str">
        <f t="shared" si="21"/>
        <v>Arpita Homoeo Hall (Sankor Baruri)</v>
      </c>
    </row>
    <row r="431" spans="1:16" hidden="1">
      <c r="A431" t="str">
        <f t="shared" si="18"/>
        <v>18-257</v>
      </c>
      <c r="B431">
        <f t="shared" si="19"/>
        <v>18</v>
      </c>
      <c r="C431">
        <v>257</v>
      </c>
      <c r="D431" t="s">
        <v>86</v>
      </c>
      <c r="E431" t="s">
        <v>1756</v>
      </c>
      <c r="F431">
        <v>4634</v>
      </c>
      <c r="G431" t="s">
        <v>1757</v>
      </c>
      <c r="H431" t="s">
        <v>1758</v>
      </c>
      <c r="I431" t="s">
        <v>1707</v>
      </c>
      <c r="J431" t="s">
        <v>172</v>
      </c>
      <c r="K431" t="s">
        <v>133</v>
      </c>
      <c r="L431" t="s">
        <v>1739</v>
      </c>
      <c r="M431" t="s">
        <v>1752</v>
      </c>
      <c r="P431" s="31" t="str">
        <f t="shared" si="21"/>
        <v>Avoy Ho (Dr.Herendranath)</v>
      </c>
    </row>
    <row r="432" spans="1:16" hidden="1">
      <c r="A432" t="str">
        <f t="shared" si="18"/>
        <v>19-257</v>
      </c>
      <c r="B432">
        <f t="shared" si="19"/>
        <v>19</v>
      </c>
      <c r="C432">
        <v>257</v>
      </c>
      <c r="D432" t="s">
        <v>86</v>
      </c>
      <c r="E432" t="s">
        <v>1819</v>
      </c>
      <c r="F432">
        <v>4667</v>
      </c>
      <c r="G432" t="s">
        <v>1820</v>
      </c>
      <c r="H432" t="s">
        <v>1821</v>
      </c>
      <c r="I432" t="s">
        <v>1822</v>
      </c>
      <c r="J432" t="s">
        <v>230</v>
      </c>
      <c r="K432" t="s">
        <v>133</v>
      </c>
      <c r="L432" t="s">
        <v>1708</v>
      </c>
      <c r="M432" t="s">
        <v>503</v>
      </c>
      <c r="P432" s="31" t="str">
        <f t="shared" si="21"/>
        <v>Babul Ho (Babul Bala)</v>
      </c>
    </row>
    <row r="433" spans="1:16" hidden="1">
      <c r="A433" t="str">
        <f t="shared" si="18"/>
        <v>20-257</v>
      </c>
      <c r="B433">
        <f t="shared" si="19"/>
        <v>20</v>
      </c>
      <c r="C433">
        <v>257</v>
      </c>
      <c r="D433" t="s">
        <v>86</v>
      </c>
      <c r="E433" t="s">
        <v>1737</v>
      </c>
      <c r="F433">
        <v>4625</v>
      </c>
      <c r="G433" t="s">
        <v>1738</v>
      </c>
      <c r="H433">
        <v>1712712186</v>
      </c>
      <c r="I433" t="s">
        <v>1707</v>
      </c>
      <c r="J433" t="s">
        <v>172</v>
      </c>
      <c r="K433" t="s">
        <v>133</v>
      </c>
      <c r="L433" t="s">
        <v>1739</v>
      </c>
      <c r="M433" t="s">
        <v>1740</v>
      </c>
      <c r="P433" s="31" t="str">
        <f t="shared" si="21"/>
        <v>Barishal Homoeo Hall (Dr.Debasis)</v>
      </c>
    </row>
    <row r="434" spans="1:16" hidden="1">
      <c r="A434" t="str">
        <f t="shared" si="18"/>
        <v>21-257</v>
      </c>
      <c r="B434">
        <f t="shared" si="19"/>
        <v>21</v>
      </c>
      <c r="C434">
        <v>257</v>
      </c>
      <c r="D434" t="s">
        <v>86</v>
      </c>
      <c r="E434" t="s">
        <v>12153</v>
      </c>
      <c r="F434">
        <v>11433</v>
      </c>
      <c r="G434" t="s">
        <v>9501</v>
      </c>
      <c r="H434">
        <v>1829580721</v>
      </c>
      <c r="I434" t="s">
        <v>131</v>
      </c>
      <c r="J434" t="s">
        <v>10892</v>
      </c>
      <c r="K434" t="s">
        <v>152</v>
      </c>
      <c r="L434" t="s">
        <v>1714</v>
      </c>
      <c r="M434" t="s">
        <v>12152</v>
      </c>
      <c r="P434" s="31" t="str">
        <f t="shared" si="21"/>
        <v>Bengol Homoeo Hall (Dr.Mohsin Uddin Khan)</v>
      </c>
    </row>
    <row r="435" spans="1:16" hidden="1">
      <c r="A435" t="str">
        <f t="shared" si="18"/>
        <v>22-257</v>
      </c>
      <c r="B435">
        <f t="shared" si="19"/>
        <v>22</v>
      </c>
      <c r="C435">
        <v>257</v>
      </c>
      <c r="D435" t="s">
        <v>86</v>
      </c>
      <c r="E435" t="s">
        <v>1753</v>
      </c>
      <c r="F435">
        <v>4633</v>
      </c>
      <c r="G435" t="s">
        <v>1754</v>
      </c>
      <c r="H435">
        <v>1715399665</v>
      </c>
      <c r="I435" t="s">
        <v>1707</v>
      </c>
      <c r="J435" t="s">
        <v>172</v>
      </c>
      <c r="K435" t="s">
        <v>152</v>
      </c>
      <c r="L435" t="s">
        <v>1755</v>
      </c>
      <c r="M435" t="s">
        <v>1755</v>
      </c>
      <c r="P435" s="31" t="str">
        <f t="shared" si="21"/>
        <v>Bijoya Homoeo Hall (Nortom Roy)</v>
      </c>
    </row>
    <row r="436" spans="1:16" hidden="1">
      <c r="A436" t="str">
        <f t="shared" si="18"/>
        <v>23-257</v>
      </c>
      <c r="B436">
        <f t="shared" si="19"/>
        <v>23</v>
      </c>
      <c r="C436">
        <v>257</v>
      </c>
      <c r="D436" t="s">
        <v>86</v>
      </c>
      <c r="E436" t="s">
        <v>1780</v>
      </c>
      <c r="F436">
        <v>4646</v>
      </c>
      <c r="G436" t="s">
        <v>1781</v>
      </c>
      <c r="H436" t="s">
        <v>1782</v>
      </c>
      <c r="I436" t="s">
        <v>1707</v>
      </c>
      <c r="J436" t="s">
        <v>397</v>
      </c>
      <c r="K436" t="s">
        <v>138</v>
      </c>
      <c r="L436" t="s">
        <v>1739</v>
      </c>
      <c r="M436" t="s">
        <v>1783</v>
      </c>
      <c r="P436" s="31" t="str">
        <f t="shared" si="21"/>
        <v>Bimol Kirtonia (Kirtonia Ho)</v>
      </c>
    </row>
    <row r="437" spans="1:16" hidden="1">
      <c r="A437" t="str">
        <f t="shared" si="18"/>
        <v>24-257</v>
      </c>
      <c r="B437">
        <f t="shared" si="19"/>
        <v>24</v>
      </c>
      <c r="C437">
        <v>257</v>
      </c>
      <c r="D437" t="s">
        <v>86</v>
      </c>
      <c r="E437" t="s">
        <v>1744</v>
      </c>
      <c r="F437">
        <v>4628</v>
      </c>
      <c r="G437" t="s">
        <v>1745</v>
      </c>
      <c r="H437">
        <v>1746410330</v>
      </c>
      <c r="I437" t="s">
        <v>1707</v>
      </c>
      <c r="J437" t="s">
        <v>172</v>
      </c>
      <c r="K437" t="s">
        <v>152</v>
      </c>
      <c r="L437" t="s">
        <v>1739</v>
      </c>
      <c r="M437" t="s">
        <v>1740</v>
      </c>
      <c r="P437" s="31" t="str">
        <f t="shared" si="21"/>
        <v>Debasis Homoeo Hall (Chanuram M)</v>
      </c>
    </row>
    <row r="438" spans="1:16" hidden="1">
      <c r="A438" t="str">
        <f t="shared" si="18"/>
        <v>25-257</v>
      </c>
      <c r="B438">
        <f t="shared" si="19"/>
        <v>25</v>
      </c>
      <c r="C438">
        <v>257</v>
      </c>
      <c r="D438" t="s">
        <v>86</v>
      </c>
      <c r="E438" t="s">
        <v>1806</v>
      </c>
      <c r="F438">
        <v>4659</v>
      </c>
      <c r="G438" t="s">
        <v>1807</v>
      </c>
      <c r="H438" t="s">
        <v>1808</v>
      </c>
      <c r="I438" t="s">
        <v>1707</v>
      </c>
      <c r="J438" t="s">
        <v>230</v>
      </c>
      <c r="K438" t="s">
        <v>133</v>
      </c>
      <c r="L438" t="s">
        <v>1739</v>
      </c>
      <c r="M438" t="s">
        <v>1739</v>
      </c>
      <c r="P438" s="31" t="str">
        <f t="shared" si="21"/>
        <v>Fatima Ho (Dr. Sahin Mia)</v>
      </c>
    </row>
    <row r="439" spans="1:16" hidden="1">
      <c r="A439" t="str">
        <f t="shared" si="18"/>
        <v>26-257</v>
      </c>
      <c r="B439">
        <f t="shared" si="19"/>
        <v>26</v>
      </c>
      <c r="C439">
        <v>257</v>
      </c>
      <c r="D439" t="s">
        <v>86</v>
      </c>
      <c r="E439" t="s">
        <v>1726</v>
      </c>
      <c r="F439">
        <v>4619</v>
      </c>
      <c r="G439" t="s">
        <v>1727</v>
      </c>
      <c r="H439" t="s">
        <v>1728</v>
      </c>
      <c r="I439" t="s">
        <v>1707</v>
      </c>
      <c r="J439" t="s">
        <v>132</v>
      </c>
      <c r="K439" t="s">
        <v>133</v>
      </c>
      <c r="L439" t="s">
        <v>1714</v>
      </c>
      <c r="M439" t="s">
        <v>1725</v>
      </c>
      <c r="P439" s="31" t="str">
        <f t="shared" si="21"/>
        <v>Fatima Ho. (Anayet Ho.)</v>
      </c>
    </row>
    <row r="440" spans="1:16" hidden="1">
      <c r="A440" t="str">
        <f t="shared" si="18"/>
        <v>27-257</v>
      </c>
      <c r="B440">
        <f t="shared" si="19"/>
        <v>27</v>
      </c>
      <c r="C440">
        <v>257</v>
      </c>
      <c r="D440" t="s">
        <v>86</v>
      </c>
      <c r="E440" t="s">
        <v>1716</v>
      </c>
      <c r="F440">
        <v>4613</v>
      </c>
      <c r="G440" t="s">
        <v>246</v>
      </c>
      <c r="H440">
        <v>1718082926</v>
      </c>
      <c r="I440" t="s">
        <v>1707</v>
      </c>
      <c r="J440" t="s">
        <v>132</v>
      </c>
      <c r="K440" t="s">
        <v>133</v>
      </c>
      <c r="L440" t="s">
        <v>1714</v>
      </c>
      <c r="M440" t="s">
        <v>1715</v>
      </c>
      <c r="P440" s="31" t="str">
        <f t="shared" si="21"/>
        <v>Gazi Homoeo Hall (Dr.Salim Al Maun)</v>
      </c>
    </row>
    <row r="441" spans="1:16" hidden="1">
      <c r="A441" t="str">
        <f t="shared" si="18"/>
        <v>28-257</v>
      </c>
      <c r="B441">
        <f t="shared" si="19"/>
        <v>28</v>
      </c>
      <c r="C441">
        <v>257</v>
      </c>
      <c r="D441" t="s">
        <v>86</v>
      </c>
      <c r="E441" t="s">
        <v>1828</v>
      </c>
      <c r="F441">
        <v>4670</v>
      </c>
      <c r="G441" t="s">
        <v>1829</v>
      </c>
      <c r="H441">
        <v>1712255737</v>
      </c>
      <c r="I441" t="s">
        <v>1707</v>
      </c>
      <c r="J441" t="s">
        <v>230</v>
      </c>
      <c r="K441" t="s">
        <v>152</v>
      </c>
      <c r="L441" t="s">
        <v>1708</v>
      </c>
      <c r="M441" t="s">
        <v>1708</v>
      </c>
      <c r="P441" s="31" t="str">
        <f t="shared" si="21"/>
        <v>German Homoeo Clinic (Samiron Baryi)</v>
      </c>
    </row>
    <row r="442" spans="1:16" hidden="1">
      <c r="A442" t="str">
        <f t="shared" si="18"/>
        <v>29-257</v>
      </c>
      <c r="B442">
        <f t="shared" si="19"/>
        <v>29</v>
      </c>
      <c r="C442">
        <v>257</v>
      </c>
      <c r="D442" t="s">
        <v>86</v>
      </c>
      <c r="E442" t="s">
        <v>10723</v>
      </c>
      <c r="F442">
        <v>10744</v>
      </c>
      <c r="G442" t="s">
        <v>9445</v>
      </c>
      <c r="H442">
        <v>1713513354</v>
      </c>
      <c r="I442" t="s">
        <v>131</v>
      </c>
      <c r="J442" t="s">
        <v>2596</v>
      </c>
      <c r="K442" t="s">
        <v>152</v>
      </c>
      <c r="L442" t="s">
        <v>10724</v>
      </c>
      <c r="M442" t="s">
        <v>10724</v>
      </c>
      <c r="P442" s="31" t="str">
        <f t="shared" si="21"/>
        <v>Grameen Homoeo Hall (Dr: Najmul Hasan)</v>
      </c>
    </row>
    <row r="443" spans="1:16" hidden="1">
      <c r="A443" t="str">
        <f t="shared" si="18"/>
        <v>30-257</v>
      </c>
      <c r="B443">
        <f t="shared" si="19"/>
        <v>30</v>
      </c>
      <c r="C443">
        <v>257</v>
      </c>
      <c r="D443" t="s">
        <v>86</v>
      </c>
      <c r="E443" t="s">
        <v>12745</v>
      </c>
      <c r="F443">
        <v>11674</v>
      </c>
      <c r="G443" t="s">
        <v>3873</v>
      </c>
      <c r="H443">
        <v>1920216870</v>
      </c>
      <c r="I443" t="s">
        <v>131</v>
      </c>
      <c r="J443" t="s">
        <v>306</v>
      </c>
      <c r="K443" t="s">
        <v>133</v>
      </c>
      <c r="L443" t="s">
        <v>1714</v>
      </c>
      <c r="M443" t="s">
        <v>1788</v>
      </c>
      <c r="P443" s="31" t="str">
        <f t="shared" si="21"/>
        <v>Hafez Homoeo Hall (Dr. Samsuddin)</v>
      </c>
    </row>
    <row r="444" spans="1:16" hidden="1">
      <c r="A444" t="str">
        <f t="shared" si="18"/>
        <v>31-257</v>
      </c>
      <c r="B444">
        <f t="shared" si="19"/>
        <v>31</v>
      </c>
      <c r="C444">
        <v>257</v>
      </c>
      <c r="D444" t="s">
        <v>86</v>
      </c>
      <c r="E444" t="s">
        <v>12158</v>
      </c>
      <c r="F444">
        <v>11436</v>
      </c>
      <c r="G444" t="s">
        <v>12159</v>
      </c>
      <c r="H444">
        <v>1712742486</v>
      </c>
      <c r="I444" t="s">
        <v>131</v>
      </c>
      <c r="J444" t="s">
        <v>397</v>
      </c>
      <c r="K444" t="s">
        <v>1315</v>
      </c>
      <c r="L444" t="s">
        <v>1714</v>
      </c>
      <c r="M444" t="s">
        <v>1788</v>
      </c>
      <c r="P444" s="31" t="str">
        <f t="shared" si="21"/>
        <v>Haji Mizan Homoeo Hall (Haji Mizanur Rahman )</v>
      </c>
    </row>
    <row r="445" spans="1:16" hidden="1">
      <c r="A445" t="str">
        <f t="shared" si="18"/>
        <v>32-257</v>
      </c>
      <c r="B445">
        <f t="shared" si="19"/>
        <v>32</v>
      </c>
      <c r="C445">
        <v>257</v>
      </c>
      <c r="D445" t="s">
        <v>86</v>
      </c>
      <c r="E445" t="s">
        <v>1720</v>
      </c>
      <c r="F445">
        <v>4616</v>
      </c>
      <c r="G445" t="s">
        <v>1721</v>
      </c>
      <c r="H445" t="s">
        <v>1722</v>
      </c>
      <c r="I445" t="s">
        <v>1707</v>
      </c>
      <c r="J445" t="s">
        <v>132</v>
      </c>
      <c r="K445" t="s">
        <v>133</v>
      </c>
      <c r="L445" t="s">
        <v>1714</v>
      </c>
      <c r="M445" t="s">
        <v>1719</v>
      </c>
      <c r="P445" s="31" t="str">
        <f t="shared" si="21"/>
        <v>Harendranath Ho. (Dr.Pulok)</v>
      </c>
    </row>
    <row r="446" spans="1:16" hidden="1">
      <c r="A446" t="str">
        <f t="shared" si="18"/>
        <v>33-257</v>
      </c>
      <c r="B446">
        <f t="shared" si="19"/>
        <v>33</v>
      </c>
      <c r="C446">
        <v>257</v>
      </c>
      <c r="D446" t="s">
        <v>86</v>
      </c>
      <c r="E446" t="s">
        <v>1841</v>
      </c>
      <c r="F446">
        <v>4682</v>
      </c>
      <c r="G446" t="s">
        <v>1842</v>
      </c>
      <c r="H446" t="s">
        <v>1843</v>
      </c>
      <c r="I446" t="s">
        <v>1707</v>
      </c>
      <c r="J446" t="s">
        <v>274</v>
      </c>
      <c r="K446" t="s">
        <v>152</v>
      </c>
      <c r="L446" t="s">
        <v>1837</v>
      </c>
      <c r="M446" t="s">
        <v>1837</v>
      </c>
      <c r="P446" s="31" t="str">
        <f t="shared" si="21"/>
        <v>Homoeo Madicare (Khirul Alam)</v>
      </c>
    </row>
    <row r="447" spans="1:16" hidden="1">
      <c r="A447" t="str">
        <f t="shared" si="18"/>
        <v>34-257</v>
      </c>
      <c r="B447">
        <f t="shared" si="19"/>
        <v>34</v>
      </c>
      <c r="C447">
        <v>257</v>
      </c>
      <c r="D447" t="s">
        <v>86</v>
      </c>
      <c r="E447" t="s">
        <v>1792</v>
      </c>
      <c r="F447">
        <v>4649</v>
      </c>
      <c r="G447" t="s">
        <v>1793</v>
      </c>
      <c r="H447">
        <v>1916327019</v>
      </c>
      <c r="I447" t="s">
        <v>1707</v>
      </c>
      <c r="J447" t="s">
        <v>397</v>
      </c>
      <c r="K447" t="s">
        <v>138</v>
      </c>
      <c r="L447" t="s">
        <v>1794</v>
      </c>
      <c r="M447" t="s">
        <v>1714</v>
      </c>
      <c r="P447" s="31" t="str">
        <f t="shared" si="21"/>
        <v>J.R Homoeo Hall (Amdadul Haque)</v>
      </c>
    </row>
    <row r="448" spans="1:16" hidden="1">
      <c r="A448" t="str">
        <f t="shared" si="18"/>
        <v>35-257</v>
      </c>
      <c r="B448">
        <f t="shared" si="19"/>
        <v>35</v>
      </c>
      <c r="C448">
        <v>257</v>
      </c>
      <c r="D448" t="s">
        <v>86</v>
      </c>
      <c r="E448" t="s">
        <v>12157</v>
      </c>
      <c r="F448">
        <v>11435</v>
      </c>
      <c r="G448" t="s">
        <v>575</v>
      </c>
      <c r="H448">
        <v>1981953762</v>
      </c>
      <c r="I448" t="s">
        <v>131</v>
      </c>
      <c r="J448" t="s">
        <v>397</v>
      </c>
      <c r="K448" t="s">
        <v>152</v>
      </c>
      <c r="L448" t="s">
        <v>1714</v>
      </c>
      <c r="M448" t="s">
        <v>9534</v>
      </c>
      <c r="P448" s="31" t="str">
        <f t="shared" si="21"/>
        <v>Jaman Homoeo Hall (Dr.Md. Ronju Mia)</v>
      </c>
    </row>
    <row r="449" spans="1:16" hidden="1">
      <c r="A449" t="str">
        <f t="shared" si="18"/>
        <v>36-257</v>
      </c>
      <c r="B449">
        <f t="shared" si="19"/>
        <v>36</v>
      </c>
      <c r="C449">
        <v>257</v>
      </c>
      <c r="D449" t="s">
        <v>86</v>
      </c>
      <c r="E449" t="s">
        <v>1764</v>
      </c>
      <c r="F449">
        <v>4637</v>
      </c>
      <c r="G449" t="s">
        <v>1765</v>
      </c>
      <c r="H449">
        <v>1740544111</v>
      </c>
      <c r="I449" t="s">
        <v>1707</v>
      </c>
      <c r="J449" t="s">
        <v>172</v>
      </c>
      <c r="K449" t="s">
        <v>133</v>
      </c>
      <c r="L449" t="s">
        <v>1739</v>
      </c>
      <c r="M449" t="s">
        <v>1752</v>
      </c>
      <c r="P449" s="31" t="str">
        <f t="shared" si="21"/>
        <v>Jononi Homoeo Hall (Ratnessor Baroy)</v>
      </c>
    </row>
    <row r="450" spans="1:16" hidden="1">
      <c r="A450" t="str">
        <f t="shared" ref="A450:A513" si="22">B450&amp;"-"&amp;C450</f>
        <v>37-257</v>
      </c>
      <c r="B450">
        <f t="shared" ref="B450:B513" si="23">IF(C450=C449,B449+1,1)</f>
        <v>37</v>
      </c>
      <c r="C450">
        <v>257</v>
      </c>
      <c r="D450" t="s">
        <v>86</v>
      </c>
      <c r="E450" t="s">
        <v>1759</v>
      </c>
      <c r="F450">
        <v>4635</v>
      </c>
      <c r="G450" t="s">
        <v>1760</v>
      </c>
      <c r="H450" t="s">
        <v>1761</v>
      </c>
      <c r="I450" t="s">
        <v>1707</v>
      </c>
      <c r="J450" t="s">
        <v>172</v>
      </c>
      <c r="K450" t="s">
        <v>133</v>
      </c>
      <c r="L450" t="s">
        <v>1739</v>
      </c>
      <c r="M450" t="s">
        <v>1752</v>
      </c>
      <c r="P450" s="31" t="str">
        <f t="shared" ref="P450:P513" si="24">PROPER(G450&amp;" ("&amp;E450&amp;")")</f>
        <v>Joyita Ho (Mukul Kanti)</v>
      </c>
    </row>
    <row r="451" spans="1:16" hidden="1">
      <c r="A451" t="str">
        <f t="shared" si="22"/>
        <v>38-257</v>
      </c>
      <c r="B451">
        <f t="shared" si="23"/>
        <v>38</v>
      </c>
      <c r="C451">
        <v>257</v>
      </c>
      <c r="D451" t="s">
        <v>86</v>
      </c>
      <c r="E451" t="s">
        <v>1809</v>
      </c>
      <c r="F451">
        <v>4660</v>
      </c>
      <c r="G451" t="s">
        <v>1810</v>
      </c>
      <c r="H451">
        <v>1711411802</v>
      </c>
      <c r="I451" t="s">
        <v>1707</v>
      </c>
      <c r="J451" t="s">
        <v>230</v>
      </c>
      <c r="K451" t="s">
        <v>152</v>
      </c>
      <c r="L451" t="s">
        <v>1739</v>
      </c>
      <c r="M451" t="s">
        <v>1739</v>
      </c>
      <c r="P451" s="31" t="str">
        <f t="shared" si="24"/>
        <v>Kaya Anto Homoeo Hall (Krishno Kumar Ray)</v>
      </c>
    </row>
    <row r="452" spans="1:16" hidden="1">
      <c r="A452" t="str">
        <f t="shared" si="22"/>
        <v>39-257</v>
      </c>
      <c r="B452">
        <f t="shared" si="23"/>
        <v>39</v>
      </c>
      <c r="C452">
        <v>257</v>
      </c>
      <c r="D452" t="s">
        <v>86</v>
      </c>
      <c r="E452" t="s">
        <v>12753</v>
      </c>
      <c r="F452">
        <v>11678</v>
      </c>
      <c r="G452" t="s">
        <v>12754</v>
      </c>
      <c r="H452">
        <v>1922778542</v>
      </c>
      <c r="I452" t="s">
        <v>131</v>
      </c>
      <c r="J452" t="s">
        <v>10912</v>
      </c>
      <c r="K452" t="s">
        <v>152</v>
      </c>
      <c r="L452" t="s">
        <v>1714</v>
      </c>
      <c r="M452" t="s">
        <v>12755</v>
      </c>
      <c r="P452" s="31" t="str">
        <f t="shared" si="24"/>
        <v>Kazy Ahsania Homoeo Hall (K.M.Delowar Hossian )</v>
      </c>
    </row>
    <row r="453" spans="1:16" hidden="1">
      <c r="A453" t="str">
        <f t="shared" si="22"/>
        <v>40-257</v>
      </c>
      <c r="B453">
        <f t="shared" si="23"/>
        <v>40</v>
      </c>
      <c r="C453">
        <v>257</v>
      </c>
      <c r="D453" t="s">
        <v>86</v>
      </c>
      <c r="E453" t="s">
        <v>1823</v>
      </c>
      <c r="F453">
        <v>4668</v>
      </c>
      <c r="G453" t="s">
        <v>1824</v>
      </c>
      <c r="H453" t="s">
        <v>1825</v>
      </c>
      <c r="I453" t="s">
        <v>1707</v>
      </c>
      <c r="J453" t="s">
        <v>230</v>
      </c>
      <c r="K453" t="s">
        <v>152</v>
      </c>
      <c r="L453" t="s">
        <v>1708</v>
      </c>
      <c r="M453" t="s">
        <v>1708</v>
      </c>
      <c r="P453" s="31" t="str">
        <f t="shared" si="24"/>
        <v>Lamik Ho (Samim Hossion)</v>
      </c>
    </row>
    <row r="454" spans="1:16" hidden="1">
      <c r="A454" t="str">
        <f t="shared" si="22"/>
        <v>41-257</v>
      </c>
      <c r="B454">
        <f t="shared" si="23"/>
        <v>41</v>
      </c>
      <c r="C454">
        <v>257</v>
      </c>
      <c r="D454" t="s">
        <v>86</v>
      </c>
      <c r="E454" t="s">
        <v>1749</v>
      </c>
      <c r="F454">
        <v>4631</v>
      </c>
      <c r="G454" t="s">
        <v>1750</v>
      </c>
      <c r="H454" t="s">
        <v>1751</v>
      </c>
      <c r="I454" t="s">
        <v>1707</v>
      </c>
      <c r="J454" t="s">
        <v>172</v>
      </c>
      <c r="K454" t="s">
        <v>133</v>
      </c>
      <c r="L454" t="s">
        <v>1739</v>
      </c>
      <c r="M454" t="s">
        <v>1752</v>
      </c>
      <c r="P454" s="31" t="str">
        <f t="shared" si="24"/>
        <v>Lekha Ho. (Dr.Pronob Kirto)</v>
      </c>
    </row>
    <row r="455" spans="1:16" hidden="1">
      <c r="A455" t="str">
        <f t="shared" si="22"/>
        <v>42-257</v>
      </c>
      <c r="B455">
        <f t="shared" si="23"/>
        <v>42</v>
      </c>
      <c r="C455">
        <v>257</v>
      </c>
      <c r="D455" t="s">
        <v>86</v>
      </c>
      <c r="E455" t="s">
        <v>12128</v>
      </c>
      <c r="F455">
        <v>11419</v>
      </c>
      <c r="G455" t="s">
        <v>2890</v>
      </c>
      <c r="H455">
        <v>1913848483</v>
      </c>
      <c r="I455" t="s">
        <v>131</v>
      </c>
      <c r="J455" t="s">
        <v>230</v>
      </c>
      <c r="K455" t="s">
        <v>152</v>
      </c>
      <c r="L455" t="s">
        <v>1739</v>
      </c>
      <c r="M455" t="s">
        <v>12129</v>
      </c>
      <c r="P455" s="31" t="str">
        <f t="shared" si="24"/>
        <v>Loknath Homoeo Hall (Dr Sekhor)</v>
      </c>
    </row>
    <row r="456" spans="1:16" hidden="1">
      <c r="A456" t="str">
        <f t="shared" si="22"/>
        <v>43-257</v>
      </c>
      <c r="B456">
        <f t="shared" si="23"/>
        <v>43</v>
      </c>
      <c r="C456">
        <v>257</v>
      </c>
      <c r="D456" t="s">
        <v>86</v>
      </c>
      <c r="E456" t="s">
        <v>12751</v>
      </c>
      <c r="F456">
        <v>11677</v>
      </c>
      <c r="G456" t="s">
        <v>1111</v>
      </c>
      <c r="H456">
        <v>1758172206</v>
      </c>
      <c r="I456" t="s">
        <v>131</v>
      </c>
      <c r="J456" t="s">
        <v>11352</v>
      </c>
      <c r="K456" t="s">
        <v>152</v>
      </c>
      <c r="L456" t="s">
        <v>1714</v>
      </c>
      <c r="M456" t="s">
        <v>12752</v>
      </c>
      <c r="P456" s="31" t="str">
        <f t="shared" si="24"/>
        <v>Maa Homoeo Hall (Babul Bodho.)</v>
      </c>
    </row>
    <row r="457" spans="1:16" hidden="1">
      <c r="A457" t="str">
        <f t="shared" si="22"/>
        <v>44-257</v>
      </c>
      <c r="B457">
        <f t="shared" si="23"/>
        <v>44</v>
      </c>
      <c r="C457">
        <v>257</v>
      </c>
      <c r="D457" t="s">
        <v>86</v>
      </c>
      <c r="E457" t="s">
        <v>12148</v>
      </c>
      <c r="F457">
        <v>11431</v>
      </c>
      <c r="G457" t="s">
        <v>12149</v>
      </c>
      <c r="H457">
        <v>1715762271</v>
      </c>
      <c r="I457" t="s">
        <v>131</v>
      </c>
      <c r="J457" t="s">
        <v>397</v>
      </c>
      <c r="K457" t="s">
        <v>133</v>
      </c>
      <c r="L457" t="s">
        <v>1714</v>
      </c>
      <c r="M457" t="s">
        <v>12150</v>
      </c>
      <c r="P457" s="31" t="str">
        <f t="shared" si="24"/>
        <v>Maa Homoeo Hall. (Dr S.K Pall.)</v>
      </c>
    </row>
    <row r="458" spans="1:16" hidden="1">
      <c r="A458" t="str">
        <f t="shared" si="22"/>
        <v>45-257</v>
      </c>
      <c r="B458">
        <f t="shared" si="23"/>
        <v>45</v>
      </c>
      <c r="C458">
        <v>257</v>
      </c>
      <c r="D458" t="s">
        <v>86</v>
      </c>
      <c r="E458" t="s">
        <v>1778</v>
      </c>
      <c r="F458">
        <v>4645</v>
      </c>
      <c r="G458" t="s">
        <v>1779</v>
      </c>
      <c r="H458">
        <v>1725132929</v>
      </c>
      <c r="I458" t="s">
        <v>1707</v>
      </c>
      <c r="J458" t="s">
        <v>397</v>
      </c>
      <c r="K458" t="s">
        <v>138</v>
      </c>
      <c r="L458" t="s">
        <v>1739</v>
      </c>
      <c r="M458" t="s">
        <v>1740</v>
      </c>
      <c r="P458" s="31" t="str">
        <f t="shared" si="24"/>
        <v>Maa Homoeo Medical (Dr. Montos)</v>
      </c>
    </row>
    <row r="459" spans="1:16" hidden="1">
      <c r="A459" t="str">
        <f t="shared" si="22"/>
        <v>46-257</v>
      </c>
      <c r="B459">
        <f t="shared" si="23"/>
        <v>46</v>
      </c>
      <c r="C459">
        <v>257</v>
      </c>
      <c r="D459" t="s">
        <v>86</v>
      </c>
      <c r="E459" t="s">
        <v>12135</v>
      </c>
      <c r="F459">
        <v>11423</v>
      </c>
      <c r="G459" t="s">
        <v>12136</v>
      </c>
      <c r="H459">
        <v>1714708475</v>
      </c>
      <c r="I459" t="s">
        <v>131</v>
      </c>
      <c r="J459" t="s">
        <v>11807</v>
      </c>
      <c r="K459" t="s">
        <v>1315</v>
      </c>
      <c r="L459" t="s">
        <v>1739</v>
      </c>
      <c r="M459" t="s">
        <v>12137</v>
      </c>
      <c r="P459" s="31" t="str">
        <f t="shared" si="24"/>
        <v>Maa Kali Ho (Dr. Zalok Barori)</v>
      </c>
    </row>
    <row r="460" spans="1:16" hidden="1">
      <c r="A460" t="str">
        <f t="shared" si="22"/>
        <v>47-257</v>
      </c>
      <c r="B460">
        <f t="shared" si="23"/>
        <v>47</v>
      </c>
      <c r="C460">
        <v>257</v>
      </c>
      <c r="D460" t="s">
        <v>86</v>
      </c>
      <c r="E460" t="s">
        <v>12151</v>
      </c>
      <c r="F460">
        <v>11432</v>
      </c>
      <c r="G460" t="s">
        <v>5447</v>
      </c>
      <c r="H460">
        <v>1922754841</v>
      </c>
      <c r="I460" t="s">
        <v>131</v>
      </c>
      <c r="J460" t="s">
        <v>397</v>
      </c>
      <c r="K460" t="s">
        <v>152</v>
      </c>
      <c r="L460" t="s">
        <v>1714</v>
      </c>
      <c r="M460" t="s">
        <v>12152</v>
      </c>
      <c r="P460" s="31" t="str">
        <f t="shared" si="24"/>
        <v>Manob Seba Homoeo Hall (Dr.Md.Giasuddin.)</v>
      </c>
    </row>
    <row r="461" spans="1:16" hidden="1">
      <c r="A461" t="str">
        <f t="shared" si="22"/>
        <v>48-257</v>
      </c>
      <c r="B461">
        <f t="shared" si="23"/>
        <v>48</v>
      </c>
      <c r="C461">
        <v>257</v>
      </c>
      <c r="D461" t="s">
        <v>86</v>
      </c>
      <c r="E461" t="s">
        <v>12130</v>
      </c>
      <c r="F461">
        <v>11420</v>
      </c>
      <c r="G461" t="s">
        <v>210</v>
      </c>
      <c r="H461">
        <v>1912225774</v>
      </c>
      <c r="I461" t="s">
        <v>131</v>
      </c>
      <c r="J461" t="s">
        <v>11807</v>
      </c>
      <c r="K461" t="s">
        <v>152</v>
      </c>
      <c r="L461" t="s">
        <v>1739</v>
      </c>
      <c r="M461" t="s">
        <v>1740</v>
      </c>
      <c r="P461" s="31" t="str">
        <f t="shared" si="24"/>
        <v>Master Homoeo Hall (Jakir Hossain )</v>
      </c>
    </row>
    <row r="462" spans="1:16" hidden="1">
      <c r="A462" t="str">
        <f t="shared" si="22"/>
        <v>49-257</v>
      </c>
      <c r="B462">
        <f t="shared" si="23"/>
        <v>49</v>
      </c>
      <c r="C462">
        <v>257</v>
      </c>
      <c r="D462" t="s">
        <v>86</v>
      </c>
      <c r="E462" t="s">
        <v>1437</v>
      </c>
      <c r="F462">
        <v>4644</v>
      </c>
      <c r="G462" t="s">
        <v>813</v>
      </c>
      <c r="H462">
        <v>1715511474</v>
      </c>
      <c r="I462" t="s">
        <v>1707</v>
      </c>
      <c r="J462" t="s">
        <v>397</v>
      </c>
      <c r="K462" t="s">
        <v>138</v>
      </c>
      <c r="L462" t="s">
        <v>1739</v>
      </c>
      <c r="M462" t="s">
        <v>1740</v>
      </c>
      <c r="N462" t="s">
        <v>15549</v>
      </c>
      <c r="P462" s="31" t="str">
        <f t="shared" si="24"/>
        <v>Masud Homoeo Hall (Dr.Masud)</v>
      </c>
    </row>
    <row r="463" spans="1:16" hidden="1">
      <c r="A463" t="str">
        <f t="shared" si="22"/>
        <v>50-257</v>
      </c>
      <c r="B463">
        <f t="shared" si="23"/>
        <v>50</v>
      </c>
      <c r="C463">
        <v>257</v>
      </c>
      <c r="D463" t="s">
        <v>86</v>
      </c>
      <c r="E463" t="s">
        <v>1811</v>
      </c>
      <c r="F463">
        <v>4663</v>
      </c>
      <c r="G463" t="s">
        <v>1812</v>
      </c>
      <c r="H463" t="s">
        <v>1813</v>
      </c>
      <c r="I463" t="s">
        <v>1707</v>
      </c>
      <c r="J463" t="s">
        <v>230</v>
      </c>
      <c r="K463" t="s">
        <v>133</v>
      </c>
      <c r="L463" t="s">
        <v>1739</v>
      </c>
      <c r="M463" t="s">
        <v>1783</v>
      </c>
      <c r="P463" s="31" t="str">
        <f t="shared" si="24"/>
        <v>Matre Ho (Dr. Napal Chan)</v>
      </c>
    </row>
    <row r="464" spans="1:16" hidden="1">
      <c r="A464" t="str">
        <f t="shared" si="22"/>
        <v>51-257</v>
      </c>
      <c r="B464">
        <f t="shared" si="23"/>
        <v>51</v>
      </c>
      <c r="C464">
        <v>257</v>
      </c>
      <c r="D464" t="s">
        <v>86</v>
      </c>
      <c r="E464" t="s">
        <v>1729</v>
      </c>
      <c r="F464">
        <v>4620</v>
      </c>
      <c r="G464" t="s">
        <v>1730</v>
      </c>
      <c r="H464">
        <v>0</v>
      </c>
      <c r="I464" t="s">
        <v>1707</v>
      </c>
      <c r="J464" t="s">
        <v>132</v>
      </c>
      <c r="K464" t="s">
        <v>133</v>
      </c>
      <c r="L464" t="s">
        <v>1714</v>
      </c>
      <c r="M464" t="s">
        <v>1725</v>
      </c>
      <c r="P464" s="31" t="str">
        <f t="shared" si="24"/>
        <v>Matree Homoeo Hall (Miher Taqlukdar)</v>
      </c>
    </row>
    <row r="465" spans="1:16" hidden="1">
      <c r="A465" t="str">
        <f t="shared" si="22"/>
        <v>52-257</v>
      </c>
      <c r="B465">
        <f t="shared" si="23"/>
        <v>52</v>
      </c>
      <c r="C465">
        <v>257</v>
      </c>
      <c r="D465" t="s">
        <v>86</v>
      </c>
      <c r="E465" t="s">
        <v>1802</v>
      </c>
      <c r="F465">
        <v>4657</v>
      </c>
      <c r="G465" t="s">
        <v>1803</v>
      </c>
      <c r="H465">
        <v>1732886113</v>
      </c>
      <c r="I465" t="s">
        <v>1707</v>
      </c>
      <c r="J465" t="s">
        <v>230</v>
      </c>
      <c r="K465" t="s">
        <v>133</v>
      </c>
      <c r="L465" t="s">
        <v>1739</v>
      </c>
      <c r="M465" t="s">
        <v>1739</v>
      </c>
      <c r="P465" s="31" t="str">
        <f t="shared" si="24"/>
        <v>Mayerkol Homoeo Hall (Dr. Jagodis Biswas)</v>
      </c>
    </row>
    <row r="466" spans="1:16" hidden="1">
      <c r="A466" t="str">
        <f t="shared" si="22"/>
        <v>53-257</v>
      </c>
      <c r="B466">
        <f t="shared" si="23"/>
        <v>53</v>
      </c>
      <c r="C466">
        <v>257</v>
      </c>
      <c r="D466" t="s">
        <v>86</v>
      </c>
      <c r="E466" t="s">
        <v>12162</v>
      </c>
      <c r="F466">
        <v>11438</v>
      </c>
      <c r="G466" t="s">
        <v>12163</v>
      </c>
      <c r="H466">
        <v>1721932630</v>
      </c>
      <c r="I466" t="s">
        <v>131</v>
      </c>
      <c r="J466" t="s">
        <v>10903</v>
      </c>
      <c r="K466" t="s">
        <v>152</v>
      </c>
      <c r="L466" t="s">
        <v>1714</v>
      </c>
      <c r="M466" t="s">
        <v>12164</v>
      </c>
      <c r="P466" s="31" t="str">
        <f t="shared" si="24"/>
        <v>Messsr Mohsinia Homoeo Hall (Dr Luthfor Rahman)</v>
      </c>
    </row>
    <row r="467" spans="1:16" hidden="1">
      <c r="A467" t="str">
        <f t="shared" si="22"/>
        <v>54-257</v>
      </c>
      <c r="B467">
        <f t="shared" si="23"/>
        <v>54</v>
      </c>
      <c r="C467">
        <v>257</v>
      </c>
      <c r="D467" t="s">
        <v>86</v>
      </c>
      <c r="E467" t="s">
        <v>10719</v>
      </c>
      <c r="F467">
        <v>10742</v>
      </c>
      <c r="G467" t="s">
        <v>356</v>
      </c>
      <c r="H467">
        <v>1714665993</v>
      </c>
      <c r="I467" t="s">
        <v>131</v>
      </c>
      <c r="J467" t="s">
        <v>2596</v>
      </c>
      <c r="K467" t="s">
        <v>152</v>
      </c>
      <c r="L467" t="s">
        <v>10720</v>
      </c>
      <c r="M467" t="s">
        <v>10720</v>
      </c>
      <c r="P467" s="31" t="str">
        <f t="shared" si="24"/>
        <v>Modern Homoeo Hall (Dr: Unus Ali Shordar)</v>
      </c>
    </row>
    <row r="468" spans="1:16" hidden="1">
      <c r="A468" t="str">
        <f t="shared" si="22"/>
        <v>55-257</v>
      </c>
      <c r="B468">
        <f t="shared" si="23"/>
        <v>55</v>
      </c>
      <c r="C468">
        <v>257</v>
      </c>
      <c r="D468" t="s">
        <v>86</v>
      </c>
      <c r="E468" t="s">
        <v>10727</v>
      </c>
      <c r="F468">
        <v>10746</v>
      </c>
      <c r="G468" t="s">
        <v>10728</v>
      </c>
      <c r="H468">
        <v>1628382383</v>
      </c>
      <c r="I468" t="s">
        <v>131</v>
      </c>
      <c r="J468" t="s">
        <v>2596</v>
      </c>
      <c r="K468" t="s">
        <v>133</v>
      </c>
      <c r="L468" t="s">
        <v>10729</v>
      </c>
      <c r="M468" t="s">
        <v>10729</v>
      </c>
      <c r="P468" s="31" t="str">
        <f t="shared" si="24"/>
        <v>Moloy Homoeo Hall (Dr: Monoj Ray)</v>
      </c>
    </row>
    <row r="469" spans="1:16" hidden="1">
      <c r="A469" t="str">
        <f t="shared" si="22"/>
        <v>56-257</v>
      </c>
      <c r="B469">
        <f t="shared" si="23"/>
        <v>56</v>
      </c>
      <c r="C469">
        <v>257</v>
      </c>
      <c r="D469" t="s">
        <v>86</v>
      </c>
      <c r="E469" t="s">
        <v>1741</v>
      </c>
      <c r="F469">
        <v>4626</v>
      </c>
      <c r="G469" t="s">
        <v>1742</v>
      </c>
      <c r="H469" t="s">
        <v>1743</v>
      </c>
      <c r="I469" t="s">
        <v>1707</v>
      </c>
      <c r="J469" t="s">
        <v>172</v>
      </c>
      <c r="K469" t="s">
        <v>133</v>
      </c>
      <c r="L469" t="s">
        <v>1739</v>
      </c>
      <c r="M469" t="s">
        <v>1740</v>
      </c>
      <c r="P469" s="31" t="str">
        <f t="shared" si="24"/>
        <v>Monmohon Ho. (Dr.Nihanondo)</v>
      </c>
    </row>
    <row r="470" spans="1:16" hidden="1">
      <c r="A470" t="str">
        <f t="shared" si="22"/>
        <v>57-257</v>
      </c>
      <c r="B470">
        <f t="shared" si="23"/>
        <v>57</v>
      </c>
      <c r="C470">
        <v>257</v>
      </c>
      <c r="D470" t="s">
        <v>86</v>
      </c>
      <c r="E470" t="s">
        <v>11284</v>
      </c>
      <c r="F470">
        <v>11190</v>
      </c>
      <c r="G470" t="s">
        <v>11632</v>
      </c>
      <c r="H470">
        <v>1934448326</v>
      </c>
      <c r="I470">
        <v>0</v>
      </c>
      <c r="J470">
        <v>0</v>
      </c>
      <c r="K470" t="s">
        <v>138</v>
      </c>
      <c r="L470" t="s">
        <v>1714</v>
      </c>
      <c r="M470" t="s">
        <v>1714</v>
      </c>
      <c r="P470" s="31" t="str">
        <f t="shared" si="24"/>
        <v>Mpo-Saifull Islam-Madaripur (Self Stock)</v>
      </c>
    </row>
    <row r="471" spans="1:16" hidden="1">
      <c r="A471" t="str">
        <f t="shared" si="22"/>
        <v>58-257</v>
      </c>
      <c r="B471">
        <f t="shared" si="23"/>
        <v>58</v>
      </c>
      <c r="C471">
        <v>257</v>
      </c>
      <c r="D471" t="s">
        <v>86</v>
      </c>
      <c r="E471" t="s">
        <v>10721</v>
      </c>
      <c r="F471">
        <v>10743</v>
      </c>
      <c r="G471" t="s">
        <v>3426</v>
      </c>
      <c r="H471">
        <v>1724090101</v>
      </c>
      <c r="I471" t="s">
        <v>131</v>
      </c>
      <c r="J471" t="s">
        <v>2596</v>
      </c>
      <c r="K471" t="s">
        <v>152</v>
      </c>
      <c r="L471" t="s">
        <v>10722</v>
      </c>
      <c r="M471" t="s">
        <v>10722</v>
      </c>
      <c r="P471" s="31" t="str">
        <f t="shared" si="24"/>
        <v>Mukta Homoeo Hall (Dr: Shoraf Ali)</v>
      </c>
    </row>
    <row r="472" spans="1:16" hidden="1">
      <c r="A472" t="str">
        <f t="shared" si="22"/>
        <v>59-257</v>
      </c>
      <c r="B472">
        <f t="shared" si="23"/>
        <v>59</v>
      </c>
      <c r="C472">
        <v>257</v>
      </c>
      <c r="D472" t="s">
        <v>86</v>
      </c>
      <c r="E472" t="s">
        <v>12756</v>
      </c>
      <c r="F472">
        <v>11679</v>
      </c>
      <c r="G472" t="s">
        <v>12757</v>
      </c>
      <c r="H472">
        <v>1712493665</v>
      </c>
      <c r="I472" t="s">
        <v>131</v>
      </c>
      <c r="J472" t="s">
        <v>10892</v>
      </c>
      <c r="K472" t="s">
        <v>1315</v>
      </c>
      <c r="L472" t="s">
        <v>1714</v>
      </c>
      <c r="M472" t="s">
        <v>1788</v>
      </c>
      <c r="P472" s="31" t="str">
        <f t="shared" si="24"/>
        <v>National Medical Hall (K.M Lutfor Rahman)</v>
      </c>
    </row>
    <row r="473" spans="1:16" hidden="1">
      <c r="A473" t="str">
        <f t="shared" si="22"/>
        <v>60-257</v>
      </c>
      <c r="B473">
        <f t="shared" si="23"/>
        <v>60</v>
      </c>
      <c r="C473">
        <v>257</v>
      </c>
      <c r="D473" t="s">
        <v>86</v>
      </c>
      <c r="E473">
        <v>0</v>
      </c>
      <c r="F473">
        <v>4679</v>
      </c>
      <c r="G473" t="s">
        <v>1839</v>
      </c>
      <c r="H473" t="s">
        <v>1840</v>
      </c>
      <c r="I473" t="s">
        <v>1707</v>
      </c>
      <c r="J473" t="s">
        <v>274</v>
      </c>
      <c r="K473" t="s">
        <v>133</v>
      </c>
      <c r="L473" t="s">
        <v>1739</v>
      </c>
      <c r="M473" t="s">
        <v>1719</v>
      </c>
      <c r="P473" s="31" t="str">
        <f t="shared" si="24"/>
        <v>Nayon Tara Ho (0)</v>
      </c>
    </row>
    <row r="474" spans="1:16" hidden="1">
      <c r="A474" t="str">
        <f t="shared" si="22"/>
        <v>61-257</v>
      </c>
      <c r="B474">
        <f t="shared" si="23"/>
        <v>61</v>
      </c>
      <c r="C474">
        <v>257</v>
      </c>
      <c r="D474" t="s">
        <v>86</v>
      </c>
      <c r="E474" t="s">
        <v>1746</v>
      </c>
      <c r="F474">
        <v>4629</v>
      </c>
      <c r="G474" t="s">
        <v>1747</v>
      </c>
      <c r="H474" t="s">
        <v>1748</v>
      </c>
      <c r="I474" t="s">
        <v>1707</v>
      </c>
      <c r="J474" t="s">
        <v>172</v>
      </c>
      <c r="K474" t="s">
        <v>133</v>
      </c>
      <c r="L474" t="s">
        <v>1739</v>
      </c>
      <c r="M474" t="s">
        <v>1740</v>
      </c>
      <c r="P474" s="31" t="str">
        <f t="shared" si="24"/>
        <v>Niramoy Ho. (Dr Pisus Mallik)</v>
      </c>
    </row>
    <row r="475" spans="1:16" hidden="1">
      <c r="A475" t="str">
        <f t="shared" si="22"/>
        <v>62-257</v>
      </c>
      <c r="B475">
        <f t="shared" si="23"/>
        <v>62</v>
      </c>
      <c r="C475">
        <v>257</v>
      </c>
      <c r="D475" t="s">
        <v>86</v>
      </c>
      <c r="E475" t="s">
        <v>1817</v>
      </c>
      <c r="F475">
        <v>4666</v>
      </c>
      <c r="G475" t="s">
        <v>1818</v>
      </c>
      <c r="H475">
        <v>17244566398</v>
      </c>
      <c r="I475" t="s">
        <v>1707</v>
      </c>
      <c r="J475" t="s">
        <v>230</v>
      </c>
      <c r="K475" t="s">
        <v>133</v>
      </c>
      <c r="L475" t="s">
        <v>1739</v>
      </c>
      <c r="M475" t="s">
        <v>1783</v>
      </c>
      <c r="P475" s="31" t="str">
        <f t="shared" si="24"/>
        <v>Nithor Homoeo Hall (Rahul Haida)</v>
      </c>
    </row>
    <row r="476" spans="1:16" hidden="1">
      <c r="A476" t="str">
        <f t="shared" si="22"/>
        <v>63-257</v>
      </c>
      <c r="B476">
        <f t="shared" si="23"/>
        <v>63</v>
      </c>
      <c r="C476">
        <v>257</v>
      </c>
      <c r="D476" t="s">
        <v>86</v>
      </c>
      <c r="E476" t="s">
        <v>1706</v>
      </c>
      <c r="F476">
        <v>4609</v>
      </c>
      <c r="G476" t="s">
        <v>482</v>
      </c>
      <c r="H476">
        <v>1718795007</v>
      </c>
      <c r="I476" t="s">
        <v>1707</v>
      </c>
      <c r="J476" t="s">
        <v>132</v>
      </c>
      <c r="K476" t="s">
        <v>133</v>
      </c>
      <c r="L476" t="s">
        <v>1708</v>
      </c>
      <c r="M476" t="s">
        <v>1708</v>
      </c>
      <c r="P476" s="31" t="str">
        <f t="shared" si="24"/>
        <v>Nuha Homoeo Hall (Mizanur Rahman)</v>
      </c>
    </row>
    <row r="477" spans="1:16" hidden="1">
      <c r="A477" t="str">
        <f t="shared" si="22"/>
        <v>64-257</v>
      </c>
      <c r="B477">
        <f t="shared" si="23"/>
        <v>64</v>
      </c>
      <c r="C477">
        <v>257</v>
      </c>
      <c r="D477" t="s">
        <v>86</v>
      </c>
      <c r="E477" t="s">
        <v>10725</v>
      </c>
      <c r="F477">
        <v>10745</v>
      </c>
      <c r="G477" t="s">
        <v>4514</v>
      </c>
      <c r="H477">
        <v>1918682310</v>
      </c>
      <c r="I477" t="s">
        <v>131</v>
      </c>
      <c r="J477" t="s">
        <v>2596</v>
      </c>
      <c r="K477" t="s">
        <v>133</v>
      </c>
      <c r="L477" t="s">
        <v>10726</v>
      </c>
      <c r="M477" t="s">
        <v>10726</v>
      </c>
      <c r="P477" s="31" t="str">
        <f t="shared" si="24"/>
        <v>Orpita Homoeo Hall (Dr: Songkor Bakcy)</v>
      </c>
    </row>
    <row r="478" spans="1:16" hidden="1">
      <c r="A478" t="str">
        <f t="shared" si="22"/>
        <v>65-257</v>
      </c>
      <c r="B478">
        <f t="shared" si="23"/>
        <v>65</v>
      </c>
      <c r="C478">
        <v>257</v>
      </c>
      <c r="D478" t="s">
        <v>86</v>
      </c>
      <c r="E478" t="s">
        <v>1796</v>
      </c>
      <c r="F478">
        <v>4651</v>
      </c>
      <c r="G478" t="s">
        <v>1797</v>
      </c>
      <c r="H478">
        <v>1714985049</v>
      </c>
      <c r="I478" t="s">
        <v>1707</v>
      </c>
      <c r="J478" t="s">
        <v>397</v>
      </c>
      <c r="K478" t="s">
        <v>138</v>
      </c>
      <c r="L478" t="s">
        <v>1739</v>
      </c>
      <c r="M478" t="s">
        <v>1719</v>
      </c>
      <c r="P478" s="31" t="str">
        <f t="shared" si="24"/>
        <v>Pankos Homoeo Hall (Prodip Kumar)</v>
      </c>
    </row>
    <row r="479" spans="1:16" hidden="1">
      <c r="A479" t="str">
        <f t="shared" si="22"/>
        <v>66-257</v>
      </c>
      <c r="B479">
        <f t="shared" si="23"/>
        <v>66</v>
      </c>
      <c r="C479">
        <v>257</v>
      </c>
      <c r="D479" t="s">
        <v>86</v>
      </c>
      <c r="E479" t="s">
        <v>1830</v>
      </c>
      <c r="F479">
        <v>4671</v>
      </c>
      <c r="G479" t="s">
        <v>1831</v>
      </c>
      <c r="H479" t="s">
        <v>1832</v>
      </c>
      <c r="I479" t="s">
        <v>1707</v>
      </c>
      <c r="J479" t="s">
        <v>230</v>
      </c>
      <c r="K479" t="s">
        <v>152</v>
      </c>
      <c r="L479" t="s">
        <v>1708</v>
      </c>
      <c r="M479" t="s">
        <v>1708</v>
      </c>
      <c r="P479" s="31" t="str">
        <f t="shared" si="24"/>
        <v>Pankos Kumar (Chadsir Ho C)</v>
      </c>
    </row>
    <row r="480" spans="1:16" hidden="1">
      <c r="A480" t="str">
        <f t="shared" si="22"/>
        <v>67-257</v>
      </c>
      <c r="B480">
        <f t="shared" si="23"/>
        <v>67</v>
      </c>
      <c r="C480">
        <v>257</v>
      </c>
      <c r="D480" t="s">
        <v>86</v>
      </c>
      <c r="E480" t="s">
        <v>1762</v>
      </c>
      <c r="F480">
        <v>4636</v>
      </c>
      <c r="G480" t="s">
        <v>1763</v>
      </c>
      <c r="H480">
        <v>1734187588</v>
      </c>
      <c r="I480" t="s">
        <v>1707</v>
      </c>
      <c r="J480" t="s">
        <v>172</v>
      </c>
      <c r="K480" t="s">
        <v>152</v>
      </c>
      <c r="L480" t="s">
        <v>1739</v>
      </c>
      <c r="M480" t="s">
        <v>1752</v>
      </c>
      <c r="P480" s="31" t="str">
        <f t="shared" si="24"/>
        <v>Patchful Homoeo Hall (Santos Kumar)</v>
      </c>
    </row>
    <row r="481" spans="1:16" hidden="1">
      <c r="A481" t="str">
        <f t="shared" si="22"/>
        <v>68-257</v>
      </c>
      <c r="B481">
        <f t="shared" si="23"/>
        <v>68</v>
      </c>
      <c r="C481">
        <v>257</v>
      </c>
      <c r="D481" t="s">
        <v>86</v>
      </c>
      <c r="E481" t="s">
        <v>1709</v>
      </c>
      <c r="F481">
        <v>4611</v>
      </c>
      <c r="G481" t="s">
        <v>1710</v>
      </c>
      <c r="H481" t="s">
        <v>1711</v>
      </c>
      <c r="I481" t="s">
        <v>1707</v>
      </c>
      <c r="J481" t="s">
        <v>132</v>
      </c>
      <c r="K481" t="s">
        <v>152</v>
      </c>
      <c r="L481" t="s">
        <v>1708</v>
      </c>
      <c r="M481" t="s">
        <v>1712</v>
      </c>
      <c r="P481" s="31" t="str">
        <f t="shared" si="24"/>
        <v>Rahma. A. Khoda (Fariduddin)</v>
      </c>
    </row>
    <row r="482" spans="1:16" hidden="1">
      <c r="A482" t="str">
        <f t="shared" si="22"/>
        <v>69-257</v>
      </c>
      <c r="B482">
        <f t="shared" si="23"/>
        <v>69</v>
      </c>
      <c r="C482">
        <v>257</v>
      </c>
      <c r="D482" t="s">
        <v>86</v>
      </c>
      <c r="E482" t="s">
        <v>1795</v>
      </c>
      <c r="F482">
        <v>4650</v>
      </c>
      <c r="G482" t="s">
        <v>511</v>
      </c>
      <c r="H482">
        <v>1711194760</v>
      </c>
      <c r="I482" t="s">
        <v>1707</v>
      </c>
      <c r="J482" t="s">
        <v>397</v>
      </c>
      <c r="K482" t="s">
        <v>138</v>
      </c>
      <c r="L482" t="s">
        <v>1794</v>
      </c>
      <c r="M482" t="s">
        <v>1714</v>
      </c>
      <c r="P482" s="31" t="str">
        <f t="shared" si="24"/>
        <v>Rahman Homoeo Hall (Dr. Sapon)</v>
      </c>
    </row>
    <row r="483" spans="1:16" hidden="1">
      <c r="A483" t="str">
        <f t="shared" si="22"/>
        <v>70-257</v>
      </c>
      <c r="B483">
        <f t="shared" si="23"/>
        <v>70</v>
      </c>
      <c r="C483">
        <v>257</v>
      </c>
      <c r="D483" t="s">
        <v>86</v>
      </c>
      <c r="E483" t="s">
        <v>12133</v>
      </c>
      <c r="F483">
        <v>11422</v>
      </c>
      <c r="G483" t="s">
        <v>12134</v>
      </c>
      <c r="H483">
        <v>1718919216</v>
      </c>
      <c r="I483" t="s">
        <v>131</v>
      </c>
      <c r="J483" t="s">
        <v>10889</v>
      </c>
      <c r="K483" t="s">
        <v>152</v>
      </c>
      <c r="L483" t="s">
        <v>1739</v>
      </c>
      <c r="M483" t="s">
        <v>1740</v>
      </c>
      <c r="P483" s="31" t="str">
        <f t="shared" si="24"/>
        <v>Rajendro Ho Hall (Dr Suraj Datto)</v>
      </c>
    </row>
    <row r="484" spans="1:16" hidden="1">
      <c r="A484" t="str">
        <f t="shared" si="22"/>
        <v>71-257</v>
      </c>
      <c r="B484">
        <f t="shared" si="23"/>
        <v>71</v>
      </c>
      <c r="C484">
        <v>257</v>
      </c>
      <c r="D484" t="s">
        <v>86</v>
      </c>
      <c r="E484" t="s">
        <v>1814</v>
      </c>
      <c r="F484">
        <v>4664</v>
      </c>
      <c r="G484" t="s">
        <v>519</v>
      </c>
      <c r="H484">
        <v>1722140061</v>
      </c>
      <c r="I484" t="s">
        <v>1707</v>
      </c>
      <c r="J484" t="s">
        <v>230</v>
      </c>
      <c r="K484" t="s">
        <v>133</v>
      </c>
      <c r="L484" t="s">
        <v>1739</v>
      </c>
      <c r="M484" t="s">
        <v>1783</v>
      </c>
      <c r="P484" s="31" t="str">
        <f t="shared" si="24"/>
        <v>Ray Homoeo Hall (Dr.Josorath Ray)</v>
      </c>
    </row>
    <row r="485" spans="1:16" hidden="1">
      <c r="A485" t="str">
        <f t="shared" si="22"/>
        <v>72-257</v>
      </c>
      <c r="B485">
        <f t="shared" si="23"/>
        <v>72</v>
      </c>
      <c r="C485">
        <v>257</v>
      </c>
      <c r="D485" t="s">
        <v>86</v>
      </c>
      <c r="E485" t="s">
        <v>1789</v>
      </c>
      <c r="F485">
        <v>4648</v>
      </c>
      <c r="G485" t="s">
        <v>1790</v>
      </c>
      <c r="H485" t="s">
        <v>1791</v>
      </c>
      <c r="I485" t="s">
        <v>1707</v>
      </c>
      <c r="J485" t="s">
        <v>397</v>
      </c>
      <c r="K485" t="s">
        <v>138</v>
      </c>
      <c r="L485" t="s">
        <v>1787</v>
      </c>
      <c r="M485" t="s">
        <v>1788</v>
      </c>
      <c r="P485" s="31" t="str">
        <f t="shared" si="24"/>
        <v>Refine Ho (Mejnur Rahaman)</v>
      </c>
    </row>
    <row r="486" spans="1:16" hidden="1">
      <c r="A486" t="str">
        <f t="shared" si="22"/>
        <v>73-257</v>
      </c>
      <c r="B486">
        <f t="shared" si="23"/>
        <v>73</v>
      </c>
      <c r="C486">
        <v>257</v>
      </c>
      <c r="D486" t="s">
        <v>86</v>
      </c>
      <c r="E486" t="s">
        <v>12746</v>
      </c>
      <c r="F486">
        <v>11675</v>
      </c>
      <c r="G486" t="s">
        <v>12747</v>
      </c>
      <c r="H486">
        <v>1725237237</v>
      </c>
      <c r="I486" t="s">
        <v>131</v>
      </c>
      <c r="J486" t="s">
        <v>397</v>
      </c>
      <c r="K486" t="s">
        <v>152</v>
      </c>
      <c r="L486" t="s">
        <v>1714</v>
      </c>
      <c r="M486" t="s">
        <v>1788</v>
      </c>
      <c r="P486" s="31" t="str">
        <f t="shared" si="24"/>
        <v>Sabid Homoeo Hall (Dr. Sabid Hossian )</v>
      </c>
    </row>
    <row r="487" spans="1:16" hidden="1">
      <c r="A487" t="str">
        <f t="shared" si="22"/>
        <v>74-257</v>
      </c>
      <c r="B487">
        <f t="shared" si="23"/>
        <v>74</v>
      </c>
      <c r="C487">
        <v>257</v>
      </c>
      <c r="D487" t="s">
        <v>86</v>
      </c>
      <c r="E487" t="s">
        <v>1784</v>
      </c>
      <c r="F487">
        <v>4647</v>
      </c>
      <c r="G487" t="s">
        <v>1785</v>
      </c>
      <c r="H487" t="s">
        <v>1786</v>
      </c>
      <c r="I487" t="s">
        <v>1707</v>
      </c>
      <c r="J487" t="s">
        <v>397</v>
      </c>
      <c r="K487" t="s">
        <v>138</v>
      </c>
      <c r="L487" t="s">
        <v>1787</v>
      </c>
      <c r="M487" t="s">
        <v>1788</v>
      </c>
      <c r="P487" s="31" t="str">
        <f t="shared" si="24"/>
        <v>Sabuj Ho Hall (Dr.Sabuj Kaji)</v>
      </c>
    </row>
    <row r="488" spans="1:16" hidden="1">
      <c r="A488" t="str">
        <f t="shared" si="22"/>
        <v>75-257</v>
      </c>
      <c r="B488">
        <f t="shared" si="23"/>
        <v>75</v>
      </c>
      <c r="C488">
        <v>257</v>
      </c>
      <c r="D488" t="s">
        <v>86</v>
      </c>
      <c r="E488" t="s">
        <v>12154</v>
      </c>
      <c r="F488">
        <v>11434</v>
      </c>
      <c r="G488" t="s">
        <v>12155</v>
      </c>
      <c r="H488">
        <v>1677673680</v>
      </c>
      <c r="I488" t="s">
        <v>131</v>
      </c>
      <c r="J488" t="s">
        <v>397</v>
      </c>
      <c r="K488" t="s">
        <v>152</v>
      </c>
      <c r="L488" t="s">
        <v>1714</v>
      </c>
      <c r="M488" t="s">
        <v>12156</v>
      </c>
      <c r="P488" s="31" t="str">
        <f t="shared" si="24"/>
        <v>Sastho Seba Homoeo Hall (Khadija Akter)</v>
      </c>
    </row>
    <row r="489" spans="1:16" hidden="1">
      <c r="A489" t="str">
        <f t="shared" si="22"/>
        <v>76-257</v>
      </c>
      <c r="B489">
        <f t="shared" si="23"/>
        <v>76</v>
      </c>
      <c r="C489">
        <v>257</v>
      </c>
      <c r="D489" t="s">
        <v>86</v>
      </c>
      <c r="E489" t="s">
        <v>1833</v>
      </c>
      <c r="F489">
        <v>4672</v>
      </c>
      <c r="G489" t="s">
        <v>1834</v>
      </c>
      <c r="H489" t="s">
        <v>1835</v>
      </c>
      <c r="I489" t="s">
        <v>1822</v>
      </c>
      <c r="J489" t="s">
        <v>230</v>
      </c>
      <c r="K489" t="s">
        <v>152</v>
      </c>
      <c r="L489" t="s">
        <v>1708</v>
      </c>
      <c r="M489" t="s">
        <v>1708</v>
      </c>
      <c r="P489" s="31" t="str">
        <f t="shared" si="24"/>
        <v>Sefa Habiba Ho (Mostafa Kamal)</v>
      </c>
    </row>
    <row r="490" spans="1:16" hidden="1">
      <c r="A490" t="str">
        <f t="shared" si="22"/>
        <v>77-257</v>
      </c>
      <c r="B490">
        <f t="shared" si="23"/>
        <v>77</v>
      </c>
      <c r="C490">
        <v>257</v>
      </c>
      <c r="D490" t="s">
        <v>86</v>
      </c>
      <c r="E490" t="s">
        <v>12165</v>
      </c>
      <c r="F490">
        <v>11439</v>
      </c>
      <c r="G490" t="s">
        <v>12166</v>
      </c>
      <c r="H490">
        <v>1733422414</v>
      </c>
      <c r="I490" t="s">
        <v>131</v>
      </c>
      <c r="J490" t="s">
        <v>12167</v>
      </c>
      <c r="K490" t="s">
        <v>133</v>
      </c>
      <c r="L490" t="s">
        <v>1708</v>
      </c>
      <c r="M490" t="s">
        <v>1801</v>
      </c>
      <c r="P490" s="31" t="str">
        <f t="shared" si="24"/>
        <v>Sefa Habiba Homoeo Hall (Dr.M.Mostofa Kamal.)</v>
      </c>
    </row>
    <row r="491" spans="1:16" hidden="1">
      <c r="A491" t="str">
        <f t="shared" si="22"/>
        <v>78-257</v>
      </c>
      <c r="B491">
        <f t="shared" si="23"/>
        <v>78</v>
      </c>
      <c r="C491">
        <v>257</v>
      </c>
      <c r="D491" t="s">
        <v>86</v>
      </c>
      <c r="E491" t="s">
        <v>12127</v>
      </c>
      <c r="F491">
        <v>11418</v>
      </c>
      <c r="G491" t="s">
        <v>199</v>
      </c>
      <c r="H491">
        <v>1937242434</v>
      </c>
      <c r="I491" t="s">
        <v>131</v>
      </c>
      <c r="J491" t="s">
        <v>172</v>
      </c>
      <c r="K491" t="s">
        <v>133</v>
      </c>
      <c r="L491" t="s">
        <v>1739</v>
      </c>
      <c r="M491" t="s">
        <v>1740</v>
      </c>
      <c r="P491" s="31" t="str">
        <f t="shared" si="24"/>
        <v>Sefa Homoeo Hall (Masum Islam)</v>
      </c>
    </row>
    <row r="492" spans="1:16" hidden="1">
      <c r="A492" t="str">
        <f t="shared" si="22"/>
        <v>79-257</v>
      </c>
      <c r="B492">
        <f t="shared" si="23"/>
        <v>79</v>
      </c>
      <c r="C492">
        <v>257</v>
      </c>
      <c r="D492" t="s">
        <v>86</v>
      </c>
      <c r="E492" t="s">
        <v>1766</v>
      </c>
      <c r="F492">
        <v>4640</v>
      </c>
      <c r="G492" t="s">
        <v>1767</v>
      </c>
      <c r="H492" t="s">
        <v>1768</v>
      </c>
      <c r="I492" t="s">
        <v>1707</v>
      </c>
      <c r="J492" t="s">
        <v>172</v>
      </c>
      <c r="K492" t="s">
        <v>152</v>
      </c>
      <c r="L492" t="s">
        <v>1714</v>
      </c>
      <c r="M492" t="s">
        <v>1714</v>
      </c>
      <c r="P492" s="31" t="str">
        <f t="shared" si="24"/>
        <v>Sefa Homoeo Niloy (Shahidul Islam)</v>
      </c>
    </row>
    <row r="493" spans="1:16" hidden="1">
      <c r="A493" t="str">
        <f t="shared" si="22"/>
        <v>80-257</v>
      </c>
      <c r="B493">
        <f t="shared" si="23"/>
        <v>80</v>
      </c>
      <c r="C493">
        <v>257</v>
      </c>
      <c r="D493" t="s">
        <v>86</v>
      </c>
      <c r="E493">
        <v>0</v>
      </c>
      <c r="F493">
        <v>4673</v>
      </c>
      <c r="G493" t="s">
        <v>1836</v>
      </c>
      <c r="H493">
        <v>1749006081</v>
      </c>
      <c r="I493" t="s">
        <v>1707</v>
      </c>
      <c r="J493" t="s">
        <v>274</v>
      </c>
      <c r="K493" t="s">
        <v>133</v>
      </c>
      <c r="L493" t="s">
        <v>1837</v>
      </c>
      <c r="M493" t="s">
        <v>1838</v>
      </c>
      <c r="P493" s="31" t="str">
        <f t="shared" si="24"/>
        <v>Shawon Homoeo Hall (0)</v>
      </c>
    </row>
    <row r="494" spans="1:16" hidden="1">
      <c r="A494" t="str">
        <f t="shared" si="22"/>
        <v>81-257</v>
      </c>
      <c r="B494">
        <f t="shared" si="23"/>
        <v>81</v>
      </c>
      <c r="C494">
        <v>257</v>
      </c>
      <c r="D494" t="s">
        <v>86</v>
      </c>
      <c r="E494" t="s">
        <v>1804</v>
      </c>
      <c r="F494">
        <v>4658</v>
      </c>
      <c r="G494" t="s">
        <v>1805</v>
      </c>
      <c r="H494">
        <v>1752353008</v>
      </c>
      <c r="I494" t="s">
        <v>1707</v>
      </c>
      <c r="J494" t="s">
        <v>230</v>
      </c>
      <c r="K494" t="s">
        <v>133</v>
      </c>
      <c r="L494" t="s">
        <v>1739</v>
      </c>
      <c r="M494" t="s">
        <v>1739</v>
      </c>
      <c r="P494" s="31" t="str">
        <f t="shared" si="24"/>
        <v>Shyma Homoeo Hall (N.C Dash)</v>
      </c>
    </row>
    <row r="495" spans="1:16" hidden="1">
      <c r="A495" t="str">
        <f t="shared" si="22"/>
        <v>82-257</v>
      </c>
      <c r="B495">
        <f t="shared" si="23"/>
        <v>82</v>
      </c>
      <c r="C495">
        <v>257</v>
      </c>
      <c r="D495" t="s">
        <v>86</v>
      </c>
      <c r="E495" t="s">
        <v>358</v>
      </c>
      <c r="F495">
        <v>4612</v>
      </c>
      <c r="G495" t="s">
        <v>1713</v>
      </c>
      <c r="H495">
        <v>192488988</v>
      </c>
      <c r="I495" t="s">
        <v>1707</v>
      </c>
      <c r="J495" t="s">
        <v>132</v>
      </c>
      <c r="K495" t="s">
        <v>133</v>
      </c>
      <c r="L495" t="s">
        <v>1714</v>
      </c>
      <c r="M495" t="s">
        <v>1715</v>
      </c>
      <c r="P495" s="31" t="str">
        <f t="shared" si="24"/>
        <v>Sumaiya Homoeo Hall (Dr.)</v>
      </c>
    </row>
    <row r="496" spans="1:16" hidden="1">
      <c r="A496" t="str">
        <f t="shared" si="22"/>
        <v>83-257</v>
      </c>
      <c r="B496">
        <f t="shared" si="23"/>
        <v>83</v>
      </c>
      <c r="C496">
        <v>257</v>
      </c>
      <c r="D496" t="s">
        <v>86</v>
      </c>
      <c r="E496" t="s">
        <v>1844</v>
      </c>
      <c r="F496">
        <v>4684</v>
      </c>
      <c r="G496" t="s">
        <v>1845</v>
      </c>
      <c r="H496" t="s">
        <v>1846</v>
      </c>
      <c r="I496" t="s">
        <v>1707</v>
      </c>
      <c r="J496" t="s">
        <v>274</v>
      </c>
      <c r="K496" t="s">
        <v>133</v>
      </c>
      <c r="L496" t="s">
        <v>1788</v>
      </c>
      <c r="M496" t="s">
        <v>1847</v>
      </c>
      <c r="P496" s="31" t="str">
        <f t="shared" si="24"/>
        <v>Takwa Ho (Lakman Hossion)</v>
      </c>
    </row>
    <row r="497" spans="1:16" hidden="1">
      <c r="A497" t="str">
        <f t="shared" si="22"/>
        <v>84-257</v>
      </c>
      <c r="B497">
        <f t="shared" si="23"/>
        <v>84</v>
      </c>
      <c r="C497">
        <v>257</v>
      </c>
      <c r="D497" t="s">
        <v>86</v>
      </c>
      <c r="E497" t="s">
        <v>1798</v>
      </c>
      <c r="F497">
        <v>4652</v>
      </c>
      <c r="G497" t="s">
        <v>342</v>
      </c>
      <c r="H497">
        <v>1716832253</v>
      </c>
      <c r="I497" t="s">
        <v>1707</v>
      </c>
      <c r="J497" t="s">
        <v>397</v>
      </c>
      <c r="K497" t="s">
        <v>138</v>
      </c>
      <c r="L497" t="s">
        <v>1794</v>
      </c>
      <c r="M497" t="s">
        <v>1714</v>
      </c>
      <c r="P497" s="31" t="str">
        <f t="shared" si="24"/>
        <v>Talha Homoeo Hall (Anamul Haque)</v>
      </c>
    </row>
    <row r="498" spans="1:16" hidden="1">
      <c r="A498" t="str">
        <f t="shared" si="22"/>
        <v>1-259</v>
      </c>
      <c r="B498">
        <f t="shared" si="23"/>
        <v>1</v>
      </c>
      <c r="C498">
        <v>259</v>
      </c>
      <c r="D498" t="s">
        <v>61</v>
      </c>
      <c r="E498" t="s">
        <v>5543</v>
      </c>
      <c r="F498">
        <v>6860</v>
      </c>
      <c r="G498" t="s">
        <v>5544</v>
      </c>
      <c r="H498">
        <v>1913145176</v>
      </c>
      <c r="I498" t="s">
        <v>2104</v>
      </c>
      <c r="J498" t="s">
        <v>274</v>
      </c>
      <c r="K498" t="s">
        <v>2146</v>
      </c>
      <c r="L498" t="s">
        <v>5503</v>
      </c>
      <c r="M498" t="s">
        <v>5545</v>
      </c>
      <c r="P498" s="31" t="str">
        <f t="shared" si="24"/>
        <v>Abdullah Homeo Hall (Dr. Kasedul Islam)</v>
      </c>
    </row>
    <row r="499" spans="1:16" hidden="1">
      <c r="A499" t="str">
        <f t="shared" si="22"/>
        <v>2-259</v>
      </c>
      <c r="B499">
        <f t="shared" si="23"/>
        <v>2</v>
      </c>
      <c r="C499">
        <v>259</v>
      </c>
      <c r="D499" t="s">
        <v>61</v>
      </c>
      <c r="E499" t="s">
        <v>5561</v>
      </c>
      <c r="F499">
        <v>6867</v>
      </c>
      <c r="G499" t="s">
        <v>5544</v>
      </c>
      <c r="H499">
        <v>1911750070</v>
      </c>
      <c r="I499" t="s">
        <v>2104</v>
      </c>
      <c r="J499" t="s">
        <v>274</v>
      </c>
      <c r="K499" t="s">
        <v>133</v>
      </c>
      <c r="L499" t="s">
        <v>5503</v>
      </c>
      <c r="M499" t="s">
        <v>5562</v>
      </c>
      <c r="P499" s="31" t="str">
        <f t="shared" si="24"/>
        <v>Abdullah Homeo Hall (Dr. Sharif )</v>
      </c>
    </row>
    <row r="500" spans="1:16" hidden="1">
      <c r="A500" t="str">
        <f t="shared" si="22"/>
        <v>3-259</v>
      </c>
      <c r="B500">
        <f t="shared" si="23"/>
        <v>3</v>
      </c>
      <c r="C500">
        <v>259</v>
      </c>
      <c r="D500" t="s">
        <v>61</v>
      </c>
      <c r="E500" t="s">
        <v>13652</v>
      </c>
      <c r="F500">
        <v>12066</v>
      </c>
      <c r="G500" t="s">
        <v>13653</v>
      </c>
      <c r="H500">
        <v>184358393</v>
      </c>
      <c r="I500" t="s">
        <v>131</v>
      </c>
      <c r="J500" t="s">
        <v>13654</v>
      </c>
      <c r="K500" t="s">
        <v>1315</v>
      </c>
      <c r="L500" t="s">
        <v>13655</v>
      </c>
      <c r="M500" t="s">
        <v>13656</v>
      </c>
      <c r="P500" s="31" t="str">
        <f t="shared" si="24"/>
        <v>Adoso Homeo Health Care (Dr. Nagim Udin)</v>
      </c>
    </row>
    <row r="501" spans="1:16" hidden="1">
      <c r="A501" t="str">
        <f t="shared" si="22"/>
        <v>4-259</v>
      </c>
      <c r="B501">
        <f t="shared" si="23"/>
        <v>4</v>
      </c>
      <c r="C501">
        <v>259</v>
      </c>
      <c r="D501" t="s">
        <v>61</v>
      </c>
      <c r="E501" t="s">
        <v>5519</v>
      </c>
      <c r="F501">
        <v>6848</v>
      </c>
      <c r="G501" t="s">
        <v>5520</v>
      </c>
      <c r="H501">
        <v>1914803737</v>
      </c>
      <c r="I501" t="s">
        <v>2104</v>
      </c>
      <c r="J501" t="s">
        <v>397</v>
      </c>
      <c r="K501" t="s">
        <v>152</v>
      </c>
      <c r="L501" t="s">
        <v>62</v>
      </c>
      <c r="M501" t="s">
        <v>5457</v>
      </c>
      <c r="P501" s="31" t="str">
        <f t="shared" si="24"/>
        <v>Anik Homeo Hall-1 (Dr. Hasanu Jjaman)</v>
      </c>
    </row>
    <row r="502" spans="1:16" hidden="1">
      <c r="A502" t="str">
        <f t="shared" si="22"/>
        <v>5-259</v>
      </c>
      <c r="B502">
        <f t="shared" si="23"/>
        <v>5</v>
      </c>
      <c r="C502">
        <v>259</v>
      </c>
      <c r="D502" t="s">
        <v>61</v>
      </c>
      <c r="E502" t="s">
        <v>5577</v>
      </c>
      <c r="F502">
        <v>6877</v>
      </c>
      <c r="G502" t="s">
        <v>5578</v>
      </c>
      <c r="H502">
        <v>1914803737</v>
      </c>
      <c r="I502" t="s">
        <v>2104</v>
      </c>
      <c r="J502" t="s">
        <v>306</v>
      </c>
      <c r="K502" t="s">
        <v>138</v>
      </c>
      <c r="L502" t="s">
        <v>5503</v>
      </c>
      <c r="M502" t="s">
        <v>2307</v>
      </c>
      <c r="P502" s="31" t="str">
        <f t="shared" si="24"/>
        <v>Anik Homeo Hall-2 (Dr. Hasanujjaman)</v>
      </c>
    </row>
    <row r="503" spans="1:16" hidden="1">
      <c r="A503" t="str">
        <f t="shared" si="22"/>
        <v>6-259</v>
      </c>
      <c r="B503">
        <f t="shared" si="23"/>
        <v>6</v>
      </c>
      <c r="C503">
        <v>259</v>
      </c>
      <c r="D503" t="s">
        <v>61</v>
      </c>
      <c r="E503" t="s">
        <v>15412</v>
      </c>
      <c r="F503">
        <v>12938</v>
      </c>
      <c r="G503" t="s">
        <v>15413</v>
      </c>
      <c r="H503">
        <v>17974989</v>
      </c>
      <c r="I503" t="s">
        <v>11588</v>
      </c>
      <c r="J503" t="s">
        <v>274</v>
      </c>
      <c r="K503" t="s">
        <v>1315</v>
      </c>
      <c r="L503" t="s">
        <v>11585</v>
      </c>
      <c r="M503" t="s">
        <v>15411</v>
      </c>
      <c r="P503" s="31" t="str">
        <f t="shared" si="24"/>
        <v>Babul Homeo Hall (Dr. Kamal Hossen)</v>
      </c>
    </row>
    <row r="504" spans="1:16" hidden="1">
      <c r="A504" t="str">
        <f t="shared" si="22"/>
        <v>7-259</v>
      </c>
      <c r="B504">
        <f t="shared" si="23"/>
        <v>7</v>
      </c>
      <c r="C504">
        <v>259</v>
      </c>
      <c r="D504" t="s">
        <v>61</v>
      </c>
      <c r="E504" t="s">
        <v>5536</v>
      </c>
      <c r="F504">
        <v>6856</v>
      </c>
      <c r="G504" t="s">
        <v>5537</v>
      </c>
      <c r="H504">
        <v>1928487679</v>
      </c>
      <c r="I504" t="s">
        <v>2104</v>
      </c>
      <c r="J504" t="s">
        <v>397</v>
      </c>
      <c r="K504">
        <v>0</v>
      </c>
      <c r="L504" t="s">
        <v>5503</v>
      </c>
      <c r="M504" t="s">
        <v>5535</v>
      </c>
      <c r="P504" s="31" t="str">
        <f t="shared" si="24"/>
        <v>Bewya Homeo Hall (Mofajjal )</v>
      </c>
    </row>
    <row r="505" spans="1:16" hidden="1">
      <c r="A505" t="str">
        <f t="shared" si="22"/>
        <v>8-259</v>
      </c>
      <c r="B505">
        <f t="shared" si="23"/>
        <v>8</v>
      </c>
      <c r="C505">
        <v>259</v>
      </c>
      <c r="D505" t="s">
        <v>61</v>
      </c>
      <c r="E505" t="s">
        <v>5524</v>
      </c>
      <c r="F505">
        <v>6850</v>
      </c>
      <c r="G505" t="s">
        <v>460</v>
      </c>
      <c r="H505">
        <v>1914531554</v>
      </c>
      <c r="I505" t="s">
        <v>2104</v>
      </c>
      <c r="J505" t="s">
        <v>397</v>
      </c>
      <c r="K505" t="s">
        <v>133</v>
      </c>
      <c r="L505" t="s">
        <v>62</v>
      </c>
      <c r="M505" t="s">
        <v>5457</v>
      </c>
      <c r="P505" s="31" t="str">
        <f t="shared" si="24"/>
        <v>Bismillah Homoeo Hall (Dr. Arju Miah)</v>
      </c>
    </row>
    <row r="506" spans="1:16" hidden="1">
      <c r="A506" t="str">
        <f t="shared" si="22"/>
        <v>9-259</v>
      </c>
      <c r="B506">
        <f t="shared" si="23"/>
        <v>9</v>
      </c>
      <c r="C506">
        <v>259</v>
      </c>
      <c r="D506" t="s">
        <v>61</v>
      </c>
      <c r="E506" t="s">
        <v>5529</v>
      </c>
      <c r="F506">
        <v>6853</v>
      </c>
      <c r="G506" t="s">
        <v>460</v>
      </c>
      <c r="H506">
        <v>1921484971</v>
      </c>
      <c r="I506" t="s">
        <v>2104</v>
      </c>
      <c r="J506" t="s">
        <v>397</v>
      </c>
      <c r="K506" t="s">
        <v>133</v>
      </c>
      <c r="L506" t="s">
        <v>62</v>
      </c>
      <c r="M506" t="s">
        <v>5457</v>
      </c>
      <c r="P506" s="31" t="str">
        <f t="shared" si="24"/>
        <v>Bismillah Homoeo Hall (Dr. Rabiul )</v>
      </c>
    </row>
    <row r="507" spans="1:16" hidden="1">
      <c r="A507" t="str">
        <f t="shared" si="22"/>
        <v>10-259</v>
      </c>
      <c r="B507">
        <f t="shared" si="23"/>
        <v>10</v>
      </c>
      <c r="C507">
        <v>259</v>
      </c>
      <c r="D507" t="s">
        <v>61</v>
      </c>
      <c r="E507" t="s">
        <v>2193</v>
      </c>
      <c r="F507">
        <v>6841</v>
      </c>
      <c r="G507" t="s">
        <v>460</v>
      </c>
      <c r="H507">
        <v>1977180203</v>
      </c>
      <c r="I507" t="s">
        <v>2104</v>
      </c>
      <c r="J507" t="s">
        <v>397</v>
      </c>
      <c r="K507" t="s">
        <v>133</v>
      </c>
      <c r="L507" t="s">
        <v>5503</v>
      </c>
      <c r="M507" t="s">
        <v>5505</v>
      </c>
      <c r="P507" s="31" t="str">
        <f t="shared" si="24"/>
        <v>Bismillah Homoeo Hall (Dr. Hasan )</v>
      </c>
    </row>
    <row r="508" spans="1:16" hidden="1">
      <c r="A508" t="str">
        <f t="shared" si="22"/>
        <v>11-259</v>
      </c>
      <c r="B508">
        <f t="shared" si="23"/>
        <v>11</v>
      </c>
      <c r="C508">
        <v>259</v>
      </c>
      <c r="D508" t="s">
        <v>61</v>
      </c>
      <c r="E508" t="s">
        <v>5456</v>
      </c>
      <c r="F508">
        <v>6814</v>
      </c>
      <c r="G508" t="s">
        <v>460</v>
      </c>
      <c r="H508">
        <v>1936436273</v>
      </c>
      <c r="I508" t="s">
        <v>2104</v>
      </c>
      <c r="J508" t="s">
        <v>132</v>
      </c>
      <c r="K508" t="s">
        <v>152</v>
      </c>
      <c r="L508" t="s">
        <v>62</v>
      </c>
      <c r="M508" t="s">
        <v>5457</v>
      </c>
      <c r="P508" s="31" t="str">
        <f t="shared" si="24"/>
        <v>Bismillah Homoeo Hall (Dr. Arju Mia)</v>
      </c>
    </row>
    <row r="509" spans="1:16" hidden="1">
      <c r="A509" t="str">
        <f t="shared" si="22"/>
        <v>12-259</v>
      </c>
      <c r="B509">
        <f t="shared" si="23"/>
        <v>12</v>
      </c>
      <c r="C509">
        <v>259</v>
      </c>
      <c r="D509" t="s">
        <v>61</v>
      </c>
      <c r="E509" t="s">
        <v>5461</v>
      </c>
      <c r="F509">
        <v>6817</v>
      </c>
      <c r="G509" t="s">
        <v>5462</v>
      </c>
      <c r="H509">
        <v>1916405030</v>
      </c>
      <c r="I509" t="s">
        <v>2104</v>
      </c>
      <c r="J509" t="s">
        <v>132</v>
      </c>
      <c r="K509" t="s">
        <v>133</v>
      </c>
      <c r="L509" t="s">
        <v>62</v>
      </c>
      <c r="M509" t="s">
        <v>5463</v>
      </c>
      <c r="P509" s="31" t="str">
        <f t="shared" si="24"/>
        <v>Charjina Homoeo Hall (Dr. Kamrul Hasan)</v>
      </c>
    </row>
    <row r="510" spans="1:16" hidden="1">
      <c r="A510" t="str">
        <f t="shared" si="22"/>
        <v>13-259</v>
      </c>
      <c r="B510">
        <f t="shared" si="23"/>
        <v>13</v>
      </c>
      <c r="C510">
        <v>259</v>
      </c>
      <c r="D510" t="s">
        <v>61</v>
      </c>
      <c r="E510" t="s">
        <v>5538</v>
      </c>
      <c r="F510">
        <v>6857</v>
      </c>
      <c r="G510" t="s">
        <v>5539</v>
      </c>
      <c r="H510">
        <v>1820574465</v>
      </c>
      <c r="I510" t="s">
        <v>2258</v>
      </c>
      <c r="J510" t="s">
        <v>274</v>
      </c>
      <c r="K510" t="s">
        <v>138</v>
      </c>
      <c r="L510" t="s">
        <v>5503</v>
      </c>
      <c r="M510" t="s">
        <v>5540</v>
      </c>
      <c r="P510" s="31" t="str">
        <f t="shared" si="24"/>
        <v>Chowdhury Homeo Hall (Dr. Bipul Chwodhury)</v>
      </c>
    </row>
    <row r="511" spans="1:16" hidden="1">
      <c r="A511" t="str">
        <f t="shared" si="22"/>
        <v>14-259</v>
      </c>
      <c r="B511">
        <f t="shared" si="23"/>
        <v>14</v>
      </c>
      <c r="C511">
        <v>259</v>
      </c>
      <c r="D511" t="s">
        <v>61</v>
      </c>
      <c r="E511" t="s">
        <v>11586</v>
      </c>
      <c r="F511">
        <v>11119</v>
      </c>
      <c r="G511" t="s">
        <v>11587</v>
      </c>
      <c r="H511">
        <v>11</v>
      </c>
      <c r="I511" t="e">
        <v>#REF!</v>
      </c>
      <c r="J511" t="s">
        <v>11588</v>
      </c>
      <c r="K511" t="s">
        <v>11584</v>
      </c>
      <c r="L511">
        <v>1922881649</v>
      </c>
      <c r="M511" t="s">
        <v>11585</v>
      </c>
      <c r="P511" s="31" t="str">
        <f t="shared" si="24"/>
        <v>College Homeo Hall (Dr.Mogamel Hosen)</v>
      </c>
    </row>
    <row r="512" spans="1:16" hidden="1">
      <c r="A512" t="str">
        <f t="shared" si="22"/>
        <v>15-259</v>
      </c>
      <c r="B512">
        <f t="shared" si="23"/>
        <v>15</v>
      </c>
      <c r="C512">
        <v>259</v>
      </c>
      <c r="D512" t="s">
        <v>61</v>
      </c>
      <c r="E512" t="s">
        <v>13646</v>
      </c>
      <c r="F512">
        <v>12064</v>
      </c>
      <c r="G512" t="s">
        <v>13647</v>
      </c>
      <c r="H512">
        <v>1712713352</v>
      </c>
      <c r="I512" t="s">
        <v>131</v>
      </c>
      <c r="K512" t="s">
        <v>1315</v>
      </c>
      <c r="L512" t="s">
        <v>11585</v>
      </c>
      <c r="M512" t="s">
        <v>13648</v>
      </c>
      <c r="P512" s="31" t="str">
        <f t="shared" si="24"/>
        <v>Eastan Homeo Hal (Mafujur Rhaman)</v>
      </c>
    </row>
    <row r="513" spans="1:16" hidden="1">
      <c r="A513" t="str">
        <f t="shared" si="22"/>
        <v>16-259</v>
      </c>
      <c r="B513">
        <f t="shared" si="23"/>
        <v>16</v>
      </c>
      <c r="C513">
        <v>259</v>
      </c>
      <c r="D513" t="s">
        <v>61</v>
      </c>
      <c r="E513" t="s">
        <v>5530</v>
      </c>
      <c r="F513">
        <v>6854</v>
      </c>
      <c r="G513" t="s">
        <v>5531</v>
      </c>
      <c r="H513">
        <v>1919262259</v>
      </c>
      <c r="I513" t="s">
        <v>2104</v>
      </c>
      <c r="J513" t="s">
        <v>397</v>
      </c>
      <c r="K513" t="s">
        <v>133</v>
      </c>
      <c r="L513" t="s">
        <v>5503</v>
      </c>
      <c r="M513" t="s">
        <v>5532</v>
      </c>
      <c r="P513" s="31" t="str">
        <f t="shared" si="24"/>
        <v>Faysal Mahmud (Salah Mahmud)</v>
      </c>
    </row>
    <row r="514" spans="1:16" hidden="1">
      <c r="A514" t="str">
        <f t="shared" ref="A514:A577" si="25">B514&amp;"-"&amp;C514</f>
        <v>17-259</v>
      </c>
      <c r="B514">
        <f t="shared" ref="B514:B577" si="26">IF(C514=C513,B513+1,1)</f>
        <v>17</v>
      </c>
      <c r="C514">
        <v>259</v>
      </c>
      <c r="D514" t="s">
        <v>61</v>
      </c>
      <c r="E514" t="s">
        <v>12653</v>
      </c>
      <c r="F514">
        <v>11628</v>
      </c>
      <c r="G514" t="s">
        <v>9445</v>
      </c>
      <c r="H514">
        <v>1999489028</v>
      </c>
      <c r="I514" t="s">
        <v>131</v>
      </c>
      <c r="J514" t="s">
        <v>10895</v>
      </c>
      <c r="K514" t="s">
        <v>1315</v>
      </c>
      <c r="L514" t="s">
        <v>11585</v>
      </c>
      <c r="M514" t="s">
        <v>12654</v>
      </c>
      <c r="P514" s="31" t="str">
        <f t="shared" ref="P514:P577" si="27">PROPER(G514&amp;" ("&amp;E514&amp;")")</f>
        <v>Grameen Homoeo Hall (Shoel Rana)</v>
      </c>
    </row>
    <row r="515" spans="1:16" hidden="1">
      <c r="A515" t="str">
        <f t="shared" si="25"/>
        <v>18-259</v>
      </c>
      <c r="B515">
        <f t="shared" si="26"/>
        <v>18</v>
      </c>
      <c r="C515">
        <v>259</v>
      </c>
      <c r="D515" t="s">
        <v>61</v>
      </c>
      <c r="E515" t="s">
        <v>13649</v>
      </c>
      <c r="F515">
        <v>12065</v>
      </c>
      <c r="G515" t="s">
        <v>13650</v>
      </c>
      <c r="H515">
        <v>1717247059</v>
      </c>
      <c r="I515" t="s">
        <v>131</v>
      </c>
      <c r="J515" t="s">
        <v>10912</v>
      </c>
      <c r="K515" t="s">
        <v>1315</v>
      </c>
      <c r="L515" t="s">
        <v>11585</v>
      </c>
      <c r="M515" t="s">
        <v>13651</v>
      </c>
      <c r="P515" s="31" t="str">
        <f t="shared" si="27"/>
        <v>H.Kobir Homeo Hall (H.Kobir Hossen)</v>
      </c>
    </row>
    <row r="516" spans="1:16" hidden="1">
      <c r="A516" t="str">
        <f t="shared" si="25"/>
        <v>19-259</v>
      </c>
      <c r="B516">
        <f t="shared" si="26"/>
        <v>19</v>
      </c>
      <c r="C516">
        <v>259</v>
      </c>
      <c r="D516" t="s">
        <v>61</v>
      </c>
      <c r="E516" t="s">
        <v>5476</v>
      </c>
      <c r="F516">
        <v>6851</v>
      </c>
      <c r="G516" t="s">
        <v>5525</v>
      </c>
      <c r="H516">
        <v>1621600762</v>
      </c>
      <c r="I516" t="s">
        <v>2104</v>
      </c>
      <c r="J516" t="s">
        <v>397</v>
      </c>
      <c r="K516" t="s">
        <v>133</v>
      </c>
      <c r="L516" t="s">
        <v>5503</v>
      </c>
      <c r="M516" t="s">
        <v>5526</v>
      </c>
      <c r="P516" s="31" t="str">
        <f t="shared" si="27"/>
        <v>Heniman Homeo Hall (Dr. Abdul High)</v>
      </c>
    </row>
    <row r="517" spans="1:16" hidden="1">
      <c r="A517" t="str">
        <f t="shared" si="25"/>
        <v>20-259</v>
      </c>
      <c r="B517">
        <f t="shared" si="26"/>
        <v>20</v>
      </c>
      <c r="C517">
        <v>259</v>
      </c>
      <c r="D517" t="s">
        <v>61</v>
      </c>
      <c r="E517" t="s">
        <v>5464</v>
      </c>
      <c r="F517">
        <v>6818</v>
      </c>
      <c r="G517" t="s">
        <v>5465</v>
      </c>
      <c r="H517">
        <v>1617401332</v>
      </c>
      <c r="I517" t="s">
        <v>2104</v>
      </c>
      <c r="J517" t="s">
        <v>132</v>
      </c>
      <c r="K517" t="s">
        <v>133</v>
      </c>
      <c r="L517" t="s">
        <v>62</v>
      </c>
      <c r="M517" t="s">
        <v>5466</v>
      </c>
      <c r="P517" s="31" t="str">
        <f t="shared" si="27"/>
        <v>High Homoeo Hall (Abdul High)</v>
      </c>
    </row>
    <row r="518" spans="1:16" hidden="1">
      <c r="A518" t="str">
        <f t="shared" si="25"/>
        <v>21-259</v>
      </c>
      <c r="B518">
        <f t="shared" si="26"/>
        <v>21</v>
      </c>
      <c r="C518">
        <v>259</v>
      </c>
      <c r="D518" t="s">
        <v>61</v>
      </c>
      <c r="E518" t="s">
        <v>5495</v>
      </c>
      <c r="F518">
        <v>6832</v>
      </c>
      <c r="G518" t="s">
        <v>5496</v>
      </c>
      <c r="H518">
        <v>1872645614</v>
      </c>
      <c r="I518" t="s">
        <v>2104</v>
      </c>
      <c r="J518" t="s">
        <v>172</v>
      </c>
      <c r="K518" t="s">
        <v>133</v>
      </c>
      <c r="L518" t="s">
        <v>62</v>
      </c>
      <c r="M518" t="s">
        <v>5494</v>
      </c>
      <c r="P518" s="31" t="str">
        <f t="shared" si="27"/>
        <v>Ihan Homoeo Hall (Dr. Snati Akter)</v>
      </c>
    </row>
    <row r="519" spans="1:16" hidden="1">
      <c r="A519" t="str">
        <f t="shared" si="25"/>
        <v>22-259</v>
      </c>
      <c r="B519">
        <f t="shared" si="26"/>
        <v>22</v>
      </c>
      <c r="C519">
        <v>259</v>
      </c>
      <c r="D519" t="s">
        <v>61</v>
      </c>
      <c r="E519" t="s">
        <v>5573</v>
      </c>
      <c r="F519">
        <v>6872</v>
      </c>
      <c r="G519" t="s">
        <v>5574</v>
      </c>
      <c r="H519">
        <v>1915877970</v>
      </c>
      <c r="I519" t="s">
        <v>2104</v>
      </c>
      <c r="J519" t="s">
        <v>274</v>
      </c>
      <c r="K519" t="s">
        <v>133</v>
      </c>
      <c r="L519" t="s">
        <v>5503</v>
      </c>
      <c r="M519" t="s">
        <v>5545</v>
      </c>
      <c r="P519" s="31" t="str">
        <f t="shared" si="27"/>
        <v>Imam Homeo Hall (Mustafa Ahmed)</v>
      </c>
    </row>
    <row r="520" spans="1:16" hidden="1">
      <c r="A520" t="str">
        <f t="shared" si="25"/>
        <v>23-259</v>
      </c>
      <c r="B520">
        <f t="shared" si="26"/>
        <v>23</v>
      </c>
      <c r="C520">
        <v>259</v>
      </c>
      <c r="D520" t="s">
        <v>61</v>
      </c>
      <c r="E520" t="s">
        <v>5451</v>
      </c>
      <c r="F520">
        <v>6812</v>
      </c>
      <c r="G520" t="s">
        <v>5452</v>
      </c>
      <c r="H520">
        <v>1712713352</v>
      </c>
      <c r="I520" t="s">
        <v>2104</v>
      </c>
      <c r="J520" t="s">
        <v>132</v>
      </c>
      <c r="K520" t="s">
        <v>133</v>
      </c>
      <c r="L520" t="s">
        <v>62</v>
      </c>
      <c r="M520" t="s">
        <v>5453</v>
      </c>
      <c r="P520" s="31" t="str">
        <f t="shared" si="27"/>
        <v>Iman Homoeo Hall (Dr. Mahfujur Rahman)</v>
      </c>
    </row>
    <row r="521" spans="1:16" hidden="1">
      <c r="A521" t="str">
        <f t="shared" si="25"/>
        <v>24-259</v>
      </c>
      <c r="B521">
        <f t="shared" si="26"/>
        <v>24</v>
      </c>
      <c r="C521">
        <v>259</v>
      </c>
      <c r="D521" t="s">
        <v>61</v>
      </c>
      <c r="E521" t="s">
        <v>5506</v>
      </c>
      <c r="F521">
        <v>6842</v>
      </c>
      <c r="G521" t="s">
        <v>3253</v>
      </c>
      <c r="H521">
        <v>1936477588</v>
      </c>
      <c r="I521" t="s">
        <v>2104</v>
      </c>
      <c r="J521" t="s">
        <v>397</v>
      </c>
      <c r="K521" t="s">
        <v>133</v>
      </c>
      <c r="L521" t="s">
        <v>5503</v>
      </c>
      <c r="M521" t="s">
        <v>5507</v>
      </c>
      <c r="P521" s="31" t="str">
        <f t="shared" si="27"/>
        <v>Jahan Homoeo Hall (Dr. Jahangir Alam)</v>
      </c>
    </row>
    <row r="522" spans="1:16" hidden="1">
      <c r="A522" t="str">
        <f t="shared" si="25"/>
        <v>25-259</v>
      </c>
      <c r="B522">
        <f t="shared" si="26"/>
        <v>25</v>
      </c>
      <c r="C522">
        <v>259</v>
      </c>
      <c r="D522" t="s">
        <v>61</v>
      </c>
      <c r="E522" t="s">
        <v>9008</v>
      </c>
      <c r="F522">
        <v>9954</v>
      </c>
      <c r="G522" t="s">
        <v>250</v>
      </c>
      <c r="H522">
        <v>1915931897</v>
      </c>
      <c r="I522" t="s">
        <v>131</v>
      </c>
      <c r="J522" t="s">
        <v>9009</v>
      </c>
      <c r="K522" t="s">
        <v>133</v>
      </c>
      <c r="L522" t="s">
        <v>62</v>
      </c>
      <c r="M522" t="s">
        <v>9010</v>
      </c>
      <c r="P522" s="31" t="str">
        <f t="shared" si="27"/>
        <v>Janoni Homoeo Hall (Dr.Jakania Melon)</v>
      </c>
    </row>
    <row r="523" spans="1:16" hidden="1">
      <c r="A523" t="str">
        <f t="shared" si="25"/>
        <v>26-259</v>
      </c>
      <c r="B523">
        <f t="shared" si="26"/>
        <v>26</v>
      </c>
      <c r="C523">
        <v>259</v>
      </c>
      <c r="D523" t="s">
        <v>61</v>
      </c>
      <c r="E523" t="s">
        <v>12646</v>
      </c>
      <c r="F523">
        <v>11625</v>
      </c>
      <c r="G523" t="s">
        <v>12647</v>
      </c>
      <c r="H523">
        <v>1704855002</v>
      </c>
      <c r="I523" t="s">
        <v>131</v>
      </c>
      <c r="J523" t="s">
        <v>397</v>
      </c>
      <c r="K523" t="s">
        <v>1315</v>
      </c>
      <c r="L523" t="s">
        <v>11585</v>
      </c>
      <c r="M523" t="s">
        <v>12648</v>
      </c>
      <c r="P523" s="31" t="str">
        <f t="shared" si="27"/>
        <v>Kazareza Homoeo Hall (Nasir Uddin)</v>
      </c>
    </row>
    <row r="524" spans="1:16" hidden="1">
      <c r="A524" t="str">
        <f t="shared" si="25"/>
        <v>27-259</v>
      </c>
      <c r="B524">
        <f t="shared" si="26"/>
        <v>27</v>
      </c>
      <c r="C524">
        <v>259</v>
      </c>
      <c r="D524" t="s">
        <v>61</v>
      </c>
      <c r="E524" t="s">
        <v>5581</v>
      </c>
      <c r="F524">
        <v>6879</v>
      </c>
      <c r="G524" t="s">
        <v>5582</v>
      </c>
      <c r="H524">
        <v>1718515361</v>
      </c>
      <c r="I524" t="s">
        <v>2104</v>
      </c>
      <c r="J524" t="s">
        <v>306</v>
      </c>
      <c r="K524" t="s">
        <v>152</v>
      </c>
      <c r="L524" t="s">
        <v>5503</v>
      </c>
      <c r="M524" t="s">
        <v>2307</v>
      </c>
      <c r="P524" s="31" t="str">
        <f t="shared" si="27"/>
        <v>Lima Homeo Hall  (Dr. Mahsin)</v>
      </c>
    </row>
    <row r="525" spans="1:16" hidden="1">
      <c r="A525" t="str">
        <f t="shared" si="25"/>
        <v>28-259</v>
      </c>
      <c r="B525">
        <f t="shared" si="26"/>
        <v>28</v>
      </c>
      <c r="C525">
        <v>259</v>
      </c>
      <c r="D525" t="s">
        <v>61</v>
      </c>
      <c r="E525" t="s">
        <v>5454</v>
      </c>
      <c r="F525">
        <v>6880</v>
      </c>
      <c r="G525" t="s">
        <v>5583</v>
      </c>
      <c r="H525">
        <v>1919538345</v>
      </c>
      <c r="I525" t="s">
        <v>2104</v>
      </c>
      <c r="J525" t="s">
        <v>306</v>
      </c>
      <c r="K525" t="s">
        <v>152</v>
      </c>
      <c r="L525" t="s">
        <v>5503</v>
      </c>
      <c r="M525" t="s">
        <v>1348</v>
      </c>
      <c r="P525" s="31" t="str">
        <f t="shared" si="27"/>
        <v>Lima Homeo Hall 2 (Dr. Laiju Akter)</v>
      </c>
    </row>
    <row r="526" spans="1:16" hidden="1">
      <c r="A526" t="str">
        <f t="shared" si="25"/>
        <v>29-259</v>
      </c>
      <c r="B526">
        <f t="shared" si="26"/>
        <v>29</v>
      </c>
      <c r="C526">
        <v>259</v>
      </c>
      <c r="D526" t="s">
        <v>61</v>
      </c>
      <c r="E526" t="s">
        <v>5454</v>
      </c>
      <c r="F526">
        <v>6813</v>
      </c>
      <c r="G526" t="s">
        <v>5455</v>
      </c>
      <c r="H526">
        <v>1915539346</v>
      </c>
      <c r="I526" t="s">
        <v>2104</v>
      </c>
      <c r="J526" t="s">
        <v>132</v>
      </c>
      <c r="K526" t="s">
        <v>152</v>
      </c>
      <c r="L526" t="s">
        <v>62</v>
      </c>
      <c r="M526" t="s">
        <v>5445</v>
      </c>
      <c r="P526" s="31" t="str">
        <f t="shared" si="27"/>
        <v>Lima Homoeo Hall-1 (Dr. Laiju Akter)</v>
      </c>
    </row>
    <row r="527" spans="1:16" hidden="1">
      <c r="A527" t="str">
        <f t="shared" si="25"/>
        <v>30-259</v>
      </c>
      <c r="B527">
        <f t="shared" si="26"/>
        <v>30</v>
      </c>
      <c r="C527">
        <v>259</v>
      </c>
      <c r="D527" t="s">
        <v>61</v>
      </c>
      <c r="E527" t="s">
        <v>5541</v>
      </c>
      <c r="F527">
        <v>6859</v>
      </c>
      <c r="G527" t="s">
        <v>5542</v>
      </c>
      <c r="H527">
        <v>1712487734</v>
      </c>
      <c r="I527" t="s">
        <v>2104</v>
      </c>
      <c r="J527" t="s">
        <v>274</v>
      </c>
      <c r="K527" t="s">
        <v>152</v>
      </c>
      <c r="L527" t="s">
        <v>5503</v>
      </c>
      <c r="M527" t="s">
        <v>5540</v>
      </c>
      <c r="P527" s="31" t="str">
        <f t="shared" si="27"/>
        <v>Lipi Homeo Hall  (Dr. Lipi Akter)</v>
      </c>
    </row>
    <row r="528" spans="1:16" hidden="1">
      <c r="A528" t="str">
        <f t="shared" si="25"/>
        <v>31-259</v>
      </c>
      <c r="B528">
        <f t="shared" si="26"/>
        <v>31</v>
      </c>
      <c r="C528">
        <v>259</v>
      </c>
      <c r="D528" t="s">
        <v>61</v>
      </c>
      <c r="E528" t="s">
        <v>5556</v>
      </c>
      <c r="F528">
        <v>6864</v>
      </c>
      <c r="G528" t="s">
        <v>5557</v>
      </c>
      <c r="H528">
        <v>1834654675</v>
      </c>
      <c r="I528" t="s">
        <v>2104</v>
      </c>
      <c r="J528" t="s">
        <v>274</v>
      </c>
      <c r="K528" t="s">
        <v>2146</v>
      </c>
      <c r="L528" t="s">
        <v>5503</v>
      </c>
      <c r="M528" t="s">
        <v>5555</v>
      </c>
      <c r="P528" s="31" t="str">
        <f t="shared" si="27"/>
        <v>M Hossain Homeo Hall (Dr. Faruk )</v>
      </c>
    </row>
    <row r="529" spans="1:16" hidden="1">
      <c r="A529" t="str">
        <f t="shared" si="25"/>
        <v>32-259</v>
      </c>
      <c r="B529">
        <f t="shared" si="26"/>
        <v>32</v>
      </c>
      <c r="C529">
        <v>259</v>
      </c>
      <c r="D529" t="s">
        <v>61</v>
      </c>
      <c r="E529" t="s">
        <v>12651</v>
      </c>
      <c r="F529">
        <v>11627</v>
      </c>
      <c r="G529" t="s">
        <v>12652</v>
      </c>
      <c r="H529">
        <v>1712421213</v>
      </c>
      <c r="I529" t="s">
        <v>131</v>
      </c>
      <c r="J529" t="s">
        <v>10912</v>
      </c>
      <c r="K529" t="s">
        <v>1315</v>
      </c>
      <c r="L529" t="s">
        <v>11585</v>
      </c>
      <c r="M529" t="s">
        <v>12650</v>
      </c>
      <c r="P529" s="31" t="str">
        <f t="shared" si="27"/>
        <v>Ma Babar Doa Homoeo Hall (Dr.Homayon)</v>
      </c>
    </row>
    <row r="530" spans="1:16" hidden="1">
      <c r="A530" t="str">
        <f t="shared" si="25"/>
        <v>33-259</v>
      </c>
      <c r="B530">
        <f t="shared" si="26"/>
        <v>33</v>
      </c>
      <c r="C530">
        <v>259</v>
      </c>
      <c r="D530" t="s">
        <v>61</v>
      </c>
      <c r="E530" t="s">
        <v>5516</v>
      </c>
      <c r="F530">
        <v>6847</v>
      </c>
      <c r="G530" t="s">
        <v>1667</v>
      </c>
      <c r="H530">
        <v>1923843982</v>
      </c>
      <c r="I530" t="s">
        <v>2104</v>
      </c>
      <c r="J530" t="s">
        <v>397</v>
      </c>
      <c r="K530" t="s">
        <v>133</v>
      </c>
      <c r="L530" t="s">
        <v>5517</v>
      </c>
      <c r="M530" t="s">
        <v>5518</v>
      </c>
      <c r="P530" s="31" t="str">
        <f t="shared" si="27"/>
        <v>Ma Homeo Hall (Ujjal Chabdra Pathak)</v>
      </c>
    </row>
    <row r="531" spans="1:16" hidden="1">
      <c r="A531" t="str">
        <f t="shared" si="25"/>
        <v>34-259</v>
      </c>
      <c r="B531">
        <f t="shared" si="26"/>
        <v>34</v>
      </c>
      <c r="C531">
        <v>259</v>
      </c>
      <c r="D531" t="s">
        <v>61</v>
      </c>
      <c r="E531" t="s">
        <v>5560</v>
      </c>
      <c r="F531">
        <v>6866</v>
      </c>
      <c r="G531" t="s">
        <v>1667</v>
      </c>
      <c r="H531">
        <v>1924316546</v>
      </c>
      <c r="I531" t="s">
        <v>2104</v>
      </c>
      <c r="J531" t="s">
        <v>274</v>
      </c>
      <c r="K531" t="s">
        <v>2146</v>
      </c>
      <c r="L531" t="s">
        <v>5500</v>
      </c>
      <c r="M531" t="s">
        <v>5507</v>
      </c>
      <c r="P531" s="31" t="str">
        <f t="shared" si="27"/>
        <v>Ma Homeo Hall (Dr. Pradip Chandra Pahok)</v>
      </c>
    </row>
    <row r="532" spans="1:16" hidden="1">
      <c r="A532" t="str">
        <f t="shared" si="25"/>
        <v>35-259</v>
      </c>
      <c r="B532">
        <f t="shared" si="26"/>
        <v>35</v>
      </c>
      <c r="C532">
        <v>259</v>
      </c>
      <c r="D532" t="s">
        <v>61</v>
      </c>
      <c r="E532" t="s">
        <v>5470</v>
      </c>
      <c r="F532">
        <v>6821</v>
      </c>
      <c r="G532" t="s">
        <v>638</v>
      </c>
      <c r="H532">
        <v>1728808623</v>
      </c>
      <c r="I532" t="s">
        <v>2104</v>
      </c>
      <c r="J532" t="s">
        <v>132</v>
      </c>
      <c r="K532" t="s">
        <v>133</v>
      </c>
      <c r="L532" t="s">
        <v>62</v>
      </c>
      <c r="M532" t="s">
        <v>5471</v>
      </c>
      <c r="P532" s="31" t="str">
        <f t="shared" si="27"/>
        <v>Ma Homoeo Hall (Dr. Bishojit )</v>
      </c>
    </row>
    <row r="533" spans="1:16" hidden="1">
      <c r="A533" t="str">
        <f t="shared" si="25"/>
        <v>36-259</v>
      </c>
      <c r="B533">
        <f t="shared" si="26"/>
        <v>36</v>
      </c>
      <c r="C533">
        <v>259</v>
      </c>
      <c r="D533" t="s">
        <v>61</v>
      </c>
      <c r="E533" t="s">
        <v>5499</v>
      </c>
      <c r="F533">
        <v>6835</v>
      </c>
      <c r="G533" t="s">
        <v>638</v>
      </c>
      <c r="H533">
        <v>1915718953</v>
      </c>
      <c r="I533" t="s">
        <v>2104</v>
      </c>
      <c r="J533" t="s">
        <v>172</v>
      </c>
      <c r="K533" t="s">
        <v>133</v>
      </c>
      <c r="L533" t="s">
        <v>5500</v>
      </c>
      <c r="M533" t="s">
        <v>5501</v>
      </c>
      <c r="P533" s="31" t="str">
        <f t="shared" si="27"/>
        <v>Ma Homoeo Hall (Dr. Ujjal Pak)</v>
      </c>
    </row>
    <row r="534" spans="1:16" hidden="1">
      <c r="A534" t="str">
        <f t="shared" si="25"/>
        <v>37-259</v>
      </c>
      <c r="B534">
        <f t="shared" si="26"/>
        <v>37</v>
      </c>
      <c r="C534">
        <v>259</v>
      </c>
      <c r="D534" t="s">
        <v>61</v>
      </c>
      <c r="E534" t="s">
        <v>5490</v>
      </c>
      <c r="F534">
        <v>6829</v>
      </c>
      <c r="G534" t="s">
        <v>5491</v>
      </c>
      <c r="H534">
        <v>1716879342</v>
      </c>
      <c r="I534" t="s">
        <v>2104</v>
      </c>
      <c r="J534" t="s">
        <v>172</v>
      </c>
      <c r="K534" t="s">
        <v>133</v>
      </c>
      <c r="L534" t="s">
        <v>62</v>
      </c>
      <c r="M534" t="s">
        <v>5487</v>
      </c>
      <c r="P534" s="31" t="str">
        <f t="shared" si="27"/>
        <v>Majeda Homoeo Hall (Dr. Rabbi Ahmed )</v>
      </c>
    </row>
    <row r="535" spans="1:16" hidden="1">
      <c r="A535" t="str">
        <f t="shared" si="25"/>
        <v>38-259</v>
      </c>
      <c r="B535">
        <f t="shared" si="26"/>
        <v>38</v>
      </c>
      <c r="C535">
        <v>259</v>
      </c>
      <c r="D535" t="s">
        <v>61</v>
      </c>
      <c r="E535" t="s">
        <v>5474</v>
      </c>
      <c r="F535">
        <v>6823</v>
      </c>
      <c r="G535" t="s">
        <v>5475</v>
      </c>
      <c r="H535">
        <v>1718032871</v>
      </c>
      <c r="I535" t="s">
        <v>2104</v>
      </c>
      <c r="J535" t="s">
        <v>132</v>
      </c>
      <c r="K535" t="s">
        <v>133</v>
      </c>
      <c r="L535" t="s">
        <v>62</v>
      </c>
      <c r="M535" t="s">
        <v>5469</v>
      </c>
      <c r="P535" s="31" t="str">
        <f t="shared" si="27"/>
        <v>Manipur Homoeo Hall (Dr. Bedena Akter)</v>
      </c>
    </row>
    <row r="536" spans="1:16" hidden="1">
      <c r="A536" t="str">
        <f t="shared" si="25"/>
        <v>39-259</v>
      </c>
      <c r="B536">
        <f t="shared" si="26"/>
        <v>39</v>
      </c>
      <c r="C536">
        <v>259</v>
      </c>
      <c r="D536" t="s">
        <v>61</v>
      </c>
      <c r="E536" t="s">
        <v>5549</v>
      </c>
      <c r="F536">
        <v>6862</v>
      </c>
      <c r="G536" t="s">
        <v>5550</v>
      </c>
      <c r="H536">
        <v>1716604066</v>
      </c>
      <c r="I536" t="s">
        <v>5551</v>
      </c>
      <c r="J536" t="s">
        <v>274</v>
      </c>
      <c r="K536" t="s">
        <v>2146</v>
      </c>
      <c r="L536" t="s">
        <v>5503</v>
      </c>
      <c r="M536" t="s">
        <v>5552</v>
      </c>
      <c r="P536" s="31" t="str">
        <f t="shared" si="27"/>
        <v>Mannan Pharmacy (Dr. Mannan)</v>
      </c>
    </row>
    <row r="537" spans="1:16" hidden="1">
      <c r="A537" t="str">
        <f t="shared" si="25"/>
        <v>40-259</v>
      </c>
      <c r="B537">
        <f t="shared" si="26"/>
        <v>40</v>
      </c>
      <c r="C537">
        <v>259</v>
      </c>
      <c r="D537" t="s">
        <v>61</v>
      </c>
      <c r="E537" t="s">
        <v>5446</v>
      </c>
      <c r="F537">
        <v>6810</v>
      </c>
      <c r="G537" t="s">
        <v>5447</v>
      </c>
      <c r="H537">
        <v>1783378784</v>
      </c>
      <c r="I537" t="s">
        <v>2104</v>
      </c>
      <c r="J537" t="s">
        <v>132</v>
      </c>
      <c r="K537" t="s">
        <v>2146</v>
      </c>
      <c r="L537" t="s">
        <v>62</v>
      </c>
      <c r="M537" t="s">
        <v>5445</v>
      </c>
      <c r="P537" s="31" t="str">
        <f t="shared" si="27"/>
        <v>Manob Seba Homoeo Hall (Dr. Sadikul Islam)</v>
      </c>
    </row>
    <row r="538" spans="1:16" hidden="1">
      <c r="A538" t="str">
        <f t="shared" si="25"/>
        <v>41-259</v>
      </c>
      <c r="B538">
        <f t="shared" si="26"/>
        <v>41</v>
      </c>
      <c r="C538">
        <v>259</v>
      </c>
      <c r="D538" t="s">
        <v>61</v>
      </c>
      <c r="E538" t="s">
        <v>5472</v>
      </c>
      <c r="F538">
        <v>6822</v>
      </c>
      <c r="G538" t="s">
        <v>5473</v>
      </c>
      <c r="H538">
        <v>1748183939</v>
      </c>
      <c r="I538" t="s">
        <v>2104</v>
      </c>
      <c r="J538" t="s">
        <v>132</v>
      </c>
      <c r="K538" t="s">
        <v>133</v>
      </c>
      <c r="L538" t="s">
        <v>62</v>
      </c>
      <c r="M538" t="s">
        <v>5469</v>
      </c>
      <c r="P538" s="31" t="str">
        <f t="shared" si="27"/>
        <v>Maria Homoeo Hall (Dr. Fajlul )</v>
      </c>
    </row>
    <row r="539" spans="1:16" hidden="1">
      <c r="A539" t="str">
        <f t="shared" si="25"/>
        <v>42-259</v>
      </c>
      <c r="B539">
        <f t="shared" si="26"/>
        <v>42</v>
      </c>
      <c r="C539">
        <v>259</v>
      </c>
      <c r="D539" t="s">
        <v>61</v>
      </c>
      <c r="E539" t="s">
        <v>5468</v>
      </c>
      <c r="F539">
        <v>6820</v>
      </c>
      <c r="G539" t="s">
        <v>210</v>
      </c>
      <c r="H539">
        <v>1713931300</v>
      </c>
      <c r="I539" t="s">
        <v>2104</v>
      </c>
      <c r="J539" t="s">
        <v>132</v>
      </c>
      <c r="K539" t="s">
        <v>152</v>
      </c>
      <c r="L539" t="s">
        <v>62</v>
      </c>
      <c r="M539" t="s">
        <v>5469</v>
      </c>
      <c r="P539" s="31" t="str">
        <f t="shared" si="27"/>
        <v>Master Homoeo Hall (Dr.Hasan)</v>
      </c>
    </row>
    <row r="540" spans="1:16" hidden="1">
      <c r="A540" t="str">
        <f t="shared" si="25"/>
        <v>43-259</v>
      </c>
      <c r="B540">
        <f t="shared" si="26"/>
        <v>43</v>
      </c>
      <c r="C540">
        <v>259</v>
      </c>
      <c r="D540" t="s">
        <v>61</v>
      </c>
      <c r="E540" t="s">
        <v>5575</v>
      </c>
      <c r="F540">
        <v>6876</v>
      </c>
      <c r="G540" t="s">
        <v>5576</v>
      </c>
      <c r="H540">
        <v>1734817854</v>
      </c>
      <c r="I540" t="s">
        <v>2104</v>
      </c>
      <c r="J540" t="s">
        <v>306</v>
      </c>
      <c r="K540" t="s">
        <v>138</v>
      </c>
      <c r="L540" t="s">
        <v>5503</v>
      </c>
      <c r="M540" t="s">
        <v>5570</v>
      </c>
      <c r="P540" s="31" t="str">
        <f t="shared" si="27"/>
        <v>Mawna Homeo Hall (Dr. Zakir Hossain)</v>
      </c>
    </row>
    <row r="541" spans="1:16" hidden="1">
      <c r="A541" t="str">
        <f t="shared" si="25"/>
        <v>44-259</v>
      </c>
      <c r="B541">
        <f t="shared" si="26"/>
        <v>44</v>
      </c>
      <c r="C541">
        <v>259</v>
      </c>
      <c r="D541" t="s">
        <v>61</v>
      </c>
      <c r="E541" t="s">
        <v>5527</v>
      </c>
      <c r="F541">
        <v>6852</v>
      </c>
      <c r="G541" t="s">
        <v>5528</v>
      </c>
      <c r="H541">
        <v>1714736531</v>
      </c>
      <c r="I541" t="s">
        <v>2104</v>
      </c>
      <c r="J541" t="s">
        <v>397</v>
      </c>
      <c r="K541" t="s">
        <v>133</v>
      </c>
      <c r="L541" t="s">
        <v>5503</v>
      </c>
      <c r="M541" t="s">
        <v>5507</v>
      </c>
      <c r="P541" s="31" t="str">
        <f t="shared" si="27"/>
        <v>Mayer Prattasha Homeo Hall (Dr. Nirmal Sen)</v>
      </c>
    </row>
    <row r="542" spans="1:16" hidden="1">
      <c r="A542" t="str">
        <f t="shared" si="25"/>
        <v>45-259</v>
      </c>
      <c r="B542">
        <f t="shared" si="26"/>
        <v>45</v>
      </c>
      <c r="C542">
        <v>259</v>
      </c>
      <c r="D542" t="s">
        <v>61</v>
      </c>
      <c r="E542" t="s">
        <v>5509</v>
      </c>
      <c r="F542">
        <v>6844</v>
      </c>
      <c r="G542" t="s">
        <v>2163</v>
      </c>
      <c r="H542">
        <v>1916352769</v>
      </c>
      <c r="I542" t="s">
        <v>2104</v>
      </c>
      <c r="J542" t="s">
        <v>397</v>
      </c>
      <c r="K542" t="s">
        <v>133</v>
      </c>
      <c r="L542" t="s">
        <v>5503</v>
      </c>
      <c r="M542" t="s">
        <v>5510</v>
      </c>
      <c r="P542" s="31" t="str">
        <f t="shared" si="27"/>
        <v>Molla Homeo Hall (Dr. Selim Molla)</v>
      </c>
    </row>
    <row r="543" spans="1:16" hidden="1">
      <c r="A543" t="str">
        <f t="shared" si="25"/>
        <v>46-259</v>
      </c>
      <c r="B543">
        <f t="shared" si="26"/>
        <v>46</v>
      </c>
      <c r="C543">
        <v>259</v>
      </c>
      <c r="D543" t="s">
        <v>61</v>
      </c>
      <c r="E543" t="s">
        <v>12649</v>
      </c>
      <c r="F543">
        <v>11626</v>
      </c>
      <c r="G543" t="s">
        <v>6198</v>
      </c>
      <c r="H543">
        <v>1916136978</v>
      </c>
      <c r="I543" t="s">
        <v>131</v>
      </c>
      <c r="K543" t="s">
        <v>1315</v>
      </c>
      <c r="L543" t="s">
        <v>11585</v>
      </c>
      <c r="M543" t="s">
        <v>12650</v>
      </c>
      <c r="P543" s="31" t="str">
        <f t="shared" si="27"/>
        <v>Mondol Homoeo Hall (Sor Mondol)</v>
      </c>
    </row>
    <row r="544" spans="1:16" hidden="1">
      <c r="A544" t="str">
        <f t="shared" si="25"/>
        <v>47-259</v>
      </c>
      <c r="B544">
        <f t="shared" si="26"/>
        <v>47</v>
      </c>
      <c r="C544">
        <v>259</v>
      </c>
      <c r="D544" t="s">
        <v>61</v>
      </c>
      <c r="E544" t="s">
        <v>13644</v>
      </c>
      <c r="F544">
        <v>12063</v>
      </c>
      <c r="G544" t="s">
        <v>13645</v>
      </c>
      <c r="H544">
        <v>1712521018</v>
      </c>
      <c r="I544" t="s">
        <v>131</v>
      </c>
      <c r="J544" t="s">
        <v>397</v>
      </c>
      <c r="K544" t="s">
        <v>1315</v>
      </c>
      <c r="L544" t="s">
        <v>11585</v>
      </c>
      <c r="M544" t="s">
        <v>11585</v>
      </c>
      <c r="P544" s="31" t="str">
        <f t="shared" si="27"/>
        <v>Morol Homeo Hall (Dr.Harunrosid)</v>
      </c>
    </row>
    <row r="545" spans="1:16" hidden="1">
      <c r="A545" t="str">
        <f t="shared" si="25"/>
        <v>48-259</v>
      </c>
      <c r="B545">
        <f t="shared" si="26"/>
        <v>48</v>
      </c>
      <c r="C545">
        <v>259</v>
      </c>
      <c r="D545" t="s">
        <v>61</v>
      </c>
      <c r="E545" t="s">
        <v>11284</v>
      </c>
      <c r="F545">
        <v>11159</v>
      </c>
      <c r="G545" t="s">
        <v>11609</v>
      </c>
      <c r="H545">
        <v>1934448089</v>
      </c>
      <c r="I545">
        <v>0</v>
      </c>
      <c r="J545">
        <v>0</v>
      </c>
      <c r="K545" t="s">
        <v>138</v>
      </c>
      <c r="L545" t="s">
        <v>5570</v>
      </c>
      <c r="M545" t="s">
        <v>5570</v>
      </c>
      <c r="P545" s="31" t="str">
        <f t="shared" si="27"/>
        <v>Mpo-Khalilur Rahman-Mawna (Self Stock)</v>
      </c>
    </row>
    <row r="546" spans="1:16" hidden="1">
      <c r="A546" t="str">
        <f t="shared" si="25"/>
        <v>49-259</v>
      </c>
      <c r="B546">
        <f t="shared" si="26"/>
        <v>49</v>
      </c>
      <c r="C546">
        <v>259</v>
      </c>
      <c r="D546" t="s">
        <v>61</v>
      </c>
      <c r="E546" t="s">
        <v>5513</v>
      </c>
      <c r="F546">
        <v>6846</v>
      </c>
      <c r="G546" t="s">
        <v>5514</v>
      </c>
      <c r="H546">
        <v>1916782050</v>
      </c>
      <c r="I546" t="s">
        <v>2104</v>
      </c>
      <c r="J546" t="s">
        <v>397</v>
      </c>
      <c r="K546" t="s">
        <v>133</v>
      </c>
      <c r="L546" t="s">
        <v>5503</v>
      </c>
      <c r="M546" t="s">
        <v>5515</v>
      </c>
      <c r="P546" s="31" t="str">
        <f t="shared" si="27"/>
        <v>Nana Homeo Hall (Deluar Hossain)</v>
      </c>
    </row>
    <row r="547" spans="1:16" hidden="1">
      <c r="A547" t="str">
        <f t="shared" si="25"/>
        <v>50-259</v>
      </c>
      <c r="B547">
        <f t="shared" si="26"/>
        <v>50</v>
      </c>
      <c r="C547">
        <v>259</v>
      </c>
      <c r="D547" t="s">
        <v>61</v>
      </c>
      <c r="E547" t="s">
        <v>5521</v>
      </c>
      <c r="F547">
        <v>6849</v>
      </c>
      <c r="G547" t="s">
        <v>5522</v>
      </c>
      <c r="H547">
        <v>1947347310</v>
      </c>
      <c r="I547" t="s">
        <v>2104</v>
      </c>
      <c r="J547" t="s">
        <v>397</v>
      </c>
      <c r="K547" t="s">
        <v>133</v>
      </c>
      <c r="L547" t="s">
        <v>62</v>
      </c>
      <c r="M547" t="s">
        <v>5523</v>
      </c>
      <c r="P547" s="31" t="str">
        <f t="shared" si="27"/>
        <v>Nawshad Homeo Hall (Bahalul Mia)</v>
      </c>
    </row>
    <row r="548" spans="1:16" hidden="1">
      <c r="A548" t="str">
        <f t="shared" si="25"/>
        <v>51-259</v>
      </c>
      <c r="B548">
        <f t="shared" si="26"/>
        <v>51</v>
      </c>
      <c r="C548">
        <v>259</v>
      </c>
      <c r="D548" t="s">
        <v>61</v>
      </c>
      <c r="E548" t="s">
        <v>5546</v>
      </c>
      <c r="F548">
        <v>6861</v>
      </c>
      <c r="G548" t="s">
        <v>5547</v>
      </c>
      <c r="H548">
        <v>1768551439</v>
      </c>
      <c r="I548" t="s">
        <v>2104</v>
      </c>
      <c r="J548" t="s">
        <v>274</v>
      </c>
      <c r="K548" t="s">
        <v>2146</v>
      </c>
      <c r="L548" t="s">
        <v>5503</v>
      </c>
      <c r="M548" t="s">
        <v>5548</v>
      </c>
      <c r="P548" s="31" t="str">
        <f t="shared" si="27"/>
        <v>Nayanpur Adarasha Homeo Hall (Dr. Abu Said)</v>
      </c>
    </row>
    <row r="549" spans="1:16" hidden="1">
      <c r="A549" t="str">
        <f t="shared" si="25"/>
        <v>52-259</v>
      </c>
      <c r="B549">
        <f t="shared" si="26"/>
        <v>52</v>
      </c>
      <c r="C549">
        <v>259</v>
      </c>
      <c r="D549" t="s">
        <v>61</v>
      </c>
      <c r="E549" t="s">
        <v>5479</v>
      </c>
      <c r="F549">
        <v>6825</v>
      </c>
      <c r="G549" t="s">
        <v>5480</v>
      </c>
      <c r="H549">
        <v>1915718953</v>
      </c>
      <c r="I549" t="s">
        <v>2104</v>
      </c>
      <c r="J549" t="s">
        <v>172</v>
      </c>
      <c r="K549" t="s">
        <v>2146</v>
      </c>
      <c r="L549" t="s">
        <v>62</v>
      </c>
      <c r="M549" t="s">
        <v>5481</v>
      </c>
      <c r="P549" s="31" t="str">
        <f t="shared" si="27"/>
        <v>Niramay Homeo Hall (Dr. Mustafijur Rahman)</v>
      </c>
    </row>
    <row r="550" spans="1:16" hidden="1">
      <c r="A550" t="str">
        <f t="shared" si="25"/>
        <v>53-259</v>
      </c>
      <c r="B550">
        <f t="shared" si="26"/>
        <v>53</v>
      </c>
      <c r="C550">
        <v>259</v>
      </c>
      <c r="D550" t="s">
        <v>61</v>
      </c>
      <c r="E550" t="s">
        <v>5571</v>
      </c>
      <c r="F550">
        <v>6871</v>
      </c>
      <c r="G550" t="s">
        <v>5572</v>
      </c>
      <c r="H550">
        <v>1922039122</v>
      </c>
      <c r="I550" t="s">
        <v>2104</v>
      </c>
      <c r="J550" t="s">
        <v>274</v>
      </c>
      <c r="K550" t="s">
        <v>133</v>
      </c>
      <c r="L550" t="s">
        <v>5503</v>
      </c>
      <c r="M550" t="s">
        <v>5545</v>
      </c>
      <c r="P550" s="31" t="str">
        <f t="shared" si="27"/>
        <v>Niramay Homeo Hall (Dr. Mustafijur Rahman )</v>
      </c>
    </row>
    <row r="551" spans="1:16" hidden="1">
      <c r="A551" t="str">
        <f t="shared" si="25"/>
        <v>54-259</v>
      </c>
      <c r="B551">
        <f t="shared" si="26"/>
        <v>54</v>
      </c>
      <c r="C551">
        <v>259</v>
      </c>
      <c r="D551" t="s">
        <v>61</v>
      </c>
      <c r="E551" t="s">
        <v>5479</v>
      </c>
      <c r="F551">
        <v>6883</v>
      </c>
      <c r="G551" t="s">
        <v>2943</v>
      </c>
      <c r="H551">
        <v>1922033122</v>
      </c>
      <c r="I551" t="s">
        <v>2104</v>
      </c>
      <c r="J551" t="s">
        <v>306</v>
      </c>
      <c r="K551" t="s">
        <v>152</v>
      </c>
      <c r="L551" t="s">
        <v>5503</v>
      </c>
      <c r="M551" t="s">
        <v>5570</v>
      </c>
      <c r="P551" s="31" t="str">
        <f t="shared" si="27"/>
        <v>Niramoy Homeo Hall (Dr. Mustafijur Rahman)</v>
      </c>
    </row>
    <row r="552" spans="1:16" hidden="1">
      <c r="A552" t="str">
        <f t="shared" si="25"/>
        <v>55-259</v>
      </c>
      <c r="B552">
        <f t="shared" si="26"/>
        <v>55</v>
      </c>
      <c r="C552">
        <v>259</v>
      </c>
      <c r="D552" t="s">
        <v>61</v>
      </c>
      <c r="E552" t="s">
        <v>1347</v>
      </c>
      <c r="F552">
        <v>6873</v>
      </c>
      <c r="G552" t="s">
        <v>1547</v>
      </c>
      <c r="H552">
        <v>1717352365</v>
      </c>
      <c r="I552" t="s">
        <v>2104</v>
      </c>
      <c r="J552" t="s">
        <v>274</v>
      </c>
      <c r="K552" t="s">
        <v>138</v>
      </c>
      <c r="L552" t="s">
        <v>5503</v>
      </c>
      <c r="M552" t="s">
        <v>5570</v>
      </c>
      <c r="P552" s="31" t="str">
        <f t="shared" si="27"/>
        <v>Principal Homeo Hall (Dr. Saiful Islam)</v>
      </c>
    </row>
    <row r="553" spans="1:16" hidden="1">
      <c r="A553" t="str">
        <f t="shared" si="25"/>
        <v>56-259</v>
      </c>
      <c r="B553">
        <f t="shared" si="26"/>
        <v>56</v>
      </c>
      <c r="C553">
        <v>259</v>
      </c>
      <c r="D553" t="s">
        <v>61</v>
      </c>
      <c r="E553" t="s">
        <v>5476</v>
      </c>
      <c r="F553">
        <v>6882</v>
      </c>
      <c r="G553" t="s">
        <v>5585</v>
      </c>
      <c r="H553">
        <v>1715243397</v>
      </c>
      <c r="I553" t="s">
        <v>2104</v>
      </c>
      <c r="J553" t="s">
        <v>306</v>
      </c>
      <c r="K553" t="s">
        <v>138</v>
      </c>
      <c r="L553" t="s">
        <v>5503</v>
      </c>
      <c r="M553" t="s">
        <v>5570</v>
      </c>
      <c r="P553" s="31" t="str">
        <f t="shared" si="27"/>
        <v>Professor Homeo Hall (Dr. Abdul High)</v>
      </c>
    </row>
    <row r="554" spans="1:16" hidden="1">
      <c r="A554" t="str">
        <f t="shared" si="25"/>
        <v>57-259</v>
      </c>
      <c r="B554">
        <f t="shared" si="26"/>
        <v>57</v>
      </c>
      <c r="C554">
        <v>259</v>
      </c>
      <c r="D554" t="s">
        <v>61</v>
      </c>
      <c r="E554" t="s">
        <v>539</v>
      </c>
      <c r="F554">
        <v>6843</v>
      </c>
      <c r="G554" t="s">
        <v>5508</v>
      </c>
      <c r="H554">
        <v>0</v>
      </c>
      <c r="I554" t="s">
        <v>2104</v>
      </c>
      <c r="J554" t="s">
        <v>397</v>
      </c>
      <c r="K554" t="s">
        <v>133</v>
      </c>
      <c r="L554" t="s">
        <v>5503</v>
      </c>
      <c r="M554" t="s">
        <v>5507</v>
      </c>
      <c r="P554" s="31" t="str">
        <f t="shared" si="27"/>
        <v>Rafi Homoeo Hall (Dr. Habibur Rahman)</v>
      </c>
    </row>
    <row r="555" spans="1:16" hidden="1">
      <c r="A555" t="str">
        <f t="shared" si="25"/>
        <v>58-259</v>
      </c>
      <c r="B555">
        <f t="shared" si="26"/>
        <v>58</v>
      </c>
      <c r="C555">
        <v>259</v>
      </c>
      <c r="D555" t="s">
        <v>61</v>
      </c>
      <c r="E555" t="s">
        <v>5533</v>
      </c>
      <c r="F555">
        <v>6855</v>
      </c>
      <c r="G555" t="s">
        <v>5534</v>
      </c>
      <c r="H555">
        <v>1716351346</v>
      </c>
      <c r="I555" t="s">
        <v>2104</v>
      </c>
      <c r="J555" t="s">
        <v>397</v>
      </c>
      <c r="K555" t="s">
        <v>133</v>
      </c>
      <c r="L555" t="s">
        <v>5503</v>
      </c>
      <c r="M555" t="s">
        <v>5535</v>
      </c>
      <c r="P555" s="31" t="str">
        <f t="shared" si="27"/>
        <v>Rahat Homeo Hall (Dr. Jasim Uddin)</v>
      </c>
    </row>
    <row r="556" spans="1:16" hidden="1">
      <c r="A556" t="str">
        <f t="shared" si="25"/>
        <v>59-259</v>
      </c>
      <c r="B556">
        <f t="shared" si="26"/>
        <v>59</v>
      </c>
      <c r="C556">
        <v>259</v>
      </c>
      <c r="D556" t="s">
        <v>61</v>
      </c>
      <c r="E556" t="s">
        <v>5460</v>
      </c>
      <c r="F556">
        <v>6816</v>
      </c>
      <c r="G556" t="s">
        <v>511</v>
      </c>
      <c r="H556">
        <v>1717623220</v>
      </c>
      <c r="I556" t="s">
        <v>2104</v>
      </c>
      <c r="J556" t="s">
        <v>132</v>
      </c>
      <c r="K556" t="s">
        <v>133</v>
      </c>
      <c r="L556" t="s">
        <v>62</v>
      </c>
      <c r="M556" t="s">
        <v>5459</v>
      </c>
      <c r="P556" s="31" t="str">
        <f t="shared" si="27"/>
        <v>Rahman Homoeo Hall (Abdullah Rahman)</v>
      </c>
    </row>
    <row r="557" spans="1:16" hidden="1">
      <c r="A557" t="str">
        <f t="shared" si="25"/>
        <v>60-259</v>
      </c>
      <c r="B557">
        <f t="shared" si="26"/>
        <v>60</v>
      </c>
      <c r="C557">
        <v>259</v>
      </c>
      <c r="D557" t="s">
        <v>61</v>
      </c>
      <c r="E557" t="s">
        <v>5553</v>
      </c>
      <c r="F557">
        <v>6863</v>
      </c>
      <c r="G557" t="s">
        <v>5554</v>
      </c>
      <c r="H557">
        <v>1960110313</v>
      </c>
      <c r="I557" t="s">
        <v>5551</v>
      </c>
      <c r="J557" t="s">
        <v>274</v>
      </c>
      <c r="K557" t="s">
        <v>2146</v>
      </c>
      <c r="L557" t="s">
        <v>5503</v>
      </c>
      <c r="M557" t="s">
        <v>5555</v>
      </c>
      <c r="P557" s="31" t="str">
        <f t="shared" si="27"/>
        <v>Raj Pharmesi (Dr. Sabuj Babu)</v>
      </c>
    </row>
    <row r="558" spans="1:16" hidden="1">
      <c r="A558" t="str">
        <f t="shared" si="25"/>
        <v>61-259</v>
      </c>
      <c r="B558">
        <f t="shared" si="26"/>
        <v>61</v>
      </c>
      <c r="C558">
        <v>259</v>
      </c>
      <c r="D558" t="s">
        <v>61</v>
      </c>
      <c r="E558" t="s">
        <v>5566</v>
      </c>
      <c r="F558">
        <v>6869</v>
      </c>
      <c r="G558" t="s">
        <v>5567</v>
      </c>
      <c r="H558">
        <v>1767071350</v>
      </c>
      <c r="I558" t="s">
        <v>2104</v>
      </c>
      <c r="J558" t="s">
        <v>274</v>
      </c>
      <c r="K558" t="s">
        <v>133</v>
      </c>
      <c r="L558" t="s">
        <v>5503</v>
      </c>
      <c r="M558" t="s">
        <v>5548</v>
      </c>
      <c r="P558" s="31" t="str">
        <f t="shared" si="27"/>
        <v>Rayhan Homeo Hall (Dr. Babul )</v>
      </c>
    </row>
    <row r="559" spans="1:16" hidden="1">
      <c r="A559" t="str">
        <f t="shared" si="25"/>
        <v>62-259</v>
      </c>
      <c r="B559">
        <f t="shared" si="26"/>
        <v>62</v>
      </c>
      <c r="C559">
        <v>259</v>
      </c>
      <c r="D559" t="s">
        <v>61</v>
      </c>
      <c r="E559" t="s">
        <v>5448</v>
      </c>
      <c r="F559">
        <v>6811</v>
      </c>
      <c r="G559" t="s">
        <v>5449</v>
      </c>
      <c r="H559">
        <v>1969214070</v>
      </c>
      <c r="I559" t="s">
        <v>2104</v>
      </c>
      <c r="J559" t="s">
        <v>132</v>
      </c>
      <c r="K559" t="s">
        <v>152</v>
      </c>
      <c r="L559" t="s">
        <v>62</v>
      </c>
      <c r="M559" t="s">
        <v>5450</v>
      </c>
      <c r="P559" s="31" t="str">
        <f t="shared" si="27"/>
        <v>Reba Homoeo Hall (Dr. Ajijul Islam)</v>
      </c>
    </row>
    <row r="560" spans="1:16" hidden="1">
      <c r="A560" t="str">
        <f t="shared" si="25"/>
        <v>63-259</v>
      </c>
      <c r="B560">
        <f t="shared" si="26"/>
        <v>63</v>
      </c>
      <c r="C560">
        <v>259</v>
      </c>
      <c r="D560" t="s">
        <v>61</v>
      </c>
      <c r="E560" t="s">
        <v>5492</v>
      </c>
      <c r="F560">
        <v>6831</v>
      </c>
      <c r="G560" t="s">
        <v>5493</v>
      </c>
      <c r="H560">
        <v>1913012855</v>
      </c>
      <c r="I560" t="s">
        <v>2104</v>
      </c>
      <c r="J560" t="s">
        <v>172</v>
      </c>
      <c r="K560" t="s">
        <v>133</v>
      </c>
      <c r="L560" t="s">
        <v>62</v>
      </c>
      <c r="M560" t="s">
        <v>5494</v>
      </c>
      <c r="P560" s="31" t="str">
        <f t="shared" si="27"/>
        <v>Rifat Homeo Hall (Dr. Ramija Khatun )</v>
      </c>
    </row>
    <row r="561" spans="1:16" hidden="1">
      <c r="A561" t="str">
        <f t="shared" si="25"/>
        <v>64-259</v>
      </c>
      <c r="B561">
        <f t="shared" si="26"/>
        <v>64</v>
      </c>
      <c r="C561">
        <v>259</v>
      </c>
      <c r="D561" t="s">
        <v>61</v>
      </c>
      <c r="E561" t="s">
        <v>5563</v>
      </c>
      <c r="F561">
        <v>6868</v>
      </c>
      <c r="G561" t="s">
        <v>5564</v>
      </c>
      <c r="H561">
        <v>1913738057</v>
      </c>
      <c r="I561" t="s">
        <v>2104</v>
      </c>
      <c r="J561" t="s">
        <v>274</v>
      </c>
      <c r="K561" t="s">
        <v>133</v>
      </c>
      <c r="L561" t="s">
        <v>5503</v>
      </c>
      <c r="M561" t="s">
        <v>5565</v>
      </c>
      <c r="P561" s="31" t="str">
        <f t="shared" si="27"/>
        <v>Sadek Homeo Hall (Dr. Mosharaf)</v>
      </c>
    </row>
    <row r="562" spans="1:16" hidden="1">
      <c r="A562" t="str">
        <f t="shared" si="25"/>
        <v>65-259</v>
      </c>
      <c r="B562">
        <f t="shared" si="26"/>
        <v>65</v>
      </c>
      <c r="C562">
        <v>259</v>
      </c>
      <c r="D562" t="s">
        <v>61</v>
      </c>
      <c r="E562" t="s">
        <v>5497</v>
      </c>
      <c r="F562">
        <v>6833</v>
      </c>
      <c r="G562" t="s">
        <v>196</v>
      </c>
      <c r="H562">
        <v>1628325358</v>
      </c>
      <c r="I562" t="s">
        <v>2104</v>
      </c>
      <c r="J562" t="s">
        <v>172</v>
      </c>
      <c r="K562" t="s">
        <v>133</v>
      </c>
      <c r="L562" t="s">
        <v>62</v>
      </c>
      <c r="M562" t="s">
        <v>5498</v>
      </c>
      <c r="P562" s="31" t="str">
        <f t="shared" si="27"/>
        <v>Seba Homoeo Hall (Dr. Mahabubur Rahman)</v>
      </c>
    </row>
    <row r="563" spans="1:16" hidden="1">
      <c r="A563" t="str">
        <f t="shared" si="25"/>
        <v>66-259</v>
      </c>
      <c r="B563">
        <f t="shared" si="26"/>
        <v>66</v>
      </c>
      <c r="C563">
        <v>259</v>
      </c>
      <c r="D563" t="s">
        <v>61</v>
      </c>
      <c r="E563" t="s">
        <v>5579</v>
      </c>
      <c r="F563">
        <v>6878</v>
      </c>
      <c r="G563" t="s">
        <v>5580</v>
      </c>
      <c r="H563">
        <v>1721808003</v>
      </c>
      <c r="I563" t="s">
        <v>2104</v>
      </c>
      <c r="J563" t="s">
        <v>306</v>
      </c>
      <c r="K563" t="s">
        <v>138</v>
      </c>
      <c r="L563" t="s">
        <v>5503</v>
      </c>
      <c r="M563" t="s">
        <v>2307</v>
      </c>
      <c r="P563" s="31" t="str">
        <f t="shared" si="27"/>
        <v>Shanti Homeo Hall (Dr. Bidhan Chandra Homeo Hall)</v>
      </c>
    </row>
    <row r="564" spans="1:16" hidden="1">
      <c r="A564" t="str">
        <f t="shared" si="25"/>
        <v>67-259</v>
      </c>
      <c r="B564">
        <f t="shared" si="26"/>
        <v>67</v>
      </c>
      <c r="C564">
        <v>259</v>
      </c>
      <c r="D564" t="s">
        <v>61</v>
      </c>
      <c r="E564" t="s">
        <v>5467</v>
      </c>
      <c r="F564">
        <v>6819</v>
      </c>
      <c r="G564" t="s">
        <v>2381</v>
      </c>
      <c r="H564">
        <v>1721808003</v>
      </c>
      <c r="I564" t="s">
        <v>2104</v>
      </c>
      <c r="J564" t="s">
        <v>132</v>
      </c>
      <c r="K564" t="s">
        <v>138</v>
      </c>
      <c r="L564" t="s">
        <v>62</v>
      </c>
      <c r="M564" t="s">
        <v>5457</v>
      </c>
      <c r="P564" s="31" t="str">
        <f t="shared" si="27"/>
        <v>Shanti Homoeo Hall (Dr. Bidhan)</v>
      </c>
    </row>
    <row r="565" spans="1:16" hidden="1">
      <c r="A565" t="str">
        <f t="shared" si="25"/>
        <v>68-259</v>
      </c>
      <c r="B565">
        <f t="shared" si="26"/>
        <v>68</v>
      </c>
      <c r="C565">
        <v>259</v>
      </c>
      <c r="D565" t="s">
        <v>61</v>
      </c>
      <c r="E565" t="s">
        <v>5568</v>
      </c>
      <c r="F565">
        <v>6870</v>
      </c>
      <c r="G565" t="s">
        <v>5569</v>
      </c>
      <c r="H565">
        <v>1712521346</v>
      </c>
      <c r="I565" t="s">
        <v>2104</v>
      </c>
      <c r="J565" t="s">
        <v>274</v>
      </c>
      <c r="K565" t="s">
        <v>133</v>
      </c>
      <c r="L565" t="s">
        <v>5503</v>
      </c>
      <c r="M565" t="s">
        <v>5570</v>
      </c>
      <c r="P565" s="31" t="str">
        <f t="shared" si="27"/>
        <v>Shekh Homeo Hall (Faijul Islam)</v>
      </c>
    </row>
    <row r="566" spans="1:16" hidden="1">
      <c r="A566" t="str">
        <f t="shared" si="25"/>
        <v>69-259</v>
      </c>
      <c r="B566">
        <f t="shared" si="26"/>
        <v>69</v>
      </c>
      <c r="C566">
        <v>259</v>
      </c>
      <c r="D566" t="s">
        <v>61</v>
      </c>
      <c r="E566" t="s">
        <v>5482</v>
      </c>
      <c r="F566">
        <v>6826</v>
      </c>
      <c r="G566" t="s">
        <v>5483</v>
      </c>
      <c r="H566">
        <v>1712521345</v>
      </c>
      <c r="I566" t="s">
        <v>2104</v>
      </c>
      <c r="J566" t="s">
        <v>172</v>
      </c>
      <c r="K566" t="s">
        <v>133</v>
      </c>
      <c r="L566" t="s">
        <v>62</v>
      </c>
      <c r="M566" t="s">
        <v>5484</v>
      </c>
      <c r="P566" s="31" t="str">
        <f t="shared" si="27"/>
        <v>Shekh Homoeo Hall (Dr. Faijul Islam)</v>
      </c>
    </row>
    <row r="567" spans="1:16" hidden="1">
      <c r="A567" t="str">
        <f t="shared" si="25"/>
        <v>70-259</v>
      </c>
      <c r="B567">
        <f t="shared" si="26"/>
        <v>70</v>
      </c>
      <c r="C567">
        <v>259</v>
      </c>
      <c r="D567" t="s">
        <v>61</v>
      </c>
      <c r="E567" t="s">
        <v>5511</v>
      </c>
      <c r="F567">
        <v>6845</v>
      </c>
      <c r="G567" t="s">
        <v>5512</v>
      </c>
      <c r="H567">
        <v>1990665020</v>
      </c>
      <c r="I567" t="s">
        <v>2104</v>
      </c>
      <c r="J567" t="s">
        <v>397</v>
      </c>
      <c r="K567" t="s">
        <v>133</v>
      </c>
      <c r="L567" t="s">
        <v>5503</v>
      </c>
      <c r="M567" t="s">
        <v>5510</v>
      </c>
      <c r="P567" s="31" t="str">
        <f t="shared" si="27"/>
        <v>Shifa Homeo Hall (Dr. Moklechur Rahman)</v>
      </c>
    </row>
    <row r="568" spans="1:16" hidden="1">
      <c r="A568" t="str">
        <f t="shared" si="25"/>
        <v>71-259</v>
      </c>
      <c r="B568">
        <f t="shared" si="26"/>
        <v>71</v>
      </c>
      <c r="C568">
        <v>259</v>
      </c>
      <c r="D568" t="s">
        <v>61</v>
      </c>
      <c r="E568" t="s">
        <v>938</v>
      </c>
      <c r="F568">
        <v>6881</v>
      </c>
      <c r="G568" t="s">
        <v>5584</v>
      </c>
      <c r="H568">
        <v>1725942836</v>
      </c>
      <c r="I568" t="s">
        <v>2104</v>
      </c>
      <c r="J568" t="s">
        <v>306</v>
      </c>
      <c r="K568" t="s">
        <v>152</v>
      </c>
      <c r="L568" t="s">
        <v>5503</v>
      </c>
      <c r="M568" t="s">
        <v>5471</v>
      </c>
      <c r="P568" s="31" t="str">
        <f t="shared" si="27"/>
        <v>Shimul Homeo Hall (Dr. Rana)</v>
      </c>
    </row>
    <row r="569" spans="1:16" hidden="1">
      <c r="A569" t="str">
        <f t="shared" si="25"/>
        <v>72-259</v>
      </c>
      <c r="B569">
        <f t="shared" si="26"/>
        <v>72</v>
      </c>
      <c r="C569">
        <v>259</v>
      </c>
      <c r="D569" t="s">
        <v>61</v>
      </c>
      <c r="E569" t="s">
        <v>5443</v>
      </c>
      <c r="F569">
        <v>6809</v>
      </c>
      <c r="G569" t="s">
        <v>5444</v>
      </c>
      <c r="H569">
        <v>1725943836</v>
      </c>
      <c r="I569" t="s">
        <v>2104</v>
      </c>
      <c r="J569" t="s">
        <v>132</v>
      </c>
      <c r="K569" t="s">
        <v>152</v>
      </c>
      <c r="L569" t="s">
        <v>62</v>
      </c>
      <c r="M569" t="s">
        <v>5445</v>
      </c>
      <c r="P569" s="31" t="str">
        <f t="shared" si="27"/>
        <v>Shimul Homoeo Hall (Dr. Rana Miah )</v>
      </c>
    </row>
    <row r="570" spans="1:16" hidden="1">
      <c r="A570" t="str">
        <f t="shared" si="25"/>
        <v>73-259</v>
      </c>
      <c r="B570">
        <f t="shared" si="26"/>
        <v>73</v>
      </c>
      <c r="C570">
        <v>259</v>
      </c>
      <c r="D570" t="s">
        <v>61</v>
      </c>
      <c r="E570" t="s">
        <v>5558</v>
      </c>
      <c r="F570">
        <v>6865</v>
      </c>
      <c r="G570" t="s">
        <v>5559</v>
      </c>
      <c r="H570">
        <v>1728909043</v>
      </c>
      <c r="I570" t="s">
        <v>2104</v>
      </c>
      <c r="J570" t="s">
        <v>274</v>
      </c>
      <c r="K570" t="s">
        <v>2146</v>
      </c>
      <c r="L570" t="s">
        <v>5503</v>
      </c>
      <c r="M570" t="s">
        <v>5507</v>
      </c>
      <c r="P570" s="31" t="str">
        <f t="shared" si="27"/>
        <v>Sikder Homeo Hall (Dr. Mariyam Akter)</v>
      </c>
    </row>
    <row r="571" spans="1:16" hidden="1">
      <c r="A571" t="str">
        <f t="shared" si="25"/>
        <v>74-259</v>
      </c>
      <c r="B571">
        <f t="shared" si="26"/>
        <v>74</v>
      </c>
      <c r="C571">
        <v>259</v>
      </c>
      <c r="D571" t="s">
        <v>61</v>
      </c>
      <c r="E571" t="s">
        <v>10129</v>
      </c>
      <c r="F571">
        <v>10411</v>
      </c>
      <c r="G571" t="s">
        <v>10130</v>
      </c>
      <c r="H571">
        <v>1784553660</v>
      </c>
      <c r="I571" t="s">
        <v>131</v>
      </c>
      <c r="J571" t="s">
        <v>9009</v>
      </c>
      <c r="K571" t="s">
        <v>133</v>
      </c>
      <c r="L571" t="s">
        <v>5570</v>
      </c>
      <c r="M571" t="s">
        <v>10131</v>
      </c>
      <c r="P571" s="31" t="str">
        <f t="shared" si="27"/>
        <v>Square Homoeo Hall (Dr.Abdul Lotif)</v>
      </c>
    </row>
    <row r="572" spans="1:16" hidden="1">
      <c r="A572" t="str">
        <f t="shared" si="25"/>
        <v>75-259</v>
      </c>
      <c r="B572">
        <f t="shared" si="26"/>
        <v>75</v>
      </c>
      <c r="C572">
        <v>259</v>
      </c>
      <c r="D572" t="s">
        <v>61</v>
      </c>
      <c r="E572" t="s">
        <v>5502</v>
      </c>
      <c r="F572">
        <v>6840</v>
      </c>
      <c r="G572" t="s">
        <v>553</v>
      </c>
      <c r="H572">
        <v>1715072968</v>
      </c>
      <c r="I572" t="s">
        <v>2104</v>
      </c>
      <c r="J572" t="s">
        <v>397</v>
      </c>
      <c r="K572" t="s">
        <v>2146</v>
      </c>
      <c r="L572" t="s">
        <v>5503</v>
      </c>
      <c r="M572" t="s">
        <v>5504</v>
      </c>
      <c r="P572" s="31" t="str">
        <f t="shared" si="27"/>
        <v>Suchi Homoeo Hall (Dr. Marjina Akter)</v>
      </c>
    </row>
    <row r="573" spans="1:16" hidden="1">
      <c r="A573" t="str">
        <f t="shared" si="25"/>
        <v>76-259</v>
      </c>
      <c r="B573">
        <f t="shared" si="26"/>
        <v>76</v>
      </c>
      <c r="C573">
        <v>259</v>
      </c>
      <c r="D573" t="s">
        <v>61</v>
      </c>
      <c r="E573" t="s">
        <v>11582</v>
      </c>
      <c r="F573">
        <v>11118</v>
      </c>
      <c r="G573" t="s">
        <v>11583</v>
      </c>
      <c r="H573">
        <v>10</v>
      </c>
      <c r="I573" t="e">
        <v>#REF!</v>
      </c>
      <c r="J573" t="s">
        <v>131</v>
      </c>
      <c r="K573" t="s">
        <v>11584</v>
      </c>
      <c r="L573">
        <v>1730970130</v>
      </c>
      <c r="M573" t="s">
        <v>11585</v>
      </c>
      <c r="P573" s="31" t="str">
        <f t="shared" si="27"/>
        <v>Suraka Homeo Hall (Dr.Rofik Chudari)</v>
      </c>
    </row>
    <row r="574" spans="1:16" hidden="1">
      <c r="A574" t="str">
        <f t="shared" si="25"/>
        <v>77-259</v>
      </c>
      <c r="B574">
        <f t="shared" si="26"/>
        <v>77</v>
      </c>
      <c r="C574">
        <v>259</v>
      </c>
      <c r="D574" t="s">
        <v>61</v>
      </c>
      <c r="E574" t="s">
        <v>11589</v>
      </c>
      <c r="F574">
        <v>11120</v>
      </c>
      <c r="G574" t="s">
        <v>11590</v>
      </c>
      <c r="H574">
        <v>1711976987</v>
      </c>
      <c r="I574" t="s">
        <v>131</v>
      </c>
      <c r="J574" t="s">
        <v>397</v>
      </c>
      <c r="K574" t="s">
        <v>133</v>
      </c>
      <c r="L574" t="s">
        <v>11591</v>
      </c>
      <c r="M574" t="s">
        <v>11592</v>
      </c>
      <c r="P574" s="31" t="str">
        <f t="shared" si="27"/>
        <v>Tahasin Homeo Hall (Dr.Fardaus)</v>
      </c>
    </row>
    <row r="575" spans="1:16" hidden="1">
      <c r="A575" t="str">
        <f t="shared" si="25"/>
        <v>78-259</v>
      </c>
      <c r="B575">
        <f t="shared" si="26"/>
        <v>78</v>
      </c>
      <c r="C575">
        <v>259</v>
      </c>
      <c r="D575" t="s">
        <v>61</v>
      </c>
      <c r="E575" t="s">
        <v>15409</v>
      </c>
      <c r="F575">
        <v>12937</v>
      </c>
      <c r="G575" t="s">
        <v>15410</v>
      </c>
      <c r="H575">
        <v>1912282199</v>
      </c>
      <c r="I575" t="s">
        <v>131</v>
      </c>
      <c r="J575" t="s">
        <v>274</v>
      </c>
      <c r="K575" t="s">
        <v>1315</v>
      </c>
      <c r="L575" t="s">
        <v>11585</v>
      </c>
      <c r="M575" t="s">
        <v>15411</v>
      </c>
      <c r="P575" s="31" t="str">
        <f t="shared" si="27"/>
        <v>Tanha Sasto Kanro (Dr.Tagul Islam)</v>
      </c>
    </row>
    <row r="576" spans="1:16" hidden="1">
      <c r="A576" t="str">
        <f t="shared" si="25"/>
        <v>79-259</v>
      </c>
      <c r="B576">
        <f t="shared" si="26"/>
        <v>79</v>
      </c>
      <c r="C576">
        <v>259</v>
      </c>
      <c r="D576" t="s">
        <v>61</v>
      </c>
      <c r="E576" t="s">
        <v>5485</v>
      </c>
      <c r="F576">
        <v>6827</v>
      </c>
      <c r="G576" t="s">
        <v>5486</v>
      </c>
      <c r="H576">
        <v>1782796997</v>
      </c>
      <c r="I576" t="s">
        <v>2104</v>
      </c>
      <c r="J576" t="s">
        <v>172</v>
      </c>
      <c r="K576" t="s">
        <v>133</v>
      </c>
      <c r="L576" t="s">
        <v>62</v>
      </c>
      <c r="M576" t="s">
        <v>5487</v>
      </c>
      <c r="P576" s="31" t="str">
        <f t="shared" si="27"/>
        <v>Tanjila Homoeo Hall (Dr. Tanjila)</v>
      </c>
    </row>
    <row r="577" spans="1:16" hidden="1">
      <c r="A577" t="str">
        <f t="shared" si="25"/>
        <v>80-259</v>
      </c>
      <c r="B577">
        <f t="shared" si="26"/>
        <v>80</v>
      </c>
      <c r="C577">
        <v>259</v>
      </c>
      <c r="D577" t="s">
        <v>61</v>
      </c>
      <c r="E577" t="s">
        <v>5476</v>
      </c>
      <c r="F577">
        <v>6824</v>
      </c>
      <c r="G577" t="s">
        <v>5477</v>
      </c>
      <c r="H577">
        <v>1723337734</v>
      </c>
      <c r="I577" t="s">
        <v>2104</v>
      </c>
      <c r="J577" t="s">
        <v>172</v>
      </c>
      <c r="K577" t="s">
        <v>2146</v>
      </c>
      <c r="L577" t="s">
        <v>62</v>
      </c>
      <c r="M577" t="s">
        <v>5478</v>
      </c>
      <c r="P577" s="31" t="str">
        <f t="shared" si="27"/>
        <v>Tawsif Homeo Hall (Dr. Abdul High)</v>
      </c>
    </row>
    <row r="578" spans="1:16" hidden="1">
      <c r="A578" t="str">
        <f t="shared" ref="A578:A641" si="28">B578&amp;"-"&amp;C578</f>
        <v>81-259</v>
      </c>
      <c r="B578">
        <f t="shared" ref="B578:B641" si="29">IF(C578=C577,B577+1,1)</f>
        <v>81</v>
      </c>
      <c r="C578">
        <v>259</v>
      </c>
      <c r="D578" t="s">
        <v>61</v>
      </c>
      <c r="E578" t="s">
        <v>5488</v>
      </c>
      <c r="F578">
        <v>6828</v>
      </c>
      <c r="G578" t="s">
        <v>5489</v>
      </c>
      <c r="H578">
        <v>1622551414</v>
      </c>
      <c r="I578" t="s">
        <v>2104</v>
      </c>
      <c r="J578" t="s">
        <v>172</v>
      </c>
      <c r="K578" t="s">
        <v>152</v>
      </c>
      <c r="L578" t="s">
        <v>62</v>
      </c>
      <c r="M578" t="s">
        <v>5487</v>
      </c>
      <c r="P578" s="31" t="str">
        <f t="shared" ref="P578:P641" si="30">PROPER(G578&amp;" ("&amp;E578&amp;")")</f>
        <v>Zakaria Homoeo Hall (Dr. Harun Or Rashid)</v>
      </c>
    </row>
    <row r="579" spans="1:16" hidden="1">
      <c r="A579" t="str">
        <f t="shared" si="28"/>
        <v>82-259</v>
      </c>
      <c r="B579">
        <f t="shared" si="29"/>
        <v>82</v>
      </c>
      <c r="C579">
        <v>259</v>
      </c>
      <c r="D579" t="s">
        <v>61</v>
      </c>
      <c r="E579" t="s">
        <v>1398</v>
      </c>
      <c r="F579">
        <v>6815</v>
      </c>
      <c r="G579" t="s">
        <v>5458</v>
      </c>
      <c r="H579">
        <v>1714425185</v>
      </c>
      <c r="I579" t="s">
        <v>2104</v>
      </c>
      <c r="J579" t="s">
        <v>132</v>
      </c>
      <c r="K579" t="s">
        <v>133</v>
      </c>
      <c r="L579" t="s">
        <v>62</v>
      </c>
      <c r="M579" t="s">
        <v>5459</v>
      </c>
      <c r="P579" s="31" t="str">
        <f t="shared" si="30"/>
        <v>Zaman Homoeo Hall (Dr. Aminul Islam)</v>
      </c>
    </row>
    <row r="580" spans="1:16" hidden="1">
      <c r="A580" t="str">
        <f t="shared" si="28"/>
        <v>1-261</v>
      </c>
      <c r="B580">
        <f t="shared" si="29"/>
        <v>1</v>
      </c>
      <c r="C580">
        <v>261</v>
      </c>
      <c r="D580" t="s">
        <v>63</v>
      </c>
      <c r="E580" t="s">
        <v>11665</v>
      </c>
      <c r="F580">
        <v>11207</v>
      </c>
      <c r="G580" t="s">
        <v>9263</v>
      </c>
      <c r="H580">
        <v>1718477977</v>
      </c>
      <c r="I580" t="s">
        <v>131</v>
      </c>
      <c r="J580" t="s">
        <v>10892</v>
      </c>
      <c r="K580" t="s">
        <v>138</v>
      </c>
      <c r="L580" t="s">
        <v>1850</v>
      </c>
      <c r="M580" t="s">
        <v>11666</v>
      </c>
      <c r="P580" s="31" t="str">
        <f t="shared" si="30"/>
        <v>Adnan Homoeo Hall (Dr.Mazharul Islum)</v>
      </c>
    </row>
    <row r="581" spans="1:16" hidden="1">
      <c r="A581" t="str">
        <f t="shared" si="28"/>
        <v>2-261</v>
      </c>
      <c r="B581">
        <f t="shared" si="29"/>
        <v>2</v>
      </c>
      <c r="C581">
        <v>261</v>
      </c>
      <c r="D581" t="s">
        <v>63</v>
      </c>
      <c r="E581" t="s">
        <v>11255</v>
      </c>
      <c r="F581">
        <v>10957</v>
      </c>
      <c r="G581" t="s">
        <v>9263</v>
      </c>
      <c r="H581">
        <v>1718477977</v>
      </c>
      <c r="I581" t="s">
        <v>131</v>
      </c>
      <c r="J581" t="s">
        <v>132</v>
      </c>
      <c r="K581" t="s">
        <v>138</v>
      </c>
      <c r="L581" t="s">
        <v>1850</v>
      </c>
      <c r="M581" t="s">
        <v>11256</v>
      </c>
      <c r="P581" s="31" t="str">
        <f t="shared" si="30"/>
        <v>Adnan Homoeo Hall (Dr.Majharul Islam)</v>
      </c>
    </row>
    <row r="582" spans="1:16" hidden="1">
      <c r="A582" t="str">
        <f t="shared" si="28"/>
        <v>3-261</v>
      </c>
      <c r="B582">
        <f t="shared" si="29"/>
        <v>3</v>
      </c>
      <c r="C582">
        <v>261</v>
      </c>
      <c r="D582" t="s">
        <v>63</v>
      </c>
      <c r="E582" t="s">
        <v>13637</v>
      </c>
      <c r="F582">
        <v>12058</v>
      </c>
      <c r="G582" t="s">
        <v>9466</v>
      </c>
      <c r="H582">
        <v>1983656255</v>
      </c>
      <c r="I582" t="s">
        <v>131</v>
      </c>
      <c r="J582" t="s">
        <v>10889</v>
      </c>
      <c r="K582" t="s">
        <v>152</v>
      </c>
      <c r="L582" t="s">
        <v>1850</v>
      </c>
      <c r="M582" t="s">
        <v>1965</v>
      </c>
      <c r="P582" s="31" t="str">
        <f t="shared" si="30"/>
        <v>Afrin Homoeo Hall (Dr.Afrin)</v>
      </c>
    </row>
    <row r="583" spans="1:16" hidden="1">
      <c r="A583" t="str">
        <f t="shared" si="28"/>
        <v>4-261</v>
      </c>
      <c r="B583">
        <f t="shared" si="29"/>
        <v>4</v>
      </c>
      <c r="C583">
        <v>261</v>
      </c>
      <c r="D583" t="s">
        <v>63</v>
      </c>
      <c r="E583" t="s">
        <v>1963</v>
      </c>
      <c r="F583">
        <v>4750</v>
      </c>
      <c r="G583" t="s">
        <v>1964</v>
      </c>
      <c r="H583">
        <v>1778618366</v>
      </c>
      <c r="I583" t="s">
        <v>131</v>
      </c>
      <c r="J583" t="s">
        <v>306</v>
      </c>
      <c r="K583" t="s">
        <v>133</v>
      </c>
      <c r="L583" t="s">
        <v>1850</v>
      </c>
      <c r="M583" t="s">
        <v>1965</v>
      </c>
      <c r="P583" s="31" t="str">
        <f t="shared" si="30"/>
        <v>Al Amin Homoeo Hall  (Dr. Alamin )</v>
      </c>
    </row>
    <row r="584" spans="1:16" hidden="1">
      <c r="A584" t="str">
        <f t="shared" si="28"/>
        <v>5-261</v>
      </c>
      <c r="B584">
        <f t="shared" si="29"/>
        <v>5</v>
      </c>
      <c r="C584">
        <v>261</v>
      </c>
      <c r="D584" t="s">
        <v>63</v>
      </c>
      <c r="E584" t="s">
        <v>1974</v>
      </c>
      <c r="F584">
        <v>4757</v>
      </c>
      <c r="G584" t="s">
        <v>1975</v>
      </c>
      <c r="H584">
        <v>1712417704</v>
      </c>
      <c r="I584" t="s">
        <v>131</v>
      </c>
      <c r="J584" t="s">
        <v>306</v>
      </c>
      <c r="K584" t="s">
        <v>133</v>
      </c>
      <c r="L584" t="s">
        <v>1850</v>
      </c>
      <c r="M584" t="s">
        <v>1965</v>
      </c>
      <c r="P584" s="31" t="str">
        <f t="shared" si="30"/>
        <v>Al Falah Homoeo Hall  (Dr. Noman )</v>
      </c>
    </row>
    <row r="585" spans="1:16" hidden="1">
      <c r="A585" t="str">
        <f t="shared" si="28"/>
        <v>6-261</v>
      </c>
      <c r="B585">
        <f t="shared" si="29"/>
        <v>6</v>
      </c>
      <c r="C585">
        <v>261</v>
      </c>
      <c r="D585" t="s">
        <v>63</v>
      </c>
      <c r="E585" t="s">
        <v>1927</v>
      </c>
      <c r="F585">
        <v>4731</v>
      </c>
      <c r="G585" t="s">
        <v>1928</v>
      </c>
      <c r="H585">
        <v>1925901918</v>
      </c>
      <c r="I585" t="s">
        <v>131</v>
      </c>
      <c r="J585" t="s">
        <v>397</v>
      </c>
      <c r="K585" t="s">
        <v>133</v>
      </c>
      <c r="L585" t="s">
        <v>1850</v>
      </c>
      <c r="M585" t="s">
        <v>1922</v>
      </c>
      <c r="P585" s="31" t="str">
        <f t="shared" si="30"/>
        <v>Allahr Dan Homoeo Hall  (Dr. Mobarak )</v>
      </c>
    </row>
    <row r="586" spans="1:16" hidden="1">
      <c r="A586" t="str">
        <f t="shared" si="28"/>
        <v>7-261</v>
      </c>
      <c r="B586">
        <f t="shared" si="29"/>
        <v>7</v>
      </c>
      <c r="C586">
        <v>261</v>
      </c>
      <c r="D586" t="s">
        <v>63</v>
      </c>
      <c r="E586" t="s">
        <v>1901</v>
      </c>
      <c r="F586">
        <v>4720</v>
      </c>
      <c r="G586" t="s">
        <v>1902</v>
      </c>
      <c r="H586">
        <v>1713522182</v>
      </c>
      <c r="I586" t="s">
        <v>131</v>
      </c>
      <c r="J586" t="s">
        <v>397</v>
      </c>
      <c r="K586" t="s">
        <v>133</v>
      </c>
      <c r="L586" t="s">
        <v>1850</v>
      </c>
      <c r="M586" t="s">
        <v>1903</v>
      </c>
      <c r="P586" s="31" t="str">
        <f t="shared" si="30"/>
        <v>Alpona Homoeo Hall  (Dr. Dosroha )</v>
      </c>
    </row>
    <row r="587" spans="1:16" hidden="1">
      <c r="A587" t="str">
        <f t="shared" si="28"/>
        <v>8-261</v>
      </c>
      <c r="B587">
        <f t="shared" si="29"/>
        <v>8</v>
      </c>
      <c r="C587">
        <v>261</v>
      </c>
      <c r="D587" t="s">
        <v>63</v>
      </c>
      <c r="E587" t="s">
        <v>13641</v>
      </c>
      <c r="F587">
        <v>12061</v>
      </c>
      <c r="G587" t="s">
        <v>3214</v>
      </c>
      <c r="H587">
        <v>1961153619</v>
      </c>
      <c r="I587" t="s">
        <v>131</v>
      </c>
      <c r="J587" t="s">
        <v>9009</v>
      </c>
      <c r="K587" t="s">
        <v>152</v>
      </c>
      <c r="L587" t="s">
        <v>1850</v>
      </c>
      <c r="M587" t="s">
        <v>1851</v>
      </c>
      <c r="P587" s="31" t="str">
        <f t="shared" si="30"/>
        <v>Amena Homoeo Hall (Dr.Mosaraf Karim)</v>
      </c>
    </row>
    <row r="588" spans="1:16" hidden="1">
      <c r="A588" t="str">
        <f t="shared" si="28"/>
        <v>9-261</v>
      </c>
      <c r="B588">
        <f t="shared" si="29"/>
        <v>9</v>
      </c>
      <c r="C588">
        <v>261</v>
      </c>
      <c r="D588" t="s">
        <v>63</v>
      </c>
      <c r="E588" t="s">
        <v>10426</v>
      </c>
      <c r="F588">
        <v>10581</v>
      </c>
      <c r="G588" t="s">
        <v>10427</v>
      </c>
      <c r="H588">
        <v>1745123816</v>
      </c>
      <c r="I588" t="s">
        <v>131</v>
      </c>
      <c r="J588" t="s">
        <v>9570</v>
      </c>
      <c r="K588" t="s">
        <v>152</v>
      </c>
      <c r="L588" t="s">
        <v>10422</v>
      </c>
      <c r="M588" t="s">
        <v>10428</v>
      </c>
      <c r="P588" s="31" t="str">
        <f t="shared" si="30"/>
        <v>Apple Homoeo Hall (Dr.Apple)</v>
      </c>
    </row>
    <row r="589" spans="1:16" hidden="1">
      <c r="A589" t="str">
        <f t="shared" si="28"/>
        <v>10-261</v>
      </c>
      <c r="B589">
        <f t="shared" si="29"/>
        <v>10</v>
      </c>
      <c r="C589">
        <v>261</v>
      </c>
      <c r="D589" t="s">
        <v>63</v>
      </c>
      <c r="E589" t="s">
        <v>1982</v>
      </c>
      <c r="F589">
        <v>4762</v>
      </c>
      <c r="G589" t="s">
        <v>1983</v>
      </c>
      <c r="H589">
        <v>176174103</v>
      </c>
      <c r="I589" t="s">
        <v>131</v>
      </c>
      <c r="J589" t="s">
        <v>306</v>
      </c>
      <c r="K589" t="s">
        <v>133</v>
      </c>
      <c r="L589" t="s">
        <v>1850</v>
      </c>
      <c r="M589" t="s">
        <v>1979</v>
      </c>
      <c r="P589" s="31" t="str">
        <f t="shared" si="30"/>
        <v>Arafat Homoeo Hall  (Dr. Moklesh )</v>
      </c>
    </row>
    <row r="590" spans="1:16" hidden="1">
      <c r="A590" t="str">
        <f t="shared" si="28"/>
        <v>11-261</v>
      </c>
      <c r="B590">
        <f t="shared" si="29"/>
        <v>11</v>
      </c>
      <c r="C590">
        <v>261</v>
      </c>
      <c r="D590" t="s">
        <v>63</v>
      </c>
      <c r="E590" t="s">
        <v>1968</v>
      </c>
      <c r="F590">
        <v>4753</v>
      </c>
      <c r="G590" t="s">
        <v>1969</v>
      </c>
      <c r="H590">
        <v>1735715512</v>
      </c>
      <c r="I590" t="s">
        <v>131</v>
      </c>
      <c r="J590" t="s">
        <v>306</v>
      </c>
      <c r="K590" t="s">
        <v>133</v>
      </c>
      <c r="L590" t="s">
        <v>1850</v>
      </c>
      <c r="M590" t="s">
        <v>1965</v>
      </c>
      <c r="P590" s="31" t="str">
        <f t="shared" si="30"/>
        <v>Aroggo Homoeo Hall  (Dr. Monufa )</v>
      </c>
    </row>
    <row r="591" spans="1:16" hidden="1">
      <c r="A591" t="str">
        <f t="shared" si="28"/>
        <v>12-261</v>
      </c>
      <c r="B591">
        <f t="shared" si="29"/>
        <v>12</v>
      </c>
      <c r="C591">
        <v>261</v>
      </c>
      <c r="D591" t="s">
        <v>63</v>
      </c>
      <c r="E591" t="s">
        <v>740</v>
      </c>
      <c r="F591">
        <v>4760</v>
      </c>
      <c r="G591" t="s">
        <v>1969</v>
      </c>
      <c r="H591">
        <v>1729446318</v>
      </c>
      <c r="I591" t="s">
        <v>131</v>
      </c>
      <c r="J591" t="s">
        <v>306</v>
      </c>
      <c r="K591" t="s">
        <v>133</v>
      </c>
      <c r="L591" t="s">
        <v>1850</v>
      </c>
      <c r="M591" t="s">
        <v>1979</v>
      </c>
      <c r="P591" s="31" t="str">
        <f t="shared" si="30"/>
        <v>Aroggo Homoeo Hall  (Dr. Razzak )</v>
      </c>
    </row>
    <row r="592" spans="1:16" hidden="1">
      <c r="A592" t="str">
        <f t="shared" si="28"/>
        <v>13-261</v>
      </c>
      <c r="B592">
        <f t="shared" si="29"/>
        <v>13</v>
      </c>
      <c r="C592">
        <v>261</v>
      </c>
      <c r="D592" t="s">
        <v>63</v>
      </c>
      <c r="E592" t="s">
        <v>1914</v>
      </c>
      <c r="F592">
        <v>4725</v>
      </c>
      <c r="G592" t="s">
        <v>1915</v>
      </c>
      <c r="H592">
        <v>1923440231</v>
      </c>
      <c r="I592" t="s">
        <v>131</v>
      </c>
      <c r="J592" t="s">
        <v>397</v>
      </c>
      <c r="K592" t="s">
        <v>152</v>
      </c>
      <c r="L592" t="s">
        <v>1850</v>
      </c>
      <c r="M592" t="s">
        <v>1911</v>
      </c>
      <c r="P592" s="31" t="str">
        <f t="shared" si="30"/>
        <v>Asha Homoeo Hall  (Dr. Asha )</v>
      </c>
    </row>
    <row r="593" spans="1:16" hidden="1">
      <c r="A593" t="str">
        <f t="shared" si="28"/>
        <v>14-261</v>
      </c>
      <c r="B593">
        <f t="shared" si="29"/>
        <v>14</v>
      </c>
      <c r="C593">
        <v>261</v>
      </c>
      <c r="D593" t="s">
        <v>63</v>
      </c>
      <c r="E593" t="s">
        <v>1980</v>
      </c>
      <c r="F593">
        <v>4761</v>
      </c>
      <c r="G593" t="s">
        <v>1981</v>
      </c>
      <c r="H593">
        <v>1913181122</v>
      </c>
      <c r="I593" t="s">
        <v>131</v>
      </c>
      <c r="J593" t="s">
        <v>306</v>
      </c>
      <c r="K593" t="s">
        <v>133</v>
      </c>
      <c r="L593" t="s">
        <v>1850</v>
      </c>
      <c r="M593" t="s">
        <v>1979</v>
      </c>
      <c r="P593" s="31" t="str">
        <f t="shared" si="30"/>
        <v>Ayesha Homoeo Hall  (Dr. Sadek )</v>
      </c>
    </row>
    <row r="594" spans="1:16" hidden="1">
      <c r="A594" t="str">
        <f t="shared" si="28"/>
        <v>15-261</v>
      </c>
      <c r="B594">
        <f t="shared" si="29"/>
        <v>15</v>
      </c>
      <c r="C594">
        <v>261</v>
      </c>
      <c r="D594" t="s">
        <v>63</v>
      </c>
      <c r="E594" t="s">
        <v>11659</v>
      </c>
      <c r="F594">
        <v>11203</v>
      </c>
      <c r="G594" t="s">
        <v>6826</v>
      </c>
      <c r="H594">
        <v>1875863134</v>
      </c>
      <c r="I594" t="s">
        <v>131</v>
      </c>
      <c r="J594" t="s">
        <v>397</v>
      </c>
      <c r="K594" t="s">
        <v>138</v>
      </c>
      <c r="L594" t="s">
        <v>1850</v>
      </c>
      <c r="M594" t="s">
        <v>11660</v>
      </c>
      <c r="P594" s="31" t="str">
        <f t="shared" si="30"/>
        <v>B.M Homoeo Hall (Dr.Borhan Uddin)</v>
      </c>
    </row>
    <row r="595" spans="1:16" hidden="1">
      <c r="A595" t="str">
        <f t="shared" si="28"/>
        <v>16-261</v>
      </c>
      <c r="B595">
        <f t="shared" si="29"/>
        <v>16</v>
      </c>
      <c r="C595">
        <v>261</v>
      </c>
      <c r="D595" t="s">
        <v>63</v>
      </c>
      <c r="E595" t="s">
        <v>1896</v>
      </c>
      <c r="F595">
        <v>4718</v>
      </c>
      <c r="G595" t="s">
        <v>1897</v>
      </c>
      <c r="H595">
        <v>1738964545</v>
      </c>
      <c r="I595" t="s">
        <v>131</v>
      </c>
      <c r="J595" t="s">
        <v>397</v>
      </c>
      <c r="K595" t="s">
        <v>133</v>
      </c>
      <c r="L595" t="s">
        <v>1850</v>
      </c>
      <c r="M595" t="s">
        <v>1898</v>
      </c>
      <c r="P595" s="31" t="str">
        <f t="shared" si="30"/>
        <v>Baicoron Homoeo Hall  (Dr. Sojib )</v>
      </c>
    </row>
    <row r="596" spans="1:16" hidden="1">
      <c r="A596" t="str">
        <f t="shared" si="28"/>
        <v>17-261</v>
      </c>
      <c r="B596">
        <f t="shared" si="29"/>
        <v>17</v>
      </c>
      <c r="C596">
        <v>261</v>
      </c>
      <c r="D596" t="s">
        <v>63</v>
      </c>
      <c r="E596" t="s">
        <v>1938</v>
      </c>
      <c r="F596">
        <v>4736</v>
      </c>
      <c r="G596" t="s">
        <v>1939</v>
      </c>
      <c r="H596">
        <v>1993878123</v>
      </c>
      <c r="I596" t="s">
        <v>131</v>
      </c>
      <c r="J596" t="s">
        <v>274</v>
      </c>
      <c r="K596" t="s">
        <v>133</v>
      </c>
      <c r="L596" t="s">
        <v>1933</v>
      </c>
      <c r="M596" t="s">
        <v>1940</v>
      </c>
      <c r="P596" s="31" t="str">
        <f t="shared" si="30"/>
        <v>Bangladesh Homoeo Hall  (Md. Maruf )</v>
      </c>
    </row>
    <row r="597" spans="1:16" hidden="1">
      <c r="A597" t="str">
        <f t="shared" si="28"/>
        <v>18-261</v>
      </c>
      <c r="B597">
        <f t="shared" si="29"/>
        <v>18</v>
      </c>
      <c r="C597">
        <v>261</v>
      </c>
      <c r="D597" t="s">
        <v>63</v>
      </c>
      <c r="E597" t="s">
        <v>1920</v>
      </c>
      <c r="F597">
        <v>4728</v>
      </c>
      <c r="G597" t="s">
        <v>1921</v>
      </c>
      <c r="H597">
        <v>1921194284</v>
      </c>
      <c r="I597" t="s">
        <v>131</v>
      </c>
      <c r="J597" t="s">
        <v>397</v>
      </c>
      <c r="K597" t="s">
        <v>133</v>
      </c>
      <c r="L597" t="s">
        <v>1850</v>
      </c>
      <c r="M597" t="s">
        <v>1922</v>
      </c>
      <c r="P597" s="31" t="str">
        <f t="shared" si="30"/>
        <v>Bismillah Homoeo Hall  (Dr. Barek )</v>
      </c>
    </row>
    <row r="598" spans="1:16" hidden="1">
      <c r="A598" t="str">
        <f t="shared" si="28"/>
        <v>19-261</v>
      </c>
      <c r="B598">
        <f t="shared" si="29"/>
        <v>19</v>
      </c>
      <c r="C598">
        <v>261</v>
      </c>
      <c r="D598" t="s">
        <v>63</v>
      </c>
      <c r="E598" t="s">
        <v>1892</v>
      </c>
      <c r="F598">
        <v>4715</v>
      </c>
      <c r="G598" t="s">
        <v>1893</v>
      </c>
      <c r="H598">
        <v>1920128292</v>
      </c>
      <c r="I598" t="s">
        <v>131</v>
      </c>
      <c r="J598" t="s">
        <v>172</v>
      </c>
      <c r="K598" t="s">
        <v>133</v>
      </c>
      <c r="L598" t="s">
        <v>1850</v>
      </c>
      <c r="M598" t="s">
        <v>1887</v>
      </c>
      <c r="P598" s="31" t="str">
        <f t="shared" si="30"/>
        <v>Dalia Homoeo Hall  (Dr. Nazrul )</v>
      </c>
    </row>
    <row r="599" spans="1:16" hidden="1">
      <c r="A599" t="str">
        <f t="shared" si="28"/>
        <v>20-261</v>
      </c>
      <c r="B599">
        <f t="shared" si="29"/>
        <v>20</v>
      </c>
      <c r="C599">
        <v>261</v>
      </c>
      <c r="D599" t="s">
        <v>63</v>
      </c>
      <c r="E599" t="s">
        <v>1929</v>
      </c>
      <c r="F599">
        <v>4733</v>
      </c>
      <c r="G599" t="s">
        <v>1930</v>
      </c>
      <c r="H599">
        <v>1913950848</v>
      </c>
      <c r="I599" t="s">
        <v>131</v>
      </c>
      <c r="J599" t="s">
        <v>397</v>
      </c>
      <c r="K599" t="s">
        <v>133</v>
      </c>
      <c r="L599" t="s">
        <v>1850</v>
      </c>
      <c r="M599" t="s">
        <v>1922</v>
      </c>
      <c r="P599" s="31" t="str">
        <f t="shared" si="30"/>
        <v>Desh Homoeo Hall  (Dr. Halim )</v>
      </c>
    </row>
    <row r="600" spans="1:16" hidden="1">
      <c r="A600" t="str">
        <f t="shared" si="28"/>
        <v>21-261</v>
      </c>
      <c r="B600">
        <f t="shared" si="29"/>
        <v>21</v>
      </c>
      <c r="C600">
        <v>261</v>
      </c>
      <c r="D600" t="s">
        <v>63</v>
      </c>
      <c r="E600" t="s">
        <v>13638</v>
      </c>
      <c r="F600">
        <v>12059</v>
      </c>
      <c r="G600" t="s">
        <v>3025</v>
      </c>
      <c r="H600">
        <v>1705323430</v>
      </c>
      <c r="I600" t="s">
        <v>131</v>
      </c>
      <c r="J600" t="s">
        <v>10889</v>
      </c>
      <c r="K600" t="s">
        <v>138</v>
      </c>
      <c r="L600" t="s">
        <v>1850</v>
      </c>
      <c r="M600" t="s">
        <v>13639</v>
      </c>
      <c r="P600" s="31" t="str">
        <f t="shared" si="30"/>
        <v>Dipti Homoeo Hall (Dr.Alomgir)</v>
      </c>
    </row>
    <row r="601" spans="1:16" hidden="1">
      <c r="A601" t="str">
        <f t="shared" si="28"/>
        <v>22-261</v>
      </c>
      <c r="B601">
        <f t="shared" si="29"/>
        <v>22</v>
      </c>
      <c r="C601">
        <v>261</v>
      </c>
      <c r="D601" t="s">
        <v>63</v>
      </c>
      <c r="E601" t="s">
        <v>10420</v>
      </c>
      <c r="F601">
        <v>10579</v>
      </c>
      <c r="G601" t="s">
        <v>10421</v>
      </c>
      <c r="H601">
        <v>1684338655</v>
      </c>
      <c r="I601" t="s">
        <v>131</v>
      </c>
      <c r="J601" t="s">
        <v>10107</v>
      </c>
      <c r="K601" t="s">
        <v>152</v>
      </c>
      <c r="L601" t="s">
        <v>10422</v>
      </c>
      <c r="M601" t="s">
        <v>10423</v>
      </c>
      <c r="P601" s="31" t="str">
        <f t="shared" si="30"/>
        <v>Dolon Homoeo Hall (Dr.Dilruba)</v>
      </c>
    </row>
    <row r="602" spans="1:16" hidden="1">
      <c r="A602" t="str">
        <f t="shared" si="28"/>
        <v>23-261</v>
      </c>
      <c r="B602">
        <f t="shared" si="29"/>
        <v>23</v>
      </c>
      <c r="C602">
        <v>261</v>
      </c>
      <c r="D602" t="s">
        <v>63</v>
      </c>
      <c r="E602" t="s">
        <v>1848</v>
      </c>
      <c r="F602">
        <v>4690</v>
      </c>
      <c r="G602" t="s">
        <v>1849</v>
      </c>
      <c r="H602">
        <v>1748261796</v>
      </c>
      <c r="I602" t="s">
        <v>131</v>
      </c>
      <c r="J602" t="s">
        <v>132</v>
      </c>
      <c r="K602" t="s">
        <v>133</v>
      </c>
      <c r="L602" t="s">
        <v>1850</v>
      </c>
      <c r="M602" t="s">
        <v>1851</v>
      </c>
      <c r="P602" s="31" t="str">
        <f t="shared" si="30"/>
        <v>Dr. Sheikh Homoeo Hall  (Fajlul Karim )</v>
      </c>
    </row>
    <row r="603" spans="1:16" hidden="1">
      <c r="A603" t="str">
        <f t="shared" si="28"/>
        <v>24-261</v>
      </c>
      <c r="B603">
        <f t="shared" si="29"/>
        <v>24</v>
      </c>
      <c r="C603">
        <v>261</v>
      </c>
      <c r="D603" t="s">
        <v>63</v>
      </c>
      <c r="E603" t="s">
        <v>1885</v>
      </c>
      <c r="F603">
        <v>4709</v>
      </c>
      <c r="G603" t="s">
        <v>1886</v>
      </c>
      <c r="H603">
        <v>1985153360</v>
      </c>
      <c r="I603" t="s">
        <v>131</v>
      </c>
      <c r="J603" t="s">
        <v>172</v>
      </c>
      <c r="K603" t="s">
        <v>152</v>
      </c>
      <c r="L603" t="s">
        <v>1850</v>
      </c>
      <c r="M603" t="s">
        <v>1887</v>
      </c>
      <c r="P603" s="31" t="str">
        <f t="shared" si="30"/>
        <v>Eva Homoeo Hall  (Dr. Yakub Ali )</v>
      </c>
    </row>
    <row r="604" spans="1:16" hidden="1">
      <c r="A604" t="str">
        <f t="shared" si="28"/>
        <v>25-261</v>
      </c>
      <c r="B604">
        <f t="shared" si="29"/>
        <v>25</v>
      </c>
      <c r="C604">
        <v>261</v>
      </c>
      <c r="D604" t="s">
        <v>63</v>
      </c>
      <c r="E604" t="s">
        <v>1954</v>
      </c>
      <c r="F604">
        <v>4742</v>
      </c>
      <c r="G604" t="s">
        <v>1955</v>
      </c>
      <c r="H604">
        <v>1620771515</v>
      </c>
      <c r="I604" t="s">
        <v>131</v>
      </c>
      <c r="J604" t="s">
        <v>274</v>
      </c>
      <c r="K604" t="s">
        <v>133</v>
      </c>
      <c r="L604" t="s">
        <v>1945</v>
      </c>
      <c r="M604" t="s">
        <v>1937</v>
      </c>
      <c r="P604" s="31" t="str">
        <f t="shared" si="30"/>
        <v>Fahim Homoeo Hall  (Dr. Shahed )</v>
      </c>
    </row>
    <row r="605" spans="1:16" hidden="1">
      <c r="A605" t="str">
        <f t="shared" si="28"/>
        <v>26-261</v>
      </c>
      <c r="B605">
        <f t="shared" si="29"/>
        <v>26</v>
      </c>
      <c r="C605">
        <v>261</v>
      </c>
      <c r="D605" t="s">
        <v>63</v>
      </c>
      <c r="E605" t="s">
        <v>801</v>
      </c>
      <c r="F605">
        <v>4737</v>
      </c>
      <c r="G605" t="s">
        <v>1941</v>
      </c>
      <c r="H605">
        <v>1821528612</v>
      </c>
      <c r="I605" t="s">
        <v>131</v>
      </c>
      <c r="J605" t="s">
        <v>274</v>
      </c>
      <c r="K605" t="s">
        <v>133</v>
      </c>
      <c r="L605" t="s">
        <v>1933</v>
      </c>
      <c r="M605" t="s">
        <v>1942</v>
      </c>
      <c r="P605" s="31" t="str">
        <f t="shared" si="30"/>
        <v>Fatema Homoeo Hall  (Dr. Kader )</v>
      </c>
    </row>
    <row r="606" spans="1:16" hidden="1">
      <c r="A606" t="str">
        <f t="shared" si="28"/>
        <v>27-261</v>
      </c>
      <c r="B606">
        <f t="shared" si="29"/>
        <v>27</v>
      </c>
      <c r="C606">
        <v>261</v>
      </c>
      <c r="D606" t="s">
        <v>63</v>
      </c>
      <c r="E606" t="s">
        <v>1923</v>
      </c>
      <c r="F606">
        <v>4729</v>
      </c>
      <c r="G606" t="s">
        <v>1924</v>
      </c>
      <c r="H606">
        <v>1821528612</v>
      </c>
      <c r="I606" t="s">
        <v>131</v>
      </c>
      <c r="J606" t="s">
        <v>397</v>
      </c>
      <c r="K606" t="s">
        <v>133</v>
      </c>
      <c r="L606" t="s">
        <v>1850</v>
      </c>
      <c r="M606" t="s">
        <v>1922</v>
      </c>
      <c r="P606" s="31" t="str">
        <f t="shared" si="30"/>
        <v>Fatema Medical Hall  (Dr. Mahmud )</v>
      </c>
    </row>
    <row r="607" spans="1:16" hidden="1">
      <c r="A607" t="str">
        <f t="shared" si="28"/>
        <v>28-261</v>
      </c>
      <c r="B607">
        <f t="shared" si="29"/>
        <v>28</v>
      </c>
      <c r="C607">
        <v>261</v>
      </c>
      <c r="D607" t="s">
        <v>63</v>
      </c>
      <c r="E607" t="s">
        <v>1888</v>
      </c>
      <c r="F607">
        <v>4711</v>
      </c>
      <c r="G607" t="s">
        <v>1889</v>
      </c>
      <c r="H607">
        <v>1920957854</v>
      </c>
      <c r="I607" t="s">
        <v>131</v>
      </c>
      <c r="J607" t="s">
        <v>172</v>
      </c>
      <c r="K607" t="s">
        <v>133</v>
      </c>
      <c r="L607" t="s">
        <v>1850</v>
      </c>
      <c r="M607" t="s">
        <v>1882</v>
      </c>
      <c r="P607" s="31" t="str">
        <f t="shared" si="30"/>
        <v>Fojila Suny Homoeo Hall  (Dr. Fojila )</v>
      </c>
    </row>
    <row r="608" spans="1:16" hidden="1">
      <c r="A608" t="str">
        <f t="shared" si="28"/>
        <v>29-261</v>
      </c>
      <c r="B608">
        <f t="shared" si="29"/>
        <v>29</v>
      </c>
      <c r="C608">
        <v>261</v>
      </c>
      <c r="D608" t="s">
        <v>63</v>
      </c>
      <c r="E608" t="s">
        <v>1984</v>
      </c>
      <c r="F608">
        <v>4763</v>
      </c>
      <c r="G608" t="s">
        <v>1985</v>
      </c>
      <c r="H608">
        <v>1682447694</v>
      </c>
      <c r="I608" t="s">
        <v>131</v>
      </c>
      <c r="J608" t="s">
        <v>306</v>
      </c>
      <c r="K608" t="s">
        <v>133</v>
      </c>
      <c r="L608" t="s">
        <v>1850</v>
      </c>
      <c r="M608" t="s">
        <v>1979</v>
      </c>
      <c r="P608" s="31" t="str">
        <f t="shared" si="30"/>
        <v>G L Homoeo Hall  (Dr. Farjana )</v>
      </c>
    </row>
    <row r="609" spans="1:16" hidden="1">
      <c r="A609" t="str">
        <f t="shared" si="28"/>
        <v>30-261</v>
      </c>
      <c r="B609">
        <f t="shared" si="29"/>
        <v>30</v>
      </c>
      <c r="C609">
        <v>261</v>
      </c>
      <c r="D609" t="s">
        <v>63</v>
      </c>
      <c r="E609" t="s">
        <v>1943</v>
      </c>
      <c r="F609">
        <v>4738</v>
      </c>
      <c r="G609" t="s">
        <v>1944</v>
      </c>
      <c r="H609">
        <v>1740597387</v>
      </c>
      <c r="I609" t="s">
        <v>131</v>
      </c>
      <c r="J609" t="s">
        <v>274</v>
      </c>
      <c r="K609" t="s">
        <v>152</v>
      </c>
      <c r="L609" t="s">
        <v>1945</v>
      </c>
      <c r="M609" t="s">
        <v>1937</v>
      </c>
      <c r="P609" s="31" t="str">
        <f t="shared" si="30"/>
        <v>G M Homoeo Hall  (Dr. Humayon Kabir )</v>
      </c>
    </row>
    <row r="610" spans="1:16" hidden="1">
      <c r="A610" t="str">
        <f t="shared" si="28"/>
        <v>31-261</v>
      </c>
      <c r="B610">
        <f t="shared" si="29"/>
        <v>31</v>
      </c>
      <c r="C610">
        <v>261</v>
      </c>
      <c r="D610" t="s">
        <v>63</v>
      </c>
      <c r="E610" t="s">
        <v>10424</v>
      </c>
      <c r="F610">
        <v>10580</v>
      </c>
      <c r="G610" t="s">
        <v>246</v>
      </c>
      <c r="H610">
        <v>1913174747</v>
      </c>
      <c r="I610" t="s">
        <v>131</v>
      </c>
      <c r="J610" t="s">
        <v>10107</v>
      </c>
      <c r="K610" t="s">
        <v>138</v>
      </c>
      <c r="L610" t="s">
        <v>10422</v>
      </c>
      <c r="M610" t="s">
        <v>10425</v>
      </c>
      <c r="P610" s="31" t="str">
        <f t="shared" si="30"/>
        <v>Gazi Homoeo Hall (Dr.Ohadugaman)</v>
      </c>
    </row>
    <row r="611" spans="1:16" hidden="1">
      <c r="A611" t="str">
        <f t="shared" si="28"/>
        <v>32-261</v>
      </c>
      <c r="B611">
        <f t="shared" si="29"/>
        <v>32</v>
      </c>
      <c r="C611">
        <v>261</v>
      </c>
      <c r="D611" t="s">
        <v>63</v>
      </c>
      <c r="E611" t="s">
        <v>1883</v>
      </c>
      <c r="F611">
        <v>4708</v>
      </c>
      <c r="G611" t="s">
        <v>1884</v>
      </c>
      <c r="H611">
        <v>1985354689</v>
      </c>
      <c r="I611" t="s">
        <v>131</v>
      </c>
      <c r="J611" t="s">
        <v>172</v>
      </c>
      <c r="K611" t="s">
        <v>133</v>
      </c>
      <c r="L611" t="s">
        <v>1850</v>
      </c>
      <c r="M611" t="s">
        <v>1882</v>
      </c>
      <c r="P611" s="31" t="str">
        <f t="shared" si="30"/>
        <v>Halim Miah Homoeo Hall  (Dr. Abdul Kader )</v>
      </c>
    </row>
    <row r="612" spans="1:16" hidden="1">
      <c r="A612" t="str">
        <f t="shared" si="28"/>
        <v>33-261</v>
      </c>
      <c r="B612">
        <f t="shared" si="29"/>
        <v>33</v>
      </c>
      <c r="C612">
        <v>261</v>
      </c>
      <c r="D612" t="s">
        <v>63</v>
      </c>
      <c r="E612" t="s">
        <v>776</v>
      </c>
      <c r="F612">
        <v>4693</v>
      </c>
      <c r="G612" t="s">
        <v>1856</v>
      </c>
      <c r="H612">
        <v>1827511698</v>
      </c>
      <c r="I612" t="s">
        <v>131</v>
      </c>
      <c r="J612" t="s">
        <v>132</v>
      </c>
      <c r="K612" t="s">
        <v>133</v>
      </c>
      <c r="L612" t="s">
        <v>1850</v>
      </c>
      <c r="M612" t="s">
        <v>1851</v>
      </c>
      <c r="P612" s="31" t="str">
        <f t="shared" si="30"/>
        <v>Hossain Homoeo Hall  (Dr. Halim)</v>
      </c>
    </row>
    <row r="613" spans="1:16" hidden="1">
      <c r="A613" t="str">
        <f t="shared" si="28"/>
        <v>34-261</v>
      </c>
      <c r="B613">
        <f t="shared" si="29"/>
        <v>34</v>
      </c>
      <c r="C613">
        <v>261</v>
      </c>
      <c r="D613" t="s">
        <v>63</v>
      </c>
      <c r="E613" t="s">
        <v>1907</v>
      </c>
      <c r="F613">
        <v>4722</v>
      </c>
      <c r="G613" t="s">
        <v>1908</v>
      </c>
      <c r="H613">
        <v>1676176013</v>
      </c>
      <c r="I613" t="s">
        <v>131</v>
      </c>
      <c r="J613" t="s">
        <v>397</v>
      </c>
      <c r="K613" t="s">
        <v>138</v>
      </c>
      <c r="L613" t="s">
        <v>1850</v>
      </c>
      <c r="M613" t="s">
        <v>1909</v>
      </c>
      <c r="P613" s="31" t="str">
        <f t="shared" si="30"/>
        <v>Jaman Homoeo Hall  (Dr. Jaman )</v>
      </c>
    </row>
    <row r="614" spans="1:16" hidden="1">
      <c r="A614" t="str">
        <f t="shared" si="28"/>
        <v>35-261</v>
      </c>
      <c r="B614">
        <f t="shared" si="29"/>
        <v>35</v>
      </c>
      <c r="C614">
        <v>261</v>
      </c>
      <c r="D614" t="s">
        <v>63</v>
      </c>
      <c r="E614" t="s">
        <v>1894</v>
      </c>
      <c r="F614">
        <v>4716</v>
      </c>
      <c r="G614" t="s">
        <v>1895</v>
      </c>
      <c r="H614">
        <v>1916225966</v>
      </c>
      <c r="I614" t="s">
        <v>131</v>
      </c>
      <c r="J614" t="s">
        <v>172</v>
      </c>
      <c r="K614" t="s">
        <v>133</v>
      </c>
      <c r="L614" t="s">
        <v>1850</v>
      </c>
      <c r="M614" t="s">
        <v>1887</v>
      </c>
      <c r="P614" s="31" t="str">
        <f t="shared" si="30"/>
        <v>Janani Homio Hall  (Dr. Fatema )</v>
      </c>
    </row>
    <row r="615" spans="1:16" hidden="1">
      <c r="A615" t="str">
        <f t="shared" si="28"/>
        <v>36-261</v>
      </c>
      <c r="B615">
        <f t="shared" si="29"/>
        <v>36</v>
      </c>
      <c r="C615">
        <v>261</v>
      </c>
      <c r="D615" t="s">
        <v>63</v>
      </c>
      <c r="E615" t="s">
        <v>1862</v>
      </c>
      <c r="F615">
        <v>4698</v>
      </c>
      <c r="G615" t="s">
        <v>1863</v>
      </c>
      <c r="H615">
        <v>1779558376</v>
      </c>
      <c r="I615" t="s">
        <v>131</v>
      </c>
      <c r="J615" t="s">
        <v>132</v>
      </c>
      <c r="K615" t="s">
        <v>133</v>
      </c>
      <c r="L615" t="s">
        <v>1850</v>
      </c>
      <c r="M615" t="s">
        <v>1864</v>
      </c>
      <c r="P615" s="31" t="str">
        <f t="shared" si="30"/>
        <v>Janani Homoeo Hall  (Dr. Shah Alam )</v>
      </c>
    </row>
    <row r="616" spans="1:16" hidden="1">
      <c r="A616" t="str">
        <f t="shared" si="28"/>
        <v>37-261</v>
      </c>
      <c r="B616">
        <f t="shared" si="29"/>
        <v>37</v>
      </c>
      <c r="C616">
        <v>261</v>
      </c>
      <c r="D616" t="s">
        <v>63</v>
      </c>
      <c r="E616" t="s">
        <v>1865</v>
      </c>
      <c r="F616">
        <v>4701</v>
      </c>
      <c r="G616" t="s">
        <v>1866</v>
      </c>
      <c r="H616">
        <v>1773423496</v>
      </c>
      <c r="I616" t="s">
        <v>131</v>
      </c>
      <c r="J616" t="s">
        <v>132</v>
      </c>
      <c r="K616" t="s">
        <v>133</v>
      </c>
      <c r="L616" t="s">
        <v>1850</v>
      </c>
      <c r="M616" t="s">
        <v>1867</v>
      </c>
      <c r="P616" s="31" t="str">
        <f t="shared" si="30"/>
        <v>Kallol Homoeo Hall  (Dr. Hakim )</v>
      </c>
    </row>
    <row r="617" spans="1:16" hidden="1">
      <c r="A617" t="str">
        <f t="shared" si="28"/>
        <v>38-261</v>
      </c>
      <c r="B617">
        <f t="shared" si="29"/>
        <v>38</v>
      </c>
      <c r="C617">
        <v>261</v>
      </c>
      <c r="D617" t="s">
        <v>63</v>
      </c>
      <c r="E617" t="s">
        <v>1890</v>
      </c>
      <c r="F617">
        <v>4714</v>
      </c>
      <c r="G617" t="s">
        <v>1891</v>
      </c>
      <c r="H617">
        <v>1718724777</v>
      </c>
      <c r="I617" t="s">
        <v>131</v>
      </c>
      <c r="J617" t="s">
        <v>172</v>
      </c>
      <c r="K617" t="s">
        <v>133</v>
      </c>
      <c r="L617" t="s">
        <v>1850</v>
      </c>
      <c r="M617" t="s">
        <v>1887</v>
      </c>
      <c r="P617" s="31" t="str">
        <f t="shared" si="30"/>
        <v>Khondokar Homio Hall  (Dr. Mohsin )</v>
      </c>
    </row>
    <row r="618" spans="1:16" hidden="1">
      <c r="A618" t="str">
        <f t="shared" si="28"/>
        <v>39-261</v>
      </c>
      <c r="B618">
        <f t="shared" si="29"/>
        <v>39</v>
      </c>
      <c r="C618">
        <v>261</v>
      </c>
      <c r="D618" t="s">
        <v>63</v>
      </c>
      <c r="E618" t="s">
        <v>1972</v>
      </c>
      <c r="F618">
        <v>4756</v>
      </c>
      <c r="G618" t="s">
        <v>1973</v>
      </c>
      <c r="H618">
        <v>1675465385</v>
      </c>
      <c r="I618" t="s">
        <v>131</v>
      </c>
      <c r="J618" t="s">
        <v>306</v>
      </c>
      <c r="K618" t="s">
        <v>152</v>
      </c>
      <c r="L618" t="s">
        <v>1850</v>
      </c>
      <c r="M618" t="s">
        <v>1965</v>
      </c>
      <c r="P618" s="31" t="str">
        <f t="shared" si="30"/>
        <v>Komfort Homoeo Hall  (Dr. Mahbub )</v>
      </c>
    </row>
    <row r="619" spans="1:16" hidden="1">
      <c r="A619" t="str">
        <f t="shared" si="28"/>
        <v>40-261</v>
      </c>
      <c r="B619">
        <f t="shared" si="29"/>
        <v>40</v>
      </c>
      <c r="C619">
        <v>261</v>
      </c>
      <c r="D619" t="s">
        <v>63</v>
      </c>
      <c r="E619" t="s">
        <v>1868</v>
      </c>
      <c r="F619">
        <v>4702</v>
      </c>
      <c r="G619" t="s">
        <v>1869</v>
      </c>
      <c r="H619">
        <v>1733051303</v>
      </c>
      <c r="I619" t="s">
        <v>131</v>
      </c>
      <c r="J619" t="s">
        <v>132</v>
      </c>
      <c r="K619" t="s">
        <v>152</v>
      </c>
      <c r="L619" t="s">
        <v>1850</v>
      </c>
      <c r="M619" t="s">
        <v>1870</v>
      </c>
      <c r="P619" s="31" t="str">
        <f t="shared" si="30"/>
        <v>Latifa Homoeo Hall  (Dr. Lutfor Rahman )</v>
      </c>
    </row>
    <row r="620" spans="1:16" hidden="1">
      <c r="A620" t="str">
        <f t="shared" si="28"/>
        <v>41-261</v>
      </c>
      <c r="B620">
        <f t="shared" si="29"/>
        <v>41</v>
      </c>
      <c r="C620">
        <v>261</v>
      </c>
      <c r="D620" t="s">
        <v>63</v>
      </c>
      <c r="E620" t="s">
        <v>1877</v>
      </c>
      <c r="F620">
        <v>4705</v>
      </c>
      <c r="G620" t="s">
        <v>1878</v>
      </c>
      <c r="H620">
        <v>1924498641</v>
      </c>
      <c r="I620" t="s">
        <v>131</v>
      </c>
      <c r="J620" t="s">
        <v>172</v>
      </c>
      <c r="K620" t="s">
        <v>133</v>
      </c>
      <c r="L620" t="s">
        <v>1850</v>
      </c>
      <c r="M620" t="s">
        <v>1876</v>
      </c>
      <c r="P620" s="31" t="str">
        <f t="shared" si="30"/>
        <v>Lin Homoeo Hall (Dr. Milon )</v>
      </c>
    </row>
    <row r="621" spans="1:16" hidden="1">
      <c r="A621" t="str">
        <f t="shared" si="28"/>
        <v>42-261</v>
      </c>
      <c r="B621">
        <f t="shared" si="29"/>
        <v>42</v>
      </c>
      <c r="C621">
        <v>261</v>
      </c>
      <c r="D621" t="s">
        <v>63</v>
      </c>
      <c r="E621" t="s">
        <v>11662</v>
      </c>
      <c r="F621">
        <v>11205</v>
      </c>
      <c r="G621" t="s">
        <v>471</v>
      </c>
      <c r="H621">
        <v>1986684713</v>
      </c>
      <c r="I621" t="s">
        <v>131</v>
      </c>
      <c r="J621" t="s">
        <v>10889</v>
      </c>
      <c r="K621" t="s">
        <v>152</v>
      </c>
      <c r="L621" t="s">
        <v>1850</v>
      </c>
      <c r="M621" t="s">
        <v>1979</v>
      </c>
      <c r="P621" s="31" t="str">
        <f t="shared" si="30"/>
        <v>Lipi Homoeo Hall (Dr.Lipi Begum)</v>
      </c>
    </row>
    <row r="622" spans="1:16" hidden="1">
      <c r="A622" t="str">
        <f t="shared" si="28"/>
        <v>43-261</v>
      </c>
      <c r="B622">
        <f t="shared" si="29"/>
        <v>43</v>
      </c>
      <c r="C622">
        <v>261</v>
      </c>
      <c r="D622" t="s">
        <v>63</v>
      </c>
      <c r="E622" t="s">
        <v>1852</v>
      </c>
      <c r="F622">
        <v>4691</v>
      </c>
      <c r="G622" t="s">
        <v>1853</v>
      </c>
      <c r="H622">
        <v>1731627420</v>
      </c>
      <c r="I622" t="s">
        <v>131</v>
      </c>
      <c r="J622" t="s">
        <v>132</v>
      </c>
      <c r="K622" t="s">
        <v>133</v>
      </c>
      <c r="L622" t="s">
        <v>1850</v>
      </c>
      <c r="M622" t="s">
        <v>1851</v>
      </c>
      <c r="P622" s="31" t="str">
        <f t="shared" si="30"/>
        <v>M: Homieo Hall  (Abdur Rashid )</v>
      </c>
    </row>
    <row r="623" spans="1:16" hidden="1">
      <c r="A623" t="str">
        <f t="shared" si="28"/>
        <v>44-261</v>
      </c>
      <c r="B623">
        <f t="shared" si="29"/>
        <v>44</v>
      </c>
      <c r="C623">
        <v>261</v>
      </c>
      <c r="D623" t="s">
        <v>63</v>
      </c>
      <c r="E623" t="s">
        <v>11663</v>
      </c>
      <c r="F623">
        <v>11206</v>
      </c>
      <c r="G623" t="s">
        <v>638</v>
      </c>
      <c r="H623">
        <v>1818226606</v>
      </c>
      <c r="I623" t="s">
        <v>131</v>
      </c>
      <c r="J623" t="s">
        <v>132</v>
      </c>
      <c r="K623" t="s">
        <v>133</v>
      </c>
      <c r="L623" t="s">
        <v>1850</v>
      </c>
      <c r="M623" t="s">
        <v>11664</v>
      </c>
      <c r="P623" s="31" t="str">
        <f t="shared" si="30"/>
        <v>Ma Homoeo Hall (Dr.Pijush Chandra Sarkar)</v>
      </c>
    </row>
    <row r="624" spans="1:16" hidden="1">
      <c r="A624" t="str">
        <f t="shared" si="28"/>
        <v>45-261</v>
      </c>
      <c r="B624">
        <f t="shared" si="29"/>
        <v>45</v>
      </c>
      <c r="C624">
        <v>261</v>
      </c>
      <c r="D624" t="s">
        <v>63</v>
      </c>
      <c r="E624" t="s">
        <v>875</v>
      </c>
      <c r="F624">
        <v>4754</v>
      </c>
      <c r="G624" t="s">
        <v>1111</v>
      </c>
      <c r="H624">
        <v>1921052599</v>
      </c>
      <c r="I624" t="s">
        <v>131</v>
      </c>
      <c r="J624" t="s">
        <v>306</v>
      </c>
      <c r="K624" t="s">
        <v>133</v>
      </c>
      <c r="L624" t="s">
        <v>1850</v>
      </c>
      <c r="M624" t="s">
        <v>1965</v>
      </c>
      <c r="P624" s="31" t="str">
        <f t="shared" si="30"/>
        <v>Maa Homoeo Hall (Dr. Sohel)</v>
      </c>
    </row>
    <row r="625" spans="1:16" hidden="1">
      <c r="A625" t="str">
        <f t="shared" si="28"/>
        <v>46-261</v>
      </c>
      <c r="B625">
        <f t="shared" si="29"/>
        <v>46</v>
      </c>
      <c r="C625">
        <v>261</v>
      </c>
      <c r="D625" t="s">
        <v>63</v>
      </c>
      <c r="E625" t="s">
        <v>1976</v>
      </c>
      <c r="F625">
        <v>4758</v>
      </c>
      <c r="G625" t="s">
        <v>1111</v>
      </c>
      <c r="H625">
        <v>1731926037</v>
      </c>
      <c r="I625" t="s">
        <v>131</v>
      </c>
      <c r="J625" t="s">
        <v>306</v>
      </c>
      <c r="K625" t="s">
        <v>133</v>
      </c>
      <c r="L625" t="s">
        <v>1850</v>
      </c>
      <c r="M625" t="s">
        <v>1965</v>
      </c>
      <c r="P625" s="31" t="str">
        <f t="shared" si="30"/>
        <v>Maa Homoeo Hall (Dr. Haydar Ali)</v>
      </c>
    </row>
    <row r="626" spans="1:16" hidden="1">
      <c r="A626" t="str">
        <f t="shared" si="28"/>
        <v>47-261</v>
      </c>
      <c r="B626">
        <f t="shared" si="29"/>
        <v>47</v>
      </c>
      <c r="C626">
        <v>261</v>
      </c>
      <c r="D626" t="s">
        <v>63</v>
      </c>
      <c r="E626" t="s">
        <v>1854</v>
      </c>
      <c r="F626">
        <v>4692</v>
      </c>
      <c r="G626" t="s">
        <v>1855</v>
      </c>
      <c r="H626">
        <v>1714642582</v>
      </c>
      <c r="I626" t="s">
        <v>131</v>
      </c>
      <c r="J626" t="s">
        <v>132</v>
      </c>
      <c r="K626" t="s">
        <v>133</v>
      </c>
      <c r="L626" t="s">
        <v>1850</v>
      </c>
      <c r="M626" t="s">
        <v>1851</v>
      </c>
      <c r="P626" s="31" t="str">
        <f t="shared" si="30"/>
        <v>Mahabub Homoeo Hall  (Mahbub Alam )</v>
      </c>
    </row>
    <row r="627" spans="1:16" hidden="1">
      <c r="A627" t="str">
        <f t="shared" si="28"/>
        <v>48-261</v>
      </c>
      <c r="B627">
        <f t="shared" si="29"/>
        <v>48</v>
      </c>
      <c r="C627">
        <v>261</v>
      </c>
      <c r="D627" t="s">
        <v>63</v>
      </c>
      <c r="E627" t="s">
        <v>1904</v>
      </c>
      <c r="F627">
        <v>4721</v>
      </c>
      <c r="G627" t="s">
        <v>1905</v>
      </c>
      <c r="H627">
        <v>1752724461</v>
      </c>
      <c r="I627" t="s">
        <v>131</v>
      </c>
      <c r="J627" t="s">
        <v>397</v>
      </c>
      <c r="K627" t="s">
        <v>152</v>
      </c>
      <c r="L627" t="s">
        <v>1850</v>
      </c>
      <c r="M627" t="s">
        <v>1906</v>
      </c>
      <c r="P627" s="31" t="str">
        <f t="shared" si="30"/>
        <v>Manik Homoeo Hall  (Dr. Anwar )</v>
      </c>
    </row>
    <row r="628" spans="1:16" hidden="1">
      <c r="A628" t="str">
        <f t="shared" si="28"/>
        <v>49-261</v>
      </c>
      <c r="B628">
        <f t="shared" si="29"/>
        <v>49</v>
      </c>
      <c r="C628">
        <v>261</v>
      </c>
      <c r="D628" t="s">
        <v>63</v>
      </c>
      <c r="E628" t="s">
        <v>1879</v>
      </c>
      <c r="F628">
        <v>4706</v>
      </c>
      <c r="G628" t="s">
        <v>1880</v>
      </c>
      <c r="H628">
        <v>1929337214</v>
      </c>
      <c r="I628" t="s">
        <v>131</v>
      </c>
      <c r="J628" t="s">
        <v>172</v>
      </c>
      <c r="K628" t="s">
        <v>133</v>
      </c>
      <c r="L628" t="s">
        <v>1850</v>
      </c>
      <c r="M628" t="s">
        <v>1876</v>
      </c>
      <c r="P628" s="31" t="str">
        <f t="shared" si="30"/>
        <v>Manob Sheba Homoeo Hall  (Dr. Awal )</v>
      </c>
    </row>
    <row r="629" spans="1:16" hidden="1">
      <c r="A629" t="str">
        <f t="shared" si="28"/>
        <v>50-261</v>
      </c>
      <c r="B629">
        <f t="shared" si="29"/>
        <v>50</v>
      </c>
      <c r="C629">
        <v>261</v>
      </c>
      <c r="D629" t="s">
        <v>63</v>
      </c>
      <c r="E629" t="s">
        <v>1874</v>
      </c>
      <c r="F629">
        <v>4704</v>
      </c>
      <c r="G629" t="s">
        <v>1875</v>
      </c>
      <c r="H629">
        <v>1932476866</v>
      </c>
      <c r="I629" t="s">
        <v>131</v>
      </c>
      <c r="J629" t="s">
        <v>172</v>
      </c>
      <c r="K629" t="s">
        <v>133</v>
      </c>
      <c r="L629" t="s">
        <v>1850</v>
      </c>
      <c r="M629" t="s">
        <v>1876</v>
      </c>
      <c r="P629" s="31" t="str">
        <f t="shared" si="30"/>
        <v>Matri Chaya Homoeo Hall (Dr. Robiul Islam)</v>
      </c>
    </row>
    <row r="630" spans="1:16" hidden="1">
      <c r="A630" t="str">
        <f t="shared" si="28"/>
        <v>51-261</v>
      </c>
      <c r="B630">
        <f t="shared" si="29"/>
        <v>51</v>
      </c>
      <c r="C630">
        <v>261</v>
      </c>
      <c r="D630" t="s">
        <v>63</v>
      </c>
      <c r="E630" t="s">
        <v>1961</v>
      </c>
      <c r="F630">
        <v>4749</v>
      </c>
      <c r="G630" t="s">
        <v>1962</v>
      </c>
      <c r="H630">
        <v>1711159255</v>
      </c>
      <c r="I630" t="s">
        <v>131</v>
      </c>
      <c r="J630" t="s">
        <v>274</v>
      </c>
      <c r="K630" t="s">
        <v>152</v>
      </c>
      <c r="L630" t="s">
        <v>1933</v>
      </c>
      <c r="M630" t="s">
        <v>1959</v>
      </c>
      <c r="P630" s="31" t="str">
        <f t="shared" si="30"/>
        <v>Mayer Acol Homoeo Hall  (Dr. Aminul )</v>
      </c>
    </row>
    <row r="631" spans="1:16" hidden="1">
      <c r="A631" t="str">
        <f t="shared" si="28"/>
        <v>52-261</v>
      </c>
      <c r="B631">
        <f t="shared" si="29"/>
        <v>52</v>
      </c>
      <c r="C631">
        <v>261</v>
      </c>
      <c r="D631" t="s">
        <v>63</v>
      </c>
      <c r="E631" t="s">
        <v>1986</v>
      </c>
      <c r="F631">
        <v>4764</v>
      </c>
      <c r="G631" t="s">
        <v>1987</v>
      </c>
      <c r="H631">
        <v>1913347921</v>
      </c>
      <c r="I631" t="s">
        <v>131</v>
      </c>
      <c r="J631" t="s">
        <v>306</v>
      </c>
      <c r="K631" t="s">
        <v>152</v>
      </c>
      <c r="L631" t="s">
        <v>1850</v>
      </c>
      <c r="M631" t="s">
        <v>1979</v>
      </c>
      <c r="P631" s="31" t="str">
        <f t="shared" si="30"/>
        <v>Mayer Dua Homoeo Hall  (Dr. Kaium )</v>
      </c>
    </row>
    <row r="632" spans="1:16" hidden="1">
      <c r="A632" t="str">
        <f t="shared" si="28"/>
        <v>53-261</v>
      </c>
      <c r="B632">
        <f t="shared" si="29"/>
        <v>53</v>
      </c>
      <c r="C632">
        <v>261</v>
      </c>
      <c r="D632" t="s">
        <v>63</v>
      </c>
      <c r="E632" t="s">
        <v>1966</v>
      </c>
      <c r="F632">
        <v>4752</v>
      </c>
      <c r="G632" t="s">
        <v>1967</v>
      </c>
      <c r="H632">
        <v>1966001776</v>
      </c>
      <c r="I632" t="s">
        <v>131</v>
      </c>
      <c r="J632" t="s">
        <v>306</v>
      </c>
      <c r="K632" t="s">
        <v>133</v>
      </c>
      <c r="L632" t="s">
        <v>1850</v>
      </c>
      <c r="M632" t="s">
        <v>1965</v>
      </c>
      <c r="P632" s="31" t="str">
        <f t="shared" si="30"/>
        <v>Mim Harbal  (Dr. Motalib )</v>
      </c>
    </row>
    <row r="633" spans="1:16" hidden="1">
      <c r="A633" t="str">
        <f t="shared" si="28"/>
        <v>54-261</v>
      </c>
      <c r="B633">
        <f t="shared" si="29"/>
        <v>54</v>
      </c>
      <c r="C633">
        <v>261</v>
      </c>
      <c r="D633" t="s">
        <v>63</v>
      </c>
      <c r="E633" t="s">
        <v>1860</v>
      </c>
      <c r="F633">
        <v>4696</v>
      </c>
      <c r="G633" t="s">
        <v>1861</v>
      </c>
      <c r="H633">
        <v>1938446550</v>
      </c>
      <c r="I633" t="s">
        <v>131</v>
      </c>
      <c r="J633" t="s">
        <v>132</v>
      </c>
      <c r="K633" t="s">
        <v>133</v>
      </c>
      <c r="L633" t="s">
        <v>1850</v>
      </c>
      <c r="M633" t="s">
        <v>1851</v>
      </c>
      <c r="P633" s="31" t="str">
        <f t="shared" si="30"/>
        <v>Mishu Homoeo Hall  (Dr. Mahmudul Hasan )</v>
      </c>
    </row>
    <row r="634" spans="1:16" hidden="1">
      <c r="A634" t="str">
        <f t="shared" si="28"/>
        <v>55-261</v>
      </c>
      <c r="B634">
        <f t="shared" si="29"/>
        <v>55</v>
      </c>
      <c r="C634">
        <v>261</v>
      </c>
      <c r="D634" t="s">
        <v>63</v>
      </c>
      <c r="E634" t="s">
        <v>1923</v>
      </c>
      <c r="F634">
        <v>4745</v>
      </c>
      <c r="G634" t="s">
        <v>1861</v>
      </c>
      <c r="H634">
        <v>1714285690</v>
      </c>
      <c r="I634" t="s">
        <v>131</v>
      </c>
      <c r="J634" t="s">
        <v>274</v>
      </c>
      <c r="K634" t="s">
        <v>133</v>
      </c>
      <c r="L634" t="s">
        <v>1933</v>
      </c>
      <c r="M634" t="s">
        <v>1959</v>
      </c>
      <c r="P634" s="31" t="str">
        <f t="shared" si="30"/>
        <v>Mishu Homoeo Hall  (Dr. Mahmud )</v>
      </c>
    </row>
    <row r="635" spans="1:16" hidden="1">
      <c r="A635" t="str">
        <f t="shared" si="28"/>
        <v>56-261</v>
      </c>
      <c r="B635">
        <f t="shared" si="29"/>
        <v>56</v>
      </c>
      <c r="C635">
        <v>261</v>
      </c>
      <c r="D635" t="s">
        <v>63</v>
      </c>
      <c r="E635" t="s">
        <v>11284</v>
      </c>
      <c r="F635">
        <v>11162</v>
      </c>
      <c r="G635" t="s">
        <v>11613</v>
      </c>
      <c r="H635">
        <v>1934448314</v>
      </c>
      <c r="I635">
        <v>0</v>
      </c>
      <c r="J635">
        <v>0</v>
      </c>
      <c r="K635" t="s">
        <v>138</v>
      </c>
      <c r="L635" t="s">
        <v>1945</v>
      </c>
      <c r="M635" t="s">
        <v>1945</v>
      </c>
      <c r="P635" s="31" t="str">
        <f t="shared" si="30"/>
        <v>Mpo-Md. Ismail- Savar (Self Stock)</v>
      </c>
    </row>
    <row r="636" spans="1:16" hidden="1">
      <c r="A636" t="str">
        <f t="shared" si="28"/>
        <v>57-261</v>
      </c>
      <c r="B636">
        <f t="shared" si="29"/>
        <v>57</v>
      </c>
      <c r="C636">
        <v>261</v>
      </c>
      <c r="D636" t="s">
        <v>63</v>
      </c>
      <c r="E636" t="s">
        <v>1951</v>
      </c>
      <c r="F636">
        <v>4741</v>
      </c>
      <c r="G636" t="s">
        <v>1952</v>
      </c>
      <c r="H636">
        <v>1929337214</v>
      </c>
      <c r="I636" t="s">
        <v>131</v>
      </c>
      <c r="J636" t="s">
        <v>274</v>
      </c>
      <c r="K636" t="s">
        <v>133</v>
      </c>
      <c r="L636" t="s">
        <v>1945</v>
      </c>
      <c r="M636" t="s">
        <v>1953</v>
      </c>
      <c r="P636" s="31" t="str">
        <f t="shared" si="30"/>
        <v>Nafiza Homoeo Hall  (Dr. Rahman )</v>
      </c>
    </row>
    <row r="637" spans="1:16" hidden="1">
      <c r="A637" t="str">
        <f t="shared" si="28"/>
        <v>58-261</v>
      </c>
      <c r="B637">
        <f t="shared" si="29"/>
        <v>58</v>
      </c>
      <c r="C637">
        <v>261</v>
      </c>
      <c r="D637" t="s">
        <v>63</v>
      </c>
      <c r="E637" t="s">
        <v>444</v>
      </c>
      <c r="F637">
        <v>4695</v>
      </c>
      <c r="G637" t="s">
        <v>1859</v>
      </c>
      <c r="H637">
        <v>1913181122</v>
      </c>
      <c r="I637" t="s">
        <v>131</v>
      </c>
      <c r="J637" t="s">
        <v>132</v>
      </c>
      <c r="K637" t="s">
        <v>133</v>
      </c>
      <c r="L637" t="s">
        <v>1850</v>
      </c>
      <c r="M637" t="s">
        <v>1851</v>
      </c>
      <c r="P637" s="31" t="str">
        <f t="shared" si="30"/>
        <v>Nahida Homio Hall  (Dr. Habib)</v>
      </c>
    </row>
    <row r="638" spans="1:16" hidden="1">
      <c r="A638" t="str">
        <f t="shared" si="28"/>
        <v>59-261</v>
      </c>
      <c r="B638">
        <f t="shared" si="29"/>
        <v>59</v>
      </c>
      <c r="C638">
        <v>261</v>
      </c>
      <c r="D638" t="s">
        <v>63</v>
      </c>
      <c r="E638" t="s">
        <v>1918</v>
      </c>
      <c r="F638">
        <v>4727</v>
      </c>
      <c r="G638" t="s">
        <v>1919</v>
      </c>
      <c r="H638">
        <v>1828946543</v>
      </c>
      <c r="I638" t="s">
        <v>131</v>
      </c>
      <c r="J638" t="s">
        <v>397</v>
      </c>
      <c r="K638" t="s">
        <v>133</v>
      </c>
      <c r="L638" t="s">
        <v>1850</v>
      </c>
      <c r="M638" t="s">
        <v>1911</v>
      </c>
      <c r="P638" s="31" t="str">
        <f t="shared" si="30"/>
        <v>Omar Homoeo Hall  (Dr. Mamun )</v>
      </c>
    </row>
    <row r="639" spans="1:16" hidden="1">
      <c r="A639" t="str">
        <f t="shared" si="28"/>
        <v>60-261</v>
      </c>
      <c r="B639">
        <f t="shared" si="29"/>
        <v>60</v>
      </c>
      <c r="C639">
        <v>261</v>
      </c>
      <c r="D639" t="s">
        <v>63</v>
      </c>
      <c r="E639" t="s">
        <v>13640</v>
      </c>
      <c r="F639">
        <v>12060</v>
      </c>
      <c r="G639" t="s">
        <v>6010</v>
      </c>
      <c r="H639">
        <v>1937149356</v>
      </c>
      <c r="I639" t="s">
        <v>131</v>
      </c>
      <c r="J639" t="s">
        <v>9009</v>
      </c>
      <c r="K639" t="s">
        <v>133</v>
      </c>
      <c r="L639" t="s">
        <v>1850</v>
      </c>
      <c r="M639" t="s">
        <v>11660</v>
      </c>
      <c r="P639" s="31" t="str">
        <f t="shared" si="30"/>
        <v>Padma Homoeo Hall (Taslima Begum)</v>
      </c>
    </row>
    <row r="640" spans="1:16" hidden="1">
      <c r="A640" t="str">
        <f t="shared" si="28"/>
        <v>61-261</v>
      </c>
      <c r="B640">
        <f t="shared" si="29"/>
        <v>61</v>
      </c>
      <c r="C640">
        <v>261</v>
      </c>
      <c r="D640" t="s">
        <v>63</v>
      </c>
      <c r="E640" t="s">
        <v>13642</v>
      </c>
      <c r="F640">
        <v>12062</v>
      </c>
      <c r="G640" t="s">
        <v>13643</v>
      </c>
      <c r="H640">
        <v>1971549400</v>
      </c>
      <c r="I640" t="s">
        <v>131</v>
      </c>
      <c r="J640" t="s">
        <v>11352</v>
      </c>
      <c r="K640" t="s">
        <v>138</v>
      </c>
      <c r="L640" t="s">
        <v>1850</v>
      </c>
      <c r="M640" t="s">
        <v>1851</v>
      </c>
      <c r="P640" s="31" t="str">
        <f t="shared" si="30"/>
        <v>Priyo Ma Pharmacy (Dr.Barek)</v>
      </c>
    </row>
    <row r="641" spans="1:16" hidden="1">
      <c r="A641" t="str">
        <f t="shared" si="28"/>
        <v>62-261</v>
      </c>
      <c r="B641">
        <f t="shared" si="29"/>
        <v>62</v>
      </c>
      <c r="C641">
        <v>261</v>
      </c>
      <c r="D641" t="s">
        <v>63</v>
      </c>
      <c r="E641" t="s">
        <v>11661</v>
      </c>
      <c r="F641">
        <v>11204</v>
      </c>
      <c r="G641" t="s">
        <v>5805</v>
      </c>
      <c r="H641">
        <v>1921572331</v>
      </c>
      <c r="I641" t="s">
        <v>131</v>
      </c>
      <c r="J641" t="s">
        <v>132</v>
      </c>
      <c r="K641" t="s">
        <v>152</v>
      </c>
      <c r="L641" t="s">
        <v>1850</v>
      </c>
      <c r="M641" t="s">
        <v>11660</v>
      </c>
      <c r="P641" s="31" t="str">
        <f t="shared" si="30"/>
        <v>Rabeya Homoeo Hall (Dr.Abdul Razzak)</v>
      </c>
    </row>
    <row r="642" spans="1:16" hidden="1">
      <c r="A642" t="str">
        <f t="shared" ref="A642:A705" si="31">B642&amp;"-"&amp;C642</f>
        <v>63-261</v>
      </c>
      <c r="B642">
        <f t="shared" ref="B642:B705" si="32">IF(C642=C641,B641+1,1)</f>
        <v>63</v>
      </c>
      <c r="C642">
        <v>261</v>
      </c>
      <c r="D642" t="s">
        <v>63</v>
      </c>
      <c r="E642" t="s">
        <v>13635</v>
      </c>
      <c r="F642">
        <v>12057</v>
      </c>
      <c r="G642" t="s">
        <v>13636</v>
      </c>
      <c r="H642">
        <v>1714526133</v>
      </c>
      <c r="I642" t="s">
        <v>131</v>
      </c>
      <c r="J642" t="s">
        <v>397</v>
      </c>
      <c r="K642" t="s">
        <v>152</v>
      </c>
      <c r="L642" t="s">
        <v>1850</v>
      </c>
      <c r="M642" t="s">
        <v>1909</v>
      </c>
      <c r="P642" s="31" t="str">
        <f t="shared" ref="P642:P705" si="33">PROPER(G642&amp;" ("&amp;E642&amp;")")</f>
        <v>Raha Homoeo Hall (Dr.Jamal Uddin)</v>
      </c>
    </row>
    <row r="643" spans="1:16" hidden="1">
      <c r="A643" t="str">
        <f t="shared" si="31"/>
        <v>64-261</v>
      </c>
      <c r="B643">
        <f t="shared" si="32"/>
        <v>64</v>
      </c>
      <c r="C643">
        <v>261</v>
      </c>
      <c r="D643" t="s">
        <v>63</v>
      </c>
      <c r="E643" t="s">
        <v>1946</v>
      </c>
      <c r="F643">
        <v>4739</v>
      </c>
      <c r="G643" t="s">
        <v>1947</v>
      </c>
      <c r="H643">
        <v>1739989384</v>
      </c>
      <c r="I643" t="s">
        <v>131</v>
      </c>
      <c r="J643" t="s">
        <v>274</v>
      </c>
      <c r="K643" t="s">
        <v>133</v>
      </c>
      <c r="L643" t="s">
        <v>1945</v>
      </c>
      <c r="M643" t="s">
        <v>1948</v>
      </c>
      <c r="P643" s="31" t="str">
        <f t="shared" si="33"/>
        <v>Rangpur Homoeo Hall  (Md. Anis )</v>
      </c>
    </row>
    <row r="644" spans="1:16" hidden="1">
      <c r="A644" t="str">
        <f t="shared" si="31"/>
        <v>65-261</v>
      </c>
      <c r="B644">
        <f t="shared" si="32"/>
        <v>65</v>
      </c>
      <c r="C644">
        <v>261</v>
      </c>
      <c r="D644" t="s">
        <v>63</v>
      </c>
      <c r="E644" t="s">
        <v>1912</v>
      </c>
      <c r="F644">
        <v>4724</v>
      </c>
      <c r="G644" t="s">
        <v>1913</v>
      </c>
      <c r="H644">
        <v>1989858779</v>
      </c>
      <c r="I644" t="s">
        <v>131</v>
      </c>
      <c r="J644" t="s">
        <v>397</v>
      </c>
      <c r="K644" t="s">
        <v>152</v>
      </c>
      <c r="L644" t="s">
        <v>1850</v>
      </c>
      <c r="M644" t="s">
        <v>1911</v>
      </c>
      <c r="P644" s="31" t="str">
        <f t="shared" si="33"/>
        <v>Ripon Homoeo Hall  (Dr. Ripon )</v>
      </c>
    </row>
    <row r="645" spans="1:16" hidden="1">
      <c r="A645" t="str">
        <f t="shared" si="31"/>
        <v>66-261</v>
      </c>
      <c r="B645">
        <f t="shared" si="32"/>
        <v>66</v>
      </c>
      <c r="C645">
        <v>261</v>
      </c>
      <c r="D645" t="s">
        <v>63</v>
      </c>
      <c r="E645" t="s">
        <v>1857</v>
      </c>
      <c r="F645">
        <v>4694</v>
      </c>
      <c r="G645" t="s">
        <v>1858</v>
      </c>
      <c r="H645">
        <v>1797443162</v>
      </c>
      <c r="I645" t="s">
        <v>131</v>
      </c>
      <c r="J645" t="s">
        <v>132</v>
      </c>
      <c r="K645" t="s">
        <v>133</v>
      </c>
      <c r="L645" t="s">
        <v>1850</v>
      </c>
      <c r="M645" t="s">
        <v>1851</v>
      </c>
      <c r="P645" s="31" t="str">
        <f t="shared" si="33"/>
        <v>Rofiq Homoeo Hall  (Dr. Shafiqul Islam )</v>
      </c>
    </row>
    <row r="646" spans="1:16" hidden="1">
      <c r="A646" t="str">
        <f t="shared" si="31"/>
        <v>67-261</v>
      </c>
      <c r="B646">
        <f t="shared" si="32"/>
        <v>67</v>
      </c>
      <c r="C646">
        <v>261</v>
      </c>
      <c r="D646" t="s">
        <v>63</v>
      </c>
      <c r="E646" t="s">
        <v>1899</v>
      </c>
      <c r="F646">
        <v>4723</v>
      </c>
      <c r="G646" t="s">
        <v>1910</v>
      </c>
      <c r="H646">
        <v>1920371031</v>
      </c>
      <c r="I646" t="s">
        <v>131</v>
      </c>
      <c r="J646" t="s">
        <v>397</v>
      </c>
      <c r="K646" t="s">
        <v>133</v>
      </c>
      <c r="L646" t="s">
        <v>1850</v>
      </c>
      <c r="M646" t="s">
        <v>1911</v>
      </c>
      <c r="P646" s="31" t="str">
        <f t="shared" si="33"/>
        <v>Sanjida Homoeo Hall  (Dr. Deloar )</v>
      </c>
    </row>
    <row r="647" spans="1:16" hidden="1">
      <c r="A647" t="str">
        <f t="shared" si="31"/>
        <v>68-261</v>
      </c>
      <c r="B647">
        <f t="shared" si="32"/>
        <v>68</v>
      </c>
      <c r="C647">
        <v>261</v>
      </c>
      <c r="D647" t="s">
        <v>63</v>
      </c>
      <c r="E647" t="s">
        <v>1931</v>
      </c>
      <c r="F647">
        <v>4734</v>
      </c>
      <c r="G647" t="s">
        <v>1932</v>
      </c>
      <c r="H647">
        <v>1919505346</v>
      </c>
      <c r="I647" t="s">
        <v>131</v>
      </c>
      <c r="J647" t="s">
        <v>274</v>
      </c>
      <c r="K647" t="s">
        <v>133</v>
      </c>
      <c r="L647" t="s">
        <v>1933</v>
      </c>
      <c r="M647" t="s">
        <v>1934</v>
      </c>
      <c r="P647" s="31" t="str">
        <f t="shared" si="33"/>
        <v>Savar Homoeo Hall  (Dr. Fazlul Haque )</v>
      </c>
    </row>
    <row r="648" spans="1:16" hidden="1">
      <c r="A648" t="str">
        <f t="shared" si="31"/>
        <v>69-261</v>
      </c>
      <c r="B648">
        <f t="shared" si="32"/>
        <v>69</v>
      </c>
      <c r="C648">
        <v>261</v>
      </c>
      <c r="D648" t="s">
        <v>63</v>
      </c>
      <c r="E648" t="s">
        <v>1899</v>
      </c>
      <c r="F648">
        <v>4719</v>
      </c>
      <c r="G648" t="s">
        <v>1900</v>
      </c>
      <c r="H648">
        <v>194533465</v>
      </c>
      <c r="I648" t="s">
        <v>131</v>
      </c>
      <c r="J648" t="s">
        <v>397</v>
      </c>
      <c r="K648" t="s">
        <v>152</v>
      </c>
      <c r="L648" t="s">
        <v>1850</v>
      </c>
      <c r="M648" t="s">
        <v>1898</v>
      </c>
      <c r="P648" s="31" t="str">
        <f t="shared" si="33"/>
        <v>Sawdia Homoeo Hall  (Dr. Deloar )</v>
      </c>
    </row>
    <row r="649" spans="1:16" hidden="1">
      <c r="A649" t="str">
        <f t="shared" si="31"/>
        <v>70-261</v>
      </c>
      <c r="B649">
        <f t="shared" si="32"/>
        <v>70</v>
      </c>
      <c r="C649">
        <v>261</v>
      </c>
      <c r="D649" t="s">
        <v>63</v>
      </c>
      <c r="E649" t="s">
        <v>1881</v>
      </c>
      <c r="F649">
        <v>4707</v>
      </c>
      <c r="G649" t="s">
        <v>196</v>
      </c>
      <c r="H649">
        <v>171151858</v>
      </c>
      <c r="I649" t="s">
        <v>131</v>
      </c>
      <c r="J649" t="s">
        <v>172</v>
      </c>
      <c r="K649" t="s">
        <v>133</v>
      </c>
      <c r="L649" t="s">
        <v>1850</v>
      </c>
      <c r="M649" t="s">
        <v>1882</v>
      </c>
      <c r="P649" s="31" t="str">
        <f t="shared" si="33"/>
        <v>Seba Homoeo Hall (Dr. Selim Miah)</v>
      </c>
    </row>
    <row r="650" spans="1:16" hidden="1">
      <c r="A650" t="str">
        <f t="shared" si="31"/>
        <v>71-261</v>
      </c>
      <c r="B650">
        <f t="shared" si="32"/>
        <v>71</v>
      </c>
      <c r="C650">
        <v>261</v>
      </c>
      <c r="D650" t="s">
        <v>63</v>
      </c>
      <c r="E650" t="s">
        <v>1957</v>
      </c>
      <c r="F650">
        <v>4744</v>
      </c>
      <c r="G650" t="s">
        <v>1958</v>
      </c>
      <c r="H650">
        <v>1709120124</v>
      </c>
      <c r="I650" t="s">
        <v>131</v>
      </c>
      <c r="J650" t="s">
        <v>274</v>
      </c>
      <c r="K650" t="s">
        <v>133</v>
      </c>
      <c r="L650" t="s">
        <v>1933</v>
      </c>
      <c r="M650" t="s">
        <v>1959</v>
      </c>
      <c r="P650" s="31" t="str">
        <f t="shared" si="33"/>
        <v>Shah Rokeya Homoeo Hall  (Dr. Belal )</v>
      </c>
    </row>
    <row r="651" spans="1:16" hidden="1">
      <c r="A651" t="str">
        <f t="shared" si="31"/>
        <v>72-261</v>
      </c>
      <c r="B651">
        <f t="shared" si="32"/>
        <v>72</v>
      </c>
      <c r="C651">
        <v>261</v>
      </c>
      <c r="D651" t="s">
        <v>63</v>
      </c>
      <c r="E651" t="s">
        <v>1949</v>
      </c>
      <c r="F651">
        <v>4740</v>
      </c>
      <c r="G651" t="s">
        <v>1950</v>
      </c>
      <c r="H651">
        <v>1920371031</v>
      </c>
      <c r="I651" t="s">
        <v>131</v>
      </c>
      <c r="J651" t="s">
        <v>274</v>
      </c>
      <c r="K651" t="s">
        <v>133</v>
      </c>
      <c r="L651" t="s">
        <v>1945</v>
      </c>
      <c r="M651" t="s">
        <v>1948</v>
      </c>
      <c r="P651" s="31" t="str">
        <f t="shared" si="33"/>
        <v>Sheba Homoeo Hall  (Dr. Jaman )</v>
      </c>
    </row>
    <row r="652" spans="1:16" hidden="1">
      <c r="A652" t="str">
        <f t="shared" si="31"/>
        <v>73-261</v>
      </c>
      <c r="B652">
        <f t="shared" si="32"/>
        <v>73</v>
      </c>
      <c r="C652">
        <v>261</v>
      </c>
      <c r="D652" t="s">
        <v>63</v>
      </c>
      <c r="E652" t="s">
        <v>1879</v>
      </c>
      <c r="F652">
        <v>4747</v>
      </c>
      <c r="G652" t="s">
        <v>1960</v>
      </c>
      <c r="H652">
        <v>1741254262</v>
      </c>
      <c r="I652" t="s">
        <v>131</v>
      </c>
      <c r="J652" t="s">
        <v>274</v>
      </c>
      <c r="K652" t="s">
        <v>133</v>
      </c>
      <c r="L652" t="s">
        <v>1933</v>
      </c>
      <c r="M652" t="s">
        <v>1959</v>
      </c>
      <c r="P652" s="31" t="str">
        <f t="shared" si="33"/>
        <v>Shefa Pharmecy  (Dr. Awal )</v>
      </c>
    </row>
    <row r="653" spans="1:16" hidden="1">
      <c r="A653" t="str">
        <f t="shared" si="31"/>
        <v>74-261</v>
      </c>
      <c r="B653">
        <f t="shared" si="32"/>
        <v>74</v>
      </c>
      <c r="C653">
        <v>261</v>
      </c>
      <c r="D653" t="s">
        <v>63</v>
      </c>
      <c r="E653" t="s">
        <v>1935</v>
      </c>
      <c r="F653">
        <v>4735</v>
      </c>
      <c r="G653" t="s">
        <v>1936</v>
      </c>
      <c r="H653">
        <v>1711203402</v>
      </c>
      <c r="I653" t="s">
        <v>131</v>
      </c>
      <c r="J653" t="s">
        <v>274</v>
      </c>
      <c r="K653" t="s">
        <v>152</v>
      </c>
      <c r="L653" t="s">
        <v>1933</v>
      </c>
      <c r="M653" t="s">
        <v>1937</v>
      </c>
      <c r="P653" s="31" t="str">
        <f t="shared" si="33"/>
        <v>Shnewaj Homoeo Hall  (Dr. Forid Uddin )</v>
      </c>
    </row>
    <row r="654" spans="1:16" hidden="1">
      <c r="A654" t="str">
        <f t="shared" si="31"/>
        <v>75-261</v>
      </c>
      <c r="B654">
        <f t="shared" si="32"/>
        <v>75</v>
      </c>
      <c r="C654">
        <v>261</v>
      </c>
      <c r="D654" t="s">
        <v>63</v>
      </c>
      <c r="E654" t="s">
        <v>1925</v>
      </c>
      <c r="F654">
        <v>4730</v>
      </c>
      <c r="G654" t="s">
        <v>1926</v>
      </c>
      <c r="H654">
        <v>1627203757</v>
      </c>
      <c r="I654" t="s">
        <v>131</v>
      </c>
      <c r="J654" t="s">
        <v>397</v>
      </c>
      <c r="K654" t="s">
        <v>133</v>
      </c>
      <c r="L654" t="s">
        <v>1850</v>
      </c>
      <c r="M654" t="s">
        <v>1922</v>
      </c>
      <c r="P654" s="31" t="str">
        <f t="shared" si="33"/>
        <v>Shuvo Homoeo Hall  (Dr. Nasrin )</v>
      </c>
    </row>
    <row r="655" spans="1:16" hidden="1">
      <c r="A655" t="str">
        <f t="shared" si="31"/>
        <v>76-261</v>
      </c>
      <c r="B655">
        <f t="shared" si="32"/>
        <v>76</v>
      </c>
      <c r="C655">
        <v>261</v>
      </c>
      <c r="D655" t="s">
        <v>63</v>
      </c>
      <c r="E655" t="s">
        <v>1871</v>
      </c>
      <c r="F655">
        <v>4703</v>
      </c>
      <c r="G655" t="s">
        <v>1872</v>
      </c>
      <c r="H655">
        <v>1987170174</v>
      </c>
      <c r="I655" t="s">
        <v>131</v>
      </c>
      <c r="J655" t="s">
        <v>132</v>
      </c>
      <c r="K655" t="s">
        <v>133</v>
      </c>
      <c r="L655" t="s">
        <v>1850</v>
      </c>
      <c r="M655" t="s">
        <v>1873</v>
      </c>
      <c r="P655" s="31" t="str">
        <f t="shared" si="33"/>
        <v>Shuvo Homoeo Hall  (Dr. Shilpi Shaha)</v>
      </c>
    </row>
    <row r="656" spans="1:16" hidden="1">
      <c r="A656" t="str">
        <f t="shared" si="31"/>
        <v>77-261</v>
      </c>
      <c r="B656">
        <f t="shared" si="32"/>
        <v>77</v>
      </c>
      <c r="C656">
        <v>261</v>
      </c>
      <c r="D656" t="s">
        <v>63</v>
      </c>
      <c r="E656" t="s">
        <v>13633</v>
      </c>
      <c r="F656">
        <v>12056</v>
      </c>
      <c r="G656" t="s">
        <v>6191</v>
      </c>
      <c r="H656">
        <v>1914188835</v>
      </c>
      <c r="I656" t="s">
        <v>131</v>
      </c>
      <c r="J656" t="s">
        <v>397</v>
      </c>
      <c r="K656" t="s">
        <v>138</v>
      </c>
      <c r="L656" t="s">
        <v>1850</v>
      </c>
      <c r="M656" t="s">
        <v>13634</v>
      </c>
      <c r="P656" s="31" t="str">
        <f t="shared" si="33"/>
        <v>Sotota Homoeo Hall (Dr.Shadat Hossen)</v>
      </c>
    </row>
    <row r="657" spans="1:16" hidden="1">
      <c r="A657" t="str">
        <f t="shared" si="31"/>
        <v>78-261</v>
      </c>
      <c r="B657">
        <f t="shared" si="32"/>
        <v>78</v>
      </c>
      <c r="C657">
        <v>261</v>
      </c>
      <c r="D657" t="s">
        <v>63</v>
      </c>
      <c r="E657" t="s">
        <v>1956</v>
      </c>
      <c r="F657">
        <v>4743</v>
      </c>
      <c r="G657" t="s">
        <v>541</v>
      </c>
      <c r="H657">
        <v>1833928816</v>
      </c>
      <c r="I657" t="s">
        <v>131</v>
      </c>
      <c r="J657" t="s">
        <v>274</v>
      </c>
      <c r="K657" t="s">
        <v>133</v>
      </c>
      <c r="L657" t="s">
        <v>1945</v>
      </c>
      <c r="M657" t="s">
        <v>1937</v>
      </c>
      <c r="P657" s="31" t="str">
        <f t="shared" si="33"/>
        <v>Sufia Homoeo Hall (Dr. Helena )</v>
      </c>
    </row>
    <row r="658" spans="1:16" hidden="1">
      <c r="A658" t="str">
        <f t="shared" si="31"/>
        <v>79-261</v>
      </c>
      <c r="B658">
        <f t="shared" si="32"/>
        <v>79</v>
      </c>
      <c r="C658">
        <v>261</v>
      </c>
      <c r="D658" t="s">
        <v>63</v>
      </c>
      <c r="E658" t="s">
        <v>1916</v>
      </c>
      <c r="F658">
        <v>4726</v>
      </c>
      <c r="G658" t="s">
        <v>1917</v>
      </c>
      <c r="H658">
        <v>1917363329</v>
      </c>
      <c r="I658" t="s">
        <v>131</v>
      </c>
      <c r="J658" t="s">
        <v>397</v>
      </c>
      <c r="K658" t="s">
        <v>133</v>
      </c>
      <c r="L658" t="s">
        <v>1850</v>
      </c>
      <c r="M658" t="s">
        <v>1911</v>
      </c>
      <c r="P658" s="31" t="str">
        <f t="shared" si="33"/>
        <v>Sumaiya Homoeo Hall  (Dr. Salma )</v>
      </c>
    </row>
    <row r="659" spans="1:16" hidden="1">
      <c r="A659" t="str">
        <f t="shared" si="31"/>
        <v>80-261</v>
      </c>
      <c r="B659">
        <f t="shared" si="32"/>
        <v>80</v>
      </c>
      <c r="C659">
        <v>261</v>
      </c>
      <c r="D659" t="s">
        <v>63</v>
      </c>
      <c r="E659" t="s">
        <v>1970</v>
      </c>
      <c r="F659">
        <v>4755</v>
      </c>
      <c r="G659" t="s">
        <v>1971</v>
      </c>
      <c r="H659">
        <v>1736535794</v>
      </c>
      <c r="I659" t="s">
        <v>131</v>
      </c>
      <c r="J659" t="s">
        <v>306</v>
      </c>
      <c r="K659" t="s">
        <v>133</v>
      </c>
      <c r="L659" t="s">
        <v>1850</v>
      </c>
      <c r="M659" t="s">
        <v>1965</v>
      </c>
      <c r="P659" s="31" t="str">
        <f t="shared" si="33"/>
        <v>Tanajom Homoeo Hall  (Dr. Bodiujjaman )</v>
      </c>
    </row>
    <row r="660" spans="1:16" hidden="1">
      <c r="A660" t="str">
        <f t="shared" si="31"/>
        <v>81-261</v>
      </c>
      <c r="B660">
        <f t="shared" si="32"/>
        <v>81</v>
      </c>
      <c r="C660">
        <v>261</v>
      </c>
      <c r="D660" t="s">
        <v>63</v>
      </c>
      <c r="E660" t="s">
        <v>1977</v>
      </c>
      <c r="F660">
        <v>4759</v>
      </c>
      <c r="G660" t="s">
        <v>1978</v>
      </c>
      <c r="H660">
        <v>1741354263</v>
      </c>
      <c r="I660" t="s">
        <v>131</v>
      </c>
      <c r="J660" t="s">
        <v>306</v>
      </c>
      <c r="K660" t="s">
        <v>133</v>
      </c>
      <c r="L660" t="s">
        <v>1850</v>
      </c>
      <c r="M660" t="s">
        <v>1965</v>
      </c>
      <c r="P660" s="31" t="str">
        <f t="shared" si="33"/>
        <v>Uttarbongo Homoeo Hall  (Dr. Asshraf )</v>
      </c>
    </row>
    <row r="661" spans="1:16" hidden="1">
      <c r="A661" t="str">
        <f t="shared" si="31"/>
        <v>1-265</v>
      </c>
      <c r="B661">
        <f t="shared" si="32"/>
        <v>1</v>
      </c>
      <c r="C661">
        <v>265</v>
      </c>
      <c r="D661" t="s">
        <v>10246</v>
      </c>
      <c r="E661">
        <v>0</v>
      </c>
      <c r="F661">
        <v>10479</v>
      </c>
      <c r="G661" t="s">
        <v>10247</v>
      </c>
      <c r="H661">
        <v>0</v>
      </c>
      <c r="I661" t="s">
        <v>131</v>
      </c>
      <c r="J661" t="s">
        <v>2596</v>
      </c>
      <c r="K661" t="s">
        <v>138</v>
      </c>
      <c r="L661" t="s">
        <v>10248</v>
      </c>
      <c r="M661" t="s">
        <v>10249</v>
      </c>
      <c r="P661" s="31" t="str">
        <f t="shared" si="33"/>
        <v>Bikrampur Homoeo Hall (0)</v>
      </c>
    </row>
    <row r="662" spans="1:16" hidden="1">
      <c r="A662" t="str">
        <f t="shared" si="31"/>
        <v>1-267</v>
      </c>
      <c r="B662">
        <f t="shared" si="32"/>
        <v>1</v>
      </c>
      <c r="C662">
        <v>267</v>
      </c>
      <c r="D662" t="s">
        <v>10102</v>
      </c>
      <c r="E662" t="s">
        <v>358</v>
      </c>
      <c r="F662">
        <v>10401</v>
      </c>
      <c r="G662" t="s">
        <v>10103</v>
      </c>
      <c r="H662">
        <v>0</v>
      </c>
      <c r="I662" t="s">
        <v>131</v>
      </c>
      <c r="J662" t="s">
        <v>2596</v>
      </c>
      <c r="K662" t="s">
        <v>152</v>
      </c>
      <c r="L662" t="s">
        <v>10104</v>
      </c>
      <c r="M662" t="s">
        <v>10104</v>
      </c>
      <c r="P662" s="31" t="str">
        <f t="shared" si="33"/>
        <v>Monmon Homoeo Hall (Dr.)</v>
      </c>
    </row>
    <row r="663" spans="1:16" hidden="1">
      <c r="A663" t="str">
        <f t="shared" si="31"/>
        <v>1-269</v>
      </c>
      <c r="B663">
        <f t="shared" si="32"/>
        <v>1</v>
      </c>
      <c r="C663">
        <v>269</v>
      </c>
      <c r="D663" t="s">
        <v>6605</v>
      </c>
      <c r="E663" t="s">
        <v>6650</v>
      </c>
      <c r="F663">
        <v>7638</v>
      </c>
      <c r="G663" t="s">
        <v>6651</v>
      </c>
      <c r="H663">
        <v>1778514245</v>
      </c>
      <c r="I663" t="s">
        <v>131</v>
      </c>
      <c r="J663" t="s">
        <v>172</v>
      </c>
      <c r="K663" t="s">
        <v>138</v>
      </c>
      <c r="L663" t="s">
        <v>6648</v>
      </c>
      <c r="M663" t="s">
        <v>6649</v>
      </c>
      <c r="P663" s="31" t="str">
        <f t="shared" si="33"/>
        <v>Aiurbed Bhobon  (Dr. Abul )</v>
      </c>
    </row>
    <row r="664" spans="1:16" hidden="1">
      <c r="A664" t="str">
        <f t="shared" si="31"/>
        <v>2-269</v>
      </c>
      <c r="B664">
        <f t="shared" si="32"/>
        <v>2</v>
      </c>
      <c r="C664">
        <v>269</v>
      </c>
      <c r="D664" t="s">
        <v>6605</v>
      </c>
      <c r="E664" t="s">
        <v>417</v>
      </c>
      <c r="F664">
        <v>7665</v>
      </c>
      <c r="G664" t="s">
        <v>6718</v>
      </c>
      <c r="H664">
        <v>1712238084</v>
      </c>
      <c r="I664" t="s">
        <v>131</v>
      </c>
      <c r="J664" t="s">
        <v>274</v>
      </c>
      <c r="K664" t="s">
        <v>133</v>
      </c>
      <c r="L664" t="s">
        <v>6648</v>
      </c>
      <c r="M664" t="s">
        <v>6719</v>
      </c>
      <c r="P664" s="31" t="str">
        <f t="shared" si="33"/>
        <v>Al-Hera Ho Hall (Dr. Dulal)</v>
      </c>
    </row>
    <row r="665" spans="1:16" hidden="1">
      <c r="A665" t="str">
        <f t="shared" si="31"/>
        <v>3-269</v>
      </c>
      <c r="B665">
        <f t="shared" si="32"/>
        <v>3</v>
      </c>
      <c r="C665">
        <v>269</v>
      </c>
      <c r="D665" t="s">
        <v>6605</v>
      </c>
      <c r="E665" t="s">
        <v>6690</v>
      </c>
      <c r="F665">
        <v>7655</v>
      </c>
      <c r="G665" t="s">
        <v>6691</v>
      </c>
      <c r="H665">
        <v>172458650</v>
      </c>
      <c r="I665" t="s">
        <v>131</v>
      </c>
      <c r="J665" t="s">
        <v>230</v>
      </c>
      <c r="K665" t="s">
        <v>152</v>
      </c>
      <c r="L665" t="s">
        <v>6656</v>
      </c>
      <c r="M665" t="s">
        <v>6692</v>
      </c>
      <c r="P665" s="31" t="str">
        <f t="shared" si="33"/>
        <v>Ambia Ho Hall (Dr. Amnullah)</v>
      </c>
    </row>
    <row r="666" spans="1:16" hidden="1">
      <c r="A666" t="str">
        <f t="shared" si="31"/>
        <v>4-269</v>
      </c>
      <c r="B666">
        <f t="shared" si="32"/>
        <v>4</v>
      </c>
      <c r="C666">
        <v>269</v>
      </c>
      <c r="D666" t="s">
        <v>6605</v>
      </c>
      <c r="E666" t="s">
        <v>6755</v>
      </c>
      <c r="F666">
        <v>7683</v>
      </c>
      <c r="G666" t="s">
        <v>6756</v>
      </c>
      <c r="H666">
        <v>1723330474</v>
      </c>
      <c r="I666" t="s">
        <v>131</v>
      </c>
      <c r="J666" t="s">
        <v>306</v>
      </c>
      <c r="K666" t="s">
        <v>152</v>
      </c>
      <c r="L666" t="s">
        <v>6656</v>
      </c>
      <c r="M666" t="s">
        <v>6754</v>
      </c>
      <c r="P666" s="31" t="str">
        <f t="shared" si="33"/>
        <v>Ammajan Ho Hall (Dr. Atiek )</v>
      </c>
    </row>
    <row r="667" spans="1:16" hidden="1">
      <c r="A667" t="str">
        <f t="shared" si="31"/>
        <v>5-269</v>
      </c>
      <c r="B667">
        <f t="shared" si="32"/>
        <v>5</v>
      </c>
      <c r="C667">
        <v>269</v>
      </c>
      <c r="D667" t="s">
        <v>6605</v>
      </c>
      <c r="E667" t="s">
        <v>1458</v>
      </c>
      <c r="F667">
        <v>7670</v>
      </c>
      <c r="G667" t="s">
        <v>6731</v>
      </c>
      <c r="H667">
        <v>1783838967</v>
      </c>
      <c r="I667" t="s">
        <v>131</v>
      </c>
      <c r="J667" t="s">
        <v>274</v>
      </c>
      <c r="K667" t="s">
        <v>152</v>
      </c>
      <c r="L667" t="s">
        <v>6729</v>
      </c>
      <c r="M667" t="s">
        <v>6723</v>
      </c>
      <c r="P667" s="31" t="str">
        <f t="shared" si="33"/>
        <v>Arfan Ho Hall (Dr. Anis)</v>
      </c>
    </row>
    <row r="668" spans="1:16" hidden="1">
      <c r="A668" t="str">
        <f t="shared" si="31"/>
        <v>6-269</v>
      </c>
      <c r="B668">
        <f t="shared" si="32"/>
        <v>6</v>
      </c>
      <c r="C668">
        <v>269</v>
      </c>
      <c r="D668" t="s">
        <v>6605</v>
      </c>
      <c r="E668" t="s">
        <v>4657</v>
      </c>
      <c r="F668">
        <v>7645</v>
      </c>
      <c r="G668" t="s">
        <v>6564</v>
      </c>
      <c r="H668">
        <v>1948409701</v>
      </c>
      <c r="I668" t="s">
        <v>131</v>
      </c>
      <c r="J668" t="s">
        <v>397</v>
      </c>
      <c r="K668" t="s">
        <v>152</v>
      </c>
      <c r="L668" t="s">
        <v>6656</v>
      </c>
      <c r="M668" t="s">
        <v>6666</v>
      </c>
      <c r="P668" s="31" t="str">
        <f t="shared" si="33"/>
        <v>Arodosho Ho Hall (Dr. Abdur Rahim )</v>
      </c>
    </row>
    <row r="669" spans="1:16" hidden="1">
      <c r="A669" t="str">
        <f t="shared" si="31"/>
        <v>7-269</v>
      </c>
      <c r="B669">
        <f t="shared" si="32"/>
        <v>7</v>
      </c>
      <c r="C669">
        <v>269</v>
      </c>
      <c r="D669" t="s">
        <v>6605</v>
      </c>
      <c r="E669" t="s">
        <v>6667</v>
      </c>
      <c r="F669">
        <v>7646</v>
      </c>
      <c r="G669" t="s">
        <v>6668</v>
      </c>
      <c r="H669">
        <v>1727204211</v>
      </c>
      <c r="I669" t="s">
        <v>131</v>
      </c>
      <c r="J669" t="s">
        <v>397</v>
      </c>
      <c r="K669" t="s">
        <v>133</v>
      </c>
      <c r="L669" t="s">
        <v>6656</v>
      </c>
      <c r="M669" t="s">
        <v>6666</v>
      </c>
      <c r="P669" s="31" t="str">
        <f t="shared" si="33"/>
        <v>Aziz Ho Hall (Dr. Azizul )</v>
      </c>
    </row>
    <row r="670" spans="1:16" hidden="1">
      <c r="A670" t="str">
        <f t="shared" si="31"/>
        <v>8-269</v>
      </c>
      <c r="B670">
        <f t="shared" si="32"/>
        <v>8</v>
      </c>
      <c r="C670">
        <v>269</v>
      </c>
      <c r="D670" t="s">
        <v>6605</v>
      </c>
      <c r="E670" t="s">
        <v>6749</v>
      </c>
      <c r="F670">
        <v>7680</v>
      </c>
      <c r="G670" t="s">
        <v>6750</v>
      </c>
      <c r="H670">
        <v>1718725784</v>
      </c>
      <c r="I670" t="s">
        <v>131</v>
      </c>
      <c r="J670" t="s">
        <v>306</v>
      </c>
      <c r="K670" t="s">
        <v>152</v>
      </c>
      <c r="L670" t="s">
        <v>6656</v>
      </c>
      <c r="M670" t="s">
        <v>6743</v>
      </c>
      <c r="P670" s="31" t="str">
        <f t="shared" si="33"/>
        <v>Basonti Ho Hall (Dr. Suker )</v>
      </c>
    </row>
    <row r="671" spans="1:16" hidden="1">
      <c r="A671" t="str">
        <f t="shared" si="31"/>
        <v>9-269</v>
      </c>
      <c r="B671">
        <f t="shared" si="32"/>
        <v>9</v>
      </c>
      <c r="C671">
        <v>269</v>
      </c>
      <c r="D671" t="s">
        <v>6605</v>
      </c>
      <c r="E671" t="s">
        <v>1957</v>
      </c>
      <c r="F671">
        <v>7635</v>
      </c>
      <c r="G671" t="s">
        <v>6643</v>
      </c>
      <c r="H671">
        <v>1716744796</v>
      </c>
      <c r="I671" t="s">
        <v>131</v>
      </c>
      <c r="J671" t="s">
        <v>172</v>
      </c>
      <c r="K671" t="s">
        <v>138</v>
      </c>
      <c r="L671" t="s">
        <v>6636</v>
      </c>
      <c r="M671" t="s">
        <v>6642</v>
      </c>
      <c r="P671" s="31" t="str">
        <f t="shared" si="33"/>
        <v>Billah  Ho Hall (Dr. Belal )</v>
      </c>
    </row>
    <row r="672" spans="1:16" hidden="1">
      <c r="A672" t="str">
        <f t="shared" si="31"/>
        <v>10-269</v>
      </c>
      <c r="B672">
        <f t="shared" si="32"/>
        <v>10</v>
      </c>
      <c r="C672">
        <v>269</v>
      </c>
      <c r="D672" t="s">
        <v>6605</v>
      </c>
      <c r="E672" t="s">
        <v>6613</v>
      </c>
      <c r="F672">
        <v>7621</v>
      </c>
      <c r="G672" t="s">
        <v>6614</v>
      </c>
      <c r="H672">
        <v>1729056798</v>
      </c>
      <c r="I672" t="s">
        <v>131</v>
      </c>
      <c r="J672" t="s">
        <v>132</v>
      </c>
      <c r="K672" t="s">
        <v>138</v>
      </c>
      <c r="L672" t="s">
        <v>1934</v>
      </c>
      <c r="M672" t="s">
        <v>6612</v>
      </c>
      <c r="P672" s="31" t="str">
        <f t="shared" si="33"/>
        <v>Bindabon Ho Hall (Dr. Neran)</v>
      </c>
    </row>
    <row r="673" spans="1:16" hidden="1">
      <c r="A673" t="str">
        <f t="shared" si="31"/>
        <v>11-269</v>
      </c>
      <c r="B673">
        <f t="shared" si="32"/>
        <v>11</v>
      </c>
      <c r="C673">
        <v>269</v>
      </c>
      <c r="D673" t="s">
        <v>6605</v>
      </c>
      <c r="E673" t="s">
        <v>6676</v>
      </c>
      <c r="F673">
        <v>7650</v>
      </c>
      <c r="G673" t="s">
        <v>6677</v>
      </c>
      <c r="H673">
        <v>1848182892</v>
      </c>
      <c r="I673" t="s">
        <v>131</v>
      </c>
      <c r="J673" t="s">
        <v>230</v>
      </c>
      <c r="K673" t="s">
        <v>133</v>
      </c>
      <c r="L673" t="s">
        <v>6656</v>
      </c>
      <c r="M673" t="s">
        <v>6678</v>
      </c>
      <c r="P673" s="31" t="str">
        <f t="shared" si="33"/>
        <v>Bulbuli Ho Hall (Dr. Bulbuli)</v>
      </c>
    </row>
    <row r="674" spans="1:16" hidden="1">
      <c r="A674" t="str">
        <f t="shared" si="31"/>
        <v>12-269</v>
      </c>
      <c r="B674">
        <f t="shared" si="32"/>
        <v>12</v>
      </c>
      <c r="C674">
        <v>269</v>
      </c>
      <c r="D674" t="s">
        <v>6605</v>
      </c>
      <c r="E674" t="s">
        <v>6732</v>
      </c>
      <c r="F674">
        <v>7671</v>
      </c>
      <c r="G674" t="s">
        <v>6733</v>
      </c>
      <c r="H674">
        <v>1711239913</v>
      </c>
      <c r="I674" t="s">
        <v>131</v>
      </c>
      <c r="J674" t="s">
        <v>274</v>
      </c>
      <c r="K674" t="s">
        <v>138</v>
      </c>
      <c r="L674" t="s">
        <v>6648</v>
      </c>
      <c r="M674" t="s">
        <v>6733</v>
      </c>
      <c r="P674" s="31" t="str">
        <f t="shared" si="33"/>
        <v>Churkhay (Dr. Jalal )</v>
      </c>
    </row>
    <row r="675" spans="1:16" hidden="1">
      <c r="A675" t="str">
        <f t="shared" si="31"/>
        <v>13-269</v>
      </c>
      <c r="B675">
        <f t="shared" si="32"/>
        <v>13</v>
      </c>
      <c r="C675">
        <v>269</v>
      </c>
      <c r="D675" t="s">
        <v>6605</v>
      </c>
      <c r="E675" t="s">
        <v>6711</v>
      </c>
      <c r="F675">
        <v>7662</v>
      </c>
      <c r="G675" t="s">
        <v>6712</v>
      </c>
      <c r="H675">
        <v>1631060303</v>
      </c>
      <c r="I675" t="s">
        <v>131</v>
      </c>
      <c r="J675" t="s">
        <v>274</v>
      </c>
      <c r="K675" t="s">
        <v>138</v>
      </c>
      <c r="L675" t="s">
        <v>6648</v>
      </c>
      <c r="M675" t="s">
        <v>6710</v>
      </c>
      <c r="P675" s="31" t="str">
        <f t="shared" si="33"/>
        <v>Dhanikhola Ho Hall (Dr. Solaiman)</v>
      </c>
    </row>
    <row r="676" spans="1:16" hidden="1">
      <c r="A676" t="str">
        <f t="shared" si="31"/>
        <v>14-269</v>
      </c>
      <c r="B676">
        <f t="shared" si="32"/>
        <v>14</v>
      </c>
      <c r="C676">
        <v>269</v>
      </c>
      <c r="D676" t="s">
        <v>6605</v>
      </c>
      <c r="E676" t="s">
        <v>6669</v>
      </c>
      <c r="F676">
        <v>7647</v>
      </c>
      <c r="G676" t="s">
        <v>6670</v>
      </c>
      <c r="H676">
        <v>1938773227</v>
      </c>
      <c r="I676" t="s">
        <v>131</v>
      </c>
      <c r="J676" t="s">
        <v>397</v>
      </c>
      <c r="K676" t="s">
        <v>138</v>
      </c>
      <c r="L676" t="s">
        <v>6656</v>
      </c>
      <c r="M676" t="s">
        <v>6671</v>
      </c>
      <c r="P676" s="31" t="str">
        <f t="shared" si="33"/>
        <v>Fokir Ho Hall (Dr. Fokir Mia)</v>
      </c>
    </row>
    <row r="677" spans="1:16" hidden="1">
      <c r="A677" t="str">
        <f t="shared" si="31"/>
        <v>15-269</v>
      </c>
      <c r="B677">
        <f t="shared" si="32"/>
        <v>15</v>
      </c>
      <c r="C677">
        <v>269</v>
      </c>
      <c r="D677" t="s">
        <v>6605</v>
      </c>
      <c r="E677" t="s">
        <v>444</v>
      </c>
      <c r="F677">
        <v>7634</v>
      </c>
      <c r="G677" t="s">
        <v>6641</v>
      </c>
      <c r="H677">
        <v>1731310250</v>
      </c>
      <c r="I677" t="s">
        <v>131</v>
      </c>
      <c r="J677" t="s">
        <v>172</v>
      </c>
      <c r="K677" t="s">
        <v>138</v>
      </c>
      <c r="L677" t="s">
        <v>6636</v>
      </c>
      <c r="M677" t="s">
        <v>6642</v>
      </c>
      <c r="P677" s="31" t="str">
        <f t="shared" si="33"/>
        <v>Habib  Ho Hall (Dr. Habib)</v>
      </c>
    </row>
    <row r="678" spans="1:16" hidden="1">
      <c r="A678" t="str">
        <f t="shared" si="31"/>
        <v>16-269</v>
      </c>
      <c r="B678">
        <f t="shared" si="32"/>
        <v>16</v>
      </c>
      <c r="C678">
        <v>269</v>
      </c>
      <c r="D678" t="s">
        <v>6605</v>
      </c>
      <c r="E678" t="s">
        <v>6607</v>
      </c>
      <c r="F678">
        <v>7619</v>
      </c>
      <c r="G678" t="s">
        <v>6608</v>
      </c>
      <c r="H678">
        <v>1722000790</v>
      </c>
      <c r="I678" t="s">
        <v>131</v>
      </c>
      <c r="J678" t="s">
        <v>132</v>
      </c>
      <c r="K678" t="s">
        <v>138</v>
      </c>
      <c r="L678" t="s">
        <v>1934</v>
      </c>
      <c r="M678" t="s">
        <v>6609</v>
      </c>
      <c r="P678" s="31" t="str">
        <f t="shared" si="33"/>
        <v>Heatlh Ho Hall (Dr.  Kamrul)</v>
      </c>
    </row>
    <row r="679" spans="1:16" hidden="1">
      <c r="A679" t="str">
        <f t="shared" si="31"/>
        <v>17-269</v>
      </c>
      <c r="B679">
        <f t="shared" si="32"/>
        <v>17</v>
      </c>
      <c r="C679">
        <v>269</v>
      </c>
      <c r="D679" t="s">
        <v>6605</v>
      </c>
      <c r="E679" t="s">
        <v>6615</v>
      </c>
      <c r="F679">
        <v>7622</v>
      </c>
      <c r="G679" t="s">
        <v>6505</v>
      </c>
      <c r="H679">
        <v>155833699</v>
      </c>
      <c r="I679" t="s">
        <v>131</v>
      </c>
      <c r="J679" t="s">
        <v>132</v>
      </c>
      <c r="K679" t="s">
        <v>138</v>
      </c>
      <c r="L679" t="s">
        <v>1934</v>
      </c>
      <c r="M679" t="s">
        <v>1359</v>
      </c>
      <c r="P679" s="31" t="str">
        <f t="shared" si="33"/>
        <v>Ho. Aa. Nek (Dr. Asgor Ali)</v>
      </c>
    </row>
    <row r="680" spans="1:16" hidden="1">
      <c r="A680" t="str">
        <f t="shared" si="31"/>
        <v>18-269</v>
      </c>
      <c r="B680">
        <f t="shared" si="32"/>
        <v>18</v>
      </c>
      <c r="C680">
        <v>269</v>
      </c>
      <c r="D680" t="s">
        <v>6605</v>
      </c>
      <c r="E680" t="s">
        <v>6625</v>
      </c>
      <c r="F680">
        <v>7628</v>
      </c>
      <c r="G680" t="s">
        <v>6626</v>
      </c>
      <c r="H680">
        <v>1720237348</v>
      </c>
      <c r="I680" t="s">
        <v>131</v>
      </c>
      <c r="J680" t="s">
        <v>132</v>
      </c>
      <c r="K680" t="s">
        <v>138</v>
      </c>
      <c r="L680" t="s">
        <v>1934</v>
      </c>
      <c r="M680" t="s">
        <v>6627</v>
      </c>
      <c r="P680" s="31" t="str">
        <f t="shared" si="33"/>
        <v>Ho. Arogo. Neloy (Dr. Sopon )</v>
      </c>
    </row>
    <row r="681" spans="1:16" hidden="1">
      <c r="A681" t="str">
        <f t="shared" si="31"/>
        <v>19-269</v>
      </c>
      <c r="B681">
        <f t="shared" si="32"/>
        <v>19</v>
      </c>
      <c r="C681">
        <v>269</v>
      </c>
      <c r="D681" t="s">
        <v>6605</v>
      </c>
      <c r="E681" t="s">
        <v>6638</v>
      </c>
      <c r="F681">
        <v>7633</v>
      </c>
      <c r="G681" t="s">
        <v>6639</v>
      </c>
      <c r="H681">
        <v>1913873467</v>
      </c>
      <c r="I681" t="s">
        <v>131</v>
      </c>
      <c r="J681" t="s">
        <v>172</v>
      </c>
      <c r="K681" t="s">
        <v>152</v>
      </c>
      <c r="L681" t="s">
        <v>6636</v>
      </c>
      <c r="M681" t="s">
        <v>6640</v>
      </c>
      <c r="P681" s="31" t="str">
        <f t="shared" si="33"/>
        <v>Ibrahim Ho Hall (Dr. Ismail )</v>
      </c>
    </row>
    <row r="682" spans="1:16" hidden="1">
      <c r="A682" t="str">
        <f t="shared" si="31"/>
        <v>20-269</v>
      </c>
      <c r="B682">
        <f t="shared" si="32"/>
        <v>20</v>
      </c>
      <c r="C682">
        <v>269</v>
      </c>
      <c r="D682" t="s">
        <v>6605</v>
      </c>
      <c r="E682" t="s">
        <v>6644</v>
      </c>
      <c r="F682">
        <v>7636</v>
      </c>
      <c r="G682" t="s">
        <v>6645</v>
      </c>
      <c r="H682">
        <v>1819452825</v>
      </c>
      <c r="I682" t="s">
        <v>131</v>
      </c>
      <c r="J682" t="s">
        <v>172</v>
      </c>
      <c r="K682" t="s">
        <v>152</v>
      </c>
      <c r="L682" t="s">
        <v>6636</v>
      </c>
      <c r="M682" t="s">
        <v>6642</v>
      </c>
      <c r="P682" s="31" t="str">
        <f t="shared" si="33"/>
        <v>Islam  Ho Hall (Dr. Siful )</v>
      </c>
    </row>
    <row r="683" spans="1:16" hidden="1">
      <c r="A683" t="str">
        <f t="shared" si="31"/>
        <v>21-269</v>
      </c>
      <c r="B683">
        <f t="shared" si="32"/>
        <v>21</v>
      </c>
      <c r="C683">
        <v>269</v>
      </c>
      <c r="D683" t="s">
        <v>6605</v>
      </c>
      <c r="E683" t="s">
        <v>6745</v>
      </c>
      <c r="F683">
        <v>7678</v>
      </c>
      <c r="G683" t="s">
        <v>6746</v>
      </c>
      <c r="H683">
        <v>1745445708</v>
      </c>
      <c r="I683" t="s">
        <v>131</v>
      </c>
      <c r="J683" t="s">
        <v>306</v>
      </c>
      <c r="K683" t="s">
        <v>152</v>
      </c>
      <c r="L683" t="s">
        <v>6656</v>
      </c>
      <c r="M683" t="s">
        <v>6656</v>
      </c>
      <c r="P683" s="31" t="str">
        <f t="shared" si="33"/>
        <v>Jabale No Ho Hall (Dr. Ajharul )</v>
      </c>
    </row>
    <row r="684" spans="1:16" hidden="1">
      <c r="A684" t="str">
        <f t="shared" si="31"/>
        <v>22-269</v>
      </c>
      <c r="B684">
        <f t="shared" si="32"/>
        <v>22</v>
      </c>
      <c r="C684">
        <v>269</v>
      </c>
      <c r="D684" t="s">
        <v>6605</v>
      </c>
      <c r="E684" t="s">
        <v>6702</v>
      </c>
      <c r="F684">
        <v>7659</v>
      </c>
      <c r="G684" t="s">
        <v>6703</v>
      </c>
      <c r="H684">
        <v>1731465324</v>
      </c>
      <c r="I684" t="s">
        <v>131</v>
      </c>
      <c r="J684" t="s">
        <v>274</v>
      </c>
      <c r="K684" t="s">
        <v>133</v>
      </c>
      <c r="L684" t="s">
        <v>6648</v>
      </c>
      <c r="M684" t="s">
        <v>6704</v>
      </c>
      <c r="P684" s="31" t="str">
        <f t="shared" si="33"/>
        <v>Jaeda Ho Hall (Dr. Golam Mostafa)</v>
      </c>
    </row>
    <row r="685" spans="1:16" hidden="1">
      <c r="A685" t="str">
        <f t="shared" si="31"/>
        <v>23-269</v>
      </c>
      <c r="B685">
        <f t="shared" si="32"/>
        <v>23</v>
      </c>
      <c r="C685">
        <v>269</v>
      </c>
      <c r="D685" t="s">
        <v>6605</v>
      </c>
      <c r="E685" t="s">
        <v>6674</v>
      </c>
      <c r="F685">
        <v>7649</v>
      </c>
      <c r="G685" t="s">
        <v>6675</v>
      </c>
      <c r="H685">
        <v>1923102332</v>
      </c>
      <c r="I685" t="s">
        <v>131</v>
      </c>
      <c r="J685" t="s">
        <v>397</v>
      </c>
      <c r="K685" t="s">
        <v>138</v>
      </c>
      <c r="L685" t="s">
        <v>6656</v>
      </c>
      <c r="M685" t="s">
        <v>6656</v>
      </c>
      <c r="P685" s="31" t="str">
        <f t="shared" si="33"/>
        <v>Jarman Ho Hall (Dr. Sahidullah)</v>
      </c>
    </row>
    <row r="686" spans="1:16" hidden="1">
      <c r="A686" t="str">
        <f t="shared" si="31"/>
        <v>24-269</v>
      </c>
      <c r="B686">
        <f t="shared" si="32"/>
        <v>24</v>
      </c>
      <c r="C686">
        <v>269</v>
      </c>
      <c r="D686" t="s">
        <v>6605</v>
      </c>
      <c r="E686" t="s">
        <v>6655</v>
      </c>
      <c r="F686">
        <v>7640</v>
      </c>
      <c r="G686" t="s">
        <v>3478</v>
      </c>
      <c r="H686">
        <v>1765893932</v>
      </c>
      <c r="I686" t="s">
        <v>131</v>
      </c>
      <c r="J686" t="s">
        <v>397</v>
      </c>
      <c r="K686" t="s">
        <v>138</v>
      </c>
      <c r="L686" t="s">
        <v>6656</v>
      </c>
      <c r="M686" t="s">
        <v>6657</v>
      </c>
      <c r="P686" s="31" t="str">
        <f t="shared" si="33"/>
        <v>Khan Ho Hall (Dr. Atiek)</v>
      </c>
    </row>
    <row r="687" spans="1:16" hidden="1">
      <c r="A687" t="str">
        <f t="shared" si="31"/>
        <v>25-269</v>
      </c>
      <c r="B687">
        <f t="shared" si="32"/>
        <v>25</v>
      </c>
      <c r="C687">
        <v>269</v>
      </c>
      <c r="D687" t="s">
        <v>6605</v>
      </c>
      <c r="E687" t="s">
        <v>6679</v>
      </c>
      <c r="F687">
        <v>7651</v>
      </c>
      <c r="G687" t="s">
        <v>6680</v>
      </c>
      <c r="H687">
        <v>1732988683</v>
      </c>
      <c r="I687" t="s">
        <v>131</v>
      </c>
      <c r="J687" t="s">
        <v>230</v>
      </c>
      <c r="K687" t="s">
        <v>152</v>
      </c>
      <c r="L687" t="s">
        <v>6656</v>
      </c>
      <c r="M687" t="s">
        <v>6681</v>
      </c>
      <c r="P687" s="31" t="str">
        <f t="shared" si="33"/>
        <v>Khandoker Ho Hall (Dr. Shafiq)</v>
      </c>
    </row>
    <row r="688" spans="1:16" hidden="1">
      <c r="A688" t="str">
        <f t="shared" si="31"/>
        <v>26-269</v>
      </c>
      <c r="B688">
        <f t="shared" si="32"/>
        <v>26</v>
      </c>
      <c r="C688">
        <v>269</v>
      </c>
      <c r="D688" t="s">
        <v>6605</v>
      </c>
      <c r="E688" t="s">
        <v>6682</v>
      </c>
      <c r="F688">
        <v>7652</v>
      </c>
      <c r="G688" t="s">
        <v>6683</v>
      </c>
      <c r="H688">
        <v>1729352723</v>
      </c>
      <c r="I688" t="s">
        <v>131</v>
      </c>
      <c r="J688" t="s">
        <v>230</v>
      </c>
      <c r="K688" t="s">
        <v>133</v>
      </c>
      <c r="L688" t="s">
        <v>6656</v>
      </c>
      <c r="M688" t="s">
        <v>6684</v>
      </c>
      <c r="P688" s="31" t="str">
        <f t="shared" si="33"/>
        <v>Kobir Ho Hall (Dr. Kobir)</v>
      </c>
    </row>
    <row r="689" spans="1:16" hidden="1">
      <c r="A689" t="str">
        <f t="shared" si="31"/>
        <v>27-269</v>
      </c>
      <c r="B689">
        <f t="shared" si="32"/>
        <v>27</v>
      </c>
      <c r="C689">
        <v>269</v>
      </c>
      <c r="D689" t="s">
        <v>6605</v>
      </c>
      <c r="E689" t="s">
        <v>6646</v>
      </c>
      <c r="F689">
        <v>7637</v>
      </c>
      <c r="G689" t="s">
        <v>6647</v>
      </c>
      <c r="H689">
        <v>1720838716</v>
      </c>
      <c r="I689" t="s">
        <v>131</v>
      </c>
      <c r="J689" t="s">
        <v>172</v>
      </c>
      <c r="K689" t="s">
        <v>152</v>
      </c>
      <c r="L689" t="s">
        <v>6648</v>
      </c>
      <c r="M689" t="s">
        <v>6649</v>
      </c>
      <c r="P689" s="31" t="str">
        <f t="shared" si="33"/>
        <v>Loknath  Ho Hall (Dr. Gopal )</v>
      </c>
    </row>
    <row r="690" spans="1:16" hidden="1">
      <c r="A690" t="str">
        <f t="shared" si="31"/>
        <v>28-269</v>
      </c>
      <c r="B690">
        <f t="shared" si="32"/>
        <v>28</v>
      </c>
      <c r="C690">
        <v>269</v>
      </c>
      <c r="D690" t="s">
        <v>6605</v>
      </c>
      <c r="E690" t="s">
        <v>6685</v>
      </c>
      <c r="F690">
        <v>7653</v>
      </c>
      <c r="G690" t="s">
        <v>6686</v>
      </c>
      <c r="H690">
        <v>1710305721</v>
      </c>
      <c r="I690" t="s">
        <v>131</v>
      </c>
      <c r="J690" t="s">
        <v>230</v>
      </c>
      <c r="K690" t="s">
        <v>152</v>
      </c>
      <c r="L690" t="s">
        <v>6656</v>
      </c>
      <c r="M690" t="s">
        <v>6687</v>
      </c>
      <c r="P690" s="31" t="str">
        <f t="shared" si="33"/>
        <v>Loknath Ho Hall (Dr. Somvu)</v>
      </c>
    </row>
    <row r="691" spans="1:16" hidden="1">
      <c r="A691" t="str">
        <f t="shared" si="31"/>
        <v>29-269</v>
      </c>
      <c r="B691">
        <f t="shared" si="32"/>
        <v>29</v>
      </c>
      <c r="C691">
        <v>269</v>
      </c>
      <c r="D691" t="s">
        <v>6605</v>
      </c>
      <c r="E691" t="s">
        <v>6628</v>
      </c>
      <c r="F691">
        <v>7629</v>
      </c>
      <c r="G691" t="s">
        <v>6384</v>
      </c>
      <c r="H691">
        <v>1713565380</v>
      </c>
      <c r="I691" t="s">
        <v>131</v>
      </c>
      <c r="J691" t="s">
        <v>132</v>
      </c>
      <c r="K691" t="s">
        <v>152</v>
      </c>
      <c r="L691" t="s">
        <v>1934</v>
      </c>
      <c r="M691" t="s">
        <v>6629</v>
      </c>
      <c r="P691" s="31" t="str">
        <f t="shared" si="33"/>
        <v>Ma Ho Hall (Dr. Jahid )</v>
      </c>
    </row>
    <row r="692" spans="1:16" hidden="1">
      <c r="A692" t="str">
        <f t="shared" si="31"/>
        <v>30-269</v>
      </c>
      <c r="B692">
        <f t="shared" si="32"/>
        <v>30</v>
      </c>
      <c r="C692">
        <v>269</v>
      </c>
      <c r="D692" t="s">
        <v>6605</v>
      </c>
      <c r="E692" t="s">
        <v>2238</v>
      </c>
      <c r="F692">
        <v>7685</v>
      </c>
      <c r="G692" t="s">
        <v>6384</v>
      </c>
      <c r="H692">
        <v>1913173792</v>
      </c>
      <c r="I692" t="s">
        <v>131</v>
      </c>
      <c r="J692" t="s">
        <v>306</v>
      </c>
      <c r="K692" t="s">
        <v>138</v>
      </c>
      <c r="L692" t="s">
        <v>6656</v>
      </c>
      <c r="M692" t="s">
        <v>6656</v>
      </c>
      <c r="P692" s="31" t="str">
        <f t="shared" si="33"/>
        <v>Ma Ho Hall (Dr. Ripon)</v>
      </c>
    </row>
    <row r="693" spans="1:16" hidden="1">
      <c r="A693" t="str">
        <f t="shared" si="31"/>
        <v>31-269</v>
      </c>
      <c r="B693">
        <f t="shared" si="32"/>
        <v>31</v>
      </c>
      <c r="C693">
        <v>269</v>
      </c>
      <c r="D693" t="s">
        <v>6605</v>
      </c>
      <c r="E693" t="s">
        <v>2660</v>
      </c>
      <c r="F693">
        <v>7675</v>
      </c>
      <c r="G693" t="s">
        <v>6384</v>
      </c>
      <c r="H693">
        <v>1924316545</v>
      </c>
      <c r="I693" t="s">
        <v>131</v>
      </c>
      <c r="J693" t="s">
        <v>274</v>
      </c>
      <c r="K693" t="s">
        <v>152</v>
      </c>
      <c r="L693" t="s">
        <v>6729</v>
      </c>
      <c r="M693" t="s">
        <v>6740</v>
      </c>
      <c r="P693" s="31" t="str">
        <f t="shared" si="33"/>
        <v>Ma Ho Hall (Dr. Prodip)</v>
      </c>
    </row>
    <row r="694" spans="1:16" hidden="1">
      <c r="A694" t="str">
        <f t="shared" si="31"/>
        <v>32-269</v>
      </c>
      <c r="B694">
        <f t="shared" si="32"/>
        <v>32</v>
      </c>
      <c r="C694">
        <v>269</v>
      </c>
      <c r="D694" t="s">
        <v>6605</v>
      </c>
      <c r="E694" t="s">
        <v>961</v>
      </c>
      <c r="F694">
        <v>7667</v>
      </c>
      <c r="G694" t="s">
        <v>6724</v>
      </c>
      <c r="H694">
        <v>1711189657</v>
      </c>
      <c r="I694" t="s">
        <v>131</v>
      </c>
      <c r="J694" t="s">
        <v>274</v>
      </c>
      <c r="K694" t="s">
        <v>138</v>
      </c>
      <c r="L694" t="s">
        <v>6648</v>
      </c>
      <c r="M694" t="s">
        <v>6723</v>
      </c>
      <c r="P694" s="31" t="str">
        <f t="shared" si="33"/>
        <v>Mamum Ho Hall (Dr. Mamun)</v>
      </c>
    </row>
    <row r="695" spans="1:16" hidden="1">
      <c r="A695" t="str">
        <f t="shared" si="31"/>
        <v>33-269</v>
      </c>
      <c r="B695">
        <f t="shared" si="32"/>
        <v>33</v>
      </c>
      <c r="C695">
        <v>269</v>
      </c>
      <c r="D695" t="s">
        <v>6605</v>
      </c>
      <c r="E695" t="s">
        <v>6727</v>
      </c>
      <c r="F695">
        <v>7669</v>
      </c>
      <c r="G695" t="s">
        <v>6728</v>
      </c>
      <c r="H695">
        <v>1712471429</v>
      </c>
      <c r="I695" t="s">
        <v>131</v>
      </c>
      <c r="J695" t="s">
        <v>274</v>
      </c>
      <c r="K695" t="s">
        <v>138</v>
      </c>
      <c r="L695" t="s">
        <v>6729</v>
      </c>
      <c r="M695" t="s">
        <v>6730</v>
      </c>
      <c r="P695" s="31" t="str">
        <f t="shared" si="33"/>
        <v>Mamun Ho Hall (Dr. Jomsed)</v>
      </c>
    </row>
    <row r="696" spans="1:16" hidden="1">
      <c r="A696" t="str">
        <f t="shared" si="31"/>
        <v>34-269</v>
      </c>
      <c r="B696">
        <f t="shared" si="32"/>
        <v>34</v>
      </c>
      <c r="C696">
        <v>269</v>
      </c>
      <c r="D696" t="s">
        <v>6605</v>
      </c>
      <c r="E696" t="s">
        <v>6630</v>
      </c>
      <c r="F696">
        <v>7630</v>
      </c>
      <c r="G696" t="s">
        <v>6631</v>
      </c>
      <c r="H696">
        <v>1711511640</v>
      </c>
      <c r="I696" t="s">
        <v>131</v>
      </c>
      <c r="J696" t="s">
        <v>132</v>
      </c>
      <c r="K696" t="s">
        <v>138</v>
      </c>
      <c r="L696" t="s">
        <v>1934</v>
      </c>
      <c r="M696" t="s">
        <v>6629</v>
      </c>
      <c r="P696" s="31" t="str">
        <f t="shared" si="33"/>
        <v>Master Ho Hall (Dr. Tata Master)</v>
      </c>
    </row>
    <row r="697" spans="1:16" hidden="1">
      <c r="A697" t="str">
        <f t="shared" si="31"/>
        <v>35-269</v>
      </c>
      <c r="B697">
        <f t="shared" si="32"/>
        <v>35</v>
      </c>
      <c r="C697">
        <v>269</v>
      </c>
      <c r="D697" t="s">
        <v>6605</v>
      </c>
      <c r="E697" t="s">
        <v>6705</v>
      </c>
      <c r="F697">
        <v>7660</v>
      </c>
      <c r="G697" t="s">
        <v>6706</v>
      </c>
      <c r="H697">
        <v>1712829967</v>
      </c>
      <c r="I697" t="s">
        <v>131</v>
      </c>
      <c r="J697" t="s">
        <v>274</v>
      </c>
      <c r="K697" t="s">
        <v>152</v>
      </c>
      <c r="L697" t="s">
        <v>6648</v>
      </c>
      <c r="M697" t="s">
        <v>6707</v>
      </c>
      <c r="P697" s="31" t="str">
        <f t="shared" si="33"/>
        <v>Matre Momofa Ho Hall (Dr. Huyun Kabir)</v>
      </c>
    </row>
    <row r="698" spans="1:16" hidden="1">
      <c r="A698" t="str">
        <f t="shared" si="31"/>
        <v>36-269</v>
      </c>
      <c r="B698">
        <f t="shared" si="32"/>
        <v>36</v>
      </c>
      <c r="C698">
        <v>269</v>
      </c>
      <c r="D698" t="s">
        <v>6605</v>
      </c>
      <c r="E698" t="s">
        <v>9578</v>
      </c>
      <c r="F698">
        <v>9937</v>
      </c>
      <c r="G698" t="s">
        <v>9579</v>
      </c>
      <c r="H698">
        <v>1935095445</v>
      </c>
      <c r="I698" t="s">
        <v>131</v>
      </c>
      <c r="J698" t="s">
        <v>9570</v>
      </c>
      <c r="K698" t="s">
        <v>152</v>
      </c>
      <c r="L698" t="s">
        <v>9580</v>
      </c>
      <c r="M698" t="s">
        <v>9580</v>
      </c>
      <c r="P698" s="31" t="str">
        <f t="shared" si="33"/>
        <v>Maxon Homoeo Hall (Dr.Asraful Islam)</v>
      </c>
    </row>
    <row r="699" spans="1:16" hidden="1">
      <c r="A699" t="str">
        <f t="shared" si="31"/>
        <v>37-269</v>
      </c>
      <c r="B699">
        <f t="shared" si="32"/>
        <v>37</v>
      </c>
      <c r="C699">
        <v>269</v>
      </c>
      <c r="D699" t="s">
        <v>6605</v>
      </c>
      <c r="E699" t="s">
        <v>801</v>
      </c>
      <c r="F699">
        <v>7644</v>
      </c>
      <c r="G699" t="s">
        <v>6665</v>
      </c>
      <c r="H699">
        <v>125888149</v>
      </c>
      <c r="I699" t="s">
        <v>131</v>
      </c>
      <c r="J699" t="s">
        <v>397</v>
      </c>
      <c r="K699" t="s">
        <v>138</v>
      </c>
      <c r="L699" t="s">
        <v>6656</v>
      </c>
      <c r="M699" t="s">
        <v>6666</v>
      </c>
      <c r="P699" s="31" t="str">
        <f t="shared" si="33"/>
        <v>Milon Ho Hall (Dr. Kader )</v>
      </c>
    </row>
    <row r="700" spans="1:16" hidden="1">
      <c r="A700" t="str">
        <f t="shared" si="31"/>
        <v>38-269</v>
      </c>
      <c r="B700">
        <f t="shared" si="32"/>
        <v>38</v>
      </c>
      <c r="C700">
        <v>269</v>
      </c>
      <c r="D700" t="s">
        <v>6605</v>
      </c>
      <c r="E700" t="s">
        <v>9581</v>
      </c>
      <c r="F700">
        <v>9938</v>
      </c>
      <c r="G700" t="s">
        <v>9582</v>
      </c>
      <c r="H700">
        <v>1713528696</v>
      </c>
      <c r="I700" t="s">
        <v>131</v>
      </c>
      <c r="J700" t="s">
        <v>9570</v>
      </c>
      <c r="K700" t="s">
        <v>152</v>
      </c>
      <c r="L700" t="s">
        <v>1934</v>
      </c>
      <c r="M700" t="s">
        <v>1934</v>
      </c>
      <c r="P700" s="31" t="str">
        <f t="shared" si="33"/>
        <v>Milon Medical (Dr.Modon Mohon)</v>
      </c>
    </row>
    <row r="701" spans="1:16" hidden="1">
      <c r="A701" t="str">
        <f t="shared" si="31"/>
        <v>39-269</v>
      </c>
      <c r="B701">
        <f t="shared" si="32"/>
        <v>39</v>
      </c>
      <c r="C701">
        <v>269</v>
      </c>
      <c r="D701" t="s">
        <v>6605</v>
      </c>
      <c r="E701" t="s">
        <v>6713</v>
      </c>
      <c r="F701">
        <v>7663</v>
      </c>
      <c r="G701" t="s">
        <v>6714</v>
      </c>
      <c r="H701">
        <v>1712123213</v>
      </c>
      <c r="I701" t="s">
        <v>131</v>
      </c>
      <c r="J701" t="s">
        <v>274</v>
      </c>
      <c r="K701" t="s">
        <v>152</v>
      </c>
      <c r="L701" t="s">
        <v>6648</v>
      </c>
      <c r="M701" t="s">
        <v>6654</v>
      </c>
      <c r="P701" s="31" t="str">
        <f t="shared" si="33"/>
        <v>Mozid Ho Hall (Dr. Kium )</v>
      </c>
    </row>
    <row r="702" spans="1:16" hidden="1">
      <c r="A702" t="str">
        <f t="shared" si="31"/>
        <v>40-269</v>
      </c>
      <c r="B702">
        <f t="shared" si="32"/>
        <v>40</v>
      </c>
      <c r="C702">
        <v>269</v>
      </c>
      <c r="D702" t="s">
        <v>6605</v>
      </c>
      <c r="E702" t="s">
        <v>6662</v>
      </c>
      <c r="F702">
        <v>7643</v>
      </c>
      <c r="G702" t="s">
        <v>6663</v>
      </c>
      <c r="H702">
        <v>1820568036</v>
      </c>
      <c r="I702" t="s">
        <v>131</v>
      </c>
      <c r="J702" t="s">
        <v>397</v>
      </c>
      <c r="K702" t="s">
        <v>152</v>
      </c>
      <c r="L702" t="s">
        <v>6656</v>
      </c>
      <c r="M702" t="s">
        <v>6664</v>
      </c>
      <c r="P702" s="31" t="str">
        <f t="shared" si="33"/>
        <v>Munju Morshed (Dr. Motin )</v>
      </c>
    </row>
    <row r="703" spans="1:16" hidden="1">
      <c r="A703" t="str">
        <f t="shared" si="31"/>
        <v>41-269</v>
      </c>
      <c r="B703">
        <f t="shared" si="32"/>
        <v>41</v>
      </c>
      <c r="C703">
        <v>269</v>
      </c>
      <c r="D703" t="s">
        <v>6605</v>
      </c>
      <c r="E703" t="s">
        <v>6708</v>
      </c>
      <c r="F703">
        <v>7661</v>
      </c>
      <c r="G703" t="s">
        <v>6709</v>
      </c>
      <c r="H703">
        <v>1720247296</v>
      </c>
      <c r="I703" t="s">
        <v>131</v>
      </c>
      <c r="J703" t="s">
        <v>274</v>
      </c>
      <c r="K703" t="s">
        <v>152</v>
      </c>
      <c r="L703" t="s">
        <v>6648</v>
      </c>
      <c r="M703" t="s">
        <v>6710</v>
      </c>
      <c r="P703" s="31" t="str">
        <f t="shared" si="33"/>
        <v>Nayon Ho Hall (Dr. Nayon )</v>
      </c>
    </row>
    <row r="704" spans="1:16" hidden="1">
      <c r="A704" t="str">
        <f t="shared" si="31"/>
        <v>42-269</v>
      </c>
      <c r="B704">
        <f t="shared" si="32"/>
        <v>42</v>
      </c>
      <c r="C704">
        <v>269</v>
      </c>
      <c r="D704" t="s">
        <v>6605</v>
      </c>
      <c r="E704" t="s">
        <v>6632</v>
      </c>
      <c r="F704">
        <v>7631</v>
      </c>
      <c r="G704" t="s">
        <v>6633</v>
      </c>
      <c r="H704">
        <v>1739497696</v>
      </c>
      <c r="I704" t="s">
        <v>131</v>
      </c>
      <c r="J704" t="s">
        <v>132</v>
      </c>
      <c r="K704" t="s">
        <v>133</v>
      </c>
      <c r="L704" t="s">
        <v>1934</v>
      </c>
      <c r="M704" t="s">
        <v>6634</v>
      </c>
      <c r="P704" s="31" t="str">
        <f t="shared" si="33"/>
        <v>Ne Ho Hall (Dr. Sarifa Khatun)</v>
      </c>
    </row>
    <row r="705" spans="1:16" hidden="1">
      <c r="A705" t="str">
        <f t="shared" si="31"/>
        <v>43-269</v>
      </c>
      <c r="B705">
        <f t="shared" si="32"/>
        <v>43</v>
      </c>
      <c r="C705">
        <v>269</v>
      </c>
      <c r="D705" t="s">
        <v>6605</v>
      </c>
      <c r="E705" t="s">
        <v>6610</v>
      </c>
      <c r="F705">
        <v>7620</v>
      </c>
      <c r="G705" t="s">
        <v>6611</v>
      </c>
      <c r="H705">
        <v>1713566373</v>
      </c>
      <c r="I705" t="s">
        <v>131</v>
      </c>
      <c r="J705" t="s">
        <v>132</v>
      </c>
      <c r="K705" t="s">
        <v>138</v>
      </c>
      <c r="L705" t="s">
        <v>1934</v>
      </c>
      <c r="M705" t="s">
        <v>6612</v>
      </c>
      <c r="P705" s="31" t="str">
        <f t="shared" si="33"/>
        <v>Nobo Jibon Ho Hall (Dr. Lakhon )</v>
      </c>
    </row>
    <row r="706" spans="1:16" hidden="1">
      <c r="A706" t="str">
        <f t="shared" ref="A706:A769" si="34">B706&amp;"-"&amp;C706</f>
        <v>44-269</v>
      </c>
      <c r="B706">
        <f t="shared" ref="B706:B769" si="35">IF(C706=C705,B705+1,1)</f>
        <v>44</v>
      </c>
      <c r="C706">
        <v>269</v>
      </c>
      <c r="D706" t="s">
        <v>6605</v>
      </c>
      <c r="E706" t="s">
        <v>6650</v>
      </c>
      <c r="F706">
        <v>7672</v>
      </c>
      <c r="G706" t="s">
        <v>6734</v>
      </c>
      <c r="H706">
        <v>1712550817</v>
      </c>
      <c r="I706" t="s">
        <v>131</v>
      </c>
      <c r="J706" t="s">
        <v>274</v>
      </c>
      <c r="K706" t="s">
        <v>138</v>
      </c>
      <c r="L706" t="s">
        <v>6729</v>
      </c>
      <c r="M706" t="s">
        <v>6735</v>
      </c>
      <c r="P706" s="31" t="str">
        <f t="shared" ref="P706:P769" si="36">PROPER(G706&amp;" ("&amp;E706&amp;")")</f>
        <v>Nur-A-Amina (Dr. Abul )</v>
      </c>
    </row>
    <row r="707" spans="1:16" hidden="1">
      <c r="A707" t="str">
        <f t="shared" si="34"/>
        <v>45-269</v>
      </c>
      <c r="B707">
        <f t="shared" si="35"/>
        <v>45</v>
      </c>
      <c r="C707">
        <v>269</v>
      </c>
      <c r="D707" t="s">
        <v>6605</v>
      </c>
      <c r="E707" t="s">
        <v>6659</v>
      </c>
      <c r="F707">
        <v>7642</v>
      </c>
      <c r="G707" t="s">
        <v>6660</v>
      </c>
      <c r="H707">
        <v>1933179798</v>
      </c>
      <c r="I707" t="s">
        <v>131</v>
      </c>
      <c r="J707" t="s">
        <v>397</v>
      </c>
      <c r="K707" t="s">
        <v>138</v>
      </c>
      <c r="L707" t="s">
        <v>6656</v>
      </c>
      <c r="M707" t="s">
        <v>6661</v>
      </c>
      <c r="P707" s="31" t="str">
        <f t="shared" si="36"/>
        <v>Onindo Ho Hall (Dr. Ajoy )</v>
      </c>
    </row>
    <row r="708" spans="1:16" hidden="1">
      <c r="A708" t="str">
        <f t="shared" si="34"/>
        <v>46-269</v>
      </c>
      <c r="B708">
        <f t="shared" si="35"/>
        <v>46</v>
      </c>
      <c r="C708">
        <v>269</v>
      </c>
      <c r="D708" t="s">
        <v>6605</v>
      </c>
      <c r="E708" t="s">
        <v>6617</v>
      </c>
      <c r="F708">
        <v>7624</v>
      </c>
      <c r="G708" t="s">
        <v>6618</v>
      </c>
      <c r="H708">
        <v>1717839230</v>
      </c>
      <c r="I708" t="s">
        <v>131</v>
      </c>
      <c r="J708" t="s">
        <v>132</v>
      </c>
      <c r="K708" t="s">
        <v>138</v>
      </c>
      <c r="L708" t="s">
        <v>1934</v>
      </c>
      <c r="M708" t="s">
        <v>6612</v>
      </c>
      <c r="P708" s="31" t="str">
        <f t="shared" si="36"/>
        <v>Rishad Ho Hall (Dr. Rahim)</v>
      </c>
    </row>
    <row r="709" spans="1:16" hidden="1">
      <c r="A709" t="str">
        <f t="shared" si="34"/>
        <v>47-269</v>
      </c>
      <c r="B709">
        <f t="shared" si="35"/>
        <v>47</v>
      </c>
      <c r="C709">
        <v>269</v>
      </c>
      <c r="D709" t="s">
        <v>6605</v>
      </c>
      <c r="E709" t="s">
        <v>6736</v>
      </c>
      <c r="F709">
        <v>7673</v>
      </c>
      <c r="G709" t="s">
        <v>6737</v>
      </c>
      <c r="H709">
        <v>1928487892</v>
      </c>
      <c r="I709" t="s">
        <v>131</v>
      </c>
      <c r="J709" t="s">
        <v>274</v>
      </c>
      <c r="K709" t="s">
        <v>152</v>
      </c>
      <c r="L709" t="s">
        <v>6729</v>
      </c>
      <c r="M709" t="s">
        <v>6735</v>
      </c>
      <c r="P709" s="31" t="str">
        <f t="shared" si="36"/>
        <v>Safura Ho Hall (Dr. Sofura)</v>
      </c>
    </row>
    <row r="710" spans="1:16" hidden="1">
      <c r="A710" t="str">
        <f t="shared" si="34"/>
        <v>48-269</v>
      </c>
      <c r="B710">
        <f t="shared" si="35"/>
        <v>48</v>
      </c>
      <c r="C710">
        <v>269</v>
      </c>
      <c r="D710" t="s">
        <v>6605</v>
      </c>
      <c r="E710" t="s">
        <v>6693</v>
      </c>
      <c r="F710">
        <v>7656</v>
      </c>
      <c r="G710" t="s">
        <v>6694</v>
      </c>
      <c r="H710">
        <v>1713528679</v>
      </c>
      <c r="I710" t="s">
        <v>131</v>
      </c>
      <c r="J710" t="s">
        <v>230</v>
      </c>
      <c r="K710" t="s">
        <v>152</v>
      </c>
      <c r="L710" t="s">
        <v>6656</v>
      </c>
      <c r="M710" t="s">
        <v>6695</v>
      </c>
      <c r="P710" s="31" t="str">
        <f t="shared" si="36"/>
        <v>Seba Ho  (Dr. Billal )</v>
      </c>
    </row>
    <row r="711" spans="1:16" hidden="1">
      <c r="A711" t="str">
        <f t="shared" si="34"/>
        <v>49-269</v>
      </c>
      <c r="B711">
        <f t="shared" si="35"/>
        <v>49</v>
      </c>
      <c r="C711">
        <v>269</v>
      </c>
      <c r="D711" t="s">
        <v>6605</v>
      </c>
      <c r="E711" t="s">
        <v>6616</v>
      </c>
      <c r="F711">
        <v>7623</v>
      </c>
      <c r="G711" t="s">
        <v>3462</v>
      </c>
      <c r="H711">
        <v>1714555732</v>
      </c>
      <c r="I711" t="s">
        <v>131</v>
      </c>
      <c r="J711" t="s">
        <v>132</v>
      </c>
      <c r="K711" t="s">
        <v>152</v>
      </c>
      <c r="L711" t="s">
        <v>1934</v>
      </c>
      <c r="M711" t="s">
        <v>1359</v>
      </c>
      <c r="P711" s="31" t="str">
        <f t="shared" si="36"/>
        <v>Seba Ho Hall (Dr. Fareq)</v>
      </c>
    </row>
    <row r="712" spans="1:16" hidden="1">
      <c r="A712" t="str">
        <f t="shared" si="34"/>
        <v>50-269</v>
      </c>
      <c r="B712">
        <f t="shared" si="35"/>
        <v>50</v>
      </c>
      <c r="C712">
        <v>269</v>
      </c>
      <c r="D712" t="s">
        <v>6605</v>
      </c>
      <c r="E712" t="s">
        <v>6621</v>
      </c>
      <c r="F712">
        <v>7626</v>
      </c>
      <c r="G712" t="s">
        <v>3462</v>
      </c>
      <c r="H712">
        <v>1724258043</v>
      </c>
      <c r="I712" t="s">
        <v>131</v>
      </c>
      <c r="J712" t="s">
        <v>132</v>
      </c>
      <c r="K712" t="s">
        <v>152</v>
      </c>
      <c r="L712" t="s">
        <v>1934</v>
      </c>
      <c r="M712" t="s">
        <v>6612</v>
      </c>
      <c r="P712" s="31" t="str">
        <f t="shared" si="36"/>
        <v>Seba Ho Hall (Dr. A. Razzak)</v>
      </c>
    </row>
    <row r="713" spans="1:16" hidden="1">
      <c r="A713" t="str">
        <f t="shared" si="34"/>
        <v>51-269</v>
      </c>
      <c r="B713">
        <f t="shared" si="35"/>
        <v>51</v>
      </c>
      <c r="C713">
        <v>269</v>
      </c>
      <c r="D713" t="s">
        <v>6605</v>
      </c>
      <c r="E713" t="s">
        <v>6744</v>
      </c>
      <c r="F713">
        <v>7677</v>
      </c>
      <c r="G713" t="s">
        <v>3462</v>
      </c>
      <c r="H713">
        <v>1718744452</v>
      </c>
      <c r="I713" t="s">
        <v>131</v>
      </c>
      <c r="J713" t="s">
        <v>306</v>
      </c>
      <c r="K713" t="s">
        <v>138</v>
      </c>
      <c r="L713" t="s">
        <v>6656</v>
      </c>
      <c r="M713" t="s">
        <v>6656</v>
      </c>
      <c r="P713" s="31" t="str">
        <f t="shared" si="36"/>
        <v>Seba Ho Hall (Dr. Obidullah )</v>
      </c>
    </row>
    <row r="714" spans="1:16" hidden="1">
      <c r="A714" t="str">
        <f t="shared" si="34"/>
        <v>52-269</v>
      </c>
      <c r="B714">
        <f t="shared" si="35"/>
        <v>52</v>
      </c>
      <c r="C714">
        <v>269</v>
      </c>
      <c r="D714" t="s">
        <v>6605</v>
      </c>
      <c r="E714" t="s">
        <v>6696</v>
      </c>
      <c r="F714">
        <v>7681</v>
      </c>
      <c r="G714" t="s">
        <v>3462</v>
      </c>
      <c r="H714">
        <v>1713528679</v>
      </c>
      <c r="I714" t="s">
        <v>131</v>
      </c>
      <c r="J714" t="s">
        <v>306</v>
      </c>
      <c r="K714" t="s">
        <v>152</v>
      </c>
      <c r="L714" t="s">
        <v>6656</v>
      </c>
      <c r="M714" t="s">
        <v>6751</v>
      </c>
      <c r="P714" s="31" t="str">
        <f t="shared" si="36"/>
        <v>Seba Ho Hall (Dr. Billah )</v>
      </c>
    </row>
    <row r="715" spans="1:16" hidden="1">
      <c r="A715" t="str">
        <f t="shared" si="34"/>
        <v>53-269</v>
      </c>
      <c r="B715">
        <f t="shared" si="35"/>
        <v>53</v>
      </c>
      <c r="C715">
        <v>269</v>
      </c>
      <c r="D715" t="s">
        <v>6605</v>
      </c>
      <c r="E715" t="s">
        <v>6699</v>
      </c>
      <c r="F715">
        <v>7658</v>
      </c>
      <c r="G715" t="s">
        <v>6700</v>
      </c>
      <c r="H715">
        <v>1758818141</v>
      </c>
      <c r="I715" t="s">
        <v>131</v>
      </c>
      <c r="J715" t="s">
        <v>230</v>
      </c>
      <c r="K715" t="s">
        <v>133</v>
      </c>
      <c r="L715" t="s">
        <v>6656</v>
      </c>
      <c r="M715" t="s">
        <v>6701</v>
      </c>
      <c r="P715" s="31" t="str">
        <f t="shared" si="36"/>
        <v>Sekender Ho (Dr. Sekender )</v>
      </c>
    </row>
    <row r="716" spans="1:16" hidden="1">
      <c r="A716" t="str">
        <f t="shared" si="34"/>
        <v>54-269</v>
      </c>
      <c r="B716">
        <f t="shared" si="35"/>
        <v>54</v>
      </c>
      <c r="C716">
        <v>269</v>
      </c>
      <c r="D716" t="s">
        <v>6605</v>
      </c>
      <c r="E716" t="s">
        <v>6652</v>
      </c>
      <c r="F716">
        <v>7639</v>
      </c>
      <c r="G716" t="s">
        <v>6653</v>
      </c>
      <c r="H716">
        <v>1925559775</v>
      </c>
      <c r="I716" t="s">
        <v>131</v>
      </c>
      <c r="J716" t="s">
        <v>172</v>
      </c>
      <c r="K716" t="s">
        <v>133</v>
      </c>
      <c r="L716" t="s">
        <v>6648</v>
      </c>
      <c r="M716" t="s">
        <v>6654</v>
      </c>
      <c r="P716" s="31" t="str">
        <f t="shared" si="36"/>
        <v>Sodesh  Ho Hall (Dr. Asrful )</v>
      </c>
    </row>
    <row r="717" spans="1:16" hidden="1">
      <c r="A717" t="str">
        <f t="shared" si="34"/>
        <v>55-269</v>
      </c>
      <c r="B717">
        <f t="shared" si="35"/>
        <v>55</v>
      </c>
      <c r="C717">
        <v>269</v>
      </c>
      <c r="D717" t="s">
        <v>6605</v>
      </c>
      <c r="E717" t="s">
        <v>9583</v>
      </c>
      <c r="F717">
        <v>9939</v>
      </c>
      <c r="G717" t="s">
        <v>9584</v>
      </c>
      <c r="H717">
        <v>1714818835</v>
      </c>
      <c r="I717" t="s">
        <v>131</v>
      </c>
      <c r="J717" t="s">
        <v>9570</v>
      </c>
      <c r="K717" t="s">
        <v>152</v>
      </c>
      <c r="L717" t="s">
        <v>1934</v>
      </c>
      <c r="M717" t="s">
        <v>1934</v>
      </c>
      <c r="P717" s="31" t="str">
        <f t="shared" si="36"/>
        <v>Sot Songo Homoeo Hall (Dr.Sotendro Dotto)</v>
      </c>
    </row>
    <row r="718" spans="1:16" hidden="1">
      <c r="A718" t="str">
        <f t="shared" si="34"/>
        <v>56-269</v>
      </c>
      <c r="B718">
        <f t="shared" si="35"/>
        <v>56</v>
      </c>
      <c r="C718">
        <v>269</v>
      </c>
      <c r="D718" t="s">
        <v>6605</v>
      </c>
      <c r="E718" t="s">
        <v>6696</v>
      </c>
      <c r="F718">
        <v>7657</v>
      </c>
      <c r="G718" t="s">
        <v>6697</v>
      </c>
      <c r="H718">
        <v>1913914362</v>
      </c>
      <c r="I718" t="s">
        <v>131</v>
      </c>
      <c r="J718" t="s">
        <v>230</v>
      </c>
      <c r="K718" t="s">
        <v>133</v>
      </c>
      <c r="L718" t="s">
        <v>6656</v>
      </c>
      <c r="M718" t="s">
        <v>6698</v>
      </c>
      <c r="P718" s="31" t="str">
        <f t="shared" si="36"/>
        <v>Sourov Ho (Dr. Billah )</v>
      </c>
    </row>
    <row r="719" spans="1:16" hidden="1">
      <c r="A719" t="str">
        <f t="shared" si="34"/>
        <v>57-269</v>
      </c>
      <c r="B719">
        <f t="shared" si="35"/>
        <v>57</v>
      </c>
      <c r="C719">
        <v>269</v>
      </c>
      <c r="D719" t="s">
        <v>6605</v>
      </c>
      <c r="E719" t="s">
        <v>6606</v>
      </c>
      <c r="F719">
        <v>7618</v>
      </c>
      <c r="G719" t="s">
        <v>6548</v>
      </c>
      <c r="H719">
        <v>1725154777</v>
      </c>
      <c r="I719" t="s">
        <v>131</v>
      </c>
      <c r="J719" t="s">
        <v>132</v>
      </c>
      <c r="K719" t="s">
        <v>138</v>
      </c>
      <c r="L719" t="s">
        <v>1934</v>
      </c>
      <c r="M719" t="s">
        <v>1359</v>
      </c>
      <c r="P719" s="31" t="str">
        <f t="shared" si="36"/>
        <v>Sristi Ho Hall (Dr. Songram Pall)</v>
      </c>
    </row>
    <row r="720" spans="1:16" hidden="1">
      <c r="A720" t="str">
        <f t="shared" si="34"/>
        <v>58-269</v>
      </c>
      <c r="B720">
        <f t="shared" si="35"/>
        <v>58</v>
      </c>
      <c r="C720">
        <v>269</v>
      </c>
      <c r="D720" t="s">
        <v>6605</v>
      </c>
      <c r="E720" t="s">
        <v>6688</v>
      </c>
      <c r="F720">
        <v>7654</v>
      </c>
      <c r="G720" t="s">
        <v>6548</v>
      </c>
      <c r="H720">
        <v>1763371910</v>
      </c>
      <c r="I720" t="s">
        <v>131</v>
      </c>
      <c r="J720" t="s">
        <v>230</v>
      </c>
      <c r="K720" t="s">
        <v>133</v>
      </c>
      <c r="L720" t="s">
        <v>6656</v>
      </c>
      <c r="M720" t="s">
        <v>6689</v>
      </c>
      <c r="P720" s="31" t="str">
        <f t="shared" si="36"/>
        <v>Sristi Ho Hall (Dr. Arif )</v>
      </c>
    </row>
    <row r="721" spans="1:16" hidden="1">
      <c r="A721" t="str">
        <f t="shared" si="34"/>
        <v>59-269</v>
      </c>
      <c r="B721">
        <f t="shared" si="35"/>
        <v>59</v>
      </c>
      <c r="C721">
        <v>269</v>
      </c>
      <c r="D721" t="s">
        <v>6605</v>
      </c>
      <c r="E721" t="s">
        <v>5566</v>
      </c>
      <c r="F721">
        <v>7632</v>
      </c>
      <c r="G721" t="s">
        <v>6635</v>
      </c>
      <c r="H721">
        <v>1724314456</v>
      </c>
      <c r="I721" t="s">
        <v>6567</v>
      </c>
      <c r="J721" t="s">
        <v>172</v>
      </c>
      <c r="K721" t="s">
        <v>152</v>
      </c>
      <c r="L721" t="s">
        <v>6636</v>
      </c>
      <c r="M721" t="s">
        <v>6637</v>
      </c>
      <c r="P721" s="31" t="str">
        <f t="shared" si="36"/>
        <v>Sristi Medical Hall (Dr. Babul )</v>
      </c>
    </row>
    <row r="722" spans="1:16" hidden="1">
      <c r="A722" t="str">
        <f t="shared" si="34"/>
        <v>60-269</v>
      </c>
      <c r="B722">
        <f t="shared" si="35"/>
        <v>60</v>
      </c>
      <c r="C722">
        <v>269</v>
      </c>
      <c r="D722" t="s">
        <v>6605</v>
      </c>
      <c r="E722" t="s">
        <v>6715</v>
      </c>
      <c r="F722">
        <v>7664</v>
      </c>
      <c r="G722" t="s">
        <v>6716</v>
      </c>
      <c r="H722">
        <v>1768478492</v>
      </c>
      <c r="I722" t="s">
        <v>131</v>
      </c>
      <c r="J722" t="s">
        <v>274</v>
      </c>
      <c r="K722" t="s">
        <v>133</v>
      </c>
      <c r="L722" t="s">
        <v>6648</v>
      </c>
      <c r="M722" t="s">
        <v>6717</v>
      </c>
      <c r="P722" s="31" t="str">
        <f t="shared" si="36"/>
        <v>Star Ho Hall (Dr. Khirul )</v>
      </c>
    </row>
    <row r="723" spans="1:16" hidden="1">
      <c r="A723" t="str">
        <f t="shared" si="34"/>
        <v>61-269</v>
      </c>
      <c r="B723">
        <f t="shared" si="35"/>
        <v>61</v>
      </c>
      <c r="C723">
        <v>269</v>
      </c>
      <c r="D723" t="s">
        <v>6605</v>
      </c>
      <c r="E723" t="s">
        <v>6752</v>
      </c>
      <c r="F723">
        <v>7682</v>
      </c>
      <c r="G723" t="s">
        <v>6753</v>
      </c>
      <c r="H723">
        <v>1715372759</v>
      </c>
      <c r="I723" t="s">
        <v>131</v>
      </c>
      <c r="J723" t="s">
        <v>306</v>
      </c>
      <c r="K723" t="s">
        <v>133</v>
      </c>
      <c r="L723" t="s">
        <v>6656</v>
      </c>
      <c r="M723" t="s">
        <v>6754</v>
      </c>
      <c r="P723" s="31" t="str">
        <f t="shared" si="36"/>
        <v>Sudha Ho Hall (Dr. Sonkor)</v>
      </c>
    </row>
    <row r="724" spans="1:16" hidden="1">
      <c r="A724" t="str">
        <f t="shared" si="34"/>
        <v>62-269</v>
      </c>
      <c r="B724">
        <f t="shared" si="35"/>
        <v>62</v>
      </c>
      <c r="C724">
        <v>269</v>
      </c>
      <c r="D724" t="s">
        <v>6605</v>
      </c>
      <c r="E724" t="s">
        <v>6617</v>
      </c>
      <c r="F724">
        <v>7641</v>
      </c>
      <c r="G724" t="s">
        <v>6658</v>
      </c>
      <c r="H724">
        <v>1916841007</v>
      </c>
      <c r="I724" t="s">
        <v>131</v>
      </c>
      <c r="J724" t="s">
        <v>397</v>
      </c>
      <c r="K724" t="s">
        <v>152</v>
      </c>
      <c r="L724" t="s">
        <v>6656</v>
      </c>
      <c r="M724" t="s">
        <v>6657</v>
      </c>
      <c r="P724" s="31" t="str">
        <f t="shared" si="36"/>
        <v>Sumi Ho Hall (Dr. Rahim)</v>
      </c>
    </row>
    <row r="725" spans="1:16" hidden="1">
      <c r="A725" t="str">
        <f t="shared" si="34"/>
        <v>63-269</v>
      </c>
      <c r="B725">
        <f t="shared" si="35"/>
        <v>63</v>
      </c>
      <c r="C725">
        <v>269</v>
      </c>
      <c r="D725" t="s">
        <v>6605</v>
      </c>
      <c r="E725" t="s">
        <v>6738</v>
      </c>
      <c r="F725">
        <v>7674</v>
      </c>
      <c r="G725" t="s">
        <v>6739</v>
      </c>
      <c r="H725">
        <v>1731641076</v>
      </c>
      <c r="I725" t="s">
        <v>131</v>
      </c>
      <c r="J725" t="s">
        <v>274</v>
      </c>
      <c r="K725" t="s">
        <v>152</v>
      </c>
      <c r="L725" t="s">
        <v>6729</v>
      </c>
      <c r="M725" t="s">
        <v>6735</v>
      </c>
      <c r="P725" s="31" t="str">
        <f t="shared" si="36"/>
        <v>Sunni Ho Hall (Dr. Emarot )</v>
      </c>
    </row>
    <row r="726" spans="1:16" hidden="1">
      <c r="A726" t="str">
        <f t="shared" si="34"/>
        <v>64-269</v>
      </c>
      <c r="B726">
        <f t="shared" si="35"/>
        <v>64</v>
      </c>
      <c r="C726">
        <v>269</v>
      </c>
      <c r="D726" t="s">
        <v>6605</v>
      </c>
      <c r="E726" t="s">
        <v>6741</v>
      </c>
      <c r="F726">
        <v>7676</v>
      </c>
      <c r="G726" t="s">
        <v>6742</v>
      </c>
      <c r="H726">
        <v>1936861343</v>
      </c>
      <c r="I726" t="s">
        <v>131</v>
      </c>
      <c r="J726" t="s">
        <v>306</v>
      </c>
      <c r="K726" t="s">
        <v>152</v>
      </c>
      <c r="L726" t="s">
        <v>6656</v>
      </c>
      <c r="M726" t="s">
        <v>6743</v>
      </c>
      <c r="P726" s="31" t="str">
        <f t="shared" si="36"/>
        <v>Surosi Ho Hall (Dr. Susanto )</v>
      </c>
    </row>
    <row r="727" spans="1:16" hidden="1">
      <c r="A727" t="str">
        <f t="shared" si="34"/>
        <v>65-269</v>
      </c>
      <c r="B727">
        <f t="shared" si="35"/>
        <v>65</v>
      </c>
      <c r="C727">
        <v>269</v>
      </c>
      <c r="D727" t="s">
        <v>6605</v>
      </c>
      <c r="E727" t="s">
        <v>6747</v>
      </c>
      <c r="F727">
        <v>7679</v>
      </c>
      <c r="G727" t="s">
        <v>6748</v>
      </c>
      <c r="H727">
        <v>1937169575</v>
      </c>
      <c r="I727" t="s">
        <v>131</v>
      </c>
      <c r="J727" t="s">
        <v>306</v>
      </c>
      <c r="K727" t="s">
        <v>138</v>
      </c>
      <c r="L727" t="s">
        <v>6656</v>
      </c>
      <c r="M727" t="s">
        <v>6656</v>
      </c>
      <c r="P727" s="31" t="str">
        <f t="shared" si="36"/>
        <v>Susona Ho Hall (Dr. Helena)</v>
      </c>
    </row>
    <row r="728" spans="1:16" hidden="1">
      <c r="A728" t="str">
        <f t="shared" si="34"/>
        <v>66-269</v>
      </c>
      <c r="B728">
        <f t="shared" si="35"/>
        <v>66</v>
      </c>
      <c r="C728">
        <v>269</v>
      </c>
      <c r="D728" t="s">
        <v>6605</v>
      </c>
      <c r="E728" t="s">
        <v>6725</v>
      </c>
      <c r="F728">
        <v>7668</v>
      </c>
      <c r="G728" t="s">
        <v>6726</v>
      </c>
      <c r="H728">
        <v>1745300838</v>
      </c>
      <c r="I728" t="s">
        <v>131</v>
      </c>
      <c r="J728" t="s">
        <v>274</v>
      </c>
      <c r="K728" t="s">
        <v>138</v>
      </c>
      <c r="L728" t="s">
        <v>6648</v>
      </c>
      <c r="M728" t="s">
        <v>6723</v>
      </c>
      <c r="P728" s="31" t="str">
        <f t="shared" si="36"/>
        <v>Tokdiv Ho Hall (Dr. Riead )</v>
      </c>
    </row>
    <row r="729" spans="1:16" hidden="1">
      <c r="A729" t="str">
        <f t="shared" si="34"/>
        <v>67-269</v>
      </c>
      <c r="B729">
        <f t="shared" si="35"/>
        <v>67</v>
      </c>
      <c r="C729">
        <v>269</v>
      </c>
      <c r="D729" t="s">
        <v>6605</v>
      </c>
      <c r="E729" t="s">
        <v>6757</v>
      </c>
      <c r="F729">
        <v>7684</v>
      </c>
      <c r="G729" t="s">
        <v>6758</v>
      </c>
      <c r="H729">
        <v>1922052863</v>
      </c>
      <c r="I729" t="s">
        <v>131</v>
      </c>
      <c r="J729" t="s">
        <v>306</v>
      </c>
      <c r="K729" t="s">
        <v>138</v>
      </c>
      <c r="L729" t="s">
        <v>6656</v>
      </c>
      <c r="M729" t="s">
        <v>6759</v>
      </c>
      <c r="P729" s="31" t="str">
        <f t="shared" si="36"/>
        <v>Toniea Ho Hall (Dr. Safiq)</v>
      </c>
    </row>
    <row r="730" spans="1:16" hidden="1">
      <c r="A730" t="str">
        <f t="shared" si="34"/>
        <v>68-269</v>
      </c>
      <c r="B730">
        <f t="shared" si="35"/>
        <v>68</v>
      </c>
      <c r="C730">
        <v>269</v>
      </c>
      <c r="D730" t="s">
        <v>6605</v>
      </c>
      <c r="E730" t="s">
        <v>6619</v>
      </c>
      <c r="F730">
        <v>7625</v>
      </c>
      <c r="G730" t="s">
        <v>6620</v>
      </c>
      <c r="H730">
        <v>1726678909</v>
      </c>
      <c r="I730" t="s">
        <v>131</v>
      </c>
      <c r="J730" t="s">
        <v>132</v>
      </c>
      <c r="K730" t="s">
        <v>152</v>
      </c>
      <c r="L730" t="s">
        <v>1934</v>
      </c>
      <c r="M730" t="s">
        <v>6612</v>
      </c>
      <c r="P730" s="31" t="str">
        <f t="shared" si="36"/>
        <v>Torofdar Ho Hall (Dr. Mosarof )</v>
      </c>
    </row>
    <row r="731" spans="1:16" hidden="1">
      <c r="A731" t="str">
        <f t="shared" si="34"/>
        <v>69-269</v>
      </c>
      <c r="B731">
        <f t="shared" si="35"/>
        <v>69</v>
      </c>
      <c r="C731">
        <v>269</v>
      </c>
      <c r="D731" t="s">
        <v>6605</v>
      </c>
      <c r="E731" t="s">
        <v>6720</v>
      </c>
      <c r="F731">
        <v>7666</v>
      </c>
      <c r="G731" t="s">
        <v>6721</v>
      </c>
      <c r="H731">
        <v>1721094353</v>
      </c>
      <c r="I731" t="s">
        <v>131</v>
      </c>
      <c r="J731" t="s">
        <v>274</v>
      </c>
      <c r="K731" t="s">
        <v>152</v>
      </c>
      <c r="L731" t="s">
        <v>6722</v>
      </c>
      <c r="M731" t="s">
        <v>6723</v>
      </c>
      <c r="P731" s="31" t="str">
        <f t="shared" si="36"/>
        <v>Valuka Ho Hall (Dr. Azharul )</v>
      </c>
    </row>
    <row r="732" spans="1:16" hidden="1">
      <c r="A732" t="str">
        <f t="shared" si="34"/>
        <v>70-269</v>
      </c>
      <c r="B732">
        <f t="shared" si="35"/>
        <v>70</v>
      </c>
      <c r="C732">
        <v>269</v>
      </c>
      <c r="D732" t="s">
        <v>6605</v>
      </c>
      <c r="E732" t="s">
        <v>6622</v>
      </c>
      <c r="F732">
        <v>7627</v>
      </c>
      <c r="G732" t="s">
        <v>6623</v>
      </c>
      <c r="H732">
        <v>1714240278</v>
      </c>
      <c r="I732" t="s">
        <v>131</v>
      </c>
      <c r="J732" t="s">
        <v>132</v>
      </c>
      <c r="K732" t="s">
        <v>152</v>
      </c>
      <c r="L732" t="s">
        <v>1934</v>
      </c>
      <c r="M732" t="s">
        <v>6624</v>
      </c>
      <c r="P732" s="31" t="str">
        <f t="shared" si="36"/>
        <v>Vorot Ho Hall (Dr. Vorot Babu )</v>
      </c>
    </row>
    <row r="733" spans="1:16" hidden="1">
      <c r="A733" t="str">
        <f t="shared" si="34"/>
        <v>71-269</v>
      </c>
      <c r="B733">
        <f t="shared" si="35"/>
        <v>71</v>
      </c>
      <c r="C733">
        <v>269</v>
      </c>
      <c r="D733" t="s">
        <v>6605</v>
      </c>
      <c r="E733" t="s">
        <v>6672</v>
      </c>
      <c r="F733">
        <v>7648</v>
      </c>
      <c r="G733" t="s">
        <v>6673</v>
      </c>
      <c r="H733">
        <v>1718621475</v>
      </c>
      <c r="I733" t="s">
        <v>131</v>
      </c>
      <c r="J733" t="s">
        <v>397</v>
      </c>
      <c r="K733" t="s">
        <v>152</v>
      </c>
      <c r="L733" t="s">
        <v>6656</v>
      </c>
      <c r="M733" t="s">
        <v>6656</v>
      </c>
      <c r="P733" s="31" t="str">
        <f t="shared" si="36"/>
        <v>Zia Ho Hall (Dr. Zia )</v>
      </c>
    </row>
    <row r="734" spans="1:16" hidden="1">
      <c r="A734" t="str">
        <f t="shared" si="34"/>
        <v>1-273</v>
      </c>
      <c r="B734">
        <f t="shared" si="35"/>
        <v>1</v>
      </c>
      <c r="C734">
        <v>273</v>
      </c>
      <c r="D734" t="s">
        <v>71</v>
      </c>
      <c r="E734" t="s">
        <v>1505</v>
      </c>
      <c r="F734">
        <v>4527</v>
      </c>
      <c r="G734" t="s">
        <v>1506</v>
      </c>
      <c r="H734">
        <v>1712054015</v>
      </c>
      <c r="I734" t="s">
        <v>1311</v>
      </c>
      <c r="J734" t="s">
        <v>132</v>
      </c>
      <c r="K734" t="s">
        <v>133</v>
      </c>
      <c r="L734" t="s">
        <v>1507</v>
      </c>
      <c r="M734" t="s">
        <v>1500</v>
      </c>
      <c r="P734" s="31" t="str">
        <f t="shared" si="36"/>
        <v>Abed Homeo Hall (Dr. Md. Moniruzzaman Habib)</v>
      </c>
    </row>
    <row r="735" spans="1:16" hidden="1">
      <c r="A735" t="str">
        <f t="shared" si="34"/>
        <v>2-273</v>
      </c>
      <c r="B735">
        <f t="shared" si="35"/>
        <v>2</v>
      </c>
      <c r="C735">
        <v>273</v>
      </c>
      <c r="D735" t="s">
        <v>71</v>
      </c>
      <c r="E735" t="s">
        <v>1520</v>
      </c>
      <c r="F735">
        <v>4533</v>
      </c>
      <c r="G735" t="s">
        <v>1521</v>
      </c>
      <c r="H735">
        <v>1913578081</v>
      </c>
      <c r="I735" t="s">
        <v>1311</v>
      </c>
      <c r="J735" t="s">
        <v>172</v>
      </c>
      <c r="K735">
        <v>0</v>
      </c>
      <c r="L735" t="s">
        <v>1518</v>
      </c>
      <c r="M735" t="s">
        <v>1522</v>
      </c>
      <c r="P735" s="31" t="str">
        <f t="shared" si="36"/>
        <v>Akandho Homeo Hall (Dr. Sabbir Rahman)</v>
      </c>
    </row>
    <row r="736" spans="1:16" hidden="1">
      <c r="A736" t="str">
        <f t="shared" si="34"/>
        <v>3-273</v>
      </c>
      <c r="B736">
        <f t="shared" si="35"/>
        <v>3</v>
      </c>
      <c r="C736">
        <v>273</v>
      </c>
      <c r="D736" t="s">
        <v>71</v>
      </c>
      <c r="E736" t="s">
        <v>1484</v>
      </c>
      <c r="F736">
        <v>4518</v>
      </c>
      <c r="G736" t="s">
        <v>1485</v>
      </c>
      <c r="H736">
        <v>1933958541</v>
      </c>
      <c r="I736" t="s">
        <v>1311</v>
      </c>
      <c r="J736" t="s">
        <v>132</v>
      </c>
      <c r="K736" t="s">
        <v>133</v>
      </c>
      <c r="L736" t="s">
        <v>1359</v>
      </c>
      <c r="M736" t="s">
        <v>1483</v>
      </c>
      <c r="P736" s="31" t="str">
        <f t="shared" si="36"/>
        <v>Akando Homeo Hall (Md. Chan Mia)</v>
      </c>
    </row>
    <row r="737" spans="1:16" hidden="1">
      <c r="A737" t="str">
        <f t="shared" si="34"/>
        <v>4-273</v>
      </c>
      <c r="B737">
        <f t="shared" si="35"/>
        <v>4</v>
      </c>
      <c r="C737">
        <v>273</v>
      </c>
      <c r="D737" t="s">
        <v>71</v>
      </c>
      <c r="E737" t="s">
        <v>1580</v>
      </c>
      <c r="F737">
        <v>4558</v>
      </c>
      <c r="G737" t="s">
        <v>1581</v>
      </c>
      <c r="H737">
        <v>1925574057</v>
      </c>
      <c r="I737" t="s">
        <v>1311</v>
      </c>
      <c r="J737" t="s">
        <v>397</v>
      </c>
      <c r="K737" t="s">
        <v>133</v>
      </c>
      <c r="L737" t="s">
        <v>1582</v>
      </c>
      <c r="M737" t="s">
        <v>1583</v>
      </c>
      <c r="P737" s="31" t="str">
        <f t="shared" si="36"/>
        <v>Allar Dah Homoeo Halll (Dr. Md. Kurban Ali)</v>
      </c>
    </row>
    <row r="738" spans="1:16" hidden="1">
      <c r="A738" t="str">
        <f t="shared" si="34"/>
        <v>5-273</v>
      </c>
      <c r="B738">
        <f t="shared" si="35"/>
        <v>5</v>
      </c>
      <c r="C738">
        <v>273</v>
      </c>
      <c r="D738" t="s">
        <v>71</v>
      </c>
      <c r="E738" t="s">
        <v>1606</v>
      </c>
      <c r="F738">
        <v>4568</v>
      </c>
      <c r="G738" t="s">
        <v>1607</v>
      </c>
      <c r="H738">
        <v>1716913757</v>
      </c>
      <c r="I738" t="s">
        <v>1565</v>
      </c>
      <c r="J738" t="s">
        <v>230</v>
      </c>
      <c r="K738" t="s">
        <v>152</v>
      </c>
      <c r="L738" t="s">
        <v>1582</v>
      </c>
      <c r="M738" t="s">
        <v>18919</v>
      </c>
      <c r="P738" s="31" t="str">
        <f t="shared" si="36"/>
        <v>All-Hera Homeo Heath Care (Dr. Atikul Islam (Atik))</v>
      </c>
    </row>
    <row r="739" spans="1:16" hidden="1">
      <c r="A739" t="str">
        <f t="shared" si="34"/>
        <v>6-273</v>
      </c>
      <c r="B739">
        <f t="shared" si="35"/>
        <v>6</v>
      </c>
      <c r="C739">
        <v>273</v>
      </c>
      <c r="D739" t="s">
        <v>71</v>
      </c>
      <c r="E739" t="s">
        <v>1677</v>
      </c>
      <c r="F739">
        <v>4596</v>
      </c>
      <c r="G739" t="s">
        <v>380</v>
      </c>
      <c r="H739">
        <v>1719927126</v>
      </c>
      <c r="I739" t="s">
        <v>1311</v>
      </c>
      <c r="J739" t="s">
        <v>306</v>
      </c>
      <c r="K739" t="s">
        <v>138</v>
      </c>
      <c r="L739" t="s">
        <v>349</v>
      </c>
      <c r="M739" t="s">
        <v>1678</v>
      </c>
      <c r="P739" s="31" t="str">
        <f t="shared" si="36"/>
        <v>Amin Homoeo Hall (Dr. A.K.M Ruhul Amin)</v>
      </c>
    </row>
    <row r="740" spans="1:16" hidden="1">
      <c r="A740" t="str">
        <f t="shared" si="34"/>
        <v>7-273</v>
      </c>
      <c r="B740">
        <f t="shared" si="35"/>
        <v>7</v>
      </c>
      <c r="C740">
        <v>273</v>
      </c>
      <c r="D740" t="s">
        <v>71</v>
      </c>
      <c r="E740" t="s">
        <v>1496</v>
      </c>
      <c r="F740">
        <v>4523</v>
      </c>
      <c r="G740" t="s">
        <v>1497</v>
      </c>
      <c r="H740">
        <v>1718075525</v>
      </c>
      <c r="I740" t="s">
        <v>1311</v>
      </c>
      <c r="J740" t="s">
        <v>132</v>
      </c>
      <c r="K740" t="s">
        <v>133</v>
      </c>
      <c r="L740" t="s">
        <v>1492</v>
      </c>
      <c r="M740" t="s">
        <v>1493</v>
      </c>
      <c r="P740" s="31" t="str">
        <f t="shared" si="36"/>
        <v>Anima Homeo Hall (Dr. Tapas Sarkar)</v>
      </c>
    </row>
    <row r="741" spans="1:16" hidden="1">
      <c r="A741" t="str">
        <f t="shared" si="34"/>
        <v>8-273</v>
      </c>
      <c r="B741">
        <f t="shared" si="35"/>
        <v>8</v>
      </c>
      <c r="C741">
        <v>273</v>
      </c>
      <c r="D741" t="s">
        <v>71</v>
      </c>
      <c r="E741" t="s">
        <v>1512</v>
      </c>
      <c r="F741">
        <v>4530</v>
      </c>
      <c r="G741" t="s">
        <v>1513</v>
      </c>
      <c r="H741">
        <v>1712625271</v>
      </c>
      <c r="I741" t="s">
        <v>1311</v>
      </c>
      <c r="J741" t="s">
        <v>132</v>
      </c>
      <c r="K741" t="s">
        <v>133</v>
      </c>
      <c r="L741" t="s">
        <v>1507</v>
      </c>
      <c r="M741" t="s">
        <v>1500</v>
      </c>
      <c r="P741" s="31" t="str">
        <f t="shared" si="36"/>
        <v>Annando Homeo Hall (Dr. Arobindroh)</v>
      </c>
    </row>
    <row r="742" spans="1:16" hidden="1">
      <c r="A742" t="str">
        <f t="shared" si="34"/>
        <v>9-273</v>
      </c>
      <c r="B742">
        <f t="shared" si="35"/>
        <v>9</v>
      </c>
      <c r="C742">
        <v>273</v>
      </c>
      <c r="D742" t="s">
        <v>71</v>
      </c>
      <c r="E742" t="s">
        <v>1627</v>
      </c>
      <c r="F742">
        <v>4576</v>
      </c>
      <c r="G742" t="s">
        <v>1628</v>
      </c>
      <c r="H742">
        <v>1721528980</v>
      </c>
      <c r="I742" t="s">
        <v>1570</v>
      </c>
      <c r="J742" t="s">
        <v>274</v>
      </c>
      <c r="K742" t="s">
        <v>133</v>
      </c>
      <c r="L742" t="s">
        <v>1582</v>
      </c>
      <c r="M742" t="s">
        <v>1629</v>
      </c>
      <c r="P742" s="31" t="str">
        <f t="shared" si="36"/>
        <v>Azad (Badol) Homeo Hall (Dr. Md. Abdur Razzak)</v>
      </c>
    </row>
    <row r="743" spans="1:16" hidden="1">
      <c r="A743" t="str">
        <f t="shared" si="34"/>
        <v>10-273</v>
      </c>
      <c r="B743">
        <f t="shared" si="35"/>
        <v>10</v>
      </c>
      <c r="C743">
        <v>273</v>
      </c>
      <c r="D743" t="s">
        <v>71</v>
      </c>
      <c r="E743" t="s">
        <v>1637</v>
      </c>
      <c r="F743">
        <v>4579</v>
      </c>
      <c r="G743" t="s">
        <v>1638</v>
      </c>
      <c r="H743">
        <v>1715561857</v>
      </c>
      <c r="I743" t="s">
        <v>1570</v>
      </c>
      <c r="J743" t="s">
        <v>274</v>
      </c>
      <c r="K743" t="s">
        <v>133</v>
      </c>
      <c r="L743" t="s">
        <v>1632</v>
      </c>
      <c r="M743" t="s">
        <v>1636</v>
      </c>
      <c r="P743" s="31" t="str">
        <f t="shared" si="36"/>
        <v>Azam Homeo Hall (Dr. Md. Nazrul Islam Azam)</v>
      </c>
    </row>
    <row r="744" spans="1:16" hidden="1">
      <c r="A744" t="str">
        <f t="shared" si="34"/>
        <v>11-273</v>
      </c>
      <c r="B744">
        <f t="shared" si="35"/>
        <v>11</v>
      </c>
      <c r="C744">
        <v>273</v>
      </c>
      <c r="D744" t="s">
        <v>71</v>
      </c>
      <c r="E744" t="s">
        <v>1523</v>
      </c>
      <c r="F744">
        <v>4534</v>
      </c>
      <c r="G744" t="s">
        <v>1524</v>
      </c>
      <c r="H744">
        <v>1727275727</v>
      </c>
      <c r="I744" t="s">
        <v>1311</v>
      </c>
      <c r="J744" t="s">
        <v>172</v>
      </c>
      <c r="K744">
        <v>0</v>
      </c>
      <c r="L744" t="s">
        <v>1518</v>
      </c>
      <c r="M744" t="s">
        <v>1522</v>
      </c>
      <c r="P744" s="31" t="str">
        <f t="shared" si="36"/>
        <v>Badal Homeo Hall (Dr. Usif Khan)</v>
      </c>
    </row>
    <row r="745" spans="1:16" hidden="1">
      <c r="A745" t="str">
        <f t="shared" si="34"/>
        <v>12-273</v>
      </c>
      <c r="B745">
        <f t="shared" si="35"/>
        <v>12</v>
      </c>
      <c r="C745">
        <v>273</v>
      </c>
      <c r="D745" t="s">
        <v>71</v>
      </c>
      <c r="E745" t="s">
        <v>1398</v>
      </c>
      <c r="F745">
        <v>4553</v>
      </c>
      <c r="G745" t="s">
        <v>1567</v>
      </c>
      <c r="H745">
        <v>1711788440</v>
      </c>
      <c r="I745" t="s">
        <v>1556</v>
      </c>
      <c r="J745" t="s">
        <v>397</v>
      </c>
      <c r="K745" t="s">
        <v>133</v>
      </c>
      <c r="L745" t="s">
        <v>1359</v>
      </c>
      <c r="M745" t="s">
        <v>1566</v>
      </c>
      <c r="P745" s="31" t="str">
        <f t="shared" si="36"/>
        <v>Bangladesh Homeo Hall (Dr. Aminul Islam)</v>
      </c>
    </row>
    <row r="746" spans="1:16" hidden="1">
      <c r="A746" t="str">
        <f t="shared" si="34"/>
        <v>13-273</v>
      </c>
      <c r="B746">
        <f t="shared" si="35"/>
        <v>13</v>
      </c>
      <c r="C746">
        <v>273</v>
      </c>
      <c r="D746" t="s">
        <v>71</v>
      </c>
      <c r="E746" t="s">
        <v>1575</v>
      </c>
      <c r="F746">
        <v>4556</v>
      </c>
      <c r="G746" t="s">
        <v>1576</v>
      </c>
      <c r="H746">
        <v>1713699925</v>
      </c>
      <c r="I746" t="s">
        <v>1570</v>
      </c>
      <c r="J746" t="s">
        <v>397</v>
      </c>
      <c r="K746" t="s">
        <v>133</v>
      </c>
      <c r="L746" t="s">
        <v>1359</v>
      </c>
      <c r="M746" t="s">
        <v>1577</v>
      </c>
      <c r="P746" s="31" t="str">
        <f t="shared" si="36"/>
        <v>Bappy Homeo Hall (Dr. Md. Zillur Rahman)</v>
      </c>
    </row>
    <row r="747" spans="1:16" hidden="1">
      <c r="A747" t="str">
        <f t="shared" si="34"/>
        <v>14-273</v>
      </c>
      <c r="B747">
        <f t="shared" si="35"/>
        <v>14</v>
      </c>
      <c r="C747">
        <v>273</v>
      </c>
      <c r="D747" t="s">
        <v>71</v>
      </c>
      <c r="E747" t="s">
        <v>1501</v>
      </c>
      <c r="F747">
        <v>4525</v>
      </c>
      <c r="G747" t="s">
        <v>1502</v>
      </c>
      <c r="H747">
        <v>1718533179</v>
      </c>
      <c r="I747" t="s">
        <v>1311</v>
      </c>
      <c r="J747" t="s">
        <v>132</v>
      </c>
      <c r="K747" t="s">
        <v>133</v>
      </c>
      <c r="L747" t="s">
        <v>1492</v>
      </c>
      <c r="M747" t="s">
        <v>1500</v>
      </c>
      <c r="P747" s="31" t="str">
        <f t="shared" si="36"/>
        <v>Be-Islam Homeo Hall (Dr. Md. Hafizur Rahman)</v>
      </c>
    </row>
    <row r="748" spans="1:16" hidden="1">
      <c r="A748" t="str">
        <f t="shared" si="34"/>
        <v>15-273</v>
      </c>
      <c r="B748">
        <f t="shared" si="35"/>
        <v>15</v>
      </c>
      <c r="C748">
        <v>273</v>
      </c>
      <c r="D748" t="s">
        <v>71</v>
      </c>
      <c r="E748" t="s">
        <v>1641</v>
      </c>
      <c r="F748">
        <v>4581</v>
      </c>
      <c r="G748" t="s">
        <v>1642</v>
      </c>
      <c r="H748">
        <v>1724892953</v>
      </c>
      <c r="I748" t="s">
        <v>1570</v>
      </c>
      <c r="J748" t="s">
        <v>274</v>
      </c>
      <c r="K748" t="s">
        <v>133</v>
      </c>
      <c r="L748" t="s">
        <v>1632</v>
      </c>
      <c r="M748" t="s">
        <v>1643</v>
      </c>
      <c r="P748" s="31" t="str">
        <f t="shared" si="36"/>
        <v>Biddut Homeo Hall (Dr. Mowlobi Abdus Salam)</v>
      </c>
    </row>
    <row r="749" spans="1:16" hidden="1">
      <c r="A749" t="str">
        <f t="shared" si="34"/>
        <v>16-273</v>
      </c>
      <c r="B749">
        <f t="shared" si="35"/>
        <v>16</v>
      </c>
      <c r="C749">
        <v>273</v>
      </c>
      <c r="D749" t="s">
        <v>71</v>
      </c>
      <c r="E749" t="s">
        <v>1584</v>
      </c>
      <c r="F749">
        <v>4559</v>
      </c>
      <c r="G749" t="s">
        <v>1585</v>
      </c>
      <c r="H749">
        <v>1720470851</v>
      </c>
      <c r="I749" t="s">
        <v>1311</v>
      </c>
      <c r="J749" t="s">
        <v>397</v>
      </c>
      <c r="K749" t="s">
        <v>152</v>
      </c>
      <c r="L749" t="s">
        <v>1582</v>
      </c>
      <c r="M749" t="s">
        <v>1586</v>
      </c>
      <c r="P749" s="31" t="str">
        <f t="shared" si="36"/>
        <v>Chandona Homoeo Farmesi (Dr. Arun Kumar Sharkar)</v>
      </c>
    </row>
    <row r="750" spans="1:16" hidden="1">
      <c r="A750" t="str">
        <f t="shared" si="34"/>
        <v>17-273</v>
      </c>
      <c r="B750">
        <f t="shared" si="35"/>
        <v>17</v>
      </c>
      <c r="C750">
        <v>273</v>
      </c>
      <c r="D750" t="s">
        <v>71</v>
      </c>
      <c r="E750" t="s">
        <v>1568</v>
      </c>
      <c r="F750">
        <v>4554</v>
      </c>
      <c r="G750" t="s">
        <v>1569</v>
      </c>
      <c r="H750">
        <v>1721404504</v>
      </c>
      <c r="I750" t="s">
        <v>1570</v>
      </c>
      <c r="J750" t="s">
        <v>397</v>
      </c>
      <c r="K750" t="s">
        <v>152</v>
      </c>
      <c r="L750" t="s">
        <v>1359</v>
      </c>
      <c r="M750" t="s">
        <v>1571</v>
      </c>
      <c r="P750" s="31" t="str">
        <f t="shared" si="36"/>
        <v>Darus-Salam Homeo Hall (Dr. Asaduzzaman)</v>
      </c>
    </row>
    <row r="751" spans="1:16" hidden="1">
      <c r="A751" t="str">
        <f t="shared" si="34"/>
        <v>18-273</v>
      </c>
      <c r="B751">
        <f t="shared" si="35"/>
        <v>18</v>
      </c>
      <c r="C751">
        <v>273</v>
      </c>
      <c r="D751" t="s">
        <v>71</v>
      </c>
      <c r="E751" t="s">
        <v>1611</v>
      </c>
      <c r="F751">
        <v>4570</v>
      </c>
      <c r="G751" t="s">
        <v>1569</v>
      </c>
      <c r="H751">
        <v>1721404504</v>
      </c>
      <c r="I751" t="s">
        <v>1570</v>
      </c>
      <c r="J751" t="s">
        <v>230</v>
      </c>
      <c r="K751" t="s">
        <v>152</v>
      </c>
      <c r="L751" t="s">
        <v>1582</v>
      </c>
      <c r="M751" t="s">
        <v>1610</v>
      </c>
      <c r="P751" s="31" t="str">
        <f t="shared" si="36"/>
        <v>Darus-Salam Homeo Hall (Dr. Md. Asaduzzaman)</v>
      </c>
    </row>
    <row r="752" spans="1:16" hidden="1">
      <c r="A752" t="str">
        <f t="shared" si="34"/>
        <v>19-273</v>
      </c>
      <c r="B752">
        <f t="shared" si="35"/>
        <v>19</v>
      </c>
      <c r="C752">
        <v>273</v>
      </c>
      <c r="D752" t="s">
        <v>71</v>
      </c>
      <c r="E752" t="s">
        <v>1561</v>
      </c>
      <c r="F752">
        <v>4551</v>
      </c>
      <c r="G752" t="s">
        <v>1562</v>
      </c>
      <c r="H752">
        <v>1718486232</v>
      </c>
      <c r="I752" t="s">
        <v>1556</v>
      </c>
      <c r="J752" t="s">
        <v>397</v>
      </c>
      <c r="K752" t="s">
        <v>138</v>
      </c>
      <c r="L752" t="s">
        <v>1359</v>
      </c>
      <c r="M752" t="s">
        <v>1553</v>
      </c>
      <c r="P752" s="31" t="str">
        <f t="shared" si="36"/>
        <v>Desh Homeo Hall (Dr. Md. Lothfor Rahman)</v>
      </c>
    </row>
    <row r="753" spans="1:16" hidden="1">
      <c r="A753" t="str">
        <f t="shared" si="34"/>
        <v>20-273</v>
      </c>
      <c r="B753">
        <f t="shared" si="35"/>
        <v>20</v>
      </c>
      <c r="C753">
        <v>273</v>
      </c>
      <c r="D753" t="s">
        <v>71</v>
      </c>
      <c r="E753" t="s">
        <v>1609</v>
      </c>
      <c r="F753">
        <v>4569</v>
      </c>
      <c r="G753" t="s">
        <v>1562</v>
      </c>
      <c r="H753">
        <v>1718486232</v>
      </c>
      <c r="I753" t="s">
        <v>1570</v>
      </c>
      <c r="J753" t="s">
        <v>230</v>
      </c>
      <c r="K753" t="s">
        <v>152</v>
      </c>
      <c r="L753" t="s">
        <v>1582</v>
      </c>
      <c r="M753" t="s">
        <v>1610</v>
      </c>
      <c r="P753" s="31" t="str">
        <f t="shared" si="36"/>
        <v>Desh Homeo Hall (Dr. Md. Lutfor Rahman)</v>
      </c>
    </row>
    <row r="754" spans="1:16" hidden="1">
      <c r="A754" t="str">
        <f t="shared" si="34"/>
        <v>21-273</v>
      </c>
      <c r="B754">
        <f t="shared" si="35"/>
        <v>21</v>
      </c>
      <c r="C754">
        <v>273</v>
      </c>
      <c r="D754" t="s">
        <v>71</v>
      </c>
      <c r="E754" t="s">
        <v>1544</v>
      </c>
      <c r="F754">
        <v>4544</v>
      </c>
      <c r="G754" t="s">
        <v>1545</v>
      </c>
      <c r="H754">
        <v>176095546</v>
      </c>
      <c r="I754" t="s">
        <v>1540</v>
      </c>
      <c r="J754" t="s">
        <v>172</v>
      </c>
      <c r="K754" t="s">
        <v>133</v>
      </c>
      <c r="L754" t="s">
        <v>1518</v>
      </c>
      <c r="M754" t="s">
        <v>1541</v>
      </c>
      <c r="P754" s="31" t="str">
        <f t="shared" si="36"/>
        <v>Faeth Homeo Hall (Dr. Hasan Ibni Motin)</v>
      </c>
    </row>
    <row r="755" spans="1:16" hidden="1">
      <c r="A755" t="str">
        <f t="shared" si="34"/>
        <v>22-273</v>
      </c>
      <c r="B755">
        <f t="shared" si="35"/>
        <v>22</v>
      </c>
      <c r="C755">
        <v>273</v>
      </c>
      <c r="D755" t="s">
        <v>71</v>
      </c>
      <c r="E755" t="s">
        <v>1490</v>
      </c>
      <c r="F755">
        <v>4521</v>
      </c>
      <c r="G755" t="s">
        <v>1491</v>
      </c>
      <c r="H755">
        <v>1717625824</v>
      </c>
      <c r="I755" t="s">
        <v>1311</v>
      </c>
      <c r="J755" t="s">
        <v>132</v>
      </c>
      <c r="K755" t="s">
        <v>133</v>
      </c>
      <c r="L755" t="s">
        <v>1492</v>
      </c>
      <c r="M755" t="s">
        <v>1493</v>
      </c>
      <c r="P755" s="31" t="str">
        <f t="shared" si="36"/>
        <v>Friends Homeo Hall (Dr. M.H.R Marchant)</v>
      </c>
    </row>
    <row r="756" spans="1:16" hidden="1">
      <c r="A756" t="str">
        <f t="shared" si="34"/>
        <v>23-273</v>
      </c>
      <c r="B756">
        <f t="shared" si="35"/>
        <v>23</v>
      </c>
      <c r="C756">
        <v>273</v>
      </c>
      <c r="D756" t="s">
        <v>71</v>
      </c>
      <c r="E756" t="s">
        <v>1630</v>
      </c>
      <c r="F756">
        <v>4577</v>
      </c>
      <c r="G756" t="s">
        <v>1631</v>
      </c>
      <c r="H756">
        <v>1711383855</v>
      </c>
      <c r="I756" t="s">
        <v>1570</v>
      </c>
      <c r="J756" t="s">
        <v>274</v>
      </c>
      <c r="K756" t="s">
        <v>138</v>
      </c>
      <c r="L756" t="s">
        <v>1632</v>
      </c>
      <c r="M756" t="s">
        <v>1633</v>
      </c>
      <c r="P756" s="31" t="str">
        <f t="shared" si="36"/>
        <v>Habib Homeo Hall (Dr. Md. Mahabubur Rahman)</v>
      </c>
    </row>
    <row r="757" spans="1:16" hidden="1">
      <c r="A757" t="str">
        <f t="shared" si="34"/>
        <v>24-273</v>
      </c>
      <c r="B757">
        <f t="shared" si="35"/>
        <v>24</v>
      </c>
      <c r="C757">
        <v>273</v>
      </c>
      <c r="D757" t="s">
        <v>71</v>
      </c>
      <c r="E757" t="s">
        <v>1703</v>
      </c>
      <c r="F757">
        <v>4608</v>
      </c>
      <c r="G757" t="s">
        <v>1704</v>
      </c>
      <c r="H757">
        <v>1770389335</v>
      </c>
      <c r="I757">
        <v>0</v>
      </c>
      <c r="J757" t="s">
        <v>306</v>
      </c>
      <c r="K757" t="s">
        <v>598</v>
      </c>
      <c r="L757" t="s">
        <v>1693</v>
      </c>
      <c r="M757" t="s">
        <v>1705</v>
      </c>
      <c r="P757" s="31" t="str">
        <f t="shared" si="36"/>
        <v>Habibullah Homeo Hall (Dr. Md. Habibullah)</v>
      </c>
    </row>
    <row r="758" spans="1:16" hidden="1">
      <c r="A758" t="str">
        <f t="shared" si="34"/>
        <v>25-273</v>
      </c>
      <c r="B758">
        <f t="shared" si="35"/>
        <v>25</v>
      </c>
      <c r="C758">
        <v>273</v>
      </c>
      <c r="D758" t="s">
        <v>71</v>
      </c>
      <c r="E758" t="s">
        <v>1514</v>
      </c>
      <c r="F758">
        <v>4531</v>
      </c>
      <c r="G758" t="s">
        <v>1515</v>
      </c>
      <c r="H758">
        <v>1718524121</v>
      </c>
      <c r="I758" t="s">
        <v>1311</v>
      </c>
      <c r="J758" t="s">
        <v>132</v>
      </c>
      <c r="K758" t="s">
        <v>133</v>
      </c>
      <c r="L758" t="s">
        <v>1507</v>
      </c>
      <c r="M758" t="s">
        <v>1500</v>
      </c>
      <c r="P758" s="31" t="str">
        <f t="shared" si="36"/>
        <v>Heniman Homeo Pharmacy (Dr. Sultan Mahmud)</v>
      </c>
    </row>
    <row r="759" spans="1:16" hidden="1">
      <c r="A759" t="str">
        <f t="shared" si="34"/>
        <v>26-273</v>
      </c>
      <c r="B759">
        <f t="shared" si="35"/>
        <v>26</v>
      </c>
      <c r="C759">
        <v>273</v>
      </c>
      <c r="D759" t="s">
        <v>71</v>
      </c>
      <c r="E759" t="s">
        <v>1617</v>
      </c>
      <c r="F759">
        <v>4573</v>
      </c>
      <c r="G759" t="s">
        <v>1618</v>
      </c>
      <c r="H759">
        <v>1734684129</v>
      </c>
      <c r="I759" t="s">
        <v>1565</v>
      </c>
      <c r="J759" t="s">
        <v>230</v>
      </c>
      <c r="K759" t="s">
        <v>152</v>
      </c>
      <c r="L759" t="s">
        <v>1619</v>
      </c>
      <c r="M759" t="s">
        <v>1620</v>
      </c>
      <c r="P759" s="31" t="str">
        <f t="shared" si="36"/>
        <v>Homeo Santi Niketon (Dr. A.T.M Saruar Jahan)</v>
      </c>
    </row>
    <row r="760" spans="1:16" hidden="1">
      <c r="A760" t="str">
        <f t="shared" si="34"/>
        <v>27-273</v>
      </c>
      <c r="B760">
        <f t="shared" si="35"/>
        <v>27</v>
      </c>
      <c r="C760">
        <v>273</v>
      </c>
      <c r="D760" t="s">
        <v>71</v>
      </c>
      <c r="E760" t="s">
        <v>1516</v>
      </c>
      <c r="F760">
        <v>4532</v>
      </c>
      <c r="G760" t="s">
        <v>1517</v>
      </c>
      <c r="H760">
        <v>1734684129</v>
      </c>
      <c r="I760" t="s">
        <v>1311</v>
      </c>
      <c r="J760" t="s">
        <v>172</v>
      </c>
      <c r="K760">
        <v>0</v>
      </c>
      <c r="L760" t="s">
        <v>1518</v>
      </c>
      <c r="M760" t="s">
        <v>1519</v>
      </c>
      <c r="P760" s="31" t="str">
        <f t="shared" si="36"/>
        <v>Homeo Shanti Niketon (Dr. A.T.M Sarawar Jahan)</v>
      </c>
    </row>
    <row r="761" spans="1:16" hidden="1">
      <c r="A761" t="str">
        <f t="shared" si="34"/>
        <v>28-273</v>
      </c>
      <c r="B761">
        <f t="shared" si="35"/>
        <v>28</v>
      </c>
      <c r="C761">
        <v>273</v>
      </c>
      <c r="D761" t="s">
        <v>71</v>
      </c>
      <c r="E761" t="s">
        <v>1275</v>
      </c>
      <c r="F761">
        <v>4547</v>
      </c>
      <c r="G761" t="s">
        <v>1550</v>
      </c>
      <c r="H761">
        <v>1728045816</v>
      </c>
      <c r="I761" t="s">
        <v>1540</v>
      </c>
      <c r="J761" t="s">
        <v>172</v>
      </c>
      <c r="K761" t="s">
        <v>133</v>
      </c>
      <c r="L761" t="s">
        <v>1518</v>
      </c>
      <c r="M761" t="s">
        <v>1541</v>
      </c>
      <c r="P761" s="31" t="str">
        <f t="shared" si="36"/>
        <v>Islamia Hoemo Hall (Dr. Abul Hossain)</v>
      </c>
    </row>
    <row r="762" spans="1:16" hidden="1">
      <c r="A762" t="str">
        <f t="shared" si="34"/>
        <v>29-273</v>
      </c>
      <c r="B762">
        <f t="shared" si="35"/>
        <v>29</v>
      </c>
      <c r="C762">
        <v>273</v>
      </c>
      <c r="D762" t="s">
        <v>71</v>
      </c>
      <c r="E762" t="s">
        <v>1532</v>
      </c>
      <c r="F762">
        <v>4538</v>
      </c>
      <c r="G762" t="s">
        <v>1533</v>
      </c>
      <c r="H762">
        <v>1758329992</v>
      </c>
      <c r="I762" t="s">
        <v>1311</v>
      </c>
      <c r="J762" t="s">
        <v>172</v>
      </c>
      <c r="K762">
        <v>0</v>
      </c>
      <c r="L762" t="s">
        <v>1518</v>
      </c>
      <c r="M762" t="s">
        <v>1531</v>
      </c>
      <c r="P762" s="31" t="str">
        <f t="shared" si="36"/>
        <v>Jamjam Homoeo Hall (Dr. Nazmul Hossain)</v>
      </c>
    </row>
    <row r="763" spans="1:16" hidden="1">
      <c r="A763" t="str">
        <f t="shared" si="34"/>
        <v>30-273</v>
      </c>
      <c r="B763">
        <f t="shared" si="35"/>
        <v>30</v>
      </c>
      <c r="C763">
        <v>273</v>
      </c>
      <c r="D763" t="s">
        <v>71</v>
      </c>
      <c r="E763" t="s">
        <v>1498</v>
      </c>
      <c r="F763">
        <v>4524</v>
      </c>
      <c r="G763" t="s">
        <v>1499</v>
      </c>
      <c r="H763">
        <v>1756568987</v>
      </c>
      <c r="I763" t="s">
        <v>1311</v>
      </c>
      <c r="J763" t="s">
        <v>132</v>
      </c>
      <c r="K763" t="s">
        <v>133</v>
      </c>
      <c r="L763" t="s">
        <v>1492</v>
      </c>
      <c r="M763" t="s">
        <v>1500</v>
      </c>
      <c r="P763" s="31" t="str">
        <f t="shared" si="36"/>
        <v>Janani Homeo Hall (Dr. Shamima Monowar)</v>
      </c>
    </row>
    <row r="764" spans="1:16" hidden="1">
      <c r="A764" t="str">
        <f t="shared" si="34"/>
        <v>31-273</v>
      </c>
      <c r="B764">
        <f t="shared" si="35"/>
        <v>31</v>
      </c>
      <c r="C764">
        <v>273</v>
      </c>
      <c r="D764" t="s">
        <v>71</v>
      </c>
      <c r="E764" t="s">
        <v>1539</v>
      </c>
      <c r="F764">
        <v>4542</v>
      </c>
      <c r="G764" t="s">
        <v>1499</v>
      </c>
      <c r="H764">
        <v>1714928951</v>
      </c>
      <c r="I764" t="s">
        <v>1540</v>
      </c>
      <c r="J764" t="s">
        <v>172</v>
      </c>
      <c r="K764" t="s">
        <v>133</v>
      </c>
      <c r="L764" t="s">
        <v>1518</v>
      </c>
      <c r="M764" t="s">
        <v>1541</v>
      </c>
      <c r="P764" s="31" t="str">
        <f t="shared" si="36"/>
        <v>Janani Homeo Hall (Dr. Asraful Alam Apple)</v>
      </c>
    </row>
    <row r="765" spans="1:16" hidden="1">
      <c r="A765" t="str">
        <f t="shared" si="34"/>
        <v>32-273</v>
      </c>
      <c r="B765">
        <f t="shared" si="35"/>
        <v>32</v>
      </c>
      <c r="C765">
        <v>273</v>
      </c>
      <c r="D765" t="s">
        <v>71</v>
      </c>
      <c r="E765" t="s">
        <v>1621</v>
      </c>
      <c r="F765">
        <v>4574</v>
      </c>
      <c r="G765" t="s">
        <v>1622</v>
      </c>
      <c r="H765">
        <v>1714928951</v>
      </c>
      <c r="I765" t="s">
        <v>1565</v>
      </c>
      <c r="J765" t="s">
        <v>230</v>
      </c>
      <c r="K765" t="s">
        <v>138</v>
      </c>
      <c r="L765" t="s">
        <v>1518</v>
      </c>
      <c r="M765" t="s">
        <v>1623</v>
      </c>
      <c r="P765" s="31" t="str">
        <f t="shared" si="36"/>
        <v>Janoni Homeo Hall (Dr. Ashraful Alam Apel)</v>
      </c>
    </row>
    <row r="766" spans="1:16" hidden="1">
      <c r="A766" t="str">
        <f t="shared" si="34"/>
        <v>33-273</v>
      </c>
      <c r="B766">
        <f t="shared" si="35"/>
        <v>33</v>
      </c>
      <c r="C766">
        <v>273</v>
      </c>
      <c r="D766" t="s">
        <v>71</v>
      </c>
      <c r="E766" t="s">
        <v>1679</v>
      </c>
      <c r="F766">
        <v>4597</v>
      </c>
      <c r="G766" t="s">
        <v>1680</v>
      </c>
      <c r="H766">
        <v>1923766954</v>
      </c>
      <c r="I766" t="s">
        <v>1570</v>
      </c>
      <c r="J766" t="s">
        <v>306</v>
      </c>
      <c r="K766" t="s">
        <v>133</v>
      </c>
      <c r="L766" t="s">
        <v>349</v>
      </c>
      <c r="M766" t="s">
        <v>1681</v>
      </c>
      <c r="P766" s="31" t="str">
        <f t="shared" si="36"/>
        <v>Jarman Homeo Hall (Dr. Md. Sazzatul Islam Sumon)</v>
      </c>
    </row>
    <row r="767" spans="1:16" hidden="1">
      <c r="A767" t="str">
        <f t="shared" si="34"/>
        <v>34-273</v>
      </c>
      <c r="B767">
        <f t="shared" si="35"/>
        <v>34</v>
      </c>
      <c r="C767">
        <v>273</v>
      </c>
      <c r="D767" t="s">
        <v>71</v>
      </c>
      <c r="E767" t="s">
        <v>1534</v>
      </c>
      <c r="F767">
        <v>4539</v>
      </c>
      <c r="G767" t="s">
        <v>1535</v>
      </c>
      <c r="H767">
        <v>1715511079</v>
      </c>
      <c r="I767" t="s">
        <v>1311</v>
      </c>
      <c r="J767" t="s">
        <v>172</v>
      </c>
      <c r="K767">
        <v>0</v>
      </c>
      <c r="L767" t="s">
        <v>1518</v>
      </c>
      <c r="M767" t="s">
        <v>1531</v>
      </c>
      <c r="P767" s="31" t="str">
        <f t="shared" si="36"/>
        <v>Jemi Homoeo Hall (Dr. Ziaul Haque)</v>
      </c>
    </row>
    <row r="768" spans="1:16" hidden="1">
      <c r="A768" t="str">
        <f t="shared" si="34"/>
        <v>35-273</v>
      </c>
      <c r="B768">
        <f t="shared" si="35"/>
        <v>35</v>
      </c>
      <c r="C768">
        <v>273</v>
      </c>
      <c r="D768" t="s">
        <v>71</v>
      </c>
      <c r="E768" t="s">
        <v>1697</v>
      </c>
      <c r="F768">
        <v>4606</v>
      </c>
      <c r="G768" t="s">
        <v>1698</v>
      </c>
      <c r="H768">
        <v>1776211514</v>
      </c>
      <c r="I768" t="s">
        <v>1570</v>
      </c>
      <c r="J768" t="s">
        <v>306</v>
      </c>
      <c r="K768" t="s">
        <v>152</v>
      </c>
      <c r="L768" t="s">
        <v>1693</v>
      </c>
      <c r="M768" t="s">
        <v>1699</v>
      </c>
      <c r="P768" s="31" t="str">
        <f t="shared" si="36"/>
        <v>Jibon Homeo Hall (Dr. Jaminul Islam )</v>
      </c>
    </row>
    <row r="769" spans="1:16" hidden="1">
      <c r="A769" t="str">
        <f t="shared" si="34"/>
        <v>36-273</v>
      </c>
      <c r="B769">
        <f t="shared" si="35"/>
        <v>36</v>
      </c>
      <c r="C769">
        <v>273</v>
      </c>
      <c r="D769" t="s">
        <v>71</v>
      </c>
      <c r="E769" t="s">
        <v>1661</v>
      </c>
      <c r="F769">
        <v>4590</v>
      </c>
      <c r="G769" t="s">
        <v>1662</v>
      </c>
      <c r="H769">
        <v>1731152311</v>
      </c>
      <c r="I769" t="s">
        <v>1570</v>
      </c>
      <c r="J769" t="s">
        <v>274</v>
      </c>
      <c r="K769" t="s">
        <v>133</v>
      </c>
      <c r="L769" t="s">
        <v>1632</v>
      </c>
      <c r="M769" t="s">
        <v>1646</v>
      </c>
      <c r="P769" s="31" t="str">
        <f t="shared" si="36"/>
        <v>Juthi Homeo Hall (Dr. Nipa Rani)</v>
      </c>
    </row>
    <row r="770" spans="1:16" hidden="1">
      <c r="A770" t="str">
        <f t="shared" ref="A770:A833" si="37">B770&amp;"-"&amp;C770</f>
        <v>37-273</v>
      </c>
      <c r="B770">
        <f t="shared" ref="B770:B833" si="38">IF(C770=C769,B769+1,1)</f>
        <v>37</v>
      </c>
      <c r="C770">
        <v>273</v>
      </c>
      <c r="D770" t="s">
        <v>71</v>
      </c>
      <c r="E770" t="s">
        <v>1488</v>
      </c>
      <c r="F770">
        <v>4520</v>
      </c>
      <c r="G770" t="s">
        <v>1489</v>
      </c>
      <c r="H770">
        <v>1721894452</v>
      </c>
      <c r="I770" t="s">
        <v>1311</v>
      </c>
      <c r="J770" t="s">
        <v>132</v>
      </c>
      <c r="K770" t="s">
        <v>133</v>
      </c>
      <c r="L770" t="s">
        <v>1359</v>
      </c>
      <c r="M770" t="s">
        <v>1487</v>
      </c>
      <c r="P770" s="31" t="str">
        <f t="shared" ref="P770:P833" si="39">PROPER(G770&amp;" ("&amp;E770&amp;")")</f>
        <v>Khan Homeo Hall (Dr. Foridul Islam Khan)</v>
      </c>
    </row>
    <row r="771" spans="1:16" hidden="1">
      <c r="A771" t="str">
        <f t="shared" si="37"/>
        <v>38-273</v>
      </c>
      <c r="B771">
        <f t="shared" si="38"/>
        <v>38</v>
      </c>
      <c r="C771">
        <v>273</v>
      </c>
      <c r="D771" t="s">
        <v>71</v>
      </c>
      <c r="E771" t="s">
        <v>1659</v>
      </c>
      <c r="F771">
        <v>4589</v>
      </c>
      <c r="G771" t="s">
        <v>1660</v>
      </c>
      <c r="H771">
        <v>1712366210</v>
      </c>
      <c r="I771" t="s">
        <v>1570</v>
      </c>
      <c r="J771" t="s">
        <v>274</v>
      </c>
      <c r="K771" t="s">
        <v>152</v>
      </c>
      <c r="L771" t="s">
        <v>1632</v>
      </c>
      <c r="M771" t="s">
        <v>1646</v>
      </c>
      <c r="P771" s="31" t="str">
        <f t="shared" si="39"/>
        <v>Kondokar Homeo Pharmecy (Dr. Kondokar Nakib Jahan)</v>
      </c>
    </row>
    <row r="772" spans="1:16" hidden="1">
      <c r="A772" t="str">
        <f t="shared" si="37"/>
        <v>39-273</v>
      </c>
      <c r="B772">
        <f t="shared" si="38"/>
        <v>39</v>
      </c>
      <c r="C772">
        <v>273</v>
      </c>
      <c r="D772" t="s">
        <v>71</v>
      </c>
      <c r="E772" t="s">
        <v>1537</v>
      </c>
      <c r="F772">
        <v>4541</v>
      </c>
      <c r="G772" t="s">
        <v>1538</v>
      </c>
      <c r="H772">
        <v>1710006949</v>
      </c>
      <c r="I772" t="s">
        <v>1311</v>
      </c>
      <c r="J772" t="s">
        <v>172</v>
      </c>
      <c r="K772">
        <v>0</v>
      </c>
      <c r="L772" t="s">
        <v>1518</v>
      </c>
      <c r="M772" t="s">
        <v>1531</v>
      </c>
      <c r="P772" s="31" t="str">
        <f t="shared" si="39"/>
        <v>Lebin Hoemo Hall (Dr. Babul Talukder)</v>
      </c>
    </row>
    <row r="773" spans="1:16" hidden="1">
      <c r="A773" t="str">
        <f t="shared" si="37"/>
        <v>40-273</v>
      </c>
      <c r="B773">
        <f t="shared" si="38"/>
        <v>40</v>
      </c>
      <c r="C773">
        <v>273</v>
      </c>
      <c r="D773" t="s">
        <v>71</v>
      </c>
      <c r="E773" t="s">
        <v>1655</v>
      </c>
      <c r="F773">
        <v>4587</v>
      </c>
      <c r="G773" t="s">
        <v>1656</v>
      </c>
      <c r="H773">
        <v>1728183645</v>
      </c>
      <c r="I773" t="s">
        <v>1570</v>
      </c>
      <c r="J773" t="s">
        <v>274</v>
      </c>
      <c r="K773" t="s">
        <v>133</v>
      </c>
      <c r="L773" t="s">
        <v>1632</v>
      </c>
      <c r="M773" t="s">
        <v>1646</v>
      </c>
      <c r="P773" s="31" t="str">
        <f t="shared" si="39"/>
        <v>Ma Baba Homeo Hall (Dr. Kundokar Sadullah)</v>
      </c>
    </row>
    <row r="774" spans="1:16" hidden="1">
      <c r="A774" t="str">
        <f t="shared" si="37"/>
        <v>41-273</v>
      </c>
      <c r="B774">
        <f t="shared" si="38"/>
        <v>41</v>
      </c>
      <c r="C774">
        <v>273</v>
      </c>
      <c r="D774" t="s">
        <v>71</v>
      </c>
      <c r="E774" t="s">
        <v>1666</v>
      </c>
      <c r="F774">
        <v>4592</v>
      </c>
      <c r="G774" t="s">
        <v>1667</v>
      </c>
      <c r="H774">
        <v>1910603572</v>
      </c>
      <c r="I774" t="s">
        <v>1570</v>
      </c>
      <c r="J774" t="s">
        <v>306</v>
      </c>
      <c r="K774" t="s">
        <v>133</v>
      </c>
      <c r="L774" t="s">
        <v>349</v>
      </c>
      <c r="M774" t="s">
        <v>1668</v>
      </c>
      <c r="P774" s="31" t="str">
        <f t="shared" si="39"/>
        <v>Ma Homeo Hall (Dr. Md. Jahangir Alam)</v>
      </c>
    </row>
    <row r="775" spans="1:16" hidden="1">
      <c r="A775" t="str">
        <f t="shared" si="37"/>
        <v>42-273</v>
      </c>
      <c r="B775">
        <f t="shared" si="38"/>
        <v>42</v>
      </c>
      <c r="C775">
        <v>273</v>
      </c>
      <c r="D775" t="s">
        <v>71</v>
      </c>
      <c r="E775" t="s">
        <v>1563</v>
      </c>
      <c r="F775">
        <v>4552</v>
      </c>
      <c r="G775" t="s">
        <v>1564</v>
      </c>
      <c r="H775">
        <v>1836012037</v>
      </c>
      <c r="I775" t="s">
        <v>1565</v>
      </c>
      <c r="J775" t="s">
        <v>397</v>
      </c>
      <c r="K775" t="s">
        <v>152</v>
      </c>
      <c r="L775" t="s">
        <v>1359</v>
      </c>
      <c r="M775" t="s">
        <v>1566</v>
      </c>
      <c r="P775" s="31" t="str">
        <f t="shared" si="39"/>
        <v>Meena Homeo Hall (Dr. Bipul)</v>
      </c>
    </row>
    <row r="776" spans="1:16" hidden="1">
      <c r="A776" t="str">
        <f t="shared" si="37"/>
        <v>43-273</v>
      </c>
      <c r="B776">
        <f t="shared" si="38"/>
        <v>43</v>
      </c>
      <c r="C776">
        <v>273</v>
      </c>
      <c r="D776" t="s">
        <v>71</v>
      </c>
      <c r="E776" t="s">
        <v>1558</v>
      </c>
      <c r="F776">
        <v>4550</v>
      </c>
      <c r="G776" t="s">
        <v>1559</v>
      </c>
      <c r="H776">
        <v>1915593537</v>
      </c>
      <c r="I776" t="s">
        <v>1556</v>
      </c>
      <c r="J776" t="s">
        <v>397</v>
      </c>
      <c r="K776" t="s">
        <v>133</v>
      </c>
      <c r="L776" t="s">
        <v>1359</v>
      </c>
      <c r="M776" t="s">
        <v>1560</v>
      </c>
      <c r="P776" s="31" t="str">
        <f t="shared" si="39"/>
        <v>Milon Homoeo Hall (Dr. Mir Abdul Halim)</v>
      </c>
    </row>
    <row r="777" spans="1:16" hidden="1">
      <c r="A777" t="str">
        <f t="shared" si="37"/>
        <v>44-273</v>
      </c>
      <c r="B777">
        <f t="shared" si="38"/>
        <v>44</v>
      </c>
      <c r="C777">
        <v>273</v>
      </c>
      <c r="D777" t="s">
        <v>71</v>
      </c>
      <c r="E777" t="s">
        <v>1700</v>
      </c>
      <c r="F777">
        <v>4607</v>
      </c>
      <c r="G777" t="s">
        <v>1701</v>
      </c>
      <c r="H777">
        <v>17100135805</v>
      </c>
      <c r="I777" t="s">
        <v>1570</v>
      </c>
      <c r="J777" t="s">
        <v>306</v>
      </c>
      <c r="K777">
        <v>0</v>
      </c>
      <c r="L777" t="s">
        <v>1693</v>
      </c>
      <c r="M777" t="s">
        <v>1702</v>
      </c>
      <c r="P777" s="31" t="str">
        <f t="shared" si="39"/>
        <v>Modina Homeo Hall (Dr. Muzaharul Hoque (Tuta))</v>
      </c>
    </row>
    <row r="778" spans="1:16" hidden="1">
      <c r="A778" t="str">
        <f t="shared" si="37"/>
        <v>45-273</v>
      </c>
      <c r="B778">
        <f t="shared" si="38"/>
        <v>45</v>
      </c>
      <c r="C778">
        <v>273</v>
      </c>
      <c r="D778" t="s">
        <v>71</v>
      </c>
      <c r="E778" t="s">
        <v>1542</v>
      </c>
      <c r="F778">
        <v>4543</v>
      </c>
      <c r="G778" t="s">
        <v>1543</v>
      </c>
      <c r="H778">
        <v>1729525444</v>
      </c>
      <c r="I778" t="s">
        <v>1540</v>
      </c>
      <c r="J778" t="s">
        <v>172</v>
      </c>
      <c r="K778" t="s">
        <v>133</v>
      </c>
      <c r="L778" t="s">
        <v>1518</v>
      </c>
      <c r="M778" t="s">
        <v>1541</v>
      </c>
      <c r="P778" s="31" t="str">
        <f t="shared" si="39"/>
        <v>Momota Homeo Hall (Dr. Samsuzzaman Muazzem)</v>
      </c>
    </row>
    <row r="779" spans="1:16" hidden="1">
      <c r="A779" t="str">
        <f t="shared" si="37"/>
        <v>46-273</v>
      </c>
      <c r="B779">
        <f t="shared" si="38"/>
        <v>46</v>
      </c>
      <c r="C779">
        <v>273</v>
      </c>
      <c r="D779" t="s">
        <v>71</v>
      </c>
      <c r="E779" t="s">
        <v>11284</v>
      </c>
      <c r="F779">
        <v>11169</v>
      </c>
      <c r="G779" t="s">
        <v>11618</v>
      </c>
      <c r="H779">
        <v>1934448087</v>
      </c>
      <c r="I779">
        <v>0</v>
      </c>
      <c r="J779">
        <v>0</v>
      </c>
      <c r="K779" t="s">
        <v>138</v>
      </c>
      <c r="L779" t="s">
        <v>11619</v>
      </c>
      <c r="M779" t="s">
        <v>11619</v>
      </c>
      <c r="P779" s="31" t="str">
        <f t="shared" si="39"/>
        <v>Mpo-Khurshed Alam-Jamalpur (Self Stock)</v>
      </c>
    </row>
    <row r="780" spans="1:16" hidden="1">
      <c r="A780" t="str">
        <f t="shared" si="37"/>
        <v>47-273</v>
      </c>
      <c r="B780">
        <f t="shared" si="38"/>
        <v>47</v>
      </c>
      <c r="C780">
        <v>273</v>
      </c>
      <c r="D780" t="s">
        <v>71</v>
      </c>
      <c r="E780" t="s">
        <v>1602</v>
      </c>
      <c r="F780">
        <v>4566</v>
      </c>
      <c r="G780" t="s">
        <v>1603</v>
      </c>
      <c r="H780">
        <v>1745275751</v>
      </c>
      <c r="I780" t="s">
        <v>1311</v>
      </c>
      <c r="J780" t="s">
        <v>397</v>
      </c>
      <c r="K780" t="s">
        <v>133</v>
      </c>
      <c r="L780" t="s">
        <v>1582</v>
      </c>
      <c r="M780" t="s">
        <v>1599</v>
      </c>
      <c r="P780" s="31" t="str">
        <f t="shared" si="39"/>
        <v>Munni Homoeo Hall (Dr. Gulam Mostofa)</v>
      </c>
    </row>
    <row r="781" spans="1:16" hidden="1">
      <c r="A781" t="str">
        <f t="shared" si="37"/>
        <v>48-273</v>
      </c>
      <c r="B781">
        <f t="shared" si="38"/>
        <v>48</v>
      </c>
      <c r="C781">
        <v>273</v>
      </c>
      <c r="D781" t="s">
        <v>71</v>
      </c>
      <c r="E781" t="s">
        <v>1675</v>
      </c>
      <c r="F781">
        <v>4595</v>
      </c>
      <c r="G781" t="s">
        <v>1676</v>
      </c>
      <c r="H781">
        <v>1725602089</v>
      </c>
      <c r="I781" t="s">
        <v>1570</v>
      </c>
      <c r="J781" t="s">
        <v>306</v>
      </c>
      <c r="K781">
        <v>0</v>
      </c>
      <c r="L781" t="s">
        <v>349</v>
      </c>
      <c r="M781" t="s">
        <v>1674</v>
      </c>
      <c r="P781" s="31" t="str">
        <f t="shared" si="39"/>
        <v>Nafiz Korim Homeo Hall (Dr. Abu Hena Mustofa Kamal)</v>
      </c>
    </row>
    <row r="782" spans="1:16" hidden="1">
      <c r="A782" t="str">
        <f t="shared" si="37"/>
        <v>49-273</v>
      </c>
      <c r="B782">
        <f t="shared" si="38"/>
        <v>49</v>
      </c>
      <c r="C782">
        <v>273</v>
      </c>
      <c r="D782" t="s">
        <v>71</v>
      </c>
      <c r="E782" t="s">
        <v>1663</v>
      </c>
      <c r="F782">
        <v>4591</v>
      </c>
      <c r="G782" t="s">
        <v>1664</v>
      </c>
      <c r="H782">
        <v>1746065063</v>
      </c>
      <c r="I782" t="s">
        <v>1570</v>
      </c>
      <c r="J782" t="s">
        <v>274</v>
      </c>
      <c r="K782" t="s">
        <v>152</v>
      </c>
      <c r="L782" t="s">
        <v>1632</v>
      </c>
      <c r="M782" t="s">
        <v>1665</v>
      </c>
      <c r="P782" s="31" t="str">
        <f t="shared" si="39"/>
        <v>New Life Homeo Pharmecy (Dr. Jubaidul Islam)</v>
      </c>
    </row>
    <row r="783" spans="1:16" hidden="1">
      <c r="A783" t="str">
        <f t="shared" si="37"/>
        <v>50-273</v>
      </c>
      <c r="B783">
        <f t="shared" si="38"/>
        <v>50</v>
      </c>
      <c r="C783">
        <v>273</v>
      </c>
      <c r="D783" t="s">
        <v>71</v>
      </c>
      <c r="E783" t="s">
        <v>1644</v>
      </c>
      <c r="F783">
        <v>4582</v>
      </c>
      <c r="G783" t="s">
        <v>1645</v>
      </c>
      <c r="H783">
        <v>1917540170</v>
      </c>
      <c r="I783" t="s">
        <v>1570</v>
      </c>
      <c r="J783" t="s">
        <v>274</v>
      </c>
      <c r="K783" t="s">
        <v>133</v>
      </c>
      <c r="L783" t="s">
        <v>1632</v>
      </c>
      <c r="M783" t="s">
        <v>1646</v>
      </c>
      <c r="P783" s="31" t="str">
        <f t="shared" si="39"/>
        <v>Niramoi Homeo Pharmesi (Dr. Md. Motiur Rahman Mahabbot)</v>
      </c>
    </row>
    <row r="784" spans="1:16" hidden="1">
      <c r="A784" t="str">
        <f t="shared" si="37"/>
        <v>51-273</v>
      </c>
      <c r="B784">
        <f t="shared" si="38"/>
        <v>51</v>
      </c>
      <c r="C784">
        <v>273</v>
      </c>
      <c r="D784" t="s">
        <v>71</v>
      </c>
      <c r="E784" t="s">
        <v>1503</v>
      </c>
      <c r="F784">
        <v>4526</v>
      </c>
      <c r="G784" t="s">
        <v>1504</v>
      </c>
      <c r="H784">
        <v>1316342692</v>
      </c>
      <c r="I784" t="s">
        <v>1311</v>
      </c>
      <c r="J784" t="s">
        <v>132</v>
      </c>
      <c r="K784" t="s">
        <v>133</v>
      </c>
      <c r="L784" t="s">
        <v>1359</v>
      </c>
      <c r="M784" t="s">
        <v>1500</v>
      </c>
      <c r="P784" s="31" t="str">
        <f t="shared" si="39"/>
        <v>Niramoy Homeo Center (Dr. Md. Saiful Islam Badol)</v>
      </c>
    </row>
    <row r="785" spans="1:16" hidden="1">
      <c r="A785" t="str">
        <f t="shared" si="37"/>
        <v>52-273</v>
      </c>
      <c r="B785">
        <f t="shared" si="38"/>
        <v>52</v>
      </c>
      <c r="C785">
        <v>273</v>
      </c>
      <c r="D785" t="s">
        <v>71</v>
      </c>
      <c r="E785" t="s">
        <v>1695</v>
      </c>
      <c r="F785">
        <v>4605</v>
      </c>
      <c r="G785" t="s">
        <v>1696</v>
      </c>
      <c r="H785">
        <v>1775244625</v>
      </c>
      <c r="I785">
        <v>0</v>
      </c>
      <c r="J785" t="s">
        <v>306</v>
      </c>
      <c r="K785" t="s">
        <v>133</v>
      </c>
      <c r="L785" t="s">
        <v>1693</v>
      </c>
      <c r="M785" t="s">
        <v>1694</v>
      </c>
      <c r="P785" s="31" t="str">
        <f t="shared" si="39"/>
        <v>Nur Ho-Phethy Hall (Dr. Mukti Ahammed )</v>
      </c>
    </row>
    <row r="786" spans="1:16" hidden="1">
      <c r="A786" t="str">
        <f t="shared" si="37"/>
        <v>53-273</v>
      </c>
      <c r="B786">
        <f t="shared" si="38"/>
        <v>53</v>
      </c>
      <c r="C786">
        <v>273</v>
      </c>
      <c r="D786" t="s">
        <v>71</v>
      </c>
      <c r="E786" t="s">
        <v>1593</v>
      </c>
      <c r="F786">
        <v>4562</v>
      </c>
      <c r="G786" t="s">
        <v>1594</v>
      </c>
      <c r="H786">
        <v>1916087352</v>
      </c>
      <c r="I786" t="s">
        <v>1311</v>
      </c>
      <c r="J786" t="s">
        <v>397</v>
      </c>
      <c r="K786" t="s">
        <v>133</v>
      </c>
      <c r="L786" t="s">
        <v>1582</v>
      </c>
      <c r="M786" t="s">
        <v>1586</v>
      </c>
      <c r="P786" s="31" t="str">
        <f t="shared" si="39"/>
        <v>Pranto Homoeo Hall (Dr. A.K.M Azad)</v>
      </c>
    </row>
    <row r="787" spans="1:16" hidden="1">
      <c r="A787" t="str">
        <f t="shared" si="37"/>
        <v>54-273</v>
      </c>
      <c r="B787">
        <f t="shared" si="38"/>
        <v>54</v>
      </c>
      <c r="C787">
        <v>273</v>
      </c>
      <c r="D787" t="s">
        <v>71</v>
      </c>
      <c r="E787" t="s">
        <v>1546</v>
      </c>
      <c r="F787">
        <v>4545</v>
      </c>
      <c r="G787" t="s">
        <v>1547</v>
      </c>
      <c r="H787">
        <v>1735194165</v>
      </c>
      <c r="I787" t="s">
        <v>1540</v>
      </c>
      <c r="J787" t="s">
        <v>172</v>
      </c>
      <c r="K787" t="s">
        <v>133</v>
      </c>
      <c r="L787" t="s">
        <v>1518</v>
      </c>
      <c r="M787" t="s">
        <v>1541</v>
      </c>
      <c r="P787" s="31" t="str">
        <f t="shared" si="39"/>
        <v>Principal Homeo Hall (Dr. Md. Abul Kalam Azad)</v>
      </c>
    </row>
    <row r="788" spans="1:16" hidden="1">
      <c r="A788" t="str">
        <f t="shared" si="37"/>
        <v>55-273</v>
      </c>
      <c r="B788">
        <f t="shared" si="38"/>
        <v>55</v>
      </c>
      <c r="C788">
        <v>273</v>
      </c>
      <c r="D788" t="s">
        <v>71</v>
      </c>
      <c r="E788" t="s">
        <v>1022</v>
      </c>
      <c r="F788">
        <v>4519</v>
      </c>
      <c r="G788" t="s">
        <v>1486</v>
      </c>
      <c r="H788">
        <v>1718262099</v>
      </c>
      <c r="I788" t="s">
        <v>1311</v>
      </c>
      <c r="J788" t="s">
        <v>132</v>
      </c>
      <c r="K788" t="s">
        <v>133</v>
      </c>
      <c r="L788" t="s">
        <v>1359</v>
      </c>
      <c r="M788" t="s">
        <v>1487</v>
      </c>
      <c r="P788" s="31" t="str">
        <f t="shared" si="39"/>
        <v>Progoti Homeo Hall (Dr. Azizur Rahman)</v>
      </c>
    </row>
    <row r="789" spans="1:16" hidden="1">
      <c r="A789" t="str">
        <f t="shared" si="37"/>
        <v>56-273</v>
      </c>
      <c r="B789">
        <f t="shared" si="38"/>
        <v>56</v>
      </c>
      <c r="C789">
        <v>273</v>
      </c>
      <c r="D789" t="s">
        <v>71</v>
      </c>
      <c r="E789" t="s">
        <v>1691</v>
      </c>
      <c r="F789">
        <v>4604</v>
      </c>
      <c r="G789" t="s">
        <v>1692</v>
      </c>
      <c r="H789">
        <v>1741130130</v>
      </c>
      <c r="I789" t="s">
        <v>1570</v>
      </c>
      <c r="J789" t="s">
        <v>306</v>
      </c>
      <c r="K789" t="s">
        <v>133</v>
      </c>
      <c r="L789" t="s">
        <v>1693</v>
      </c>
      <c r="M789" t="s">
        <v>1694</v>
      </c>
      <c r="P789" s="31" t="str">
        <f t="shared" si="39"/>
        <v>Rabeya Homeo Hall (Dr. Md. Mozibur Rahman)</v>
      </c>
    </row>
    <row r="790" spans="1:16" hidden="1">
      <c r="A790" t="str">
        <f t="shared" si="37"/>
        <v>57-273</v>
      </c>
      <c r="B790">
        <f t="shared" si="38"/>
        <v>57</v>
      </c>
      <c r="C790">
        <v>273</v>
      </c>
      <c r="D790" t="s">
        <v>71</v>
      </c>
      <c r="E790" t="s">
        <v>1685</v>
      </c>
      <c r="F790">
        <v>4600</v>
      </c>
      <c r="G790" t="s">
        <v>1686</v>
      </c>
      <c r="H790">
        <v>1739423831</v>
      </c>
      <c r="I790" t="s">
        <v>1570</v>
      </c>
      <c r="J790" t="s">
        <v>306</v>
      </c>
      <c r="K790" t="s">
        <v>133</v>
      </c>
      <c r="L790" t="s">
        <v>349</v>
      </c>
      <c r="M790" t="s">
        <v>1684</v>
      </c>
      <c r="P790" s="31" t="str">
        <f t="shared" si="39"/>
        <v>Rezua Homeo Hall (Dr. Md. Sala Uddin)</v>
      </c>
    </row>
    <row r="791" spans="1:16" hidden="1">
      <c r="A791" t="str">
        <f t="shared" si="37"/>
        <v>58-273</v>
      </c>
      <c r="B791">
        <f t="shared" si="38"/>
        <v>58</v>
      </c>
      <c r="C791">
        <v>273</v>
      </c>
      <c r="D791" t="s">
        <v>71</v>
      </c>
      <c r="E791" t="s">
        <v>1578</v>
      </c>
      <c r="F791">
        <v>4557</v>
      </c>
      <c r="G791" t="s">
        <v>1579</v>
      </c>
      <c r="H791">
        <v>1714928951</v>
      </c>
      <c r="I791" t="s">
        <v>1565</v>
      </c>
      <c r="J791" t="s">
        <v>397</v>
      </c>
      <c r="K791" t="s">
        <v>138</v>
      </c>
      <c r="L791" t="s">
        <v>1359</v>
      </c>
      <c r="M791" t="s">
        <v>1577</v>
      </c>
      <c r="P791" s="31" t="str">
        <f t="shared" si="39"/>
        <v>Rohima Homeo Hall (Dr. Asraful Alam  Apple)</v>
      </c>
    </row>
    <row r="792" spans="1:16" hidden="1">
      <c r="A792" t="str">
        <f t="shared" si="37"/>
        <v>59-273</v>
      </c>
      <c r="B792">
        <f t="shared" si="38"/>
        <v>59</v>
      </c>
      <c r="C792">
        <v>273</v>
      </c>
      <c r="D792" t="s">
        <v>71</v>
      </c>
      <c r="E792" t="s">
        <v>1634</v>
      </c>
      <c r="F792">
        <v>4578</v>
      </c>
      <c r="G792" t="s">
        <v>1635</v>
      </c>
      <c r="H792">
        <v>1710663180</v>
      </c>
      <c r="I792" t="s">
        <v>1570</v>
      </c>
      <c r="J792" t="s">
        <v>274</v>
      </c>
      <c r="K792" t="s">
        <v>133</v>
      </c>
      <c r="L792" t="s">
        <v>1632</v>
      </c>
      <c r="M792" t="s">
        <v>1636</v>
      </c>
      <c r="P792" s="31" t="str">
        <f t="shared" si="39"/>
        <v>Rumel Homeo Hall (Dr. Md. Atiur Rahman)</v>
      </c>
    </row>
    <row r="793" spans="1:16" hidden="1">
      <c r="A793" t="str">
        <f t="shared" si="37"/>
        <v>60-273</v>
      </c>
      <c r="B793">
        <f t="shared" si="38"/>
        <v>60</v>
      </c>
      <c r="C793">
        <v>273</v>
      </c>
      <c r="D793" t="s">
        <v>71</v>
      </c>
      <c r="E793" t="s">
        <v>1649</v>
      </c>
      <c r="F793">
        <v>4584</v>
      </c>
      <c r="G793" t="s">
        <v>1650</v>
      </c>
      <c r="H793">
        <v>1710650350</v>
      </c>
      <c r="I793" t="s">
        <v>1570</v>
      </c>
      <c r="J793" t="s">
        <v>274</v>
      </c>
      <c r="K793" t="s">
        <v>133</v>
      </c>
      <c r="L793" t="s">
        <v>1582</v>
      </c>
      <c r="M793" t="s">
        <v>1646</v>
      </c>
      <c r="P793" s="31" t="str">
        <f t="shared" si="39"/>
        <v>Runa Homeo Hall (Dr.Tarek Ahammed )</v>
      </c>
    </row>
    <row r="794" spans="1:16" hidden="1">
      <c r="A794" t="str">
        <f t="shared" si="37"/>
        <v>61-273</v>
      </c>
      <c r="B794">
        <f t="shared" si="38"/>
        <v>61</v>
      </c>
      <c r="C794">
        <v>273</v>
      </c>
      <c r="D794" t="s">
        <v>71</v>
      </c>
      <c r="E794" t="s">
        <v>1510</v>
      </c>
      <c r="F794">
        <v>4529</v>
      </c>
      <c r="G794" t="s">
        <v>1511</v>
      </c>
      <c r="H794">
        <v>1714482004</v>
      </c>
      <c r="I794" t="s">
        <v>1311</v>
      </c>
      <c r="J794" t="s">
        <v>132</v>
      </c>
      <c r="K794" t="s">
        <v>133</v>
      </c>
      <c r="L794" t="s">
        <v>1507</v>
      </c>
      <c r="M794" t="s">
        <v>1500</v>
      </c>
      <c r="P794" s="31" t="str">
        <f t="shared" si="39"/>
        <v>S.A. Homeo Hall (Dr. Md. Rokanuzzaman)</v>
      </c>
    </row>
    <row r="795" spans="1:16" hidden="1">
      <c r="A795" t="str">
        <f t="shared" si="37"/>
        <v>62-273</v>
      </c>
      <c r="B795">
        <f t="shared" si="38"/>
        <v>62</v>
      </c>
      <c r="C795">
        <v>273</v>
      </c>
      <c r="D795" t="s">
        <v>71</v>
      </c>
      <c r="E795" t="s">
        <v>1595</v>
      </c>
      <c r="F795">
        <v>4563</v>
      </c>
      <c r="G795" t="s">
        <v>1596</v>
      </c>
      <c r="H795">
        <v>1712205947</v>
      </c>
      <c r="I795" t="s">
        <v>1311</v>
      </c>
      <c r="J795" t="s">
        <v>397</v>
      </c>
      <c r="K795" t="s">
        <v>138</v>
      </c>
      <c r="L795" t="s">
        <v>1582</v>
      </c>
      <c r="M795" t="s">
        <v>1597</v>
      </c>
      <c r="P795" s="31" t="str">
        <f t="shared" si="39"/>
        <v>Sabuz Homoeo Hall (Dr. Shaiful Islam Sabuz)</v>
      </c>
    </row>
    <row r="796" spans="1:16" hidden="1">
      <c r="A796" t="str">
        <f t="shared" si="37"/>
        <v>63-273</v>
      </c>
      <c r="B796">
        <f t="shared" si="38"/>
        <v>63</v>
      </c>
      <c r="C796">
        <v>273</v>
      </c>
      <c r="D796" t="s">
        <v>71</v>
      </c>
      <c r="E796" t="s">
        <v>1529</v>
      </c>
      <c r="F796">
        <v>4537</v>
      </c>
      <c r="G796" t="s">
        <v>1530</v>
      </c>
      <c r="H796">
        <v>1710661736</v>
      </c>
      <c r="I796" t="s">
        <v>1311</v>
      </c>
      <c r="J796" t="s">
        <v>172</v>
      </c>
      <c r="K796">
        <v>0</v>
      </c>
      <c r="L796" t="s">
        <v>1518</v>
      </c>
      <c r="M796" t="s">
        <v>1531</v>
      </c>
      <c r="P796" s="31" t="str">
        <f t="shared" si="39"/>
        <v>Sadia Homeo Hall (Dr. Shajahan Akando)</v>
      </c>
    </row>
    <row r="797" spans="1:16" hidden="1">
      <c r="A797" t="str">
        <f t="shared" si="37"/>
        <v>64-273</v>
      </c>
      <c r="B797">
        <f t="shared" si="38"/>
        <v>64</v>
      </c>
      <c r="C797">
        <v>273</v>
      </c>
      <c r="D797" t="s">
        <v>71</v>
      </c>
      <c r="E797" t="s">
        <v>1572</v>
      </c>
      <c r="F797">
        <v>4571</v>
      </c>
      <c r="G797" t="s">
        <v>1612</v>
      </c>
      <c r="H797">
        <v>1716280901</v>
      </c>
      <c r="I797" t="s">
        <v>1565</v>
      </c>
      <c r="J797" t="s">
        <v>230</v>
      </c>
      <c r="K797" t="s">
        <v>138</v>
      </c>
      <c r="L797" t="s">
        <v>1582</v>
      </c>
      <c r="M797" t="s">
        <v>1613</v>
      </c>
      <c r="P797" s="31" t="str">
        <f t="shared" si="39"/>
        <v>Saimom Homeo Hall (Dr. Md. Mazharul Islam)</v>
      </c>
    </row>
    <row r="798" spans="1:16" hidden="1">
      <c r="A798" t="str">
        <f t="shared" si="37"/>
        <v>65-273</v>
      </c>
      <c r="B798">
        <f t="shared" si="38"/>
        <v>65</v>
      </c>
      <c r="C798">
        <v>273</v>
      </c>
      <c r="D798" t="s">
        <v>71</v>
      </c>
      <c r="E798" t="s">
        <v>1572</v>
      </c>
      <c r="F798">
        <v>4555</v>
      </c>
      <c r="G798" t="s">
        <v>1573</v>
      </c>
      <c r="H798">
        <v>1716280901</v>
      </c>
      <c r="I798" t="s">
        <v>1311</v>
      </c>
      <c r="J798" t="s">
        <v>397</v>
      </c>
      <c r="K798" t="s">
        <v>138</v>
      </c>
      <c r="L798" t="s">
        <v>1359</v>
      </c>
      <c r="M798" t="s">
        <v>1574</v>
      </c>
      <c r="P798" s="31" t="str">
        <f t="shared" si="39"/>
        <v>Saimom Homoeo Hall (Dr. Md. Mazharul Islam)</v>
      </c>
    </row>
    <row r="799" spans="1:16" hidden="1">
      <c r="A799" t="str">
        <f t="shared" si="37"/>
        <v>66-273</v>
      </c>
      <c r="B799">
        <f t="shared" si="38"/>
        <v>66</v>
      </c>
      <c r="C799">
        <v>273</v>
      </c>
      <c r="D799" t="s">
        <v>71</v>
      </c>
      <c r="E799" t="s">
        <v>1689</v>
      </c>
      <c r="F799">
        <v>4603</v>
      </c>
      <c r="G799" t="s">
        <v>1690</v>
      </c>
      <c r="H799">
        <v>1718174408</v>
      </c>
      <c r="I799" t="s">
        <v>1570</v>
      </c>
      <c r="J799" t="s">
        <v>306</v>
      </c>
      <c r="K799" t="s">
        <v>138</v>
      </c>
      <c r="L799" t="s">
        <v>349</v>
      </c>
      <c r="M799" t="s">
        <v>1684</v>
      </c>
      <c r="P799" s="31" t="str">
        <f t="shared" si="39"/>
        <v>Sarker Homeo Hall (Dr. Md. Abu Taher Sarker)</v>
      </c>
    </row>
    <row r="800" spans="1:16" hidden="1">
      <c r="A800" t="str">
        <f t="shared" si="37"/>
        <v>67-273</v>
      </c>
      <c r="B800">
        <f t="shared" si="38"/>
        <v>67</v>
      </c>
      <c r="C800">
        <v>273</v>
      </c>
      <c r="D800" t="s">
        <v>71</v>
      </c>
      <c r="E800" t="s">
        <v>1598</v>
      </c>
      <c r="F800">
        <v>4564</v>
      </c>
      <c r="G800" t="s">
        <v>1445</v>
      </c>
      <c r="H800">
        <v>1720451761</v>
      </c>
      <c r="I800" t="s">
        <v>1311</v>
      </c>
      <c r="J800" t="s">
        <v>397</v>
      </c>
      <c r="K800" t="s">
        <v>133</v>
      </c>
      <c r="L800" t="s">
        <v>1582</v>
      </c>
      <c r="M800" t="s">
        <v>1599</v>
      </c>
      <c r="P800" s="31" t="str">
        <f t="shared" si="39"/>
        <v>Sarker Homoeo Hall (Dr. Md. Raton Sarker )</v>
      </c>
    </row>
    <row r="801" spans="1:16" hidden="1">
      <c r="A801" t="str">
        <f t="shared" si="37"/>
        <v>68-273</v>
      </c>
      <c r="B801">
        <f t="shared" si="38"/>
        <v>68</v>
      </c>
      <c r="C801">
        <v>273</v>
      </c>
      <c r="D801" t="s">
        <v>71</v>
      </c>
      <c r="E801" t="s">
        <v>1590</v>
      </c>
      <c r="F801">
        <v>4561</v>
      </c>
      <c r="G801" t="s">
        <v>1591</v>
      </c>
      <c r="H801">
        <v>1713576911</v>
      </c>
      <c r="I801" t="s">
        <v>1311</v>
      </c>
      <c r="J801" t="s">
        <v>397</v>
      </c>
      <c r="K801" t="s">
        <v>133</v>
      </c>
      <c r="L801" t="s">
        <v>1582</v>
      </c>
      <c r="M801" t="s">
        <v>1592</v>
      </c>
      <c r="P801" s="31" t="str">
        <f t="shared" si="39"/>
        <v>Saro Shoti Homoeo Hall (Dr. Birendro Chadro Sutrador)</v>
      </c>
    </row>
    <row r="802" spans="1:16" hidden="1">
      <c r="A802" t="str">
        <f t="shared" si="37"/>
        <v>69-273</v>
      </c>
      <c r="B802">
        <f t="shared" si="38"/>
        <v>69</v>
      </c>
      <c r="C802">
        <v>273</v>
      </c>
      <c r="D802" t="s">
        <v>71</v>
      </c>
      <c r="E802" t="s">
        <v>1551</v>
      </c>
      <c r="F802">
        <v>4548</v>
      </c>
      <c r="G802" t="s">
        <v>1482</v>
      </c>
      <c r="H802">
        <v>1733104584</v>
      </c>
      <c r="I802" t="s">
        <v>1552</v>
      </c>
      <c r="J802" t="s">
        <v>397</v>
      </c>
      <c r="K802" t="s">
        <v>133</v>
      </c>
      <c r="L802" t="s">
        <v>1359</v>
      </c>
      <c r="M802" t="s">
        <v>1553</v>
      </c>
      <c r="P802" s="31" t="str">
        <f t="shared" si="39"/>
        <v>Seba Homeo Hall (Dr. Md. Abdur Rahman)</v>
      </c>
    </row>
    <row r="803" spans="1:16" hidden="1">
      <c r="A803" t="str">
        <f t="shared" si="37"/>
        <v>70-273</v>
      </c>
      <c r="B803">
        <f t="shared" si="38"/>
        <v>70</v>
      </c>
      <c r="C803">
        <v>273</v>
      </c>
      <c r="D803" t="s">
        <v>71</v>
      </c>
      <c r="E803" t="s">
        <v>1481</v>
      </c>
      <c r="F803">
        <v>4517</v>
      </c>
      <c r="G803" t="s">
        <v>1482</v>
      </c>
      <c r="H803">
        <v>1921406202</v>
      </c>
      <c r="I803" t="s">
        <v>1311</v>
      </c>
      <c r="J803" t="s">
        <v>132</v>
      </c>
      <c r="K803" t="s">
        <v>133</v>
      </c>
      <c r="L803" t="s">
        <v>1359</v>
      </c>
      <c r="M803" t="s">
        <v>1483</v>
      </c>
      <c r="P803" s="31" t="str">
        <f t="shared" si="39"/>
        <v>Seba Homeo Hall (Dr. Manuranjon)</v>
      </c>
    </row>
    <row r="804" spans="1:16" hidden="1">
      <c r="A804" t="str">
        <f t="shared" si="37"/>
        <v>71-273</v>
      </c>
      <c r="B804">
        <f t="shared" si="38"/>
        <v>71</v>
      </c>
      <c r="C804">
        <v>273</v>
      </c>
      <c r="D804" t="s">
        <v>71</v>
      </c>
      <c r="E804" t="s">
        <v>1528</v>
      </c>
      <c r="F804">
        <v>4536</v>
      </c>
      <c r="G804" t="s">
        <v>1482</v>
      </c>
      <c r="H804">
        <v>1716522945</v>
      </c>
      <c r="I804" t="s">
        <v>1311</v>
      </c>
      <c r="J804" t="s">
        <v>172</v>
      </c>
      <c r="K804">
        <v>0</v>
      </c>
      <c r="L804" t="s">
        <v>1518</v>
      </c>
      <c r="M804" t="s">
        <v>1519</v>
      </c>
      <c r="P804" s="31" t="str">
        <f t="shared" si="39"/>
        <v>Seba Homeo Hall (Dr. Zohorul Islam)</v>
      </c>
    </row>
    <row r="805" spans="1:16" hidden="1">
      <c r="A805" t="str">
        <f t="shared" si="37"/>
        <v>72-273</v>
      </c>
      <c r="B805">
        <f t="shared" si="38"/>
        <v>72</v>
      </c>
      <c r="C805">
        <v>273</v>
      </c>
      <c r="D805" t="s">
        <v>71</v>
      </c>
      <c r="E805" t="s">
        <v>1536</v>
      </c>
      <c r="F805">
        <v>4540</v>
      </c>
      <c r="G805" t="s">
        <v>1482</v>
      </c>
      <c r="H805">
        <v>1735714142</v>
      </c>
      <c r="I805" t="s">
        <v>1311</v>
      </c>
      <c r="J805" t="s">
        <v>172</v>
      </c>
      <c r="K805">
        <v>0</v>
      </c>
      <c r="L805" t="s">
        <v>1518</v>
      </c>
      <c r="M805" t="s">
        <v>1531</v>
      </c>
      <c r="P805" s="31" t="str">
        <f t="shared" si="39"/>
        <v>Seba Homeo Hall (Dr. Md. Musharaf Hossain)</v>
      </c>
    </row>
    <row r="806" spans="1:16" hidden="1">
      <c r="A806" t="str">
        <f t="shared" si="37"/>
        <v>73-273</v>
      </c>
      <c r="B806">
        <f t="shared" si="38"/>
        <v>73</v>
      </c>
      <c r="C806">
        <v>273</v>
      </c>
      <c r="D806" t="s">
        <v>71</v>
      </c>
      <c r="E806" t="s">
        <v>1651</v>
      </c>
      <c r="F806">
        <v>4585</v>
      </c>
      <c r="G806" t="s">
        <v>1652</v>
      </c>
      <c r="H806">
        <v>1716200791</v>
      </c>
      <c r="I806" t="s">
        <v>1570</v>
      </c>
      <c r="J806" t="s">
        <v>274</v>
      </c>
      <c r="K806" t="s">
        <v>152</v>
      </c>
      <c r="L806" t="s">
        <v>1582</v>
      </c>
      <c r="M806" t="s">
        <v>1646</v>
      </c>
      <c r="P806" s="31" t="str">
        <f t="shared" si="39"/>
        <v>Selim Homeo Pharmesi (Dr. Md. Mostofa Selim)</v>
      </c>
    </row>
    <row r="807" spans="1:16" hidden="1">
      <c r="A807" t="str">
        <f t="shared" si="37"/>
        <v>74-273</v>
      </c>
      <c r="B807">
        <f t="shared" si="38"/>
        <v>74</v>
      </c>
      <c r="C807">
        <v>273</v>
      </c>
      <c r="D807" t="s">
        <v>71</v>
      </c>
      <c r="E807" t="s">
        <v>1587</v>
      </c>
      <c r="F807">
        <v>4560</v>
      </c>
      <c r="G807" t="s">
        <v>1588</v>
      </c>
      <c r="H807">
        <v>1714343888</v>
      </c>
      <c r="I807" t="s">
        <v>1311</v>
      </c>
      <c r="J807" t="s">
        <v>397</v>
      </c>
      <c r="K807" t="s">
        <v>152</v>
      </c>
      <c r="L807" t="s">
        <v>1582</v>
      </c>
      <c r="M807" t="s">
        <v>1589</v>
      </c>
      <c r="P807" s="31" t="str">
        <f t="shared" si="39"/>
        <v>Shafi Homoeo Farmesi (Dr. Md. Shafiqul Islam)</v>
      </c>
    </row>
    <row r="808" spans="1:16" hidden="1">
      <c r="A808" t="str">
        <f t="shared" si="37"/>
        <v>75-273</v>
      </c>
      <c r="B808">
        <f t="shared" si="38"/>
        <v>75</v>
      </c>
      <c r="C808">
        <v>273</v>
      </c>
      <c r="D808" t="s">
        <v>71</v>
      </c>
      <c r="E808" t="s">
        <v>1548</v>
      </c>
      <c r="F808">
        <v>4546</v>
      </c>
      <c r="G808" t="s">
        <v>1549</v>
      </c>
      <c r="H808">
        <v>1628008722</v>
      </c>
      <c r="I808" t="s">
        <v>1540</v>
      </c>
      <c r="J808" t="s">
        <v>172</v>
      </c>
      <c r="K808" t="s">
        <v>133</v>
      </c>
      <c r="L808" t="s">
        <v>1518</v>
      </c>
      <c r="M808" t="s">
        <v>1541</v>
      </c>
      <c r="P808" s="31" t="str">
        <f t="shared" si="39"/>
        <v>Shag Homeo Hall (Dr. Md. Abdul Kader)</v>
      </c>
    </row>
    <row r="809" spans="1:16" hidden="1">
      <c r="A809" t="str">
        <f t="shared" si="37"/>
        <v>76-273</v>
      </c>
      <c r="B809">
        <f t="shared" si="38"/>
        <v>76</v>
      </c>
      <c r="C809">
        <v>273</v>
      </c>
      <c r="D809" t="s">
        <v>71</v>
      </c>
      <c r="E809" t="s">
        <v>1604</v>
      </c>
      <c r="F809">
        <v>4567</v>
      </c>
      <c r="G809" t="s">
        <v>1605</v>
      </c>
      <c r="H809">
        <v>1719797151</v>
      </c>
      <c r="I809" t="s">
        <v>1311</v>
      </c>
      <c r="J809" t="s">
        <v>397</v>
      </c>
      <c r="K809" t="s">
        <v>138</v>
      </c>
      <c r="L809" t="s">
        <v>1582</v>
      </c>
      <c r="M809" t="s">
        <v>1597</v>
      </c>
      <c r="P809" s="31" t="str">
        <f t="shared" si="39"/>
        <v>Shaun Homoeo Hall (Dr. Md. Aminul Islam)</v>
      </c>
    </row>
    <row r="810" spans="1:16" hidden="1">
      <c r="A810" t="str">
        <f t="shared" si="37"/>
        <v>77-273</v>
      </c>
      <c r="B810">
        <f t="shared" si="38"/>
        <v>77</v>
      </c>
      <c r="C810">
        <v>273</v>
      </c>
      <c r="D810" t="s">
        <v>71</v>
      </c>
      <c r="E810" t="s">
        <v>1494</v>
      </c>
      <c r="F810">
        <v>4522</v>
      </c>
      <c r="G810" t="s">
        <v>1495</v>
      </c>
      <c r="H810">
        <v>1620643315</v>
      </c>
      <c r="I810" t="s">
        <v>1311</v>
      </c>
      <c r="J810" t="s">
        <v>132</v>
      </c>
      <c r="K810" t="s">
        <v>133</v>
      </c>
      <c r="L810" t="s">
        <v>1492</v>
      </c>
      <c r="M810" t="s">
        <v>1493</v>
      </c>
      <c r="P810" s="31" t="str">
        <f t="shared" si="39"/>
        <v>Shemla Homeo Hall (Dr. Asotos Baruwa)</v>
      </c>
    </row>
    <row r="811" spans="1:16" hidden="1">
      <c r="A811" t="str">
        <f t="shared" si="37"/>
        <v>78-273</v>
      </c>
      <c r="B811">
        <f t="shared" si="38"/>
        <v>78</v>
      </c>
      <c r="C811">
        <v>273</v>
      </c>
      <c r="D811" t="s">
        <v>71</v>
      </c>
      <c r="E811" t="s">
        <v>1600</v>
      </c>
      <c r="F811">
        <v>4565</v>
      </c>
      <c r="G811" t="s">
        <v>1601</v>
      </c>
      <c r="H811">
        <v>1720366268</v>
      </c>
      <c r="I811" t="s">
        <v>1311</v>
      </c>
      <c r="J811" t="s">
        <v>397</v>
      </c>
      <c r="K811" t="s">
        <v>138</v>
      </c>
      <c r="L811" t="s">
        <v>1582</v>
      </c>
      <c r="M811" t="s">
        <v>1599</v>
      </c>
      <c r="P811" s="31" t="str">
        <f t="shared" si="39"/>
        <v>Shidder Sori Homoeo Hall (Dr. Nirud Kumar Dekhan)</v>
      </c>
    </row>
    <row r="812" spans="1:16" hidden="1">
      <c r="A812" t="str">
        <f t="shared" si="37"/>
        <v>79-273</v>
      </c>
      <c r="B812">
        <f t="shared" si="38"/>
        <v>79</v>
      </c>
      <c r="C812">
        <v>273</v>
      </c>
      <c r="D812" t="s">
        <v>71</v>
      </c>
      <c r="E812" t="s">
        <v>1639</v>
      </c>
      <c r="F812">
        <v>4580</v>
      </c>
      <c r="G812" t="s">
        <v>1640</v>
      </c>
      <c r="H812">
        <v>1716769916</v>
      </c>
      <c r="I812" t="s">
        <v>1570</v>
      </c>
      <c r="J812" t="s">
        <v>274</v>
      </c>
      <c r="K812" t="s">
        <v>138</v>
      </c>
      <c r="L812" t="s">
        <v>1632</v>
      </c>
      <c r="M812" t="s">
        <v>1636</v>
      </c>
      <c r="P812" s="31" t="str">
        <f t="shared" si="39"/>
        <v>Shikha Homeo Hall (Dr. Abdullah Al-Harun)</v>
      </c>
    </row>
    <row r="813" spans="1:16" hidden="1">
      <c r="A813" t="str">
        <f t="shared" si="37"/>
        <v>80-273</v>
      </c>
      <c r="B813">
        <f t="shared" si="38"/>
        <v>80</v>
      </c>
      <c r="C813">
        <v>273</v>
      </c>
      <c r="D813" t="s">
        <v>71</v>
      </c>
      <c r="E813" t="s">
        <v>1614</v>
      </c>
      <c r="F813">
        <v>4572</v>
      </c>
      <c r="G813" t="s">
        <v>1615</v>
      </c>
      <c r="H813">
        <v>1712205947</v>
      </c>
      <c r="I813" t="s">
        <v>1565</v>
      </c>
      <c r="J813" t="s">
        <v>230</v>
      </c>
      <c r="K813" t="s">
        <v>138</v>
      </c>
      <c r="L813" t="s">
        <v>1582</v>
      </c>
      <c r="M813" t="s">
        <v>1616</v>
      </c>
      <c r="P813" s="31" t="str">
        <f t="shared" si="39"/>
        <v>Sobuz Homoeo Hall (Dr. Md. Syful Islam Sobuz )</v>
      </c>
    </row>
    <row r="814" spans="1:16" hidden="1">
      <c r="A814" t="str">
        <f t="shared" si="37"/>
        <v>81-273</v>
      </c>
      <c r="B814">
        <f t="shared" si="38"/>
        <v>81</v>
      </c>
      <c r="C814">
        <v>273</v>
      </c>
      <c r="D814" t="s">
        <v>71</v>
      </c>
      <c r="E814" t="s">
        <v>1687</v>
      </c>
      <c r="F814">
        <v>4602</v>
      </c>
      <c r="G814" t="s">
        <v>1688</v>
      </c>
      <c r="H814">
        <v>1633762184</v>
      </c>
      <c r="I814" t="s">
        <v>1570</v>
      </c>
      <c r="J814" t="s">
        <v>306</v>
      </c>
      <c r="K814" t="s">
        <v>133</v>
      </c>
      <c r="L814" t="s">
        <v>349</v>
      </c>
      <c r="M814" t="s">
        <v>1684</v>
      </c>
      <c r="P814" s="31" t="str">
        <f t="shared" si="39"/>
        <v>Sufia Homeo Hall (Dr. Md. Shahinur Rahman)</v>
      </c>
    </row>
    <row r="815" spans="1:16" hidden="1">
      <c r="A815" t="str">
        <f t="shared" si="37"/>
        <v>82-273</v>
      </c>
      <c r="B815">
        <f t="shared" si="38"/>
        <v>82</v>
      </c>
      <c r="C815">
        <v>273</v>
      </c>
      <c r="D815" t="s">
        <v>71</v>
      </c>
      <c r="E815" t="s">
        <v>1624</v>
      </c>
      <c r="F815">
        <v>4575</v>
      </c>
      <c r="G815" t="s">
        <v>1625</v>
      </c>
      <c r="H815">
        <v>1628008722</v>
      </c>
      <c r="I815" t="s">
        <v>1570</v>
      </c>
      <c r="J815" t="s">
        <v>230</v>
      </c>
      <c r="K815" t="s">
        <v>152</v>
      </c>
      <c r="L815" t="s">
        <v>1518</v>
      </c>
      <c r="M815" t="s">
        <v>1626</v>
      </c>
      <c r="P815" s="31" t="str">
        <f t="shared" si="39"/>
        <v>Suhag Homeo Hall (Dr. Abdul Kadel)</v>
      </c>
    </row>
    <row r="816" spans="1:16" hidden="1">
      <c r="A816" t="str">
        <f t="shared" si="37"/>
        <v>83-273</v>
      </c>
      <c r="B816">
        <f t="shared" si="38"/>
        <v>83</v>
      </c>
      <c r="C816">
        <v>273</v>
      </c>
      <c r="D816" t="s">
        <v>71</v>
      </c>
      <c r="E816" t="s">
        <v>1554</v>
      </c>
      <c r="F816">
        <v>4549</v>
      </c>
      <c r="G816" t="s">
        <v>1555</v>
      </c>
      <c r="H816">
        <v>1711461021</v>
      </c>
      <c r="I816" t="s">
        <v>1556</v>
      </c>
      <c r="J816" t="s">
        <v>397</v>
      </c>
      <c r="K816">
        <v>0</v>
      </c>
      <c r="L816" t="s">
        <v>1359</v>
      </c>
      <c r="M816" t="s">
        <v>1557</v>
      </c>
      <c r="P816" s="31" t="str">
        <f t="shared" si="39"/>
        <v>Sujib Homeo Hall (Dr. Md. Abdul Jalil Alam)</v>
      </c>
    </row>
    <row r="817" spans="1:16" hidden="1">
      <c r="A817" t="str">
        <f t="shared" si="37"/>
        <v>84-273</v>
      </c>
      <c r="B817">
        <f t="shared" si="38"/>
        <v>84</v>
      </c>
      <c r="C817">
        <v>273</v>
      </c>
      <c r="D817" t="s">
        <v>71</v>
      </c>
      <c r="E817" t="s">
        <v>1525</v>
      </c>
      <c r="F817">
        <v>4535</v>
      </c>
      <c r="G817" t="s">
        <v>1526</v>
      </c>
      <c r="H817">
        <v>1926180309</v>
      </c>
      <c r="I817" t="s">
        <v>1311</v>
      </c>
      <c r="J817" t="s">
        <v>172</v>
      </c>
      <c r="K817">
        <v>0</v>
      </c>
      <c r="L817" t="s">
        <v>1518</v>
      </c>
      <c r="M817" t="s">
        <v>1527</v>
      </c>
      <c r="P817" s="31" t="str">
        <f t="shared" si="39"/>
        <v>Sumon Homeo Hall (Dr. Anisur Rahman)</v>
      </c>
    </row>
    <row r="818" spans="1:16" hidden="1">
      <c r="A818" t="str">
        <f t="shared" si="37"/>
        <v>85-273</v>
      </c>
      <c r="B818">
        <f t="shared" si="38"/>
        <v>85</v>
      </c>
      <c r="C818">
        <v>273</v>
      </c>
      <c r="D818" t="s">
        <v>71</v>
      </c>
      <c r="E818" t="s">
        <v>1682</v>
      </c>
      <c r="F818">
        <v>4599</v>
      </c>
      <c r="G818" t="s">
        <v>1683</v>
      </c>
      <c r="H818">
        <v>1719744100</v>
      </c>
      <c r="I818" t="s">
        <v>1570</v>
      </c>
      <c r="J818" t="s">
        <v>306</v>
      </c>
      <c r="K818" t="s">
        <v>133</v>
      </c>
      <c r="L818" t="s">
        <v>349</v>
      </c>
      <c r="M818" t="s">
        <v>1684</v>
      </c>
      <c r="P818" s="31" t="str">
        <f t="shared" si="39"/>
        <v>Taiobia Homeo Hall (Dr. Md. Omar Ali (Dulal))</v>
      </c>
    </row>
    <row r="819" spans="1:16" hidden="1">
      <c r="A819" t="str">
        <f t="shared" si="37"/>
        <v>86-273</v>
      </c>
      <c r="B819">
        <f t="shared" si="38"/>
        <v>86</v>
      </c>
      <c r="C819">
        <v>273</v>
      </c>
      <c r="D819" t="s">
        <v>71</v>
      </c>
      <c r="E819" t="s">
        <v>1682</v>
      </c>
      <c r="F819">
        <v>4601</v>
      </c>
      <c r="G819" t="s">
        <v>1683</v>
      </c>
      <c r="H819">
        <v>1719744100</v>
      </c>
      <c r="I819" t="s">
        <v>1570</v>
      </c>
      <c r="J819" t="s">
        <v>306</v>
      </c>
      <c r="K819" t="s">
        <v>133</v>
      </c>
      <c r="L819" t="s">
        <v>349</v>
      </c>
      <c r="M819" t="s">
        <v>1684</v>
      </c>
      <c r="P819" s="31" t="str">
        <f t="shared" si="39"/>
        <v>Taiobia Homeo Hall (Dr. Md. Omar Ali (Dulal))</v>
      </c>
    </row>
    <row r="820" spans="1:16" hidden="1">
      <c r="A820" t="str">
        <f t="shared" si="37"/>
        <v>87-273</v>
      </c>
      <c r="B820">
        <f t="shared" si="38"/>
        <v>87</v>
      </c>
      <c r="C820">
        <v>273</v>
      </c>
      <c r="D820" t="s">
        <v>71</v>
      </c>
      <c r="E820" t="s">
        <v>1653</v>
      </c>
      <c r="F820">
        <v>4586</v>
      </c>
      <c r="G820" t="s">
        <v>1654</v>
      </c>
      <c r="H820">
        <v>1915826846</v>
      </c>
      <c r="I820" t="s">
        <v>1570</v>
      </c>
      <c r="J820" t="s">
        <v>274</v>
      </c>
      <c r="K820" t="s">
        <v>133</v>
      </c>
      <c r="L820" t="s">
        <v>1632</v>
      </c>
      <c r="M820" t="s">
        <v>1646</v>
      </c>
      <c r="P820" s="31" t="str">
        <f t="shared" si="39"/>
        <v>Talukdar Homeo Hall (Dr. Rezaul Karim)</v>
      </c>
    </row>
    <row r="821" spans="1:16" hidden="1">
      <c r="A821" t="str">
        <f t="shared" si="37"/>
        <v>88-273</v>
      </c>
      <c r="B821">
        <f t="shared" si="38"/>
        <v>88</v>
      </c>
      <c r="C821">
        <v>273</v>
      </c>
      <c r="D821" t="s">
        <v>71</v>
      </c>
      <c r="E821" t="s">
        <v>1647</v>
      </c>
      <c r="F821">
        <v>4583</v>
      </c>
      <c r="G821" t="s">
        <v>1648</v>
      </c>
      <c r="H821">
        <v>1711360361</v>
      </c>
      <c r="I821" t="s">
        <v>1570</v>
      </c>
      <c r="J821" t="s">
        <v>274</v>
      </c>
      <c r="K821" t="s">
        <v>133</v>
      </c>
      <c r="L821" t="s">
        <v>1632</v>
      </c>
      <c r="M821" t="s">
        <v>1646</v>
      </c>
      <c r="P821" s="31" t="str">
        <f t="shared" si="39"/>
        <v>Tanisha Homeo Hall (Dr. Abu Taher (Ripon))</v>
      </c>
    </row>
    <row r="822" spans="1:16" hidden="1">
      <c r="A822" t="str">
        <f t="shared" si="37"/>
        <v>89-273</v>
      </c>
      <c r="B822">
        <f t="shared" si="38"/>
        <v>89</v>
      </c>
      <c r="C822">
        <v>273</v>
      </c>
      <c r="D822" t="s">
        <v>71</v>
      </c>
      <c r="E822" t="s">
        <v>1508</v>
      </c>
      <c r="F822">
        <v>4528</v>
      </c>
      <c r="G822" t="s">
        <v>1509</v>
      </c>
      <c r="H822">
        <v>1760803152</v>
      </c>
      <c r="I822" t="s">
        <v>1311</v>
      </c>
      <c r="J822" t="s">
        <v>132</v>
      </c>
      <c r="K822" t="s">
        <v>133</v>
      </c>
      <c r="L822" t="s">
        <v>1507</v>
      </c>
      <c r="M822" t="s">
        <v>1500</v>
      </c>
      <c r="P822" s="31" t="str">
        <f t="shared" si="39"/>
        <v>The Pulbic Homeo Hall (Dr. Md. Ismail Hossen Chan)</v>
      </c>
    </row>
    <row r="823" spans="1:16" hidden="1">
      <c r="A823" t="str">
        <f t="shared" si="37"/>
        <v>90-273</v>
      </c>
      <c r="B823">
        <f t="shared" si="38"/>
        <v>90</v>
      </c>
      <c r="C823">
        <v>273</v>
      </c>
      <c r="D823" t="s">
        <v>71</v>
      </c>
      <c r="E823" t="s">
        <v>1672</v>
      </c>
      <c r="F823">
        <v>4594</v>
      </c>
      <c r="G823" t="s">
        <v>1673</v>
      </c>
      <c r="H823">
        <v>1718894332</v>
      </c>
      <c r="I823" t="s">
        <v>1570</v>
      </c>
      <c r="J823" t="s">
        <v>306</v>
      </c>
      <c r="K823" t="s">
        <v>152</v>
      </c>
      <c r="L823" t="s">
        <v>349</v>
      </c>
      <c r="M823" t="s">
        <v>1674</v>
      </c>
      <c r="P823" s="31" t="str">
        <f t="shared" si="39"/>
        <v>The Zashim Homeo Hall (Dr. Abdullahel Kafi )</v>
      </c>
    </row>
    <row r="824" spans="1:16" hidden="1">
      <c r="A824" t="str">
        <f t="shared" si="37"/>
        <v>91-273</v>
      </c>
      <c r="B824">
        <f t="shared" si="38"/>
        <v>91</v>
      </c>
      <c r="C824">
        <v>273</v>
      </c>
      <c r="D824" t="s">
        <v>71</v>
      </c>
      <c r="E824" t="s">
        <v>1657</v>
      </c>
      <c r="F824">
        <v>4588</v>
      </c>
      <c r="G824" t="s">
        <v>1658</v>
      </c>
      <c r="H824">
        <v>1918727712</v>
      </c>
      <c r="I824" t="s">
        <v>1570</v>
      </c>
      <c r="J824" t="s">
        <v>274</v>
      </c>
      <c r="K824" t="s">
        <v>133</v>
      </c>
      <c r="L824" t="s">
        <v>1632</v>
      </c>
      <c r="M824" t="s">
        <v>1646</v>
      </c>
      <c r="P824" s="31" t="str">
        <f t="shared" si="39"/>
        <v>Zahid Homeo Hall (Dr. Md. Samiul Islam (Sair Uddin))</v>
      </c>
    </row>
    <row r="825" spans="1:16" hidden="1">
      <c r="A825" t="str">
        <f t="shared" si="37"/>
        <v>92-273</v>
      </c>
      <c r="B825">
        <f t="shared" si="38"/>
        <v>92</v>
      </c>
      <c r="C825">
        <v>273</v>
      </c>
      <c r="D825" t="s">
        <v>71</v>
      </c>
      <c r="E825" t="s">
        <v>1669</v>
      </c>
      <c r="F825">
        <v>4593</v>
      </c>
      <c r="G825" t="s">
        <v>1670</v>
      </c>
      <c r="H825">
        <v>1712305182</v>
      </c>
      <c r="I825" t="s">
        <v>1570</v>
      </c>
      <c r="J825" t="s">
        <v>306</v>
      </c>
      <c r="K825" t="s">
        <v>133</v>
      </c>
      <c r="L825" t="s">
        <v>349</v>
      </c>
      <c r="M825" t="s">
        <v>1671</v>
      </c>
      <c r="P825" s="31" t="str">
        <f t="shared" si="39"/>
        <v>Zaman Homeo Hall (Dr. Md. Moidan Shek)</v>
      </c>
    </row>
    <row r="826" spans="1:16" hidden="1">
      <c r="A826" t="str">
        <f t="shared" si="37"/>
        <v>93-273</v>
      </c>
      <c r="B826">
        <f t="shared" si="38"/>
        <v>93</v>
      </c>
      <c r="C826">
        <v>273</v>
      </c>
      <c r="D826" t="s">
        <v>71</v>
      </c>
      <c r="E826" t="s">
        <v>1669</v>
      </c>
      <c r="F826">
        <v>4598</v>
      </c>
      <c r="G826" t="s">
        <v>1670</v>
      </c>
      <c r="H826">
        <v>1712305182</v>
      </c>
      <c r="I826" t="s">
        <v>1570</v>
      </c>
      <c r="J826" t="s">
        <v>306</v>
      </c>
      <c r="K826" t="s">
        <v>133</v>
      </c>
      <c r="L826" t="s">
        <v>349</v>
      </c>
      <c r="M826" t="s">
        <v>1671</v>
      </c>
      <c r="P826" s="31" t="str">
        <f t="shared" si="39"/>
        <v>Zaman Homeo Hall (Dr. Md. Moidan Shek)</v>
      </c>
    </row>
    <row r="827" spans="1:16" hidden="1">
      <c r="A827" t="str">
        <f t="shared" si="37"/>
        <v>1-274</v>
      </c>
      <c r="B827">
        <f t="shared" si="38"/>
        <v>1</v>
      </c>
      <c r="C827">
        <v>274</v>
      </c>
      <c r="D827" t="s">
        <v>17202</v>
      </c>
      <c r="E827" t="s">
        <v>10775</v>
      </c>
      <c r="F827">
        <v>10780</v>
      </c>
      <c r="G827" t="s">
        <v>312</v>
      </c>
      <c r="H827">
        <v>1713599549</v>
      </c>
      <c r="I827" t="s">
        <v>131</v>
      </c>
      <c r="J827" t="s">
        <v>2596</v>
      </c>
      <c r="K827" t="s">
        <v>133</v>
      </c>
      <c r="L827" t="s">
        <v>18920</v>
      </c>
      <c r="M827" t="s">
        <v>18921</v>
      </c>
      <c r="P827" s="31" t="str">
        <f t="shared" si="39"/>
        <v>Adorsho Homoeo Hall (Dr.Lotfur Rahman)</v>
      </c>
    </row>
    <row r="828" spans="1:16" hidden="1">
      <c r="A828" t="str">
        <f t="shared" si="37"/>
        <v>2-274</v>
      </c>
      <c r="B828">
        <f t="shared" si="38"/>
        <v>2</v>
      </c>
      <c r="C828">
        <v>274</v>
      </c>
      <c r="D828" t="s">
        <v>17202</v>
      </c>
      <c r="E828" t="s">
        <v>8942</v>
      </c>
      <c r="F828">
        <v>10035</v>
      </c>
      <c r="G828" t="s">
        <v>8943</v>
      </c>
      <c r="H828">
        <v>1921862503</v>
      </c>
      <c r="I828" t="s">
        <v>1311</v>
      </c>
      <c r="J828" t="s">
        <v>306</v>
      </c>
      <c r="K828" t="s">
        <v>133</v>
      </c>
      <c r="L828" t="s">
        <v>7582</v>
      </c>
      <c r="M828" t="s">
        <v>8944</v>
      </c>
      <c r="P828" s="31" t="str">
        <f t="shared" si="39"/>
        <v>Ahabi Homoeo Hall (Dr.Bhidan Chanra Dhor)</v>
      </c>
    </row>
    <row r="829" spans="1:16" hidden="1">
      <c r="A829" t="str">
        <f t="shared" si="37"/>
        <v>3-274</v>
      </c>
      <c r="B829">
        <f t="shared" si="38"/>
        <v>3</v>
      </c>
      <c r="C829">
        <v>274</v>
      </c>
      <c r="D829" t="s">
        <v>17202</v>
      </c>
      <c r="E829" t="s">
        <v>10682</v>
      </c>
      <c r="F829">
        <v>10728</v>
      </c>
      <c r="G829" t="s">
        <v>10683</v>
      </c>
      <c r="H829">
        <v>1789829212</v>
      </c>
      <c r="I829" t="s">
        <v>131</v>
      </c>
      <c r="J829" t="s">
        <v>2596</v>
      </c>
      <c r="K829" t="s">
        <v>133</v>
      </c>
      <c r="L829" t="s">
        <v>18922</v>
      </c>
      <c r="M829" t="s">
        <v>18923</v>
      </c>
      <c r="P829" s="31" t="str">
        <f t="shared" si="39"/>
        <v>Akondhu Homoeo Hall (Dr. Rasedujaman Akondhu)</v>
      </c>
    </row>
    <row r="830" spans="1:16" hidden="1">
      <c r="A830" t="str">
        <f t="shared" si="37"/>
        <v>4-274</v>
      </c>
      <c r="B830">
        <f t="shared" si="38"/>
        <v>4</v>
      </c>
      <c r="C830">
        <v>274</v>
      </c>
      <c r="D830" t="s">
        <v>17202</v>
      </c>
      <c r="E830" t="s">
        <v>9730</v>
      </c>
      <c r="F830">
        <v>10075</v>
      </c>
      <c r="G830" t="s">
        <v>7873</v>
      </c>
      <c r="H830">
        <v>1952814180</v>
      </c>
      <c r="I830" t="s">
        <v>131</v>
      </c>
      <c r="K830" t="s">
        <v>133</v>
      </c>
      <c r="L830" t="s">
        <v>7582</v>
      </c>
      <c r="M830" t="s">
        <v>7583</v>
      </c>
      <c r="P830" s="31" t="str">
        <f t="shared" si="39"/>
        <v>Al-Amin Homoeo Hall (Dr.Md.Kari Amdhadul Haque)</v>
      </c>
    </row>
    <row r="831" spans="1:16" hidden="1">
      <c r="A831" t="str">
        <f t="shared" si="37"/>
        <v>5-274</v>
      </c>
      <c r="B831">
        <f t="shared" si="38"/>
        <v>5</v>
      </c>
      <c r="C831">
        <v>274</v>
      </c>
      <c r="D831" t="s">
        <v>17202</v>
      </c>
      <c r="E831" t="s">
        <v>9307</v>
      </c>
      <c r="F831">
        <v>9716</v>
      </c>
      <c r="G831" t="s">
        <v>9308</v>
      </c>
      <c r="H831">
        <v>1721084925</v>
      </c>
      <c r="I831" t="s">
        <v>131</v>
      </c>
      <c r="J831" t="s">
        <v>132</v>
      </c>
      <c r="K831" t="s">
        <v>133</v>
      </c>
      <c r="L831" t="s">
        <v>9309</v>
      </c>
      <c r="M831" t="s">
        <v>9309</v>
      </c>
      <c r="P831" s="31" t="str">
        <f t="shared" si="39"/>
        <v>Alom Harbal And Homoeo (Dr. Khurshed Alom)</v>
      </c>
    </row>
    <row r="832" spans="1:16" hidden="1">
      <c r="A832" t="str">
        <f t="shared" si="37"/>
        <v>6-274</v>
      </c>
      <c r="B832">
        <f t="shared" si="38"/>
        <v>6</v>
      </c>
      <c r="C832">
        <v>274</v>
      </c>
      <c r="D832" t="s">
        <v>17202</v>
      </c>
      <c r="E832" t="s">
        <v>9333</v>
      </c>
      <c r="F832">
        <v>9727</v>
      </c>
      <c r="G832" t="s">
        <v>9334</v>
      </c>
      <c r="H832">
        <v>1993426716</v>
      </c>
      <c r="I832" t="s">
        <v>131</v>
      </c>
      <c r="J832" t="s">
        <v>172</v>
      </c>
      <c r="K832" t="s">
        <v>133</v>
      </c>
      <c r="L832" t="s">
        <v>7582</v>
      </c>
      <c r="M832" t="s">
        <v>9319</v>
      </c>
      <c r="P832" s="31" t="str">
        <f t="shared" si="39"/>
        <v>Anis Homoeo Hall (Dr. Anis Khan)</v>
      </c>
    </row>
    <row r="833" spans="1:16" hidden="1">
      <c r="A833" t="str">
        <f t="shared" si="37"/>
        <v>7-274</v>
      </c>
      <c r="B833">
        <f t="shared" si="38"/>
        <v>7</v>
      </c>
      <c r="C833">
        <v>274</v>
      </c>
      <c r="D833" t="s">
        <v>17202</v>
      </c>
      <c r="E833" t="s">
        <v>10686</v>
      </c>
      <c r="F833">
        <v>10729</v>
      </c>
      <c r="G833" t="s">
        <v>10687</v>
      </c>
      <c r="H833">
        <v>1933428685</v>
      </c>
      <c r="I833" t="s">
        <v>131</v>
      </c>
      <c r="J833" t="s">
        <v>2596</v>
      </c>
      <c r="K833" t="s">
        <v>133</v>
      </c>
      <c r="L833" t="s">
        <v>18924</v>
      </c>
      <c r="M833" t="s">
        <v>18925</v>
      </c>
      <c r="P833" s="31" t="str">
        <f t="shared" si="39"/>
        <v>Anjoli Homoeo Hall (Dr. Dhilip Kumar Sarkar ( Tito))</v>
      </c>
    </row>
    <row r="834" spans="1:16" hidden="1">
      <c r="A834" t="str">
        <f t="shared" ref="A834:A897" si="40">B834&amp;"-"&amp;C834</f>
        <v>8-274</v>
      </c>
      <c r="B834">
        <f t="shared" ref="B834:B897" si="41">IF(C834=C833,B833+1,1)</f>
        <v>8</v>
      </c>
      <c r="C834">
        <v>274</v>
      </c>
      <c r="D834" t="s">
        <v>17202</v>
      </c>
      <c r="E834" t="s">
        <v>9901</v>
      </c>
      <c r="F834">
        <v>10263</v>
      </c>
      <c r="G834" t="s">
        <v>9902</v>
      </c>
      <c r="H834">
        <v>1712457315</v>
      </c>
      <c r="I834" t="s">
        <v>131</v>
      </c>
      <c r="K834" t="s">
        <v>152</v>
      </c>
      <c r="L834" t="s">
        <v>9903</v>
      </c>
      <c r="M834" t="s">
        <v>9904</v>
      </c>
      <c r="P834" s="31" t="str">
        <f t="shared" ref="P834:P897" si="42">PROPER(G834&amp;" ("&amp;E834&amp;")")</f>
        <v>Arjun Homoeo Hall (Dr.Nepal Chandra Ray)</v>
      </c>
    </row>
    <row r="835" spans="1:16" hidden="1">
      <c r="A835" t="str">
        <f t="shared" si="40"/>
        <v>9-274</v>
      </c>
      <c r="B835">
        <f t="shared" si="41"/>
        <v>9</v>
      </c>
      <c r="C835">
        <v>274</v>
      </c>
      <c r="D835" t="s">
        <v>17202</v>
      </c>
      <c r="E835" t="s">
        <v>10672</v>
      </c>
      <c r="F835">
        <v>10725</v>
      </c>
      <c r="G835" t="s">
        <v>10673</v>
      </c>
      <c r="H835">
        <v>1827481960</v>
      </c>
      <c r="I835" t="s">
        <v>131</v>
      </c>
      <c r="J835" t="s">
        <v>2596</v>
      </c>
      <c r="K835" t="s">
        <v>138</v>
      </c>
      <c r="L835" t="s">
        <v>18926</v>
      </c>
      <c r="M835" t="s">
        <v>18927</v>
      </c>
      <c r="P835" s="31" t="str">
        <f t="shared" si="42"/>
        <v>Bismillah Homoeo Center - 3 (Dr. Md. Kamrul Islam)</v>
      </c>
    </row>
    <row r="836" spans="1:16" hidden="1">
      <c r="A836" t="str">
        <f t="shared" si="40"/>
        <v>10-274</v>
      </c>
      <c r="B836">
        <f t="shared" si="41"/>
        <v>10</v>
      </c>
      <c r="C836">
        <v>274</v>
      </c>
      <c r="D836" t="s">
        <v>17202</v>
      </c>
      <c r="E836" t="s">
        <v>7656</v>
      </c>
      <c r="F836">
        <v>10070</v>
      </c>
      <c r="G836" t="s">
        <v>460</v>
      </c>
      <c r="H836">
        <v>1760232801</v>
      </c>
      <c r="I836" t="s">
        <v>131</v>
      </c>
      <c r="K836" t="s">
        <v>133</v>
      </c>
      <c r="L836" t="s">
        <v>7582</v>
      </c>
      <c r="M836" t="s">
        <v>7657</v>
      </c>
      <c r="P836" s="31" t="str">
        <f t="shared" si="42"/>
        <v>Bismillah Homoeo Hall (Dr.Md. Akter Hossen)</v>
      </c>
    </row>
    <row r="837" spans="1:16" hidden="1">
      <c r="A837" t="str">
        <f t="shared" si="40"/>
        <v>11-274</v>
      </c>
      <c r="B837">
        <f t="shared" si="41"/>
        <v>11</v>
      </c>
      <c r="C837">
        <v>274</v>
      </c>
      <c r="D837" t="s">
        <v>17202</v>
      </c>
      <c r="E837" t="s">
        <v>10662</v>
      </c>
      <c r="F837">
        <v>10718</v>
      </c>
      <c r="G837" t="s">
        <v>10663</v>
      </c>
      <c r="H837">
        <v>1758590198</v>
      </c>
      <c r="I837" t="s">
        <v>131</v>
      </c>
      <c r="J837" t="s">
        <v>2596</v>
      </c>
      <c r="K837" t="s">
        <v>152</v>
      </c>
      <c r="L837" t="s">
        <v>7582</v>
      </c>
      <c r="M837" t="s">
        <v>18928</v>
      </c>
      <c r="P837" s="31" t="str">
        <f t="shared" si="42"/>
        <v>Bismillah Homoeo Hall ( 2) (Dr. Golam Mustafa)</v>
      </c>
    </row>
    <row r="838" spans="1:16" hidden="1">
      <c r="A838" t="str">
        <f t="shared" si="40"/>
        <v>12-274</v>
      </c>
      <c r="B838">
        <f t="shared" si="41"/>
        <v>12</v>
      </c>
      <c r="C838">
        <v>274</v>
      </c>
      <c r="D838" t="s">
        <v>17202</v>
      </c>
      <c r="E838" t="s">
        <v>9783</v>
      </c>
      <c r="F838">
        <v>10406</v>
      </c>
      <c r="G838" t="s">
        <v>9784</v>
      </c>
      <c r="H838">
        <v>1721143540</v>
      </c>
      <c r="I838" t="s">
        <v>131</v>
      </c>
      <c r="J838" t="s">
        <v>2596</v>
      </c>
      <c r="K838" t="s">
        <v>133</v>
      </c>
      <c r="L838" t="s">
        <v>7582</v>
      </c>
      <c r="M838" t="s">
        <v>18929</v>
      </c>
      <c r="P838" s="31" t="str">
        <f t="shared" si="42"/>
        <v>Burmon Homoeo Hall (Dr.Babul Chandra Burmon)</v>
      </c>
    </row>
    <row r="839" spans="1:16" hidden="1">
      <c r="A839" t="str">
        <f t="shared" si="40"/>
        <v>13-274</v>
      </c>
      <c r="B839">
        <f t="shared" si="41"/>
        <v>13</v>
      </c>
      <c r="C839">
        <v>274</v>
      </c>
      <c r="D839" t="s">
        <v>17202</v>
      </c>
      <c r="E839" t="s">
        <v>7581</v>
      </c>
      <c r="F839">
        <v>10073</v>
      </c>
      <c r="G839" t="s">
        <v>226</v>
      </c>
      <c r="H839">
        <v>1876221112</v>
      </c>
      <c r="I839" t="s">
        <v>131</v>
      </c>
      <c r="K839" t="s">
        <v>133</v>
      </c>
      <c r="L839" t="s">
        <v>7582</v>
      </c>
      <c r="M839" t="s">
        <v>7583</v>
      </c>
      <c r="P839" s="31" t="str">
        <f t="shared" si="42"/>
        <v>Cure Homoeo Hall (Dr.Atiqur Rahman)</v>
      </c>
    </row>
    <row r="840" spans="1:16" hidden="1">
      <c r="A840" t="str">
        <f t="shared" si="40"/>
        <v>14-274</v>
      </c>
      <c r="B840">
        <f t="shared" si="41"/>
        <v>14</v>
      </c>
      <c r="C840">
        <v>274</v>
      </c>
      <c r="D840" t="s">
        <v>17202</v>
      </c>
      <c r="E840" t="s">
        <v>9363</v>
      </c>
      <c r="F840">
        <v>9752</v>
      </c>
      <c r="G840" t="s">
        <v>5175</v>
      </c>
      <c r="H840">
        <v>1724101756</v>
      </c>
      <c r="I840" t="s">
        <v>131</v>
      </c>
      <c r="J840" t="s">
        <v>230</v>
      </c>
      <c r="K840" t="s">
        <v>138</v>
      </c>
      <c r="L840" t="s">
        <v>9364</v>
      </c>
      <c r="M840" t="s">
        <v>7582</v>
      </c>
      <c r="P840" s="31" t="str">
        <f t="shared" si="42"/>
        <v>Datta Homoeo Hall (Dr. Himangsu Kumar Datta)</v>
      </c>
    </row>
    <row r="841" spans="1:16" hidden="1">
      <c r="A841" t="str">
        <f t="shared" si="40"/>
        <v>15-274</v>
      </c>
      <c r="B841">
        <f t="shared" si="41"/>
        <v>15</v>
      </c>
      <c r="C841">
        <v>274</v>
      </c>
      <c r="D841" t="s">
        <v>17202</v>
      </c>
      <c r="E841" t="s">
        <v>7661</v>
      </c>
      <c r="F841">
        <v>10068</v>
      </c>
      <c r="G841" t="s">
        <v>7662</v>
      </c>
      <c r="H841">
        <v>1721842601</v>
      </c>
      <c r="I841" t="s">
        <v>131</v>
      </c>
      <c r="K841" t="s">
        <v>133</v>
      </c>
      <c r="L841" t="s">
        <v>7582</v>
      </c>
      <c r="M841" t="s">
        <v>7663</v>
      </c>
      <c r="P841" s="31" t="str">
        <f t="shared" si="42"/>
        <v>Datto Homoeo Hall (Dr.Omul Kumar Datto)</v>
      </c>
    </row>
    <row r="842" spans="1:16" hidden="1">
      <c r="A842" t="str">
        <f t="shared" si="40"/>
        <v>16-274</v>
      </c>
      <c r="B842">
        <f t="shared" si="41"/>
        <v>16</v>
      </c>
      <c r="C842">
        <v>274</v>
      </c>
      <c r="D842" t="s">
        <v>17202</v>
      </c>
      <c r="E842" t="s">
        <v>9352</v>
      </c>
      <c r="F842">
        <v>9745</v>
      </c>
      <c r="G842" t="s">
        <v>5982</v>
      </c>
      <c r="H842" t="s">
        <v>9353</v>
      </c>
      <c r="I842" t="s">
        <v>131</v>
      </c>
      <c r="J842" t="s">
        <v>397</v>
      </c>
      <c r="K842" t="s">
        <v>138</v>
      </c>
      <c r="L842" t="s">
        <v>9314</v>
      </c>
      <c r="M842" t="s">
        <v>9314</v>
      </c>
      <c r="P842" s="31" t="str">
        <f t="shared" si="42"/>
        <v>Dipok Homoeo Hall (Dr. Khogen Podder)</v>
      </c>
    </row>
    <row r="843" spans="1:16" hidden="1">
      <c r="A843" t="str">
        <f t="shared" si="40"/>
        <v>17-274</v>
      </c>
      <c r="B843">
        <f t="shared" si="41"/>
        <v>17</v>
      </c>
      <c r="C843">
        <v>274</v>
      </c>
      <c r="D843" t="s">
        <v>17202</v>
      </c>
      <c r="E843" t="s">
        <v>9344</v>
      </c>
      <c r="F843">
        <v>9736</v>
      </c>
      <c r="G843" t="s">
        <v>7539</v>
      </c>
      <c r="H843">
        <v>1721239274</v>
      </c>
      <c r="I843" t="s">
        <v>131</v>
      </c>
      <c r="J843" t="s">
        <v>172</v>
      </c>
      <c r="K843" t="s">
        <v>133</v>
      </c>
      <c r="L843" t="s">
        <v>9340</v>
      </c>
      <c r="M843" t="s">
        <v>8758</v>
      </c>
      <c r="P843" s="31" t="str">
        <f t="shared" si="42"/>
        <v>Doctors Homoeo Hall (Dr. Oruna Vottacharjo)</v>
      </c>
    </row>
    <row r="844" spans="1:16" hidden="1">
      <c r="A844" t="str">
        <f t="shared" si="40"/>
        <v>18-274</v>
      </c>
      <c r="B844">
        <f t="shared" si="41"/>
        <v>18</v>
      </c>
      <c r="C844">
        <v>274</v>
      </c>
      <c r="D844" t="s">
        <v>17202</v>
      </c>
      <c r="E844" t="s">
        <v>9917</v>
      </c>
      <c r="F844">
        <v>10274</v>
      </c>
      <c r="G844" t="s">
        <v>9918</v>
      </c>
      <c r="H844">
        <v>1934625474</v>
      </c>
      <c r="I844" t="s">
        <v>131</v>
      </c>
      <c r="K844" t="s">
        <v>152</v>
      </c>
      <c r="L844" t="s">
        <v>18930</v>
      </c>
      <c r="M844" t="s">
        <v>18931</v>
      </c>
      <c r="P844" s="31" t="str">
        <f t="shared" si="42"/>
        <v>Drubo Homoeo Hall (Dr. Pijus Kanti Sarkar)</v>
      </c>
    </row>
    <row r="845" spans="1:16" hidden="1">
      <c r="A845" t="str">
        <f t="shared" si="40"/>
        <v>19-274</v>
      </c>
      <c r="B845">
        <f t="shared" si="41"/>
        <v>19</v>
      </c>
      <c r="C845">
        <v>274</v>
      </c>
      <c r="D845" t="s">
        <v>17202</v>
      </c>
      <c r="E845" t="s">
        <v>9906</v>
      </c>
      <c r="F845">
        <v>10266</v>
      </c>
      <c r="G845" t="s">
        <v>9907</v>
      </c>
      <c r="H845">
        <v>1724101756</v>
      </c>
      <c r="I845" t="s">
        <v>131</v>
      </c>
      <c r="K845" t="s">
        <v>133</v>
      </c>
      <c r="L845" t="s">
        <v>9903</v>
      </c>
      <c r="M845" t="s">
        <v>9904</v>
      </c>
      <c r="P845" s="31" t="str">
        <f t="shared" si="42"/>
        <v>Dutta Homoeo Hall-4 (Dr.Himangsho Kumar Dutta)</v>
      </c>
    </row>
    <row r="846" spans="1:16" hidden="1">
      <c r="A846" t="str">
        <f t="shared" si="40"/>
        <v>20-274</v>
      </c>
      <c r="B846">
        <f t="shared" si="41"/>
        <v>20</v>
      </c>
      <c r="C846">
        <v>274</v>
      </c>
      <c r="D846" t="s">
        <v>17202</v>
      </c>
      <c r="E846" t="s">
        <v>9912</v>
      </c>
      <c r="F846">
        <v>10270</v>
      </c>
      <c r="G846" t="s">
        <v>9913</v>
      </c>
      <c r="H846">
        <v>1923570600</v>
      </c>
      <c r="I846" t="s">
        <v>131</v>
      </c>
      <c r="K846" t="s">
        <v>152</v>
      </c>
      <c r="L846" t="s">
        <v>9903</v>
      </c>
      <c r="M846" t="s">
        <v>9904</v>
      </c>
      <c r="P846" s="31" t="str">
        <f t="shared" si="42"/>
        <v>Gandha Homoeo Hall (Dr.Runjit)</v>
      </c>
    </row>
    <row r="847" spans="1:16" hidden="1">
      <c r="A847" t="str">
        <f t="shared" si="40"/>
        <v>21-274</v>
      </c>
      <c r="B847">
        <f t="shared" si="41"/>
        <v>21</v>
      </c>
      <c r="C847">
        <v>274</v>
      </c>
      <c r="D847" t="s">
        <v>17202</v>
      </c>
      <c r="E847" t="s">
        <v>9326</v>
      </c>
      <c r="F847">
        <v>9724</v>
      </c>
      <c r="G847" t="s">
        <v>9327</v>
      </c>
      <c r="H847">
        <v>1991718777</v>
      </c>
      <c r="I847" t="s">
        <v>131</v>
      </c>
      <c r="J847" t="s">
        <v>132</v>
      </c>
      <c r="K847" t="s">
        <v>133</v>
      </c>
      <c r="L847" t="s">
        <v>9324</v>
      </c>
      <c r="M847" t="s">
        <v>9309</v>
      </c>
      <c r="P847" s="31" t="str">
        <f t="shared" si="42"/>
        <v>Gautam Homoeo Hall (Dr. Gautam Ray)</v>
      </c>
    </row>
    <row r="848" spans="1:16" hidden="1">
      <c r="A848" t="str">
        <f t="shared" si="40"/>
        <v>22-274</v>
      </c>
      <c r="B848">
        <f t="shared" si="41"/>
        <v>22</v>
      </c>
      <c r="C848">
        <v>274</v>
      </c>
      <c r="D848" t="s">
        <v>17202</v>
      </c>
      <c r="E848" t="s">
        <v>9698</v>
      </c>
      <c r="F848">
        <v>10052</v>
      </c>
      <c r="G848" t="s">
        <v>2132</v>
      </c>
      <c r="H848">
        <v>1725515107</v>
      </c>
      <c r="I848" t="s">
        <v>1311</v>
      </c>
      <c r="J848" t="s">
        <v>306</v>
      </c>
      <c r="K848" t="s">
        <v>133</v>
      </c>
      <c r="L848" t="s">
        <v>9580</v>
      </c>
      <c r="M848" t="s">
        <v>9699</v>
      </c>
      <c r="P848" s="31" t="str">
        <f t="shared" si="42"/>
        <v>German Homoeo Hall (Dr. Ripon Kumar Pondit)</v>
      </c>
    </row>
    <row r="849" spans="1:16" hidden="1">
      <c r="A849" t="str">
        <f t="shared" si="40"/>
        <v>23-274</v>
      </c>
      <c r="B849">
        <f t="shared" si="41"/>
        <v>23</v>
      </c>
      <c r="C849">
        <v>274</v>
      </c>
      <c r="D849" t="s">
        <v>17202</v>
      </c>
      <c r="E849" t="s">
        <v>9374</v>
      </c>
      <c r="F849">
        <v>9764</v>
      </c>
      <c r="G849" t="s">
        <v>937</v>
      </c>
      <c r="H849">
        <v>1768952357</v>
      </c>
      <c r="I849" t="s">
        <v>131</v>
      </c>
      <c r="J849" t="s">
        <v>274</v>
      </c>
      <c r="K849" t="s">
        <v>138</v>
      </c>
      <c r="L849" t="s">
        <v>7582</v>
      </c>
      <c r="M849" t="s">
        <v>9375</v>
      </c>
      <c r="P849" s="31" t="str">
        <f t="shared" si="42"/>
        <v>Golam Homoeo Hall (Dr. Golam Rony)</v>
      </c>
    </row>
    <row r="850" spans="1:16" hidden="1">
      <c r="A850" t="str">
        <f t="shared" si="40"/>
        <v>24-274</v>
      </c>
      <c r="B850">
        <f t="shared" si="41"/>
        <v>24</v>
      </c>
      <c r="C850">
        <v>274</v>
      </c>
      <c r="D850" t="s">
        <v>17202</v>
      </c>
      <c r="E850" t="s">
        <v>9731</v>
      </c>
      <c r="F850">
        <v>10076</v>
      </c>
      <c r="G850" t="s">
        <v>9445</v>
      </c>
      <c r="H850">
        <v>1719312361</v>
      </c>
      <c r="I850" t="s">
        <v>131</v>
      </c>
      <c r="K850" t="s">
        <v>133</v>
      </c>
      <c r="L850" t="s">
        <v>7582</v>
      </c>
      <c r="M850" t="s">
        <v>7657</v>
      </c>
      <c r="P850" s="31" t="str">
        <f t="shared" si="42"/>
        <v>Grameen Homoeo Hall (Dr.Abdur Rof)</v>
      </c>
    </row>
    <row r="851" spans="1:16" hidden="1">
      <c r="A851" t="str">
        <f t="shared" si="40"/>
        <v>25-274</v>
      </c>
      <c r="B851">
        <f t="shared" si="41"/>
        <v>25</v>
      </c>
      <c r="C851">
        <v>274</v>
      </c>
      <c r="D851" t="s">
        <v>17202</v>
      </c>
      <c r="E851" t="s">
        <v>9330</v>
      </c>
      <c r="F851">
        <v>9726</v>
      </c>
      <c r="G851" t="s">
        <v>9331</v>
      </c>
      <c r="H851">
        <v>1718754332</v>
      </c>
      <c r="I851" t="s">
        <v>131</v>
      </c>
      <c r="J851" t="s">
        <v>172</v>
      </c>
      <c r="K851" t="s">
        <v>152</v>
      </c>
      <c r="L851" t="s">
        <v>7582</v>
      </c>
      <c r="M851" t="s">
        <v>9332</v>
      </c>
      <c r="P851" s="31" t="str">
        <f t="shared" si="42"/>
        <v>Hasna Homoeo Hall (Dr. Hasam Uddin)</v>
      </c>
    </row>
    <row r="852" spans="1:16" hidden="1">
      <c r="A852" t="str">
        <f t="shared" si="40"/>
        <v>26-274</v>
      </c>
      <c r="B852">
        <f t="shared" si="41"/>
        <v>26</v>
      </c>
      <c r="C852">
        <v>274</v>
      </c>
      <c r="D852" t="s">
        <v>17202</v>
      </c>
      <c r="E852" t="s">
        <v>146</v>
      </c>
      <c r="F852">
        <v>9748</v>
      </c>
      <c r="G852" t="s">
        <v>9356</v>
      </c>
      <c r="H852" t="s">
        <v>9357</v>
      </c>
      <c r="I852" t="s">
        <v>131</v>
      </c>
      <c r="J852" t="s">
        <v>230</v>
      </c>
      <c r="K852" t="s">
        <v>152</v>
      </c>
      <c r="L852" t="s">
        <v>9358</v>
      </c>
      <c r="M852" t="s">
        <v>9358</v>
      </c>
      <c r="P852" s="31" t="str">
        <f t="shared" si="42"/>
        <v>Hemal Homoeo Hall (Dr. Porimol)</v>
      </c>
    </row>
    <row r="853" spans="1:16" hidden="1">
      <c r="A853" t="str">
        <f t="shared" si="40"/>
        <v>27-274</v>
      </c>
      <c r="B853">
        <f t="shared" si="41"/>
        <v>27</v>
      </c>
      <c r="C853">
        <v>274</v>
      </c>
      <c r="D853" t="s">
        <v>17202</v>
      </c>
      <c r="E853" t="s">
        <v>9320</v>
      </c>
      <c r="F853">
        <v>9722</v>
      </c>
      <c r="G853" t="s">
        <v>9321</v>
      </c>
      <c r="H853">
        <v>1710769462</v>
      </c>
      <c r="I853" t="s">
        <v>131</v>
      </c>
      <c r="J853" t="s">
        <v>132</v>
      </c>
      <c r="K853" t="s">
        <v>133</v>
      </c>
      <c r="L853" t="s">
        <v>7582</v>
      </c>
      <c r="M853" t="s">
        <v>9309</v>
      </c>
      <c r="P853" s="31" t="str">
        <f t="shared" si="42"/>
        <v>Heneman Homoeo Hall (Dr. Abdul Jabbar)</v>
      </c>
    </row>
    <row r="854" spans="1:16" hidden="1">
      <c r="A854" t="str">
        <f t="shared" si="40"/>
        <v>28-274</v>
      </c>
      <c r="B854">
        <f t="shared" si="41"/>
        <v>28</v>
      </c>
      <c r="C854">
        <v>274</v>
      </c>
      <c r="D854" t="s">
        <v>17202</v>
      </c>
      <c r="E854" t="s">
        <v>9336</v>
      </c>
      <c r="F854">
        <v>9729</v>
      </c>
      <c r="G854" t="s">
        <v>9337</v>
      </c>
      <c r="H854">
        <v>1712754284</v>
      </c>
      <c r="I854" t="s">
        <v>131</v>
      </c>
      <c r="J854" t="s">
        <v>172</v>
      </c>
      <c r="K854" t="s">
        <v>133</v>
      </c>
      <c r="L854" t="s">
        <v>7582</v>
      </c>
      <c r="M854" t="s">
        <v>9319</v>
      </c>
      <c r="P854" s="31" t="str">
        <f t="shared" si="42"/>
        <v>Homoeo Somadan (Dr. Songib Ain)</v>
      </c>
    </row>
    <row r="855" spans="1:16" hidden="1">
      <c r="A855" t="str">
        <f t="shared" si="40"/>
        <v>29-274</v>
      </c>
      <c r="B855">
        <f t="shared" si="41"/>
        <v>29</v>
      </c>
      <c r="C855">
        <v>274</v>
      </c>
      <c r="D855" t="s">
        <v>17202</v>
      </c>
      <c r="E855" t="s">
        <v>3719</v>
      </c>
      <c r="F855">
        <v>10272</v>
      </c>
      <c r="G855" t="s">
        <v>575</v>
      </c>
      <c r="H855">
        <v>1712805698</v>
      </c>
      <c r="I855" t="s">
        <v>131</v>
      </c>
      <c r="K855" t="s">
        <v>152</v>
      </c>
      <c r="L855" t="s">
        <v>7582</v>
      </c>
      <c r="M855" t="s">
        <v>18932</v>
      </c>
      <c r="P855" s="31" t="str">
        <f t="shared" si="42"/>
        <v>Jaman Homoeo Hall (Dr.Nuruzzaman)</v>
      </c>
    </row>
    <row r="856" spans="1:16" hidden="1">
      <c r="A856" t="str">
        <f t="shared" si="40"/>
        <v>30-274</v>
      </c>
      <c r="B856">
        <f t="shared" si="41"/>
        <v>30</v>
      </c>
      <c r="C856">
        <v>274</v>
      </c>
      <c r="D856" t="s">
        <v>17202</v>
      </c>
      <c r="E856" t="s">
        <v>9905</v>
      </c>
      <c r="F856">
        <v>10265</v>
      </c>
      <c r="G856" t="s">
        <v>250</v>
      </c>
      <c r="H856">
        <v>1712820575</v>
      </c>
      <c r="I856" t="s">
        <v>131</v>
      </c>
      <c r="K856" t="s">
        <v>133</v>
      </c>
      <c r="L856" t="s">
        <v>9903</v>
      </c>
      <c r="M856" t="s">
        <v>9904</v>
      </c>
      <c r="P856" s="31" t="str">
        <f t="shared" si="42"/>
        <v>Janoni Homoeo Hall (Dr.Shagor Sarkar)</v>
      </c>
    </row>
    <row r="857" spans="1:16" hidden="1">
      <c r="A857" t="str">
        <f t="shared" si="40"/>
        <v>31-274</v>
      </c>
      <c r="B857">
        <f t="shared" si="41"/>
        <v>31</v>
      </c>
      <c r="C857">
        <v>274</v>
      </c>
      <c r="D857" t="s">
        <v>17202</v>
      </c>
      <c r="E857" t="s">
        <v>9914</v>
      </c>
      <c r="F857">
        <v>10271</v>
      </c>
      <c r="G857" t="s">
        <v>1059</v>
      </c>
      <c r="H857">
        <v>1710749546</v>
      </c>
      <c r="I857" t="s">
        <v>131</v>
      </c>
      <c r="K857" t="s">
        <v>133</v>
      </c>
      <c r="L857" t="s">
        <v>18933</v>
      </c>
      <c r="M857" t="s">
        <v>18933</v>
      </c>
      <c r="P857" s="31" t="str">
        <f t="shared" si="42"/>
        <v>Janoseba Homoeo Hall (Dr.Saddam Hossen Voiya)</v>
      </c>
    </row>
    <row r="858" spans="1:16" hidden="1">
      <c r="A858" t="str">
        <f t="shared" si="40"/>
        <v>32-274</v>
      </c>
      <c r="B858">
        <f t="shared" si="41"/>
        <v>32</v>
      </c>
      <c r="C858">
        <v>274</v>
      </c>
      <c r="D858" t="s">
        <v>17202</v>
      </c>
      <c r="E858" t="s">
        <v>9341</v>
      </c>
      <c r="F858">
        <v>9732</v>
      </c>
      <c r="G858" t="s">
        <v>835</v>
      </c>
      <c r="H858">
        <v>1714541488</v>
      </c>
      <c r="I858" t="s">
        <v>131</v>
      </c>
      <c r="J858" t="s">
        <v>172</v>
      </c>
      <c r="K858" t="s">
        <v>133</v>
      </c>
      <c r="L858" t="s">
        <v>7582</v>
      </c>
      <c r="M858" t="s">
        <v>9340</v>
      </c>
      <c r="P858" s="31" t="str">
        <f t="shared" si="42"/>
        <v>Joti Homoeo Hall (Dr. Tuhin Kanti )</v>
      </c>
    </row>
    <row r="859" spans="1:16" hidden="1">
      <c r="A859" t="str">
        <f t="shared" si="40"/>
        <v>33-274</v>
      </c>
      <c r="B859">
        <f t="shared" si="41"/>
        <v>33</v>
      </c>
      <c r="C859">
        <v>274</v>
      </c>
      <c r="D859" t="s">
        <v>17202</v>
      </c>
      <c r="E859" t="s">
        <v>9328</v>
      </c>
      <c r="F859">
        <v>9725</v>
      </c>
      <c r="G859" t="s">
        <v>9329</v>
      </c>
      <c r="H859">
        <v>1916131550</v>
      </c>
      <c r="I859" t="s">
        <v>131</v>
      </c>
      <c r="J859" t="s">
        <v>132</v>
      </c>
      <c r="K859" t="s">
        <v>152</v>
      </c>
      <c r="L859" t="s">
        <v>7582</v>
      </c>
      <c r="M859" t="s">
        <v>9311</v>
      </c>
      <c r="P859" s="31" t="str">
        <f t="shared" si="42"/>
        <v>Jusna Homoeo Hall (Dr. Gourango Kar)</v>
      </c>
    </row>
    <row r="860" spans="1:16" hidden="1">
      <c r="A860" t="str">
        <f t="shared" si="40"/>
        <v>34-274</v>
      </c>
      <c r="B860">
        <f t="shared" si="41"/>
        <v>34</v>
      </c>
      <c r="C860">
        <v>274</v>
      </c>
      <c r="D860" t="s">
        <v>17202</v>
      </c>
      <c r="E860" t="s">
        <v>942</v>
      </c>
      <c r="F860">
        <v>9718</v>
      </c>
      <c r="G860" t="s">
        <v>9310</v>
      </c>
      <c r="H860">
        <v>1761884817</v>
      </c>
      <c r="I860" t="s">
        <v>131</v>
      </c>
      <c r="J860" t="s">
        <v>132</v>
      </c>
      <c r="K860" t="s">
        <v>138</v>
      </c>
      <c r="L860" t="s">
        <v>9311</v>
      </c>
      <c r="M860" t="s">
        <v>9311</v>
      </c>
      <c r="P860" s="31" t="str">
        <f t="shared" si="42"/>
        <v>Kamrul Homoeo Hall (Dr. Kamrul Islam)</v>
      </c>
    </row>
    <row r="861" spans="1:16" hidden="1">
      <c r="A861" t="str">
        <f t="shared" si="40"/>
        <v>35-274</v>
      </c>
      <c r="B861">
        <f t="shared" si="41"/>
        <v>35</v>
      </c>
      <c r="C861">
        <v>274</v>
      </c>
      <c r="D861" t="s">
        <v>17202</v>
      </c>
      <c r="E861" t="s">
        <v>10678</v>
      </c>
      <c r="F861">
        <v>10727</v>
      </c>
      <c r="G861" t="s">
        <v>10679</v>
      </c>
      <c r="H861">
        <v>1723478281</v>
      </c>
      <c r="I861" t="s">
        <v>131</v>
      </c>
      <c r="J861" t="s">
        <v>2596</v>
      </c>
      <c r="K861" t="s">
        <v>152</v>
      </c>
      <c r="L861" t="s">
        <v>18934</v>
      </c>
      <c r="M861" t="s">
        <v>18935</v>
      </c>
      <c r="P861" s="31" t="str">
        <f t="shared" si="42"/>
        <v>Locknath Homoeo Hall - 3 (Dr. Chandan Kumar Shil)</v>
      </c>
    </row>
    <row r="862" spans="1:16" hidden="1">
      <c r="A862" t="str">
        <f t="shared" si="40"/>
        <v>36-274</v>
      </c>
      <c r="B862">
        <f t="shared" si="41"/>
        <v>36</v>
      </c>
      <c r="C862">
        <v>274</v>
      </c>
      <c r="D862" t="s">
        <v>17202</v>
      </c>
      <c r="E862" t="s">
        <v>10806</v>
      </c>
      <c r="F862">
        <v>10782</v>
      </c>
      <c r="G862" t="s">
        <v>10807</v>
      </c>
      <c r="H862">
        <v>1916270358</v>
      </c>
      <c r="I862" t="s">
        <v>131</v>
      </c>
      <c r="J862" t="s">
        <v>172</v>
      </c>
      <c r="K862" t="s">
        <v>152</v>
      </c>
      <c r="L862" t="s">
        <v>18936</v>
      </c>
      <c r="M862" t="s">
        <v>18936</v>
      </c>
      <c r="P862" s="31" t="str">
        <f t="shared" si="42"/>
        <v>Ma Homoeo Hall -2 (Dr. A .F.M. Shafiulla)</v>
      </c>
    </row>
    <row r="863" spans="1:16" hidden="1">
      <c r="A863" t="str">
        <f t="shared" si="40"/>
        <v>37-274</v>
      </c>
      <c r="B863">
        <f t="shared" si="41"/>
        <v>37</v>
      </c>
      <c r="C863">
        <v>274</v>
      </c>
      <c r="D863" t="s">
        <v>17202</v>
      </c>
      <c r="E863" t="s">
        <v>9376</v>
      </c>
      <c r="F863">
        <v>9765</v>
      </c>
      <c r="G863" t="s">
        <v>1111</v>
      </c>
      <c r="H863">
        <v>1973504817</v>
      </c>
      <c r="I863" t="s">
        <v>131</v>
      </c>
      <c r="J863" t="s">
        <v>274</v>
      </c>
      <c r="K863" t="s">
        <v>138</v>
      </c>
      <c r="L863" t="s">
        <v>7582</v>
      </c>
      <c r="M863" t="s">
        <v>9375</v>
      </c>
      <c r="P863" s="31" t="str">
        <f t="shared" si="42"/>
        <v>Maa Homoeo Hall (Dr. Forid Ahamed)</v>
      </c>
    </row>
    <row r="864" spans="1:16" hidden="1">
      <c r="A864" t="str">
        <f t="shared" si="40"/>
        <v>38-274</v>
      </c>
      <c r="B864">
        <f t="shared" si="41"/>
        <v>38</v>
      </c>
      <c r="C864">
        <v>274</v>
      </c>
      <c r="D864" t="s">
        <v>17202</v>
      </c>
      <c r="E864" t="s">
        <v>9796</v>
      </c>
      <c r="F864">
        <v>10724</v>
      </c>
      <c r="G864" t="s">
        <v>9797</v>
      </c>
      <c r="H864">
        <v>1740637909</v>
      </c>
      <c r="I864" t="s">
        <v>131</v>
      </c>
      <c r="J864" t="s">
        <v>2596</v>
      </c>
      <c r="K864" t="s">
        <v>133</v>
      </c>
      <c r="L864" t="s">
        <v>18937</v>
      </c>
      <c r="M864" t="s">
        <v>18938</v>
      </c>
      <c r="P864" s="31" t="str">
        <f t="shared" si="42"/>
        <v>Machum Homoeo Hall (Dr.Moin Uddin)</v>
      </c>
    </row>
    <row r="865" spans="1:16" hidden="1">
      <c r="A865" t="str">
        <f t="shared" si="40"/>
        <v>39-274</v>
      </c>
      <c r="B865">
        <f t="shared" si="41"/>
        <v>39</v>
      </c>
      <c r="C865">
        <v>274</v>
      </c>
      <c r="D865" t="s">
        <v>17202</v>
      </c>
      <c r="E865" t="s">
        <v>9370</v>
      </c>
      <c r="F865">
        <v>9758</v>
      </c>
      <c r="G865" t="s">
        <v>1730</v>
      </c>
      <c r="H865">
        <v>1718545882</v>
      </c>
      <c r="I865" t="s">
        <v>131</v>
      </c>
      <c r="J865" t="s">
        <v>274</v>
      </c>
      <c r="K865" t="s">
        <v>152</v>
      </c>
      <c r="L865" t="s">
        <v>7582</v>
      </c>
      <c r="M865" t="s">
        <v>9369</v>
      </c>
      <c r="P865" s="31" t="str">
        <f t="shared" si="42"/>
        <v>Matree Homoeo Hall (Dr. Sapon Sarkar)</v>
      </c>
    </row>
    <row r="866" spans="1:16" hidden="1">
      <c r="A866" t="str">
        <f t="shared" si="40"/>
        <v>40-274</v>
      </c>
      <c r="B866">
        <f t="shared" si="41"/>
        <v>40</v>
      </c>
      <c r="C866">
        <v>274</v>
      </c>
      <c r="D866" t="s">
        <v>17202</v>
      </c>
      <c r="E866" t="s">
        <v>9921</v>
      </c>
      <c r="F866">
        <v>10275</v>
      </c>
      <c r="G866" t="s">
        <v>4415</v>
      </c>
      <c r="H866">
        <v>1714775347</v>
      </c>
      <c r="I866" t="s">
        <v>131</v>
      </c>
      <c r="K866" t="s">
        <v>152</v>
      </c>
      <c r="L866" t="s">
        <v>9922</v>
      </c>
      <c r="M866" t="s">
        <v>18939</v>
      </c>
      <c r="P866" s="31" t="str">
        <f t="shared" si="42"/>
        <v>Maya Homoeo Hall (Dr.Kopil Kumar Kor)</v>
      </c>
    </row>
    <row r="867" spans="1:16" hidden="1">
      <c r="A867" t="str">
        <f t="shared" si="40"/>
        <v>41-274</v>
      </c>
      <c r="B867">
        <f t="shared" si="41"/>
        <v>41</v>
      </c>
      <c r="C867">
        <v>274</v>
      </c>
      <c r="D867" t="s">
        <v>17202</v>
      </c>
      <c r="E867" t="s">
        <v>3201</v>
      </c>
      <c r="F867">
        <v>9757</v>
      </c>
      <c r="G867" t="s">
        <v>544</v>
      </c>
      <c r="H867">
        <v>1916198596</v>
      </c>
      <c r="I867" t="s">
        <v>131</v>
      </c>
      <c r="J867" t="s">
        <v>274</v>
      </c>
      <c r="K867" t="s">
        <v>138</v>
      </c>
      <c r="L867" t="s">
        <v>7582</v>
      </c>
      <c r="M867" t="s">
        <v>9369</v>
      </c>
      <c r="P867" s="31" t="str">
        <f t="shared" si="42"/>
        <v>Mizan Homoeo Hall (Dr. Mijanur Rahman)</v>
      </c>
    </row>
    <row r="868" spans="1:16" hidden="1">
      <c r="A868" t="str">
        <f t="shared" si="40"/>
        <v>42-274</v>
      </c>
      <c r="B868">
        <f t="shared" si="41"/>
        <v>42</v>
      </c>
      <c r="C868">
        <v>274</v>
      </c>
      <c r="D868" t="s">
        <v>17202</v>
      </c>
      <c r="E868" t="s">
        <v>9908</v>
      </c>
      <c r="F868">
        <v>10267</v>
      </c>
      <c r="G868" t="s">
        <v>1083</v>
      </c>
      <c r="H868">
        <v>1712158028</v>
      </c>
      <c r="I868" t="s">
        <v>131</v>
      </c>
      <c r="K868" t="s">
        <v>152</v>
      </c>
      <c r="L868" t="s">
        <v>9903</v>
      </c>
      <c r="M868" t="s">
        <v>9909</v>
      </c>
      <c r="P868" s="31" t="str">
        <f t="shared" si="42"/>
        <v>Mohamaya Homoeo Hall (Dr.Rajib Ray)</v>
      </c>
    </row>
    <row r="869" spans="1:16" hidden="1">
      <c r="A869" t="str">
        <f t="shared" si="40"/>
        <v>43-274</v>
      </c>
      <c r="B869">
        <f t="shared" si="41"/>
        <v>43</v>
      </c>
      <c r="C869">
        <v>274</v>
      </c>
      <c r="D869" t="s">
        <v>17202</v>
      </c>
      <c r="E869" t="s">
        <v>9345</v>
      </c>
      <c r="F869">
        <v>9737</v>
      </c>
      <c r="G869" t="s">
        <v>9346</v>
      </c>
      <c r="H869">
        <v>1704040045</v>
      </c>
      <c r="I869" t="s">
        <v>131</v>
      </c>
      <c r="J869" t="s">
        <v>172</v>
      </c>
      <c r="K869" t="s">
        <v>133</v>
      </c>
      <c r="L869" t="s">
        <v>9340</v>
      </c>
      <c r="M869" t="s">
        <v>8758</v>
      </c>
      <c r="P869" s="31" t="str">
        <f t="shared" si="42"/>
        <v>Morden Homoeo Hall (Dr. Polas Biswas)</v>
      </c>
    </row>
    <row r="870" spans="1:16" hidden="1">
      <c r="A870" t="str">
        <f t="shared" si="40"/>
        <v>44-274</v>
      </c>
      <c r="B870">
        <f t="shared" si="41"/>
        <v>44</v>
      </c>
      <c r="C870">
        <v>274</v>
      </c>
      <c r="D870" t="s">
        <v>17202</v>
      </c>
      <c r="E870" t="s">
        <v>11284</v>
      </c>
      <c r="F870">
        <v>11168</v>
      </c>
      <c r="G870" t="s">
        <v>17225</v>
      </c>
      <c r="H870">
        <v>1934448026</v>
      </c>
      <c r="I870">
        <v>0</v>
      </c>
      <c r="J870">
        <v>0</v>
      </c>
      <c r="K870" t="s">
        <v>138</v>
      </c>
      <c r="L870" t="s">
        <v>7582</v>
      </c>
      <c r="M870" t="s">
        <v>7582</v>
      </c>
      <c r="P870" s="31" t="str">
        <f t="shared" si="42"/>
        <v>Mpo-Saeid Atikullah-Netrokona (Self Stock)</v>
      </c>
    </row>
    <row r="871" spans="1:16" hidden="1">
      <c r="A871" t="str">
        <f t="shared" si="40"/>
        <v>45-274</v>
      </c>
      <c r="B871">
        <f t="shared" si="41"/>
        <v>45</v>
      </c>
      <c r="C871">
        <v>274</v>
      </c>
      <c r="D871" t="s">
        <v>17202</v>
      </c>
      <c r="E871" t="s">
        <v>9349</v>
      </c>
      <c r="F871">
        <v>9739</v>
      </c>
      <c r="G871" t="s">
        <v>672</v>
      </c>
      <c r="H871">
        <v>1753638225</v>
      </c>
      <c r="I871" t="s">
        <v>131</v>
      </c>
      <c r="J871" t="s">
        <v>397</v>
      </c>
      <c r="K871" t="s">
        <v>152</v>
      </c>
      <c r="L871" t="s">
        <v>7582</v>
      </c>
      <c r="M871" t="s">
        <v>9314</v>
      </c>
      <c r="P871" s="31" t="str">
        <f t="shared" si="42"/>
        <v>Mukti Homoeo Hall (Dr. Kamrul Hpssain)</v>
      </c>
    </row>
    <row r="872" spans="1:16" hidden="1">
      <c r="A872" t="str">
        <f t="shared" si="40"/>
        <v>46-274</v>
      </c>
      <c r="B872">
        <f t="shared" si="41"/>
        <v>46</v>
      </c>
      <c r="C872">
        <v>274</v>
      </c>
      <c r="D872" t="s">
        <v>17202</v>
      </c>
      <c r="E872" t="s">
        <v>9373</v>
      </c>
      <c r="F872">
        <v>9761</v>
      </c>
      <c r="G872" t="s">
        <v>7829</v>
      </c>
      <c r="H872">
        <v>1713584883</v>
      </c>
      <c r="I872" t="s">
        <v>131</v>
      </c>
      <c r="J872" t="s">
        <v>274</v>
      </c>
      <c r="K872" t="s">
        <v>152</v>
      </c>
      <c r="L872" t="s">
        <v>7582</v>
      </c>
      <c r="M872" t="s">
        <v>9314</v>
      </c>
      <c r="P872" s="31" t="str">
        <f t="shared" si="42"/>
        <v>Nirob Homoeo Hall (Dr. Sonjal Sarkar)</v>
      </c>
    </row>
    <row r="873" spans="1:16" hidden="1">
      <c r="A873" t="str">
        <f t="shared" si="40"/>
        <v>47-274</v>
      </c>
      <c r="B873">
        <f t="shared" si="41"/>
        <v>47</v>
      </c>
      <c r="C873">
        <v>274</v>
      </c>
      <c r="D873" t="s">
        <v>17202</v>
      </c>
      <c r="E873" t="s">
        <v>9361</v>
      </c>
      <c r="F873">
        <v>9751</v>
      </c>
      <c r="G873" t="s">
        <v>9362</v>
      </c>
      <c r="H873">
        <v>1716500649</v>
      </c>
      <c r="I873" t="s">
        <v>131</v>
      </c>
      <c r="J873" t="s">
        <v>230</v>
      </c>
      <c r="K873" t="s">
        <v>133</v>
      </c>
      <c r="L873" t="s">
        <v>9358</v>
      </c>
      <c r="M873" t="s">
        <v>7582</v>
      </c>
      <c r="P873" s="31" t="str">
        <f t="shared" si="42"/>
        <v>Nobin Pharmacy (Dr. Ujjal Sarkar)</v>
      </c>
    </row>
    <row r="874" spans="1:16" hidden="1">
      <c r="A874" t="str">
        <f t="shared" si="40"/>
        <v>48-274</v>
      </c>
      <c r="B874">
        <f t="shared" si="41"/>
        <v>48</v>
      </c>
      <c r="C874">
        <v>274</v>
      </c>
      <c r="D874" t="s">
        <v>17202</v>
      </c>
      <c r="E874" t="s">
        <v>9338</v>
      </c>
      <c r="F874">
        <v>9731</v>
      </c>
      <c r="G874" t="s">
        <v>9339</v>
      </c>
      <c r="H874">
        <v>1767938483</v>
      </c>
      <c r="I874" t="s">
        <v>131</v>
      </c>
      <c r="J874" t="s">
        <v>172</v>
      </c>
      <c r="K874" t="s">
        <v>133</v>
      </c>
      <c r="L874" t="s">
        <v>7582</v>
      </c>
      <c r="M874" t="s">
        <v>9340</v>
      </c>
      <c r="N874" t="s">
        <v>1608</v>
      </c>
      <c r="P874" s="31" t="str">
        <f t="shared" si="42"/>
        <v>Onanno Homoeo Hall (Dr. Gibon Lal Sarker)</v>
      </c>
    </row>
    <row r="875" spans="1:16" hidden="1">
      <c r="A875" t="str">
        <f t="shared" si="40"/>
        <v>49-274</v>
      </c>
      <c r="B875">
        <f t="shared" si="41"/>
        <v>49</v>
      </c>
      <c r="C875">
        <v>274</v>
      </c>
      <c r="D875" t="s">
        <v>17202</v>
      </c>
      <c r="E875" t="s">
        <v>10804</v>
      </c>
      <c r="F875">
        <v>10781</v>
      </c>
      <c r="G875" t="s">
        <v>10805</v>
      </c>
      <c r="H875">
        <v>1726142987</v>
      </c>
      <c r="I875" t="s">
        <v>131</v>
      </c>
      <c r="J875" t="s">
        <v>2596</v>
      </c>
      <c r="K875" t="s">
        <v>152</v>
      </c>
      <c r="L875" t="s">
        <v>18926</v>
      </c>
      <c r="M875" t="s">
        <v>18926</v>
      </c>
      <c r="P875" s="31" t="str">
        <f t="shared" si="42"/>
        <v>Oprna Homoeo Hall (Dr. Bijon Kishor Ray)</v>
      </c>
    </row>
    <row r="876" spans="1:16" hidden="1">
      <c r="A876" t="str">
        <f t="shared" si="40"/>
        <v>50-274</v>
      </c>
      <c r="B876">
        <f t="shared" si="41"/>
        <v>50</v>
      </c>
      <c r="C876">
        <v>274</v>
      </c>
      <c r="D876" t="s">
        <v>17202</v>
      </c>
      <c r="E876" t="s">
        <v>10777</v>
      </c>
      <c r="F876">
        <v>10779</v>
      </c>
      <c r="G876" t="s">
        <v>252</v>
      </c>
      <c r="H876" t="s">
        <v>10778</v>
      </c>
      <c r="I876" t="s">
        <v>131</v>
      </c>
      <c r="J876" t="s">
        <v>2596</v>
      </c>
      <c r="K876" t="s">
        <v>133</v>
      </c>
      <c r="L876" t="s">
        <v>18940</v>
      </c>
      <c r="M876" t="s">
        <v>18941</v>
      </c>
      <c r="P876" s="31" t="str">
        <f t="shared" si="42"/>
        <v>Principal Homoeo Hall (Dr. Mohatacim Billa ( Mafi ))</v>
      </c>
    </row>
    <row r="877" spans="1:16" hidden="1">
      <c r="A877" t="str">
        <f t="shared" si="40"/>
        <v>51-274</v>
      </c>
      <c r="B877">
        <f t="shared" si="41"/>
        <v>51</v>
      </c>
      <c r="C877">
        <v>274</v>
      </c>
      <c r="D877" t="s">
        <v>17202</v>
      </c>
      <c r="E877" t="s">
        <v>8945</v>
      </c>
      <c r="F877">
        <v>10034</v>
      </c>
      <c r="G877" t="s">
        <v>8946</v>
      </c>
      <c r="H877">
        <v>1776737471</v>
      </c>
      <c r="I877" t="s">
        <v>1311</v>
      </c>
      <c r="J877" t="s">
        <v>306</v>
      </c>
      <c r="K877" t="s">
        <v>133</v>
      </c>
      <c r="L877" t="s">
        <v>7582</v>
      </c>
      <c r="M877" t="s">
        <v>8944</v>
      </c>
      <c r="P877" s="31" t="str">
        <f t="shared" si="42"/>
        <v>Prionti Homoeo Hall (Dr. Jhaba Rani Shaha)</v>
      </c>
    </row>
    <row r="878" spans="1:16" hidden="1">
      <c r="A878" t="str">
        <f t="shared" si="40"/>
        <v>52-274</v>
      </c>
      <c r="B878">
        <f t="shared" si="41"/>
        <v>52</v>
      </c>
      <c r="C878">
        <v>274</v>
      </c>
      <c r="D878" t="s">
        <v>17202</v>
      </c>
      <c r="E878" t="s">
        <v>9732</v>
      </c>
      <c r="F878">
        <v>10077</v>
      </c>
      <c r="G878" t="s">
        <v>9733</v>
      </c>
      <c r="H878">
        <v>1785727278</v>
      </c>
      <c r="I878" t="s">
        <v>131</v>
      </c>
      <c r="K878" t="s">
        <v>133</v>
      </c>
      <c r="L878" t="s">
        <v>7582</v>
      </c>
      <c r="M878" t="s">
        <v>7583</v>
      </c>
      <c r="P878" s="31" t="str">
        <f t="shared" si="42"/>
        <v>Ranjon Homoeo Hall (Dr.Tushar Goon)</v>
      </c>
    </row>
    <row r="879" spans="1:16" hidden="1">
      <c r="A879" t="str">
        <f t="shared" si="40"/>
        <v>53-274</v>
      </c>
      <c r="B879">
        <f t="shared" si="41"/>
        <v>53</v>
      </c>
      <c r="C879">
        <v>274</v>
      </c>
      <c r="D879" t="s">
        <v>17202</v>
      </c>
      <c r="E879" t="s">
        <v>9365</v>
      </c>
      <c r="F879">
        <v>9753</v>
      </c>
      <c r="G879" t="s">
        <v>3358</v>
      </c>
      <c r="H879">
        <v>1739988500</v>
      </c>
      <c r="I879" t="s">
        <v>131</v>
      </c>
      <c r="J879" t="s">
        <v>230</v>
      </c>
      <c r="K879" t="s">
        <v>138</v>
      </c>
      <c r="L879" t="s">
        <v>9364</v>
      </c>
      <c r="M879" t="s">
        <v>9366</v>
      </c>
      <c r="P879" s="31" t="str">
        <f t="shared" si="42"/>
        <v>Ripon Homoeo Hall (Dr.Bakul Sarkar)</v>
      </c>
    </row>
    <row r="880" spans="1:16" hidden="1">
      <c r="A880" t="str">
        <f t="shared" si="40"/>
        <v>54-274</v>
      </c>
      <c r="B880">
        <f t="shared" si="41"/>
        <v>54</v>
      </c>
      <c r="C880">
        <v>274</v>
      </c>
      <c r="D880" t="s">
        <v>17202</v>
      </c>
      <c r="E880" t="s">
        <v>9312</v>
      </c>
      <c r="F880">
        <v>9719</v>
      </c>
      <c r="G880" t="s">
        <v>9313</v>
      </c>
      <c r="H880">
        <v>1984143704</v>
      </c>
      <c r="I880" t="s">
        <v>131</v>
      </c>
      <c r="J880" t="s">
        <v>132</v>
      </c>
      <c r="K880" t="s">
        <v>133</v>
      </c>
      <c r="L880" t="s">
        <v>9314</v>
      </c>
      <c r="M880" t="s">
        <v>9314</v>
      </c>
      <c r="P880" s="31" t="str">
        <f t="shared" si="42"/>
        <v>Sabbir Homoeo Hall (Dr. Abdur Roshed)</v>
      </c>
    </row>
    <row r="881" spans="1:16" hidden="1">
      <c r="A881" t="str">
        <f t="shared" si="40"/>
        <v>55-274</v>
      </c>
      <c r="B881">
        <f t="shared" si="41"/>
        <v>55</v>
      </c>
      <c r="C881">
        <v>274</v>
      </c>
      <c r="D881" t="s">
        <v>17202</v>
      </c>
      <c r="E881" t="s">
        <v>10657</v>
      </c>
      <c r="F881">
        <v>10716</v>
      </c>
      <c r="G881" t="s">
        <v>10658</v>
      </c>
      <c r="H881">
        <v>1712973938</v>
      </c>
      <c r="I881" t="s">
        <v>131</v>
      </c>
      <c r="J881" t="s">
        <v>2596</v>
      </c>
      <c r="K881" t="s">
        <v>152</v>
      </c>
      <c r="L881" t="s">
        <v>7582</v>
      </c>
      <c r="M881" t="s">
        <v>10659</v>
      </c>
      <c r="P881" s="31" t="str">
        <f t="shared" si="42"/>
        <v>Sadh Homoeo Hall (Dr. Md. Julfikar Ahmeed)</v>
      </c>
    </row>
    <row r="882" spans="1:16" hidden="1">
      <c r="A882" t="str">
        <f t="shared" si="40"/>
        <v>56-274</v>
      </c>
      <c r="B882">
        <f t="shared" si="41"/>
        <v>56</v>
      </c>
      <c r="C882">
        <v>274</v>
      </c>
      <c r="D882" t="s">
        <v>17202</v>
      </c>
      <c r="E882" t="s">
        <v>9322</v>
      </c>
      <c r="F882">
        <v>9723</v>
      </c>
      <c r="G882" t="s">
        <v>9323</v>
      </c>
      <c r="H882">
        <v>1717629433</v>
      </c>
      <c r="I882" t="s">
        <v>131</v>
      </c>
      <c r="J882" t="s">
        <v>132</v>
      </c>
      <c r="K882" t="s">
        <v>133</v>
      </c>
      <c r="L882" t="s">
        <v>9324</v>
      </c>
      <c r="M882" t="s">
        <v>9325</v>
      </c>
      <c r="P882" s="31" t="str">
        <f t="shared" si="42"/>
        <v>Saffi Homoeo Cutir (Dr. Suman Ahammed)</v>
      </c>
    </row>
    <row r="883" spans="1:16" hidden="1">
      <c r="A883" t="str">
        <f t="shared" si="40"/>
        <v>57-274</v>
      </c>
      <c r="B883">
        <f t="shared" si="41"/>
        <v>57</v>
      </c>
      <c r="C883">
        <v>274</v>
      </c>
      <c r="D883" t="s">
        <v>17202</v>
      </c>
      <c r="E883" t="s">
        <v>10690</v>
      </c>
      <c r="F883">
        <v>10730</v>
      </c>
      <c r="G883" t="s">
        <v>10691</v>
      </c>
      <c r="H883">
        <v>1749578385</v>
      </c>
      <c r="I883" t="s">
        <v>131</v>
      </c>
      <c r="J883" t="s">
        <v>2596</v>
      </c>
      <c r="K883" t="s">
        <v>3996</v>
      </c>
      <c r="L883" t="s">
        <v>18922</v>
      </c>
      <c r="M883" t="s">
        <v>18942</v>
      </c>
      <c r="P883" s="31" t="str">
        <f t="shared" si="42"/>
        <v>Sahaboddin Homoeo Hall (Dr.Md. Sahaboddin Ahmed.)</v>
      </c>
    </row>
    <row r="884" spans="1:16" hidden="1">
      <c r="A884" t="str">
        <f t="shared" si="40"/>
        <v>58-274</v>
      </c>
      <c r="B884">
        <f t="shared" si="41"/>
        <v>58</v>
      </c>
      <c r="C884">
        <v>274</v>
      </c>
      <c r="D884" t="s">
        <v>17202</v>
      </c>
      <c r="E884" t="s">
        <v>9347</v>
      </c>
      <c r="F884">
        <v>9738</v>
      </c>
      <c r="G884" t="s">
        <v>2089</v>
      </c>
      <c r="H884">
        <v>1716310604</v>
      </c>
      <c r="I884" t="s">
        <v>131</v>
      </c>
      <c r="J884" t="s">
        <v>397</v>
      </c>
      <c r="K884" t="s">
        <v>133</v>
      </c>
      <c r="L884" t="s">
        <v>7582</v>
      </c>
      <c r="M884" t="s">
        <v>9348</v>
      </c>
      <c r="P884" s="31" t="str">
        <f t="shared" si="42"/>
        <v>Saleha Homoeo Hall (Dr. Fajlur Rahman)</v>
      </c>
    </row>
    <row r="885" spans="1:16" hidden="1">
      <c r="A885" t="str">
        <f t="shared" si="40"/>
        <v>59-274</v>
      </c>
      <c r="B885">
        <f t="shared" si="41"/>
        <v>59</v>
      </c>
      <c r="C885">
        <v>274</v>
      </c>
      <c r="D885" t="s">
        <v>17202</v>
      </c>
      <c r="E885" t="s">
        <v>9734</v>
      </c>
      <c r="F885">
        <v>10078</v>
      </c>
      <c r="G885" t="s">
        <v>5950</v>
      </c>
      <c r="H885">
        <v>1747372875</v>
      </c>
      <c r="I885" t="s">
        <v>131</v>
      </c>
      <c r="K885" t="s">
        <v>133</v>
      </c>
      <c r="L885" t="s">
        <v>7582</v>
      </c>
      <c r="M885" t="s">
        <v>9735</v>
      </c>
      <c r="P885" s="31" t="str">
        <f t="shared" si="42"/>
        <v>Sani Homoeo Hall (Dr.Hena Akter)</v>
      </c>
    </row>
    <row r="886" spans="1:16" hidden="1">
      <c r="A886" t="str">
        <f t="shared" si="40"/>
        <v>60-274</v>
      </c>
      <c r="B886">
        <f t="shared" si="41"/>
        <v>60</v>
      </c>
      <c r="C886">
        <v>274</v>
      </c>
      <c r="D886" t="s">
        <v>17202</v>
      </c>
      <c r="E886" t="s">
        <v>10808</v>
      </c>
      <c r="F886">
        <v>10783</v>
      </c>
      <c r="G886" t="s">
        <v>328</v>
      </c>
      <c r="H886">
        <v>1716502764</v>
      </c>
      <c r="I886" t="s">
        <v>131</v>
      </c>
      <c r="J886" t="s">
        <v>172</v>
      </c>
      <c r="K886" t="s">
        <v>133</v>
      </c>
      <c r="L886" t="s">
        <v>18943</v>
      </c>
      <c r="M886" t="s">
        <v>18943</v>
      </c>
      <c r="P886" s="31" t="str">
        <f t="shared" si="42"/>
        <v>Sarkar Homoeo Hall (Dr.Asotus Sarkar)</v>
      </c>
    </row>
    <row r="887" spans="1:16" hidden="1">
      <c r="A887" t="str">
        <f t="shared" si="40"/>
        <v>61-274</v>
      </c>
      <c r="B887">
        <f t="shared" si="41"/>
        <v>61</v>
      </c>
      <c r="C887">
        <v>274</v>
      </c>
      <c r="D887" t="s">
        <v>17202</v>
      </c>
      <c r="E887" t="s">
        <v>10693</v>
      </c>
      <c r="F887">
        <v>10731</v>
      </c>
      <c r="G887" t="s">
        <v>10694</v>
      </c>
      <c r="H887">
        <v>1716506150</v>
      </c>
      <c r="I887" t="s">
        <v>131</v>
      </c>
      <c r="J887" t="s">
        <v>2596</v>
      </c>
      <c r="K887" t="s">
        <v>138</v>
      </c>
      <c r="L887" t="s">
        <v>18928</v>
      </c>
      <c r="M887" t="s">
        <v>18944</v>
      </c>
      <c r="P887" s="31" t="str">
        <f t="shared" si="42"/>
        <v>Seba Homoeo Hall -5 (Dr.Md. Shaidul Islam)</v>
      </c>
    </row>
    <row r="888" spans="1:16" hidden="1">
      <c r="A888" t="str">
        <f t="shared" si="40"/>
        <v>62-274</v>
      </c>
      <c r="B888">
        <f t="shared" si="41"/>
        <v>62</v>
      </c>
      <c r="C888">
        <v>274</v>
      </c>
      <c r="D888" t="s">
        <v>17202</v>
      </c>
      <c r="E888" t="s">
        <v>9318</v>
      </c>
      <c r="F888">
        <v>9721</v>
      </c>
      <c r="G888" t="s">
        <v>8973</v>
      </c>
      <c r="H888">
        <v>1736976520</v>
      </c>
      <c r="I888" t="s">
        <v>131</v>
      </c>
      <c r="J888" t="s">
        <v>132</v>
      </c>
      <c r="K888" t="s">
        <v>133</v>
      </c>
      <c r="L888" t="s">
        <v>7582</v>
      </c>
      <c r="M888" t="s">
        <v>9319</v>
      </c>
      <c r="P888" s="31" t="str">
        <f t="shared" si="42"/>
        <v>Seba Homoeo Hall-1 (Dr. Siful Islam)</v>
      </c>
    </row>
    <row r="889" spans="1:16" hidden="1">
      <c r="A889" t="str">
        <f t="shared" si="40"/>
        <v>63-274</v>
      </c>
      <c r="B889">
        <f t="shared" si="41"/>
        <v>63</v>
      </c>
      <c r="C889">
        <v>274</v>
      </c>
      <c r="D889" t="s">
        <v>17202</v>
      </c>
      <c r="E889" t="s">
        <v>8756</v>
      </c>
      <c r="F889">
        <v>10029</v>
      </c>
      <c r="G889" t="s">
        <v>8757</v>
      </c>
      <c r="H889">
        <v>1716355689</v>
      </c>
      <c r="I889" t="s">
        <v>1311</v>
      </c>
      <c r="J889" t="s">
        <v>306</v>
      </c>
      <c r="K889" t="s">
        <v>1315</v>
      </c>
      <c r="L889" t="s">
        <v>8758</v>
      </c>
      <c r="M889" t="s">
        <v>8759</v>
      </c>
      <c r="P889" s="31" t="str">
        <f t="shared" si="42"/>
        <v>Seba Homoeo Hall-2 (Dr. Ferdus Ahamed)</v>
      </c>
    </row>
    <row r="890" spans="1:16" hidden="1">
      <c r="A890" t="str">
        <f t="shared" si="40"/>
        <v>64-274</v>
      </c>
      <c r="B890">
        <f t="shared" si="41"/>
        <v>64</v>
      </c>
      <c r="C890">
        <v>274</v>
      </c>
      <c r="D890" t="s">
        <v>17202</v>
      </c>
      <c r="E890" t="s">
        <v>9751</v>
      </c>
      <c r="F890">
        <v>10095</v>
      </c>
      <c r="G890" t="s">
        <v>9752</v>
      </c>
      <c r="H890">
        <v>1721742849</v>
      </c>
      <c r="I890" t="s">
        <v>131</v>
      </c>
      <c r="J890" t="s">
        <v>2596</v>
      </c>
      <c r="K890" t="s">
        <v>133</v>
      </c>
      <c r="L890" t="s">
        <v>7582</v>
      </c>
      <c r="M890" t="s">
        <v>9753</v>
      </c>
      <c r="P890" s="31" t="str">
        <f t="shared" si="42"/>
        <v>Seba Homoeo Hall-3 (Dr.Md.Muffajul Hossain)</v>
      </c>
    </row>
    <row r="891" spans="1:16" hidden="1">
      <c r="A891" t="str">
        <f t="shared" si="40"/>
        <v>65-274</v>
      </c>
      <c r="B891">
        <f t="shared" si="41"/>
        <v>65</v>
      </c>
      <c r="C891">
        <v>274</v>
      </c>
      <c r="D891" t="s">
        <v>17202</v>
      </c>
      <c r="E891" t="s">
        <v>9335</v>
      </c>
      <c r="F891">
        <v>9728</v>
      </c>
      <c r="G891" t="s">
        <v>199</v>
      </c>
      <c r="H891">
        <v>1715765162</v>
      </c>
      <c r="I891" t="s">
        <v>131</v>
      </c>
      <c r="J891" t="s">
        <v>172</v>
      </c>
      <c r="K891" t="s">
        <v>133</v>
      </c>
      <c r="L891" t="s">
        <v>7582</v>
      </c>
      <c r="M891" t="s">
        <v>9319</v>
      </c>
      <c r="P891" s="31" t="str">
        <f t="shared" si="42"/>
        <v>Sefa Homoeo Hall (Dr. Golam Robbani)</v>
      </c>
    </row>
    <row r="892" spans="1:16" hidden="1">
      <c r="A892" t="str">
        <f t="shared" si="40"/>
        <v>66-274</v>
      </c>
      <c r="B892">
        <f t="shared" si="41"/>
        <v>66</v>
      </c>
      <c r="C892">
        <v>274</v>
      </c>
      <c r="D892" t="s">
        <v>17202</v>
      </c>
      <c r="E892" t="s">
        <v>9359</v>
      </c>
      <c r="F892">
        <v>9749</v>
      </c>
      <c r="G892" t="s">
        <v>1207</v>
      </c>
      <c r="H892">
        <v>1728580716</v>
      </c>
      <c r="I892" t="s">
        <v>131</v>
      </c>
      <c r="J892" t="s">
        <v>230</v>
      </c>
      <c r="K892" t="s">
        <v>133</v>
      </c>
      <c r="L892" t="s">
        <v>7582</v>
      </c>
      <c r="M892" t="s">
        <v>9360</v>
      </c>
      <c r="P892" s="31" t="str">
        <f t="shared" si="42"/>
        <v>Shahjalal Homoeo Hall (Dr. Didarul Islam)</v>
      </c>
    </row>
    <row r="893" spans="1:16" hidden="1">
      <c r="A893" t="str">
        <f t="shared" si="40"/>
        <v>67-274</v>
      </c>
      <c r="B893">
        <f t="shared" si="41"/>
        <v>67</v>
      </c>
      <c r="C893">
        <v>274</v>
      </c>
      <c r="D893" t="s">
        <v>17202</v>
      </c>
      <c r="E893" t="s">
        <v>10660</v>
      </c>
      <c r="F893">
        <v>10717</v>
      </c>
      <c r="G893" t="s">
        <v>10661</v>
      </c>
      <c r="H893">
        <v>1724880861</v>
      </c>
      <c r="I893" t="s">
        <v>131</v>
      </c>
      <c r="J893" t="s">
        <v>2596</v>
      </c>
      <c r="K893" t="s">
        <v>152</v>
      </c>
      <c r="L893" t="s">
        <v>7582</v>
      </c>
      <c r="M893" t="s">
        <v>10659</v>
      </c>
      <c r="P893" s="31" t="str">
        <f t="shared" si="42"/>
        <v>Shahjalal Homoeo Hall (2) (Dr. Md. Al-Amin)</v>
      </c>
    </row>
    <row r="894" spans="1:16" hidden="1">
      <c r="A894" t="str">
        <f t="shared" si="40"/>
        <v>68-274</v>
      </c>
      <c r="B894">
        <f t="shared" si="41"/>
        <v>68</v>
      </c>
      <c r="C894">
        <v>274</v>
      </c>
      <c r="D894" t="s">
        <v>17202</v>
      </c>
      <c r="E894" t="s">
        <v>10665</v>
      </c>
      <c r="F894">
        <v>10719</v>
      </c>
      <c r="G894" t="s">
        <v>10666</v>
      </c>
      <c r="H894">
        <v>1714508585</v>
      </c>
      <c r="I894" t="s">
        <v>131</v>
      </c>
      <c r="J894" t="s">
        <v>2596</v>
      </c>
      <c r="K894" t="s">
        <v>152</v>
      </c>
      <c r="L894" t="s">
        <v>7582</v>
      </c>
      <c r="M894" t="s">
        <v>18945</v>
      </c>
      <c r="P894" s="31" t="str">
        <f t="shared" si="42"/>
        <v>Shotudal Homoeo Hall (Dr. Bahdal Ray)</v>
      </c>
    </row>
    <row r="895" spans="1:16" hidden="1">
      <c r="A895" t="str">
        <f t="shared" si="40"/>
        <v>69-274</v>
      </c>
      <c r="B895">
        <f t="shared" si="41"/>
        <v>69</v>
      </c>
      <c r="C895">
        <v>274</v>
      </c>
      <c r="D895" t="s">
        <v>17202</v>
      </c>
      <c r="E895" t="s">
        <v>8752</v>
      </c>
      <c r="F895">
        <v>10032</v>
      </c>
      <c r="G895" t="s">
        <v>8753</v>
      </c>
      <c r="H895">
        <v>1713578977</v>
      </c>
      <c r="I895">
        <v>0</v>
      </c>
      <c r="J895" t="s">
        <v>306</v>
      </c>
      <c r="K895" t="s">
        <v>133</v>
      </c>
      <c r="L895" t="s">
        <v>8754</v>
      </c>
      <c r="M895" t="s">
        <v>8755</v>
      </c>
      <c r="P895" s="31" t="str">
        <f t="shared" si="42"/>
        <v>Singha Homoeo Hall (Dr. Suhpon Kumar Singha)</v>
      </c>
    </row>
    <row r="896" spans="1:16" hidden="1">
      <c r="A896" t="str">
        <f t="shared" si="40"/>
        <v>70-274</v>
      </c>
      <c r="B896">
        <f t="shared" si="41"/>
        <v>70</v>
      </c>
      <c r="C896">
        <v>274</v>
      </c>
      <c r="D896" t="s">
        <v>17202</v>
      </c>
      <c r="E896" t="s">
        <v>9367</v>
      </c>
      <c r="F896">
        <v>9756</v>
      </c>
      <c r="G896" t="s">
        <v>9368</v>
      </c>
      <c r="H896">
        <v>1721442469</v>
      </c>
      <c r="I896" t="s">
        <v>131</v>
      </c>
      <c r="J896" t="s">
        <v>274</v>
      </c>
      <c r="K896" t="s">
        <v>138</v>
      </c>
      <c r="L896" t="s">
        <v>7582</v>
      </c>
      <c r="M896" t="s">
        <v>9358</v>
      </c>
      <c r="P896" s="31" t="str">
        <f t="shared" si="42"/>
        <v>Sokty Oushedaloy  (Dr. Masud Sarkar)</v>
      </c>
    </row>
    <row r="897" spans="1:16" hidden="1">
      <c r="A897" t="str">
        <f t="shared" si="40"/>
        <v>71-274</v>
      </c>
      <c r="B897">
        <f t="shared" si="41"/>
        <v>71</v>
      </c>
      <c r="C897">
        <v>274</v>
      </c>
      <c r="D897" t="s">
        <v>17202</v>
      </c>
      <c r="E897" t="s">
        <v>10676</v>
      </c>
      <c r="F897">
        <v>10726</v>
      </c>
      <c r="G897" t="s">
        <v>3436</v>
      </c>
      <c r="H897">
        <v>1719480637</v>
      </c>
      <c r="I897" t="s">
        <v>131</v>
      </c>
      <c r="J897" t="s">
        <v>2596</v>
      </c>
      <c r="K897" t="s">
        <v>152</v>
      </c>
      <c r="L897" t="s">
        <v>18926</v>
      </c>
      <c r="M897" t="s">
        <v>18946</v>
      </c>
      <c r="P897" s="31" t="str">
        <f t="shared" si="42"/>
        <v>Sordar Homoeo Hall (Dr.Sahpun Sarkar)</v>
      </c>
    </row>
    <row r="898" spans="1:16" hidden="1">
      <c r="A898" t="str">
        <f t="shared" ref="A898:A961" si="43">B898&amp;"-"&amp;C898</f>
        <v>72-274</v>
      </c>
      <c r="B898">
        <f t="shared" ref="B898:B961" si="44">IF(C898=C897,B897+1,1)</f>
        <v>72</v>
      </c>
      <c r="C898">
        <v>274</v>
      </c>
      <c r="D898" t="s">
        <v>17202</v>
      </c>
      <c r="E898" t="s">
        <v>9350</v>
      </c>
      <c r="F898">
        <v>9740</v>
      </c>
      <c r="G898" t="s">
        <v>9351</v>
      </c>
      <c r="H898">
        <v>1714818415</v>
      </c>
      <c r="I898" t="s">
        <v>131</v>
      </c>
      <c r="J898" t="s">
        <v>397</v>
      </c>
      <c r="K898" t="s">
        <v>152</v>
      </c>
      <c r="L898" t="s">
        <v>7582</v>
      </c>
      <c r="M898" t="s">
        <v>9340</v>
      </c>
      <c r="P898" s="31" t="str">
        <f t="shared" ref="P898:P961" si="45">PROPER(G898&amp;" ("&amp;E898&amp;")")</f>
        <v>Sornomoyee Homoeo Hall (Dr. Amolesh Sarker)</v>
      </c>
    </row>
    <row r="899" spans="1:16" hidden="1">
      <c r="A899" t="str">
        <f t="shared" si="43"/>
        <v>73-274</v>
      </c>
      <c r="B899">
        <f t="shared" si="44"/>
        <v>73</v>
      </c>
      <c r="C899">
        <v>274</v>
      </c>
      <c r="D899" t="s">
        <v>17202</v>
      </c>
      <c r="E899" t="s">
        <v>9315</v>
      </c>
      <c r="F899">
        <v>9720</v>
      </c>
      <c r="G899" t="s">
        <v>9316</v>
      </c>
      <c r="H899">
        <v>1730918417</v>
      </c>
      <c r="I899" t="s">
        <v>131</v>
      </c>
      <c r="J899" t="s">
        <v>132</v>
      </c>
      <c r="K899" t="s">
        <v>152</v>
      </c>
      <c r="L899" t="s">
        <v>1369</v>
      </c>
      <c r="M899" t="s">
        <v>9317</v>
      </c>
      <c r="P899" s="31" t="str">
        <f t="shared" si="45"/>
        <v>Sree Maa Homoeo Hall (Dr. Biswanath Sarker)</v>
      </c>
    </row>
    <row r="900" spans="1:16" hidden="1">
      <c r="A900" t="str">
        <f t="shared" si="43"/>
        <v>74-274</v>
      </c>
      <c r="B900">
        <f t="shared" si="44"/>
        <v>74</v>
      </c>
      <c r="C900">
        <v>274</v>
      </c>
      <c r="D900" t="s">
        <v>17202</v>
      </c>
      <c r="E900" t="s">
        <v>7658</v>
      </c>
      <c r="F900">
        <v>10069</v>
      </c>
      <c r="G900" t="s">
        <v>7659</v>
      </c>
      <c r="H900">
        <v>1749514009</v>
      </c>
      <c r="I900" t="s">
        <v>131</v>
      </c>
      <c r="K900" t="s">
        <v>133</v>
      </c>
      <c r="L900" t="s">
        <v>7582</v>
      </c>
      <c r="M900" t="s">
        <v>18947</v>
      </c>
      <c r="P900" s="31" t="str">
        <f t="shared" si="45"/>
        <v>Srijan Homoeo Hall (Dr.Shovas Chandra Biswas)</v>
      </c>
    </row>
    <row r="901" spans="1:16" hidden="1">
      <c r="A901" t="str">
        <f t="shared" si="43"/>
        <v>75-274</v>
      </c>
      <c r="B901">
        <f t="shared" si="44"/>
        <v>75</v>
      </c>
      <c r="C901">
        <v>274</v>
      </c>
      <c r="D901" t="s">
        <v>17202</v>
      </c>
      <c r="E901" t="s">
        <v>9377</v>
      </c>
      <c r="F901">
        <v>9767</v>
      </c>
      <c r="G901" t="s">
        <v>9378</v>
      </c>
      <c r="H901">
        <v>1740583859</v>
      </c>
      <c r="I901" t="s">
        <v>131</v>
      </c>
      <c r="J901" t="s">
        <v>274</v>
      </c>
      <c r="K901" t="s">
        <v>152</v>
      </c>
      <c r="L901" t="s">
        <v>7582</v>
      </c>
      <c r="M901" t="s">
        <v>9375</v>
      </c>
      <c r="P901" s="31" t="str">
        <f t="shared" si="45"/>
        <v>Suniti Pharmacy (Dr. Sonjoy Sarkar)</v>
      </c>
    </row>
    <row r="902" spans="1:16" hidden="1">
      <c r="A902" t="str">
        <f t="shared" si="43"/>
        <v>76-274</v>
      </c>
      <c r="B902">
        <f t="shared" si="44"/>
        <v>76</v>
      </c>
      <c r="C902">
        <v>274</v>
      </c>
      <c r="D902" t="s">
        <v>17202</v>
      </c>
      <c r="E902" t="s">
        <v>9342</v>
      </c>
      <c r="F902">
        <v>9735</v>
      </c>
      <c r="G902" t="s">
        <v>9343</v>
      </c>
      <c r="H902">
        <v>1714825909</v>
      </c>
      <c r="I902" t="s">
        <v>131</v>
      </c>
      <c r="J902" t="s">
        <v>172</v>
      </c>
      <c r="K902" t="s">
        <v>133</v>
      </c>
      <c r="L902" t="s">
        <v>9340</v>
      </c>
      <c r="M902" t="s">
        <v>8758</v>
      </c>
      <c r="P902" s="31" t="str">
        <f t="shared" si="45"/>
        <v>Sunity Farmaecy (Dr. Donesh Day)</v>
      </c>
    </row>
    <row r="903" spans="1:16" hidden="1">
      <c r="A903" t="str">
        <f t="shared" si="43"/>
        <v>77-274</v>
      </c>
      <c r="B903">
        <f t="shared" si="44"/>
        <v>77</v>
      </c>
      <c r="C903">
        <v>274</v>
      </c>
      <c r="D903" t="s">
        <v>17202</v>
      </c>
      <c r="E903" t="s">
        <v>9910</v>
      </c>
      <c r="F903">
        <v>10269</v>
      </c>
      <c r="G903" t="s">
        <v>9911</v>
      </c>
      <c r="H903">
        <v>1711707439</v>
      </c>
      <c r="I903" t="s">
        <v>131</v>
      </c>
      <c r="K903" t="s">
        <v>152</v>
      </c>
      <c r="L903" t="s">
        <v>9903</v>
      </c>
      <c r="M903" t="s">
        <v>9904</v>
      </c>
      <c r="P903" s="31" t="str">
        <f t="shared" si="45"/>
        <v>Susti Brotu Homoeo Hall (Dr.Vhoban Bala Debi)</v>
      </c>
    </row>
    <row r="904" spans="1:16" hidden="1">
      <c r="A904" t="str">
        <f t="shared" si="43"/>
        <v>78-274</v>
      </c>
      <c r="B904">
        <f t="shared" si="44"/>
        <v>78</v>
      </c>
      <c r="C904">
        <v>274</v>
      </c>
      <c r="D904" t="s">
        <v>17202</v>
      </c>
      <c r="E904" t="s">
        <v>9371</v>
      </c>
      <c r="F904">
        <v>9760</v>
      </c>
      <c r="G904" t="s">
        <v>9372</v>
      </c>
      <c r="H904">
        <v>1912921189</v>
      </c>
      <c r="I904" t="s">
        <v>131</v>
      </c>
      <c r="J904" t="s">
        <v>274</v>
      </c>
      <c r="K904" t="s">
        <v>152</v>
      </c>
      <c r="L904" t="s">
        <v>7582</v>
      </c>
      <c r="M904" t="s">
        <v>9369</v>
      </c>
      <c r="P904" s="31" t="str">
        <f t="shared" si="45"/>
        <v>Tannim Homoeo Hall (Dr. Gibon Saha)</v>
      </c>
    </row>
    <row r="905" spans="1:16" hidden="1">
      <c r="A905" t="str">
        <f t="shared" si="43"/>
        <v>79-274</v>
      </c>
      <c r="B905">
        <f t="shared" si="44"/>
        <v>79</v>
      </c>
      <c r="C905">
        <v>274</v>
      </c>
      <c r="D905" t="s">
        <v>17202</v>
      </c>
      <c r="E905" t="s">
        <v>8760</v>
      </c>
      <c r="F905">
        <v>10028</v>
      </c>
      <c r="G905" t="s">
        <v>8761</v>
      </c>
      <c r="H905">
        <v>1710927950</v>
      </c>
      <c r="I905" t="s">
        <v>2255</v>
      </c>
      <c r="J905" t="s">
        <v>306</v>
      </c>
      <c r="K905" t="s">
        <v>133</v>
      </c>
      <c r="L905" t="s">
        <v>7582</v>
      </c>
      <c r="M905" t="s">
        <v>8762</v>
      </c>
      <c r="P905" s="31" t="str">
        <f t="shared" si="45"/>
        <v>The Royel Homoeo Hall (Dr. Provat Chandra Bishas)</v>
      </c>
    </row>
    <row r="906" spans="1:16" hidden="1">
      <c r="A906" t="str">
        <f t="shared" si="43"/>
        <v>80-274</v>
      </c>
      <c r="B906">
        <f t="shared" si="44"/>
        <v>80</v>
      </c>
      <c r="C906">
        <v>274</v>
      </c>
      <c r="D906" t="s">
        <v>17202</v>
      </c>
      <c r="E906" t="s">
        <v>9728</v>
      </c>
      <c r="F906">
        <v>10074</v>
      </c>
      <c r="G906" t="s">
        <v>9729</v>
      </c>
      <c r="H906">
        <v>1721570997</v>
      </c>
      <c r="I906" t="s">
        <v>131</v>
      </c>
      <c r="K906" t="s">
        <v>133</v>
      </c>
      <c r="L906" t="s">
        <v>7582</v>
      </c>
      <c r="M906" t="s">
        <v>7583</v>
      </c>
      <c r="P906" s="31" t="str">
        <f t="shared" si="45"/>
        <v>Tisah Homoeo Hall (Dr.Md.Bundhun Kanti Datto)</v>
      </c>
    </row>
    <row r="907" spans="1:16" hidden="1">
      <c r="A907" t="str">
        <f t="shared" si="43"/>
        <v>81-274</v>
      </c>
      <c r="B907">
        <f t="shared" si="44"/>
        <v>81</v>
      </c>
      <c r="C907">
        <v>274</v>
      </c>
      <c r="D907" t="s">
        <v>17202</v>
      </c>
      <c r="E907" t="s">
        <v>9354</v>
      </c>
      <c r="F907">
        <v>9746</v>
      </c>
      <c r="G907" t="s">
        <v>9355</v>
      </c>
      <c r="H907">
        <v>1914791816</v>
      </c>
      <c r="I907" t="s">
        <v>131</v>
      </c>
      <c r="J907" t="s">
        <v>397</v>
      </c>
      <c r="K907" t="s">
        <v>152</v>
      </c>
      <c r="L907" t="s">
        <v>7582</v>
      </c>
      <c r="M907" t="s">
        <v>9314</v>
      </c>
      <c r="P907" s="31" t="str">
        <f t="shared" si="45"/>
        <v>Torubala Homoeo Hall (Dr. Prodip Sarkar)</v>
      </c>
    </row>
    <row r="908" spans="1:16" hidden="1">
      <c r="A908" t="str">
        <f t="shared" si="43"/>
        <v>1-275</v>
      </c>
      <c r="B908">
        <f t="shared" si="44"/>
        <v>1</v>
      </c>
      <c r="C908">
        <v>275</v>
      </c>
      <c r="D908" t="s">
        <v>7687</v>
      </c>
      <c r="E908" t="s">
        <v>7715</v>
      </c>
      <c r="F908">
        <v>8295</v>
      </c>
      <c r="G908" t="s">
        <v>7716</v>
      </c>
      <c r="H908">
        <v>1925282670</v>
      </c>
      <c r="I908" t="s">
        <v>131</v>
      </c>
      <c r="J908" t="s">
        <v>172</v>
      </c>
      <c r="K908" t="s">
        <v>133</v>
      </c>
      <c r="L908" t="s">
        <v>7703</v>
      </c>
      <c r="M908" t="s">
        <v>7703</v>
      </c>
      <c r="P908" s="31" t="str">
        <f t="shared" si="45"/>
        <v>Ahasania Homoeo Hall (Dr. Abdur Rajjak)</v>
      </c>
    </row>
    <row r="909" spans="1:16" hidden="1">
      <c r="A909" t="str">
        <f t="shared" si="43"/>
        <v>2-275</v>
      </c>
      <c r="B909">
        <f t="shared" si="44"/>
        <v>2</v>
      </c>
      <c r="C909">
        <v>275</v>
      </c>
      <c r="D909" t="s">
        <v>7687</v>
      </c>
      <c r="E909" t="s">
        <v>7788</v>
      </c>
      <c r="F909">
        <v>8341</v>
      </c>
      <c r="G909" t="s">
        <v>7789</v>
      </c>
      <c r="H909">
        <v>1730252628</v>
      </c>
      <c r="I909" t="s">
        <v>131</v>
      </c>
      <c r="J909" t="s">
        <v>274</v>
      </c>
      <c r="K909" t="s">
        <v>133</v>
      </c>
      <c r="L909" t="s">
        <v>7780</v>
      </c>
      <c r="M909" t="s">
        <v>7780</v>
      </c>
      <c r="P909" s="31" t="str">
        <f t="shared" si="45"/>
        <v>Aiatul Homoeo Hall (Dr. Agaguil)</v>
      </c>
    </row>
    <row r="910" spans="1:16" hidden="1">
      <c r="A910" t="str">
        <f t="shared" si="43"/>
        <v>3-275</v>
      </c>
      <c r="B910">
        <f t="shared" si="44"/>
        <v>3</v>
      </c>
      <c r="C910">
        <v>275</v>
      </c>
      <c r="D910" t="s">
        <v>7687</v>
      </c>
      <c r="E910" t="s">
        <v>7751</v>
      </c>
      <c r="F910">
        <v>8315</v>
      </c>
      <c r="G910" t="s">
        <v>7752</v>
      </c>
      <c r="H910">
        <v>1913015074</v>
      </c>
      <c r="I910" t="s">
        <v>131</v>
      </c>
      <c r="J910" t="s">
        <v>397</v>
      </c>
      <c r="K910" t="s">
        <v>138</v>
      </c>
      <c r="L910" t="s">
        <v>5217</v>
      </c>
      <c r="M910" t="s">
        <v>1369</v>
      </c>
      <c r="P910" s="31" t="str">
        <f t="shared" si="45"/>
        <v>Akanda Homoeo Hall (Dr. Mahmudul)</v>
      </c>
    </row>
    <row r="911" spans="1:16" hidden="1">
      <c r="A911" t="str">
        <f t="shared" si="43"/>
        <v>4-275</v>
      </c>
      <c r="B911">
        <f t="shared" si="44"/>
        <v>4</v>
      </c>
      <c r="C911">
        <v>275</v>
      </c>
      <c r="D911" t="s">
        <v>7687</v>
      </c>
      <c r="E911" t="s">
        <v>7777</v>
      </c>
      <c r="F911">
        <v>8330</v>
      </c>
      <c r="G911" t="s">
        <v>7778</v>
      </c>
      <c r="H911">
        <v>1725262025</v>
      </c>
      <c r="I911" t="s">
        <v>131</v>
      </c>
      <c r="J911" t="s">
        <v>230</v>
      </c>
      <c r="K911" t="s">
        <v>152</v>
      </c>
      <c r="L911" t="s">
        <v>5217</v>
      </c>
      <c r="M911" t="s">
        <v>7771</v>
      </c>
      <c r="P911" s="31" t="str">
        <f t="shared" si="45"/>
        <v>Al Ahadin Homoeo Hall (Dr. Samsul Haq)</v>
      </c>
    </row>
    <row r="912" spans="1:16" hidden="1">
      <c r="A912" t="str">
        <f t="shared" si="43"/>
        <v>5-275</v>
      </c>
      <c r="B912">
        <f t="shared" si="44"/>
        <v>5</v>
      </c>
      <c r="C912">
        <v>275</v>
      </c>
      <c r="D912" t="s">
        <v>7687</v>
      </c>
      <c r="E912" t="s">
        <v>2387</v>
      </c>
      <c r="F912">
        <v>8284</v>
      </c>
      <c r="G912" t="s">
        <v>2057</v>
      </c>
      <c r="H912">
        <v>1714889800</v>
      </c>
      <c r="I912" t="s">
        <v>131</v>
      </c>
      <c r="J912" t="s">
        <v>132</v>
      </c>
      <c r="K912" t="s">
        <v>133</v>
      </c>
      <c r="L912" t="s">
        <v>7689</v>
      </c>
      <c r="M912" t="s">
        <v>2217</v>
      </c>
      <c r="P912" s="31" t="str">
        <f t="shared" si="45"/>
        <v>Al Amin Homoeo Hall (Dr. Al Amin)</v>
      </c>
    </row>
    <row r="913" spans="1:16" hidden="1">
      <c r="A913" t="str">
        <f t="shared" si="43"/>
        <v>6-275</v>
      </c>
      <c r="B913">
        <f t="shared" si="44"/>
        <v>6</v>
      </c>
      <c r="C913">
        <v>275</v>
      </c>
      <c r="D913" t="s">
        <v>7687</v>
      </c>
      <c r="E913" t="s">
        <v>7781</v>
      </c>
      <c r="F913">
        <v>8333</v>
      </c>
      <c r="G913" t="s">
        <v>2057</v>
      </c>
      <c r="H913">
        <v>1921782026</v>
      </c>
      <c r="I913" t="s">
        <v>131</v>
      </c>
      <c r="J913" t="s">
        <v>230</v>
      </c>
      <c r="K913" t="s">
        <v>152</v>
      </c>
      <c r="L913" t="s">
        <v>7780</v>
      </c>
      <c r="M913" t="s">
        <v>7780</v>
      </c>
      <c r="P913" s="31" t="str">
        <f t="shared" si="45"/>
        <v>Al Amin Homoeo Hall (Dr. Din-Islam)</v>
      </c>
    </row>
    <row r="914" spans="1:16" hidden="1">
      <c r="A914" t="str">
        <f t="shared" si="43"/>
        <v>7-275</v>
      </c>
      <c r="B914">
        <f t="shared" si="44"/>
        <v>7</v>
      </c>
      <c r="C914">
        <v>275</v>
      </c>
      <c r="D914" t="s">
        <v>7687</v>
      </c>
      <c r="E914" t="s">
        <v>7763</v>
      </c>
      <c r="F914">
        <v>8322</v>
      </c>
      <c r="G914" t="s">
        <v>7764</v>
      </c>
      <c r="H914">
        <v>1758202526</v>
      </c>
      <c r="I914" t="s">
        <v>131</v>
      </c>
      <c r="J914" t="s">
        <v>397</v>
      </c>
      <c r="K914" t="s">
        <v>152</v>
      </c>
      <c r="L914" t="s">
        <v>5217</v>
      </c>
      <c r="M914" t="s">
        <v>1369</v>
      </c>
      <c r="P914" s="31" t="str">
        <f t="shared" si="45"/>
        <v>Al Ragi Homoeo Hall (Dr.Delowear Hossain)</v>
      </c>
    </row>
    <row r="915" spans="1:16" hidden="1">
      <c r="A915" t="str">
        <f t="shared" si="43"/>
        <v>8-275</v>
      </c>
      <c r="B915">
        <f t="shared" si="44"/>
        <v>8</v>
      </c>
      <c r="C915">
        <v>275</v>
      </c>
      <c r="D915" t="s">
        <v>7687</v>
      </c>
      <c r="E915" t="s">
        <v>7795</v>
      </c>
      <c r="F915">
        <v>8346</v>
      </c>
      <c r="G915" t="s">
        <v>7796</v>
      </c>
      <c r="H915">
        <v>1621502070</v>
      </c>
      <c r="I915" t="s">
        <v>131</v>
      </c>
      <c r="J915" t="s">
        <v>274</v>
      </c>
      <c r="K915" t="s">
        <v>133</v>
      </c>
      <c r="L915" t="s">
        <v>5217</v>
      </c>
      <c r="M915" t="s">
        <v>7797</v>
      </c>
      <c r="P915" s="31" t="str">
        <f t="shared" si="45"/>
        <v>Alo  Homoeo Hall (Dr. Khurshed Alam)</v>
      </c>
    </row>
    <row r="916" spans="1:16" hidden="1">
      <c r="A916" t="str">
        <f t="shared" si="43"/>
        <v>9-275</v>
      </c>
      <c r="B916">
        <f t="shared" si="44"/>
        <v>9</v>
      </c>
      <c r="C916">
        <v>275</v>
      </c>
      <c r="D916" t="s">
        <v>7687</v>
      </c>
      <c r="E916" t="s">
        <v>7802</v>
      </c>
      <c r="F916">
        <v>8350</v>
      </c>
      <c r="G916" t="s">
        <v>7803</v>
      </c>
      <c r="H916">
        <v>160859071</v>
      </c>
      <c r="I916" t="s">
        <v>131</v>
      </c>
      <c r="J916" t="s">
        <v>274</v>
      </c>
      <c r="K916" t="s">
        <v>133</v>
      </c>
      <c r="L916" t="s">
        <v>7780</v>
      </c>
      <c r="M916" t="s">
        <v>7804</v>
      </c>
      <c r="P916" s="31" t="str">
        <f t="shared" si="45"/>
        <v>Alpona  Homoeo Hall (Dr. Lalmia)</v>
      </c>
    </row>
    <row r="917" spans="1:16" hidden="1">
      <c r="A917" t="str">
        <f t="shared" si="43"/>
        <v>10-275</v>
      </c>
      <c r="B917">
        <f t="shared" si="44"/>
        <v>10</v>
      </c>
      <c r="C917">
        <v>275</v>
      </c>
      <c r="D917" t="s">
        <v>7687</v>
      </c>
      <c r="E917" t="s">
        <v>7783</v>
      </c>
      <c r="F917">
        <v>8335</v>
      </c>
      <c r="G917" t="s">
        <v>7784</v>
      </c>
      <c r="H917">
        <v>1931649743</v>
      </c>
      <c r="I917" t="s">
        <v>131</v>
      </c>
      <c r="J917" t="s">
        <v>230</v>
      </c>
      <c r="K917" t="s">
        <v>133</v>
      </c>
      <c r="L917" t="s">
        <v>7727</v>
      </c>
      <c r="M917" t="s">
        <v>7785</v>
      </c>
      <c r="P917" s="31" t="str">
        <f t="shared" si="45"/>
        <v>Amana Homoeo Hall (Dr. Tufajal)</v>
      </c>
    </row>
    <row r="918" spans="1:16" hidden="1">
      <c r="A918" t="str">
        <f t="shared" si="43"/>
        <v>11-275</v>
      </c>
      <c r="B918">
        <f t="shared" si="44"/>
        <v>11</v>
      </c>
      <c r="C918">
        <v>275</v>
      </c>
      <c r="D918" t="s">
        <v>7687</v>
      </c>
      <c r="E918" t="s">
        <v>7769</v>
      </c>
      <c r="F918">
        <v>8326</v>
      </c>
      <c r="G918" t="s">
        <v>7770</v>
      </c>
      <c r="H918">
        <v>1718608071</v>
      </c>
      <c r="I918" t="s">
        <v>131</v>
      </c>
      <c r="J918" t="s">
        <v>230</v>
      </c>
      <c r="K918" t="s">
        <v>138</v>
      </c>
      <c r="L918" t="s">
        <v>5217</v>
      </c>
      <c r="M918" t="s">
        <v>7771</v>
      </c>
      <c r="P918" s="31" t="str">
        <f t="shared" si="45"/>
        <v>Amdard Homoeo Hall (Dr. Amdard)</v>
      </c>
    </row>
    <row r="919" spans="1:16" hidden="1">
      <c r="A919" t="str">
        <f t="shared" si="43"/>
        <v>12-275</v>
      </c>
      <c r="B919">
        <f t="shared" si="44"/>
        <v>12</v>
      </c>
      <c r="C919">
        <v>275</v>
      </c>
      <c r="D919" t="s">
        <v>7687</v>
      </c>
      <c r="E919" t="s">
        <v>7698</v>
      </c>
      <c r="F919">
        <v>8283</v>
      </c>
      <c r="G919" t="s">
        <v>318</v>
      </c>
      <c r="H919">
        <v>1768153598</v>
      </c>
      <c r="I919" t="s">
        <v>131</v>
      </c>
      <c r="J919" t="s">
        <v>132</v>
      </c>
      <c r="K919" t="s">
        <v>133</v>
      </c>
      <c r="L919" t="s">
        <v>7689</v>
      </c>
      <c r="M919" t="s">
        <v>2217</v>
      </c>
      <c r="P919" s="31" t="str">
        <f t="shared" si="45"/>
        <v>Amina Homoeo Hall (Dr. Dipok Chandra)</v>
      </c>
    </row>
    <row r="920" spans="1:16" hidden="1">
      <c r="A920" t="str">
        <f t="shared" si="43"/>
        <v>13-275</v>
      </c>
      <c r="B920">
        <f t="shared" si="44"/>
        <v>13</v>
      </c>
      <c r="C920">
        <v>275</v>
      </c>
      <c r="D920" t="s">
        <v>7687</v>
      </c>
      <c r="E920" t="s">
        <v>7720</v>
      </c>
      <c r="F920">
        <v>8297</v>
      </c>
      <c r="G920" t="s">
        <v>6839</v>
      </c>
      <c r="H920">
        <v>1966826825</v>
      </c>
      <c r="I920" t="s">
        <v>2255</v>
      </c>
      <c r="J920" t="s">
        <v>172</v>
      </c>
      <c r="K920" t="s">
        <v>133</v>
      </c>
      <c r="L920" t="s">
        <v>7703</v>
      </c>
      <c r="M920" t="s">
        <v>7703</v>
      </c>
      <c r="P920" s="31" t="str">
        <f t="shared" si="45"/>
        <v>Atik Homoeo Hall (Dr. Jahid)</v>
      </c>
    </row>
    <row r="921" spans="1:16" hidden="1">
      <c r="A921" t="str">
        <f t="shared" si="43"/>
        <v>14-275</v>
      </c>
      <c r="B921">
        <f t="shared" si="44"/>
        <v>14</v>
      </c>
      <c r="C921">
        <v>275</v>
      </c>
      <c r="D921" t="s">
        <v>7687</v>
      </c>
      <c r="E921" t="s">
        <v>552</v>
      </c>
      <c r="F921">
        <v>8311</v>
      </c>
      <c r="G921" t="s">
        <v>7747</v>
      </c>
      <c r="H921">
        <v>1735362202</v>
      </c>
      <c r="I921" t="s">
        <v>131</v>
      </c>
      <c r="J921" t="s">
        <v>397</v>
      </c>
      <c r="K921" t="s">
        <v>133</v>
      </c>
      <c r="L921" t="s">
        <v>5217</v>
      </c>
      <c r="M921" t="s">
        <v>1369</v>
      </c>
      <c r="P921" s="31" t="str">
        <f t="shared" si="45"/>
        <v>Azahar Homoeo Hall (Dr. Bablu)</v>
      </c>
    </row>
    <row r="922" spans="1:16" hidden="1">
      <c r="A922" t="str">
        <f t="shared" si="43"/>
        <v>15-275</v>
      </c>
      <c r="B922">
        <f t="shared" si="44"/>
        <v>15</v>
      </c>
      <c r="C922">
        <v>275</v>
      </c>
      <c r="D922" t="s">
        <v>7687</v>
      </c>
      <c r="E922" t="s">
        <v>760</v>
      </c>
      <c r="F922">
        <v>8332</v>
      </c>
      <c r="G922" t="s">
        <v>382</v>
      </c>
      <c r="H922">
        <v>1916782885</v>
      </c>
      <c r="I922" t="s">
        <v>131</v>
      </c>
      <c r="J922" t="s">
        <v>230</v>
      </c>
      <c r="K922" t="s">
        <v>133</v>
      </c>
      <c r="L922" t="s">
        <v>7780</v>
      </c>
      <c r="M922" t="s">
        <v>7780</v>
      </c>
      <c r="P922" s="31" t="str">
        <f t="shared" si="45"/>
        <v>Babu Homoeo Hall (Dr. Asis Kumar)</v>
      </c>
    </row>
    <row r="923" spans="1:16" hidden="1">
      <c r="A923" t="str">
        <f t="shared" si="43"/>
        <v>16-275</v>
      </c>
      <c r="B923">
        <f t="shared" si="44"/>
        <v>16</v>
      </c>
      <c r="C923">
        <v>275</v>
      </c>
      <c r="D923" t="s">
        <v>7687</v>
      </c>
      <c r="E923" t="s">
        <v>7721</v>
      </c>
      <c r="F923">
        <v>8298</v>
      </c>
      <c r="G923" t="s">
        <v>1404</v>
      </c>
      <c r="H923">
        <v>1918248720</v>
      </c>
      <c r="I923" t="s">
        <v>131</v>
      </c>
      <c r="J923" t="s">
        <v>172</v>
      </c>
      <c r="K923" t="s">
        <v>133</v>
      </c>
      <c r="L923" t="s">
        <v>7722</v>
      </c>
      <c r="M923" t="s">
        <v>7722</v>
      </c>
      <c r="P923" s="31" t="str">
        <f t="shared" si="45"/>
        <v>Bangaldesh Homoeo Hall (Dr. Sala Ahamad)</v>
      </c>
    </row>
    <row r="924" spans="1:16" hidden="1">
      <c r="A924" t="str">
        <f t="shared" si="43"/>
        <v>17-275</v>
      </c>
      <c r="B924">
        <f t="shared" si="44"/>
        <v>17</v>
      </c>
      <c r="C924">
        <v>275</v>
      </c>
      <c r="D924" t="s">
        <v>7687</v>
      </c>
      <c r="E924" t="s">
        <v>7734</v>
      </c>
      <c r="F924">
        <v>8305</v>
      </c>
      <c r="G924" t="s">
        <v>7735</v>
      </c>
      <c r="H924">
        <v>1711328406</v>
      </c>
      <c r="I924" t="s">
        <v>131</v>
      </c>
      <c r="J924" t="s">
        <v>172</v>
      </c>
      <c r="K924" t="s">
        <v>138</v>
      </c>
      <c r="L924" t="s">
        <v>7727</v>
      </c>
      <c r="M924" t="s">
        <v>7727</v>
      </c>
      <c r="P924" s="31" t="str">
        <f t="shared" si="45"/>
        <v>Dhar Homoeo Hall (Dr. Rajja Dhar)</v>
      </c>
    </row>
    <row r="925" spans="1:16" hidden="1">
      <c r="A925" t="str">
        <f t="shared" si="43"/>
        <v>18-275</v>
      </c>
      <c r="B925">
        <f t="shared" si="44"/>
        <v>18</v>
      </c>
      <c r="C925">
        <v>275</v>
      </c>
      <c r="D925" t="s">
        <v>7687</v>
      </c>
      <c r="E925" t="s">
        <v>7729</v>
      </c>
      <c r="F925">
        <v>8321</v>
      </c>
      <c r="G925" t="s">
        <v>7762</v>
      </c>
      <c r="H925">
        <v>1752202625</v>
      </c>
      <c r="I925" t="s">
        <v>131</v>
      </c>
      <c r="J925" t="s">
        <v>397</v>
      </c>
      <c r="K925" t="s">
        <v>138</v>
      </c>
      <c r="L925" t="s">
        <v>5217</v>
      </c>
      <c r="M925" t="s">
        <v>1369</v>
      </c>
      <c r="P925" s="31" t="str">
        <f t="shared" si="45"/>
        <v>Din Islam Homoeo Hall (Dr. Akkass)</v>
      </c>
    </row>
    <row r="926" spans="1:16" hidden="1">
      <c r="A926" t="str">
        <f t="shared" si="43"/>
        <v>19-275</v>
      </c>
      <c r="B926">
        <f t="shared" si="44"/>
        <v>19</v>
      </c>
      <c r="C926">
        <v>275</v>
      </c>
      <c r="D926" t="s">
        <v>7687</v>
      </c>
      <c r="E926" t="s">
        <v>7805</v>
      </c>
      <c r="F926">
        <v>8351</v>
      </c>
      <c r="G926" t="s">
        <v>5982</v>
      </c>
      <c r="H926">
        <v>1968707572</v>
      </c>
      <c r="I926" t="s">
        <v>131</v>
      </c>
      <c r="J926" t="s">
        <v>274</v>
      </c>
      <c r="K926" t="s">
        <v>133</v>
      </c>
      <c r="L926" t="s">
        <v>7780</v>
      </c>
      <c r="M926" t="s">
        <v>7804</v>
      </c>
      <c r="P926" s="31" t="str">
        <f t="shared" si="45"/>
        <v>Dipok Homoeo Hall (Dr. Onima Rani)</v>
      </c>
    </row>
    <row r="927" spans="1:16" hidden="1">
      <c r="A927" t="str">
        <f t="shared" si="43"/>
        <v>20-275</v>
      </c>
      <c r="B927">
        <f t="shared" si="44"/>
        <v>20</v>
      </c>
      <c r="C927">
        <v>275</v>
      </c>
      <c r="D927" t="s">
        <v>7687</v>
      </c>
      <c r="E927" t="s">
        <v>539</v>
      </c>
      <c r="F927">
        <v>8307</v>
      </c>
      <c r="G927" t="s">
        <v>7738</v>
      </c>
      <c r="H927">
        <v>1920826630</v>
      </c>
      <c r="I927" t="s">
        <v>131</v>
      </c>
      <c r="J927" t="s">
        <v>172</v>
      </c>
      <c r="K927" t="s">
        <v>138</v>
      </c>
      <c r="L927" t="s">
        <v>7727</v>
      </c>
      <c r="M927" t="s">
        <v>7739</v>
      </c>
      <c r="P927" s="31" t="str">
        <f t="shared" si="45"/>
        <v>Habib Homoeo Hall (Dr. Habibur Rahman)</v>
      </c>
    </row>
    <row r="928" spans="1:16" hidden="1">
      <c r="A928" t="str">
        <f t="shared" si="43"/>
        <v>21-275</v>
      </c>
      <c r="B928">
        <f t="shared" si="44"/>
        <v>21</v>
      </c>
      <c r="C928">
        <v>275</v>
      </c>
      <c r="D928" t="s">
        <v>7687</v>
      </c>
      <c r="E928" t="s">
        <v>7775</v>
      </c>
      <c r="F928">
        <v>8329</v>
      </c>
      <c r="G928" t="s">
        <v>7776</v>
      </c>
      <c r="H928">
        <v>1825202408</v>
      </c>
      <c r="I928" t="s">
        <v>131</v>
      </c>
      <c r="J928" t="s">
        <v>230</v>
      </c>
      <c r="K928" t="s">
        <v>152</v>
      </c>
      <c r="L928" t="s">
        <v>5217</v>
      </c>
      <c r="M928" t="s">
        <v>7771</v>
      </c>
      <c r="P928" s="31" t="str">
        <f t="shared" si="45"/>
        <v>Haowa Homoeo Hall (Dr. Salim )</v>
      </c>
    </row>
    <row r="929" spans="1:16" hidden="1">
      <c r="A929" t="str">
        <f t="shared" si="43"/>
        <v>22-275</v>
      </c>
      <c r="B929">
        <f t="shared" si="44"/>
        <v>22</v>
      </c>
      <c r="C929">
        <v>275</v>
      </c>
      <c r="D929" t="s">
        <v>7687</v>
      </c>
      <c r="E929" t="s">
        <v>7724</v>
      </c>
      <c r="F929">
        <v>8300</v>
      </c>
      <c r="G929" t="s">
        <v>2050</v>
      </c>
      <c r="H929">
        <v>1721605118</v>
      </c>
      <c r="I929" t="s">
        <v>131</v>
      </c>
      <c r="J929" t="s">
        <v>172</v>
      </c>
      <c r="K929" t="s">
        <v>133</v>
      </c>
      <c r="L929" t="s">
        <v>7722</v>
      </c>
      <c r="M929" t="s">
        <v>7722</v>
      </c>
      <c r="P929" s="31" t="str">
        <f t="shared" si="45"/>
        <v>Haque Homoeo Hall (Dr. Sabur)</v>
      </c>
    </row>
    <row r="930" spans="1:16" hidden="1">
      <c r="A930" t="str">
        <f t="shared" si="43"/>
        <v>23-275</v>
      </c>
      <c r="B930">
        <f t="shared" si="44"/>
        <v>23</v>
      </c>
      <c r="C930">
        <v>275</v>
      </c>
      <c r="D930" t="s">
        <v>7687</v>
      </c>
      <c r="E930" t="s">
        <v>7749</v>
      </c>
      <c r="F930">
        <v>8314</v>
      </c>
      <c r="G930" t="s">
        <v>7750</v>
      </c>
      <c r="H930">
        <v>1724070292</v>
      </c>
      <c r="I930" t="s">
        <v>131</v>
      </c>
      <c r="J930" t="s">
        <v>397</v>
      </c>
      <c r="K930" t="s">
        <v>138</v>
      </c>
      <c r="L930" t="s">
        <v>5217</v>
      </c>
      <c r="M930" t="s">
        <v>1369</v>
      </c>
      <c r="P930" s="31" t="str">
        <f t="shared" si="45"/>
        <v>Hassan Homoeo Hall (Dr. Hassan)</v>
      </c>
    </row>
    <row r="931" spans="1:16" hidden="1">
      <c r="A931" t="str">
        <f t="shared" si="43"/>
        <v>24-275</v>
      </c>
      <c r="B931">
        <f t="shared" si="44"/>
        <v>24</v>
      </c>
      <c r="C931">
        <v>275</v>
      </c>
      <c r="D931" t="s">
        <v>7687</v>
      </c>
      <c r="E931" t="s">
        <v>843</v>
      </c>
      <c r="F931">
        <v>8349</v>
      </c>
      <c r="G931" t="s">
        <v>7801</v>
      </c>
      <c r="H931">
        <v>1703252601</v>
      </c>
      <c r="I931" t="s">
        <v>131</v>
      </c>
      <c r="J931" t="s">
        <v>274</v>
      </c>
      <c r="K931" t="s">
        <v>133</v>
      </c>
      <c r="L931" t="s">
        <v>7780</v>
      </c>
      <c r="M931" t="s">
        <v>7741</v>
      </c>
      <c r="P931" s="31" t="str">
        <f t="shared" si="45"/>
        <v>Ibnasina  Homoeo Hall (Dr. Lotif )</v>
      </c>
    </row>
    <row r="932" spans="1:16" hidden="1">
      <c r="A932" t="str">
        <f t="shared" si="43"/>
        <v>25-275</v>
      </c>
      <c r="B932">
        <f t="shared" si="44"/>
        <v>25</v>
      </c>
      <c r="C932">
        <v>275</v>
      </c>
      <c r="D932" t="s">
        <v>7687</v>
      </c>
      <c r="E932" t="s">
        <v>7773</v>
      </c>
      <c r="F932">
        <v>8328</v>
      </c>
      <c r="G932" t="s">
        <v>7774</v>
      </c>
      <c r="H932">
        <v>1912928813</v>
      </c>
      <c r="I932" t="s">
        <v>131</v>
      </c>
      <c r="J932" t="s">
        <v>230</v>
      </c>
      <c r="K932" t="s">
        <v>138</v>
      </c>
      <c r="L932" t="s">
        <v>5217</v>
      </c>
      <c r="M932" t="s">
        <v>7771</v>
      </c>
      <c r="P932" s="31" t="str">
        <f t="shared" si="45"/>
        <v>Jabad Homoeo Hall (Dr. Rajjak)</v>
      </c>
    </row>
    <row r="933" spans="1:16" hidden="1">
      <c r="A933" t="str">
        <f t="shared" si="43"/>
        <v>26-275</v>
      </c>
      <c r="B933">
        <f t="shared" si="44"/>
        <v>26</v>
      </c>
      <c r="C933">
        <v>275</v>
      </c>
      <c r="D933" t="s">
        <v>7687</v>
      </c>
      <c r="E933" t="s">
        <v>7742</v>
      </c>
      <c r="F933">
        <v>8309</v>
      </c>
      <c r="G933" t="s">
        <v>7743</v>
      </c>
      <c r="H933">
        <v>1912479927</v>
      </c>
      <c r="I933" t="s">
        <v>131</v>
      </c>
      <c r="J933" t="s">
        <v>397</v>
      </c>
      <c r="K933" t="s">
        <v>138</v>
      </c>
      <c r="L933" t="s">
        <v>5217</v>
      </c>
      <c r="M933" t="s">
        <v>7744</v>
      </c>
      <c r="P933" s="31" t="str">
        <f t="shared" si="45"/>
        <v>Jagoroni Homoeo Hall (Dr.Abul Kasam)</v>
      </c>
    </row>
    <row r="934" spans="1:16" hidden="1">
      <c r="A934" t="str">
        <f t="shared" si="43"/>
        <v>27-275</v>
      </c>
      <c r="B934">
        <f t="shared" si="44"/>
        <v>27</v>
      </c>
      <c r="C934">
        <v>275</v>
      </c>
      <c r="D934" t="s">
        <v>7687</v>
      </c>
      <c r="E934" t="s">
        <v>5506</v>
      </c>
      <c r="F934">
        <v>8287</v>
      </c>
      <c r="G934" t="s">
        <v>6911</v>
      </c>
      <c r="H934">
        <v>1925103506</v>
      </c>
      <c r="I934" t="s">
        <v>131</v>
      </c>
      <c r="J934" t="s">
        <v>132</v>
      </c>
      <c r="K934" t="s">
        <v>152</v>
      </c>
      <c r="L934" t="s">
        <v>7703</v>
      </c>
      <c r="M934" t="s">
        <v>7703</v>
      </c>
      <c r="P934" s="31" t="str">
        <f t="shared" si="45"/>
        <v>Jahangir Homoeo Hall (Dr. Jahangir Alam)</v>
      </c>
    </row>
    <row r="935" spans="1:16" hidden="1">
      <c r="A935" t="str">
        <f t="shared" si="43"/>
        <v>28-275</v>
      </c>
      <c r="B935">
        <f t="shared" si="44"/>
        <v>28</v>
      </c>
      <c r="C935">
        <v>275</v>
      </c>
      <c r="D935" t="s">
        <v>7687</v>
      </c>
      <c r="E935" t="s">
        <v>7720</v>
      </c>
      <c r="F935">
        <v>8308</v>
      </c>
      <c r="G935" t="s">
        <v>7740</v>
      </c>
      <c r="H935">
        <v>1721404288</v>
      </c>
      <c r="I935" t="s">
        <v>131</v>
      </c>
      <c r="J935" t="s">
        <v>397</v>
      </c>
      <c r="K935" t="s">
        <v>152</v>
      </c>
      <c r="L935" t="s">
        <v>5217</v>
      </c>
      <c r="M935" t="s">
        <v>7741</v>
      </c>
      <c r="P935" s="31" t="str">
        <f t="shared" si="45"/>
        <v>Jahid Homoeo Hall (Dr. Jahid)</v>
      </c>
    </row>
    <row r="936" spans="1:16" hidden="1">
      <c r="A936" t="str">
        <f t="shared" si="43"/>
        <v>29-275</v>
      </c>
      <c r="B936">
        <f t="shared" si="44"/>
        <v>29</v>
      </c>
      <c r="C936">
        <v>275</v>
      </c>
      <c r="D936" t="s">
        <v>7687</v>
      </c>
      <c r="E936" t="s">
        <v>7706</v>
      </c>
      <c r="F936">
        <v>8325</v>
      </c>
      <c r="G936" t="s">
        <v>7768</v>
      </c>
      <c r="H936">
        <v>1987702680</v>
      </c>
      <c r="I936" t="s">
        <v>131</v>
      </c>
      <c r="J936" t="s">
        <v>230</v>
      </c>
      <c r="K936" t="s">
        <v>152</v>
      </c>
      <c r="L936" t="s">
        <v>5217</v>
      </c>
      <c r="M936" t="s">
        <v>1369</v>
      </c>
      <c r="P936" s="31" t="str">
        <f t="shared" si="45"/>
        <v>Jamal Homoeo Hall (Dr. Satter)</v>
      </c>
    </row>
    <row r="937" spans="1:16" hidden="1">
      <c r="A937" t="str">
        <f t="shared" si="43"/>
        <v>30-275</v>
      </c>
      <c r="B937">
        <f t="shared" si="44"/>
        <v>30</v>
      </c>
      <c r="C937">
        <v>275</v>
      </c>
      <c r="D937" t="s">
        <v>7687</v>
      </c>
      <c r="E937" t="s">
        <v>7688</v>
      </c>
      <c r="F937">
        <v>8278</v>
      </c>
      <c r="G937" t="s">
        <v>1384</v>
      </c>
      <c r="H937">
        <v>1712752371</v>
      </c>
      <c r="I937" t="s">
        <v>131</v>
      </c>
      <c r="J937" t="s">
        <v>132</v>
      </c>
      <c r="K937" t="s">
        <v>138</v>
      </c>
      <c r="L937" t="s">
        <v>7689</v>
      </c>
      <c r="M937" t="s">
        <v>2217</v>
      </c>
      <c r="P937" s="31" t="str">
        <f t="shared" si="45"/>
        <v>Kader Homoeo Hall (Dr. Rofik Hassan)</v>
      </c>
    </row>
    <row r="938" spans="1:16" hidden="1">
      <c r="A938" t="str">
        <f t="shared" si="43"/>
        <v>31-275</v>
      </c>
      <c r="B938">
        <f t="shared" si="44"/>
        <v>31</v>
      </c>
      <c r="C938">
        <v>275</v>
      </c>
      <c r="D938" t="s">
        <v>7687</v>
      </c>
      <c r="E938" t="s">
        <v>7798</v>
      </c>
      <c r="F938">
        <v>8347</v>
      </c>
      <c r="G938" t="s">
        <v>7799</v>
      </c>
      <c r="H938">
        <v>1930274172</v>
      </c>
      <c r="I938" t="s">
        <v>131</v>
      </c>
      <c r="J938" t="s">
        <v>274</v>
      </c>
      <c r="K938" t="s">
        <v>133</v>
      </c>
      <c r="L938" t="s">
        <v>5217</v>
      </c>
      <c r="M938" t="s">
        <v>7779</v>
      </c>
      <c r="P938" s="31" t="str">
        <f t="shared" si="45"/>
        <v>Kala Fokir (Kala Mia)</v>
      </c>
    </row>
    <row r="939" spans="1:16" hidden="1">
      <c r="A939" t="str">
        <f t="shared" si="43"/>
        <v>32-275</v>
      </c>
      <c r="B939">
        <f t="shared" si="44"/>
        <v>32</v>
      </c>
      <c r="C939">
        <v>275</v>
      </c>
      <c r="D939" t="s">
        <v>7687</v>
      </c>
      <c r="E939" t="s">
        <v>7808</v>
      </c>
      <c r="F939">
        <v>8353</v>
      </c>
      <c r="G939" t="s">
        <v>7809</v>
      </c>
      <c r="H939">
        <v>1720859002</v>
      </c>
      <c r="I939" t="s">
        <v>131</v>
      </c>
      <c r="J939" t="s">
        <v>274</v>
      </c>
      <c r="K939" t="s">
        <v>133</v>
      </c>
      <c r="L939" t="s">
        <v>7780</v>
      </c>
      <c r="M939" t="s">
        <v>7807</v>
      </c>
      <c r="P939" s="31" t="str">
        <f t="shared" si="45"/>
        <v>Kartik Homoeo Hall (Dr. Kartik)</v>
      </c>
    </row>
    <row r="940" spans="1:16" hidden="1">
      <c r="A940" t="str">
        <f t="shared" si="43"/>
        <v>33-275</v>
      </c>
      <c r="B940">
        <f t="shared" si="44"/>
        <v>33</v>
      </c>
      <c r="C940">
        <v>275</v>
      </c>
      <c r="D940" t="s">
        <v>7687</v>
      </c>
      <c r="E940" t="s">
        <v>7753</v>
      </c>
      <c r="F940">
        <v>8316</v>
      </c>
      <c r="G940" t="s">
        <v>7754</v>
      </c>
      <c r="H940">
        <v>1621782027</v>
      </c>
      <c r="I940" t="s">
        <v>131</v>
      </c>
      <c r="J940" t="s">
        <v>397</v>
      </c>
      <c r="K940" t="s">
        <v>133</v>
      </c>
      <c r="L940" t="s">
        <v>5217</v>
      </c>
      <c r="M940" t="s">
        <v>1369</v>
      </c>
      <c r="P940" s="31" t="str">
        <f t="shared" si="45"/>
        <v>Laboni Homoeo Hall (Dr. Chitra Rani)</v>
      </c>
    </row>
    <row r="941" spans="1:16" hidden="1">
      <c r="A941" t="str">
        <f t="shared" si="43"/>
        <v>34-275</v>
      </c>
      <c r="B941">
        <f t="shared" si="44"/>
        <v>34</v>
      </c>
      <c r="C941">
        <v>275</v>
      </c>
      <c r="D941" t="s">
        <v>7687</v>
      </c>
      <c r="E941" t="s">
        <v>7794</v>
      </c>
      <c r="F941">
        <v>8345</v>
      </c>
      <c r="G941" t="s">
        <v>7754</v>
      </c>
      <c r="H941">
        <v>1730252608</v>
      </c>
      <c r="I941" t="s">
        <v>131</v>
      </c>
      <c r="J941" t="s">
        <v>274</v>
      </c>
      <c r="K941" t="s">
        <v>133</v>
      </c>
      <c r="L941" t="s">
        <v>5217</v>
      </c>
      <c r="M941" t="s">
        <v>7779</v>
      </c>
      <c r="P941" s="31" t="str">
        <f t="shared" si="45"/>
        <v>Laboni Homoeo Hall (Dr. Rogina Haq)</v>
      </c>
    </row>
    <row r="942" spans="1:16" hidden="1">
      <c r="A942" t="str">
        <f t="shared" si="43"/>
        <v>35-275</v>
      </c>
      <c r="B942">
        <f t="shared" si="44"/>
        <v>35</v>
      </c>
      <c r="C942">
        <v>275</v>
      </c>
      <c r="D942" t="s">
        <v>7687</v>
      </c>
      <c r="E942" t="s">
        <v>3183</v>
      </c>
      <c r="F942">
        <v>8280</v>
      </c>
      <c r="G942" t="s">
        <v>7693</v>
      </c>
      <c r="H942">
        <v>1797456949</v>
      </c>
      <c r="I942" t="s">
        <v>131</v>
      </c>
      <c r="J942" t="s">
        <v>132</v>
      </c>
      <c r="K942" t="s">
        <v>138</v>
      </c>
      <c r="L942" t="s">
        <v>7689</v>
      </c>
      <c r="M942" t="s">
        <v>2217</v>
      </c>
      <c r="P942" s="31" t="str">
        <f t="shared" si="45"/>
        <v>Mahi Homoeo Hasll (Dr. Nur Islam)</v>
      </c>
    </row>
    <row r="943" spans="1:16" hidden="1">
      <c r="A943" t="str">
        <f t="shared" si="43"/>
        <v>36-275</v>
      </c>
      <c r="B943">
        <f t="shared" si="44"/>
        <v>36</v>
      </c>
      <c r="C943">
        <v>275</v>
      </c>
      <c r="D943" t="s">
        <v>7687</v>
      </c>
      <c r="E943" t="s">
        <v>7725</v>
      </c>
      <c r="F943">
        <v>8301</v>
      </c>
      <c r="G943" t="s">
        <v>7726</v>
      </c>
      <c r="H943">
        <v>1928724833</v>
      </c>
      <c r="I943" t="s">
        <v>131</v>
      </c>
      <c r="J943" t="s">
        <v>172</v>
      </c>
      <c r="K943" t="s">
        <v>152</v>
      </c>
      <c r="L943" t="s">
        <v>7727</v>
      </c>
      <c r="M943" t="s">
        <v>7728</v>
      </c>
      <c r="P943" s="31" t="str">
        <f t="shared" si="45"/>
        <v>Mahmudul Homoeo Hall (Dr. Monur Hossain)</v>
      </c>
    </row>
    <row r="944" spans="1:16" hidden="1">
      <c r="A944" t="str">
        <f t="shared" si="43"/>
        <v>37-275</v>
      </c>
      <c r="B944">
        <f t="shared" si="44"/>
        <v>37</v>
      </c>
      <c r="C944">
        <v>275</v>
      </c>
      <c r="D944" t="s">
        <v>7687</v>
      </c>
      <c r="E944" t="s">
        <v>7690</v>
      </c>
      <c r="F944">
        <v>8279</v>
      </c>
      <c r="G944" t="s">
        <v>7691</v>
      </c>
      <c r="H944">
        <v>1923904175</v>
      </c>
      <c r="I944" t="s">
        <v>131</v>
      </c>
      <c r="J944" t="s">
        <v>132</v>
      </c>
      <c r="K944" t="s">
        <v>133</v>
      </c>
      <c r="L944" t="s">
        <v>7689</v>
      </c>
      <c r="M944" t="s">
        <v>7692</v>
      </c>
      <c r="P944" s="31" t="str">
        <f t="shared" si="45"/>
        <v>Malak Homoeo Hall (Dr. Malak)</v>
      </c>
    </row>
    <row r="945" spans="1:16" hidden="1">
      <c r="A945" t="str">
        <f t="shared" si="43"/>
        <v>38-275</v>
      </c>
      <c r="B945">
        <f t="shared" si="44"/>
        <v>38</v>
      </c>
      <c r="C945">
        <v>275</v>
      </c>
      <c r="D945" t="s">
        <v>7687</v>
      </c>
      <c r="E945" t="s">
        <v>961</v>
      </c>
      <c r="F945">
        <v>8339</v>
      </c>
      <c r="G945" t="s">
        <v>1065</v>
      </c>
      <c r="H945">
        <v>1720202220</v>
      </c>
      <c r="I945" t="s">
        <v>131</v>
      </c>
      <c r="J945" t="s">
        <v>274</v>
      </c>
      <c r="K945" t="s">
        <v>133</v>
      </c>
      <c r="L945" t="s">
        <v>7780</v>
      </c>
      <c r="M945" t="s">
        <v>7780</v>
      </c>
      <c r="P945" s="31" t="str">
        <f t="shared" si="45"/>
        <v>Mamun Homoeo Hall (Dr. Mamun)</v>
      </c>
    </row>
    <row r="946" spans="1:16" hidden="1">
      <c r="A946" t="str">
        <f t="shared" si="43"/>
        <v>39-275</v>
      </c>
      <c r="B946">
        <f t="shared" si="44"/>
        <v>39</v>
      </c>
      <c r="C946">
        <v>275</v>
      </c>
      <c r="D946" t="s">
        <v>7687</v>
      </c>
      <c r="E946" t="s">
        <v>1892</v>
      </c>
      <c r="F946">
        <v>8352</v>
      </c>
      <c r="G946" t="s">
        <v>7806</v>
      </c>
      <c r="H946">
        <v>176809001</v>
      </c>
      <c r="I946" t="s">
        <v>131</v>
      </c>
      <c r="J946" t="s">
        <v>274</v>
      </c>
      <c r="K946" t="s">
        <v>133</v>
      </c>
      <c r="L946" t="s">
        <v>7689</v>
      </c>
      <c r="M946" t="s">
        <v>7807</v>
      </c>
      <c r="P946" s="31" t="str">
        <f t="shared" si="45"/>
        <v>Mazaharul Homoeo Hall (Dr. Nazrul )</v>
      </c>
    </row>
    <row r="947" spans="1:16" hidden="1">
      <c r="A947" t="str">
        <f t="shared" si="43"/>
        <v>40-275</v>
      </c>
      <c r="B947">
        <f t="shared" si="44"/>
        <v>40</v>
      </c>
      <c r="C947">
        <v>275</v>
      </c>
      <c r="D947" t="s">
        <v>7687</v>
      </c>
      <c r="E947" t="s">
        <v>7772</v>
      </c>
      <c r="F947">
        <v>8327</v>
      </c>
      <c r="G947" t="s">
        <v>6029</v>
      </c>
      <c r="H947">
        <v>1712427128</v>
      </c>
      <c r="I947" t="s">
        <v>131</v>
      </c>
      <c r="J947" t="s">
        <v>230</v>
      </c>
      <c r="K947" t="s">
        <v>138</v>
      </c>
      <c r="L947" t="s">
        <v>5217</v>
      </c>
      <c r="M947" t="s">
        <v>7771</v>
      </c>
      <c r="P947" s="31" t="str">
        <f t="shared" si="45"/>
        <v>Mim Homoeo Hall (Dr.Mahmudul)</v>
      </c>
    </row>
    <row r="948" spans="1:16" hidden="1">
      <c r="A948" t="str">
        <f t="shared" si="43"/>
        <v>41-275</v>
      </c>
      <c r="B948">
        <f t="shared" si="44"/>
        <v>41</v>
      </c>
      <c r="C948">
        <v>275</v>
      </c>
      <c r="D948" t="s">
        <v>7687</v>
      </c>
      <c r="E948" t="s">
        <v>7758</v>
      </c>
      <c r="F948">
        <v>8319</v>
      </c>
      <c r="G948" t="s">
        <v>7759</v>
      </c>
      <c r="H948">
        <v>1924252608</v>
      </c>
      <c r="I948" t="s">
        <v>131</v>
      </c>
      <c r="J948" t="s">
        <v>397</v>
      </c>
      <c r="K948" t="s">
        <v>138</v>
      </c>
      <c r="L948" t="s">
        <v>5217</v>
      </c>
      <c r="M948" t="s">
        <v>1369</v>
      </c>
      <c r="P948" s="31" t="str">
        <f t="shared" si="45"/>
        <v>Miuslim Homoeo Hall (Dr. Islam )</v>
      </c>
    </row>
    <row r="949" spans="1:16" hidden="1">
      <c r="A949" t="str">
        <f t="shared" si="43"/>
        <v>42-275</v>
      </c>
      <c r="B949">
        <f t="shared" si="44"/>
        <v>42</v>
      </c>
      <c r="C949">
        <v>275</v>
      </c>
      <c r="D949" t="s">
        <v>7687</v>
      </c>
      <c r="E949" t="s">
        <v>7748</v>
      </c>
      <c r="F949">
        <v>8313</v>
      </c>
      <c r="G949" t="s">
        <v>544</v>
      </c>
      <c r="H949">
        <v>1735366701</v>
      </c>
      <c r="I949" t="s">
        <v>131</v>
      </c>
      <c r="J949" t="s">
        <v>397</v>
      </c>
      <c r="K949" t="s">
        <v>133</v>
      </c>
      <c r="L949" t="s">
        <v>5217</v>
      </c>
      <c r="M949" t="s">
        <v>1369</v>
      </c>
      <c r="P949" s="31" t="str">
        <f t="shared" si="45"/>
        <v>Mizan Homoeo Hall (Dr.Sujan)</v>
      </c>
    </row>
    <row r="950" spans="1:16" hidden="1">
      <c r="A950" t="str">
        <f t="shared" si="43"/>
        <v>43-275</v>
      </c>
      <c r="B950">
        <f t="shared" si="44"/>
        <v>43</v>
      </c>
      <c r="C950">
        <v>275</v>
      </c>
      <c r="D950" t="s">
        <v>7687</v>
      </c>
      <c r="E950" t="s">
        <v>7701</v>
      </c>
      <c r="F950">
        <v>8286</v>
      </c>
      <c r="G950" t="s">
        <v>7702</v>
      </c>
      <c r="H950">
        <v>1921202521</v>
      </c>
      <c r="I950" t="s">
        <v>131</v>
      </c>
      <c r="J950" t="s">
        <v>132</v>
      </c>
      <c r="K950" t="s">
        <v>133</v>
      </c>
      <c r="L950" t="s">
        <v>7689</v>
      </c>
      <c r="M950" t="s">
        <v>2217</v>
      </c>
      <c r="P950" s="31" t="str">
        <f t="shared" si="45"/>
        <v>Mojahadia Homoeo Hall (Dr. Tito Mia)</v>
      </c>
    </row>
    <row r="951" spans="1:16" hidden="1">
      <c r="A951" t="str">
        <f t="shared" si="43"/>
        <v>44-275</v>
      </c>
      <c r="B951">
        <f t="shared" si="44"/>
        <v>44</v>
      </c>
      <c r="C951">
        <v>275</v>
      </c>
      <c r="D951" t="s">
        <v>7687</v>
      </c>
      <c r="E951" t="s">
        <v>7736</v>
      </c>
      <c r="F951">
        <v>8306</v>
      </c>
      <c r="G951" t="s">
        <v>7737</v>
      </c>
      <c r="H951">
        <v>1716125071</v>
      </c>
      <c r="I951" t="s">
        <v>131</v>
      </c>
      <c r="J951" t="s">
        <v>172</v>
      </c>
      <c r="K951" t="s">
        <v>133</v>
      </c>
      <c r="L951" t="s">
        <v>7727</v>
      </c>
      <c r="M951" t="s">
        <v>7727</v>
      </c>
      <c r="P951" s="31" t="str">
        <f t="shared" si="45"/>
        <v>Mujahid Homoeo Hall (Dr. Rofiq)</v>
      </c>
    </row>
    <row r="952" spans="1:16" hidden="1">
      <c r="A952" t="str">
        <f t="shared" si="43"/>
        <v>45-275</v>
      </c>
      <c r="B952">
        <f t="shared" si="44"/>
        <v>45</v>
      </c>
      <c r="C952">
        <v>275</v>
      </c>
      <c r="D952" t="s">
        <v>7687</v>
      </c>
      <c r="E952" t="s">
        <v>7706</v>
      </c>
      <c r="F952">
        <v>8290</v>
      </c>
      <c r="G952" t="s">
        <v>409</v>
      </c>
      <c r="H952">
        <v>1925003893</v>
      </c>
      <c r="I952" t="s">
        <v>131</v>
      </c>
      <c r="J952" t="s">
        <v>132</v>
      </c>
      <c r="K952" t="s">
        <v>133</v>
      </c>
      <c r="L952" t="s">
        <v>7703</v>
      </c>
      <c r="M952" t="s">
        <v>7703</v>
      </c>
      <c r="P952" s="31" t="str">
        <f t="shared" si="45"/>
        <v>Muslim Homoeo Hall (Dr. Satter)</v>
      </c>
    </row>
    <row r="953" spans="1:16" hidden="1">
      <c r="A953" t="str">
        <f t="shared" si="43"/>
        <v>46-275</v>
      </c>
      <c r="B953">
        <f t="shared" si="44"/>
        <v>46</v>
      </c>
      <c r="C953">
        <v>275</v>
      </c>
      <c r="D953" t="s">
        <v>7687</v>
      </c>
      <c r="E953" t="s">
        <v>2238</v>
      </c>
      <c r="F953">
        <v>8289</v>
      </c>
      <c r="G953" t="s">
        <v>7705</v>
      </c>
      <c r="H953">
        <v>1946869644</v>
      </c>
      <c r="I953" t="s">
        <v>131</v>
      </c>
      <c r="J953" t="s">
        <v>132</v>
      </c>
      <c r="K953" t="s">
        <v>133</v>
      </c>
      <c r="L953" t="s">
        <v>7703</v>
      </c>
      <c r="M953" t="s">
        <v>7703</v>
      </c>
      <c r="P953" s="31" t="str">
        <f t="shared" si="45"/>
        <v>Nasrulla Homoeo Hall (Dr. Ripon)</v>
      </c>
    </row>
    <row r="954" spans="1:16" hidden="1">
      <c r="A954" t="str">
        <f t="shared" si="43"/>
        <v>47-275</v>
      </c>
      <c r="B954">
        <f t="shared" si="44"/>
        <v>47</v>
      </c>
      <c r="C954">
        <v>275</v>
      </c>
      <c r="D954" t="s">
        <v>7687</v>
      </c>
      <c r="E954" t="s">
        <v>7699</v>
      </c>
      <c r="F954">
        <v>8285</v>
      </c>
      <c r="G954" t="s">
        <v>7700</v>
      </c>
      <c r="H954">
        <v>1921202520</v>
      </c>
      <c r="I954" t="s">
        <v>131</v>
      </c>
      <c r="J954" t="s">
        <v>132</v>
      </c>
      <c r="K954" t="s">
        <v>133</v>
      </c>
      <c r="L954" t="s">
        <v>7689</v>
      </c>
      <c r="M954" t="s">
        <v>2217</v>
      </c>
      <c r="P954" s="31" t="str">
        <f t="shared" si="45"/>
        <v>Omila Homoeo Hall (Dr. Rason Dabonath)</v>
      </c>
    </row>
    <row r="955" spans="1:16" hidden="1">
      <c r="A955" t="str">
        <f t="shared" si="43"/>
        <v>48-275</v>
      </c>
      <c r="B955">
        <f t="shared" si="44"/>
        <v>48</v>
      </c>
      <c r="C955">
        <v>275</v>
      </c>
      <c r="D955" t="s">
        <v>7687</v>
      </c>
      <c r="E955" t="s">
        <v>7694</v>
      </c>
      <c r="F955">
        <v>8281</v>
      </c>
      <c r="G955" t="s">
        <v>7695</v>
      </c>
      <c r="H955">
        <v>1721302025</v>
      </c>
      <c r="I955" t="s">
        <v>131</v>
      </c>
      <c r="J955" t="s">
        <v>132</v>
      </c>
      <c r="K955" t="s">
        <v>133</v>
      </c>
      <c r="L955" t="s">
        <v>7689</v>
      </c>
      <c r="M955" t="s">
        <v>2217</v>
      </c>
      <c r="P955" s="31" t="str">
        <f t="shared" si="45"/>
        <v>Onila Homoeo Hall (Dr. Kasob Rongon)</v>
      </c>
    </row>
    <row r="956" spans="1:16" hidden="1">
      <c r="A956" t="str">
        <f t="shared" si="43"/>
        <v>49-275</v>
      </c>
      <c r="B956">
        <f t="shared" si="44"/>
        <v>49</v>
      </c>
      <c r="C956">
        <v>275</v>
      </c>
      <c r="D956" t="s">
        <v>7687</v>
      </c>
      <c r="E956" t="s">
        <v>7745</v>
      </c>
      <c r="F956">
        <v>8310</v>
      </c>
      <c r="G956" t="s">
        <v>7746</v>
      </c>
      <c r="H956">
        <v>1713536201</v>
      </c>
      <c r="I956" t="s">
        <v>131</v>
      </c>
      <c r="J956" t="s">
        <v>397</v>
      </c>
      <c r="K956" t="s">
        <v>152</v>
      </c>
      <c r="L956" t="s">
        <v>5217</v>
      </c>
      <c r="M956" t="s">
        <v>330</v>
      </c>
      <c r="P956" s="31" t="str">
        <f t="shared" si="45"/>
        <v>Ponkoj Homoeo Hall (Dr. Ruma)</v>
      </c>
    </row>
    <row r="957" spans="1:16" hidden="1">
      <c r="A957" t="str">
        <f t="shared" si="43"/>
        <v>50-275</v>
      </c>
      <c r="B957">
        <f t="shared" si="44"/>
        <v>50</v>
      </c>
      <c r="C957">
        <v>275</v>
      </c>
      <c r="D957" t="s">
        <v>7687</v>
      </c>
      <c r="E957" t="s">
        <v>7755</v>
      </c>
      <c r="F957">
        <v>8338</v>
      </c>
      <c r="G957" t="s">
        <v>1594</v>
      </c>
      <c r="H957">
        <v>1825202527</v>
      </c>
      <c r="I957" t="s">
        <v>131</v>
      </c>
      <c r="J957" t="s">
        <v>274</v>
      </c>
      <c r="K957" t="s">
        <v>133</v>
      </c>
      <c r="L957" t="s">
        <v>7780</v>
      </c>
      <c r="M957" t="s">
        <v>7780</v>
      </c>
      <c r="P957" s="31" t="str">
        <f t="shared" si="45"/>
        <v>Pranto Homoeo Hall (Dr. Subas Chandra)</v>
      </c>
    </row>
    <row r="958" spans="1:16" hidden="1">
      <c r="A958" t="str">
        <f t="shared" si="43"/>
        <v>51-275</v>
      </c>
      <c r="B958">
        <f t="shared" si="44"/>
        <v>51</v>
      </c>
      <c r="C958">
        <v>275</v>
      </c>
      <c r="D958" t="s">
        <v>7687</v>
      </c>
      <c r="E958" t="s">
        <v>7756</v>
      </c>
      <c r="F958">
        <v>8318</v>
      </c>
      <c r="G958" t="s">
        <v>7757</v>
      </c>
      <c r="H958">
        <v>1920257085</v>
      </c>
      <c r="I958" t="s">
        <v>131</v>
      </c>
      <c r="J958" t="s">
        <v>397</v>
      </c>
      <c r="K958" t="s">
        <v>138</v>
      </c>
      <c r="L958" t="s">
        <v>5217</v>
      </c>
      <c r="M958" t="s">
        <v>1369</v>
      </c>
      <c r="P958" s="31" t="str">
        <f t="shared" si="45"/>
        <v>Probati Homoeo Hall (Dr. Santu)</v>
      </c>
    </row>
    <row r="959" spans="1:16" hidden="1">
      <c r="A959" t="str">
        <f t="shared" si="43"/>
        <v>52-275</v>
      </c>
      <c r="B959">
        <f t="shared" si="44"/>
        <v>52</v>
      </c>
      <c r="C959">
        <v>275</v>
      </c>
      <c r="D959" t="s">
        <v>7687</v>
      </c>
      <c r="E959" t="s">
        <v>3184</v>
      </c>
      <c r="F959">
        <v>8331</v>
      </c>
      <c r="G959" t="s">
        <v>4152</v>
      </c>
      <c r="H959">
        <v>1825202675</v>
      </c>
      <c r="I959" t="s">
        <v>131</v>
      </c>
      <c r="J959" t="s">
        <v>230</v>
      </c>
      <c r="K959" t="s">
        <v>133</v>
      </c>
      <c r="L959" t="s">
        <v>5217</v>
      </c>
      <c r="M959" t="s">
        <v>7779</v>
      </c>
      <c r="P959" s="31" t="str">
        <f t="shared" si="45"/>
        <v>Prodip Homoeo Hall (Dr. Mukul)</v>
      </c>
    </row>
    <row r="960" spans="1:16" hidden="1">
      <c r="A960" t="str">
        <f t="shared" si="43"/>
        <v>53-275</v>
      </c>
      <c r="B960">
        <f t="shared" si="44"/>
        <v>53</v>
      </c>
      <c r="C960">
        <v>275</v>
      </c>
      <c r="D960" t="s">
        <v>7687</v>
      </c>
      <c r="E960" t="s">
        <v>7755</v>
      </c>
      <c r="F960">
        <v>8317</v>
      </c>
      <c r="G960" t="s">
        <v>981</v>
      </c>
      <c r="H960">
        <v>1725267021</v>
      </c>
      <c r="I960" t="s">
        <v>131</v>
      </c>
      <c r="J960" t="s">
        <v>397</v>
      </c>
      <c r="K960" t="s">
        <v>152</v>
      </c>
      <c r="L960" t="s">
        <v>5217</v>
      </c>
      <c r="M960" t="s">
        <v>1369</v>
      </c>
      <c r="P960" s="31" t="str">
        <f t="shared" si="45"/>
        <v>Progoti Homoeo Hall (Dr. Subas Chandra)</v>
      </c>
    </row>
    <row r="961" spans="1:16" hidden="1">
      <c r="A961" t="str">
        <f t="shared" si="43"/>
        <v>54-275</v>
      </c>
      <c r="B961">
        <f t="shared" si="44"/>
        <v>54</v>
      </c>
      <c r="C961">
        <v>275</v>
      </c>
      <c r="D961" t="s">
        <v>7687</v>
      </c>
      <c r="E961" t="s">
        <v>7709</v>
      </c>
      <c r="F961">
        <v>8292</v>
      </c>
      <c r="G961" t="s">
        <v>7710</v>
      </c>
      <c r="H961">
        <v>1920257230</v>
      </c>
      <c r="I961" t="s">
        <v>131</v>
      </c>
      <c r="J961" t="s">
        <v>132</v>
      </c>
      <c r="K961" t="s">
        <v>133</v>
      </c>
      <c r="L961" t="s">
        <v>7703</v>
      </c>
      <c r="M961" t="s">
        <v>7703</v>
      </c>
      <c r="P961" s="31" t="str">
        <f t="shared" si="45"/>
        <v>Rabia Homoeo Hall (Dr.   Abdur Rashid)</v>
      </c>
    </row>
    <row r="962" spans="1:16" hidden="1">
      <c r="A962" t="str">
        <f t="shared" ref="A962:A1025" si="46">B962&amp;"-"&amp;C962</f>
        <v>55-275</v>
      </c>
      <c r="B962">
        <f t="shared" ref="B962:B1025" si="47">IF(C962=C961,B961+1,1)</f>
        <v>55</v>
      </c>
      <c r="C962">
        <v>275</v>
      </c>
      <c r="D962" t="s">
        <v>7687</v>
      </c>
      <c r="E962" t="s">
        <v>7713</v>
      </c>
      <c r="F962">
        <v>8294</v>
      </c>
      <c r="G962" t="s">
        <v>7714</v>
      </c>
      <c r="H962">
        <v>1930282670</v>
      </c>
      <c r="I962" t="s">
        <v>131</v>
      </c>
      <c r="J962" t="s">
        <v>172</v>
      </c>
      <c r="K962" t="s">
        <v>133</v>
      </c>
      <c r="L962" t="s">
        <v>7703</v>
      </c>
      <c r="M962" t="s">
        <v>7703</v>
      </c>
      <c r="P962" s="31" t="str">
        <f t="shared" ref="P962:P1025" si="48">PROPER(G962&amp;" ("&amp;E962&amp;")")</f>
        <v>Rafiq Homoeo Hall (Dr. Rafiq)</v>
      </c>
    </row>
    <row r="963" spans="1:16" hidden="1">
      <c r="A963" t="str">
        <f t="shared" si="46"/>
        <v>56-275</v>
      </c>
      <c r="B963">
        <f t="shared" si="47"/>
        <v>56</v>
      </c>
      <c r="C963">
        <v>275</v>
      </c>
      <c r="D963" t="s">
        <v>7687</v>
      </c>
      <c r="E963" t="s">
        <v>7792</v>
      </c>
      <c r="F963">
        <v>8343</v>
      </c>
      <c r="G963" t="s">
        <v>5974</v>
      </c>
      <c r="H963">
        <v>1710285070</v>
      </c>
      <c r="I963" t="s">
        <v>131</v>
      </c>
      <c r="J963" t="s">
        <v>274</v>
      </c>
      <c r="K963" t="s">
        <v>133</v>
      </c>
      <c r="L963" t="s">
        <v>7780</v>
      </c>
      <c r="M963" t="s">
        <v>7780</v>
      </c>
      <c r="N963" t="s">
        <v>10776</v>
      </c>
      <c r="O963" t="s">
        <v>10696</v>
      </c>
      <c r="P963" s="31" t="str">
        <f t="shared" si="48"/>
        <v>Raj Homoeo Hall (Dr. Ahamad)</v>
      </c>
    </row>
    <row r="964" spans="1:16" hidden="1">
      <c r="A964" t="str">
        <f t="shared" si="46"/>
        <v>57-275</v>
      </c>
      <c r="B964">
        <f t="shared" si="47"/>
        <v>57</v>
      </c>
      <c r="C964">
        <v>275</v>
      </c>
      <c r="D964" t="s">
        <v>7687</v>
      </c>
      <c r="E964" t="s">
        <v>2643</v>
      </c>
      <c r="F964">
        <v>8312</v>
      </c>
      <c r="G964" t="s">
        <v>6088</v>
      </c>
      <c r="H964">
        <v>1927734502</v>
      </c>
      <c r="I964" t="s">
        <v>2255</v>
      </c>
      <c r="J964" t="s">
        <v>397</v>
      </c>
      <c r="K964" t="s">
        <v>1315</v>
      </c>
      <c r="L964" t="s">
        <v>5217</v>
      </c>
      <c r="M964" t="s">
        <v>1369</v>
      </c>
      <c r="P964" s="31" t="str">
        <f t="shared" si="48"/>
        <v>Ramjan Homoeo Hall (Dr. Ramjan)</v>
      </c>
    </row>
    <row r="965" spans="1:16" hidden="1">
      <c r="A965" t="str">
        <f t="shared" si="46"/>
        <v>58-275</v>
      </c>
      <c r="B965">
        <f t="shared" si="47"/>
        <v>58</v>
      </c>
      <c r="C965">
        <v>275</v>
      </c>
      <c r="D965" t="s">
        <v>7687</v>
      </c>
      <c r="E965" t="s">
        <v>7711</v>
      </c>
      <c r="F965">
        <v>8293</v>
      </c>
      <c r="G965" t="s">
        <v>7712</v>
      </c>
      <c r="H965">
        <v>1720257225</v>
      </c>
      <c r="I965" t="s">
        <v>131</v>
      </c>
      <c r="J965" t="s">
        <v>172</v>
      </c>
      <c r="K965" t="s">
        <v>133</v>
      </c>
      <c r="L965" t="s">
        <v>7703</v>
      </c>
      <c r="M965" t="s">
        <v>7703</v>
      </c>
      <c r="N965" t="s">
        <v>10684</v>
      </c>
      <c r="O965" t="s">
        <v>10685</v>
      </c>
      <c r="P965" s="31" t="str">
        <f t="shared" si="48"/>
        <v>Rashona Homoeo Hall (Dr. Rashida)</v>
      </c>
    </row>
    <row r="966" spans="1:16" hidden="1">
      <c r="A966" t="str">
        <f t="shared" si="46"/>
        <v>59-275</v>
      </c>
      <c r="B966">
        <f t="shared" si="47"/>
        <v>59</v>
      </c>
      <c r="C966">
        <v>275</v>
      </c>
      <c r="D966" t="s">
        <v>7687</v>
      </c>
      <c r="E966" t="s">
        <v>2690</v>
      </c>
      <c r="F966">
        <v>8348</v>
      </c>
      <c r="G966" t="s">
        <v>7800</v>
      </c>
      <c r="H966">
        <v>1730274520</v>
      </c>
      <c r="I966" t="s">
        <v>131</v>
      </c>
      <c r="J966" t="s">
        <v>274</v>
      </c>
      <c r="K966" t="s">
        <v>133</v>
      </c>
      <c r="L966" t="s">
        <v>7780</v>
      </c>
      <c r="M966" t="s">
        <v>7779</v>
      </c>
      <c r="P966" s="31" t="str">
        <f t="shared" si="48"/>
        <v>Ratna Homoeo Hall (Dr. Hakim)</v>
      </c>
    </row>
    <row r="967" spans="1:16" hidden="1">
      <c r="A967" t="str">
        <f t="shared" si="46"/>
        <v>60-275</v>
      </c>
      <c r="B967">
        <f t="shared" si="47"/>
        <v>60</v>
      </c>
      <c r="C967">
        <v>275</v>
      </c>
      <c r="D967" t="s">
        <v>7687</v>
      </c>
      <c r="E967" t="s">
        <v>7717</v>
      </c>
      <c r="F967">
        <v>8296</v>
      </c>
      <c r="G967" t="s">
        <v>7718</v>
      </c>
      <c r="H967">
        <v>19173979</v>
      </c>
      <c r="I967" t="s">
        <v>131</v>
      </c>
      <c r="J967" t="s">
        <v>172</v>
      </c>
      <c r="K967" t="s">
        <v>133</v>
      </c>
      <c r="L967" t="s">
        <v>5217</v>
      </c>
      <c r="M967" t="s">
        <v>7719</v>
      </c>
      <c r="P967" s="31" t="str">
        <f t="shared" si="48"/>
        <v>Rofikul Homoeo Hall (Dr. Rofikul)</v>
      </c>
    </row>
    <row r="968" spans="1:16" hidden="1">
      <c r="A968" t="str">
        <f t="shared" si="46"/>
        <v>61-275</v>
      </c>
      <c r="B968">
        <f t="shared" si="47"/>
        <v>61</v>
      </c>
      <c r="C968">
        <v>275</v>
      </c>
      <c r="D968" t="s">
        <v>7687</v>
      </c>
      <c r="E968" t="s">
        <v>7790</v>
      </c>
      <c r="F968">
        <v>8342</v>
      </c>
      <c r="G968" t="s">
        <v>7791</v>
      </c>
      <c r="H968">
        <v>1960272448</v>
      </c>
      <c r="I968" t="s">
        <v>131</v>
      </c>
      <c r="J968" t="s">
        <v>274</v>
      </c>
      <c r="K968" t="s">
        <v>133</v>
      </c>
      <c r="L968" t="s">
        <v>7780</v>
      </c>
      <c r="M968" t="s">
        <v>7780</v>
      </c>
      <c r="P968" s="31" t="str">
        <f t="shared" si="48"/>
        <v>Rogina Homoeo Hall (Dr. Silpi)</v>
      </c>
    </row>
    <row r="969" spans="1:16" hidden="1">
      <c r="A969" t="str">
        <f t="shared" si="46"/>
        <v>62-275</v>
      </c>
      <c r="B969">
        <f t="shared" si="47"/>
        <v>62</v>
      </c>
      <c r="C969">
        <v>275</v>
      </c>
      <c r="D969" t="s">
        <v>7687</v>
      </c>
      <c r="E969" t="s">
        <v>7786</v>
      </c>
      <c r="F969">
        <v>8337</v>
      </c>
      <c r="G969" t="s">
        <v>7787</v>
      </c>
      <c r="H969">
        <v>1721201085</v>
      </c>
      <c r="I969" t="s">
        <v>131</v>
      </c>
      <c r="J969" t="s">
        <v>230</v>
      </c>
      <c r="K969" t="s">
        <v>133</v>
      </c>
      <c r="L969" t="s">
        <v>7780</v>
      </c>
      <c r="M969" t="s">
        <v>7780</v>
      </c>
      <c r="N969" t="s">
        <v>10688</v>
      </c>
      <c r="O969" t="s">
        <v>10689</v>
      </c>
      <c r="P969" s="31" t="str">
        <f t="shared" si="48"/>
        <v>Rojala Homoeo Hall (Dr. Roshed)</v>
      </c>
    </row>
    <row r="970" spans="1:16" hidden="1">
      <c r="A970" t="str">
        <f t="shared" si="46"/>
        <v>63-275</v>
      </c>
      <c r="B970">
        <f t="shared" si="47"/>
        <v>63</v>
      </c>
      <c r="C970">
        <v>275</v>
      </c>
      <c r="D970" t="s">
        <v>7687</v>
      </c>
      <c r="E970" t="s">
        <v>7765</v>
      </c>
      <c r="F970">
        <v>8324</v>
      </c>
      <c r="G970" t="s">
        <v>7766</v>
      </c>
      <c r="H970">
        <v>1930222025</v>
      </c>
      <c r="I970" t="s">
        <v>131</v>
      </c>
      <c r="J970" t="s">
        <v>230</v>
      </c>
      <c r="K970" t="s">
        <v>152</v>
      </c>
      <c r="L970" t="s">
        <v>5217</v>
      </c>
      <c r="M970" t="s">
        <v>7767</v>
      </c>
      <c r="P970" s="31" t="str">
        <f t="shared" si="48"/>
        <v>Sadin Homoeo Hall (Dr. Sultan )</v>
      </c>
    </row>
    <row r="971" spans="1:16" hidden="1">
      <c r="A971" t="str">
        <f t="shared" si="46"/>
        <v>64-275</v>
      </c>
      <c r="B971">
        <f t="shared" si="47"/>
        <v>64</v>
      </c>
      <c r="C971">
        <v>275</v>
      </c>
      <c r="D971" t="s">
        <v>7687</v>
      </c>
      <c r="E971" t="s">
        <v>7730</v>
      </c>
      <c r="F971">
        <v>8340</v>
      </c>
      <c r="G971" t="s">
        <v>701</v>
      </c>
      <c r="H971">
        <v>1933234771</v>
      </c>
      <c r="I971" t="s">
        <v>131</v>
      </c>
      <c r="J971" t="s">
        <v>274</v>
      </c>
      <c r="K971" t="s">
        <v>133</v>
      </c>
      <c r="L971" t="s">
        <v>7780</v>
      </c>
      <c r="M971" t="s">
        <v>7780</v>
      </c>
      <c r="N971" t="s">
        <v>10674</v>
      </c>
      <c r="O971" t="s">
        <v>10675</v>
      </c>
      <c r="P971" s="31" t="str">
        <f t="shared" si="48"/>
        <v>Santi Homoeo Hall (Dr. Abder Rab)</v>
      </c>
    </row>
    <row r="972" spans="1:16" hidden="1">
      <c r="A972" t="str">
        <f t="shared" si="46"/>
        <v>65-275</v>
      </c>
      <c r="B972">
        <f t="shared" si="47"/>
        <v>65</v>
      </c>
      <c r="C972">
        <v>275</v>
      </c>
      <c r="D972" t="s">
        <v>7687</v>
      </c>
      <c r="E972" t="s">
        <v>390</v>
      </c>
      <c r="F972">
        <v>8336</v>
      </c>
      <c r="G972" t="s">
        <v>368</v>
      </c>
      <c r="H972">
        <v>1902258505</v>
      </c>
      <c r="I972" t="s">
        <v>131</v>
      </c>
      <c r="J972" t="s">
        <v>230</v>
      </c>
      <c r="K972" t="s">
        <v>133</v>
      </c>
      <c r="L972" t="s">
        <v>7780</v>
      </c>
      <c r="M972" t="s">
        <v>7780</v>
      </c>
      <c r="P972" s="31" t="str">
        <f t="shared" si="48"/>
        <v>Santo Homoeo Hall (Dr. Salam)</v>
      </c>
    </row>
    <row r="973" spans="1:16" hidden="1">
      <c r="A973" t="str">
        <f t="shared" si="46"/>
        <v>66-275</v>
      </c>
      <c r="B973">
        <f t="shared" si="47"/>
        <v>66</v>
      </c>
      <c r="C973">
        <v>275</v>
      </c>
      <c r="D973" t="s">
        <v>7687</v>
      </c>
      <c r="E973" t="s">
        <v>7732</v>
      </c>
      <c r="F973">
        <v>8304</v>
      </c>
      <c r="G973" t="s">
        <v>1433</v>
      </c>
      <c r="H973">
        <v>1722410556</v>
      </c>
      <c r="I973" t="s">
        <v>131</v>
      </c>
      <c r="J973" t="s">
        <v>172</v>
      </c>
      <c r="K973" t="s">
        <v>133</v>
      </c>
      <c r="L973" t="s">
        <v>7727</v>
      </c>
      <c r="M973" t="s">
        <v>7733</v>
      </c>
      <c r="N973" t="s">
        <v>10664</v>
      </c>
      <c r="P973" s="31" t="str">
        <f t="shared" si="48"/>
        <v>Seam Homoeo Hall (Dalour Hossain)</v>
      </c>
    </row>
    <row r="974" spans="1:16" hidden="1">
      <c r="A974" t="str">
        <f t="shared" si="46"/>
        <v>67-275</v>
      </c>
      <c r="B974">
        <f t="shared" si="47"/>
        <v>67</v>
      </c>
      <c r="C974">
        <v>275</v>
      </c>
      <c r="D974" t="s">
        <v>7687</v>
      </c>
      <c r="E974" t="s">
        <v>6296</v>
      </c>
      <c r="F974">
        <v>8323</v>
      </c>
      <c r="G974" t="s">
        <v>196</v>
      </c>
      <c r="H974">
        <v>1718202526</v>
      </c>
      <c r="I974" t="s">
        <v>131</v>
      </c>
      <c r="J974" t="s">
        <v>230</v>
      </c>
      <c r="K974" t="s">
        <v>152</v>
      </c>
      <c r="L974" t="s">
        <v>5217</v>
      </c>
      <c r="M974" t="s">
        <v>1369</v>
      </c>
      <c r="N974" t="s">
        <v>9785</v>
      </c>
      <c r="P974" s="31" t="str">
        <f t="shared" si="48"/>
        <v>Seba Homoeo Hall (Dr. Shahin)</v>
      </c>
    </row>
    <row r="975" spans="1:16" hidden="1">
      <c r="A975" t="str">
        <f t="shared" si="46"/>
        <v>68-275</v>
      </c>
      <c r="B975">
        <f t="shared" si="47"/>
        <v>68</v>
      </c>
      <c r="C975">
        <v>275</v>
      </c>
      <c r="D975" t="s">
        <v>7687</v>
      </c>
      <c r="E975" t="s">
        <v>7782</v>
      </c>
      <c r="F975">
        <v>8334</v>
      </c>
      <c r="G975" t="s">
        <v>6225</v>
      </c>
      <c r="H975">
        <v>1704537887</v>
      </c>
      <c r="I975" t="s">
        <v>131</v>
      </c>
      <c r="J975" t="s">
        <v>230</v>
      </c>
      <c r="K975" t="s">
        <v>138</v>
      </c>
      <c r="L975" t="s">
        <v>7780</v>
      </c>
      <c r="M975" t="s">
        <v>7779</v>
      </c>
      <c r="P975" s="31" t="str">
        <f t="shared" si="48"/>
        <v>Shahadat Homoeo Hall (Dr. Shahadat)</v>
      </c>
    </row>
    <row r="976" spans="1:16" hidden="1">
      <c r="A976" t="str">
        <f t="shared" si="46"/>
        <v>69-275</v>
      </c>
      <c r="B976">
        <f t="shared" si="47"/>
        <v>69</v>
      </c>
      <c r="C976">
        <v>275</v>
      </c>
      <c r="D976" t="s">
        <v>7687</v>
      </c>
      <c r="E976" t="s">
        <v>6397</v>
      </c>
      <c r="F976">
        <v>8344</v>
      </c>
      <c r="G976" t="s">
        <v>7793</v>
      </c>
      <c r="H976">
        <v>1714809070</v>
      </c>
      <c r="I976" t="s">
        <v>131</v>
      </c>
      <c r="J976" t="s">
        <v>274</v>
      </c>
      <c r="K976" t="s">
        <v>133</v>
      </c>
      <c r="L976" t="s">
        <v>7780</v>
      </c>
      <c r="M976" t="s">
        <v>7780</v>
      </c>
      <c r="P976" s="31" t="str">
        <f t="shared" si="48"/>
        <v>Sultana Homoeo Hall (Dr. Noyon)</v>
      </c>
    </row>
    <row r="977" spans="1:16" hidden="1">
      <c r="A977" t="str">
        <f t="shared" si="46"/>
        <v>70-275</v>
      </c>
      <c r="B977">
        <f t="shared" si="47"/>
        <v>70</v>
      </c>
      <c r="C977">
        <v>275</v>
      </c>
      <c r="D977" t="s">
        <v>7687</v>
      </c>
      <c r="E977" t="s">
        <v>7696</v>
      </c>
      <c r="F977">
        <v>8282</v>
      </c>
      <c r="G977" t="s">
        <v>7697</v>
      </c>
      <c r="H977">
        <v>1621787750</v>
      </c>
      <c r="I977" t="s">
        <v>131</v>
      </c>
      <c r="J977" t="s">
        <v>132</v>
      </c>
      <c r="K977" t="s">
        <v>133</v>
      </c>
      <c r="L977" t="s">
        <v>7689</v>
      </c>
      <c r="M977" t="s">
        <v>2217</v>
      </c>
      <c r="P977" s="31" t="str">
        <f t="shared" si="48"/>
        <v>Susila Homoeo Hall (Dr. Ronu Dabonath)</v>
      </c>
    </row>
    <row r="978" spans="1:16" hidden="1">
      <c r="A978" t="str">
        <f t="shared" si="46"/>
        <v>71-275</v>
      </c>
      <c r="B978">
        <f t="shared" si="47"/>
        <v>71</v>
      </c>
      <c r="C978">
        <v>275</v>
      </c>
      <c r="D978" t="s">
        <v>7687</v>
      </c>
      <c r="E978" t="s">
        <v>7723</v>
      </c>
      <c r="F978">
        <v>8299</v>
      </c>
      <c r="G978" t="s">
        <v>7697</v>
      </c>
      <c r="H978">
        <v>1739943733</v>
      </c>
      <c r="I978" t="s">
        <v>131</v>
      </c>
      <c r="J978" t="s">
        <v>172</v>
      </c>
      <c r="K978" t="s">
        <v>133</v>
      </c>
      <c r="L978" t="s">
        <v>7722</v>
      </c>
      <c r="M978" t="s">
        <v>7722</v>
      </c>
      <c r="P978" s="31" t="str">
        <f t="shared" si="48"/>
        <v>Susila Homoeo Hall (Dr. Tapos Kumar)</v>
      </c>
    </row>
    <row r="979" spans="1:16" hidden="1">
      <c r="A979" t="str">
        <f t="shared" si="46"/>
        <v>72-275</v>
      </c>
      <c r="B979">
        <f t="shared" si="47"/>
        <v>72</v>
      </c>
      <c r="C979">
        <v>275</v>
      </c>
      <c r="D979" t="s">
        <v>7687</v>
      </c>
      <c r="E979" t="s">
        <v>7707</v>
      </c>
      <c r="F979">
        <v>8291</v>
      </c>
      <c r="G979" t="s">
        <v>7708</v>
      </c>
      <c r="H979">
        <v>1918248821</v>
      </c>
      <c r="I979" t="s">
        <v>131</v>
      </c>
      <c r="J979" t="s">
        <v>132</v>
      </c>
      <c r="K979" t="s">
        <v>133</v>
      </c>
      <c r="L979" t="s">
        <v>7703</v>
      </c>
      <c r="M979" t="s">
        <v>7703</v>
      </c>
      <c r="P979" s="31" t="str">
        <f t="shared" si="48"/>
        <v>Tarak Homoeo Hall (Dr. Raju)</v>
      </c>
    </row>
    <row r="980" spans="1:16" hidden="1">
      <c r="A980" t="str">
        <f t="shared" si="46"/>
        <v>73-275</v>
      </c>
      <c r="B980">
        <f t="shared" si="47"/>
        <v>73</v>
      </c>
      <c r="C980">
        <v>275</v>
      </c>
      <c r="D980" t="s">
        <v>7687</v>
      </c>
      <c r="E980" t="s">
        <v>7760</v>
      </c>
      <c r="F980">
        <v>8320</v>
      </c>
      <c r="G980" t="s">
        <v>7761</v>
      </c>
      <c r="H980">
        <v>1825202526</v>
      </c>
      <c r="I980" t="s">
        <v>131</v>
      </c>
      <c r="J980" t="s">
        <v>397</v>
      </c>
      <c r="K980" t="s">
        <v>152</v>
      </c>
      <c r="L980" t="s">
        <v>5217</v>
      </c>
      <c r="M980" t="s">
        <v>1369</v>
      </c>
      <c r="N980" t="s">
        <v>9919</v>
      </c>
      <c r="O980" t="s">
        <v>9920</v>
      </c>
      <c r="P980" s="31" t="str">
        <f t="shared" si="48"/>
        <v>Udbash Homoeo Hall (Dr. Josim Uddin)</v>
      </c>
    </row>
    <row r="981" spans="1:16" hidden="1">
      <c r="A981" t="str">
        <f t="shared" si="46"/>
        <v>74-275</v>
      </c>
      <c r="B981">
        <f t="shared" si="47"/>
        <v>74</v>
      </c>
      <c r="C981">
        <v>275</v>
      </c>
      <c r="D981" t="s">
        <v>7687</v>
      </c>
      <c r="E981" t="s">
        <v>7729</v>
      </c>
      <c r="F981">
        <v>8302</v>
      </c>
      <c r="G981" t="s">
        <v>6884</v>
      </c>
      <c r="H981">
        <v>1852252424</v>
      </c>
      <c r="I981" t="s">
        <v>131</v>
      </c>
      <c r="J981" t="s">
        <v>172</v>
      </c>
      <c r="K981" t="s">
        <v>152</v>
      </c>
      <c r="L981" t="s">
        <v>7727</v>
      </c>
      <c r="M981" t="s">
        <v>7728</v>
      </c>
      <c r="P981" s="31" t="str">
        <f t="shared" si="48"/>
        <v>Yeasin Homoeo Hall (Dr. Akkass)</v>
      </c>
    </row>
    <row r="982" spans="1:16" hidden="1">
      <c r="A982" t="str">
        <f t="shared" si="46"/>
        <v>75-275</v>
      </c>
      <c r="B982">
        <f t="shared" si="47"/>
        <v>75</v>
      </c>
      <c r="C982">
        <v>275</v>
      </c>
      <c r="D982" t="s">
        <v>7687</v>
      </c>
      <c r="E982" t="s">
        <v>5461</v>
      </c>
      <c r="F982">
        <v>8288</v>
      </c>
      <c r="G982" t="s">
        <v>7704</v>
      </c>
      <c r="H982">
        <v>1719522472</v>
      </c>
      <c r="I982" t="s">
        <v>131</v>
      </c>
      <c r="J982" t="s">
        <v>132</v>
      </c>
      <c r="K982" t="s">
        <v>152</v>
      </c>
      <c r="L982" t="s">
        <v>7703</v>
      </c>
      <c r="M982" t="s">
        <v>7703</v>
      </c>
      <c r="P982" s="31" t="str">
        <f t="shared" si="48"/>
        <v>Zelani Homoeo Hall (Dr. Kamrul Hasan)</v>
      </c>
    </row>
    <row r="983" spans="1:16" hidden="1">
      <c r="A983" t="str">
        <f t="shared" si="46"/>
        <v>76-275</v>
      </c>
      <c r="B983">
        <f t="shared" si="47"/>
        <v>76</v>
      </c>
      <c r="C983">
        <v>275</v>
      </c>
      <c r="D983" t="s">
        <v>7687</v>
      </c>
      <c r="E983" t="s">
        <v>7730</v>
      </c>
      <c r="F983">
        <v>8303</v>
      </c>
      <c r="G983" t="s">
        <v>7731</v>
      </c>
      <c r="H983">
        <v>1728252826</v>
      </c>
      <c r="I983" t="s">
        <v>131</v>
      </c>
      <c r="J983" t="s">
        <v>172</v>
      </c>
      <c r="K983" t="s">
        <v>152</v>
      </c>
      <c r="L983" t="s">
        <v>7727</v>
      </c>
      <c r="M983" t="s">
        <v>7728</v>
      </c>
      <c r="P983" s="31" t="str">
        <f t="shared" si="48"/>
        <v>Zenuk Homoeo Hall (Dr. Abder Rab)</v>
      </c>
    </row>
    <row r="984" spans="1:16" hidden="1">
      <c r="A984" t="str">
        <f t="shared" si="46"/>
        <v>1-277</v>
      </c>
      <c r="B984">
        <f t="shared" si="47"/>
        <v>1</v>
      </c>
      <c r="C984">
        <v>277</v>
      </c>
      <c r="D984" t="s">
        <v>23</v>
      </c>
      <c r="E984" t="s">
        <v>17532</v>
      </c>
      <c r="F984">
        <v>15026</v>
      </c>
      <c r="G984" t="s">
        <v>17533</v>
      </c>
      <c r="H984">
        <v>1712514487</v>
      </c>
      <c r="I984" t="s">
        <v>131</v>
      </c>
      <c r="J984" t="s">
        <v>132</v>
      </c>
      <c r="K984" t="s">
        <v>133</v>
      </c>
      <c r="L984" t="s">
        <v>3061</v>
      </c>
      <c r="M984" t="s">
        <v>17534</v>
      </c>
      <c r="P984" s="31" t="str">
        <f t="shared" si="48"/>
        <v>A P Aurbadiuo Pharmacy (Md Rafikul Islam)</v>
      </c>
    </row>
    <row r="985" spans="1:16" hidden="1">
      <c r="A985" t="str">
        <f t="shared" si="46"/>
        <v>2-277</v>
      </c>
      <c r="B985">
        <f t="shared" si="47"/>
        <v>2</v>
      </c>
      <c r="C985">
        <v>277</v>
      </c>
      <c r="D985" t="s">
        <v>23</v>
      </c>
      <c r="E985" t="s">
        <v>6108</v>
      </c>
      <c r="F985">
        <v>7223</v>
      </c>
      <c r="G985" t="s">
        <v>6109</v>
      </c>
      <c r="H985">
        <v>1767463382</v>
      </c>
      <c r="I985" t="s">
        <v>131</v>
      </c>
      <c r="J985" t="s">
        <v>397</v>
      </c>
      <c r="K985" t="s">
        <v>152</v>
      </c>
      <c r="L985" t="s">
        <v>6099</v>
      </c>
      <c r="M985" t="s">
        <v>6105</v>
      </c>
      <c r="P985" s="31" t="str">
        <f t="shared" si="48"/>
        <v>Abid Homoeo Hall (Dr. Sanower )</v>
      </c>
    </row>
    <row r="986" spans="1:16" hidden="1">
      <c r="A986" t="str">
        <f t="shared" si="46"/>
        <v>3-277</v>
      </c>
      <c r="B986">
        <f t="shared" si="47"/>
        <v>3</v>
      </c>
      <c r="C986">
        <v>277</v>
      </c>
      <c r="D986" t="s">
        <v>23</v>
      </c>
      <c r="E986" t="s">
        <v>6090</v>
      </c>
      <c r="F986">
        <v>7208</v>
      </c>
      <c r="G986" t="s">
        <v>312</v>
      </c>
      <c r="H986">
        <v>1712669447</v>
      </c>
      <c r="I986" t="s">
        <v>131</v>
      </c>
      <c r="J986" t="s">
        <v>172</v>
      </c>
      <c r="K986" t="s">
        <v>133</v>
      </c>
      <c r="L986" t="s">
        <v>6084</v>
      </c>
      <c r="M986" t="s">
        <v>6091</v>
      </c>
      <c r="P986" s="31" t="str">
        <f t="shared" si="48"/>
        <v>Adorsho Homoeo Hall (Dr. Md. Sourov Hosen)</v>
      </c>
    </row>
    <row r="987" spans="1:16" hidden="1">
      <c r="A987" t="str">
        <f t="shared" si="46"/>
        <v>4-277</v>
      </c>
      <c r="B987">
        <f t="shared" si="47"/>
        <v>4</v>
      </c>
      <c r="C987">
        <v>277</v>
      </c>
      <c r="D987" t="s">
        <v>23</v>
      </c>
      <c r="E987" t="s">
        <v>5796</v>
      </c>
      <c r="F987">
        <v>7260</v>
      </c>
      <c r="G987" t="s">
        <v>312</v>
      </c>
      <c r="H987">
        <v>1748954461</v>
      </c>
      <c r="I987" t="s">
        <v>131</v>
      </c>
      <c r="J987" t="s">
        <v>274</v>
      </c>
      <c r="K987" t="s">
        <v>152</v>
      </c>
      <c r="L987" t="s">
        <v>6160</v>
      </c>
      <c r="M987" t="s">
        <v>6171</v>
      </c>
      <c r="P987" s="31" t="str">
        <f t="shared" si="48"/>
        <v>Adorsho Homoeo Hall (Dr. Saidur Rahman)</v>
      </c>
    </row>
    <row r="988" spans="1:16" hidden="1">
      <c r="A988" t="str">
        <f t="shared" si="46"/>
        <v>5-277</v>
      </c>
      <c r="B988">
        <f t="shared" si="47"/>
        <v>5</v>
      </c>
      <c r="C988">
        <v>277</v>
      </c>
      <c r="D988" t="s">
        <v>23</v>
      </c>
      <c r="E988" t="s">
        <v>6158</v>
      </c>
      <c r="F988">
        <v>7251</v>
      </c>
      <c r="G988" t="s">
        <v>6159</v>
      </c>
      <c r="H988">
        <v>1743107170</v>
      </c>
      <c r="I988" t="s">
        <v>131</v>
      </c>
      <c r="J988" t="s">
        <v>274</v>
      </c>
      <c r="K988" t="s">
        <v>138</v>
      </c>
      <c r="L988" t="s">
        <v>6160</v>
      </c>
      <c r="M988" t="s">
        <v>6161</v>
      </c>
      <c r="P988" s="31" t="str">
        <f t="shared" si="48"/>
        <v>Alom Homoeo Pharmecy (Dr. Shofikul Islam)</v>
      </c>
    </row>
    <row r="989" spans="1:16" hidden="1">
      <c r="A989" t="str">
        <f t="shared" si="46"/>
        <v>6-277</v>
      </c>
      <c r="B989">
        <f t="shared" si="47"/>
        <v>6</v>
      </c>
      <c r="C989">
        <v>277</v>
      </c>
      <c r="D989" t="s">
        <v>23</v>
      </c>
      <c r="E989" t="s">
        <v>6113</v>
      </c>
      <c r="F989">
        <v>7227</v>
      </c>
      <c r="G989" t="s">
        <v>6114</v>
      </c>
      <c r="H989">
        <v>1724181008</v>
      </c>
      <c r="I989" t="s">
        <v>131</v>
      </c>
      <c r="J989" t="s">
        <v>397</v>
      </c>
      <c r="K989" t="s">
        <v>152</v>
      </c>
      <c r="L989" t="s">
        <v>6099</v>
      </c>
      <c r="M989" t="s">
        <v>6115</v>
      </c>
      <c r="P989" s="31" t="str">
        <f t="shared" si="48"/>
        <v>Al-Sahad Homoeo Complex (Dr. Jahangir Hosen)</v>
      </c>
    </row>
    <row r="990" spans="1:16" hidden="1">
      <c r="A990" t="str">
        <f t="shared" si="46"/>
        <v>7-277</v>
      </c>
      <c r="B990">
        <f t="shared" si="47"/>
        <v>7</v>
      </c>
      <c r="C990">
        <v>277</v>
      </c>
      <c r="D990" t="s">
        <v>23</v>
      </c>
      <c r="E990" t="s">
        <v>2024</v>
      </c>
      <c r="F990">
        <v>7219</v>
      </c>
      <c r="G990" t="s">
        <v>6098</v>
      </c>
      <c r="H990">
        <v>1729894538</v>
      </c>
      <c r="I990" t="s">
        <v>131</v>
      </c>
      <c r="J990" t="s">
        <v>397</v>
      </c>
      <c r="K990" t="s">
        <v>138</v>
      </c>
      <c r="L990" t="s">
        <v>6099</v>
      </c>
      <c r="M990" t="s">
        <v>6100</v>
      </c>
      <c r="P990" s="31" t="str">
        <f t="shared" si="48"/>
        <v>Alta  Homoeo Hall (Dr. Abdul Mannan)</v>
      </c>
    </row>
    <row r="991" spans="1:16" hidden="1">
      <c r="A991" t="str">
        <f t="shared" si="46"/>
        <v>8-277</v>
      </c>
      <c r="B991">
        <f t="shared" si="47"/>
        <v>8</v>
      </c>
      <c r="C991">
        <v>277</v>
      </c>
      <c r="D991" t="s">
        <v>23</v>
      </c>
      <c r="E991" t="s">
        <v>6173</v>
      </c>
      <c r="F991">
        <v>7262</v>
      </c>
      <c r="G991" t="s">
        <v>6174</v>
      </c>
      <c r="H991">
        <v>1716060922</v>
      </c>
      <c r="I991" t="s">
        <v>131</v>
      </c>
      <c r="J991" t="s">
        <v>274</v>
      </c>
      <c r="K991" t="s">
        <v>152</v>
      </c>
      <c r="L991" t="s">
        <v>6160</v>
      </c>
      <c r="M991" t="s">
        <v>6171</v>
      </c>
      <c r="N991" t="s">
        <v>9785</v>
      </c>
      <c r="P991" s="31" t="str">
        <f t="shared" si="48"/>
        <v>Anik Homoeo Hall (Dr. Md. Anik Hossain)</v>
      </c>
    </row>
    <row r="992" spans="1:16" hidden="1">
      <c r="A992" t="str">
        <f t="shared" si="46"/>
        <v>9-277</v>
      </c>
      <c r="B992">
        <f t="shared" si="47"/>
        <v>9</v>
      </c>
      <c r="C992">
        <v>277</v>
      </c>
      <c r="D992" t="s">
        <v>23</v>
      </c>
      <c r="E992" t="s">
        <v>6172</v>
      </c>
      <c r="F992">
        <v>7261</v>
      </c>
      <c r="G992" t="s">
        <v>1772</v>
      </c>
      <c r="H992">
        <v>1733772362</v>
      </c>
      <c r="I992" t="s">
        <v>131</v>
      </c>
      <c r="J992" t="s">
        <v>274</v>
      </c>
      <c r="K992" t="s">
        <v>152</v>
      </c>
      <c r="L992" t="s">
        <v>6160</v>
      </c>
      <c r="M992" t="s">
        <v>6171</v>
      </c>
      <c r="P992" s="31" t="str">
        <f t="shared" si="48"/>
        <v>Aroggo Homoeo Hall (Dr. Akkash Ali)</v>
      </c>
    </row>
    <row r="993" spans="1:16" hidden="1">
      <c r="A993" t="str">
        <f t="shared" si="46"/>
        <v>10-277</v>
      </c>
      <c r="B993">
        <f t="shared" si="47"/>
        <v>10</v>
      </c>
      <c r="C993">
        <v>277</v>
      </c>
      <c r="D993" t="s">
        <v>23</v>
      </c>
      <c r="E993" t="s">
        <v>6103</v>
      </c>
      <c r="F993">
        <v>7221</v>
      </c>
      <c r="G993" t="s">
        <v>6104</v>
      </c>
      <c r="H993">
        <v>1734393021</v>
      </c>
      <c r="I993" t="s">
        <v>381</v>
      </c>
      <c r="J993" t="s">
        <v>397</v>
      </c>
      <c r="K993" t="s">
        <v>133</v>
      </c>
      <c r="L993" t="s">
        <v>6099</v>
      </c>
      <c r="M993" t="s">
        <v>6105</v>
      </c>
      <c r="N993" t="s">
        <v>9915</v>
      </c>
      <c r="O993" t="s">
        <v>9916</v>
      </c>
      <c r="P993" s="31" t="str">
        <f t="shared" si="48"/>
        <v>Asif Pharmecy (Dr. Jabed Ali)</v>
      </c>
    </row>
    <row r="994" spans="1:16" hidden="1">
      <c r="A994" t="str">
        <f t="shared" si="46"/>
        <v>11-277</v>
      </c>
      <c r="B994">
        <f t="shared" si="47"/>
        <v>11</v>
      </c>
      <c r="C994">
        <v>277</v>
      </c>
      <c r="D994" t="s">
        <v>23</v>
      </c>
      <c r="E994" t="s">
        <v>17535</v>
      </c>
      <c r="F994">
        <v>15027</v>
      </c>
      <c r="G994" t="s">
        <v>17536</v>
      </c>
      <c r="H994">
        <v>1728668140</v>
      </c>
      <c r="I994" t="s">
        <v>131</v>
      </c>
      <c r="J994" t="s">
        <v>274</v>
      </c>
      <c r="K994" t="s">
        <v>133</v>
      </c>
      <c r="L994" t="s">
        <v>6160</v>
      </c>
      <c r="M994" t="s">
        <v>17537</v>
      </c>
      <c r="P994" s="31" t="str">
        <f t="shared" si="48"/>
        <v>Azim Homoeo Chekesaloy (Md Azim Uddin)</v>
      </c>
    </row>
    <row r="995" spans="1:16" hidden="1">
      <c r="A995" t="str">
        <f t="shared" si="46"/>
        <v>12-277</v>
      </c>
      <c r="B995">
        <f t="shared" si="47"/>
        <v>12</v>
      </c>
      <c r="C995">
        <v>277</v>
      </c>
      <c r="D995" t="s">
        <v>23</v>
      </c>
      <c r="E995" t="s">
        <v>6106</v>
      </c>
      <c r="F995">
        <v>7222</v>
      </c>
      <c r="G995" t="s">
        <v>3625</v>
      </c>
      <c r="H995">
        <v>1716347183</v>
      </c>
      <c r="I995" t="s">
        <v>6107</v>
      </c>
      <c r="J995" t="s">
        <v>397</v>
      </c>
      <c r="K995" t="s">
        <v>138</v>
      </c>
      <c r="L995" t="s">
        <v>6099</v>
      </c>
      <c r="M995" t="s">
        <v>6105</v>
      </c>
      <c r="P995" s="31" t="str">
        <f t="shared" si="48"/>
        <v>Barik Homoeo Hall (Dr. D.K. Bablu)</v>
      </c>
    </row>
    <row r="996" spans="1:16" hidden="1">
      <c r="A996" t="str">
        <f t="shared" si="46"/>
        <v>13-277</v>
      </c>
      <c r="B996">
        <f t="shared" si="47"/>
        <v>13</v>
      </c>
      <c r="C996">
        <v>277</v>
      </c>
      <c r="D996" t="s">
        <v>23</v>
      </c>
      <c r="E996" t="s">
        <v>6077</v>
      </c>
      <c r="F996">
        <v>7200</v>
      </c>
      <c r="G996" t="s">
        <v>6078</v>
      </c>
      <c r="H996">
        <v>1712567230</v>
      </c>
      <c r="I996" t="s">
        <v>131</v>
      </c>
      <c r="J996" t="s">
        <v>132</v>
      </c>
      <c r="K996" t="s">
        <v>152</v>
      </c>
      <c r="L996" t="s">
        <v>6070</v>
      </c>
      <c r="M996" t="s">
        <v>18948</v>
      </c>
      <c r="P996" s="31" t="str">
        <f t="shared" si="48"/>
        <v>Bishmillah Homoeo Hall (Dr.Abul Kalam Azad)</v>
      </c>
    </row>
    <row r="997" spans="1:16" hidden="1">
      <c r="A997" t="str">
        <f t="shared" si="46"/>
        <v>14-277</v>
      </c>
      <c r="B997">
        <f t="shared" si="47"/>
        <v>14</v>
      </c>
      <c r="C997">
        <v>277</v>
      </c>
      <c r="D997" t="s">
        <v>23</v>
      </c>
      <c r="E997" t="s">
        <v>6154</v>
      </c>
      <c r="F997">
        <v>7248</v>
      </c>
      <c r="G997" t="s">
        <v>6078</v>
      </c>
      <c r="H997">
        <v>1712101005</v>
      </c>
      <c r="I997" t="s">
        <v>131</v>
      </c>
      <c r="J997" t="s">
        <v>230</v>
      </c>
      <c r="K997" t="s">
        <v>152</v>
      </c>
      <c r="L997" t="s">
        <v>6126</v>
      </c>
      <c r="M997" t="s">
        <v>6129</v>
      </c>
      <c r="N997" t="s">
        <v>10680</v>
      </c>
      <c r="O997" t="s">
        <v>10681</v>
      </c>
      <c r="P997" s="31" t="str">
        <f t="shared" si="48"/>
        <v>Bishmillah Homoeo Hall (Dr. Md. Shohidul Islam)</v>
      </c>
    </row>
    <row r="998" spans="1:16" hidden="1">
      <c r="A998" t="str">
        <f t="shared" si="46"/>
        <v>15-277</v>
      </c>
      <c r="B998">
        <f t="shared" si="47"/>
        <v>15</v>
      </c>
      <c r="C998">
        <v>277</v>
      </c>
      <c r="D998" t="s">
        <v>23</v>
      </c>
      <c r="E998" t="s">
        <v>6166</v>
      </c>
      <c r="F998">
        <v>7256</v>
      </c>
      <c r="G998" t="s">
        <v>6078</v>
      </c>
      <c r="H998">
        <v>1726161641</v>
      </c>
      <c r="I998" t="s">
        <v>131</v>
      </c>
      <c r="J998" t="s">
        <v>274</v>
      </c>
      <c r="K998" t="s">
        <v>133</v>
      </c>
      <c r="L998" t="s">
        <v>6160</v>
      </c>
      <c r="M998" t="s">
        <v>2066</v>
      </c>
      <c r="N998" t="s">
        <v>10779</v>
      </c>
      <c r="O998" t="s">
        <v>9785</v>
      </c>
      <c r="P998" s="31" t="str">
        <f t="shared" si="48"/>
        <v>Bishmillah Homoeo Hall (Dr. Atikur Rahman)</v>
      </c>
    </row>
    <row r="999" spans="1:16" hidden="1">
      <c r="A999" t="str">
        <f t="shared" si="46"/>
        <v>16-277</v>
      </c>
      <c r="B999">
        <f t="shared" si="47"/>
        <v>16</v>
      </c>
      <c r="C999">
        <v>277</v>
      </c>
      <c r="D999" t="s">
        <v>23</v>
      </c>
      <c r="E999" t="s">
        <v>6135</v>
      </c>
      <c r="F999">
        <v>7240</v>
      </c>
      <c r="G999" t="s">
        <v>774</v>
      </c>
      <c r="H999">
        <v>1713702753</v>
      </c>
      <c r="I999" t="s">
        <v>131</v>
      </c>
      <c r="J999" t="s">
        <v>230</v>
      </c>
      <c r="K999" t="s">
        <v>133</v>
      </c>
      <c r="L999" t="s">
        <v>6126</v>
      </c>
      <c r="M999" t="s">
        <v>6136</v>
      </c>
      <c r="P999" s="31" t="str">
        <f t="shared" si="48"/>
        <v>Chowdhury Homoeo Hall (Dr. Shankar)</v>
      </c>
    </row>
    <row r="1000" spans="1:16" hidden="1">
      <c r="A1000" t="str">
        <f t="shared" si="46"/>
        <v>17-277</v>
      </c>
      <c r="B1000">
        <f t="shared" si="47"/>
        <v>17</v>
      </c>
      <c r="C1000">
        <v>277</v>
      </c>
      <c r="D1000" t="s">
        <v>23</v>
      </c>
      <c r="E1000" t="s">
        <v>6130</v>
      </c>
      <c r="F1000">
        <v>7237</v>
      </c>
      <c r="G1000" t="s">
        <v>761</v>
      </c>
      <c r="H1000">
        <v>1716007412</v>
      </c>
      <c r="I1000" t="s">
        <v>131</v>
      </c>
      <c r="J1000" t="s">
        <v>230</v>
      </c>
      <c r="K1000" t="s">
        <v>133</v>
      </c>
      <c r="L1000" t="s">
        <v>6126</v>
      </c>
      <c r="M1000" t="s">
        <v>6129</v>
      </c>
      <c r="N1000" t="s">
        <v>9799</v>
      </c>
      <c r="O1000" t="s">
        <v>9800</v>
      </c>
      <c r="P1000" s="31" t="str">
        <f t="shared" si="48"/>
        <v>Economic Homoeo Hall (Dr. Golam Sarwar Dinar)</v>
      </c>
    </row>
    <row r="1001" spans="1:16" hidden="1">
      <c r="A1001" t="str">
        <f t="shared" si="46"/>
        <v>18-277</v>
      </c>
      <c r="B1001">
        <f t="shared" si="47"/>
        <v>18</v>
      </c>
      <c r="C1001">
        <v>277</v>
      </c>
      <c r="D1001" t="s">
        <v>23</v>
      </c>
      <c r="E1001">
        <v>0</v>
      </c>
      <c r="F1001">
        <v>7259</v>
      </c>
      <c r="G1001" t="s">
        <v>265</v>
      </c>
      <c r="H1001">
        <v>17235923386</v>
      </c>
      <c r="I1001" t="s">
        <v>131</v>
      </c>
      <c r="J1001" t="s">
        <v>274</v>
      </c>
      <c r="K1001" t="s">
        <v>152</v>
      </c>
      <c r="L1001" t="s">
        <v>6160</v>
      </c>
      <c r="M1001" t="s">
        <v>6169</v>
      </c>
      <c r="P1001" s="31" t="str">
        <f t="shared" si="48"/>
        <v>Fahim Homoeo Hall (0)</v>
      </c>
    </row>
    <row r="1002" spans="1:16" hidden="1">
      <c r="A1002" t="str">
        <f t="shared" si="46"/>
        <v>19-277</v>
      </c>
      <c r="B1002">
        <f t="shared" si="47"/>
        <v>19</v>
      </c>
      <c r="C1002">
        <v>277</v>
      </c>
      <c r="D1002" t="s">
        <v>23</v>
      </c>
      <c r="E1002" t="s">
        <v>6133</v>
      </c>
      <c r="F1002">
        <v>7239</v>
      </c>
      <c r="G1002" t="s">
        <v>6134</v>
      </c>
      <c r="H1002">
        <v>1712277887</v>
      </c>
      <c r="I1002" t="s">
        <v>131</v>
      </c>
      <c r="J1002" t="s">
        <v>230</v>
      </c>
      <c r="K1002" t="s">
        <v>133</v>
      </c>
      <c r="L1002" t="s">
        <v>6126</v>
      </c>
      <c r="M1002" t="s">
        <v>6129</v>
      </c>
      <c r="N1002" t="s">
        <v>9923</v>
      </c>
      <c r="P1002" s="31" t="str">
        <f t="shared" si="48"/>
        <v>Fahim International Homoeo Pharmacy (Dr. Md. Faruk)</v>
      </c>
    </row>
    <row r="1003" spans="1:16" hidden="1">
      <c r="A1003" t="str">
        <f t="shared" si="46"/>
        <v>20-277</v>
      </c>
      <c r="B1003">
        <f t="shared" si="47"/>
        <v>20</v>
      </c>
      <c r="C1003">
        <v>277</v>
      </c>
      <c r="D1003" t="s">
        <v>23</v>
      </c>
      <c r="E1003" t="s">
        <v>6170</v>
      </c>
      <c r="F1003">
        <v>7258</v>
      </c>
      <c r="G1003" t="s">
        <v>1281</v>
      </c>
      <c r="H1003">
        <v>1716167261</v>
      </c>
      <c r="I1003" t="s">
        <v>131</v>
      </c>
      <c r="J1003" t="s">
        <v>274</v>
      </c>
      <c r="K1003" t="s">
        <v>152</v>
      </c>
      <c r="L1003" t="s">
        <v>6160</v>
      </c>
      <c r="M1003" t="s">
        <v>6169</v>
      </c>
      <c r="P1003" s="31" t="str">
        <f t="shared" si="48"/>
        <v>Fatema Homoeo Hall (Dr. Najmul Haque)</v>
      </c>
    </row>
    <row r="1004" spans="1:16" hidden="1">
      <c r="A1004" t="str">
        <f t="shared" si="46"/>
        <v>21-277</v>
      </c>
      <c r="B1004">
        <f t="shared" si="47"/>
        <v>21</v>
      </c>
      <c r="C1004">
        <v>277</v>
      </c>
      <c r="D1004" t="s">
        <v>23</v>
      </c>
      <c r="E1004" t="s">
        <v>6110</v>
      </c>
      <c r="F1004">
        <v>7224</v>
      </c>
      <c r="G1004" t="s">
        <v>6111</v>
      </c>
      <c r="H1004">
        <v>1722792120</v>
      </c>
      <c r="I1004" t="s">
        <v>418</v>
      </c>
      <c r="J1004" t="s">
        <v>397</v>
      </c>
      <c r="K1004" t="s">
        <v>133</v>
      </c>
      <c r="L1004" t="s">
        <v>6099</v>
      </c>
      <c r="M1004" t="s">
        <v>6112</v>
      </c>
      <c r="P1004" s="31" t="str">
        <f t="shared" si="48"/>
        <v>Halima Dawakhana (Dr. Hakim Rashedul Islam)</v>
      </c>
    </row>
    <row r="1005" spans="1:16" hidden="1">
      <c r="A1005" t="str">
        <f t="shared" si="46"/>
        <v>22-277</v>
      </c>
      <c r="B1005">
        <f t="shared" si="47"/>
        <v>22</v>
      </c>
      <c r="C1005">
        <v>277</v>
      </c>
      <c r="D1005" t="s">
        <v>23</v>
      </c>
      <c r="E1005" t="s">
        <v>6095</v>
      </c>
      <c r="F1005">
        <v>7218</v>
      </c>
      <c r="G1005" t="s">
        <v>6096</v>
      </c>
      <c r="H1005">
        <v>1730989717</v>
      </c>
      <c r="I1005" t="s">
        <v>131</v>
      </c>
      <c r="J1005" t="s">
        <v>172</v>
      </c>
      <c r="K1005" t="s">
        <v>152</v>
      </c>
      <c r="L1005" t="s">
        <v>6084</v>
      </c>
      <c r="M1005" t="s">
        <v>6097</v>
      </c>
      <c r="P1005" s="31" t="str">
        <f t="shared" si="48"/>
        <v>Hemchandra Homoeo Chikitsaloy (Dr. Shamsul Haque Shah)</v>
      </c>
    </row>
    <row r="1006" spans="1:16" hidden="1">
      <c r="A1006" t="str">
        <f t="shared" si="46"/>
        <v>23-277</v>
      </c>
      <c r="B1006">
        <f t="shared" si="47"/>
        <v>23</v>
      </c>
      <c r="C1006">
        <v>277</v>
      </c>
      <c r="D1006" t="s">
        <v>23</v>
      </c>
      <c r="E1006" t="s">
        <v>6139</v>
      </c>
      <c r="F1006">
        <v>7242</v>
      </c>
      <c r="G1006" t="s">
        <v>6140</v>
      </c>
      <c r="H1006">
        <v>1731989717</v>
      </c>
      <c r="I1006" t="s">
        <v>131</v>
      </c>
      <c r="J1006" t="s">
        <v>230</v>
      </c>
      <c r="K1006" t="s">
        <v>133</v>
      </c>
      <c r="L1006" t="s">
        <v>6126</v>
      </c>
      <c r="M1006" t="s">
        <v>6094</v>
      </c>
      <c r="P1006" s="31" t="str">
        <f t="shared" si="48"/>
        <v>Hemchandro Homoeo Hall (Dr. Shamsul Haque)</v>
      </c>
    </row>
    <row r="1007" spans="1:16" hidden="1">
      <c r="A1007" t="str">
        <f t="shared" si="46"/>
        <v>24-277</v>
      </c>
      <c r="B1007">
        <f t="shared" si="47"/>
        <v>24</v>
      </c>
      <c r="C1007">
        <v>277</v>
      </c>
      <c r="D1007" t="s">
        <v>23</v>
      </c>
      <c r="E1007" t="s">
        <v>6068</v>
      </c>
      <c r="F1007">
        <v>7194</v>
      </c>
      <c r="G1007" t="s">
        <v>5962</v>
      </c>
      <c r="H1007">
        <v>1736750165</v>
      </c>
      <c r="I1007" t="s">
        <v>131</v>
      </c>
      <c r="J1007" t="s">
        <v>132</v>
      </c>
      <c r="K1007" t="s">
        <v>138</v>
      </c>
      <c r="L1007" t="s">
        <v>3061</v>
      </c>
      <c r="M1007" t="s">
        <v>6067</v>
      </c>
      <c r="P1007" s="31" t="str">
        <f t="shared" si="48"/>
        <v>Homoeo Chikitsaloy (Dr. Fozlur Rahman)</v>
      </c>
    </row>
    <row r="1008" spans="1:16" hidden="1">
      <c r="A1008" t="str">
        <f t="shared" si="46"/>
        <v>25-277</v>
      </c>
      <c r="B1008">
        <f t="shared" si="47"/>
        <v>25</v>
      </c>
      <c r="C1008">
        <v>277</v>
      </c>
      <c r="D1008" t="s">
        <v>23</v>
      </c>
      <c r="E1008" t="s">
        <v>6175</v>
      </c>
      <c r="F1008">
        <v>7263</v>
      </c>
      <c r="G1008" t="s">
        <v>5962</v>
      </c>
      <c r="H1008">
        <v>1735507658</v>
      </c>
      <c r="I1008" t="s">
        <v>131</v>
      </c>
      <c r="J1008" t="s">
        <v>274</v>
      </c>
      <c r="K1008" t="s">
        <v>152</v>
      </c>
      <c r="L1008" t="s">
        <v>6160</v>
      </c>
      <c r="M1008" t="s">
        <v>6160</v>
      </c>
      <c r="P1008" s="31" t="str">
        <f t="shared" si="48"/>
        <v>Homoeo Chikitsaloy (Dr. Md Mijanur Rahman)</v>
      </c>
    </row>
    <row r="1009" spans="1:16" hidden="1">
      <c r="A1009" t="str">
        <f t="shared" si="46"/>
        <v>26-277</v>
      </c>
      <c r="B1009">
        <f t="shared" si="47"/>
        <v>26</v>
      </c>
      <c r="C1009">
        <v>277</v>
      </c>
      <c r="D1009" t="s">
        <v>23</v>
      </c>
      <c r="E1009" t="s">
        <v>6065</v>
      </c>
      <c r="F1009">
        <v>7264</v>
      </c>
      <c r="G1009" t="s">
        <v>5962</v>
      </c>
      <c r="H1009">
        <v>1766451919</v>
      </c>
      <c r="I1009" t="s">
        <v>131</v>
      </c>
      <c r="J1009" t="s">
        <v>274</v>
      </c>
      <c r="K1009" t="s">
        <v>152</v>
      </c>
      <c r="L1009" t="s">
        <v>6160</v>
      </c>
      <c r="M1009" t="s">
        <v>6160</v>
      </c>
      <c r="P1009" s="31" t="str">
        <f t="shared" si="48"/>
        <v>Homoeo Chikitsaloy (Dr. Ibrahim Hosen)</v>
      </c>
    </row>
    <row r="1010" spans="1:16" hidden="1">
      <c r="A1010" t="str">
        <f t="shared" si="46"/>
        <v>27-277</v>
      </c>
      <c r="B1010">
        <f t="shared" si="47"/>
        <v>27</v>
      </c>
      <c r="C1010">
        <v>277</v>
      </c>
      <c r="D1010" t="s">
        <v>23</v>
      </c>
      <c r="E1010" t="s">
        <v>6075</v>
      </c>
      <c r="F1010">
        <v>7199</v>
      </c>
      <c r="G1010" t="s">
        <v>6076</v>
      </c>
      <c r="H1010">
        <v>1718857042</v>
      </c>
      <c r="I1010" t="s">
        <v>131</v>
      </c>
      <c r="J1010" t="s">
        <v>132</v>
      </c>
      <c r="K1010" t="s">
        <v>152</v>
      </c>
      <c r="L1010" t="s">
        <v>3061</v>
      </c>
      <c r="M1010" t="s">
        <v>6067</v>
      </c>
      <c r="P1010" s="31" t="str">
        <f t="shared" si="48"/>
        <v>Homoeo Daktar Khana (Dr. Serajul Islam)</v>
      </c>
    </row>
    <row r="1011" spans="1:16" hidden="1">
      <c r="A1011" t="str">
        <f t="shared" si="46"/>
        <v>28-277</v>
      </c>
      <c r="B1011">
        <f t="shared" si="47"/>
        <v>28</v>
      </c>
      <c r="C1011">
        <v>277</v>
      </c>
      <c r="D1011" t="s">
        <v>23</v>
      </c>
      <c r="E1011" t="s">
        <v>6144</v>
      </c>
      <c r="F1011">
        <v>7244</v>
      </c>
      <c r="G1011" t="s">
        <v>6145</v>
      </c>
      <c r="H1011">
        <v>1916125485</v>
      </c>
      <c r="I1011" t="s">
        <v>131</v>
      </c>
      <c r="J1011" t="s">
        <v>230</v>
      </c>
      <c r="K1011" t="s">
        <v>133</v>
      </c>
      <c r="L1011" t="s">
        <v>6126</v>
      </c>
      <c r="M1011" t="s">
        <v>6146</v>
      </c>
      <c r="N1011" t="s">
        <v>6089</v>
      </c>
      <c r="O1011" t="s">
        <v>9785</v>
      </c>
      <c r="P1011" s="31" t="str">
        <f t="shared" si="48"/>
        <v>Homoeo Sindicate (Dr. Naru Da)</v>
      </c>
    </row>
    <row r="1012" spans="1:16" hidden="1">
      <c r="A1012" t="str">
        <f t="shared" si="46"/>
        <v>29-277</v>
      </c>
      <c r="B1012">
        <f t="shared" si="47"/>
        <v>29</v>
      </c>
      <c r="C1012">
        <v>277</v>
      </c>
      <c r="D1012" t="s">
        <v>23</v>
      </c>
      <c r="E1012" t="s">
        <v>11367</v>
      </c>
      <c r="F1012">
        <v>11006</v>
      </c>
      <c r="G1012" t="s">
        <v>11368</v>
      </c>
      <c r="H1012">
        <v>1711578428</v>
      </c>
      <c r="I1012" t="s">
        <v>131</v>
      </c>
      <c r="J1012" t="s">
        <v>10594</v>
      </c>
      <c r="K1012" t="s">
        <v>152</v>
      </c>
      <c r="L1012" t="s">
        <v>18</v>
      </c>
      <c r="M1012" t="s">
        <v>11369</v>
      </c>
      <c r="N1012" t="s">
        <v>10780</v>
      </c>
      <c r="O1012" t="s">
        <v>10781</v>
      </c>
      <c r="P1012" s="31" t="str">
        <f t="shared" si="48"/>
        <v>Homoeo Unoshelon Kendro (Md Amin)</v>
      </c>
    </row>
    <row r="1013" spans="1:16" hidden="1">
      <c r="A1013" t="str">
        <f t="shared" si="46"/>
        <v>30-277</v>
      </c>
      <c r="B1013">
        <f t="shared" si="47"/>
        <v>30</v>
      </c>
      <c r="C1013">
        <v>277</v>
      </c>
      <c r="D1013" t="s">
        <v>23</v>
      </c>
      <c r="E1013" t="s">
        <v>10627</v>
      </c>
      <c r="F1013">
        <v>10703</v>
      </c>
      <c r="G1013" t="s">
        <v>3788</v>
      </c>
      <c r="H1013">
        <v>1892284207</v>
      </c>
      <c r="I1013" t="s">
        <v>131</v>
      </c>
      <c r="J1013" t="s">
        <v>2596</v>
      </c>
      <c r="K1013" t="s">
        <v>152</v>
      </c>
      <c r="L1013" t="s">
        <v>18</v>
      </c>
      <c r="M1013" t="s">
        <v>18949</v>
      </c>
      <c r="P1013" s="31" t="str">
        <f t="shared" si="48"/>
        <v>Ismail Homoeo Hall (Dr.Ismail Hossain)</v>
      </c>
    </row>
    <row r="1014" spans="1:16" hidden="1">
      <c r="A1014" t="str">
        <f t="shared" si="46"/>
        <v>31-277</v>
      </c>
      <c r="B1014">
        <f t="shared" si="47"/>
        <v>31</v>
      </c>
      <c r="C1014">
        <v>277</v>
      </c>
      <c r="D1014" t="s">
        <v>23</v>
      </c>
      <c r="E1014" t="s">
        <v>6122</v>
      </c>
      <c r="F1014">
        <v>7234</v>
      </c>
      <c r="G1014" t="s">
        <v>6123</v>
      </c>
      <c r="H1014">
        <v>1717635466</v>
      </c>
      <c r="I1014" t="s">
        <v>131</v>
      </c>
      <c r="J1014" t="s">
        <v>397</v>
      </c>
      <c r="K1014" t="s">
        <v>152</v>
      </c>
      <c r="L1014" t="s">
        <v>6099</v>
      </c>
      <c r="M1014" t="s">
        <v>6121</v>
      </c>
      <c r="P1014" s="31" t="str">
        <f t="shared" si="48"/>
        <v>Jabin Homoeo Hall (Dr. Motahar Ali)</v>
      </c>
    </row>
    <row r="1015" spans="1:16" hidden="1">
      <c r="A1015" t="str">
        <f t="shared" si="46"/>
        <v>32-277</v>
      </c>
      <c r="B1015">
        <f t="shared" si="47"/>
        <v>32</v>
      </c>
      <c r="C1015">
        <v>277</v>
      </c>
      <c r="D1015" t="s">
        <v>23</v>
      </c>
      <c r="E1015" t="s">
        <v>14536</v>
      </c>
      <c r="F1015">
        <v>12531</v>
      </c>
      <c r="G1015" t="s">
        <v>14537</v>
      </c>
      <c r="H1015">
        <v>1710439603</v>
      </c>
      <c r="I1015" t="s">
        <v>131</v>
      </c>
      <c r="J1015" t="s">
        <v>2596</v>
      </c>
      <c r="K1015" t="s">
        <v>152</v>
      </c>
      <c r="L1015" t="s">
        <v>14538</v>
      </c>
      <c r="M1015" t="s">
        <v>14539</v>
      </c>
      <c r="P1015" s="31" t="str">
        <f t="shared" si="48"/>
        <v>Jabir Homoeo Clinic (Dr Md Johirul Islam)</v>
      </c>
    </row>
    <row r="1016" spans="1:16" hidden="1">
      <c r="A1016" t="str">
        <f t="shared" si="46"/>
        <v>33-277</v>
      </c>
      <c r="B1016">
        <f t="shared" si="47"/>
        <v>33</v>
      </c>
      <c r="C1016">
        <v>277</v>
      </c>
      <c r="D1016" t="s">
        <v>23</v>
      </c>
      <c r="E1016" t="s">
        <v>11364</v>
      </c>
      <c r="F1016">
        <v>11005</v>
      </c>
      <c r="G1016" t="s">
        <v>11365</v>
      </c>
      <c r="H1016">
        <v>1836957050</v>
      </c>
      <c r="I1016" t="s">
        <v>131</v>
      </c>
      <c r="J1016" t="s">
        <v>2596</v>
      </c>
      <c r="K1016" t="s">
        <v>138</v>
      </c>
      <c r="L1016" t="s">
        <v>18</v>
      </c>
      <c r="M1016" t="s">
        <v>11366</v>
      </c>
      <c r="P1016" s="31" t="str">
        <f t="shared" si="48"/>
        <v>Jalal Homoeo Pharmacy (Md Jakir Hossin)</v>
      </c>
    </row>
    <row r="1017" spans="1:16" hidden="1">
      <c r="A1017" t="str">
        <f t="shared" si="46"/>
        <v>34-277</v>
      </c>
      <c r="B1017">
        <f t="shared" si="47"/>
        <v>34</v>
      </c>
      <c r="C1017">
        <v>277</v>
      </c>
      <c r="D1017" t="s">
        <v>23</v>
      </c>
      <c r="E1017" t="s">
        <v>16963</v>
      </c>
      <c r="F1017">
        <v>13648</v>
      </c>
      <c r="G1017" t="s">
        <v>16964</v>
      </c>
      <c r="H1017">
        <v>1917719411</v>
      </c>
      <c r="I1017" t="s">
        <v>131</v>
      </c>
      <c r="J1017" t="s">
        <v>274</v>
      </c>
      <c r="K1017" t="s">
        <v>133</v>
      </c>
      <c r="L1017" t="s">
        <v>6160</v>
      </c>
      <c r="M1017" t="s">
        <v>6160</v>
      </c>
      <c r="P1017" s="31" t="str">
        <f t="shared" si="48"/>
        <v>Keys Homoeo Hall (Dr.Md.Faruk Hossain)</v>
      </c>
    </row>
    <row r="1018" spans="1:16" hidden="1">
      <c r="A1018" t="str">
        <f t="shared" si="46"/>
        <v>35-277</v>
      </c>
      <c r="B1018">
        <f t="shared" si="47"/>
        <v>35</v>
      </c>
      <c r="C1018">
        <v>277</v>
      </c>
      <c r="D1018" t="s">
        <v>23</v>
      </c>
      <c r="E1018" t="s">
        <v>16965</v>
      </c>
      <c r="F1018">
        <v>13649</v>
      </c>
      <c r="G1018" t="s">
        <v>16966</v>
      </c>
      <c r="H1018">
        <v>1712315220</v>
      </c>
      <c r="I1018" t="s">
        <v>131</v>
      </c>
      <c r="J1018" t="s">
        <v>10900</v>
      </c>
      <c r="K1018" t="s">
        <v>133</v>
      </c>
      <c r="L1018" t="s">
        <v>16967</v>
      </c>
      <c r="M1018" t="s">
        <v>16967</v>
      </c>
      <c r="P1018" s="31" t="str">
        <f t="shared" si="48"/>
        <v>Khandkar Homoeo Hall (Dr. Md. Raju Ahmed)</v>
      </c>
    </row>
    <row r="1019" spans="1:16" hidden="1">
      <c r="A1019" t="str">
        <f t="shared" si="46"/>
        <v>36-277</v>
      </c>
      <c r="B1019">
        <f t="shared" si="47"/>
        <v>36</v>
      </c>
      <c r="C1019">
        <v>277</v>
      </c>
      <c r="D1019" t="s">
        <v>23</v>
      </c>
      <c r="E1019" t="s">
        <v>6064</v>
      </c>
      <c r="F1019">
        <v>7192</v>
      </c>
      <c r="G1019" t="s">
        <v>3309</v>
      </c>
      <c r="H1019">
        <v>1723504393</v>
      </c>
      <c r="I1019" t="s">
        <v>131</v>
      </c>
      <c r="J1019" t="s">
        <v>132</v>
      </c>
      <c r="K1019" t="s">
        <v>152</v>
      </c>
      <c r="L1019" t="s">
        <v>3061</v>
      </c>
      <c r="M1019" t="s">
        <v>3283</v>
      </c>
      <c r="N1019" t="s">
        <v>10692</v>
      </c>
      <c r="O1019" t="s">
        <v>10685</v>
      </c>
      <c r="P1019" s="31" t="str">
        <f t="shared" si="48"/>
        <v>Khondokar Homoeo Hall (Dr. Ziaur Rahman)</v>
      </c>
    </row>
    <row r="1020" spans="1:16" hidden="1">
      <c r="A1020" t="str">
        <f t="shared" si="46"/>
        <v>37-277</v>
      </c>
      <c r="B1020">
        <f t="shared" si="47"/>
        <v>37</v>
      </c>
      <c r="C1020">
        <v>277</v>
      </c>
      <c r="D1020" t="s">
        <v>23</v>
      </c>
      <c r="E1020" t="s">
        <v>6092</v>
      </c>
      <c r="F1020">
        <v>7212</v>
      </c>
      <c r="G1020" t="s">
        <v>6093</v>
      </c>
      <c r="H1020">
        <v>1731495849</v>
      </c>
      <c r="I1020" t="s">
        <v>131</v>
      </c>
      <c r="J1020" t="s">
        <v>172</v>
      </c>
      <c r="K1020" t="s">
        <v>138</v>
      </c>
      <c r="L1020" t="s">
        <v>6084</v>
      </c>
      <c r="M1020" t="s">
        <v>6094</v>
      </c>
      <c r="P1020" s="31" t="str">
        <f t="shared" si="48"/>
        <v>Komol Homoeo Hall (Dr. Komol Sarkar)</v>
      </c>
    </row>
    <row r="1021" spans="1:16" hidden="1">
      <c r="A1021" t="str">
        <f t="shared" si="46"/>
        <v>38-277</v>
      </c>
      <c r="B1021">
        <f t="shared" si="47"/>
        <v>38</v>
      </c>
      <c r="C1021">
        <v>277</v>
      </c>
      <c r="D1021" t="s">
        <v>23</v>
      </c>
      <c r="E1021" t="s">
        <v>6141</v>
      </c>
      <c r="F1021">
        <v>7243</v>
      </c>
      <c r="G1021" t="s">
        <v>6142</v>
      </c>
      <c r="H1021">
        <v>1723798436</v>
      </c>
      <c r="I1021" t="s">
        <v>6008</v>
      </c>
      <c r="J1021" t="s">
        <v>230</v>
      </c>
      <c r="K1021" t="s">
        <v>133</v>
      </c>
      <c r="L1021" t="s">
        <v>6126</v>
      </c>
      <c r="M1021" t="s">
        <v>6143</v>
      </c>
      <c r="P1021" s="31" t="str">
        <f t="shared" si="48"/>
        <v>M/S Anowara Pharmecy (Dr. Shamim Ali)</v>
      </c>
    </row>
    <row r="1022" spans="1:16" hidden="1">
      <c r="A1022" t="str">
        <f t="shared" si="46"/>
        <v>39-277</v>
      </c>
      <c r="B1022">
        <f t="shared" si="47"/>
        <v>39</v>
      </c>
      <c r="C1022">
        <v>277</v>
      </c>
      <c r="D1022" t="s">
        <v>23</v>
      </c>
      <c r="E1022" t="s">
        <v>6059</v>
      </c>
      <c r="F1022">
        <v>7188</v>
      </c>
      <c r="G1022" t="s">
        <v>1111</v>
      </c>
      <c r="H1022">
        <v>1918758124</v>
      </c>
      <c r="I1022" t="s">
        <v>131</v>
      </c>
      <c r="J1022" t="s">
        <v>132</v>
      </c>
      <c r="K1022" t="s">
        <v>138</v>
      </c>
      <c r="L1022" t="s">
        <v>3061</v>
      </c>
      <c r="M1022" t="s">
        <v>3283</v>
      </c>
      <c r="N1022" t="s">
        <v>10809</v>
      </c>
      <c r="O1022" t="s">
        <v>9785</v>
      </c>
      <c r="P1022" s="31" t="str">
        <f t="shared" si="48"/>
        <v>Maa Homoeo Hall (Dr. Sabana Khatun)</v>
      </c>
    </row>
    <row r="1023" spans="1:16" hidden="1">
      <c r="A1023" t="str">
        <f t="shared" si="46"/>
        <v>40-277</v>
      </c>
      <c r="B1023">
        <f t="shared" si="47"/>
        <v>40</v>
      </c>
      <c r="C1023">
        <v>277</v>
      </c>
      <c r="D1023" t="s">
        <v>23</v>
      </c>
      <c r="E1023" t="s">
        <v>6127</v>
      </c>
      <c r="F1023">
        <v>7236</v>
      </c>
      <c r="G1023" t="s">
        <v>6128</v>
      </c>
      <c r="H1023">
        <v>1737165450</v>
      </c>
      <c r="I1023" t="s">
        <v>131</v>
      </c>
      <c r="J1023" t="s">
        <v>230</v>
      </c>
      <c r="K1023" t="s">
        <v>133</v>
      </c>
      <c r="L1023" t="s">
        <v>6126</v>
      </c>
      <c r="M1023" t="s">
        <v>6129</v>
      </c>
      <c r="N1023" t="s">
        <v>10695</v>
      </c>
      <c r="O1023" t="s">
        <v>10696</v>
      </c>
      <c r="P1023" s="31" t="str">
        <f t="shared" si="48"/>
        <v>Macca Homoeo Pharmacy (Dr. Humayun Kabir Mithu)</v>
      </c>
    </row>
    <row r="1024" spans="1:16" hidden="1">
      <c r="A1024" t="str">
        <f t="shared" si="46"/>
        <v>41-277</v>
      </c>
      <c r="B1024">
        <f t="shared" si="47"/>
        <v>41</v>
      </c>
      <c r="C1024">
        <v>277</v>
      </c>
      <c r="D1024" t="s">
        <v>23</v>
      </c>
      <c r="E1024" t="s">
        <v>5151</v>
      </c>
      <c r="F1024">
        <v>7205</v>
      </c>
      <c r="G1024" t="s">
        <v>1065</v>
      </c>
      <c r="H1024">
        <v>1738378603</v>
      </c>
      <c r="I1024" t="s">
        <v>131</v>
      </c>
      <c r="J1024" t="s">
        <v>172</v>
      </c>
      <c r="K1024" t="s">
        <v>138</v>
      </c>
      <c r="L1024" t="s">
        <v>6084</v>
      </c>
      <c r="M1024" t="s">
        <v>6086</v>
      </c>
      <c r="P1024" s="31" t="str">
        <f t="shared" si="48"/>
        <v>Mamun Homoeo Hall (Dr. Motiur Rahman)</v>
      </c>
    </row>
    <row r="1025" spans="1:16" hidden="1">
      <c r="A1025" t="str">
        <f t="shared" si="46"/>
        <v>42-277</v>
      </c>
      <c r="B1025">
        <f t="shared" si="47"/>
        <v>42</v>
      </c>
      <c r="C1025">
        <v>277</v>
      </c>
      <c r="D1025" t="s">
        <v>23</v>
      </c>
      <c r="E1025" t="s">
        <v>6060</v>
      </c>
      <c r="F1025">
        <v>7189</v>
      </c>
      <c r="G1025" t="s">
        <v>6061</v>
      </c>
      <c r="H1025">
        <v>1740986372</v>
      </c>
      <c r="I1025" t="s">
        <v>131</v>
      </c>
      <c r="J1025" t="s">
        <v>132</v>
      </c>
      <c r="K1025" t="s">
        <v>138</v>
      </c>
      <c r="L1025" t="s">
        <v>3061</v>
      </c>
      <c r="M1025" t="s">
        <v>3283</v>
      </c>
      <c r="P1025" s="31" t="str">
        <f t="shared" si="48"/>
        <v>Maruf Homoeo Hall (Dr. Astanur Rahman)</v>
      </c>
    </row>
    <row r="1026" spans="1:16" hidden="1">
      <c r="A1026" t="str">
        <f t="shared" ref="A1026:A1089" si="49">B1026&amp;"-"&amp;C1026</f>
        <v>43-277</v>
      </c>
      <c r="B1026">
        <f t="shared" ref="B1026:B1089" si="50">IF(C1026=C1025,B1025+1,1)</f>
        <v>43</v>
      </c>
      <c r="C1026">
        <v>277</v>
      </c>
      <c r="D1026" t="s">
        <v>23</v>
      </c>
      <c r="E1026" t="s">
        <v>16961</v>
      </c>
      <c r="F1026">
        <v>13647</v>
      </c>
      <c r="G1026" t="s">
        <v>534</v>
      </c>
      <c r="H1026">
        <v>1718980044</v>
      </c>
      <c r="I1026" t="s">
        <v>131</v>
      </c>
      <c r="J1026" t="s">
        <v>274</v>
      </c>
      <c r="K1026" t="s">
        <v>133</v>
      </c>
      <c r="L1026" t="s">
        <v>3061</v>
      </c>
      <c r="M1026" t="s">
        <v>16962</v>
      </c>
      <c r="P1026" s="31" t="str">
        <f t="shared" ref="P1026:P1089" si="51">PROPER(G1026&amp;" ("&amp;E1026&amp;")")</f>
        <v>Melon Homoeo Hall (Dr. Md. Melon Hossain)</v>
      </c>
    </row>
    <row r="1027" spans="1:16" hidden="1">
      <c r="A1027" t="str">
        <f t="shared" si="49"/>
        <v>44-277</v>
      </c>
      <c r="B1027">
        <f t="shared" si="50"/>
        <v>44</v>
      </c>
      <c r="C1027">
        <v>277</v>
      </c>
      <c r="D1027" t="s">
        <v>23</v>
      </c>
      <c r="E1027" t="s">
        <v>6080</v>
      </c>
      <c r="F1027">
        <v>7201</v>
      </c>
      <c r="G1027" t="s">
        <v>6081</v>
      </c>
      <c r="H1027">
        <v>1746734129</v>
      </c>
      <c r="I1027" t="s">
        <v>131</v>
      </c>
      <c r="J1027" t="s">
        <v>132</v>
      </c>
      <c r="K1027" t="s">
        <v>152</v>
      </c>
      <c r="L1027" t="s">
        <v>3061</v>
      </c>
      <c r="M1027" t="s">
        <v>6082</v>
      </c>
      <c r="P1027" s="31" t="str">
        <f t="shared" si="51"/>
        <v>Mochmoil Homoeo Hall (Dr. Md. Tofajjol Hossain)</v>
      </c>
    </row>
    <row r="1028" spans="1:16" hidden="1">
      <c r="A1028" t="str">
        <f t="shared" si="49"/>
        <v>45-277</v>
      </c>
      <c r="B1028">
        <f t="shared" si="50"/>
        <v>45</v>
      </c>
      <c r="C1028">
        <v>277</v>
      </c>
      <c r="D1028" t="s">
        <v>23</v>
      </c>
      <c r="E1028" t="s">
        <v>16958</v>
      </c>
      <c r="F1028">
        <v>13645</v>
      </c>
      <c r="G1028" t="s">
        <v>356</v>
      </c>
      <c r="H1028">
        <v>1728006025</v>
      </c>
      <c r="I1028" t="s">
        <v>131</v>
      </c>
      <c r="J1028" t="s">
        <v>274</v>
      </c>
      <c r="K1028" t="s">
        <v>133</v>
      </c>
      <c r="L1028" t="s">
        <v>6160</v>
      </c>
      <c r="M1028" t="s">
        <v>6160</v>
      </c>
      <c r="P1028" s="31" t="str">
        <f t="shared" si="51"/>
        <v>Modern Homoeo Hall (Dr. Md.Shafikul Islam)</v>
      </c>
    </row>
    <row r="1029" spans="1:16" hidden="1">
      <c r="A1029" t="str">
        <f t="shared" si="49"/>
        <v>46-277</v>
      </c>
      <c r="B1029">
        <f t="shared" si="50"/>
        <v>46</v>
      </c>
      <c r="C1029">
        <v>277</v>
      </c>
      <c r="D1029" t="s">
        <v>23</v>
      </c>
      <c r="E1029" t="s">
        <v>6119</v>
      </c>
      <c r="F1029">
        <v>7232</v>
      </c>
      <c r="G1029" t="s">
        <v>6120</v>
      </c>
      <c r="H1029">
        <v>1978599334</v>
      </c>
      <c r="I1029" t="s">
        <v>131</v>
      </c>
      <c r="J1029" t="s">
        <v>397</v>
      </c>
      <c r="K1029" t="s">
        <v>133</v>
      </c>
      <c r="L1029" t="s">
        <v>6099</v>
      </c>
      <c r="M1029" t="s">
        <v>6121</v>
      </c>
      <c r="P1029" s="31" t="str">
        <f t="shared" si="51"/>
        <v>Molla Homoeo Hall (Dr. Saad Ibne Mojammel)</v>
      </c>
    </row>
    <row r="1030" spans="1:16" hidden="1">
      <c r="A1030" t="str">
        <f t="shared" si="49"/>
        <v>47-277</v>
      </c>
      <c r="B1030">
        <f t="shared" si="50"/>
        <v>47</v>
      </c>
      <c r="C1030">
        <v>277</v>
      </c>
      <c r="D1030" t="s">
        <v>23</v>
      </c>
      <c r="E1030" t="s">
        <v>11284</v>
      </c>
      <c r="F1030">
        <v>11018</v>
      </c>
      <c r="G1030" t="s">
        <v>11376</v>
      </c>
      <c r="H1030">
        <v>1934448248</v>
      </c>
      <c r="I1030">
        <v>0</v>
      </c>
      <c r="J1030">
        <v>0</v>
      </c>
      <c r="K1030" t="s">
        <v>138</v>
      </c>
      <c r="L1030" t="s">
        <v>18</v>
      </c>
      <c r="M1030" t="s">
        <v>18</v>
      </c>
      <c r="N1030" t="s">
        <v>9785</v>
      </c>
      <c r="P1030" s="31" t="str">
        <f t="shared" si="51"/>
        <v>Mpo-Abdur Razzak-Rajshahi-1 (Self Stock)</v>
      </c>
    </row>
    <row r="1031" spans="1:16" hidden="1">
      <c r="A1031" t="str">
        <f t="shared" si="49"/>
        <v>48-277</v>
      </c>
      <c r="B1031">
        <f t="shared" si="50"/>
        <v>48</v>
      </c>
      <c r="C1031">
        <v>277</v>
      </c>
      <c r="D1031" t="s">
        <v>23</v>
      </c>
      <c r="E1031" t="s">
        <v>6155</v>
      </c>
      <c r="F1031">
        <v>7249</v>
      </c>
      <c r="G1031" t="s">
        <v>6156</v>
      </c>
      <c r="H1031">
        <v>1716535772</v>
      </c>
      <c r="I1031" t="s">
        <v>131</v>
      </c>
      <c r="J1031" t="s">
        <v>230</v>
      </c>
      <c r="K1031" t="s">
        <v>133</v>
      </c>
      <c r="L1031" t="s">
        <v>6126</v>
      </c>
      <c r="M1031" t="s">
        <v>6157</v>
      </c>
      <c r="P1031" s="31" t="str">
        <f t="shared" si="51"/>
        <v>Nabi Ayurbedi Chikitsaloy (Dr. Md. Nurun Nabi)</v>
      </c>
    </row>
    <row r="1032" spans="1:16" hidden="1">
      <c r="A1032" t="str">
        <f t="shared" si="49"/>
        <v>49-277</v>
      </c>
      <c r="B1032">
        <f t="shared" si="50"/>
        <v>49</v>
      </c>
      <c r="C1032">
        <v>277</v>
      </c>
      <c r="D1032" t="s">
        <v>23</v>
      </c>
      <c r="E1032" t="s">
        <v>5680</v>
      </c>
      <c r="F1032">
        <v>7204</v>
      </c>
      <c r="G1032" t="s">
        <v>144</v>
      </c>
      <c r="H1032">
        <v>1722088073</v>
      </c>
      <c r="I1032" t="s">
        <v>131</v>
      </c>
      <c r="J1032" t="s">
        <v>172</v>
      </c>
      <c r="K1032" t="s">
        <v>138</v>
      </c>
      <c r="L1032" t="s">
        <v>6084</v>
      </c>
      <c r="M1032" t="s">
        <v>6085</v>
      </c>
      <c r="P1032" s="31" t="str">
        <f t="shared" si="51"/>
        <v>Niramoy Homoeo Hall (Dr. Rofikul Islam)</v>
      </c>
    </row>
    <row r="1033" spans="1:16" hidden="1">
      <c r="A1033" t="str">
        <f t="shared" si="49"/>
        <v>50-277</v>
      </c>
      <c r="B1033">
        <f t="shared" si="50"/>
        <v>50</v>
      </c>
      <c r="C1033">
        <v>277</v>
      </c>
      <c r="D1033" t="s">
        <v>23</v>
      </c>
      <c r="E1033" t="s">
        <v>17529</v>
      </c>
      <c r="F1033">
        <v>15025</v>
      </c>
      <c r="G1033" t="s">
        <v>17530</v>
      </c>
      <c r="H1033">
        <v>1714431464</v>
      </c>
      <c r="I1033" t="s">
        <v>131</v>
      </c>
      <c r="J1033" t="s">
        <v>230</v>
      </c>
      <c r="K1033" t="s">
        <v>133</v>
      </c>
      <c r="L1033" t="s">
        <v>6180</v>
      </c>
      <c r="M1033" t="s">
        <v>17531</v>
      </c>
      <c r="N1033" t="s">
        <v>10677</v>
      </c>
      <c r="O1033" t="s">
        <v>10675</v>
      </c>
      <c r="P1033" s="31" t="str">
        <f t="shared" si="51"/>
        <v>Nure Modina Homoeo Hall (Md Abdul Aziz)</v>
      </c>
    </row>
    <row r="1034" spans="1:16" hidden="1">
      <c r="A1034" t="str">
        <f t="shared" si="49"/>
        <v>51-277</v>
      </c>
      <c r="B1034">
        <f t="shared" si="50"/>
        <v>51</v>
      </c>
      <c r="C1034">
        <v>277</v>
      </c>
      <c r="D1034" t="s">
        <v>23</v>
      </c>
      <c r="E1034" t="s">
        <v>6057</v>
      </c>
      <c r="F1034">
        <v>7187</v>
      </c>
      <c r="G1034" t="s">
        <v>6058</v>
      </c>
      <c r="H1034">
        <v>1767492810</v>
      </c>
      <c r="I1034" t="s">
        <v>131</v>
      </c>
      <c r="J1034" t="s">
        <v>132</v>
      </c>
      <c r="K1034" t="s">
        <v>133</v>
      </c>
      <c r="L1034" t="s">
        <v>3061</v>
      </c>
      <c r="M1034" t="s">
        <v>3283</v>
      </c>
      <c r="P1034" s="31" t="str">
        <f t="shared" si="51"/>
        <v>Provashok Homoeo Pharmacy (Dr. Mostafijur Rajman)</v>
      </c>
    </row>
    <row r="1035" spans="1:16" hidden="1">
      <c r="A1035" t="str">
        <f t="shared" si="49"/>
        <v>52-277</v>
      </c>
      <c r="B1035">
        <f t="shared" si="50"/>
        <v>52</v>
      </c>
      <c r="C1035">
        <v>277</v>
      </c>
      <c r="D1035" t="s">
        <v>23</v>
      </c>
      <c r="E1035" t="s">
        <v>6176</v>
      </c>
      <c r="F1035">
        <v>7265</v>
      </c>
      <c r="G1035" t="s">
        <v>6177</v>
      </c>
      <c r="H1035">
        <v>1713784522</v>
      </c>
      <c r="I1035" t="s">
        <v>131</v>
      </c>
      <c r="J1035" t="s">
        <v>274</v>
      </c>
      <c r="K1035" t="s">
        <v>152</v>
      </c>
      <c r="L1035" t="s">
        <v>6160</v>
      </c>
      <c r="M1035" t="s">
        <v>6160</v>
      </c>
      <c r="P1035" s="31" t="str">
        <f t="shared" si="51"/>
        <v>Raihan Homoeo Hall (Dr. Foyej Ali)</v>
      </c>
    </row>
    <row r="1036" spans="1:16" hidden="1">
      <c r="A1036" t="str">
        <f t="shared" si="49"/>
        <v>53-277</v>
      </c>
      <c r="B1036">
        <f t="shared" si="50"/>
        <v>53</v>
      </c>
      <c r="C1036">
        <v>277</v>
      </c>
      <c r="D1036" t="s">
        <v>23</v>
      </c>
      <c r="E1036" t="s">
        <v>2144</v>
      </c>
      <c r="F1036">
        <v>7195</v>
      </c>
      <c r="G1036" t="s">
        <v>6069</v>
      </c>
      <c r="H1036">
        <v>1740827078</v>
      </c>
      <c r="I1036" t="s">
        <v>131</v>
      </c>
      <c r="J1036" t="s">
        <v>132</v>
      </c>
      <c r="K1036" t="s">
        <v>138</v>
      </c>
      <c r="L1036" t="s">
        <v>6070</v>
      </c>
      <c r="M1036" t="s">
        <v>2066</v>
      </c>
      <c r="N1036" t="s">
        <v>7660</v>
      </c>
      <c r="P1036" s="31" t="str">
        <f t="shared" si="51"/>
        <v>Rajshahi Homoeo Hall (Dr. Mizanur Rahman)</v>
      </c>
    </row>
    <row r="1037" spans="1:16" hidden="1">
      <c r="A1037" t="str">
        <f t="shared" si="49"/>
        <v>54-277</v>
      </c>
      <c r="B1037">
        <f t="shared" si="50"/>
        <v>54</v>
      </c>
      <c r="C1037">
        <v>277</v>
      </c>
      <c r="D1037" t="s">
        <v>23</v>
      </c>
      <c r="E1037" t="s">
        <v>6131</v>
      </c>
      <c r="F1037">
        <v>7238</v>
      </c>
      <c r="G1037" t="s">
        <v>6132</v>
      </c>
      <c r="H1037">
        <v>1816296222</v>
      </c>
      <c r="I1037" t="s">
        <v>131</v>
      </c>
      <c r="J1037" t="s">
        <v>230</v>
      </c>
      <c r="K1037" t="s">
        <v>133</v>
      </c>
      <c r="L1037" t="s">
        <v>6126</v>
      </c>
      <c r="M1037" t="s">
        <v>6129</v>
      </c>
      <c r="P1037" s="31" t="str">
        <f t="shared" si="51"/>
        <v>Rajshahi Homoeo Pharmacy (Dr. Mst. Sahera Banu)</v>
      </c>
    </row>
    <row r="1038" spans="1:16" hidden="1">
      <c r="A1038" t="str">
        <f t="shared" si="49"/>
        <v>55-277</v>
      </c>
      <c r="B1038">
        <f t="shared" si="50"/>
        <v>55</v>
      </c>
      <c r="C1038">
        <v>277</v>
      </c>
      <c r="D1038" t="s">
        <v>23</v>
      </c>
      <c r="E1038" t="s">
        <v>6087</v>
      </c>
      <c r="F1038">
        <v>7206</v>
      </c>
      <c r="G1038" t="s">
        <v>6088</v>
      </c>
      <c r="H1038">
        <v>1737918187</v>
      </c>
      <c r="I1038" t="s">
        <v>131</v>
      </c>
      <c r="J1038" t="s">
        <v>172</v>
      </c>
      <c r="K1038" t="s">
        <v>152</v>
      </c>
      <c r="L1038" t="s">
        <v>6084</v>
      </c>
      <c r="M1038" t="s">
        <v>1864</v>
      </c>
      <c r="P1038" s="31" t="str">
        <f t="shared" si="51"/>
        <v>Ramjan Homoeo Hall (Dr. Ramjan Ali)</v>
      </c>
    </row>
    <row r="1039" spans="1:16" hidden="1">
      <c r="A1039" t="str">
        <f t="shared" si="49"/>
        <v>56-277</v>
      </c>
      <c r="B1039">
        <f t="shared" si="50"/>
        <v>56</v>
      </c>
      <c r="C1039">
        <v>277</v>
      </c>
      <c r="D1039" t="s">
        <v>23</v>
      </c>
      <c r="E1039" t="s">
        <v>12376</v>
      </c>
      <c r="F1039">
        <v>11518</v>
      </c>
      <c r="G1039" t="s">
        <v>8044</v>
      </c>
      <c r="H1039">
        <v>1726585171</v>
      </c>
      <c r="I1039" t="s">
        <v>131</v>
      </c>
      <c r="J1039" t="s">
        <v>3178</v>
      </c>
      <c r="K1039" t="s">
        <v>152</v>
      </c>
      <c r="L1039" t="s">
        <v>12377</v>
      </c>
      <c r="M1039" t="s">
        <v>18950</v>
      </c>
      <c r="P1039" s="31" t="str">
        <f t="shared" si="51"/>
        <v>Rasel Homoeo Hall (Dr Rasel)</v>
      </c>
    </row>
    <row r="1040" spans="1:16" hidden="1">
      <c r="A1040" t="str">
        <f t="shared" si="49"/>
        <v>57-277</v>
      </c>
      <c r="B1040">
        <f t="shared" si="50"/>
        <v>57</v>
      </c>
      <c r="C1040">
        <v>277</v>
      </c>
      <c r="D1040" t="s">
        <v>23</v>
      </c>
      <c r="E1040" t="s">
        <v>6073</v>
      </c>
      <c r="F1040">
        <v>7197</v>
      </c>
      <c r="G1040" t="s">
        <v>6074</v>
      </c>
      <c r="H1040">
        <v>1722776518</v>
      </c>
      <c r="I1040" t="s">
        <v>131</v>
      </c>
      <c r="J1040" t="s">
        <v>132</v>
      </c>
      <c r="K1040" t="s">
        <v>138</v>
      </c>
      <c r="L1040" t="s">
        <v>6070</v>
      </c>
      <c r="M1040" t="s">
        <v>6072</v>
      </c>
      <c r="P1040" s="31" t="str">
        <f t="shared" si="51"/>
        <v>Rashid Homoeo Ph (Dr. Abdur Rashid)</v>
      </c>
    </row>
    <row r="1041" spans="1:16" hidden="1">
      <c r="A1041" t="str">
        <f t="shared" si="49"/>
        <v>58-277</v>
      </c>
      <c r="B1041">
        <f t="shared" si="50"/>
        <v>58</v>
      </c>
      <c r="C1041">
        <v>277</v>
      </c>
      <c r="D1041" t="s">
        <v>23</v>
      </c>
      <c r="E1041" t="s">
        <v>877</v>
      </c>
      <c r="F1041">
        <v>7203</v>
      </c>
      <c r="G1041" t="s">
        <v>6083</v>
      </c>
      <c r="H1041">
        <v>1717908545</v>
      </c>
      <c r="I1041" t="s">
        <v>131</v>
      </c>
      <c r="J1041" t="s">
        <v>172</v>
      </c>
      <c r="K1041" t="s">
        <v>138</v>
      </c>
      <c r="L1041" t="s">
        <v>6084</v>
      </c>
      <c r="M1041" t="s">
        <v>6085</v>
      </c>
      <c r="P1041" s="31" t="str">
        <f t="shared" si="51"/>
        <v>Rokeya Memorial Homoeo Hall (Dr. Mostofa)</v>
      </c>
    </row>
    <row r="1042" spans="1:16" hidden="1">
      <c r="A1042" t="str">
        <f t="shared" si="49"/>
        <v>59-277</v>
      </c>
      <c r="B1042">
        <f t="shared" si="50"/>
        <v>59</v>
      </c>
      <c r="C1042">
        <v>277</v>
      </c>
      <c r="D1042" t="s">
        <v>23</v>
      </c>
      <c r="E1042" t="s">
        <v>5749</v>
      </c>
      <c r="F1042">
        <v>7253</v>
      </c>
      <c r="G1042" t="s">
        <v>6163</v>
      </c>
      <c r="H1042">
        <v>1718507721</v>
      </c>
      <c r="I1042" t="s">
        <v>131</v>
      </c>
      <c r="J1042" t="s">
        <v>274</v>
      </c>
      <c r="K1042" t="s">
        <v>133</v>
      </c>
      <c r="L1042" t="s">
        <v>6160</v>
      </c>
      <c r="M1042" t="s">
        <v>6160</v>
      </c>
      <c r="P1042" s="31" t="str">
        <f t="shared" si="51"/>
        <v>Ruma Homoeo Pharmecy (Dr. Tarikul Islam)</v>
      </c>
    </row>
    <row r="1043" spans="1:16" hidden="1">
      <c r="A1043" t="str">
        <f t="shared" si="49"/>
        <v>60-277</v>
      </c>
      <c r="B1043">
        <f t="shared" si="50"/>
        <v>60</v>
      </c>
      <c r="C1043">
        <v>277</v>
      </c>
      <c r="D1043" t="s">
        <v>23</v>
      </c>
      <c r="E1043" t="s">
        <v>5959</v>
      </c>
      <c r="F1043">
        <v>7198</v>
      </c>
      <c r="G1043" t="s">
        <v>3818</v>
      </c>
      <c r="H1043">
        <v>1720214463</v>
      </c>
      <c r="I1043" t="s">
        <v>131</v>
      </c>
      <c r="J1043" t="s">
        <v>132</v>
      </c>
      <c r="K1043" t="s">
        <v>152</v>
      </c>
      <c r="L1043" t="s">
        <v>3061</v>
      </c>
      <c r="M1043" t="s">
        <v>6067</v>
      </c>
      <c r="P1043" s="31" t="str">
        <f t="shared" si="51"/>
        <v>S.K Homoeo Hall (Dr. Ataur Rahman)</v>
      </c>
    </row>
    <row r="1044" spans="1:16" hidden="1">
      <c r="A1044" t="str">
        <f t="shared" si="49"/>
        <v>61-277</v>
      </c>
      <c r="B1044">
        <f t="shared" si="50"/>
        <v>61</v>
      </c>
      <c r="C1044">
        <v>277</v>
      </c>
      <c r="D1044" t="s">
        <v>23</v>
      </c>
      <c r="E1044" t="s">
        <v>6162</v>
      </c>
      <c r="F1044">
        <v>7252</v>
      </c>
      <c r="G1044" t="s">
        <v>2415</v>
      </c>
      <c r="H1044">
        <v>1728006025</v>
      </c>
      <c r="I1044" t="s">
        <v>131</v>
      </c>
      <c r="J1044" t="s">
        <v>274</v>
      </c>
      <c r="K1044" t="s">
        <v>138</v>
      </c>
      <c r="L1044" t="s">
        <v>6160</v>
      </c>
      <c r="M1044" t="s">
        <v>6161</v>
      </c>
      <c r="P1044" s="31" t="str">
        <f t="shared" si="51"/>
        <v>Sadhona Homoeo Hall (Dr. Idrish Ali)</v>
      </c>
    </row>
    <row r="1045" spans="1:16" hidden="1">
      <c r="A1045" t="str">
        <f t="shared" si="49"/>
        <v>62-277</v>
      </c>
      <c r="B1045">
        <f t="shared" si="50"/>
        <v>62</v>
      </c>
      <c r="C1045">
        <v>277</v>
      </c>
      <c r="D1045" t="s">
        <v>23</v>
      </c>
      <c r="E1045" t="s">
        <v>6124</v>
      </c>
      <c r="F1045">
        <v>7235</v>
      </c>
      <c r="G1045" t="s">
        <v>6125</v>
      </c>
      <c r="H1045">
        <v>1780681088</v>
      </c>
      <c r="I1045" t="s">
        <v>131</v>
      </c>
      <c r="J1045" t="s">
        <v>230</v>
      </c>
      <c r="K1045" t="s">
        <v>138</v>
      </c>
      <c r="L1045" t="s">
        <v>6126</v>
      </c>
      <c r="M1045" t="s">
        <v>1359</v>
      </c>
      <c r="P1045" s="31" t="str">
        <f t="shared" si="51"/>
        <v>Samadia Homoeo Pharmacy (Dr. Golam Sarwar)</v>
      </c>
    </row>
    <row r="1046" spans="1:16" hidden="1">
      <c r="A1046" t="str">
        <f t="shared" si="49"/>
        <v>63-277</v>
      </c>
      <c r="B1046">
        <f t="shared" si="50"/>
        <v>63</v>
      </c>
      <c r="C1046">
        <v>277</v>
      </c>
      <c r="D1046" t="s">
        <v>23</v>
      </c>
      <c r="E1046" t="s">
        <v>6116</v>
      </c>
      <c r="F1046">
        <v>7229</v>
      </c>
      <c r="G1046" t="s">
        <v>6117</v>
      </c>
      <c r="H1046">
        <v>1779246848</v>
      </c>
      <c r="I1046" t="s">
        <v>131</v>
      </c>
      <c r="J1046" t="s">
        <v>397</v>
      </c>
      <c r="K1046" t="s">
        <v>152</v>
      </c>
      <c r="L1046" t="s">
        <v>6099</v>
      </c>
      <c r="M1046" t="s">
        <v>6118</v>
      </c>
      <c r="P1046" s="31" t="str">
        <f t="shared" si="51"/>
        <v>Saudi Homoeo Chikitsaloy (Dr. Md. Shahadat Hosen)</v>
      </c>
    </row>
    <row r="1047" spans="1:16" hidden="1">
      <c r="A1047" t="str">
        <f t="shared" si="49"/>
        <v>64-277</v>
      </c>
      <c r="B1047">
        <f t="shared" si="50"/>
        <v>64</v>
      </c>
      <c r="C1047">
        <v>277</v>
      </c>
      <c r="D1047" t="s">
        <v>23</v>
      </c>
      <c r="E1047" t="s">
        <v>5905</v>
      </c>
      <c r="F1047">
        <v>7207</v>
      </c>
      <c r="G1047" t="s">
        <v>196</v>
      </c>
      <c r="H1047">
        <v>1741070749</v>
      </c>
      <c r="I1047" t="s">
        <v>131</v>
      </c>
      <c r="J1047" t="s">
        <v>172</v>
      </c>
      <c r="K1047" t="s">
        <v>152</v>
      </c>
      <c r="L1047" t="s">
        <v>6084</v>
      </c>
      <c r="M1047" t="s">
        <v>6089</v>
      </c>
      <c r="P1047" s="31" t="str">
        <f t="shared" si="51"/>
        <v>Seba Homoeo Hall (Dr. Abul Kalam Azad)</v>
      </c>
    </row>
    <row r="1048" spans="1:16" hidden="1">
      <c r="A1048" t="str">
        <f t="shared" si="49"/>
        <v>65-277</v>
      </c>
      <c r="B1048">
        <f t="shared" si="50"/>
        <v>65</v>
      </c>
      <c r="C1048">
        <v>277</v>
      </c>
      <c r="D1048" t="s">
        <v>23</v>
      </c>
      <c r="E1048" t="s">
        <v>6165</v>
      </c>
      <c r="F1048">
        <v>7255</v>
      </c>
      <c r="G1048" t="s">
        <v>196</v>
      </c>
      <c r="H1048">
        <v>1718933004</v>
      </c>
      <c r="I1048" t="s">
        <v>131</v>
      </c>
      <c r="J1048" t="s">
        <v>274</v>
      </c>
      <c r="K1048" t="s">
        <v>133</v>
      </c>
      <c r="L1048" t="s">
        <v>6160</v>
      </c>
      <c r="M1048" t="s">
        <v>2066</v>
      </c>
      <c r="P1048" s="31" t="str">
        <f t="shared" si="51"/>
        <v>Seba Homoeo Hall (Dr. Delowar)</v>
      </c>
    </row>
    <row r="1049" spans="1:16" hidden="1">
      <c r="A1049" t="str">
        <f t="shared" si="49"/>
        <v>66-277</v>
      </c>
      <c r="B1049">
        <f t="shared" si="50"/>
        <v>66</v>
      </c>
      <c r="C1049">
        <v>277</v>
      </c>
      <c r="D1049" t="s">
        <v>23</v>
      </c>
      <c r="E1049" t="s">
        <v>16959</v>
      </c>
      <c r="F1049">
        <v>13646</v>
      </c>
      <c r="G1049" t="s">
        <v>196</v>
      </c>
      <c r="H1049">
        <v>1640242475</v>
      </c>
      <c r="I1049" t="s">
        <v>131</v>
      </c>
      <c r="J1049" t="s">
        <v>274</v>
      </c>
      <c r="K1049" t="s">
        <v>133</v>
      </c>
      <c r="L1049" t="s">
        <v>6160</v>
      </c>
      <c r="M1049" t="s">
        <v>16960</v>
      </c>
      <c r="P1049" s="31" t="str">
        <f t="shared" si="51"/>
        <v>Seba Homoeo Hall (Dr. Md. Salim Hossain)</v>
      </c>
    </row>
    <row r="1050" spans="1:16" hidden="1">
      <c r="A1050" t="str">
        <f t="shared" si="49"/>
        <v>67-277</v>
      </c>
      <c r="B1050">
        <f t="shared" si="50"/>
        <v>67</v>
      </c>
      <c r="C1050">
        <v>277</v>
      </c>
      <c r="D1050" t="s">
        <v>23</v>
      </c>
      <c r="E1050" t="s">
        <v>1514</v>
      </c>
      <c r="F1050">
        <v>7196</v>
      </c>
      <c r="G1050" t="s">
        <v>6071</v>
      </c>
      <c r="H1050">
        <v>1713704525</v>
      </c>
      <c r="I1050" t="s">
        <v>131</v>
      </c>
      <c r="J1050" t="s">
        <v>132</v>
      </c>
      <c r="K1050" t="s">
        <v>152</v>
      </c>
      <c r="L1050" t="s">
        <v>6070</v>
      </c>
      <c r="M1050" t="s">
        <v>6072</v>
      </c>
      <c r="P1050" s="31" t="str">
        <f t="shared" si="51"/>
        <v>Seba Homoeo Pharmacy (Dr. Sultan Mahmud)</v>
      </c>
    </row>
    <row r="1051" spans="1:16" hidden="1">
      <c r="A1051" t="str">
        <f t="shared" si="49"/>
        <v>68-277</v>
      </c>
      <c r="B1051">
        <f t="shared" si="50"/>
        <v>68</v>
      </c>
      <c r="C1051">
        <v>277</v>
      </c>
      <c r="D1051" t="s">
        <v>23</v>
      </c>
      <c r="E1051" t="s">
        <v>6167</v>
      </c>
      <c r="F1051">
        <v>7257</v>
      </c>
      <c r="G1051" t="s">
        <v>6168</v>
      </c>
      <c r="H1051">
        <v>1716970645</v>
      </c>
      <c r="I1051" t="s">
        <v>131</v>
      </c>
      <c r="J1051" t="s">
        <v>274</v>
      </c>
      <c r="K1051" t="s">
        <v>138</v>
      </c>
      <c r="L1051" t="s">
        <v>6160</v>
      </c>
      <c r="M1051" t="s">
        <v>6169</v>
      </c>
      <c r="P1051" s="31" t="str">
        <f t="shared" si="51"/>
        <v>Shanto Homoeo Hall (Dr. Mohidul Islam)</v>
      </c>
    </row>
    <row r="1052" spans="1:16" hidden="1">
      <c r="A1052" t="str">
        <f t="shared" si="49"/>
        <v>69-277</v>
      </c>
      <c r="B1052">
        <f t="shared" si="50"/>
        <v>69</v>
      </c>
      <c r="C1052">
        <v>277</v>
      </c>
      <c r="D1052" t="s">
        <v>23</v>
      </c>
      <c r="E1052" t="s">
        <v>6152</v>
      </c>
      <c r="F1052">
        <v>7247</v>
      </c>
      <c r="G1052" t="s">
        <v>6153</v>
      </c>
      <c r="H1052">
        <v>1716970645</v>
      </c>
      <c r="I1052" t="s">
        <v>131</v>
      </c>
      <c r="J1052" t="s">
        <v>230</v>
      </c>
      <c r="K1052" t="s">
        <v>133</v>
      </c>
      <c r="L1052" t="s">
        <v>6150</v>
      </c>
      <c r="M1052" t="s">
        <v>47</v>
      </c>
      <c r="P1052" s="31" t="str">
        <f t="shared" si="51"/>
        <v>Shanto Homoeo Pharmecy (Dr. Mohidul Islam)</v>
      </c>
    </row>
    <row r="1053" spans="1:16" hidden="1">
      <c r="A1053" t="str">
        <f t="shared" si="49"/>
        <v>70-277</v>
      </c>
      <c r="B1053">
        <f t="shared" si="50"/>
        <v>70</v>
      </c>
      <c r="C1053">
        <v>277</v>
      </c>
      <c r="D1053" t="s">
        <v>23</v>
      </c>
      <c r="E1053" t="s">
        <v>6149</v>
      </c>
      <c r="F1053">
        <v>7246</v>
      </c>
      <c r="G1053" t="s">
        <v>3240</v>
      </c>
      <c r="H1053">
        <v>1713748323</v>
      </c>
      <c r="I1053" t="s">
        <v>131</v>
      </c>
      <c r="J1053" t="s">
        <v>230</v>
      </c>
      <c r="K1053" t="s">
        <v>133</v>
      </c>
      <c r="L1053" t="s">
        <v>6150</v>
      </c>
      <c r="M1053" t="s">
        <v>6151</v>
      </c>
      <c r="P1053" s="31" t="str">
        <f t="shared" si="51"/>
        <v>Shuvo Homoeo Hall (Dr. Borhan Ali)</v>
      </c>
    </row>
    <row r="1054" spans="1:16" hidden="1">
      <c r="A1054" t="str">
        <f t="shared" si="49"/>
        <v>71-277</v>
      </c>
      <c r="B1054">
        <f t="shared" si="50"/>
        <v>71</v>
      </c>
      <c r="C1054">
        <v>277</v>
      </c>
      <c r="D1054" t="s">
        <v>23</v>
      </c>
      <c r="E1054" t="s">
        <v>1525</v>
      </c>
      <c r="F1054">
        <v>7190</v>
      </c>
      <c r="G1054" t="s">
        <v>6062</v>
      </c>
      <c r="H1054">
        <v>1717724019</v>
      </c>
      <c r="I1054" t="s">
        <v>131</v>
      </c>
      <c r="J1054" t="s">
        <v>132</v>
      </c>
      <c r="K1054" t="s">
        <v>133</v>
      </c>
      <c r="L1054" t="s">
        <v>3061</v>
      </c>
      <c r="M1054" t="s">
        <v>3283</v>
      </c>
      <c r="P1054" s="31" t="str">
        <f t="shared" si="51"/>
        <v>Sojol Homoeo Hall (Dr. Anisur Rahman)</v>
      </c>
    </row>
    <row r="1055" spans="1:16" hidden="1">
      <c r="A1055" t="str">
        <f t="shared" si="49"/>
        <v>72-277</v>
      </c>
      <c r="B1055">
        <f t="shared" si="50"/>
        <v>72</v>
      </c>
      <c r="C1055">
        <v>277</v>
      </c>
      <c r="D1055" t="s">
        <v>23</v>
      </c>
      <c r="E1055" t="s">
        <v>6147</v>
      </c>
      <c r="F1055">
        <v>7245</v>
      </c>
      <c r="G1055" t="s">
        <v>6148</v>
      </c>
      <c r="H1055">
        <v>1751657418</v>
      </c>
      <c r="I1055" t="s">
        <v>131</v>
      </c>
      <c r="J1055" t="s">
        <v>230</v>
      </c>
      <c r="K1055" t="s">
        <v>133</v>
      </c>
      <c r="L1055" t="s">
        <v>6126</v>
      </c>
      <c r="M1055" t="s">
        <v>6146</v>
      </c>
      <c r="P1055" s="31" t="str">
        <f t="shared" si="51"/>
        <v>Sourov Homoeo Hall (Dr. Indrajit Sarkar)</v>
      </c>
    </row>
    <row r="1056" spans="1:16" hidden="1">
      <c r="A1056" t="str">
        <f t="shared" si="49"/>
        <v>73-277</v>
      </c>
      <c r="B1056">
        <f t="shared" si="50"/>
        <v>73</v>
      </c>
      <c r="C1056">
        <v>277</v>
      </c>
      <c r="D1056" t="s">
        <v>23</v>
      </c>
      <c r="E1056" t="s">
        <v>995</v>
      </c>
      <c r="F1056">
        <v>7191</v>
      </c>
      <c r="G1056" t="s">
        <v>6063</v>
      </c>
      <c r="H1056">
        <v>1712803514</v>
      </c>
      <c r="I1056" t="s">
        <v>418</v>
      </c>
      <c r="J1056" t="s">
        <v>132</v>
      </c>
      <c r="K1056" t="s">
        <v>138</v>
      </c>
      <c r="L1056" t="s">
        <v>3061</v>
      </c>
      <c r="M1056" t="s">
        <v>3283</v>
      </c>
      <c r="P1056" s="31" t="str">
        <f t="shared" si="51"/>
        <v>The Shikha Homoeo Pharmacy (Dr. Sirajul Islam)</v>
      </c>
    </row>
    <row r="1057" spans="1:16" hidden="1">
      <c r="A1057" t="str">
        <f t="shared" si="49"/>
        <v>74-277</v>
      </c>
      <c r="B1057">
        <f t="shared" si="50"/>
        <v>74</v>
      </c>
      <c r="C1057">
        <v>277</v>
      </c>
      <c r="D1057" t="s">
        <v>23</v>
      </c>
      <c r="E1057" t="s">
        <v>5749</v>
      </c>
      <c r="F1057">
        <v>7254</v>
      </c>
      <c r="G1057" t="s">
        <v>6164</v>
      </c>
      <c r="H1057">
        <v>1860408514</v>
      </c>
      <c r="I1057" t="s">
        <v>131</v>
      </c>
      <c r="J1057" t="s">
        <v>274</v>
      </c>
      <c r="K1057" t="s">
        <v>133</v>
      </c>
      <c r="L1057" t="s">
        <v>6160</v>
      </c>
      <c r="M1057" t="s">
        <v>6160</v>
      </c>
      <c r="P1057" s="31" t="str">
        <f t="shared" si="51"/>
        <v>Toyheda Homoeo Hall (Dr. Tarikul Islam)</v>
      </c>
    </row>
    <row r="1058" spans="1:16" hidden="1">
      <c r="A1058" t="str">
        <f t="shared" si="49"/>
        <v>75-277</v>
      </c>
      <c r="B1058">
        <f t="shared" si="50"/>
        <v>75</v>
      </c>
      <c r="C1058">
        <v>277</v>
      </c>
      <c r="D1058" t="s">
        <v>23</v>
      </c>
      <c r="E1058" t="s">
        <v>6065</v>
      </c>
      <c r="F1058">
        <v>7193</v>
      </c>
      <c r="G1058" t="s">
        <v>6066</v>
      </c>
      <c r="H1058">
        <v>1748952087</v>
      </c>
      <c r="I1058" t="s">
        <v>131</v>
      </c>
      <c r="J1058" t="s">
        <v>132</v>
      </c>
      <c r="K1058" t="s">
        <v>138</v>
      </c>
      <c r="L1058" t="s">
        <v>3061</v>
      </c>
      <c r="M1058" t="s">
        <v>6067</v>
      </c>
      <c r="P1058" s="31" t="str">
        <f t="shared" si="51"/>
        <v>Vai Vai Homoeo Pharmacy (Dr. Ibrahim Hosen)</v>
      </c>
    </row>
    <row r="1059" spans="1:16" hidden="1">
      <c r="A1059" t="str">
        <f t="shared" si="49"/>
        <v>76-277</v>
      </c>
      <c r="B1059">
        <f t="shared" si="50"/>
        <v>76</v>
      </c>
      <c r="C1059">
        <v>277</v>
      </c>
      <c r="D1059" t="s">
        <v>23</v>
      </c>
      <c r="E1059" t="s">
        <v>6101</v>
      </c>
      <c r="F1059">
        <v>7220</v>
      </c>
      <c r="G1059" t="s">
        <v>6102</v>
      </c>
      <c r="H1059">
        <v>1718507255</v>
      </c>
      <c r="I1059" t="s">
        <v>2970</v>
      </c>
      <c r="J1059" t="s">
        <v>397</v>
      </c>
      <c r="K1059" t="s">
        <v>138</v>
      </c>
      <c r="L1059" t="s">
        <v>6099</v>
      </c>
      <c r="M1059" t="s">
        <v>6100</v>
      </c>
      <c r="P1059" s="31" t="str">
        <f t="shared" si="51"/>
        <v>Vai-Bon Homoeo Hall (Dr. Moinul Islam)</v>
      </c>
    </row>
    <row r="1060" spans="1:16" hidden="1">
      <c r="A1060" t="str">
        <f t="shared" si="49"/>
        <v>77-277</v>
      </c>
      <c r="B1060">
        <f t="shared" si="50"/>
        <v>77</v>
      </c>
      <c r="C1060">
        <v>277</v>
      </c>
      <c r="D1060" t="s">
        <v>23</v>
      </c>
      <c r="E1060" t="s">
        <v>6137</v>
      </c>
      <c r="F1060">
        <v>7241</v>
      </c>
      <c r="G1060" t="s">
        <v>6138</v>
      </c>
      <c r="H1060">
        <v>1757839463</v>
      </c>
      <c r="I1060" t="s">
        <v>131</v>
      </c>
      <c r="J1060" t="s">
        <v>230</v>
      </c>
      <c r="K1060" t="s">
        <v>133</v>
      </c>
      <c r="L1060" t="s">
        <v>6126</v>
      </c>
      <c r="M1060" t="s">
        <v>6136</v>
      </c>
      <c r="P1060" s="31" t="str">
        <f t="shared" si="51"/>
        <v>Yeasin Homoeo Centre (Dr. Selina Banu)</v>
      </c>
    </row>
    <row r="1061" spans="1:16" hidden="1">
      <c r="A1061" t="str">
        <f t="shared" si="49"/>
        <v>1-281</v>
      </c>
      <c r="B1061">
        <f t="shared" si="50"/>
        <v>1</v>
      </c>
      <c r="C1061">
        <v>281</v>
      </c>
      <c r="D1061" t="s">
        <v>22</v>
      </c>
      <c r="E1061" t="s">
        <v>6265</v>
      </c>
      <c r="F1061">
        <v>7340</v>
      </c>
      <c r="G1061" t="s">
        <v>939</v>
      </c>
      <c r="H1061">
        <v>1722319561</v>
      </c>
      <c r="I1061" t="s">
        <v>6187</v>
      </c>
      <c r="J1061" t="s">
        <v>306</v>
      </c>
      <c r="K1061" t="s">
        <v>152</v>
      </c>
      <c r="L1061" t="s">
        <v>6254</v>
      </c>
      <c r="M1061" t="s">
        <v>6266</v>
      </c>
      <c r="P1061" s="31" t="str">
        <f t="shared" si="51"/>
        <v>Adhunik Homoeo Hall (Dr. Abul Azad)</v>
      </c>
    </row>
    <row r="1062" spans="1:16" hidden="1">
      <c r="A1062" t="str">
        <f t="shared" si="49"/>
        <v>2-281</v>
      </c>
      <c r="B1062">
        <f t="shared" si="50"/>
        <v>2</v>
      </c>
      <c r="C1062">
        <v>281</v>
      </c>
      <c r="D1062" t="s">
        <v>22</v>
      </c>
      <c r="E1062" t="s">
        <v>2131</v>
      </c>
      <c r="F1062">
        <v>7289</v>
      </c>
      <c r="G1062" t="s">
        <v>6200</v>
      </c>
      <c r="H1062">
        <v>1716732689</v>
      </c>
      <c r="I1062" t="s">
        <v>131</v>
      </c>
      <c r="J1062" t="s">
        <v>397</v>
      </c>
      <c r="K1062" t="s">
        <v>152</v>
      </c>
      <c r="L1062" t="s">
        <v>6192</v>
      </c>
      <c r="M1062" t="s">
        <v>6192</v>
      </c>
      <c r="P1062" s="31" t="str">
        <f t="shared" si="51"/>
        <v>Adorsho  Homoeo Hall (Dr. Aminul)</v>
      </c>
    </row>
    <row r="1063" spans="1:16" hidden="1">
      <c r="A1063" t="str">
        <f t="shared" si="49"/>
        <v>3-281</v>
      </c>
      <c r="B1063">
        <f t="shared" si="50"/>
        <v>3</v>
      </c>
      <c r="C1063">
        <v>281</v>
      </c>
      <c r="D1063" t="s">
        <v>22</v>
      </c>
      <c r="E1063" t="s">
        <v>412</v>
      </c>
      <c r="F1063">
        <v>7291</v>
      </c>
      <c r="G1063" t="s">
        <v>6200</v>
      </c>
      <c r="H1063">
        <v>1740973166</v>
      </c>
      <c r="I1063" t="s">
        <v>131</v>
      </c>
      <c r="J1063" t="s">
        <v>397</v>
      </c>
      <c r="K1063" t="s">
        <v>138</v>
      </c>
      <c r="L1063" t="s">
        <v>6192</v>
      </c>
      <c r="M1063" t="s">
        <v>6202</v>
      </c>
      <c r="P1063" s="31" t="str">
        <f t="shared" si="51"/>
        <v>Adorsho  Homoeo Hall (Dr. Masum)</v>
      </c>
    </row>
    <row r="1064" spans="1:16" hidden="1">
      <c r="A1064" t="str">
        <f t="shared" si="49"/>
        <v>4-281</v>
      </c>
      <c r="B1064">
        <f t="shared" si="50"/>
        <v>4</v>
      </c>
      <c r="C1064">
        <v>281</v>
      </c>
      <c r="D1064" t="s">
        <v>22</v>
      </c>
      <c r="E1064" t="s">
        <v>6203</v>
      </c>
      <c r="F1064">
        <v>7292</v>
      </c>
      <c r="G1064" t="s">
        <v>6200</v>
      </c>
      <c r="H1064">
        <v>1734807822</v>
      </c>
      <c r="I1064" t="s">
        <v>131</v>
      </c>
      <c r="J1064" t="s">
        <v>397</v>
      </c>
      <c r="K1064" t="s">
        <v>133</v>
      </c>
      <c r="L1064" t="s">
        <v>6192</v>
      </c>
      <c r="M1064" t="s">
        <v>6204</v>
      </c>
      <c r="P1064" s="31" t="str">
        <f t="shared" si="51"/>
        <v>Adorsho  Homoeo Hall (Dr. Bisharot Ali)</v>
      </c>
    </row>
    <row r="1065" spans="1:16" hidden="1">
      <c r="A1065" t="str">
        <f t="shared" si="49"/>
        <v>5-281</v>
      </c>
      <c r="B1065">
        <f t="shared" si="50"/>
        <v>5</v>
      </c>
      <c r="C1065">
        <v>281</v>
      </c>
      <c r="D1065" t="s">
        <v>22</v>
      </c>
      <c r="E1065" t="s">
        <v>6213</v>
      </c>
      <c r="F1065">
        <v>7299</v>
      </c>
      <c r="G1065" t="s">
        <v>6200</v>
      </c>
      <c r="H1065">
        <v>1713720523</v>
      </c>
      <c r="I1065" t="s">
        <v>131</v>
      </c>
      <c r="J1065" t="s">
        <v>230</v>
      </c>
      <c r="K1065" t="s">
        <v>138</v>
      </c>
      <c r="L1065" t="s">
        <v>6214</v>
      </c>
      <c r="M1065" t="s">
        <v>6215</v>
      </c>
      <c r="P1065" s="31" t="str">
        <f t="shared" si="51"/>
        <v>Adorsho  Homoeo Hall (Dr. Almas)</v>
      </c>
    </row>
    <row r="1066" spans="1:16" hidden="1">
      <c r="A1066" t="str">
        <f t="shared" si="49"/>
        <v>6-281</v>
      </c>
      <c r="B1066">
        <f t="shared" si="50"/>
        <v>6</v>
      </c>
      <c r="C1066">
        <v>281</v>
      </c>
      <c r="D1066" t="s">
        <v>22</v>
      </c>
      <c r="E1066" t="s">
        <v>6184</v>
      </c>
      <c r="F1066">
        <v>7269</v>
      </c>
      <c r="G1066" t="s">
        <v>312</v>
      </c>
      <c r="H1066">
        <v>1713643272</v>
      </c>
      <c r="I1066" t="s">
        <v>131</v>
      </c>
      <c r="J1066" t="s">
        <v>172</v>
      </c>
      <c r="K1066" t="s">
        <v>138</v>
      </c>
      <c r="L1066" t="s">
        <v>6179</v>
      </c>
      <c r="M1066" t="s">
        <v>6185</v>
      </c>
      <c r="P1066" s="31" t="str">
        <f t="shared" si="51"/>
        <v>Adorsho Homoeo Hall (Dr. Abeur Rahman)</v>
      </c>
    </row>
    <row r="1067" spans="1:16" hidden="1">
      <c r="A1067" t="str">
        <f t="shared" si="49"/>
        <v>7-281</v>
      </c>
      <c r="B1067">
        <f t="shared" si="50"/>
        <v>7</v>
      </c>
      <c r="C1067">
        <v>281</v>
      </c>
      <c r="D1067" t="s">
        <v>22</v>
      </c>
      <c r="E1067" t="s">
        <v>6222</v>
      </c>
      <c r="F1067">
        <v>7308</v>
      </c>
      <c r="G1067" t="s">
        <v>312</v>
      </c>
      <c r="H1067">
        <v>1741186471</v>
      </c>
      <c r="I1067" t="s">
        <v>131</v>
      </c>
      <c r="J1067" t="s">
        <v>230</v>
      </c>
      <c r="K1067" t="s">
        <v>152</v>
      </c>
      <c r="L1067" t="s">
        <v>6214</v>
      </c>
      <c r="M1067" t="s">
        <v>6223</v>
      </c>
      <c r="P1067" s="31" t="str">
        <f t="shared" si="51"/>
        <v>Adorsho Homoeo Hall (Dr. Sumon Ali)</v>
      </c>
    </row>
    <row r="1068" spans="1:16" hidden="1">
      <c r="A1068" t="str">
        <f t="shared" si="49"/>
        <v>8-281</v>
      </c>
      <c r="B1068">
        <f t="shared" si="50"/>
        <v>8</v>
      </c>
      <c r="C1068">
        <v>281</v>
      </c>
      <c r="D1068" t="s">
        <v>22</v>
      </c>
      <c r="E1068" t="s">
        <v>6249</v>
      </c>
      <c r="F1068">
        <v>7326</v>
      </c>
      <c r="G1068" t="s">
        <v>312</v>
      </c>
      <c r="H1068">
        <v>1725620523</v>
      </c>
      <c r="I1068" t="s">
        <v>131</v>
      </c>
      <c r="J1068" t="s">
        <v>274</v>
      </c>
      <c r="K1068" t="s">
        <v>133</v>
      </c>
      <c r="L1068" t="s">
        <v>6192</v>
      </c>
      <c r="M1068" t="s">
        <v>6248</v>
      </c>
      <c r="P1068" s="31" t="str">
        <f t="shared" si="51"/>
        <v>Adorsho Homoeo Hall (Dr. Zeam)</v>
      </c>
    </row>
    <row r="1069" spans="1:16" hidden="1">
      <c r="A1069" t="str">
        <f t="shared" si="49"/>
        <v>9-281</v>
      </c>
      <c r="B1069">
        <f t="shared" si="50"/>
        <v>9</v>
      </c>
      <c r="C1069">
        <v>281</v>
      </c>
      <c r="D1069" t="s">
        <v>22</v>
      </c>
      <c r="E1069" t="s">
        <v>6205</v>
      </c>
      <c r="F1069">
        <v>7294</v>
      </c>
      <c r="G1069" t="s">
        <v>926</v>
      </c>
      <c r="H1069">
        <v>1744564244</v>
      </c>
      <c r="I1069" t="s">
        <v>131</v>
      </c>
      <c r="J1069" t="s">
        <v>397</v>
      </c>
      <c r="K1069" t="s">
        <v>133</v>
      </c>
      <c r="L1069" t="s">
        <v>6192</v>
      </c>
      <c r="M1069" t="s">
        <v>6206</v>
      </c>
      <c r="P1069" s="31" t="str">
        <f t="shared" si="51"/>
        <v>Ali Homoeo Hall (Dr. Md. Ali)</v>
      </c>
    </row>
    <row r="1070" spans="1:16" hidden="1">
      <c r="A1070" t="str">
        <f t="shared" si="49"/>
        <v>10-281</v>
      </c>
      <c r="B1070">
        <f t="shared" si="50"/>
        <v>10</v>
      </c>
      <c r="C1070">
        <v>281</v>
      </c>
      <c r="D1070" t="s">
        <v>22</v>
      </c>
      <c r="E1070" t="s">
        <v>925</v>
      </c>
      <c r="F1070">
        <v>7332</v>
      </c>
      <c r="G1070" t="s">
        <v>926</v>
      </c>
      <c r="H1070">
        <v>1710138195</v>
      </c>
      <c r="I1070" t="s">
        <v>131</v>
      </c>
      <c r="J1070" t="s">
        <v>306</v>
      </c>
      <c r="K1070" t="s">
        <v>133</v>
      </c>
      <c r="L1070" t="s">
        <v>6254</v>
      </c>
      <c r="M1070" t="s">
        <v>6254</v>
      </c>
      <c r="P1070" s="31" t="str">
        <f t="shared" si="51"/>
        <v>Ali Homoeo Hall (Dr. Mohammad Ali)</v>
      </c>
    </row>
    <row r="1071" spans="1:16" hidden="1">
      <c r="A1071" t="str">
        <f t="shared" si="49"/>
        <v>11-281</v>
      </c>
      <c r="B1071">
        <f t="shared" si="50"/>
        <v>11</v>
      </c>
      <c r="C1071">
        <v>281</v>
      </c>
      <c r="D1071" t="s">
        <v>22</v>
      </c>
      <c r="E1071" t="s">
        <v>6237</v>
      </c>
      <c r="F1071">
        <v>7319</v>
      </c>
      <c r="G1071" t="s">
        <v>6238</v>
      </c>
      <c r="H1071">
        <v>1751657576</v>
      </c>
      <c r="I1071" t="s">
        <v>131</v>
      </c>
      <c r="J1071" t="s">
        <v>274</v>
      </c>
      <c r="K1071" t="s">
        <v>152</v>
      </c>
      <c r="L1071" t="s">
        <v>6192</v>
      </c>
      <c r="M1071" t="s">
        <v>6239</v>
      </c>
      <c r="P1071" s="31" t="str">
        <f t="shared" si="51"/>
        <v>Anil Homoeo Chikitsaloy (Dr. Anil Kumar)</v>
      </c>
    </row>
    <row r="1072" spans="1:16" hidden="1">
      <c r="A1072" t="str">
        <f t="shared" si="49"/>
        <v>12-281</v>
      </c>
      <c r="B1072">
        <f t="shared" si="50"/>
        <v>12</v>
      </c>
      <c r="C1072">
        <v>281</v>
      </c>
      <c r="D1072" t="s">
        <v>22</v>
      </c>
      <c r="E1072" t="s">
        <v>6196</v>
      </c>
      <c r="F1072">
        <v>7286</v>
      </c>
      <c r="G1072" t="s">
        <v>6197</v>
      </c>
      <c r="H1072">
        <v>1710071482</v>
      </c>
      <c r="I1072" t="s">
        <v>131</v>
      </c>
      <c r="J1072" t="s">
        <v>397</v>
      </c>
      <c r="K1072" t="s">
        <v>138</v>
      </c>
      <c r="L1072" t="s">
        <v>6192</v>
      </c>
      <c r="M1072" t="s">
        <v>6193</v>
      </c>
      <c r="P1072" s="31" t="str">
        <f t="shared" si="51"/>
        <v>Asif Homoeo Hall (Dr. Akhtarul Islam)</v>
      </c>
    </row>
    <row r="1073" spans="1:16" hidden="1">
      <c r="A1073" t="str">
        <f t="shared" si="49"/>
        <v>13-281</v>
      </c>
      <c r="B1073">
        <f t="shared" si="50"/>
        <v>13</v>
      </c>
      <c r="C1073">
        <v>281</v>
      </c>
      <c r="D1073" t="s">
        <v>22</v>
      </c>
      <c r="E1073" t="s">
        <v>838</v>
      </c>
      <c r="F1073">
        <v>7304</v>
      </c>
      <c r="G1073" t="s">
        <v>385</v>
      </c>
      <c r="H1073">
        <v>1728458814</v>
      </c>
      <c r="I1073" t="s">
        <v>6187</v>
      </c>
      <c r="J1073" t="s">
        <v>230</v>
      </c>
      <c r="K1073" t="s">
        <v>152</v>
      </c>
      <c r="L1073" t="s">
        <v>6214</v>
      </c>
      <c r="M1073" t="s">
        <v>6214</v>
      </c>
      <c r="P1073" s="31" t="str">
        <f t="shared" si="51"/>
        <v>Asma Homoeo Hall (Dr. Alauddin)</v>
      </c>
    </row>
    <row r="1074" spans="1:16" hidden="1">
      <c r="A1074" t="str">
        <f t="shared" si="49"/>
        <v>14-281</v>
      </c>
      <c r="B1074">
        <f t="shared" si="50"/>
        <v>14</v>
      </c>
      <c r="C1074">
        <v>281</v>
      </c>
      <c r="D1074" t="s">
        <v>22</v>
      </c>
      <c r="E1074" t="s">
        <v>6269</v>
      </c>
      <c r="F1074">
        <v>7345</v>
      </c>
      <c r="G1074" t="s">
        <v>898</v>
      </c>
      <c r="H1074">
        <v>1761749449</v>
      </c>
      <c r="I1074" t="s">
        <v>131</v>
      </c>
      <c r="J1074" t="s">
        <v>306</v>
      </c>
      <c r="K1074" t="s">
        <v>152</v>
      </c>
      <c r="L1074" t="s">
        <v>6254</v>
      </c>
      <c r="M1074" t="s">
        <v>6268</v>
      </c>
      <c r="P1074" s="31" t="str">
        <f t="shared" si="51"/>
        <v>Azim Homoeo Hall (Dr. Azim Uddin)</v>
      </c>
    </row>
    <row r="1075" spans="1:16" hidden="1">
      <c r="A1075" t="str">
        <f t="shared" si="49"/>
        <v>15-281</v>
      </c>
      <c r="B1075">
        <f t="shared" si="50"/>
        <v>15</v>
      </c>
      <c r="C1075">
        <v>281</v>
      </c>
      <c r="D1075" t="s">
        <v>22</v>
      </c>
      <c r="E1075" t="s">
        <v>6257</v>
      </c>
      <c r="F1075">
        <v>7335</v>
      </c>
      <c r="G1075" t="s">
        <v>6258</v>
      </c>
      <c r="H1075">
        <v>1719035046</v>
      </c>
      <c r="I1075" t="s">
        <v>131</v>
      </c>
      <c r="J1075" t="s">
        <v>306</v>
      </c>
      <c r="K1075" t="s">
        <v>138</v>
      </c>
      <c r="L1075" t="s">
        <v>6254</v>
      </c>
      <c r="M1075" t="s">
        <v>6254</v>
      </c>
      <c r="P1075" s="31" t="str">
        <f t="shared" si="51"/>
        <v>Begum Homoeo Hall (Dr. Ekramul Haque)</v>
      </c>
    </row>
    <row r="1076" spans="1:16" hidden="1">
      <c r="A1076" t="str">
        <f t="shared" si="49"/>
        <v>16-281</v>
      </c>
      <c r="B1076">
        <f t="shared" si="50"/>
        <v>16</v>
      </c>
      <c r="C1076">
        <v>281</v>
      </c>
      <c r="D1076" t="s">
        <v>22</v>
      </c>
      <c r="E1076" t="s">
        <v>6252</v>
      </c>
      <c r="F1076">
        <v>7331</v>
      </c>
      <c r="G1076" t="s">
        <v>6253</v>
      </c>
      <c r="H1076">
        <v>1721799110</v>
      </c>
      <c r="I1076" t="s">
        <v>131</v>
      </c>
      <c r="J1076" t="s">
        <v>306</v>
      </c>
      <c r="K1076" t="s">
        <v>133</v>
      </c>
      <c r="L1076" t="s">
        <v>6254</v>
      </c>
      <c r="M1076" t="s">
        <v>6254</v>
      </c>
      <c r="P1076" s="31" t="str">
        <f t="shared" si="51"/>
        <v>Bengale Homoeo Hall (Dr. Babu Khan)</v>
      </c>
    </row>
    <row r="1077" spans="1:16" hidden="1">
      <c r="A1077" t="str">
        <f t="shared" si="49"/>
        <v>17-281</v>
      </c>
      <c r="B1077">
        <f t="shared" si="50"/>
        <v>17</v>
      </c>
      <c r="C1077">
        <v>281</v>
      </c>
      <c r="D1077" t="s">
        <v>22</v>
      </c>
      <c r="E1077" t="s">
        <v>838</v>
      </c>
      <c r="F1077">
        <v>7318</v>
      </c>
      <c r="G1077" t="s">
        <v>5925</v>
      </c>
      <c r="H1077">
        <v>1719423731</v>
      </c>
      <c r="I1077" t="s">
        <v>131</v>
      </c>
      <c r="J1077" t="s">
        <v>274</v>
      </c>
      <c r="K1077" t="s">
        <v>152</v>
      </c>
      <c r="L1077" t="s">
        <v>6192</v>
      </c>
      <c r="M1077" t="s">
        <v>6236</v>
      </c>
      <c r="P1077" s="31" t="str">
        <f t="shared" si="51"/>
        <v>Bhai Bhai Homoeo Hall (Dr. Alauddin)</v>
      </c>
    </row>
    <row r="1078" spans="1:16" hidden="1">
      <c r="A1078" t="str">
        <f t="shared" si="49"/>
        <v>18-281</v>
      </c>
      <c r="B1078">
        <f t="shared" si="50"/>
        <v>18</v>
      </c>
      <c r="C1078">
        <v>281</v>
      </c>
      <c r="D1078" t="s">
        <v>22</v>
      </c>
      <c r="E1078" t="s">
        <v>6194</v>
      </c>
      <c r="F1078">
        <v>7284</v>
      </c>
      <c r="G1078" t="s">
        <v>6195</v>
      </c>
      <c r="H1078">
        <v>1719866605</v>
      </c>
      <c r="I1078" t="s">
        <v>131</v>
      </c>
      <c r="J1078" t="s">
        <v>397</v>
      </c>
      <c r="K1078" t="s">
        <v>138</v>
      </c>
      <c r="L1078" t="s">
        <v>6192</v>
      </c>
      <c r="M1078" t="s">
        <v>6193</v>
      </c>
      <c r="P1078" s="31" t="str">
        <f t="shared" si="51"/>
        <v>Bilkis Homoeo Hall (Dr. Samim)</v>
      </c>
    </row>
    <row r="1079" spans="1:16" hidden="1">
      <c r="A1079" t="str">
        <f t="shared" si="49"/>
        <v>19-281</v>
      </c>
      <c r="B1079">
        <f t="shared" si="50"/>
        <v>19</v>
      </c>
      <c r="C1079">
        <v>281</v>
      </c>
      <c r="D1079" t="s">
        <v>22</v>
      </c>
      <c r="E1079" t="s">
        <v>6186</v>
      </c>
      <c r="F1079">
        <v>7274</v>
      </c>
      <c r="G1079" t="s">
        <v>6078</v>
      </c>
      <c r="H1079">
        <v>1773934772</v>
      </c>
      <c r="I1079" t="s">
        <v>6187</v>
      </c>
      <c r="J1079" t="s">
        <v>172</v>
      </c>
      <c r="K1079" t="s">
        <v>152</v>
      </c>
      <c r="L1079" t="s">
        <v>6179</v>
      </c>
      <c r="M1079" t="s">
        <v>6183</v>
      </c>
      <c r="P1079" s="31" t="str">
        <f t="shared" si="51"/>
        <v>Bishmillah Homoeo Hall (Dr. Safikul Islam)</v>
      </c>
    </row>
    <row r="1080" spans="1:16" hidden="1">
      <c r="A1080" t="str">
        <f t="shared" si="49"/>
        <v>20-281</v>
      </c>
      <c r="B1080">
        <f t="shared" si="50"/>
        <v>20</v>
      </c>
      <c r="C1080">
        <v>281</v>
      </c>
      <c r="D1080" t="s">
        <v>22</v>
      </c>
      <c r="E1080" t="s">
        <v>6075</v>
      </c>
      <c r="F1080">
        <v>7288</v>
      </c>
      <c r="G1080" t="s">
        <v>6199</v>
      </c>
      <c r="H1080">
        <v>1717254747</v>
      </c>
      <c r="I1080" t="s">
        <v>131</v>
      </c>
      <c r="J1080" t="s">
        <v>397</v>
      </c>
      <c r="K1080" t="s">
        <v>138</v>
      </c>
      <c r="L1080" t="s">
        <v>6192</v>
      </c>
      <c r="M1080" t="s">
        <v>6192</v>
      </c>
      <c r="P1080" s="31" t="str">
        <f t="shared" si="51"/>
        <v>Boikali Homoeo Hall (Dr. Serajul Islam)</v>
      </c>
    </row>
    <row r="1081" spans="1:16" hidden="1">
      <c r="A1081" t="str">
        <f t="shared" si="49"/>
        <v>21-281</v>
      </c>
      <c r="B1081">
        <f t="shared" si="50"/>
        <v>21</v>
      </c>
      <c r="C1081">
        <v>281</v>
      </c>
      <c r="D1081" t="s">
        <v>22</v>
      </c>
      <c r="E1081" t="s">
        <v>373</v>
      </c>
      <c r="F1081">
        <v>7324</v>
      </c>
      <c r="G1081" t="s">
        <v>6247</v>
      </c>
      <c r="H1081">
        <v>1728852484</v>
      </c>
      <c r="I1081" t="s">
        <v>131</v>
      </c>
      <c r="J1081" t="s">
        <v>274</v>
      </c>
      <c r="K1081" t="s">
        <v>133</v>
      </c>
      <c r="L1081" t="s">
        <v>6192</v>
      </c>
      <c r="M1081" t="s">
        <v>6248</v>
      </c>
      <c r="P1081" s="31" t="str">
        <f t="shared" si="51"/>
        <v>Bondhu Dental Homoeo Ph. (Dr. Rokon)</v>
      </c>
    </row>
    <row r="1082" spans="1:16" hidden="1">
      <c r="A1082" t="str">
        <f t="shared" si="49"/>
        <v>22-281</v>
      </c>
      <c r="B1082">
        <f t="shared" si="50"/>
        <v>22</v>
      </c>
      <c r="C1082">
        <v>281</v>
      </c>
      <c r="D1082" t="s">
        <v>22</v>
      </c>
      <c r="E1082" t="s">
        <v>6251</v>
      </c>
      <c r="F1082">
        <v>7329</v>
      </c>
      <c r="G1082" t="s">
        <v>614</v>
      </c>
      <c r="H1082">
        <v>1762828701</v>
      </c>
      <c r="I1082" t="s">
        <v>131</v>
      </c>
      <c r="J1082" t="s">
        <v>274</v>
      </c>
      <c r="K1082" t="s">
        <v>133</v>
      </c>
      <c r="L1082" t="s">
        <v>6192</v>
      </c>
      <c r="M1082" t="s">
        <v>6193</v>
      </c>
      <c r="P1082" s="31" t="str">
        <f t="shared" si="51"/>
        <v>Emon Homoeo Hall (Dr. Shahida Aktar)</v>
      </c>
    </row>
    <row r="1083" spans="1:16" hidden="1">
      <c r="A1083" t="str">
        <f t="shared" si="49"/>
        <v>23-281</v>
      </c>
      <c r="B1083">
        <f t="shared" si="50"/>
        <v>23</v>
      </c>
      <c r="C1083">
        <v>281</v>
      </c>
      <c r="D1083" t="s">
        <v>22</v>
      </c>
      <c r="E1083" t="s">
        <v>6201</v>
      </c>
      <c r="F1083">
        <v>7290</v>
      </c>
      <c r="G1083" t="s">
        <v>243</v>
      </c>
      <c r="H1083">
        <v>1738612222</v>
      </c>
      <c r="I1083" t="s">
        <v>131</v>
      </c>
      <c r="J1083" t="s">
        <v>397</v>
      </c>
      <c r="K1083" t="s">
        <v>133</v>
      </c>
      <c r="L1083" t="s">
        <v>6192</v>
      </c>
      <c r="M1083" t="s">
        <v>6192</v>
      </c>
      <c r="P1083" s="31" t="str">
        <f t="shared" si="51"/>
        <v>Haniman Homoeo Hall (Dr. Jakir Hosen)</v>
      </c>
    </row>
    <row r="1084" spans="1:16" hidden="1">
      <c r="A1084" t="str">
        <f t="shared" si="49"/>
        <v>24-281</v>
      </c>
      <c r="B1084">
        <f t="shared" si="50"/>
        <v>24</v>
      </c>
      <c r="C1084">
        <v>281</v>
      </c>
      <c r="D1084" t="s">
        <v>22</v>
      </c>
      <c r="E1084" t="s">
        <v>5223</v>
      </c>
      <c r="F1084">
        <v>7293</v>
      </c>
      <c r="G1084" t="s">
        <v>243</v>
      </c>
      <c r="H1084">
        <v>1726762422</v>
      </c>
      <c r="I1084" t="s">
        <v>131</v>
      </c>
      <c r="J1084" t="s">
        <v>397</v>
      </c>
      <c r="K1084" t="s">
        <v>152</v>
      </c>
      <c r="L1084" t="s">
        <v>6192</v>
      </c>
      <c r="M1084" t="s">
        <v>6204</v>
      </c>
      <c r="P1084" s="31" t="str">
        <f t="shared" si="51"/>
        <v>Haniman Homoeo Hall (Dr. Ajoy)</v>
      </c>
    </row>
    <row r="1085" spans="1:16" hidden="1">
      <c r="A1085" t="str">
        <f t="shared" si="49"/>
        <v>25-281</v>
      </c>
      <c r="B1085">
        <f t="shared" si="50"/>
        <v>25</v>
      </c>
      <c r="C1085">
        <v>281</v>
      </c>
      <c r="D1085" t="s">
        <v>22</v>
      </c>
      <c r="E1085" t="s">
        <v>6256</v>
      </c>
      <c r="F1085">
        <v>7334</v>
      </c>
      <c r="G1085" t="s">
        <v>243</v>
      </c>
      <c r="H1085">
        <v>1733135066</v>
      </c>
      <c r="I1085" t="s">
        <v>131</v>
      </c>
      <c r="J1085" t="s">
        <v>306</v>
      </c>
      <c r="K1085" t="s">
        <v>133</v>
      </c>
      <c r="L1085" t="s">
        <v>6254</v>
      </c>
      <c r="M1085" t="s">
        <v>6254</v>
      </c>
      <c r="P1085" s="31" t="str">
        <f t="shared" si="51"/>
        <v>Haniman Homoeo Hall (Dr. Jarjis)</v>
      </c>
    </row>
    <row r="1086" spans="1:16" hidden="1">
      <c r="A1086" t="str">
        <f t="shared" si="49"/>
        <v>26-281</v>
      </c>
      <c r="B1086">
        <f t="shared" si="50"/>
        <v>26</v>
      </c>
      <c r="C1086">
        <v>281</v>
      </c>
      <c r="D1086" t="s">
        <v>22</v>
      </c>
      <c r="E1086" t="s">
        <v>6218</v>
      </c>
      <c r="F1086">
        <v>7306</v>
      </c>
      <c r="G1086" t="s">
        <v>6219</v>
      </c>
      <c r="H1086">
        <v>1712850418</v>
      </c>
      <c r="I1086" t="s">
        <v>131</v>
      </c>
      <c r="J1086" t="s">
        <v>230</v>
      </c>
      <c r="K1086" t="s">
        <v>152</v>
      </c>
      <c r="L1086" t="s">
        <v>6214</v>
      </c>
      <c r="M1086" t="s">
        <v>6214</v>
      </c>
      <c r="P1086" s="31" t="str">
        <f t="shared" si="51"/>
        <v>Jahida Homoeo Hall (Dr. Harun-Or-Rashid)</v>
      </c>
    </row>
    <row r="1087" spans="1:16" hidden="1">
      <c r="A1087" t="str">
        <f t="shared" si="49"/>
        <v>27-281</v>
      </c>
      <c r="B1087">
        <f t="shared" si="50"/>
        <v>27</v>
      </c>
      <c r="C1087">
        <v>281</v>
      </c>
      <c r="D1087" t="s">
        <v>22</v>
      </c>
      <c r="E1087" t="s">
        <v>3249</v>
      </c>
      <c r="F1087">
        <v>7307</v>
      </c>
      <c r="G1087" t="s">
        <v>6220</v>
      </c>
      <c r="H1087">
        <v>1720918475</v>
      </c>
      <c r="I1087" t="s">
        <v>6008</v>
      </c>
      <c r="J1087" t="s">
        <v>230</v>
      </c>
      <c r="K1087" t="s">
        <v>133</v>
      </c>
      <c r="L1087" t="s">
        <v>6214</v>
      </c>
      <c r="M1087" t="s">
        <v>6221</v>
      </c>
      <c r="P1087" s="31" t="str">
        <f t="shared" si="51"/>
        <v>Johirul Homoeo Hall (Dr. Johirul Islam)</v>
      </c>
    </row>
    <row r="1088" spans="1:16" hidden="1">
      <c r="A1088" t="str">
        <f t="shared" si="49"/>
        <v>28-281</v>
      </c>
      <c r="B1088">
        <f t="shared" si="50"/>
        <v>28</v>
      </c>
      <c r="C1088">
        <v>281</v>
      </c>
      <c r="D1088" t="s">
        <v>22</v>
      </c>
      <c r="E1088" t="s">
        <v>6207</v>
      </c>
      <c r="F1088">
        <v>7295</v>
      </c>
      <c r="G1088" t="s">
        <v>6208</v>
      </c>
      <c r="H1088">
        <v>1716506890</v>
      </c>
      <c r="I1088" t="s">
        <v>131</v>
      </c>
      <c r="J1088" t="s">
        <v>397</v>
      </c>
      <c r="K1088" t="s">
        <v>152</v>
      </c>
      <c r="L1088" t="s">
        <v>6192</v>
      </c>
      <c r="M1088" t="s">
        <v>6209</v>
      </c>
      <c r="P1088" s="31" t="str">
        <f t="shared" si="51"/>
        <v>Jonaki Homoeo Hall (Dr. Selim Uddin)</v>
      </c>
    </row>
    <row r="1089" spans="1:16" hidden="1">
      <c r="A1089" t="str">
        <f t="shared" si="49"/>
        <v>29-281</v>
      </c>
      <c r="B1089">
        <f t="shared" si="50"/>
        <v>29</v>
      </c>
      <c r="C1089">
        <v>281</v>
      </c>
      <c r="D1089" t="s">
        <v>22</v>
      </c>
      <c r="E1089" t="s">
        <v>1874</v>
      </c>
      <c r="F1089">
        <v>7271</v>
      </c>
      <c r="G1089" t="s">
        <v>1765</v>
      </c>
      <c r="H1089">
        <v>1729989767</v>
      </c>
      <c r="I1089" t="s">
        <v>131</v>
      </c>
      <c r="J1089" t="s">
        <v>172</v>
      </c>
      <c r="K1089" t="s">
        <v>152</v>
      </c>
      <c r="L1089" t="s">
        <v>6179</v>
      </c>
      <c r="M1089" t="s">
        <v>6185</v>
      </c>
      <c r="P1089" s="31" t="str">
        <f t="shared" si="51"/>
        <v>Jononi Homoeo Hall (Dr. Robiul Islam)</v>
      </c>
    </row>
    <row r="1090" spans="1:16" hidden="1">
      <c r="A1090" t="str">
        <f t="shared" ref="A1090:A1153" si="52">B1090&amp;"-"&amp;C1090</f>
        <v>30-281</v>
      </c>
      <c r="B1090">
        <f t="shared" ref="B1090:B1153" si="53">IF(C1090=C1089,B1089+1,1)</f>
        <v>30</v>
      </c>
      <c r="C1090">
        <v>281</v>
      </c>
      <c r="D1090" t="s">
        <v>22</v>
      </c>
      <c r="E1090" t="s">
        <v>6216</v>
      </c>
      <c r="F1090">
        <v>7300</v>
      </c>
      <c r="G1090" t="s">
        <v>2068</v>
      </c>
      <c r="H1090">
        <v>1713785874</v>
      </c>
      <c r="I1090" t="s">
        <v>131</v>
      </c>
      <c r="J1090" t="s">
        <v>230</v>
      </c>
      <c r="K1090" t="s">
        <v>138</v>
      </c>
      <c r="L1090" t="s">
        <v>6214</v>
      </c>
      <c r="M1090" t="s">
        <v>6215</v>
      </c>
      <c r="P1090" s="31" t="str">
        <f t="shared" ref="P1090:P1153" si="54">PROPER(G1090&amp;" ("&amp;E1090&amp;")")</f>
        <v>Jonoseba Homoeo Hall (Dr. Ashraful)</v>
      </c>
    </row>
    <row r="1091" spans="1:16" hidden="1">
      <c r="A1091" t="str">
        <f t="shared" si="52"/>
        <v>31-281</v>
      </c>
      <c r="B1091">
        <f t="shared" si="53"/>
        <v>31</v>
      </c>
      <c r="C1091">
        <v>281</v>
      </c>
      <c r="D1091" t="s">
        <v>22</v>
      </c>
      <c r="E1091" t="s">
        <v>3194</v>
      </c>
      <c r="F1091">
        <v>7343</v>
      </c>
      <c r="G1091" t="s">
        <v>6267</v>
      </c>
      <c r="H1091">
        <v>1713701220</v>
      </c>
      <c r="I1091" t="s">
        <v>131</v>
      </c>
      <c r="J1091" t="s">
        <v>306</v>
      </c>
      <c r="K1091" t="s">
        <v>138</v>
      </c>
      <c r="L1091" t="s">
        <v>6254</v>
      </c>
      <c r="M1091" t="s">
        <v>6268</v>
      </c>
      <c r="P1091" s="31" t="str">
        <f t="shared" si="54"/>
        <v>Jonota Homoeo Hall (Dr. Emdadul Haque)</v>
      </c>
    </row>
    <row r="1092" spans="1:16" hidden="1">
      <c r="A1092" t="str">
        <f t="shared" si="52"/>
        <v>32-281</v>
      </c>
      <c r="B1092">
        <f t="shared" si="53"/>
        <v>32</v>
      </c>
      <c r="C1092">
        <v>281</v>
      </c>
      <c r="D1092" t="s">
        <v>22</v>
      </c>
      <c r="E1092" t="s">
        <v>2978</v>
      </c>
      <c r="F1092">
        <v>7311</v>
      </c>
      <c r="G1092" t="s">
        <v>6229</v>
      </c>
      <c r="H1092">
        <v>1761589763</v>
      </c>
      <c r="I1092" t="s">
        <v>6187</v>
      </c>
      <c r="J1092" t="s">
        <v>230</v>
      </c>
      <c r="K1092" t="s">
        <v>152</v>
      </c>
      <c r="L1092" t="s">
        <v>6214</v>
      </c>
      <c r="M1092" t="s">
        <v>6228</v>
      </c>
      <c r="P1092" s="31" t="str">
        <f t="shared" si="54"/>
        <v>Khairul Homoeo Hall (Dr. Khairul Islam)</v>
      </c>
    </row>
    <row r="1093" spans="1:16" hidden="1">
      <c r="A1093" t="str">
        <f t="shared" si="52"/>
        <v>33-281</v>
      </c>
      <c r="B1093">
        <f t="shared" si="53"/>
        <v>33</v>
      </c>
      <c r="C1093">
        <v>281</v>
      </c>
      <c r="D1093" t="s">
        <v>22</v>
      </c>
      <c r="E1093" t="s">
        <v>12719</v>
      </c>
      <c r="F1093">
        <v>11663</v>
      </c>
      <c r="G1093" t="s">
        <v>12720</v>
      </c>
      <c r="H1093">
        <v>1716282755</v>
      </c>
      <c r="I1093" t="s">
        <v>131</v>
      </c>
      <c r="J1093" t="s">
        <v>306</v>
      </c>
      <c r="K1093" t="s">
        <v>152</v>
      </c>
      <c r="L1093" t="s">
        <v>10653</v>
      </c>
      <c r="M1093" t="s">
        <v>18951</v>
      </c>
      <c r="P1093" s="31" t="str">
        <f t="shared" si="54"/>
        <v>M L S Homoeo Chikithsaloy (Dr.Leyakat Ali)</v>
      </c>
    </row>
    <row r="1094" spans="1:16" hidden="1">
      <c r="A1094" t="str">
        <f t="shared" si="52"/>
        <v>34-281</v>
      </c>
      <c r="B1094">
        <f t="shared" si="53"/>
        <v>34</v>
      </c>
      <c r="C1094">
        <v>281</v>
      </c>
      <c r="D1094" t="s">
        <v>22</v>
      </c>
      <c r="E1094" t="s">
        <v>6211</v>
      </c>
      <c r="F1094">
        <v>7298</v>
      </c>
      <c r="G1094" t="s">
        <v>6212</v>
      </c>
      <c r="H1094">
        <v>1726809349</v>
      </c>
      <c r="I1094" t="s">
        <v>131</v>
      </c>
      <c r="J1094" t="s">
        <v>397</v>
      </c>
      <c r="K1094" t="s">
        <v>133</v>
      </c>
      <c r="L1094" t="s">
        <v>6192</v>
      </c>
      <c r="M1094" t="s">
        <v>6204</v>
      </c>
      <c r="P1094" s="31" t="str">
        <f t="shared" si="54"/>
        <v>M.B Homoeo Hall (Dr. Altaf Hossain)</v>
      </c>
    </row>
    <row r="1095" spans="1:16" hidden="1">
      <c r="A1095" t="str">
        <f t="shared" si="52"/>
        <v>35-281</v>
      </c>
      <c r="B1095">
        <f t="shared" si="53"/>
        <v>35</v>
      </c>
      <c r="C1095">
        <v>281</v>
      </c>
      <c r="D1095" t="s">
        <v>22</v>
      </c>
      <c r="E1095" t="s">
        <v>2027</v>
      </c>
      <c r="F1095">
        <v>7296</v>
      </c>
      <c r="G1095" t="s">
        <v>6210</v>
      </c>
      <c r="H1095">
        <v>1734007105</v>
      </c>
      <c r="I1095" t="s">
        <v>131</v>
      </c>
      <c r="J1095" t="s">
        <v>397</v>
      </c>
      <c r="K1095" t="s">
        <v>138</v>
      </c>
      <c r="L1095" t="s">
        <v>6192</v>
      </c>
      <c r="M1095" t="s">
        <v>6209</v>
      </c>
      <c r="P1095" s="31" t="str">
        <f t="shared" si="54"/>
        <v>Maa Baba Homoeo Hall (Dr. Monirul Islam)</v>
      </c>
    </row>
    <row r="1096" spans="1:16" hidden="1">
      <c r="A1096" t="str">
        <f t="shared" si="52"/>
        <v>36-281</v>
      </c>
      <c r="B1096">
        <f t="shared" si="53"/>
        <v>36</v>
      </c>
      <c r="C1096">
        <v>281</v>
      </c>
      <c r="D1096" t="s">
        <v>22</v>
      </c>
      <c r="E1096" t="s">
        <v>2098</v>
      </c>
      <c r="F1096">
        <v>7317</v>
      </c>
      <c r="G1096" t="s">
        <v>6210</v>
      </c>
      <c r="H1096">
        <v>1719362932</v>
      </c>
      <c r="I1096" t="s">
        <v>131</v>
      </c>
      <c r="J1096" t="s">
        <v>274</v>
      </c>
      <c r="K1096" t="s">
        <v>138</v>
      </c>
      <c r="L1096" t="s">
        <v>6192</v>
      </c>
      <c r="M1096" t="s">
        <v>6235</v>
      </c>
      <c r="P1096" s="31" t="str">
        <f t="shared" si="54"/>
        <v>Maa Baba Homoeo Hall (Dr. Abdus Salam)</v>
      </c>
    </row>
    <row r="1097" spans="1:16" hidden="1">
      <c r="A1097" t="str">
        <f t="shared" si="52"/>
        <v>37-281</v>
      </c>
      <c r="B1097">
        <f t="shared" si="53"/>
        <v>37</v>
      </c>
      <c r="C1097">
        <v>281</v>
      </c>
      <c r="D1097" t="s">
        <v>22</v>
      </c>
      <c r="E1097" t="s">
        <v>907</v>
      </c>
      <c r="F1097">
        <v>7327</v>
      </c>
      <c r="G1097" t="s">
        <v>6250</v>
      </c>
      <c r="H1097">
        <v>1785239036</v>
      </c>
      <c r="I1097" t="s">
        <v>131</v>
      </c>
      <c r="J1097" t="s">
        <v>274</v>
      </c>
      <c r="K1097" t="s">
        <v>133</v>
      </c>
      <c r="L1097" t="s">
        <v>6192</v>
      </c>
      <c r="M1097" t="s">
        <v>6246</v>
      </c>
      <c r="P1097" s="31" t="str">
        <f t="shared" si="54"/>
        <v>Maa Homoeo Complex (Dr. Nasir Uddin)</v>
      </c>
    </row>
    <row r="1098" spans="1:16" hidden="1">
      <c r="A1098" t="str">
        <f t="shared" si="52"/>
        <v>38-281</v>
      </c>
      <c r="B1098">
        <f t="shared" si="53"/>
        <v>38</v>
      </c>
      <c r="C1098">
        <v>281</v>
      </c>
      <c r="D1098" t="s">
        <v>22</v>
      </c>
      <c r="E1098" t="s">
        <v>5446</v>
      </c>
      <c r="F1098">
        <v>7285</v>
      </c>
      <c r="G1098" t="s">
        <v>1111</v>
      </c>
      <c r="H1098">
        <v>1717624401</v>
      </c>
      <c r="I1098" t="s">
        <v>131</v>
      </c>
      <c r="J1098" t="s">
        <v>397</v>
      </c>
      <c r="K1098" t="s">
        <v>138</v>
      </c>
      <c r="L1098" t="s">
        <v>6192</v>
      </c>
      <c r="M1098" t="s">
        <v>6193</v>
      </c>
      <c r="P1098" s="31" t="str">
        <f t="shared" si="54"/>
        <v>Maa Homoeo Hall (Dr. Sadikul Islam)</v>
      </c>
    </row>
    <row r="1099" spans="1:16" hidden="1">
      <c r="A1099" t="str">
        <f t="shared" si="52"/>
        <v>39-281</v>
      </c>
      <c r="B1099">
        <f t="shared" si="53"/>
        <v>39</v>
      </c>
      <c r="C1099">
        <v>281</v>
      </c>
      <c r="D1099" t="s">
        <v>22</v>
      </c>
      <c r="E1099" t="s">
        <v>907</v>
      </c>
      <c r="F1099">
        <v>7273</v>
      </c>
      <c r="G1099" t="s">
        <v>1111</v>
      </c>
      <c r="H1099">
        <v>1785239036</v>
      </c>
      <c r="I1099" t="s">
        <v>131</v>
      </c>
      <c r="J1099" t="s">
        <v>172</v>
      </c>
      <c r="K1099" t="s">
        <v>152</v>
      </c>
      <c r="L1099" t="s">
        <v>6179</v>
      </c>
      <c r="M1099" t="s">
        <v>3550</v>
      </c>
      <c r="P1099" s="31" t="str">
        <f t="shared" si="54"/>
        <v>Maa Homoeo Hall (Dr. Nasir Uddin)</v>
      </c>
    </row>
    <row r="1100" spans="1:16" hidden="1">
      <c r="A1100" t="str">
        <f t="shared" si="52"/>
        <v>40-281</v>
      </c>
      <c r="B1100">
        <f t="shared" si="53"/>
        <v>40</v>
      </c>
      <c r="C1100">
        <v>281</v>
      </c>
      <c r="D1100" t="s">
        <v>22</v>
      </c>
      <c r="E1100" t="s">
        <v>386</v>
      </c>
      <c r="F1100">
        <v>10713</v>
      </c>
      <c r="G1100" t="s">
        <v>10652</v>
      </c>
      <c r="H1100">
        <v>1308922624</v>
      </c>
      <c r="I1100" t="s">
        <v>131</v>
      </c>
      <c r="J1100" t="s">
        <v>2596</v>
      </c>
      <c r="K1100" t="s">
        <v>138</v>
      </c>
      <c r="L1100" t="s">
        <v>10653</v>
      </c>
      <c r="M1100" t="s">
        <v>18952</v>
      </c>
      <c r="P1100" s="31" t="str">
        <f t="shared" si="54"/>
        <v>Masuma Homoeo Hall (Dr. Afsar Ali)</v>
      </c>
    </row>
    <row r="1101" spans="1:16" hidden="1">
      <c r="A1101" t="str">
        <f t="shared" si="52"/>
        <v>41-281</v>
      </c>
      <c r="B1101">
        <f t="shared" si="53"/>
        <v>41</v>
      </c>
      <c r="C1101">
        <v>281</v>
      </c>
      <c r="D1101" t="s">
        <v>22</v>
      </c>
      <c r="E1101" t="s">
        <v>6260</v>
      </c>
      <c r="F1101">
        <v>7338</v>
      </c>
      <c r="G1101" t="s">
        <v>6261</v>
      </c>
      <c r="H1101">
        <v>1718675212</v>
      </c>
      <c r="I1101" t="s">
        <v>131</v>
      </c>
      <c r="J1101" t="s">
        <v>306</v>
      </c>
      <c r="K1101" t="s">
        <v>133</v>
      </c>
      <c r="L1101" t="s">
        <v>6254</v>
      </c>
      <c r="M1101" t="s">
        <v>6262</v>
      </c>
      <c r="P1101" s="31" t="str">
        <f t="shared" si="54"/>
        <v>Medical Homoeo Hall (Dr. Subrata)</v>
      </c>
    </row>
    <row r="1102" spans="1:16" hidden="1">
      <c r="A1102" t="str">
        <f t="shared" si="52"/>
        <v>42-281</v>
      </c>
      <c r="B1102">
        <f t="shared" si="53"/>
        <v>42</v>
      </c>
      <c r="C1102">
        <v>281</v>
      </c>
      <c r="D1102" t="s">
        <v>22</v>
      </c>
      <c r="E1102" t="s">
        <v>2090</v>
      </c>
      <c r="F1102">
        <v>7287</v>
      </c>
      <c r="G1102" t="s">
        <v>6198</v>
      </c>
      <c r="H1102">
        <v>1757960170</v>
      </c>
      <c r="I1102" t="s">
        <v>131</v>
      </c>
      <c r="J1102" t="s">
        <v>397</v>
      </c>
      <c r="K1102" t="s">
        <v>133</v>
      </c>
      <c r="L1102" t="s">
        <v>6192</v>
      </c>
      <c r="M1102" t="s">
        <v>6192</v>
      </c>
      <c r="P1102" s="31" t="str">
        <f t="shared" si="54"/>
        <v>Mondol Homoeo Hall (Dr. Abdul Alim)</v>
      </c>
    </row>
    <row r="1103" spans="1:16" hidden="1">
      <c r="A1103" t="str">
        <f t="shared" si="52"/>
        <v>43-281</v>
      </c>
      <c r="B1103">
        <f t="shared" si="53"/>
        <v>43</v>
      </c>
      <c r="C1103">
        <v>281</v>
      </c>
      <c r="D1103" t="s">
        <v>22</v>
      </c>
      <c r="E1103" t="s">
        <v>3227</v>
      </c>
      <c r="F1103">
        <v>7270</v>
      </c>
      <c r="G1103" t="s">
        <v>2086</v>
      </c>
      <c r="H1103">
        <v>1725820424</v>
      </c>
      <c r="I1103" t="s">
        <v>131</v>
      </c>
      <c r="J1103" t="s">
        <v>172</v>
      </c>
      <c r="K1103" t="s">
        <v>133</v>
      </c>
      <c r="L1103" t="s">
        <v>6179</v>
      </c>
      <c r="M1103" t="s">
        <v>6185</v>
      </c>
      <c r="P1103" s="31" t="str">
        <f t="shared" si="54"/>
        <v>Mordern Homoeo Hall (Dr. Abdul Wadud)</v>
      </c>
    </row>
    <row r="1104" spans="1:16" hidden="1">
      <c r="A1104" t="str">
        <f t="shared" si="52"/>
        <v>44-281</v>
      </c>
      <c r="B1104">
        <f t="shared" si="53"/>
        <v>44</v>
      </c>
      <c r="C1104">
        <v>281</v>
      </c>
      <c r="D1104" t="s">
        <v>22</v>
      </c>
      <c r="E1104" t="s">
        <v>11284</v>
      </c>
      <c r="F1104">
        <v>11015</v>
      </c>
      <c r="G1104" t="s">
        <v>11373</v>
      </c>
      <c r="H1104">
        <v>1934448045</v>
      </c>
      <c r="I1104">
        <v>0</v>
      </c>
      <c r="J1104">
        <v>0</v>
      </c>
      <c r="K1104" t="s">
        <v>138</v>
      </c>
      <c r="L1104" t="s">
        <v>11374</v>
      </c>
      <c r="M1104" t="s">
        <v>11374</v>
      </c>
      <c r="P1104" s="31" t="str">
        <f t="shared" si="54"/>
        <v>Mpo-Anamul Haque-Chapai (Self Stock)</v>
      </c>
    </row>
    <row r="1105" spans="1:16" hidden="1">
      <c r="A1105" t="str">
        <f t="shared" si="52"/>
        <v>45-281</v>
      </c>
      <c r="B1105">
        <f t="shared" si="53"/>
        <v>45</v>
      </c>
      <c r="C1105">
        <v>281</v>
      </c>
      <c r="D1105" t="s">
        <v>22</v>
      </c>
      <c r="E1105" t="s">
        <v>6226</v>
      </c>
      <c r="F1105">
        <v>7310</v>
      </c>
      <c r="G1105" t="s">
        <v>6227</v>
      </c>
      <c r="H1105">
        <v>1714473661</v>
      </c>
      <c r="I1105" t="s">
        <v>6187</v>
      </c>
      <c r="J1105" t="s">
        <v>230</v>
      </c>
      <c r="K1105" t="s">
        <v>133</v>
      </c>
      <c r="L1105" t="s">
        <v>6214</v>
      </c>
      <c r="M1105" t="s">
        <v>6228</v>
      </c>
      <c r="P1105" s="31" t="str">
        <f t="shared" si="54"/>
        <v>Najrul Homoeo Hall (Dr. Najrul Islam)</v>
      </c>
    </row>
    <row r="1106" spans="1:16" hidden="1">
      <c r="A1106" t="str">
        <f t="shared" si="52"/>
        <v>46-281</v>
      </c>
      <c r="B1106">
        <f t="shared" si="53"/>
        <v>46</v>
      </c>
      <c r="C1106">
        <v>281</v>
      </c>
      <c r="D1106" t="s">
        <v>22</v>
      </c>
      <c r="E1106" t="s">
        <v>5446</v>
      </c>
      <c r="F1106">
        <v>7333</v>
      </c>
      <c r="G1106" t="s">
        <v>6255</v>
      </c>
      <c r="H1106">
        <v>1715433961</v>
      </c>
      <c r="I1106" t="s">
        <v>131</v>
      </c>
      <c r="J1106" t="s">
        <v>306</v>
      </c>
      <c r="K1106" t="s">
        <v>133</v>
      </c>
      <c r="L1106" t="s">
        <v>6254</v>
      </c>
      <c r="M1106" t="s">
        <v>6254</v>
      </c>
      <c r="P1106" s="31" t="str">
        <f t="shared" si="54"/>
        <v>Nasrin Homoeo Hall (Dr. Sadikul Islam)</v>
      </c>
    </row>
    <row r="1107" spans="1:16" hidden="1">
      <c r="A1107" t="str">
        <f t="shared" si="52"/>
        <v>47-281</v>
      </c>
      <c r="B1107">
        <f t="shared" si="53"/>
        <v>47</v>
      </c>
      <c r="C1107">
        <v>281</v>
      </c>
      <c r="D1107" t="s">
        <v>22</v>
      </c>
      <c r="E1107" t="s">
        <v>12721</v>
      </c>
      <c r="F1107">
        <v>11664</v>
      </c>
      <c r="G1107" t="s">
        <v>549</v>
      </c>
      <c r="H1107">
        <v>1782599715</v>
      </c>
      <c r="I1107" t="s">
        <v>131</v>
      </c>
      <c r="J1107" t="s">
        <v>397</v>
      </c>
      <c r="K1107" t="s">
        <v>133</v>
      </c>
      <c r="L1107" t="s">
        <v>6179</v>
      </c>
      <c r="M1107" t="s">
        <v>18953</v>
      </c>
      <c r="P1107" s="31" t="str">
        <f t="shared" si="54"/>
        <v>National Homoeo Hall (Dr.Nurul Haque)</v>
      </c>
    </row>
    <row r="1108" spans="1:16" hidden="1">
      <c r="A1108" t="str">
        <f t="shared" si="52"/>
        <v>48-281</v>
      </c>
      <c r="B1108">
        <f t="shared" si="53"/>
        <v>48</v>
      </c>
      <c r="C1108">
        <v>281</v>
      </c>
      <c r="D1108" t="s">
        <v>22</v>
      </c>
      <c r="E1108" t="s">
        <v>12718</v>
      </c>
      <c r="F1108">
        <v>11662</v>
      </c>
      <c r="G1108" t="s">
        <v>549</v>
      </c>
      <c r="H1108">
        <v>1718806517</v>
      </c>
      <c r="I1108" t="s">
        <v>131</v>
      </c>
      <c r="J1108" t="s">
        <v>230</v>
      </c>
      <c r="K1108" t="s">
        <v>138</v>
      </c>
      <c r="L1108" t="s">
        <v>6214</v>
      </c>
      <c r="M1108" t="s">
        <v>18954</v>
      </c>
      <c r="P1108" s="31" t="str">
        <f t="shared" si="54"/>
        <v>National Homoeo Hall (Dr.Apel Mahmud)</v>
      </c>
    </row>
    <row r="1109" spans="1:16" hidden="1">
      <c r="A1109" t="str">
        <f t="shared" si="52"/>
        <v>49-281</v>
      </c>
      <c r="B1109">
        <f t="shared" si="53"/>
        <v>49</v>
      </c>
      <c r="C1109">
        <v>281</v>
      </c>
      <c r="D1109" t="s">
        <v>22</v>
      </c>
      <c r="E1109" t="s">
        <v>2049</v>
      </c>
      <c r="F1109">
        <v>7336</v>
      </c>
      <c r="G1109" t="s">
        <v>6259</v>
      </c>
      <c r="H1109">
        <v>1825067264</v>
      </c>
      <c r="I1109" t="s">
        <v>131</v>
      </c>
      <c r="J1109" t="s">
        <v>306</v>
      </c>
      <c r="K1109" t="s">
        <v>152</v>
      </c>
      <c r="L1109" t="s">
        <v>6254</v>
      </c>
      <c r="M1109" t="s">
        <v>6254</v>
      </c>
      <c r="P1109" s="31" t="str">
        <f t="shared" si="54"/>
        <v>Nurani Homoeo Hall (Dr. Enamul Haque)</v>
      </c>
    </row>
    <row r="1110" spans="1:16" hidden="1">
      <c r="A1110" t="str">
        <f t="shared" si="52"/>
        <v>50-281</v>
      </c>
      <c r="B1110">
        <f t="shared" si="53"/>
        <v>50</v>
      </c>
      <c r="C1110">
        <v>281</v>
      </c>
      <c r="D1110" t="s">
        <v>22</v>
      </c>
      <c r="E1110" t="s">
        <v>6181</v>
      </c>
      <c r="F1110">
        <v>7268</v>
      </c>
      <c r="G1110" t="s">
        <v>6182</v>
      </c>
      <c r="H1110">
        <v>1783845234</v>
      </c>
      <c r="I1110" t="s">
        <v>131</v>
      </c>
      <c r="J1110" t="s">
        <v>172</v>
      </c>
      <c r="K1110" t="s">
        <v>152</v>
      </c>
      <c r="L1110" t="s">
        <v>6179</v>
      </c>
      <c r="M1110" t="s">
        <v>6183</v>
      </c>
      <c r="P1110" s="31" t="str">
        <f t="shared" si="54"/>
        <v>Paris Homoeo Hall (Dr. Kotu)</v>
      </c>
    </row>
    <row r="1111" spans="1:16" hidden="1">
      <c r="A1111" t="str">
        <f t="shared" si="52"/>
        <v>51-281</v>
      </c>
      <c r="B1111">
        <f t="shared" si="53"/>
        <v>51</v>
      </c>
      <c r="C1111">
        <v>281</v>
      </c>
      <c r="D1111" t="s">
        <v>22</v>
      </c>
      <c r="E1111" t="s">
        <v>6263</v>
      </c>
      <c r="F1111">
        <v>7339</v>
      </c>
      <c r="G1111" t="s">
        <v>828</v>
      </c>
      <c r="H1111">
        <v>1747386760</v>
      </c>
      <c r="I1111" t="s">
        <v>6187</v>
      </c>
      <c r="J1111" t="s">
        <v>306</v>
      </c>
      <c r="K1111" t="s">
        <v>133</v>
      </c>
      <c r="L1111" t="s">
        <v>6254</v>
      </c>
      <c r="M1111" t="s">
        <v>6264</v>
      </c>
      <c r="P1111" s="31" t="str">
        <f t="shared" si="54"/>
        <v>Parul Homoeo Hall (Dr. Parul Islam)</v>
      </c>
    </row>
    <row r="1112" spans="1:16" hidden="1">
      <c r="A1112" t="str">
        <f t="shared" si="52"/>
        <v>52-281</v>
      </c>
      <c r="B1112">
        <f t="shared" si="53"/>
        <v>52</v>
      </c>
      <c r="C1112">
        <v>281</v>
      </c>
      <c r="D1112" t="s">
        <v>22</v>
      </c>
      <c r="E1112" t="s">
        <v>6230</v>
      </c>
      <c r="F1112">
        <v>7312</v>
      </c>
      <c r="G1112" t="s">
        <v>741</v>
      </c>
      <c r="H1112">
        <v>1916116213</v>
      </c>
      <c r="I1112" t="s">
        <v>6187</v>
      </c>
      <c r="J1112" t="s">
        <v>230</v>
      </c>
      <c r="K1112" t="s">
        <v>133</v>
      </c>
      <c r="L1112" t="s">
        <v>6214</v>
      </c>
      <c r="M1112" t="s">
        <v>6228</v>
      </c>
      <c r="P1112" s="31" t="str">
        <f t="shared" si="54"/>
        <v>Razzak Homoeo Hall (Dr. Abdur Razzak)</v>
      </c>
    </row>
    <row r="1113" spans="1:16" hidden="1">
      <c r="A1113" t="str">
        <f t="shared" si="52"/>
        <v>53-281</v>
      </c>
      <c r="B1113">
        <f t="shared" si="53"/>
        <v>53</v>
      </c>
      <c r="C1113">
        <v>281</v>
      </c>
      <c r="D1113" t="s">
        <v>22</v>
      </c>
      <c r="E1113" t="s">
        <v>6178</v>
      </c>
      <c r="F1113">
        <v>7267</v>
      </c>
      <c r="G1113" t="s">
        <v>2833</v>
      </c>
      <c r="H1113">
        <v>1746337600</v>
      </c>
      <c r="I1113" t="s">
        <v>131</v>
      </c>
      <c r="J1113" t="s">
        <v>172</v>
      </c>
      <c r="K1113" t="s">
        <v>133</v>
      </c>
      <c r="L1113" t="s">
        <v>6179</v>
      </c>
      <c r="M1113" t="s">
        <v>6180</v>
      </c>
      <c r="P1113" s="31" t="str">
        <f t="shared" si="54"/>
        <v>Rogmukti Homoeo Hall (Dr. Jahid Hosen)</v>
      </c>
    </row>
    <row r="1114" spans="1:16" hidden="1">
      <c r="A1114" t="str">
        <f t="shared" si="52"/>
        <v>54-281</v>
      </c>
      <c r="B1114">
        <f t="shared" si="53"/>
        <v>54</v>
      </c>
      <c r="C1114">
        <v>281</v>
      </c>
      <c r="D1114" t="s">
        <v>22</v>
      </c>
      <c r="E1114" t="s">
        <v>6240</v>
      </c>
      <c r="F1114">
        <v>7320</v>
      </c>
      <c r="G1114" t="s">
        <v>788</v>
      </c>
      <c r="H1114">
        <v>1737571282</v>
      </c>
      <c r="I1114" t="s">
        <v>131</v>
      </c>
      <c r="J1114" t="s">
        <v>274</v>
      </c>
      <c r="K1114" t="s">
        <v>152</v>
      </c>
      <c r="L1114" t="s">
        <v>6192</v>
      </c>
      <c r="M1114" t="s">
        <v>6241</v>
      </c>
      <c r="P1114" s="31" t="str">
        <f t="shared" si="54"/>
        <v>Rubel Homoeo Hall (Dr. Rubel Hosen)</v>
      </c>
    </row>
    <row r="1115" spans="1:16" hidden="1">
      <c r="A1115" t="str">
        <f t="shared" si="52"/>
        <v>55-281</v>
      </c>
      <c r="B1115">
        <f t="shared" si="53"/>
        <v>55</v>
      </c>
      <c r="C1115">
        <v>281</v>
      </c>
      <c r="D1115" t="s">
        <v>22</v>
      </c>
      <c r="E1115" t="s">
        <v>6217</v>
      </c>
      <c r="F1115">
        <v>7302</v>
      </c>
      <c r="G1115" t="s">
        <v>3211</v>
      </c>
      <c r="H1115">
        <v>1721205677</v>
      </c>
      <c r="I1115" t="s">
        <v>131</v>
      </c>
      <c r="J1115" t="s">
        <v>230</v>
      </c>
      <c r="K1115" t="s">
        <v>133</v>
      </c>
      <c r="L1115" t="s">
        <v>6214</v>
      </c>
      <c r="M1115" t="s">
        <v>6215</v>
      </c>
      <c r="P1115" s="31" t="str">
        <f t="shared" si="54"/>
        <v>Sadia Homoeo Hall (Dr. Shariful Islam)</v>
      </c>
    </row>
    <row r="1116" spans="1:16" hidden="1">
      <c r="A1116" t="str">
        <f t="shared" si="52"/>
        <v>56-281</v>
      </c>
      <c r="B1116">
        <f t="shared" si="53"/>
        <v>56</v>
      </c>
      <c r="C1116">
        <v>281</v>
      </c>
      <c r="D1116" t="s">
        <v>22</v>
      </c>
      <c r="E1116" t="s">
        <v>6188</v>
      </c>
      <c r="F1116">
        <v>7275</v>
      </c>
      <c r="G1116" t="s">
        <v>6189</v>
      </c>
      <c r="H1116">
        <v>1716251770</v>
      </c>
      <c r="I1116" t="s">
        <v>131</v>
      </c>
      <c r="J1116" t="s">
        <v>172</v>
      </c>
      <c r="K1116" t="s">
        <v>138</v>
      </c>
      <c r="L1116" t="s">
        <v>6179</v>
      </c>
      <c r="M1116" t="s">
        <v>6185</v>
      </c>
      <c r="P1116" s="31" t="str">
        <f t="shared" si="54"/>
        <v>Sahera Homoeo Hall (Dr. Ashraful Islam)</v>
      </c>
    </row>
    <row r="1117" spans="1:16" hidden="1">
      <c r="A1117" t="str">
        <f t="shared" si="52"/>
        <v>57-281</v>
      </c>
      <c r="B1117">
        <f t="shared" si="53"/>
        <v>57</v>
      </c>
      <c r="C1117">
        <v>281</v>
      </c>
      <c r="D1117" t="s">
        <v>22</v>
      </c>
      <c r="E1117" t="s">
        <v>2178</v>
      </c>
      <c r="F1117">
        <v>7344</v>
      </c>
      <c r="G1117" t="s">
        <v>4382</v>
      </c>
      <c r="H1117">
        <v>1726324853</v>
      </c>
      <c r="I1117" t="s">
        <v>131</v>
      </c>
      <c r="J1117" t="s">
        <v>306</v>
      </c>
      <c r="K1117" t="s">
        <v>138</v>
      </c>
      <c r="L1117" t="s">
        <v>6254</v>
      </c>
      <c r="M1117" t="s">
        <v>6268</v>
      </c>
      <c r="P1117" s="31" t="str">
        <f t="shared" si="54"/>
        <v>Sajib Homoeo Hall (Dr. Abdul Jalil)</v>
      </c>
    </row>
    <row r="1118" spans="1:16" hidden="1">
      <c r="A1118" t="str">
        <f t="shared" si="52"/>
        <v>58-281</v>
      </c>
      <c r="B1118">
        <f t="shared" si="53"/>
        <v>58</v>
      </c>
      <c r="C1118">
        <v>281</v>
      </c>
      <c r="D1118" t="s">
        <v>22</v>
      </c>
      <c r="E1118" t="s">
        <v>6270</v>
      </c>
      <c r="F1118">
        <v>7346</v>
      </c>
      <c r="G1118" t="s">
        <v>196</v>
      </c>
      <c r="H1118">
        <v>1712755056</v>
      </c>
      <c r="I1118" t="s">
        <v>131</v>
      </c>
      <c r="J1118" t="s">
        <v>306</v>
      </c>
      <c r="K1118" t="s">
        <v>152</v>
      </c>
      <c r="L1118" t="s">
        <v>6254</v>
      </c>
      <c r="M1118" t="s">
        <v>6268</v>
      </c>
      <c r="P1118" s="31" t="str">
        <f t="shared" si="54"/>
        <v>Seba Homoeo Hall (Dr. Kamal Uddin)</v>
      </c>
    </row>
    <row r="1119" spans="1:16" hidden="1">
      <c r="A1119" t="str">
        <f t="shared" si="52"/>
        <v>59-281</v>
      </c>
      <c r="B1119">
        <f t="shared" si="53"/>
        <v>59</v>
      </c>
      <c r="C1119">
        <v>281</v>
      </c>
      <c r="D1119" t="s">
        <v>22</v>
      </c>
      <c r="E1119" t="s">
        <v>6245</v>
      </c>
      <c r="F1119">
        <v>7322</v>
      </c>
      <c r="G1119" t="s">
        <v>196</v>
      </c>
      <c r="H1119">
        <v>1723811931</v>
      </c>
      <c r="I1119" t="s">
        <v>131</v>
      </c>
      <c r="J1119" t="s">
        <v>274</v>
      </c>
      <c r="K1119" t="s">
        <v>152</v>
      </c>
      <c r="L1119" t="s">
        <v>6192</v>
      </c>
      <c r="M1119" t="s">
        <v>6246</v>
      </c>
      <c r="P1119" s="31" t="str">
        <f t="shared" si="54"/>
        <v>Seba Homoeo Hall (Dr. Samad)</v>
      </c>
    </row>
    <row r="1120" spans="1:16" hidden="1">
      <c r="A1120" t="str">
        <f t="shared" si="52"/>
        <v>60-281</v>
      </c>
      <c r="B1120">
        <f t="shared" si="53"/>
        <v>60</v>
      </c>
      <c r="C1120">
        <v>281</v>
      </c>
      <c r="D1120" t="s">
        <v>22</v>
      </c>
      <c r="E1120" t="s">
        <v>2261</v>
      </c>
      <c r="F1120">
        <v>7323</v>
      </c>
      <c r="G1120" t="s">
        <v>196</v>
      </c>
      <c r="H1120">
        <v>1737163019</v>
      </c>
      <c r="I1120" t="s">
        <v>131</v>
      </c>
      <c r="J1120" t="s">
        <v>274</v>
      </c>
      <c r="K1120" t="s">
        <v>133</v>
      </c>
      <c r="L1120" t="s">
        <v>6192</v>
      </c>
      <c r="M1120" t="s">
        <v>6085</v>
      </c>
      <c r="P1120" s="31" t="str">
        <f t="shared" si="54"/>
        <v>Seba Homoeo Hall (Dr. Abdur Rahim)</v>
      </c>
    </row>
    <row r="1121" spans="1:16" hidden="1">
      <c r="A1121" t="str">
        <f t="shared" si="52"/>
        <v>61-281</v>
      </c>
      <c r="B1121">
        <f t="shared" si="53"/>
        <v>61</v>
      </c>
      <c r="C1121">
        <v>281</v>
      </c>
      <c r="D1121" t="s">
        <v>22</v>
      </c>
      <c r="E1121" t="s">
        <v>6242</v>
      </c>
      <c r="F1121">
        <v>7321</v>
      </c>
      <c r="G1121" t="s">
        <v>6243</v>
      </c>
      <c r="H1121">
        <v>1714722127</v>
      </c>
      <c r="I1121" t="s">
        <v>131</v>
      </c>
      <c r="J1121" t="s">
        <v>274</v>
      </c>
      <c r="K1121" t="s">
        <v>152</v>
      </c>
      <c r="L1121" t="s">
        <v>6192</v>
      </c>
      <c r="M1121" t="s">
        <v>6244</v>
      </c>
      <c r="P1121" s="31" t="str">
        <f t="shared" si="54"/>
        <v>Shafi Homoeo Hall (Dr. Md. Ishahak Ali)</v>
      </c>
    </row>
    <row r="1122" spans="1:16" hidden="1">
      <c r="A1122" t="str">
        <f t="shared" si="52"/>
        <v>62-281</v>
      </c>
      <c r="B1122">
        <f t="shared" si="53"/>
        <v>62</v>
      </c>
      <c r="C1122">
        <v>281</v>
      </c>
      <c r="D1122" t="s">
        <v>22</v>
      </c>
      <c r="E1122" t="s">
        <v>6224</v>
      </c>
      <c r="F1122">
        <v>7309</v>
      </c>
      <c r="G1122" t="s">
        <v>6225</v>
      </c>
      <c r="H1122">
        <v>1740883446</v>
      </c>
      <c r="I1122" t="s">
        <v>131</v>
      </c>
      <c r="J1122" t="s">
        <v>230</v>
      </c>
      <c r="K1122" t="s">
        <v>152</v>
      </c>
      <c r="L1122" t="s">
        <v>6214</v>
      </c>
      <c r="M1122" t="s">
        <v>6223</v>
      </c>
      <c r="P1122" s="31" t="str">
        <f t="shared" si="54"/>
        <v>Shahadat Homoeo Hall (Dr. Esharul Am)</v>
      </c>
    </row>
    <row r="1123" spans="1:16" hidden="1">
      <c r="A1123" t="str">
        <f t="shared" si="52"/>
        <v>63-281</v>
      </c>
      <c r="B1123">
        <f t="shared" si="53"/>
        <v>63</v>
      </c>
      <c r="C1123">
        <v>281</v>
      </c>
      <c r="D1123" t="s">
        <v>22</v>
      </c>
      <c r="E1123" t="s">
        <v>6190</v>
      </c>
      <c r="F1123">
        <v>7283</v>
      </c>
      <c r="G1123" t="s">
        <v>6191</v>
      </c>
      <c r="H1123">
        <v>1718219850</v>
      </c>
      <c r="I1123" t="s">
        <v>131</v>
      </c>
      <c r="J1123" t="s">
        <v>397</v>
      </c>
      <c r="K1123" t="s">
        <v>152</v>
      </c>
      <c r="L1123" t="s">
        <v>6192</v>
      </c>
      <c r="M1123" t="s">
        <v>6193</v>
      </c>
      <c r="P1123" s="31" t="str">
        <f t="shared" si="54"/>
        <v>Sotota Homoeo Hall (Dr. Monowarul Islam)</v>
      </c>
    </row>
    <row r="1124" spans="1:16" hidden="1">
      <c r="A1124" t="str">
        <f t="shared" si="52"/>
        <v>64-281</v>
      </c>
      <c r="B1124">
        <f t="shared" si="53"/>
        <v>64</v>
      </c>
      <c r="C1124">
        <v>281</v>
      </c>
      <c r="D1124" t="s">
        <v>22</v>
      </c>
      <c r="E1124" t="s">
        <v>6234</v>
      </c>
      <c r="F1124">
        <v>7316</v>
      </c>
      <c r="G1124" t="s">
        <v>6191</v>
      </c>
      <c r="H1124">
        <v>1720263615</v>
      </c>
      <c r="I1124" t="s">
        <v>131</v>
      </c>
      <c r="J1124" t="s">
        <v>274</v>
      </c>
      <c r="K1124" t="s">
        <v>133</v>
      </c>
      <c r="L1124" t="s">
        <v>6233</v>
      </c>
      <c r="M1124" t="s">
        <v>6233</v>
      </c>
      <c r="P1124" s="31" t="str">
        <f t="shared" si="54"/>
        <v>Sotota Homoeo Hall (Dr. Selim)</v>
      </c>
    </row>
    <row r="1125" spans="1:16" hidden="1">
      <c r="A1125" t="str">
        <f t="shared" si="52"/>
        <v>65-281</v>
      </c>
      <c r="B1125">
        <f t="shared" si="53"/>
        <v>65</v>
      </c>
      <c r="C1125">
        <v>281</v>
      </c>
      <c r="D1125" t="s">
        <v>22</v>
      </c>
      <c r="E1125" t="s">
        <v>6231</v>
      </c>
      <c r="F1125">
        <v>7315</v>
      </c>
      <c r="G1125" t="s">
        <v>6232</v>
      </c>
      <c r="H1125">
        <v>1721449883</v>
      </c>
      <c r="I1125" t="s">
        <v>131</v>
      </c>
      <c r="J1125" t="s">
        <v>274</v>
      </c>
      <c r="K1125" t="s">
        <v>152</v>
      </c>
      <c r="L1125" t="s">
        <v>6233</v>
      </c>
      <c r="M1125" t="s">
        <v>6233</v>
      </c>
      <c r="P1125" s="31" t="str">
        <f t="shared" si="54"/>
        <v>Volahat Homoeo Hall (Dr. Firoz)</v>
      </c>
    </row>
    <row r="1126" spans="1:16" hidden="1">
      <c r="A1126" t="str">
        <f t="shared" si="52"/>
        <v>1-294</v>
      </c>
      <c r="B1126">
        <f t="shared" si="53"/>
        <v>1</v>
      </c>
      <c r="C1126">
        <v>294</v>
      </c>
      <c r="D1126" t="s">
        <v>27</v>
      </c>
      <c r="E1126" t="s">
        <v>4111</v>
      </c>
      <c r="F1126">
        <v>6119</v>
      </c>
      <c r="G1126" t="s">
        <v>4112</v>
      </c>
      <c r="H1126">
        <v>1736585296</v>
      </c>
      <c r="I1126" t="s">
        <v>3965</v>
      </c>
      <c r="J1126" t="s">
        <v>274</v>
      </c>
      <c r="K1126">
        <v>0</v>
      </c>
      <c r="L1126">
        <v>0</v>
      </c>
      <c r="M1126" t="s">
        <v>4110</v>
      </c>
      <c r="P1126" s="31" t="str">
        <f t="shared" si="54"/>
        <v xml:space="preserve">   D.R H.H (Dulal Hussain)</v>
      </c>
    </row>
    <row r="1127" spans="1:16" hidden="1">
      <c r="A1127" t="str">
        <f t="shared" si="52"/>
        <v>2-294</v>
      </c>
      <c r="B1127">
        <f t="shared" si="53"/>
        <v>2</v>
      </c>
      <c r="C1127">
        <v>294</v>
      </c>
      <c r="D1127" t="s">
        <v>27</v>
      </c>
      <c r="E1127" t="s">
        <v>4123</v>
      </c>
      <c r="F1127">
        <v>6123</v>
      </c>
      <c r="G1127" t="s">
        <v>4124</v>
      </c>
      <c r="H1127">
        <v>1722222410</v>
      </c>
      <c r="I1127">
        <v>0</v>
      </c>
      <c r="J1127" t="s">
        <v>274</v>
      </c>
      <c r="K1127" t="s">
        <v>3977</v>
      </c>
      <c r="L1127" t="s">
        <v>3989</v>
      </c>
      <c r="M1127" t="s">
        <v>4118</v>
      </c>
      <c r="P1127" s="31" t="str">
        <f t="shared" si="54"/>
        <v xml:space="preserve">  Mon Mohon H.H (Ontim Kumar)</v>
      </c>
    </row>
    <row r="1128" spans="1:16" hidden="1">
      <c r="A1128" t="str">
        <f t="shared" si="52"/>
        <v>3-294</v>
      </c>
      <c r="B1128">
        <f t="shared" si="53"/>
        <v>3</v>
      </c>
      <c r="C1128">
        <v>294</v>
      </c>
      <c r="D1128" t="s">
        <v>27</v>
      </c>
      <c r="E1128" t="s">
        <v>4113</v>
      </c>
      <c r="F1128">
        <v>6120</v>
      </c>
      <c r="G1128" t="s">
        <v>4114</v>
      </c>
      <c r="H1128">
        <v>1797612000</v>
      </c>
      <c r="I1128" t="s">
        <v>3968</v>
      </c>
      <c r="J1128" t="s">
        <v>274</v>
      </c>
      <c r="K1128" t="s">
        <v>152</v>
      </c>
      <c r="L1128" t="s">
        <v>3989</v>
      </c>
      <c r="M1128" t="s">
        <v>4115</v>
      </c>
      <c r="P1128" s="31" t="str">
        <f t="shared" si="54"/>
        <v xml:space="preserve">  Rita H.H (Ab. Hamid)</v>
      </c>
    </row>
    <row r="1129" spans="1:16" hidden="1">
      <c r="A1129" t="str">
        <f t="shared" si="52"/>
        <v>4-294</v>
      </c>
      <c r="B1129">
        <f t="shared" si="53"/>
        <v>4</v>
      </c>
      <c r="C1129">
        <v>294</v>
      </c>
      <c r="D1129" t="s">
        <v>27</v>
      </c>
      <c r="E1129" t="s">
        <v>3984</v>
      </c>
      <c r="F1129">
        <v>6066</v>
      </c>
      <c r="G1129" t="s">
        <v>3985</v>
      </c>
      <c r="H1129">
        <v>0</v>
      </c>
      <c r="I1129" t="s">
        <v>3982</v>
      </c>
      <c r="J1129" t="s">
        <v>132</v>
      </c>
      <c r="K1129" t="s">
        <v>133</v>
      </c>
      <c r="L1129">
        <v>0</v>
      </c>
      <c r="M1129" t="s">
        <v>3986</v>
      </c>
      <c r="P1129" s="31" t="str">
        <f t="shared" si="54"/>
        <v xml:space="preserve">  Sinha H.H (Sahajada Imran)</v>
      </c>
    </row>
    <row r="1130" spans="1:16" hidden="1">
      <c r="A1130" t="str">
        <f t="shared" si="52"/>
        <v>5-294</v>
      </c>
      <c r="B1130">
        <f t="shared" si="53"/>
        <v>5</v>
      </c>
      <c r="C1130">
        <v>294</v>
      </c>
      <c r="D1130" t="s">
        <v>27</v>
      </c>
      <c r="E1130" t="s">
        <v>4109</v>
      </c>
      <c r="F1130">
        <v>6118</v>
      </c>
      <c r="G1130" t="s">
        <v>312</v>
      </c>
      <c r="H1130">
        <v>1990382818</v>
      </c>
      <c r="I1130" t="s">
        <v>3963</v>
      </c>
      <c r="J1130" t="s">
        <v>274</v>
      </c>
      <c r="K1130" t="s">
        <v>152</v>
      </c>
      <c r="L1130">
        <v>0</v>
      </c>
      <c r="M1130" t="s">
        <v>4110</v>
      </c>
      <c r="P1130" s="31" t="str">
        <f t="shared" si="54"/>
        <v>Adorsho Homoeo Hall (Sahinur Rahman)</v>
      </c>
    </row>
    <row r="1131" spans="1:16" hidden="1">
      <c r="A1131" t="str">
        <f t="shared" si="52"/>
        <v>6-294</v>
      </c>
      <c r="B1131">
        <f t="shared" si="53"/>
        <v>6</v>
      </c>
      <c r="C1131">
        <v>294</v>
      </c>
      <c r="D1131" t="s">
        <v>27</v>
      </c>
      <c r="E1131" t="s">
        <v>4088</v>
      </c>
      <c r="F1131">
        <v>6106</v>
      </c>
      <c r="G1131" t="s">
        <v>4089</v>
      </c>
      <c r="H1131">
        <v>1713708908</v>
      </c>
      <c r="I1131" t="s">
        <v>131</v>
      </c>
      <c r="J1131" t="s">
        <v>230</v>
      </c>
      <c r="K1131" t="s">
        <v>3977</v>
      </c>
      <c r="L1131" t="s">
        <v>4044</v>
      </c>
      <c r="M1131" t="s">
        <v>4083</v>
      </c>
      <c r="P1131" s="31" t="str">
        <f t="shared" si="54"/>
        <v>Adorso H.H (Shofuqul Islam)</v>
      </c>
    </row>
    <row r="1132" spans="1:16" hidden="1">
      <c r="A1132" t="str">
        <f t="shared" si="52"/>
        <v>7-294</v>
      </c>
      <c r="B1132">
        <f t="shared" si="53"/>
        <v>7</v>
      </c>
      <c r="C1132">
        <v>294</v>
      </c>
      <c r="D1132" t="s">
        <v>27</v>
      </c>
      <c r="E1132" t="s">
        <v>4128</v>
      </c>
      <c r="F1132">
        <v>6125</v>
      </c>
      <c r="G1132" t="s">
        <v>4089</v>
      </c>
      <c r="H1132">
        <v>1792789271</v>
      </c>
      <c r="I1132" t="s">
        <v>3982</v>
      </c>
      <c r="J1132" t="s">
        <v>274</v>
      </c>
      <c r="K1132" t="s">
        <v>133</v>
      </c>
      <c r="L1132">
        <v>0</v>
      </c>
      <c r="M1132" t="s">
        <v>4129</v>
      </c>
      <c r="N1132" t="s">
        <v>6079</v>
      </c>
      <c r="P1132" s="31" t="str">
        <f t="shared" si="54"/>
        <v>Adorso H.H (Subol Roy)</v>
      </c>
    </row>
    <row r="1133" spans="1:16" hidden="1">
      <c r="A1133" t="str">
        <f t="shared" si="52"/>
        <v>8-294</v>
      </c>
      <c r="B1133">
        <f t="shared" si="53"/>
        <v>8</v>
      </c>
      <c r="C1133">
        <v>294</v>
      </c>
      <c r="D1133" t="s">
        <v>27</v>
      </c>
      <c r="E1133" t="s">
        <v>4018</v>
      </c>
      <c r="F1133">
        <v>6079</v>
      </c>
      <c r="G1133" t="s">
        <v>4019</v>
      </c>
      <c r="H1133" t="s">
        <v>4020</v>
      </c>
      <c r="I1133" t="s">
        <v>4015</v>
      </c>
      <c r="J1133" t="s">
        <v>172</v>
      </c>
      <c r="K1133" t="s">
        <v>3977</v>
      </c>
      <c r="L1133" t="s">
        <v>3997</v>
      </c>
      <c r="M1133" t="s">
        <v>4021</v>
      </c>
      <c r="P1133" s="31" t="str">
        <f t="shared" si="54"/>
        <v>Ahammadia Homoeo Hall (Parvej Mosarrof)</v>
      </c>
    </row>
    <row r="1134" spans="1:16" hidden="1">
      <c r="A1134" t="str">
        <f t="shared" si="52"/>
        <v>9-294</v>
      </c>
      <c r="B1134">
        <f t="shared" si="53"/>
        <v>9</v>
      </c>
      <c r="C1134">
        <v>294</v>
      </c>
      <c r="D1134" t="s">
        <v>27</v>
      </c>
      <c r="E1134" t="s">
        <v>13494</v>
      </c>
      <c r="F1134">
        <v>11996</v>
      </c>
      <c r="G1134" t="s">
        <v>2025</v>
      </c>
      <c r="H1134">
        <v>1906160863</v>
      </c>
      <c r="I1134" t="s">
        <v>131</v>
      </c>
      <c r="J1134" t="s">
        <v>230</v>
      </c>
      <c r="K1134" t="s">
        <v>133</v>
      </c>
      <c r="L1134" t="s">
        <v>4044</v>
      </c>
      <c r="M1134" t="s">
        <v>13495</v>
      </c>
      <c r="P1134" s="31" t="str">
        <f t="shared" si="54"/>
        <v>Al Modina Homoeo Hall (Dr Modabber Hossain)</v>
      </c>
    </row>
    <row r="1135" spans="1:16" hidden="1">
      <c r="A1135" t="str">
        <f t="shared" si="52"/>
        <v>10-294</v>
      </c>
      <c r="B1135">
        <f t="shared" si="53"/>
        <v>10</v>
      </c>
      <c r="C1135">
        <v>294</v>
      </c>
      <c r="D1135" t="s">
        <v>27</v>
      </c>
      <c r="E1135" t="s">
        <v>4045</v>
      </c>
      <c r="F1135">
        <v>6087</v>
      </c>
      <c r="G1135" t="s">
        <v>4046</v>
      </c>
      <c r="H1135">
        <v>1913335841</v>
      </c>
      <c r="I1135" t="s">
        <v>3982</v>
      </c>
      <c r="J1135" t="s">
        <v>397</v>
      </c>
      <c r="K1135" t="s">
        <v>138</v>
      </c>
      <c r="L1135" t="s">
        <v>4047</v>
      </c>
      <c r="M1135" t="s">
        <v>3957</v>
      </c>
      <c r="P1135" s="31" t="str">
        <f t="shared" si="54"/>
        <v>Al-Amin Homoeo &amp; Clinic (Saiful Islam)</v>
      </c>
    </row>
    <row r="1136" spans="1:16" hidden="1">
      <c r="A1136" t="str">
        <f t="shared" si="52"/>
        <v>11-294</v>
      </c>
      <c r="B1136">
        <f t="shared" si="53"/>
        <v>11</v>
      </c>
      <c r="C1136">
        <v>294</v>
      </c>
      <c r="D1136" t="s">
        <v>27</v>
      </c>
      <c r="E1136" t="s">
        <v>4094</v>
      </c>
      <c r="F1136">
        <v>6109</v>
      </c>
      <c r="G1136" t="s">
        <v>4095</v>
      </c>
      <c r="H1136">
        <v>1776938231</v>
      </c>
      <c r="I1136" t="s">
        <v>3965</v>
      </c>
      <c r="J1136" t="s">
        <v>230</v>
      </c>
      <c r="K1136" t="s">
        <v>4057</v>
      </c>
      <c r="L1136" t="s">
        <v>4044</v>
      </c>
      <c r="M1136" t="s">
        <v>4083</v>
      </c>
      <c r="P1136" s="31" t="str">
        <f t="shared" si="54"/>
        <v>Altab H.H (Altab Hossain)</v>
      </c>
    </row>
    <row r="1137" spans="1:16" hidden="1">
      <c r="A1137" t="str">
        <f t="shared" si="52"/>
        <v>12-294</v>
      </c>
      <c r="B1137">
        <f t="shared" si="53"/>
        <v>12</v>
      </c>
      <c r="C1137">
        <v>294</v>
      </c>
      <c r="D1137" t="s">
        <v>27</v>
      </c>
      <c r="E1137" t="s">
        <v>12978</v>
      </c>
      <c r="F1137">
        <v>11775</v>
      </c>
      <c r="G1137" t="s">
        <v>12979</v>
      </c>
      <c r="H1137">
        <v>1797747363</v>
      </c>
      <c r="I1137" t="s">
        <v>131</v>
      </c>
      <c r="J1137" t="s">
        <v>397</v>
      </c>
      <c r="K1137" t="s">
        <v>133</v>
      </c>
      <c r="L1137" t="s">
        <v>12980</v>
      </c>
      <c r="M1137" t="s">
        <v>12981</v>
      </c>
      <c r="P1137" s="31" t="str">
        <f t="shared" si="54"/>
        <v>Altaf Homoeo Hall (Dr Ferdous Hossain)</v>
      </c>
    </row>
    <row r="1138" spans="1:16" hidden="1">
      <c r="A1138" t="str">
        <f t="shared" si="52"/>
        <v>13-294</v>
      </c>
      <c r="B1138">
        <f t="shared" si="53"/>
        <v>13</v>
      </c>
      <c r="C1138">
        <v>294</v>
      </c>
      <c r="D1138" t="s">
        <v>27</v>
      </c>
      <c r="E1138" t="s">
        <v>3971</v>
      </c>
      <c r="F1138">
        <v>6063</v>
      </c>
      <c r="G1138" t="s">
        <v>3972</v>
      </c>
      <c r="H1138" t="s">
        <v>3973</v>
      </c>
      <c r="I1138" t="s">
        <v>3963</v>
      </c>
      <c r="J1138" t="s">
        <v>132</v>
      </c>
      <c r="K1138" t="s">
        <v>3961</v>
      </c>
      <c r="L1138" t="s">
        <v>3974</v>
      </c>
      <c r="M1138" t="s">
        <v>3975</v>
      </c>
      <c r="P1138" s="31" t="str">
        <f t="shared" si="54"/>
        <v>Anowara Ousadaloy (Ab. Mazid)</v>
      </c>
    </row>
    <row r="1139" spans="1:16" hidden="1">
      <c r="A1139" t="str">
        <f t="shared" si="52"/>
        <v>14-294</v>
      </c>
      <c r="B1139">
        <f t="shared" si="53"/>
        <v>14</v>
      </c>
      <c r="C1139">
        <v>294</v>
      </c>
      <c r="D1139" t="s">
        <v>27</v>
      </c>
      <c r="E1139" t="s">
        <v>4068</v>
      </c>
      <c r="F1139">
        <v>6098</v>
      </c>
      <c r="G1139" t="s">
        <v>4069</v>
      </c>
      <c r="H1139">
        <v>1716911499</v>
      </c>
      <c r="I1139" t="s">
        <v>3982</v>
      </c>
      <c r="J1139" t="s">
        <v>397</v>
      </c>
      <c r="K1139" t="s">
        <v>152</v>
      </c>
      <c r="L1139" t="s">
        <v>3989</v>
      </c>
      <c r="M1139" t="s">
        <v>4070</v>
      </c>
      <c r="P1139" s="31" t="str">
        <f t="shared" si="54"/>
        <v>Anukul Homoeo Hall (Debasis Das)</v>
      </c>
    </row>
    <row r="1140" spans="1:16" hidden="1">
      <c r="A1140" t="str">
        <f t="shared" si="52"/>
        <v>15-294</v>
      </c>
      <c r="B1140">
        <f t="shared" si="53"/>
        <v>15</v>
      </c>
      <c r="C1140">
        <v>294</v>
      </c>
      <c r="D1140" t="s">
        <v>27</v>
      </c>
      <c r="E1140" t="s">
        <v>4134</v>
      </c>
      <c r="F1140">
        <v>6128</v>
      </c>
      <c r="G1140" t="s">
        <v>4135</v>
      </c>
      <c r="H1140">
        <v>1727663285</v>
      </c>
      <c r="I1140" t="s">
        <v>3963</v>
      </c>
      <c r="J1140" t="s">
        <v>274</v>
      </c>
      <c r="K1140" t="s">
        <v>133</v>
      </c>
      <c r="L1140" t="s">
        <v>3989</v>
      </c>
      <c r="M1140" t="s">
        <v>4115</v>
      </c>
      <c r="P1140" s="31" t="str">
        <f t="shared" si="54"/>
        <v>Aroggo H.H (Gopal Roy)</v>
      </c>
    </row>
    <row r="1141" spans="1:16" hidden="1">
      <c r="A1141" t="str">
        <f t="shared" si="52"/>
        <v>16-294</v>
      </c>
      <c r="B1141">
        <f t="shared" si="53"/>
        <v>16</v>
      </c>
      <c r="C1141">
        <v>294</v>
      </c>
      <c r="D1141" t="s">
        <v>27</v>
      </c>
      <c r="E1141" t="s">
        <v>3969</v>
      </c>
      <c r="F1141">
        <v>6062</v>
      </c>
      <c r="G1141" t="s">
        <v>1772</v>
      </c>
      <c r="H1141">
        <v>1727967187</v>
      </c>
      <c r="I1141" t="s">
        <v>131</v>
      </c>
      <c r="J1141" t="s">
        <v>132</v>
      </c>
      <c r="K1141" t="s">
        <v>152</v>
      </c>
      <c r="L1141" t="s">
        <v>3956</v>
      </c>
      <c r="M1141" t="s">
        <v>3970</v>
      </c>
      <c r="P1141" s="31" t="str">
        <f t="shared" si="54"/>
        <v>Aroggo Homoeo Hall (Nironjon Roy)</v>
      </c>
    </row>
    <row r="1142" spans="1:16" hidden="1">
      <c r="A1142" t="str">
        <f t="shared" si="52"/>
        <v>17-294</v>
      </c>
      <c r="B1142">
        <f t="shared" si="53"/>
        <v>17</v>
      </c>
      <c r="C1142">
        <v>294</v>
      </c>
      <c r="D1142" t="s">
        <v>27</v>
      </c>
      <c r="E1142" t="s">
        <v>4073</v>
      </c>
      <c r="F1142">
        <v>6100</v>
      </c>
      <c r="G1142" t="s">
        <v>4074</v>
      </c>
      <c r="H1142">
        <v>1739582195</v>
      </c>
      <c r="I1142" t="s">
        <v>131</v>
      </c>
      <c r="J1142" t="s">
        <v>230</v>
      </c>
      <c r="K1142" t="s">
        <v>3977</v>
      </c>
      <c r="L1142" t="s">
        <v>4044</v>
      </c>
      <c r="M1142" t="s">
        <v>3957</v>
      </c>
      <c r="P1142" s="31" t="str">
        <f t="shared" si="54"/>
        <v>Aroggo Homoeo Niketon (Musa Pramanik)</v>
      </c>
    </row>
    <row r="1143" spans="1:16" hidden="1">
      <c r="A1143" t="str">
        <f t="shared" si="52"/>
        <v>18-294</v>
      </c>
      <c r="B1143">
        <f t="shared" si="53"/>
        <v>18</v>
      </c>
      <c r="C1143">
        <v>294</v>
      </c>
      <c r="D1143" t="s">
        <v>27</v>
      </c>
      <c r="E1143" t="s">
        <v>3966</v>
      </c>
      <c r="F1143">
        <v>6061</v>
      </c>
      <c r="G1143" t="s">
        <v>3967</v>
      </c>
      <c r="H1143">
        <v>1705943854</v>
      </c>
      <c r="I1143" t="s">
        <v>3968</v>
      </c>
      <c r="J1143" t="s">
        <v>132</v>
      </c>
      <c r="K1143" t="s">
        <v>133</v>
      </c>
      <c r="L1143" t="s">
        <v>3956</v>
      </c>
      <c r="M1143" t="s">
        <v>3957</v>
      </c>
      <c r="P1143" s="31" t="str">
        <f t="shared" si="54"/>
        <v>Arzun Homoeo Hall (Omikkha Bormon)</v>
      </c>
    </row>
    <row r="1144" spans="1:16" hidden="1">
      <c r="A1144" t="str">
        <f t="shared" si="52"/>
        <v>19-294</v>
      </c>
      <c r="B1144">
        <f t="shared" si="53"/>
        <v>19</v>
      </c>
      <c r="C1144">
        <v>294</v>
      </c>
      <c r="D1144" t="s">
        <v>27</v>
      </c>
      <c r="E1144" t="s">
        <v>12974</v>
      </c>
      <c r="F1144">
        <v>11773</v>
      </c>
      <c r="G1144" t="s">
        <v>385</v>
      </c>
      <c r="H1144">
        <v>1612631819</v>
      </c>
      <c r="I1144" t="s">
        <v>131</v>
      </c>
      <c r="J1144" t="s">
        <v>172</v>
      </c>
      <c r="K1144" t="s">
        <v>133</v>
      </c>
      <c r="L1144" t="s">
        <v>3989</v>
      </c>
      <c r="M1144" t="s">
        <v>12975</v>
      </c>
      <c r="P1144" s="31" t="str">
        <f t="shared" si="54"/>
        <v>Asma Homoeo Hall (Dr Assad Mondol)</v>
      </c>
    </row>
    <row r="1145" spans="1:16" hidden="1">
      <c r="A1145" t="str">
        <f t="shared" si="52"/>
        <v>20-294</v>
      </c>
      <c r="B1145">
        <f t="shared" si="53"/>
        <v>20</v>
      </c>
      <c r="C1145">
        <v>294</v>
      </c>
      <c r="D1145" t="s">
        <v>27</v>
      </c>
      <c r="E1145" t="s">
        <v>4004</v>
      </c>
      <c r="F1145">
        <v>6073</v>
      </c>
      <c r="G1145" t="s">
        <v>780</v>
      </c>
      <c r="H1145">
        <v>1718198199</v>
      </c>
      <c r="I1145">
        <v>0</v>
      </c>
      <c r="J1145" t="s">
        <v>172</v>
      </c>
      <c r="K1145" t="s">
        <v>4005</v>
      </c>
      <c r="L1145" t="s">
        <v>3989</v>
      </c>
      <c r="M1145" t="s">
        <v>3957</v>
      </c>
      <c r="P1145" s="31" t="str">
        <f t="shared" si="54"/>
        <v>Azad Homoeo Hall (Dr. Azizar Rahman)</v>
      </c>
    </row>
    <row r="1146" spans="1:16" hidden="1">
      <c r="A1146" t="str">
        <f t="shared" si="52"/>
        <v>21-294</v>
      </c>
      <c r="B1146">
        <f t="shared" si="53"/>
        <v>21</v>
      </c>
      <c r="C1146">
        <v>294</v>
      </c>
      <c r="D1146" t="s">
        <v>27</v>
      </c>
      <c r="E1146" t="s">
        <v>4006</v>
      </c>
      <c r="F1146">
        <v>6074</v>
      </c>
      <c r="G1146" t="s">
        <v>4007</v>
      </c>
      <c r="H1146" t="s">
        <v>4008</v>
      </c>
      <c r="I1146" t="s">
        <v>3982</v>
      </c>
      <c r="J1146" t="s">
        <v>172</v>
      </c>
      <c r="K1146" t="s">
        <v>4002</v>
      </c>
      <c r="L1146" t="s">
        <v>3989</v>
      </c>
      <c r="M1146" t="s">
        <v>3957</v>
      </c>
      <c r="P1146" s="31" t="str">
        <f t="shared" si="54"/>
        <v>Azad Homoeo Hall-2 (Dr. Akhter Hossain)</v>
      </c>
    </row>
    <row r="1147" spans="1:16" hidden="1">
      <c r="A1147" t="str">
        <f t="shared" si="52"/>
        <v>22-294</v>
      </c>
      <c r="B1147">
        <f t="shared" si="53"/>
        <v>22</v>
      </c>
      <c r="C1147">
        <v>294</v>
      </c>
      <c r="D1147" t="s">
        <v>27</v>
      </c>
      <c r="E1147" t="s">
        <v>3964</v>
      </c>
      <c r="F1147">
        <v>6060</v>
      </c>
      <c r="G1147" t="s">
        <v>473</v>
      </c>
      <c r="H1147">
        <v>1722950347</v>
      </c>
      <c r="I1147" t="s">
        <v>3965</v>
      </c>
      <c r="J1147" t="s">
        <v>132</v>
      </c>
      <c r="K1147">
        <v>0</v>
      </c>
      <c r="L1147" t="s">
        <v>3956</v>
      </c>
      <c r="M1147" t="s">
        <v>3957</v>
      </c>
      <c r="P1147" s="31" t="str">
        <f t="shared" si="54"/>
        <v>Aziz Homoeo Hall (Ab. Baki)</v>
      </c>
    </row>
    <row r="1148" spans="1:16" hidden="1">
      <c r="A1148" t="str">
        <f t="shared" si="52"/>
        <v>23-294</v>
      </c>
      <c r="B1148">
        <f t="shared" si="53"/>
        <v>23</v>
      </c>
      <c r="C1148">
        <v>294</v>
      </c>
      <c r="D1148" t="s">
        <v>27</v>
      </c>
      <c r="E1148" t="s">
        <v>4053</v>
      </c>
      <c r="F1148">
        <v>6091</v>
      </c>
      <c r="G1148" t="s">
        <v>4054</v>
      </c>
      <c r="H1148" t="s">
        <v>4055</v>
      </c>
      <c r="I1148" t="s">
        <v>4015</v>
      </c>
      <c r="J1148" t="s">
        <v>397</v>
      </c>
      <c r="K1148" t="s">
        <v>133</v>
      </c>
      <c r="L1148">
        <v>0</v>
      </c>
      <c r="M1148" t="s">
        <v>3998</v>
      </c>
      <c r="P1148" s="31" t="str">
        <f t="shared" si="54"/>
        <v>Binod Homoeo Hall (Omres Roy)</v>
      </c>
    </row>
    <row r="1149" spans="1:16" hidden="1">
      <c r="A1149" t="str">
        <f t="shared" si="52"/>
        <v>24-294</v>
      </c>
      <c r="B1149">
        <f t="shared" si="53"/>
        <v>24</v>
      </c>
      <c r="C1149">
        <v>294</v>
      </c>
      <c r="D1149" t="s">
        <v>27</v>
      </c>
      <c r="E1149" t="s">
        <v>3976</v>
      </c>
      <c r="F1149">
        <v>6064</v>
      </c>
      <c r="G1149" t="s">
        <v>460</v>
      </c>
      <c r="H1149">
        <v>1722613279</v>
      </c>
      <c r="I1149" t="s">
        <v>131</v>
      </c>
      <c r="J1149" t="s">
        <v>132</v>
      </c>
      <c r="K1149" t="s">
        <v>3977</v>
      </c>
      <c r="L1149">
        <v>0</v>
      </c>
      <c r="M1149" t="s">
        <v>3978</v>
      </c>
      <c r="N1149" t="s">
        <v>10628</v>
      </c>
      <c r="P1149" s="31" t="str">
        <f t="shared" si="54"/>
        <v>Bismillah Homoeo Hall (Hafiz. Azizul Haqu)</v>
      </c>
    </row>
    <row r="1150" spans="1:16" hidden="1">
      <c r="A1150" t="str">
        <f t="shared" si="52"/>
        <v>25-294</v>
      </c>
      <c r="B1150">
        <f t="shared" si="53"/>
        <v>25</v>
      </c>
      <c r="C1150">
        <v>294</v>
      </c>
      <c r="D1150" t="s">
        <v>27</v>
      </c>
      <c r="E1150" t="s">
        <v>3979</v>
      </c>
      <c r="F1150">
        <v>6065</v>
      </c>
      <c r="G1150" t="s">
        <v>3980</v>
      </c>
      <c r="H1150" t="s">
        <v>3981</v>
      </c>
      <c r="I1150" t="s">
        <v>3982</v>
      </c>
      <c r="J1150" t="s">
        <v>132</v>
      </c>
      <c r="K1150" t="s">
        <v>133</v>
      </c>
      <c r="L1150" t="s">
        <v>3956</v>
      </c>
      <c r="M1150" t="s">
        <v>3983</v>
      </c>
      <c r="P1150" s="31" t="str">
        <f t="shared" si="54"/>
        <v>C.M Homoeo Hall (Ab. Khalek)</v>
      </c>
    </row>
    <row r="1151" spans="1:16" hidden="1">
      <c r="A1151" t="str">
        <f t="shared" si="52"/>
        <v>26-294</v>
      </c>
      <c r="B1151">
        <f t="shared" si="53"/>
        <v>26</v>
      </c>
      <c r="C1151">
        <v>294</v>
      </c>
      <c r="D1151" t="s">
        <v>27</v>
      </c>
      <c r="E1151" t="s">
        <v>12972</v>
      </c>
      <c r="F1151">
        <v>11772</v>
      </c>
      <c r="G1151" t="s">
        <v>10612</v>
      </c>
      <c r="H1151">
        <v>1719548743</v>
      </c>
      <c r="I1151" t="s">
        <v>131</v>
      </c>
      <c r="J1151" t="s">
        <v>274</v>
      </c>
      <c r="K1151" t="s">
        <v>133</v>
      </c>
      <c r="L1151" t="s">
        <v>3989</v>
      </c>
      <c r="M1151" t="s">
        <v>12973</v>
      </c>
      <c r="P1151" s="31" t="str">
        <f t="shared" si="54"/>
        <v>Chad Homoeo Hall (Dr Anamul Kobir Chad)</v>
      </c>
    </row>
    <row r="1152" spans="1:16" hidden="1">
      <c r="A1152" t="str">
        <f t="shared" si="52"/>
        <v>27-294</v>
      </c>
      <c r="B1152">
        <f t="shared" si="53"/>
        <v>27</v>
      </c>
      <c r="C1152">
        <v>294</v>
      </c>
      <c r="D1152" t="s">
        <v>27</v>
      </c>
      <c r="E1152" t="s">
        <v>3991</v>
      </c>
      <c r="F1152">
        <v>6070</v>
      </c>
      <c r="G1152" t="s">
        <v>3992</v>
      </c>
      <c r="H1152">
        <v>1724638093</v>
      </c>
      <c r="I1152" t="s">
        <v>3968</v>
      </c>
      <c r="J1152" t="s">
        <v>132</v>
      </c>
      <c r="K1152" t="s">
        <v>152</v>
      </c>
      <c r="L1152" t="s">
        <v>3989</v>
      </c>
      <c r="M1152" t="s">
        <v>3993</v>
      </c>
      <c r="P1152" s="31" t="str">
        <f t="shared" si="54"/>
        <v>Doyan Dan Homoeo Hall (Ab. Rasid)</v>
      </c>
    </row>
    <row r="1153" spans="1:16" hidden="1">
      <c r="A1153" t="str">
        <f t="shared" si="52"/>
        <v>28-294</v>
      </c>
      <c r="B1153">
        <f t="shared" si="53"/>
        <v>28</v>
      </c>
      <c r="C1153">
        <v>294</v>
      </c>
      <c r="D1153" t="s">
        <v>27</v>
      </c>
      <c r="E1153" t="s">
        <v>4063</v>
      </c>
      <c r="F1153">
        <v>6096</v>
      </c>
      <c r="G1153" t="s">
        <v>4064</v>
      </c>
      <c r="H1153">
        <v>1914992055</v>
      </c>
      <c r="I1153" t="s">
        <v>3982</v>
      </c>
      <c r="J1153" t="s">
        <v>397</v>
      </c>
      <c r="K1153">
        <v>0</v>
      </c>
      <c r="L1153" t="s">
        <v>3989</v>
      </c>
      <c r="M1153" t="s">
        <v>4065</v>
      </c>
      <c r="P1153" s="31" t="str">
        <f t="shared" si="54"/>
        <v>Eva Homoeo Hall (Idris Ali)</v>
      </c>
    </row>
    <row r="1154" spans="1:16" hidden="1">
      <c r="A1154" t="str">
        <f t="shared" ref="A1154:A1217" si="55">B1154&amp;"-"&amp;C1154</f>
        <v>29-294</v>
      </c>
      <c r="B1154">
        <f t="shared" ref="B1154:B1217" si="56">IF(C1154=C1153,B1153+1,1)</f>
        <v>29</v>
      </c>
      <c r="C1154">
        <v>294</v>
      </c>
      <c r="D1154" t="s">
        <v>27</v>
      </c>
      <c r="E1154" t="s">
        <v>4022</v>
      </c>
      <c r="F1154">
        <v>6080</v>
      </c>
      <c r="G1154" t="s">
        <v>4023</v>
      </c>
      <c r="H1154">
        <v>1712871301</v>
      </c>
      <c r="I1154" t="s">
        <v>3982</v>
      </c>
      <c r="J1154" t="s">
        <v>172</v>
      </c>
      <c r="K1154" t="s">
        <v>4002</v>
      </c>
      <c r="L1154">
        <v>0</v>
      </c>
      <c r="M1154" t="s">
        <v>3998</v>
      </c>
      <c r="P1154" s="31" t="str">
        <f t="shared" ref="P1154:P1217" si="57">PROPER(G1154&amp;" ("&amp;E1154&amp;")")</f>
        <v>Gopi Homoeo Hall (Nondon Kumar Das)</v>
      </c>
    </row>
    <row r="1155" spans="1:16" hidden="1">
      <c r="A1155" t="str">
        <f t="shared" si="55"/>
        <v>30-294</v>
      </c>
      <c r="B1155">
        <f t="shared" si="56"/>
        <v>30</v>
      </c>
      <c r="C1155">
        <v>294</v>
      </c>
      <c r="D1155" t="s">
        <v>27</v>
      </c>
      <c r="E1155" t="s">
        <v>12969</v>
      </c>
      <c r="F1155">
        <v>11771</v>
      </c>
      <c r="G1155" t="s">
        <v>12970</v>
      </c>
      <c r="H1155">
        <v>1974636940</v>
      </c>
      <c r="I1155" t="s">
        <v>1077</v>
      </c>
      <c r="J1155" t="s">
        <v>274</v>
      </c>
      <c r="K1155" t="s">
        <v>133</v>
      </c>
      <c r="L1155" t="s">
        <v>3989</v>
      </c>
      <c r="M1155" t="s">
        <v>12971</v>
      </c>
      <c r="P1155" s="31" t="str">
        <f t="shared" si="57"/>
        <v>Hakmoth Homoeo Hall (Dr Tariful Islam)</v>
      </c>
    </row>
    <row r="1156" spans="1:16" hidden="1">
      <c r="A1156" t="str">
        <f t="shared" si="55"/>
        <v>31-294</v>
      </c>
      <c r="B1156">
        <f t="shared" si="56"/>
        <v>31</v>
      </c>
      <c r="C1156">
        <v>294</v>
      </c>
      <c r="D1156" t="s">
        <v>27</v>
      </c>
      <c r="E1156" t="s">
        <v>4016</v>
      </c>
      <c r="F1156">
        <v>6078</v>
      </c>
      <c r="G1156" t="s">
        <v>243</v>
      </c>
      <c r="H1156">
        <v>1728463203</v>
      </c>
      <c r="I1156" t="s">
        <v>3982</v>
      </c>
      <c r="J1156" t="s">
        <v>172</v>
      </c>
      <c r="K1156" t="s">
        <v>133</v>
      </c>
      <c r="L1156" t="s">
        <v>3989</v>
      </c>
      <c r="M1156" t="s">
        <v>4017</v>
      </c>
      <c r="P1156" s="31" t="str">
        <f t="shared" si="57"/>
        <v>Haniman Homoeo Hall (Porimol Chondro)</v>
      </c>
    </row>
    <row r="1157" spans="1:16" hidden="1">
      <c r="A1157" t="str">
        <f t="shared" si="55"/>
        <v>32-294</v>
      </c>
      <c r="B1157">
        <f t="shared" si="56"/>
        <v>32</v>
      </c>
      <c r="C1157">
        <v>294</v>
      </c>
      <c r="D1157" t="s">
        <v>27</v>
      </c>
      <c r="E1157" t="s">
        <v>12987</v>
      </c>
      <c r="F1157">
        <v>11778</v>
      </c>
      <c r="G1157" t="s">
        <v>12988</v>
      </c>
      <c r="H1157">
        <v>1773161888</v>
      </c>
      <c r="I1157" t="s">
        <v>131</v>
      </c>
      <c r="J1157" t="s">
        <v>230</v>
      </c>
      <c r="K1157" t="s">
        <v>133</v>
      </c>
      <c r="L1157" t="s">
        <v>4044</v>
      </c>
      <c r="M1157" t="s">
        <v>12989</v>
      </c>
      <c r="P1157" s="31" t="str">
        <f t="shared" si="57"/>
        <v>Hojaifa Homoeo Hall (Dr Kholilur Rahman)</v>
      </c>
    </row>
    <row r="1158" spans="1:16" hidden="1">
      <c r="A1158" t="str">
        <f t="shared" si="55"/>
        <v>33-294</v>
      </c>
      <c r="B1158">
        <f t="shared" si="56"/>
        <v>33</v>
      </c>
      <c r="C1158">
        <v>294</v>
      </c>
      <c r="D1158" t="s">
        <v>27</v>
      </c>
      <c r="E1158" t="s">
        <v>4034</v>
      </c>
      <c r="F1158">
        <v>6084</v>
      </c>
      <c r="G1158" t="s">
        <v>4035</v>
      </c>
      <c r="H1158" t="s">
        <v>4036</v>
      </c>
      <c r="I1158" t="s">
        <v>4015</v>
      </c>
      <c r="J1158" t="s">
        <v>397</v>
      </c>
      <c r="K1158" t="s">
        <v>3961</v>
      </c>
      <c r="L1158" t="s">
        <v>3989</v>
      </c>
      <c r="M1158" t="s">
        <v>4037</v>
      </c>
      <c r="P1158" s="31" t="str">
        <f t="shared" si="57"/>
        <v>Homoeo Chember (Arefa Khatun)</v>
      </c>
    </row>
    <row r="1159" spans="1:16" hidden="1">
      <c r="A1159" t="str">
        <f t="shared" si="55"/>
        <v>34-294</v>
      </c>
      <c r="B1159">
        <f t="shared" si="56"/>
        <v>34</v>
      </c>
      <c r="C1159">
        <v>294</v>
      </c>
      <c r="D1159" t="s">
        <v>27</v>
      </c>
      <c r="E1159" t="s">
        <v>12976</v>
      </c>
      <c r="F1159">
        <v>11774</v>
      </c>
      <c r="G1159" t="s">
        <v>542</v>
      </c>
      <c r="H1159">
        <v>1719708882</v>
      </c>
      <c r="I1159" t="s">
        <v>131</v>
      </c>
      <c r="J1159" t="s">
        <v>274</v>
      </c>
      <c r="K1159" t="s">
        <v>133</v>
      </c>
      <c r="L1159" t="s">
        <v>3989</v>
      </c>
      <c r="M1159" t="s">
        <v>12977</v>
      </c>
      <c r="P1159" s="31" t="str">
        <f t="shared" si="57"/>
        <v>Ideal Homoeo Hall (Dr Asraf Miah)</v>
      </c>
    </row>
    <row r="1160" spans="1:16" hidden="1">
      <c r="A1160" t="str">
        <f t="shared" si="55"/>
        <v>35-294</v>
      </c>
      <c r="B1160">
        <f t="shared" si="56"/>
        <v>35</v>
      </c>
      <c r="C1160">
        <v>294</v>
      </c>
      <c r="D1160" t="s">
        <v>27</v>
      </c>
      <c r="E1160" t="s">
        <v>12984</v>
      </c>
      <c r="F1160">
        <v>11777</v>
      </c>
      <c r="G1160" t="s">
        <v>394</v>
      </c>
      <c r="H1160">
        <v>1767565143</v>
      </c>
      <c r="I1160" t="s">
        <v>131</v>
      </c>
      <c r="J1160" t="s">
        <v>132</v>
      </c>
      <c r="K1160" t="s">
        <v>133</v>
      </c>
      <c r="L1160" t="s">
        <v>12985</v>
      </c>
      <c r="M1160" t="s">
        <v>12986</v>
      </c>
      <c r="P1160" s="31" t="str">
        <f t="shared" si="57"/>
        <v>Islam Homoeo Hall (Dr Shohidu Islam)</v>
      </c>
    </row>
    <row r="1161" spans="1:16" hidden="1">
      <c r="A1161" t="str">
        <f t="shared" si="55"/>
        <v>36-294</v>
      </c>
      <c r="B1161">
        <f t="shared" si="56"/>
        <v>36</v>
      </c>
      <c r="C1161">
        <v>294</v>
      </c>
      <c r="D1161" t="s">
        <v>27</v>
      </c>
      <c r="E1161" t="s">
        <v>4009</v>
      </c>
      <c r="F1161">
        <v>6075</v>
      </c>
      <c r="G1161" t="s">
        <v>1059</v>
      </c>
      <c r="H1161">
        <v>1720505388</v>
      </c>
      <c r="I1161" t="s">
        <v>3963</v>
      </c>
      <c r="J1161" t="s">
        <v>172</v>
      </c>
      <c r="K1161" t="s">
        <v>138</v>
      </c>
      <c r="L1161" t="s">
        <v>3989</v>
      </c>
      <c r="M1161" t="s">
        <v>4010</v>
      </c>
      <c r="P1161" s="31" t="str">
        <f t="shared" si="57"/>
        <v>Janoseba Homoeo Hall (Romes Chondro)</v>
      </c>
    </row>
    <row r="1162" spans="1:16" hidden="1">
      <c r="A1162" t="str">
        <f t="shared" si="55"/>
        <v>37-294</v>
      </c>
      <c r="B1162">
        <f t="shared" si="56"/>
        <v>37</v>
      </c>
      <c r="C1162">
        <v>294</v>
      </c>
      <c r="D1162" t="s">
        <v>27</v>
      </c>
      <c r="E1162" t="s">
        <v>13496</v>
      </c>
      <c r="F1162">
        <v>11997</v>
      </c>
      <c r="G1162" t="s">
        <v>13497</v>
      </c>
      <c r="H1162">
        <v>1718876926</v>
      </c>
      <c r="I1162" t="s">
        <v>131</v>
      </c>
      <c r="J1162" t="s">
        <v>132</v>
      </c>
      <c r="K1162" t="s">
        <v>133</v>
      </c>
      <c r="L1162" t="s">
        <v>3989</v>
      </c>
      <c r="M1162" t="s">
        <v>13498</v>
      </c>
      <c r="P1162" s="31" t="str">
        <f t="shared" si="57"/>
        <v>Jonopreo Homoeo Hall (Dr Imrul Kayes)</v>
      </c>
    </row>
    <row r="1163" spans="1:16" hidden="1">
      <c r="A1163" t="str">
        <f t="shared" si="55"/>
        <v>38-294</v>
      </c>
      <c r="B1163">
        <f t="shared" si="56"/>
        <v>38</v>
      </c>
      <c r="C1163">
        <v>294</v>
      </c>
      <c r="D1163" t="s">
        <v>27</v>
      </c>
      <c r="E1163" t="s">
        <v>4051</v>
      </c>
      <c r="F1163">
        <v>6090</v>
      </c>
      <c r="G1163" t="s">
        <v>4052</v>
      </c>
      <c r="H1163">
        <v>1738169763</v>
      </c>
      <c r="I1163" t="s">
        <v>3982</v>
      </c>
      <c r="J1163" t="s">
        <v>397</v>
      </c>
      <c r="K1163" t="s">
        <v>3977</v>
      </c>
      <c r="L1163">
        <v>0</v>
      </c>
      <c r="M1163" t="s">
        <v>3983</v>
      </c>
      <c r="P1163" s="31" t="str">
        <f t="shared" si="57"/>
        <v>Joy Baba Loknath Homoeo Hall (Monoronjon Bormon)</v>
      </c>
    </row>
    <row r="1164" spans="1:16" hidden="1">
      <c r="A1164" t="str">
        <f t="shared" si="55"/>
        <v>39-294</v>
      </c>
      <c r="B1164">
        <f t="shared" si="56"/>
        <v>39</v>
      </c>
      <c r="C1164">
        <v>294</v>
      </c>
      <c r="D1164" t="s">
        <v>27</v>
      </c>
      <c r="E1164" t="s">
        <v>12990</v>
      </c>
      <c r="F1164">
        <v>11779</v>
      </c>
      <c r="G1164" t="s">
        <v>12991</v>
      </c>
      <c r="H1164">
        <v>1740428639</v>
      </c>
      <c r="I1164" t="s">
        <v>131</v>
      </c>
      <c r="J1164" t="s">
        <v>230</v>
      </c>
      <c r="K1164" t="s">
        <v>133</v>
      </c>
      <c r="L1164" t="s">
        <v>4044</v>
      </c>
      <c r="M1164" t="s">
        <v>12992</v>
      </c>
      <c r="P1164" s="31" t="str">
        <f t="shared" si="57"/>
        <v>Joy Sree Homoeo Hall (Dr Jogodis Ray)</v>
      </c>
    </row>
    <row r="1165" spans="1:16" hidden="1">
      <c r="A1165" t="str">
        <f t="shared" si="55"/>
        <v>40-294</v>
      </c>
      <c r="B1165">
        <f t="shared" si="56"/>
        <v>40</v>
      </c>
      <c r="C1165">
        <v>294</v>
      </c>
      <c r="D1165" t="s">
        <v>27</v>
      </c>
      <c r="E1165" t="s">
        <v>13491</v>
      </c>
      <c r="F1165">
        <v>11995</v>
      </c>
      <c r="G1165" t="s">
        <v>13492</v>
      </c>
      <c r="H1165">
        <v>1751040467</v>
      </c>
      <c r="I1165" t="s">
        <v>131</v>
      </c>
      <c r="J1165" t="s">
        <v>230</v>
      </c>
      <c r="K1165" t="s">
        <v>133</v>
      </c>
      <c r="L1165" t="s">
        <v>3990</v>
      </c>
      <c r="M1165" t="s">
        <v>13493</v>
      </c>
      <c r="P1165" s="31" t="str">
        <f t="shared" si="57"/>
        <v>Joyonti Homoeo Hall (Dr Netta Nondon Ray)</v>
      </c>
    </row>
    <row r="1166" spans="1:16" hidden="1">
      <c r="A1166" t="str">
        <f t="shared" si="55"/>
        <v>41-294</v>
      </c>
      <c r="B1166">
        <f t="shared" si="56"/>
        <v>41</v>
      </c>
      <c r="C1166">
        <v>294</v>
      </c>
      <c r="D1166" t="s">
        <v>27</v>
      </c>
      <c r="E1166" t="s">
        <v>3994</v>
      </c>
      <c r="F1166">
        <v>6071</v>
      </c>
      <c r="G1166" t="s">
        <v>501</v>
      </c>
      <c r="H1166" t="s">
        <v>3995</v>
      </c>
      <c r="I1166" t="s">
        <v>3963</v>
      </c>
      <c r="J1166" t="s">
        <v>132</v>
      </c>
      <c r="K1166" t="s">
        <v>3996</v>
      </c>
      <c r="L1166" t="s">
        <v>3997</v>
      </c>
      <c r="M1166" t="s">
        <v>3998</v>
      </c>
      <c r="P1166" s="31" t="str">
        <f t="shared" si="57"/>
        <v>Kazi Homoeo Hall (Dr. Aminul Islam)</v>
      </c>
    </row>
    <row r="1167" spans="1:16" hidden="1">
      <c r="A1167" t="str">
        <f t="shared" si="55"/>
        <v>42-294</v>
      </c>
      <c r="B1167">
        <f t="shared" si="56"/>
        <v>42</v>
      </c>
      <c r="C1167">
        <v>294</v>
      </c>
      <c r="D1167" t="s">
        <v>27</v>
      </c>
      <c r="E1167" t="s">
        <v>4096</v>
      </c>
      <c r="F1167">
        <v>6110</v>
      </c>
      <c r="G1167" t="s">
        <v>4097</v>
      </c>
      <c r="H1167" t="s">
        <v>4098</v>
      </c>
      <c r="I1167" t="s">
        <v>3968</v>
      </c>
      <c r="J1167" t="s">
        <v>230</v>
      </c>
      <c r="K1167" t="s">
        <v>4002</v>
      </c>
      <c r="L1167" t="s">
        <v>4044</v>
      </c>
      <c r="M1167" t="s">
        <v>4099</v>
      </c>
      <c r="P1167" s="31" t="str">
        <f t="shared" si="57"/>
        <v>Khan Pharmacy (Ab. Rouf Khan)</v>
      </c>
    </row>
    <row r="1168" spans="1:16" hidden="1">
      <c r="A1168" t="str">
        <f t="shared" si="55"/>
        <v>43-294</v>
      </c>
      <c r="B1168">
        <f t="shared" si="56"/>
        <v>43</v>
      </c>
      <c r="C1168">
        <v>294</v>
      </c>
      <c r="D1168" t="s">
        <v>27</v>
      </c>
      <c r="E1168" t="s">
        <v>4071</v>
      </c>
      <c r="F1168">
        <v>6099</v>
      </c>
      <c r="G1168" t="s">
        <v>3567</v>
      </c>
      <c r="H1168">
        <v>1922936600</v>
      </c>
      <c r="I1168" t="s">
        <v>3982</v>
      </c>
      <c r="J1168" t="s">
        <v>230</v>
      </c>
      <c r="K1168" t="s">
        <v>3955</v>
      </c>
      <c r="L1168" t="s">
        <v>4044</v>
      </c>
      <c r="M1168" t="s">
        <v>4072</v>
      </c>
      <c r="P1168" s="31" t="str">
        <f t="shared" si="57"/>
        <v>Khaza Homoeo Hall (Asraful Islam)</v>
      </c>
    </row>
    <row r="1169" spans="1:16" hidden="1">
      <c r="A1169" t="str">
        <f t="shared" si="55"/>
        <v>44-294</v>
      </c>
      <c r="B1169">
        <f t="shared" si="56"/>
        <v>44</v>
      </c>
      <c r="C1169">
        <v>294</v>
      </c>
      <c r="D1169" t="s">
        <v>27</v>
      </c>
      <c r="E1169" t="s">
        <v>4061</v>
      </c>
      <c r="F1169">
        <v>6095</v>
      </c>
      <c r="G1169" t="s">
        <v>4062</v>
      </c>
      <c r="H1169">
        <v>1845623506</v>
      </c>
      <c r="I1169" t="s">
        <v>3982</v>
      </c>
      <c r="J1169" t="s">
        <v>397</v>
      </c>
      <c r="K1169" t="s">
        <v>152</v>
      </c>
      <c r="L1169" t="s">
        <v>3989</v>
      </c>
      <c r="M1169" t="s">
        <v>4058</v>
      </c>
      <c r="P1169" s="31" t="str">
        <f t="shared" si="57"/>
        <v>Kohinur Homoeo Hall (Mahfuzur Rahman)</v>
      </c>
    </row>
    <row r="1170" spans="1:16" hidden="1">
      <c r="A1170" t="str">
        <f t="shared" si="55"/>
        <v>45-294</v>
      </c>
      <c r="B1170">
        <f t="shared" si="56"/>
        <v>45</v>
      </c>
      <c r="C1170">
        <v>294</v>
      </c>
      <c r="D1170" t="s">
        <v>27</v>
      </c>
      <c r="E1170" t="s">
        <v>4056</v>
      </c>
      <c r="F1170">
        <v>6093</v>
      </c>
      <c r="G1170" t="s">
        <v>2757</v>
      </c>
      <c r="H1170">
        <v>1737998824</v>
      </c>
      <c r="I1170" t="s">
        <v>3982</v>
      </c>
      <c r="J1170" t="s">
        <v>397</v>
      </c>
      <c r="K1170" t="s">
        <v>4057</v>
      </c>
      <c r="L1170" t="s">
        <v>3989</v>
      </c>
      <c r="M1170" t="s">
        <v>4058</v>
      </c>
      <c r="P1170" s="31" t="str">
        <f t="shared" si="57"/>
        <v>Lacky Homoeo Hall (Amir Hossain)</v>
      </c>
    </row>
    <row r="1171" spans="1:16" hidden="1">
      <c r="A1171" t="str">
        <f t="shared" si="55"/>
        <v>46-294</v>
      </c>
      <c r="B1171">
        <f t="shared" si="56"/>
        <v>46</v>
      </c>
      <c r="C1171">
        <v>294</v>
      </c>
      <c r="D1171" t="s">
        <v>27</v>
      </c>
      <c r="E1171" t="s">
        <v>4106</v>
      </c>
      <c r="F1171">
        <v>6117</v>
      </c>
      <c r="G1171" t="s">
        <v>1111</v>
      </c>
      <c r="H1171" t="s">
        <v>4107</v>
      </c>
      <c r="I1171" t="s">
        <v>3963</v>
      </c>
      <c r="J1171" t="s">
        <v>274</v>
      </c>
      <c r="K1171" t="s">
        <v>152</v>
      </c>
      <c r="L1171">
        <v>0</v>
      </c>
      <c r="M1171" t="s">
        <v>4108</v>
      </c>
      <c r="P1171" s="31" t="str">
        <f t="shared" si="57"/>
        <v>Maa Homoeo Hall (Prodip Kumar)</v>
      </c>
    </row>
    <row r="1172" spans="1:16" hidden="1">
      <c r="A1172" t="str">
        <f t="shared" si="55"/>
        <v>47-294</v>
      </c>
      <c r="B1172">
        <f t="shared" si="56"/>
        <v>47</v>
      </c>
      <c r="C1172">
        <v>294</v>
      </c>
      <c r="D1172" t="s">
        <v>27</v>
      </c>
      <c r="E1172" t="s">
        <v>4059</v>
      </c>
      <c r="F1172">
        <v>6094</v>
      </c>
      <c r="G1172" t="s">
        <v>2770</v>
      </c>
      <c r="H1172" t="s">
        <v>4060</v>
      </c>
      <c r="I1172" t="s">
        <v>3968</v>
      </c>
      <c r="J1172" t="s">
        <v>397</v>
      </c>
      <c r="K1172" t="s">
        <v>3961</v>
      </c>
      <c r="L1172" t="s">
        <v>3989</v>
      </c>
      <c r="M1172" t="s">
        <v>4058</v>
      </c>
      <c r="P1172" s="31" t="str">
        <f t="shared" si="57"/>
        <v>Maa Moni Homoeo Hall (Mostafizur Rahman)</v>
      </c>
    </row>
    <row r="1173" spans="1:16" hidden="1">
      <c r="A1173" t="str">
        <f t="shared" si="55"/>
        <v>48-294</v>
      </c>
      <c r="B1173">
        <f t="shared" si="56"/>
        <v>48</v>
      </c>
      <c r="C1173">
        <v>294</v>
      </c>
      <c r="D1173" t="s">
        <v>27</v>
      </c>
      <c r="E1173" t="s">
        <v>12982</v>
      </c>
      <c r="F1173">
        <v>11776</v>
      </c>
      <c r="G1173" t="s">
        <v>12492</v>
      </c>
      <c r="H1173">
        <v>1866791857</v>
      </c>
      <c r="I1173" t="s">
        <v>131</v>
      </c>
      <c r="J1173" t="s">
        <v>397</v>
      </c>
      <c r="K1173" t="s">
        <v>133</v>
      </c>
      <c r="L1173" t="s">
        <v>3989</v>
      </c>
      <c r="M1173" t="s">
        <v>12983</v>
      </c>
      <c r="P1173" s="31" t="str">
        <f t="shared" si="57"/>
        <v>Mastar Homoeo Hall (Dr Rostom Ali)</v>
      </c>
    </row>
    <row r="1174" spans="1:16" hidden="1">
      <c r="A1174" t="str">
        <f t="shared" si="55"/>
        <v>49-294</v>
      </c>
      <c r="B1174">
        <f t="shared" si="56"/>
        <v>49</v>
      </c>
      <c r="C1174">
        <v>294</v>
      </c>
      <c r="D1174" t="s">
        <v>27</v>
      </c>
      <c r="E1174" t="s">
        <v>4119</v>
      </c>
      <c r="F1174">
        <v>6122</v>
      </c>
      <c r="G1174" t="s">
        <v>4120</v>
      </c>
      <c r="H1174" t="s">
        <v>4121</v>
      </c>
      <c r="I1174">
        <v>0</v>
      </c>
      <c r="J1174" t="s">
        <v>274</v>
      </c>
      <c r="K1174" t="s">
        <v>3977</v>
      </c>
      <c r="L1174" t="s">
        <v>4122</v>
      </c>
      <c r="M1174" t="s">
        <v>4118</v>
      </c>
      <c r="P1174" s="31" t="str">
        <f t="shared" si="57"/>
        <v>Mili Homoeo Hall (Mizanur Rahman)</v>
      </c>
    </row>
    <row r="1175" spans="1:16" hidden="1">
      <c r="A1175" t="str">
        <f t="shared" si="55"/>
        <v>50-294</v>
      </c>
      <c r="B1175">
        <f t="shared" si="56"/>
        <v>50</v>
      </c>
      <c r="C1175">
        <v>294</v>
      </c>
      <c r="D1175" t="s">
        <v>27</v>
      </c>
      <c r="E1175" t="s">
        <v>4131</v>
      </c>
      <c r="F1175">
        <v>6127</v>
      </c>
      <c r="G1175" t="s">
        <v>4132</v>
      </c>
      <c r="H1175" t="s">
        <v>4133</v>
      </c>
      <c r="I1175" t="s">
        <v>131</v>
      </c>
      <c r="J1175" t="s">
        <v>274</v>
      </c>
      <c r="K1175" t="s">
        <v>3977</v>
      </c>
      <c r="L1175" t="s">
        <v>3989</v>
      </c>
      <c r="M1175" t="s">
        <v>4115</v>
      </c>
      <c r="N1175" t="s">
        <v>12378</v>
      </c>
      <c r="P1175" s="31" t="str">
        <f t="shared" si="57"/>
        <v>Mohadeb Homoeo Hall (Sadhin Kumar)</v>
      </c>
    </row>
    <row r="1176" spans="1:16" hidden="1">
      <c r="A1176" t="str">
        <f t="shared" si="55"/>
        <v>51-294</v>
      </c>
      <c r="B1176">
        <f t="shared" si="56"/>
        <v>51</v>
      </c>
      <c r="C1176">
        <v>294</v>
      </c>
      <c r="D1176" t="s">
        <v>27</v>
      </c>
      <c r="E1176" t="s">
        <v>13489</v>
      </c>
      <c r="F1176">
        <v>11994</v>
      </c>
      <c r="G1176" t="s">
        <v>4817</v>
      </c>
      <c r="H1176">
        <v>1762904063</v>
      </c>
      <c r="I1176" t="s">
        <v>131</v>
      </c>
      <c r="J1176" t="s">
        <v>172</v>
      </c>
      <c r="K1176" t="s">
        <v>133</v>
      </c>
      <c r="L1176" t="s">
        <v>3989</v>
      </c>
      <c r="M1176" t="s">
        <v>13490</v>
      </c>
      <c r="P1176" s="31" t="str">
        <f t="shared" si="57"/>
        <v>Moina Homoeo Hall (Dr Sonjuri Begum)</v>
      </c>
    </row>
    <row r="1177" spans="1:16" hidden="1">
      <c r="A1177" t="str">
        <f t="shared" si="55"/>
        <v>52-294</v>
      </c>
      <c r="B1177">
        <f t="shared" si="56"/>
        <v>52</v>
      </c>
      <c r="C1177">
        <v>294</v>
      </c>
      <c r="D1177" t="s">
        <v>27</v>
      </c>
      <c r="E1177" t="s">
        <v>4116</v>
      </c>
      <c r="F1177">
        <v>6121</v>
      </c>
      <c r="G1177" t="s">
        <v>4117</v>
      </c>
      <c r="H1177">
        <v>1726441503</v>
      </c>
      <c r="I1177" t="s">
        <v>3968</v>
      </c>
      <c r="J1177" t="s">
        <v>274</v>
      </c>
      <c r="K1177" t="s">
        <v>133</v>
      </c>
      <c r="L1177" t="s">
        <v>3989</v>
      </c>
      <c r="M1177" t="s">
        <v>4118</v>
      </c>
      <c r="P1177" s="31" t="str">
        <f t="shared" si="57"/>
        <v>Mokka Homoeo Hall (Jahangir Alom)</v>
      </c>
    </row>
    <row r="1178" spans="1:16" hidden="1">
      <c r="A1178" t="str">
        <f t="shared" si="55"/>
        <v>53-294</v>
      </c>
      <c r="B1178">
        <f t="shared" si="56"/>
        <v>53</v>
      </c>
      <c r="C1178">
        <v>294</v>
      </c>
      <c r="D1178" t="s">
        <v>27</v>
      </c>
      <c r="E1178" t="s">
        <v>11284</v>
      </c>
      <c r="F1178">
        <v>11022</v>
      </c>
      <c r="G1178" t="s">
        <v>11381</v>
      </c>
      <c r="H1178">
        <v>1934448056</v>
      </c>
      <c r="I1178">
        <v>0</v>
      </c>
      <c r="J1178">
        <v>0</v>
      </c>
      <c r="K1178" t="s">
        <v>138</v>
      </c>
      <c r="L1178" t="s">
        <v>26</v>
      </c>
      <c r="M1178" t="s">
        <v>26</v>
      </c>
      <c r="P1178" s="31" t="str">
        <f t="shared" si="57"/>
        <v>Mpo-Nazrul Islam-Rangpur-1 (Self Stock)</v>
      </c>
    </row>
    <row r="1179" spans="1:16" hidden="1">
      <c r="A1179" t="str">
        <f t="shared" si="55"/>
        <v>54-294</v>
      </c>
      <c r="B1179">
        <f t="shared" si="56"/>
        <v>54</v>
      </c>
      <c r="C1179">
        <v>294</v>
      </c>
      <c r="D1179" t="s">
        <v>27</v>
      </c>
      <c r="E1179" t="s">
        <v>4031</v>
      </c>
      <c r="F1179">
        <v>6083</v>
      </c>
      <c r="G1179" t="s">
        <v>4032</v>
      </c>
      <c r="H1179">
        <v>1819666730</v>
      </c>
      <c r="I1179" t="s">
        <v>3982</v>
      </c>
      <c r="J1179" t="s">
        <v>397</v>
      </c>
      <c r="K1179" t="s">
        <v>4005</v>
      </c>
      <c r="L1179" t="s">
        <v>3989</v>
      </c>
      <c r="M1179" t="s">
        <v>4033</v>
      </c>
      <c r="P1179" s="31" t="str">
        <f t="shared" si="57"/>
        <v>Murfi Homoeo Hall (Golam Mahbub)</v>
      </c>
    </row>
    <row r="1180" spans="1:16" hidden="1">
      <c r="A1180" t="str">
        <f t="shared" si="55"/>
        <v>55-294</v>
      </c>
      <c r="B1180">
        <f t="shared" si="56"/>
        <v>55</v>
      </c>
      <c r="C1180">
        <v>294</v>
      </c>
      <c r="D1180" t="s">
        <v>27</v>
      </c>
      <c r="E1180" t="s">
        <v>4048</v>
      </c>
      <c r="F1180">
        <v>6089</v>
      </c>
      <c r="G1180" t="s">
        <v>3474</v>
      </c>
      <c r="H1180" t="s">
        <v>4049</v>
      </c>
      <c r="I1180">
        <v>0</v>
      </c>
      <c r="J1180" t="s">
        <v>397</v>
      </c>
      <c r="K1180" t="s">
        <v>4002</v>
      </c>
      <c r="L1180" t="s">
        <v>4050</v>
      </c>
      <c r="M1180" t="s">
        <v>3983</v>
      </c>
      <c r="P1180" s="31" t="str">
        <f t="shared" si="57"/>
        <v>Narayon Homoeo Hall (Sree Arjun Bormon)</v>
      </c>
    </row>
    <row r="1181" spans="1:16" hidden="1">
      <c r="A1181" t="str">
        <f t="shared" si="55"/>
        <v>56-294</v>
      </c>
      <c r="B1181">
        <f t="shared" si="56"/>
        <v>56</v>
      </c>
      <c r="C1181">
        <v>294</v>
      </c>
      <c r="D1181" t="s">
        <v>27</v>
      </c>
      <c r="E1181" t="s">
        <v>4011</v>
      </c>
      <c r="F1181">
        <v>6076</v>
      </c>
      <c r="G1181" t="s">
        <v>2476</v>
      </c>
      <c r="H1181">
        <v>1768842444</v>
      </c>
      <c r="I1181" t="s">
        <v>381</v>
      </c>
      <c r="J1181" t="s">
        <v>172</v>
      </c>
      <c r="K1181">
        <v>0</v>
      </c>
      <c r="L1181" t="s">
        <v>3989</v>
      </c>
      <c r="M1181" t="s">
        <v>4012</v>
      </c>
      <c r="P1181" s="31" t="str">
        <f t="shared" si="57"/>
        <v>New Life Homoeo Hall (Samim Mondol)</v>
      </c>
    </row>
    <row r="1182" spans="1:16" hidden="1">
      <c r="A1182" t="str">
        <f t="shared" si="55"/>
        <v>57-294</v>
      </c>
      <c r="B1182">
        <f t="shared" si="56"/>
        <v>57</v>
      </c>
      <c r="C1182">
        <v>294</v>
      </c>
      <c r="D1182" t="s">
        <v>27</v>
      </c>
      <c r="E1182" t="s">
        <v>4075</v>
      </c>
      <c r="F1182">
        <v>6101</v>
      </c>
      <c r="G1182" t="s">
        <v>4076</v>
      </c>
      <c r="H1182">
        <v>1922828321</v>
      </c>
      <c r="I1182" t="s">
        <v>3968</v>
      </c>
      <c r="J1182" t="s">
        <v>230</v>
      </c>
      <c r="K1182" t="s">
        <v>152</v>
      </c>
      <c r="L1182" t="s">
        <v>4044</v>
      </c>
      <c r="M1182" t="s">
        <v>3957</v>
      </c>
      <c r="P1182" s="31" t="str">
        <f t="shared" si="57"/>
        <v>Noya Homoeo Hall (Shipon Mia)</v>
      </c>
    </row>
    <row r="1183" spans="1:16" hidden="1">
      <c r="A1183" t="str">
        <f t="shared" si="55"/>
        <v>58-294</v>
      </c>
      <c r="B1183">
        <f t="shared" si="56"/>
        <v>58</v>
      </c>
      <c r="C1183">
        <v>294</v>
      </c>
      <c r="D1183" t="s">
        <v>27</v>
      </c>
      <c r="E1183" t="s">
        <v>4125</v>
      </c>
      <c r="F1183">
        <v>6124</v>
      </c>
      <c r="G1183" t="s">
        <v>4126</v>
      </c>
      <c r="H1183" t="s">
        <v>4127</v>
      </c>
      <c r="I1183" t="s">
        <v>3963</v>
      </c>
      <c r="J1183" t="s">
        <v>274</v>
      </c>
      <c r="K1183" t="s">
        <v>133</v>
      </c>
      <c r="L1183" t="s">
        <v>3997</v>
      </c>
      <c r="M1183" t="s">
        <v>4115</v>
      </c>
      <c r="P1183" s="31" t="str">
        <f t="shared" si="57"/>
        <v>Ovisak Homoeo Hall (Gopal Chondro)</v>
      </c>
    </row>
    <row r="1184" spans="1:16" hidden="1">
      <c r="A1184" t="str">
        <f t="shared" si="55"/>
        <v>59-294</v>
      </c>
      <c r="B1184">
        <f t="shared" si="56"/>
        <v>59</v>
      </c>
      <c r="C1184">
        <v>294</v>
      </c>
      <c r="D1184" t="s">
        <v>27</v>
      </c>
      <c r="E1184" t="s">
        <v>3987</v>
      </c>
      <c r="F1184">
        <v>6067</v>
      </c>
      <c r="G1184" t="s">
        <v>3988</v>
      </c>
      <c r="H1184">
        <v>1724501087</v>
      </c>
      <c r="I1184">
        <v>0</v>
      </c>
      <c r="J1184" t="s">
        <v>132</v>
      </c>
      <c r="K1184" t="s">
        <v>3955</v>
      </c>
      <c r="L1184" t="s">
        <v>3989</v>
      </c>
      <c r="M1184" t="s">
        <v>3990</v>
      </c>
      <c r="P1184" s="31" t="str">
        <f t="shared" si="57"/>
        <v>Pabna Homoeo Hall (Kawser Ahmed)</v>
      </c>
    </row>
    <row r="1185" spans="1:16" hidden="1">
      <c r="A1185" t="str">
        <f t="shared" si="55"/>
        <v>60-294</v>
      </c>
      <c r="B1185">
        <f t="shared" si="56"/>
        <v>60</v>
      </c>
      <c r="C1185">
        <v>294</v>
      </c>
      <c r="D1185" t="s">
        <v>27</v>
      </c>
      <c r="E1185" t="s">
        <v>4136</v>
      </c>
      <c r="F1185">
        <v>6129</v>
      </c>
      <c r="G1185" t="s">
        <v>772</v>
      </c>
      <c r="H1185">
        <v>1761511283</v>
      </c>
      <c r="I1185" t="s">
        <v>131</v>
      </c>
      <c r="J1185" t="s">
        <v>274</v>
      </c>
      <c r="K1185">
        <v>0</v>
      </c>
      <c r="L1185" t="s">
        <v>3989</v>
      </c>
      <c r="M1185" t="s">
        <v>4137</v>
      </c>
      <c r="P1185" s="31" t="str">
        <f t="shared" si="57"/>
        <v>Polash Homoeo Hall (Moklesur Rahman)</v>
      </c>
    </row>
    <row r="1186" spans="1:16" hidden="1">
      <c r="A1186" t="str">
        <f t="shared" si="55"/>
        <v>61-294</v>
      </c>
      <c r="B1186">
        <f t="shared" si="56"/>
        <v>61</v>
      </c>
      <c r="C1186">
        <v>294</v>
      </c>
      <c r="D1186" t="s">
        <v>27</v>
      </c>
      <c r="E1186" t="s">
        <v>4084</v>
      </c>
      <c r="F1186">
        <v>6105</v>
      </c>
      <c r="G1186" t="s">
        <v>4085</v>
      </c>
      <c r="H1186" t="s">
        <v>4086</v>
      </c>
      <c r="I1186" t="s">
        <v>3963</v>
      </c>
      <c r="J1186" t="s">
        <v>230</v>
      </c>
      <c r="K1186" t="s">
        <v>133</v>
      </c>
      <c r="L1186" t="s">
        <v>4087</v>
      </c>
      <c r="M1186" t="s">
        <v>4083</v>
      </c>
      <c r="P1186" s="31" t="str">
        <f t="shared" si="57"/>
        <v>Popi Homoeo Hall (Ab. Hannan)</v>
      </c>
    </row>
    <row r="1187" spans="1:16" hidden="1">
      <c r="A1187" t="str">
        <f t="shared" si="55"/>
        <v>62-294</v>
      </c>
      <c r="B1187">
        <f t="shared" si="56"/>
        <v>62</v>
      </c>
      <c r="C1187">
        <v>294</v>
      </c>
      <c r="D1187" t="s">
        <v>27</v>
      </c>
      <c r="E1187" t="s">
        <v>4102</v>
      </c>
      <c r="F1187">
        <v>6113</v>
      </c>
      <c r="G1187" t="s">
        <v>4103</v>
      </c>
      <c r="H1187">
        <v>1761313490</v>
      </c>
      <c r="I1187" t="s">
        <v>3963</v>
      </c>
      <c r="J1187" t="s">
        <v>230</v>
      </c>
      <c r="K1187" t="s">
        <v>133</v>
      </c>
      <c r="L1187" t="s">
        <v>3989</v>
      </c>
      <c r="M1187" t="s">
        <v>3990</v>
      </c>
      <c r="P1187" s="31" t="str">
        <f t="shared" si="57"/>
        <v>Projetive Homoeo Hall (Sakhawat Hossain)</v>
      </c>
    </row>
    <row r="1188" spans="1:16" hidden="1">
      <c r="A1188" t="str">
        <f t="shared" si="55"/>
        <v>63-294</v>
      </c>
      <c r="B1188">
        <f t="shared" si="56"/>
        <v>63</v>
      </c>
      <c r="C1188">
        <v>294</v>
      </c>
      <c r="D1188" t="s">
        <v>27</v>
      </c>
      <c r="E1188" t="s">
        <v>3953</v>
      </c>
      <c r="F1188">
        <v>6057</v>
      </c>
      <c r="G1188" t="s">
        <v>3954</v>
      </c>
      <c r="H1188">
        <v>1716250507</v>
      </c>
      <c r="I1188">
        <v>0</v>
      </c>
      <c r="J1188" t="s">
        <v>132</v>
      </c>
      <c r="K1188" t="s">
        <v>3955</v>
      </c>
      <c r="L1188" t="s">
        <v>3956</v>
      </c>
      <c r="M1188" t="s">
        <v>3957</v>
      </c>
      <c r="P1188" s="31" t="str">
        <f t="shared" si="57"/>
        <v>Purnima Homoeo Hall (Khorshed Alom)</v>
      </c>
    </row>
    <row r="1189" spans="1:16" hidden="1">
      <c r="A1189" t="str">
        <f t="shared" si="55"/>
        <v>64-294</v>
      </c>
      <c r="B1189">
        <f t="shared" si="56"/>
        <v>64</v>
      </c>
      <c r="C1189">
        <v>294</v>
      </c>
      <c r="D1189" t="s">
        <v>27</v>
      </c>
      <c r="E1189" t="s">
        <v>4066</v>
      </c>
      <c r="F1189">
        <v>6097</v>
      </c>
      <c r="G1189" t="s">
        <v>4067</v>
      </c>
      <c r="H1189">
        <v>1740053955</v>
      </c>
      <c r="I1189" t="s">
        <v>3982</v>
      </c>
      <c r="J1189" t="s">
        <v>397</v>
      </c>
      <c r="K1189" t="s">
        <v>133</v>
      </c>
      <c r="L1189" t="s">
        <v>3989</v>
      </c>
      <c r="M1189" t="s">
        <v>3957</v>
      </c>
      <c r="P1189" s="31" t="str">
        <f t="shared" si="57"/>
        <v>Rangpur Homoeo Hall (Sowkat Ali)</v>
      </c>
    </row>
    <row r="1190" spans="1:16" hidden="1">
      <c r="A1190" t="str">
        <f t="shared" si="55"/>
        <v>65-294</v>
      </c>
      <c r="B1190">
        <f t="shared" si="56"/>
        <v>65</v>
      </c>
      <c r="C1190">
        <v>294</v>
      </c>
      <c r="D1190" t="s">
        <v>27</v>
      </c>
      <c r="E1190" t="s">
        <v>4130</v>
      </c>
      <c r="F1190">
        <v>6126</v>
      </c>
      <c r="G1190" t="s">
        <v>519</v>
      </c>
      <c r="H1190">
        <v>1725787775</v>
      </c>
      <c r="I1190" t="s">
        <v>3982</v>
      </c>
      <c r="J1190" t="s">
        <v>274</v>
      </c>
      <c r="K1190" t="s">
        <v>4057</v>
      </c>
      <c r="L1190" t="s">
        <v>3989</v>
      </c>
      <c r="M1190" t="s">
        <v>4115</v>
      </c>
      <c r="P1190" s="31" t="str">
        <f t="shared" si="57"/>
        <v>Ray Homoeo Hall (Bidhus Ray)</v>
      </c>
    </row>
    <row r="1191" spans="1:16" hidden="1">
      <c r="A1191" t="str">
        <f t="shared" si="55"/>
        <v>66-294</v>
      </c>
      <c r="B1191">
        <f t="shared" si="56"/>
        <v>66</v>
      </c>
      <c r="C1191">
        <v>294</v>
      </c>
      <c r="D1191" t="s">
        <v>27</v>
      </c>
      <c r="E1191" t="s">
        <v>17997</v>
      </c>
      <c r="F1191">
        <v>15733</v>
      </c>
      <c r="G1191" t="s">
        <v>17998</v>
      </c>
      <c r="H1191">
        <v>1710728932</v>
      </c>
      <c r="I1191" t="s">
        <v>131</v>
      </c>
      <c r="K1191" t="s">
        <v>152</v>
      </c>
      <c r="L1191" t="s">
        <v>4044</v>
      </c>
      <c r="M1191" t="s">
        <v>17999</v>
      </c>
      <c r="P1191" s="31" t="str">
        <f t="shared" si="57"/>
        <v>Reza Homoeo Hall (Dr Ebrahim Hossain)</v>
      </c>
    </row>
    <row r="1192" spans="1:16" hidden="1">
      <c r="A1192" t="str">
        <f t="shared" si="55"/>
        <v>67-294</v>
      </c>
      <c r="B1192">
        <f t="shared" si="56"/>
        <v>67</v>
      </c>
      <c r="C1192">
        <v>294</v>
      </c>
      <c r="D1192" t="s">
        <v>27</v>
      </c>
      <c r="E1192" t="s">
        <v>12993</v>
      </c>
      <c r="F1192">
        <v>11780</v>
      </c>
      <c r="G1192" t="s">
        <v>374</v>
      </c>
      <c r="H1192">
        <v>1948317640</v>
      </c>
      <c r="I1192" t="s">
        <v>131</v>
      </c>
      <c r="J1192" t="s">
        <v>132</v>
      </c>
      <c r="K1192" t="s">
        <v>133</v>
      </c>
      <c r="L1192" t="s">
        <v>12985</v>
      </c>
      <c r="M1192" t="s">
        <v>12986</v>
      </c>
      <c r="P1192" s="31" t="str">
        <f t="shared" si="57"/>
        <v>Rokon Homoeo Hall (Dr Abdul Alim)</v>
      </c>
    </row>
    <row r="1193" spans="1:16" hidden="1">
      <c r="A1193" t="str">
        <f t="shared" si="55"/>
        <v>68-294</v>
      </c>
      <c r="B1193">
        <f t="shared" si="56"/>
        <v>68</v>
      </c>
      <c r="C1193">
        <v>294</v>
      </c>
      <c r="D1193" t="s">
        <v>27</v>
      </c>
      <c r="E1193" t="s">
        <v>4042</v>
      </c>
      <c r="F1193">
        <v>6086</v>
      </c>
      <c r="G1193" t="s">
        <v>4043</v>
      </c>
      <c r="H1193">
        <v>1717951581</v>
      </c>
      <c r="I1193" t="s">
        <v>3965</v>
      </c>
      <c r="J1193" t="s">
        <v>397</v>
      </c>
      <c r="K1193">
        <v>0</v>
      </c>
      <c r="L1193" t="s">
        <v>4044</v>
      </c>
      <c r="M1193" t="s">
        <v>4041</v>
      </c>
      <c r="P1193" s="31" t="str">
        <f t="shared" si="57"/>
        <v>Ronjon Homoeo Hall (Monoronjon)</v>
      </c>
    </row>
    <row r="1194" spans="1:16" hidden="1">
      <c r="A1194" t="str">
        <f t="shared" si="55"/>
        <v>69-294</v>
      </c>
      <c r="B1194">
        <f t="shared" si="56"/>
        <v>69</v>
      </c>
      <c r="C1194">
        <v>294</v>
      </c>
      <c r="D1194" t="s">
        <v>27</v>
      </c>
      <c r="E1194" t="s">
        <v>4081</v>
      </c>
      <c r="F1194">
        <v>6104</v>
      </c>
      <c r="G1194" t="s">
        <v>4082</v>
      </c>
      <c r="H1194">
        <v>1737887446</v>
      </c>
      <c r="I1194" t="s">
        <v>3968</v>
      </c>
      <c r="J1194" t="s">
        <v>230</v>
      </c>
      <c r="K1194" t="s">
        <v>133</v>
      </c>
      <c r="L1194" t="s">
        <v>4044</v>
      </c>
      <c r="M1194" t="s">
        <v>4083</v>
      </c>
      <c r="P1194" s="31" t="str">
        <f t="shared" si="57"/>
        <v>Sahanara Homoeo Hall (Abu Sayed Mithu)</v>
      </c>
    </row>
    <row r="1195" spans="1:16" hidden="1">
      <c r="A1195" t="str">
        <f t="shared" si="55"/>
        <v>70-294</v>
      </c>
      <c r="B1195">
        <f t="shared" si="56"/>
        <v>70</v>
      </c>
      <c r="C1195">
        <v>294</v>
      </c>
      <c r="D1195" t="s">
        <v>27</v>
      </c>
      <c r="E1195" t="s">
        <v>4104</v>
      </c>
      <c r="F1195">
        <v>6116</v>
      </c>
      <c r="G1195" t="s">
        <v>1445</v>
      </c>
      <c r="H1195">
        <v>1737718693</v>
      </c>
      <c r="I1195" t="s">
        <v>131</v>
      </c>
      <c r="J1195" t="s">
        <v>274</v>
      </c>
      <c r="K1195" t="s">
        <v>4057</v>
      </c>
      <c r="L1195" t="s">
        <v>4105</v>
      </c>
      <c r="M1195" t="s">
        <v>3957</v>
      </c>
      <c r="P1195" s="31" t="str">
        <f t="shared" si="57"/>
        <v>Sarker Homoeo Hall (Opendronat Sarkar)</v>
      </c>
    </row>
    <row r="1196" spans="1:16" hidden="1">
      <c r="A1196" t="str">
        <f t="shared" si="55"/>
        <v>71-294</v>
      </c>
      <c r="B1196">
        <f t="shared" si="56"/>
        <v>71</v>
      </c>
      <c r="C1196">
        <v>294</v>
      </c>
      <c r="D1196" t="s">
        <v>27</v>
      </c>
      <c r="E1196" t="s">
        <v>3962</v>
      </c>
      <c r="F1196">
        <v>6059</v>
      </c>
      <c r="G1196" t="s">
        <v>196</v>
      </c>
      <c r="H1196">
        <v>1718187758</v>
      </c>
      <c r="I1196" t="s">
        <v>3963</v>
      </c>
      <c r="J1196" t="s">
        <v>132</v>
      </c>
      <c r="K1196" t="s">
        <v>133</v>
      </c>
      <c r="L1196" t="s">
        <v>3956</v>
      </c>
      <c r="M1196" t="s">
        <v>3957</v>
      </c>
      <c r="P1196" s="31" t="str">
        <f t="shared" si="57"/>
        <v>Seba Homoeo Hall (Dr. Sofiqul Islam)</v>
      </c>
    </row>
    <row r="1197" spans="1:16" hidden="1">
      <c r="A1197" t="str">
        <f t="shared" si="55"/>
        <v>72-294</v>
      </c>
      <c r="B1197">
        <f t="shared" si="56"/>
        <v>72</v>
      </c>
      <c r="C1197">
        <v>294</v>
      </c>
      <c r="D1197" t="s">
        <v>27</v>
      </c>
      <c r="E1197" t="s">
        <v>14022</v>
      </c>
      <c r="F1197">
        <v>12256</v>
      </c>
      <c r="G1197" t="s">
        <v>14023</v>
      </c>
      <c r="H1197">
        <v>1707288536</v>
      </c>
      <c r="I1197" t="s">
        <v>1077</v>
      </c>
      <c r="J1197" t="s">
        <v>230</v>
      </c>
      <c r="K1197" t="s">
        <v>133</v>
      </c>
      <c r="L1197" t="s">
        <v>4044</v>
      </c>
      <c r="M1197" t="s">
        <v>4044</v>
      </c>
      <c r="P1197" s="31" t="str">
        <f t="shared" si="57"/>
        <v>Seba Homoeo Hall (Dr Amzed Hossain)</v>
      </c>
    </row>
    <row r="1198" spans="1:16" hidden="1">
      <c r="A1198" t="str">
        <f t="shared" si="55"/>
        <v>73-294</v>
      </c>
      <c r="B1198">
        <f t="shared" si="56"/>
        <v>73</v>
      </c>
      <c r="C1198">
        <v>294</v>
      </c>
      <c r="D1198" t="s">
        <v>27</v>
      </c>
      <c r="E1198" t="s">
        <v>4090</v>
      </c>
      <c r="F1198">
        <v>6107</v>
      </c>
      <c r="G1198" t="s">
        <v>199</v>
      </c>
      <c r="H1198" t="s">
        <v>4091</v>
      </c>
      <c r="I1198">
        <v>0</v>
      </c>
      <c r="J1198" t="s">
        <v>230</v>
      </c>
      <c r="K1198" t="s">
        <v>133</v>
      </c>
      <c r="L1198" t="s">
        <v>4087</v>
      </c>
      <c r="M1198" t="s">
        <v>4083</v>
      </c>
      <c r="P1198" s="31" t="str">
        <f t="shared" si="57"/>
        <v>Sefa Homoeo Hall (Abul Kalam)</v>
      </c>
    </row>
    <row r="1199" spans="1:16" hidden="1">
      <c r="A1199" t="str">
        <f t="shared" si="55"/>
        <v>74-294</v>
      </c>
      <c r="B1199">
        <f t="shared" si="56"/>
        <v>74</v>
      </c>
      <c r="C1199">
        <v>294</v>
      </c>
      <c r="D1199" t="s">
        <v>27</v>
      </c>
      <c r="E1199" t="s">
        <v>4092</v>
      </c>
      <c r="F1199">
        <v>6108</v>
      </c>
      <c r="G1199" t="s">
        <v>4093</v>
      </c>
      <c r="H1199">
        <v>1714926516</v>
      </c>
      <c r="I1199" t="s">
        <v>3968</v>
      </c>
      <c r="J1199" t="s">
        <v>230</v>
      </c>
      <c r="K1199" t="s">
        <v>152</v>
      </c>
      <c r="L1199">
        <v>0</v>
      </c>
      <c r="M1199" t="s">
        <v>4083</v>
      </c>
      <c r="P1199" s="31" t="str">
        <f t="shared" si="57"/>
        <v>Shati Homoeo Hall (Robiul Islam)</v>
      </c>
    </row>
    <row r="1200" spans="1:16" hidden="1">
      <c r="A1200" t="str">
        <f t="shared" si="55"/>
        <v>75-294</v>
      </c>
      <c r="B1200">
        <f t="shared" si="56"/>
        <v>75</v>
      </c>
      <c r="C1200">
        <v>294</v>
      </c>
      <c r="D1200" t="s">
        <v>27</v>
      </c>
      <c r="E1200" t="s">
        <v>4038</v>
      </c>
      <c r="F1200">
        <v>6085</v>
      </c>
      <c r="G1200" t="s">
        <v>4039</v>
      </c>
      <c r="H1200">
        <v>1718877785</v>
      </c>
      <c r="I1200" t="s">
        <v>3982</v>
      </c>
      <c r="J1200" t="s">
        <v>397</v>
      </c>
      <c r="K1200" t="s">
        <v>133</v>
      </c>
      <c r="L1200" t="s">
        <v>4040</v>
      </c>
      <c r="M1200" t="s">
        <v>4041</v>
      </c>
      <c r="P1200" s="31" t="str">
        <f t="shared" si="57"/>
        <v>Sokina Homoeo Hall (Dr. Reajul Islam)</v>
      </c>
    </row>
    <row r="1201" spans="1:16" hidden="1">
      <c r="A1201" t="str">
        <f t="shared" si="55"/>
        <v>76-294</v>
      </c>
      <c r="B1201">
        <f t="shared" si="56"/>
        <v>76</v>
      </c>
      <c r="C1201">
        <v>294</v>
      </c>
      <c r="D1201" t="s">
        <v>27</v>
      </c>
      <c r="E1201" t="s">
        <v>4028</v>
      </c>
      <c r="F1201">
        <v>6082</v>
      </c>
      <c r="G1201" t="s">
        <v>4029</v>
      </c>
      <c r="H1201">
        <v>1718410158</v>
      </c>
      <c r="I1201" t="s">
        <v>4015</v>
      </c>
      <c r="J1201" t="s">
        <v>172</v>
      </c>
      <c r="K1201" t="s">
        <v>152</v>
      </c>
      <c r="L1201">
        <v>0</v>
      </c>
      <c r="M1201" t="s">
        <v>4030</v>
      </c>
      <c r="P1201" s="31" t="str">
        <f t="shared" si="57"/>
        <v>Soykot Homoeo Hall (Mominur Rasid)</v>
      </c>
    </row>
    <row r="1202" spans="1:16" hidden="1">
      <c r="A1202" t="str">
        <f t="shared" si="55"/>
        <v>77-294</v>
      </c>
      <c r="B1202">
        <f t="shared" si="56"/>
        <v>77</v>
      </c>
      <c r="C1202">
        <v>294</v>
      </c>
      <c r="D1202" t="s">
        <v>27</v>
      </c>
      <c r="E1202" t="s">
        <v>4078</v>
      </c>
      <c r="F1202">
        <v>6103</v>
      </c>
      <c r="G1202" t="s">
        <v>4079</v>
      </c>
      <c r="H1202">
        <v>1750852291</v>
      </c>
      <c r="I1202" t="s">
        <v>3968</v>
      </c>
      <c r="J1202" t="s">
        <v>230</v>
      </c>
      <c r="K1202" t="s">
        <v>152</v>
      </c>
      <c r="L1202" t="s">
        <v>4044</v>
      </c>
      <c r="M1202" t="s">
        <v>4080</v>
      </c>
      <c r="P1202" s="31" t="str">
        <f t="shared" si="57"/>
        <v>Surokkito Homoeo Hall (Gones Roy)</v>
      </c>
    </row>
    <row r="1203" spans="1:16" hidden="1">
      <c r="A1203" t="str">
        <f t="shared" si="55"/>
        <v>78-294</v>
      </c>
      <c r="B1203">
        <f t="shared" si="56"/>
        <v>78</v>
      </c>
      <c r="C1203">
        <v>294</v>
      </c>
      <c r="D1203" t="s">
        <v>27</v>
      </c>
      <c r="E1203" t="s">
        <v>4100</v>
      </c>
      <c r="F1203">
        <v>6111</v>
      </c>
      <c r="G1203" t="s">
        <v>4101</v>
      </c>
      <c r="H1203">
        <v>1720688057</v>
      </c>
      <c r="I1203" t="s">
        <v>3968</v>
      </c>
      <c r="J1203" t="s">
        <v>230</v>
      </c>
      <c r="K1203" t="s">
        <v>133</v>
      </c>
      <c r="L1203" t="s">
        <v>4044</v>
      </c>
      <c r="M1203" t="s">
        <v>4099</v>
      </c>
      <c r="P1203" s="31" t="str">
        <f t="shared" si="57"/>
        <v>Tapos H.H (Dr. Tapos Kumar)</v>
      </c>
    </row>
    <row r="1204" spans="1:16" hidden="1">
      <c r="A1204" t="str">
        <f t="shared" si="55"/>
        <v>79-294</v>
      </c>
      <c r="B1204">
        <f t="shared" si="56"/>
        <v>79</v>
      </c>
      <c r="C1204">
        <v>294</v>
      </c>
      <c r="D1204" t="s">
        <v>27</v>
      </c>
      <c r="E1204" t="s">
        <v>4024</v>
      </c>
      <c r="F1204">
        <v>6081</v>
      </c>
      <c r="G1204" t="s">
        <v>4025</v>
      </c>
      <c r="H1204" t="s">
        <v>4026</v>
      </c>
      <c r="I1204" t="s">
        <v>4027</v>
      </c>
      <c r="J1204" t="s">
        <v>172</v>
      </c>
      <c r="K1204" t="s">
        <v>152</v>
      </c>
      <c r="L1204">
        <v>0</v>
      </c>
      <c r="M1204" t="s">
        <v>3998</v>
      </c>
      <c r="P1204" s="31" t="str">
        <f t="shared" si="57"/>
        <v>Tayaba Homoeo Hall (Zahidul Islam)</v>
      </c>
    </row>
    <row r="1205" spans="1:16" hidden="1">
      <c r="A1205" t="str">
        <f t="shared" si="55"/>
        <v>80-294</v>
      </c>
      <c r="B1205">
        <f t="shared" si="56"/>
        <v>80</v>
      </c>
      <c r="C1205">
        <v>294</v>
      </c>
      <c r="D1205" t="s">
        <v>27</v>
      </c>
      <c r="E1205" t="s">
        <v>3958</v>
      </c>
      <c r="F1205">
        <v>6058</v>
      </c>
      <c r="G1205" t="s">
        <v>3959</v>
      </c>
      <c r="H1205" t="s">
        <v>3960</v>
      </c>
      <c r="I1205" t="s">
        <v>131</v>
      </c>
      <c r="J1205" t="s">
        <v>132</v>
      </c>
      <c r="K1205" t="s">
        <v>3961</v>
      </c>
      <c r="L1205" t="s">
        <v>3956</v>
      </c>
      <c r="M1205" t="s">
        <v>3957</v>
      </c>
      <c r="P1205" s="31" t="str">
        <f t="shared" si="57"/>
        <v>Uposhom Homoeo Hall (Dr. Alauddin)</v>
      </c>
    </row>
    <row r="1206" spans="1:16" hidden="1">
      <c r="A1206" t="str">
        <f t="shared" si="55"/>
        <v>81-294</v>
      </c>
      <c r="B1206">
        <f t="shared" si="56"/>
        <v>81</v>
      </c>
      <c r="C1206">
        <v>294</v>
      </c>
      <c r="D1206" t="s">
        <v>27</v>
      </c>
      <c r="E1206" t="s">
        <v>3999</v>
      </c>
      <c r="F1206">
        <v>6072</v>
      </c>
      <c r="G1206" t="s">
        <v>4000</v>
      </c>
      <c r="H1206" t="s">
        <v>4001</v>
      </c>
      <c r="I1206" t="s">
        <v>131</v>
      </c>
      <c r="J1206" t="s">
        <v>132</v>
      </c>
      <c r="K1206" t="s">
        <v>4002</v>
      </c>
      <c r="L1206" t="s">
        <v>3997</v>
      </c>
      <c r="M1206" t="s">
        <v>4003</v>
      </c>
      <c r="P1206" s="31" t="str">
        <f t="shared" si="57"/>
        <v>Uzzal Homoeo Hall (Ab. Rahman)</v>
      </c>
    </row>
    <row r="1207" spans="1:16" hidden="1">
      <c r="A1207" t="str">
        <f t="shared" si="55"/>
        <v>82-294</v>
      </c>
      <c r="B1207">
        <f t="shared" si="56"/>
        <v>82</v>
      </c>
      <c r="C1207">
        <v>294</v>
      </c>
      <c r="D1207" t="s">
        <v>27</v>
      </c>
      <c r="E1207" t="s">
        <v>4077</v>
      </c>
      <c r="F1207">
        <v>6102</v>
      </c>
      <c r="G1207" t="s">
        <v>4000</v>
      </c>
      <c r="H1207">
        <v>1740588492</v>
      </c>
      <c r="I1207" t="s">
        <v>131</v>
      </c>
      <c r="J1207" t="s">
        <v>230</v>
      </c>
      <c r="K1207">
        <v>0</v>
      </c>
      <c r="L1207" t="s">
        <v>4044</v>
      </c>
      <c r="M1207" t="s">
        <v>3957</v>
      </c>
      <c r="P1207" s="31" t="str">
        <f t="shared" si="57"/>
        <v>Uzzal Homoeo Hall (Nazrul Islam)</v>
      </c>
    </row>
    <row r="1208" spans="1:16" hidden="1">
      <c r="A1208" t="str">
        <f t="shared" si="55"/>
        <v>83-294</v>
      </c>
      <c r="B1208">
        <f t="shared" si="56"/>
        <v>83</v>
      </c>
      <c r="C1208">
        <v>294</v>
      </c>
      <c r="D1208" t="s">
        <v>27</v>
      </c>
      <c r="E1208" t="s">
        <v>4013</v>
      </c>
      <c r="F1208">
        <v>6077</v>
      </c>
      <c r="G1208" t="s">
        <v>4014</v>
      </c>
      <c r="H1208">
        <v>1737392551</v>
      </c>
      <c r="I1208" t="s">
        <v>4015</v>
      </c>
      <c r="J1208" t="s">
        <v>172</v>
      </c>
      <c r="K1208" t="s">
        <v>138</v>
      </c>
      <c r="L1208" t="s">
        <v>3989</v>
      </c>
      <c r="M1208" t="s">
        <v>4012</v>
      </c>
      <c r="P1208" s="31" t="str">
        <f t="shared" si="57"/>
        <v>Yousuf Homoeo Hall (  Ab. Kayum)</v>
      </c>
    </row>
    <row r="1209" spans="1:16" hidden="1">
      <c r="A1209" t="str">
        <f t="shared" si="55"/>
        <v>1-297</v>
      </c>
      <c r="B1209">
        <f t="shared" si="56"/>
        <v>1</v>
      </c>
      <c r="C1209">
        <v>297</v>
      </c>
      <c r="D1209" t="s">
        <v>5089</v>
      </c>
      <c r="E1209" t="s">
        <v>5100</v>
      </c>
      <c r="F1209">
        <v>6628</v>
      </c>
      <c r="G1209" t="s">
        <v>5101</v>
      </c>
      <c r="H1209">
        <v>1722674136</v>
      </c>
      <c r="I1209" t="s">
        <v>131</v>
      </c>
      <c r="J1209" t="s">
        <v>172</v>
      </c>
      <c r="K1209" t="s">
        <v>133</v>
      </c>
      <c r="L1209" t="s">
        <v>5073</v>
      </c>
      <c r="M1209" t="s">
        <v>5102</v>
      </c>
      <c r="P1209" s="31" t="str">
        <f t="shared" si="57"/>
        <v>Aidtta Homoeo Hall (Dr. Asis Sarkar)</v>
      </c>
    </row>
    <row r="1210" spans="1:16" hidden="1">
      <c r="A1210" t="str">
        <f t="shared" si="55"/>
        <v>2-297</v>
      </c>
      <c r="B1210">
        <f t="shared" si="56"/>
        <v>2</v>
      </c>
      <c r="C1210">
        <v>297</v>
      </c>
      <c r="D1210" t="s">
        <v>5089</v>
      </c>
      <c r="E1210" t="s">
        <v>5105</v>
      </c>
      <c r="F1210">
        <v>6630</v>
      </c>
      <c r="G1210" t="s">
        <v>5106</v>
      </c>
      <c r="H1210">
        <v>1713817628</v>
      </c>
      <c r="I1210" t="s">
        <v>1038</v>
      </c>
      <c r="J1210" t="s">
        <v>172</v>
      </c>
      <c r="K1210" t="s">
        <v>152</v>
      </c>
      <c r="L1210" t="s">
        <v>5107</v>
      </c>
      <c r="M1210" t="s">
        <v>5108</v>
      </c>
      <c r="P1210" s="31" t="str">
        <f t="shared" si="57"/>
        <v>Anwar Pharmachy (Dr. Pinki Akter)</v>
      </c>
    </row>
    <row r="1211" spans="1:16" hidden="1">
      <c r="A1211" t="str">
        <f t="shared" si="55"/>
        <v>3-297</v>
      </c>
      <c r="B1211">
        <f t="shared" si="56"/>
        <v>3</v>
      </c>
      <c r="C1211">
        <v>297</v>
      </c>
      <c r="D1211" t="s">
        <v>5089</v>
      </c>
      <c r="E1211" t="s">
        <v>5174</v>
      </c>
      <c r="F1211">
        <v>6664</v>
      </c>
      <c r="G1211" t="s">
        <v>5175</v>
      </c>
      <c r="H1211">
        <v>0</v>
      </c>
      <c r="I1211" t="s">
        <v>131</v>
      </c>
      <c r="J1211" t="s">
        <v>274</v>
      </c>
      <c r="K1211" t="s">
        <v>138</v>
      </c>
      <c r="L1211" t="s">
        <v>5172</v>
      </c>
      <c r="M1211" t="s">
        <v>5173</v>
      </c>
      <c r="P1211" s="31" t="str">
        <f t="shared" si="57"/>
        <v>Datta Homoeo Hall (Dr. Datta Babu)</v>
      </c>
    </row>
    <row r="1212" spans="1:16" hidden="1">
      <c r="A1212" t="str">
        <f t="shared" si="55"/>
        <v>4-297</v>
      </c>
      <c r="B1212">
        <f t="shared" si="56"/>
        <v>4</v>
      </c>
      <c r="C1212">
        <v>297</v>
      </c>
      <c r="D1212" t="s">
        <v>5089</v>
      </c>
      <c r="E1212" t="s">
        <v>5188</v>
      </c>
      <c r="F1212">
        <v>6671</v>
      </c>
      <c r="G1212" t="s">
        <v>1008</v>
      </c>
      <c r="H1212">
        <v>1756556925</v>
      </c>
      <c r="I1212" t="s">
        <v>131</v>
      </c>
      <c r="J1212" t="s">
        <v>274</v>
      </c>
      <c r="K1212" t="s">
        <v>133</v>
      </c>
      <c r="L1212" t="s">
        <v>5082</v>
      </c>
      <c r="M1212" t="s">
        <v>5180</v>
      </c>
      <c r="P1212" s="31" t="str">
        <f t="shared" si="57"/>
        <v>Hanimen Homoeo Hall (Dr. Ajid)</v>
      </c>
    </row>
    <row r="1213" spans="1:16" hidden="1">
      <c r="A1213" t="str">
        <f t="shared" si="55"/>
        <v>5-297</v>
      </c>
      <c r="B1213">
        <f t="shared" si="56"/>
        <v>5</v>
      </c>
      <c r="C1213">
        <v>297</v>
      </c>
      <c r="D1213" t="s">
        <v>5089</v>
      </c>
      <c r="E1213" t="s">
        <v>5131</v>
      </c>
      <c r="F1213">
        <v>6643</v>
      </c>
      <c r="G1213" t="s">
        <v>5132</v>
      </c>
      <c r="H1213">
        <v>1702357021</v>
      </c>
      <c r="I1213" t="s">
        <v>131</v>
      </c>
      <c r="J1213" t="s">
        <v>397</v>
      </c>
      <c r="K1213" t="s">
        <v>152</v>
      </c>
      <c r="L1213" t="s">
        <v>1359</v>
      </c>
      <c r="M1213" t="s">
        <v>5128</v>
      </c>
      <c r="P1213" s="31" t="str">
        <f t="shared" si="57"/>
        <v>Hiron Homoeo Hall (Dr. Nil Ratan)</v>
      </c>
    </row>
    <row r="1214" spans="1:16" hidden="1">
      <c r="A1214" t="str">
        <f t="shared" si="55"/>
        <v>6-297</v>
      </c>
      <c r="B1214">
        <f t="shared" si="56"/>
        <v>6</v>
      </c>
      <c r="C1214">
        <v>297</v>
      </c>
      <c r="D1214" t="s">
        <v>5089</v>
      </c>
      <c r="E1214" t="s">
        <v>2144</v>
      </c>
      <c r="F1214">
        <v>6661</v>
      </c>
      <c r="G1214" t="s">
        <v>5167</v>
      </c>
      <c r="H1214">
        <v>1758144142</v>
      </c>
      <c r="I1214" t="s">
        <v>326</v>
      </c>
      <c r="J1214" t="s">
        <v>230</v>
      </c>
      <c r="K1214" t="s">
        <v>133</v>
      </c>
      <c r="L1214" t="s">
        <v>5063</v>
      </c>
      <c r="M1214" t="s">
        <v>5168</v>
      </c>
      <c r="P1214" s="31" t="str">
        <f t="shared" si="57"/>
        <v>Janaprio Pharmacy (Dr. Mizanur Rahman)</v>
      </c>
    </row>
    <row r="1215" spans="1:16" hidden="1">
      <c r="A1215" t="str">
        <f t="shared" si="55"/>
        <v>7-297</v>
      </c>
      <c r="B1215">
        <f t="shared" si="56"/>
        <v>7</v>
      </c>
      <c r="C1215">
        <v>297</v>
      </c>
      <c r="D1215" t="s">
        <v>5089</v>
      </c>
      <c r="E1215" t="s">
        <v>5186</v>
      </c>
      <c r="F1215">
        <v>6670</v>
      </c>
      <c r="G1215" t="s">
        <v>5187</v>
      </c>
      <c r="H1215">
        <v>1736621517</v>
      </c>
      <c r="I1215" t="s">
        <v>131</v>
      </c>
      <c r="J1215" t="s">
        <v>274</v>
      </c>
      <c r="K1215" t="s">
        <v>133</v>
      </c>
      <c r="L1215" t="s">
        <v>5082</v>
      </c>
      <c r="M1215" t="s">
        <v>5180</v>
      </c>
      <c r="P1215" s="31" t="str">
        <f t="shared" si="57"/>
        <v>Joye Homoeo Hall (Dr. Pronoyon)</v>
      </c>
    </row>
    <row r="1216" spans="1:16" hidden="1">
      <c r="A1216" t="str">
        <f t="shared" si="55"/>
        <v>8-297</v>
      </c>
      <c r="B1216">
        <f t="shared" si="56"/>
        <v>8</v>
      </c>
      <c r="C1216">
        <v>297</v>
      </c>
      <c r="D1216" t="s">
        <v>5089</v>
      </c>
      <c r="E1216" t="s">
        <v>5169</v>
      </c>
      <c r="F1216">
        <v>6662</v>
      </c>
      <c r="G1216" t="s">
        <v>2405</v>
      </c>
      <c r="H1216">
        <v>1913152263</v>
      </c>
      <c r="I1216" t="s">
        <v>326</v>
      </c>
      <c r="J1216" t="s">
        <v>230</v>
      </c>
      <c r="K1216" t="s">
        <v>133</v>
      </c>
      <c r="L1216" t="s">
        <v>5063</v>
      </c>
      <c r="M1216" t="s">
        <v>5168</v>
      </c>
      <c r="P1216" s="31" t="str">
        <f t="shared" si="57"/>
        <v>Maa Pharmacy (Dr. Iqbal Hussen)</v>
      </c>
    </row>
    <row r="1217" spans="1:16" hidden="1">
      <c r="A1217" t="str">
        <f t="shared" si="55"/>
        <v>9-297</v>
      </c>
      <c r="B1217">
        <f t="shared" si="56"/>
        <v>9</v>
      </c>
      <c r="C1217">
        <v>297</v>
      </c>
      <c r="D1217" t="s">
        <v>5089</v>
      </c>
      <c r="E1217" t="s">
        <v>5098</v>
      </c>
      <c r="F1217">
        <v>6627</v>
      </c>
      <c r="G1217" t="s">
        <v>5099</v>
      </c>
      <c r="H1217">
        <v>1726201797</v>
      </c>
      <c r="I1217" t="s">
        <v>131</v>
      </c>
      <c r="J1217" t="s">
        <v>172</v>
      </c>
      <c r="K1217" t="s">
        <v>133</v>
      </c>
      <c r="L1217" t="s">
        <v>5046</v>
      </c>
      <c r="M1217" t="s">
        <v>5097</v>
      </c>
      <c r="P1217" s="31" t="str">
        <f t="shared" si="57"/>
        <v>Mishanto Homoeo Hall (Dr. Sontush Kar)</v>
      </c>
    </row>
    <row r="1218" spans="1:16" hidden="1">
      <c r="A1218" t="str">
        <f t="shared" ref="A1218:A1281" si="58">B1218&amp;"-"&amp;C1218</f>
        <v>10-297</v>
      </c>
      <c r="B1218">
        <f t="shared" ref="B1218:B1281" si="59">IF(C1218=C1217,B1217+1,1)</f>
        <v>10</v>
      </c>
      <c r="C1218">
        <v>297</v>
      </c>
      <c r="D1218" t="s">
        <v>5089</v>
      </c>
      <c r="E1218" t="s">
        <v>5147</v>
      </c>
      <c r="F1218">
        <v>6651</v>
      </c>
      <c r="G1218" t="s">
        <v>5136</v>
      </c>
      <c r="H1218">
        <v>1715767016</v>
      </c>
      <c r="I1218" t="s">
        <v>131</v>
      </c>
      <c r="J1218" t="s">
        <v>230</v>
      </c>
      <c r="K1218" t="s">
        <v>152</v>
      </c>
      <c r="L1218" t="s">
        <v>5063</v>
      </c>
      <c r="M1218" t="s">
        <v>5145</v>
      </c>
      <c r="P1218" s="31" t="str">
        <f t="shared" ref="P1218:P1281" si="60">PROPER(G1218&amp;" ("&amp;E1218&amp;")")</f>
        <v>Nipa Homoeo Hall (Dr. Kanu Acharjaa)</v>
      </c>
    </row>
    <row r="1219" spans="1:16" hidden="1">
      <c r="A1219" t="str">
        <f t="shared" si="58"/>
        <v>11-297</v>
      </c>
      <c r="B1219">
        <f t="shared" si="59"/>
        <v>11</v>
      </c>
      <c r="C1219">
        <v>297</v>
      </c>
      <c r="D1219" t="s">
        <v>5089</v>
      </c>
      <c r="E1219" t="s">
        <v>5161</v>
      </c>
      <c r="F1219">
        <v>6658</v>
      </c>
      <c r="G1219" t="s">
        <v>432</v>
      </c>
      <c r="H1219">
        <v>1752413248</v>
      </c>
      <c r="I1219" t="s">
        <v>131</v>
      </c>
      <c r="J1219" t="s">
        <v>230</v>
      </c>
      <c r="K1219" t="s">
        <v>133</v>
      </c>
      <c r="L1219" t="s">
        <v>5063</v>
      </c>
      <c r="M1219" t="s">
        <v>5160</v>
      </c>
      <c r="P1219" s="31" t="str">
        <f t="shared" si="60"/>
        <v>Nur Homoeo Hall (Dr. Abdun Noor)</v>
      </c>
    </row>
    <row r="1220" spans="1:16" hidden="1">
      <c r="A1220" t="str">
        <f t="shared" si="58"/>
        <v>12-297</v>
      </c>
      <c r="B1220">
        <f t="shared" si="59"/>
        <v>12</v>
      </c>
      <c r="C1220">
        <v>297</v>
      </c>
      <c r="D1220" t="s">
        <v>5089</v>
      </c>
      <c r="E1220" t="s">
        <v>5151</v>
      </c>
      <c r="F1220">
        <v>6654</v>
      </c>
      <c r="G1220" t="s">
        <v>5152</v>
      </c>
      <c r="H1220">
        <v>1743225166</v>
      </c>
      <c r="I1220" t="s">
        <v>131</v>
      </c>
      <c r="J1220" t="s">
        <v>230</v>
      </c>
      <c r="K1220" t="s">
        <v>133</v>
      </c>
      <c r="L1220" t="s">
        <v>5063</v>
      </c>
      <c r="M1220" t="s">
        <v>5145</v>
      </c>
      <c r="P1220" s="31" t="str">
        <f t="shared" si="60"/>
        <v>Panna Homoeo Hall (Dr. Motiur Rahman)</v>
      </c>
    </row>
    <row r="1221" spans="1:16" hidden="1">
      <c r="A1221" t="str">
        <f t="shared" si="58"/>
        <v>13-297</v>
      </c>
      <c r="B1221">
        <f t="shared" si="59"/>
        <v>13</v>
      </c>
      <c r="C1221">
        <v>297</v>
      </c>
      <c r="D1221" t="s">
        <v>5089</v>
      </c>
      <c r="E1221" t="s">
        <v>5133</v>
      </c>
      <c r="F1221">
        <v>6644</v>
      </c>
      <c r="G1221" t="s">
        <v>5134</v>
      </c>
      <c r="H1221">
        <v>1752518452</v>
      </c>
      <c r="I1221" t="s">
        <v>131</v>
      </c>
      <c r="J1221" t="s">
        <v>397</v>
      </c>
      <c r="K1221" t="s">
        <v>138</v>
      </c>
      <c r="L1221" t="s">
        <v>1359</v>
      </c>
      <c r="M1221" t="s">
        <v>5128</v>
      </c>
      <c r="P1221" s="31" t="str">
        <f t="shared" si="60"/>
        <v>Pria Homoeo Hall (Dr. Shapan)</v>
      </c>
    </row>
    <row r="1222" spans="1:16" hidden="1">
      <c r="A1222" t="str">
        <f t="shared" si="58"/>
        <v>14-297</v>
      </c>
      <c r="B1222">
        <f t="shared" si="59"/>
        <v>14</v>
      </c>
      <c r="C1222">
        <v>297</v>
      </c>
      <c r="D1222" t="s">
        <v>5089</v>
      </c>
      <c r="E1222" t="s">
        <v>5170</v>
      </c>
      <c r="F1222">
        <v>6663</v>
      </c>
      <c r="G1222" t="s">
        <v>5171</v>
      </c>
      <c r="H1222">
        <v>1713809497</v>
      </c>
      <c r="I1222" t="s">
        <v>131</v>
      </c>
      <c r="J1222" t="s">
        <v>274</v>
      </c>
      <c r="K1222" t="s">
        <v>138</v>
      </c>
      <c r="L1222" t="s">
        <v>5172</v>
      </c>
      <c r="M1222" t="s">
        <v>5173</v>
      </c>
      <c r="P1222" s="31" t="str">
        <f t="shared" si="60"/>
        <v>Profullo Homoeo Hall (Dr. Prosun)</v>
      </c>
    </row>
    <row r="1223" spans="1:16" hidden="1">
      <c r="A1223" t="str">
        <f t="shared" si="58"/>
        <v>15-297</v>
      </c>
      <c r="B1223">
        <f t="shared" si="59"/>
        <v>15</v>
      </c>
      <c r="C1223">
        <v>297</v>
      </c>
      <c r="D1223" t="s">
        <v>5089</v>
      </c>
      <c r="E1223" t="s">
        <v>5138</v>
      </c>
      <c r="F1223">
        <v>6646</v>
      </c>
      <c r="G1223" t="s">
        <v>5139</v>
      </c>
      <c r="H1223">
        <v>1712275329</v>
      </c>
      <c r="I1223" t="s">
        <v>131</v>
      </c>
      <c r="J1223" t="s">
        <v>397</v>
      </c>
      <c r="K1223" t="s">
        <v>152</v>
      </c>
      <c r="L1223" t="s">
        <v>1359</v>
      </c>
      <c r="M1223" t="s">
        <v>5128</v>
      </c>
      <c r="P1223" s="31" t="str">
        <f t="shared" si="60"/>
        <v>Read Homoeo Hall (Dr. Mosaraf)</v>
      </c>
    </row>
    <row r="1224" spans="1:16" hidden="1">
      <c r="A1224" t="str">
        <f t="shared" si="58"/>
        <v>16-297</v>
      </c>
      <c r="B1224">
        <f t="shared" si="59"/>
        <v>16</v>
      </c>
      <c r="C1224">
        <v>297</v>
      </c>
      <c r="D1224" t="s">
        <v>5089</v>
      </c>
      <c r="E1224" t="s">
        <v>5165</v>
      </c>
      <c r="F1224">
        <v>6660</v>
      </c>
      <c r="G1224" t="s">
        <v>5166</v>
      </c>
      <c r="H1224">
        <v>1750240072</v>
      </c>
      <c r="I1224" t="s">
        <v>131</v>
      </c>
      <c r="J1224" t="s">
        <v>230</v>
      </c>
      <c r="K1224" t="s">
        <v>133</v>
      </c>
      <c r="L1224" t="s">
        <v>5063</v>
      </c>
      <c r="M1224" t="s">
        <v>5164</v>
      </c>
      <c r="P1224" s="31" t="str">
        <f t="shared" si="60"/>
        <v>Santus Homoeo Hall (Dr. Santus)</v>
      </c>
    </row>
    <row r="1225" spans="1:16" hidden="1">
      <c r="A1225" t="str">
        <f t="shared" si="58"/>
        <v>17-297</v>
      </c>
      <c r="B1225">
        <f t="shared" si="59"/>
        <v>17</v>
      </c>
      <c r="C1225">
        <v>297</v>
      </c>
      <c r="D1225" t="s">
        <v>5089</v>
      </c>
      <c r="E1225" t="s">
        <v>5162</v>
      </c>
      <c r="F1225">
        <v>6659</v>
      </c>
      <c r="G1225" t="s">
        <v>5163</v>
      </c>
      <c r="H1225">
        <v>1915848657</v>
      </c>
      <c r="I1225" t="s">
        <v>131</v>
      </c>
      <c r="J1225" t="s">
        <v>230</v>
      </c>
      <c r="K1225" t="s">
        <v>133</v>
      </c>
      <c r="L1225" t="s">
        <v>5063</v>
      </c>
      <c r="M1225" t="s">
        <v>5164</v>
      </c>
      <c r="P1225" s="31" t="str">
        <f t="shared" si="60"/>
        <v>Sarma Homoeo Hall (Dr. Bidda Busan)</v>
      </c>
    </row>
    <row r="1226" spans="1:16" hidden="1">
      <c r="A1226" t="str">
        <f t="shared" si="58"/>
        <v>18-297</v>
      </c>
      <c r="B1226">
        <f t="shared" si="59"/>
        <v>18</v>
      </c>
      <c r="C1226">
        <v>297</v>
      </c>
      <c r="D1226" t="s">
        <v>5089</v>
      </c>
      <c r="E1226" t="s">
        <v>906</v>
      </c>
      <c r="F1226">
        <v>6637</v>
      </c>
      <c r="G1226" t="s">
        <v>1207</v>
      </c>
      <c r="H1226">
        <v>1911175449</v>
      </c>
      <c r="I1226" t="s">
        <v>131</v>
      </c>
      <c r="J1226" t="s">
        <v>397</v>
      </c>
      <c r="K1226" t="s">
        <v>152</v>
      </c>
      <c r="L1226" t="s">
        <v>1359</v>
      </c>
      <c r="M1226" t="s">
        <v>5118</v>
      </c>
      <c r="P1226" s="31" t="str">
        <f t="shared" si="60"/>
        <v>Shahjalal Homoeo Hall (Dr. Amirul)</v>
      </c>
    </row>
    <row r="1227" spans="1:16" hidden="1">
      <c r="A1227" t="str">
        <f t="shared" si="58"/>
        <v>19-297</v>
      </c>
      <c r="B1227">
        <f t="shared" si="59"/>
        <v>19</v>
      </c>
      <c r="C1227">
        <v>297</v>
      </c>
      <c r="D1227" t="s">
        <v>5089</v>
      </c>
      <c r="E1227" t="s">
        <v>5156</v>
      </c>
      <c r="F1227">
        <v>6656</v>
      </c>
      <c r="G1227" t="s">
        <v>5157</v>
      </c>
      <c r="H1227">
        <v>1726791994</v>
      </c>
      <c r="I1227" t="s">
        <v>131</v>
      </c>
      <c r="J1227" t="s">
        <v>230</v>
      </c>
      <c r="K1227" t="s">
        <v>133</v>
      </c>
      <c r="L1227" t="s">
        <v>5063</v>
      </c>
      <c r="M1227" t="s">
        <v>5155</v>
      </c>
      <c r="P1227" s="31" t="str">
        <f t="shared" si="60"/>
        <v>Sheba Homoeo Hall (Dr. Sujit Das)</v>
      </c>
    </row>
    <row r="1228" spans="1:16" hidden="1">
      <c r="A1228" t="str">
        <f t="shared" si="58"/>
        <v>20-297</v>
      </c>
      <c r="B1228">
        <f t="shared" si="59"/>
        <v>20</v>
      </c>
      <c r="C1228">
        <v>297</v>
      </c>
      <c r="D1228" t="s">
        <v>5089</v>
      </c>
      <c r="E1228" t="s">
        <v>5092</v>
      </c>
      <c r="F1228">
        <v>6625</v>
      </c>
      <c r="G1228" t="s">
        <v>5093</v>
      </c>
      <c r="H1228">
        <v>1719473574</v>
      </c>
      <c r="I1228" t="s">
        <v>131</v>
      </c>
      <c r="J1228" t="s">
        <v>172</v>
      </c>
      <c r="K1228" t="s">
        <v>133</v>
      </c>
      <c r="L1228" t="s">
        <v>5094</v>
      </c>
      <c r="M1228" t="s">
        <v>5095</v>
      </c>
      <c r="P1228" s="31" t="str">
        <f t="shared" si="60"/>
        <v>Sibali Homoeo Hall (Dr. Bishnu Prosad Das)</v>
      </c>
    </row>
    <row r="1229" spans="1:16" hidden="1">
      <c r="A1229" t="str">
        <f t="shared" si="58"/>
        <v>21-297</v>
      </c>
      <c r="B1229">
        <f t="shared" si="59"/>
        <v>21</v>
      </c>
      <c r="C1229">
        <v>297</v>
      </c>
      <c r="D1229" t="s">
        <v>5089</v>
      </c>
      <c r="E1229" t="s">
        <v>5182</v>
      </c>
      <c r="F1229">
        <v>6668</v>
      </c>
      <c r="G1229" t="s">
        <v>5183</v>
      </c>
      <c r="H1229">
        <v>1712376922</v>
      </c>
      <c r="I1229" t="s">
        <v>131</v>
      </c>
      <c r="J1229" t="s">
        <v>274</v>
      </c>
      <c r="K1229" t="s">
        <v>138</v>
      </c>
      <c r="L1229" t="s">
        <v>5082</v>
      </c>
      <c r="M1229" t="s">
        <v>5107</v>
      </c>
      <c r="N1229" t="s">
        <v>10653</v>
      </c>
      <c r="P1229" s="31" t="str">
        <f t="shared" si="60"/>
        <v>Sreegdhna Homoeo Hall (Dr. Shapon)</v>
      </c>
    </row>
    <row r="1230" spans="1:16" hidden="1">
      <c r="A1230" t="str">
        <f t="shared" si="58"/>
        <v>22-297</v>
      </c>
      <c r="B1230">
        <f t="shared" si="59"/>
        <v>22</v>
      </c>
      <c r="C1230">
        <v>297</v>
      </c>
      <c r="D1230" t="s">
        <v>5089</v>
      </c>
      <c r="E1230" t="s">
        <v>5146</v>
      </c>
      <c r="F1230">
        <v>6650</v>
      </c>
      <c r="G1230" t="s">
        <v>1713</v>
      </c>
      <c r="H1230">
        <v>1917199381</v>
      </c>
      <c r="I1230" t="s">
        <v>131</v>
      </c>
      <c r="J1230" t="s">
        <v>230</v>
      </c>
      <c r="K1230" t="s">
        <v>152</v>
      </c>
      <c r="L1230" t="s">
        <v>5063</v>
      </c>
      <c r="M1230" t="s">
        <v>5145</v>
      </c>
      <c r="P1230" s="31" t="str">
        <f t="shared" si="60"/>
        <v>Sumaiya Homoeo Hall (Dr. A. Hannan)</v>
      </c>
    </row>
    <row r="1231" spans="1:16" hidden="1">
      <c r="A1231" t="str">
        <f t="shared" si="58"/>
        <v>23-297</v>
      </c>
      <c r="B1231">
        <f t="shared" si="59"/>
        <v>23</v>
      </c>
      <c r="C1231">
        <v>297</v>
      </c>
      <c r="D1231" t="s">
        <v>5089</v>
      </c>
      <c r="E1231" t="s">
        <v>5090</v>
      </c>
      <c r="F1231">
        <v>6624</v>
      </c>
      <c r="G1231" t="s">
        <v>5091</v>
      </c>
      <c r="H1231">
        <v>1723698065</v>
      </c>
      <c r="I1231" t="s">
        <v>131</v>
      </c>
      <c r="J1231" t="s">
        <v>172</v>
      </c>
      <c r="K1231" t="s">
        <v>152</v>
      </c>
      <c r="L1231" t="s">
        <v>5073</v>
      </c>
      <c r="M1231" t="s">
        <v>5073</v>
      </c>
      <c r="P1231" s="31" t="str">
        <f t="shared" si="60"/>
        <v>Sunarbangla Homoeo Hall (Dr. Nipesh )</v>
      </c>
    </row>
    <row r="1232" spans="1:16" hidden="1">
      <c r="A1232" t="str">
        <f t="shared" si="58"/>
        <v>24-297</v>
      </c>
      <c r="B1232">
        <f t="shared" si="59"/>
        <v>24</v>
      </c>
      <c r="C1232">
        <v>297</v>
      </c>
      <c r="D1232" t="s">
        <v>5089</v>
      </c>
      <c r="E1232" t="s">
        <v>5121</v>
      </c>
      <c r="F1232">
        <v>6638</v>
      </c>
      <c r="G1232" t="s">
        <v>5122</v>
      </c>
      <c r="H1232">
        <v>1753045387</v>
      </c>
      <c r="I1232" t="s">
        <v>131</v>
      </c>
      <c r="J1232" t="s">
        <v>397</v>
      </c>
      <c r="K1232" t="s">
        <v>138</v>
      </c>
      <c r="L1232" t="s">
        <v>1359</v>
      </c>
      <c r="M1232" t="s">
        <v>5123</v>
      </c>
      <c r="P1232" s="31" t="str">
        <f t="shared" si="60"/>
        <v>Takia Homoeo Hall (Dr. Jamirul Haque)</v>
      </c>
    </row>
    <row r="1233" spans="1:16" hidden="1">
      <c r="A1233" t="str">
        <f t="shared" si="58"/>
        <v>1-322</v>
      </c>
      <c r="B1233">
        <f t="shared" si="59"/>
        <v>1</v>
      </c>
      <c r="C1233">
        <v>322</v>
      </c>
      <c r="D1233" t="s">
        <v>6483</v>
      </c>
      <c r="E1233" t="s">
        <v>1961</v>
      </c>
      <c r="F1233">
        <v>7570</v>
      </c>
      <c r="G1233" t="s">
        <v>6506</v>
      </c>
      <c r="H1233">
        <v>1712409985</v>
      </c>
      <c r="I1233" t="s">
        <v>131</v>
      </c>
      <c r="J1233" t="s">
        <v>172</v>
      </c>
      <c r="K1233" t="s">
        <v>138</v>
      </c>
      <c r="L1233" t="s">
        <v>6503</v>
      </c>
      <c r="M1233" t="s">
        <v>6507</v>
      </c>
      <c r="P1233" s="31" t="str">
        <f t="shared" si="60"/>
        <v>Al-Mamun (Dr. Aminul )</v>
      </c>
    </row>
    <row r="1234" spans="1:16" hidden="1">
      <c r="A1234" t="str">
        <f t="shared" si="58"/>
        <v>2-322</v>
      </c>
      <c r="B1234">
        <f t="shared" si="59"/>
        <v>2</v>
      </c>
      <c r="C1234">
        <v>322</v>
      </c>
      <c r="D1234" t="s">
        <v>6483</v>
      </c>
      <c r="E1234" t="s">
        <v>6490</v>
      </c>
      <c r="F1234">
        <v>7561</v>
      </c>
      <c r="G1234" t="s">
        <v>6491</v>
      </c>
      <c r="H1234">
        <v>1713563667</v>
      </c>
      <c r="I1234" t="s">
        <v>131</v>
      </c>
      <c r="J1234" t="s">
        <v>132</v>
      </c>
      <c r="K1234" t="s">
        <v>152</v>
      </c>
      <c r="L1234" t="s">
        <v>6486</v>
      </c>
      <c r="M1234" t="s">
        <v>1359</v>
      </c>
      <c r="P1234" s="31" t="str">
        <f t="shared" si="60"/>
        <v>Anana Ho Hall (Dr. Naraion )</v>
      </c>
    </row>
    <row r="1235" spans="1:16" hidden="1">
      <c r="A1235" t="str">
        <f t="shared" si="58"/>
        <v>3-322</v>
      </c>
      <c r="B1235">
        <f t="shared" si="59"/>
        <v>3</v>
      </c>
      <c r="C1235">
        <v>322</v>
      </c>
      <c r="D1235" t="s">
        <v>6483</v>
      </c>
      <c r="E1235" t="s">
        <v>6563</v>
      </c>
      <c r="F1235">
        <v>7598</v>
      </c>
      <c r="G1235" t="s">
        <v>6564</v>
      </c>
      <c r="H1235">
        <v>1754231091</v>
      </c>
      <c r="I1235" t="s">
        <v>131</v>
      </c>
      <c r="J1235" t="s">
        <v>274</v>
      </c>
      <c r="K1235" t="s">
        <v>1315</v>
      </c>
      <c r="L1235" t="s">
        <v>6558</v>
      </c>
      <c r="M1235" t="s">
        <v>6559</v>
      </c>
      <c r="P1235" s="31" t="str">
        <f t="shared" si="60"/>
        <v>Arodosho Ho Hall (Dr. Rasesh )</v>
      </c>
    </row>
    <row r="1236" spans="1:16" hidden="1">
      <c r="A1236" t="str">
        <f t="shared" si="58"/>
        <v>4-322</v>
      </c>
      <c r="B1236">
        <f t="shared" si="59"/>
        <v>4</v>
      </c>
      <c r="C1236">
        <v>322</v>
      </c>
      <c r="D1236" t="s">
        <v>6483</v>
      </c>
      <c r="E1236" t="s">
        <v>2465</v>
      </c>
      <c r="F1236">
        <v>7608</v>
      </c>
      <c r="G1236" t="s">
        <v>6589</v>
      </c>
      <c r="H1236">
        <v>1672533015</v>
      </c>
      <c r="I1236" t="s">
        <v>6567</v>
      </c>
      <c r="J1236" t="s">
        <v>306</v>
      </c>
      <c r="K1236" t="s">
        <v>152</v>
      </c>
      <c r="L1236" t="s">
        <v>6577</v>
      </c>
      <c r="M1236" t="s">
        <v>6588</v>
      </c>
      <c r="N1236" t="s">
        <v>10653</v>
      </c>
      <c r="P1236" s="31" t="str">
        <f t="shared" si="60"/>
        <v>B.Desh Ho Hall (Dr. Pronoy)</v>
      </c>
    </row>
    <row r="1237" spans="1:16" hidden="1">
      <c r="A1237" t="str">
        <f t="shared" si="58"/>
        <v>5-322</v>
      </c>
      <c r="B1237">
        <f t="shared" si="59"/>
        <v>5</v>
      </c>
      <c r="C1237">
        <v>322</v>
      </c>
      <c r="D1237" t="s">
        <v>6483</v>
      </c>
      <c r="E1237" t="s">
        <v>6578</v>
      </c>
      <c r="F1237">
        <v>7604</v>
      </c>
      <c r="G1237" t="s">
        <v>6579</v>
      </c>
      <c r="H1237">
        <v>1558869876</v>
      </c>
      <c r="I1237" t="s">
        <v>6567</v>
      </c>
      <c r="J1237" t="s">
        <v>306</v>
      </c>
      <c r="K1237" t="s">
        <v>133</v>
      </c>
      <c r="L1237" t="s">
        <v>6577</v>
      </c>
      <c r="M1237" t="s">
        <v>6580</v>
      </c>
      <c r="P1237" s="31" t="str">
        <f t="shared" si="60"/>
        <v>Babul Med. Hall (Dr.  Babul )</v>
      </c>
    </row>
    <row r="1238" spans="1:16" hidden="1">
      <c r="A1238" t="str">
        <f t="shared" si="58"/>
        <v>6-322</v>
      </c>
      <c r="B1238">
        <f t="shared" si="59"/>
        <v>6</v>
      </c>
      <c r="C1238">
        <v>322</v>
      </c>
      <c r="D1238" t="s">
        <v>6483</v>
      </c>
      <c r="E1238" t="s">
        <v>2388</v>
      </c>
      <c r="F1238">
        <v>7600</v>
      </c>
      <c r="G1238" t="s">
        <v>3002</v>
      </c>
      <c r="H1238">
        <v>1714981648</v>
      </c>
      <c r="I1238" t="s">
        <v>6567</v>
      </c>
      <c r="J1238" t="s">
        <v>274</v>
      </c>
      <c r="K1238" t="s">
        <v>133</v>
      </c>
      <c r="L1238" t="s">
        <v>6558</v>
      </c>
      <c r="M1238" t="s">
        <v>6568</v>
      </c>
      <c r="P1238" s="31" t="str">
        <f t="shared" si="60"/>
        <v>Babul Medical (Dr. Babul)</v>
      </c>
    </row>
    <row r="1239" spans="1:16" hidden="1">
      <c r="A1239" t="str">
        <f t="shared" si="58"/>
        <v>7-322</v>
      </c>
      <c r="B1239">
        <f t="shared" si="59"/>
        <v>7</v>
      </c>
      <c r="C1239">
        <v>322</v>
      </c>
      <c r="D1239" t="s">
        <v>6483</v>
      </c>
      <c r="E1239" t="s">
        <v>846</v>
      </c>
      <c r="F1239">
        <v>7595</v>
      </c>
      <c r="G1239" t="s">
        <v>6557</v>
      </c>
      <c r="H1239">
        <v>1720350219</v>
      </c>
      <c r="I1239" t="s">
        <v>131</v>
      </c>
      <c r="J1239" t="s">
        <v>274</v>
      </c>
      <c r="K1239" t="s">
        <v>152</v>
      </c>
      <c r="L1239" t="s">
        <v>6558</v>
      </c>
      <c r="M1239" t="s">
        <v>6559</v>
      </c>
      <c r="P1239" s="31" t="str">
        <f t="shared" si="60"/>
        <v>Bejy Ho Hall (Dr. Jibon)</v>
      </c>
    </row>
    <row r="1240" spans="1:16" hidden="1">
      <c r="A1240" t="str">
        <f t="shared" si="58"/>
        <v>8-322</v>
      </c>
      <c r="B1240">
        <f t="shared" si="59"/>
        <v>8</v>
      </c>
      <c r="C1240">
        <v>322</v>
      </c>
      <c r="D1240" t="s">
        <v>6483</v>
      </c>
      <c r="E1240" t="s">
        <v>5586</v>
      </c>
      <c r="F1240">
        <v>7611</v>
      </c>
      <c r="G1240" t="s">
        <v>6595</v>
      </c>
      <c r="H1240">
        <v>1676611583</v>
      </c>
      <c r="I1240" t="s">
        <v>131</v>
      </c>
      <c r="J1240" t="s">
        <v>306</v>
      </c>
      <c r="K1240" t="s">
        <v>152</v>
      </c>
      <c r="L1240" t="s">
        <v>6577</v>
      </c>
      <c r="M1240" t="s">
        <v>6596</v>
      </c>
      <c r="P1240" s="31" t="str">
        <f t="shared" si="60"/>
        <v>Bisudhon Ho Hall (Dr. Khakon)</v>
      </c>
    </row>
    <row r="1241" spans="1:16" hidden="1">
      <c r="A1241" t="str">
        <f t="shared" si="58"/>
        <v>9-322</v>
      </c>
      <c r="B1241">
        <f t="shared" si="59"/>
        <v>9</v>
      </c>
      <c r="C1241">
        <v>322</v>
      </c>
      <c r="D1241" t="s">
        <v>6483</v>
      </c>
      <c r="E1241" t="s">
        <v>6586</v>
      </c>
      <c r="F1241">
        <v>7607</v>
      </c>
      <c r="G1241" t="s">
        <v>6587</v>
      </c>
      <c r="H1241">
        <v>1673129522</v>
      </c>
      <c r="I1241" t="s">
        <v>131</v>
      </c>
      <c r="J1241" t="s">
        <v>306</v>
      </c>
      <c r="K1241" t="s">
        <v>138</v>
      </c>
      <c r="L1241" t="s">
        <v>6577</v>
      </c>
      <c r="M1241" t="s">
        <v>6588</v>
      </c>
      <c r="P1241" s="31" t="str">
        <f t="shared" si="60"/>
        <v>Bodeshi Ho Hall (Dr. Koushik )</v>
      </c>
    </row>
    <row r="1242" spans="1:16" hidden="1">
      <c r="A1242" t="str">
        <f t="shared" si="58"/>
        <v>10-322</v>
      </c>
      <c r="B1242">
        <f t="shared" si="59"/>
        <v>10</v>
      </c>
      <c r="C1242">
        <v>322</v>
      </c>
      <c r="D1242" t="s">
        <v>6483</v>
      </c>
      <c r="E1242" t="s">
        <v>5591</v>
      </c>
      <c r="F1242">
        <v>7574</v>
      </c>
      <c r="G1242" t="s">
        <v>6515</v>
      </c>
      <c r="H1242">
        <v>1735119832</v>
      </c>
      <c r="I1242" t="s">
        <v>131</v>
      </c>
      <c r="J1242" t="s">
        <v>172</v>
      </c>
      <c r="K1242" t="s">
        <v>133</v>
      </c>
      <c r="L1242" t="s">
        <v>6503</v>
      </c>
      <c r="M1242" t="s">
        <v>6507</v>
      </c>
      <c r="P1242" s="31" t="str">
        <f t="shared" si="60"/>
        <v>Borno Ho Hall (Dr. Rajib)</v>
      </c>
    </row>
    <row r="1243" spans="1:16" hidden="1">
      <c r="A1243" t="str">
        <f t="shared" si="58"/>
        <v>11-322</v>
      </c>
      <c r="B1243">
        <f t="shared" si="59"/>
        <v>11</v>
      </c>
      <c r="C1243">
        <v>322</v>
      </c>
      <c r="D1243" t="s">
        <v>6483</v>
      </c>
      <c r="E1243" t="s">
        <v>6600</v>
      </c>
      <c r="F1243">
        <v>7613</v>
      </c>
      <c r="G1243" t="s">
        <v>6601</v>
      </c>
      <c r="H1243">
        <v>1611711787</v>
      </c>
      <c r="I1243" t="s">
        <v>131</v>
      </c>
      <c r="J1243" t="s">
        <v>306</v>
      </c>
      <c r="K1243" t="s">
        <v>138</v>
      </c>
      <c r="L1243" t="s">
        <v>6577</v>
      </c>
      <c r="M1243" t="s">
        <v>6599</v>
      </c>
      <c r="N1243" t="s">
        <v>12082</v>
      </c>
      <c r="O1243" t="s">
        <v>6214</v>
      </c>
      <c r="P1243" s="31" t="str">
        <f t="shared" si="60"/>
        <v>Buiehim Ho (Dr. Rubl)</v>
      </c>
    </row>
    <row r="1244" spans="1:16" hidden="1">
      <c r="A1244" t="str">
        <f t="shared" si="58"/>
        <v>12-322</v>
      </c>
      <c r="B1244">
        <f t="shared" si="59"/>
        <v>12</v>
      </c>
      <c r="C1244">
        <v>322</v>
      </c>
      <c r="D1244" t="s">
        <v>6483</v>
      </c>
      <c r="E1244" t="s">
        <v>6484</v>
      </c>
      <c r="F1244">
        <v>7558</v>
      </c>
      <c r="G1244" t="s">
        <v>6485</v>
      </c>
      <c r="H1244">
        <v>1714680301</v>
      </c>
      <c r="I1244" t="s">
        <v>131</v>
      </c>
      <c r="J1244" t="s">
        <v>132</v>
      </c>
      <c r="K1244" t="s">
        <v>138</v>
      </c>
      <c r="L1244" t="s">
        <v>6486</v>
      </c>
      <c r="M1244" t="s">
        <v>1359</v>
      </c>
      <c r="N1244" t="s">
        <v>12082</v>
      </c>
      <c r="O1244" t="s">
        <v>6185</v>
      </c>
      <c r="P1244" s="31" t="str">
        <f t="shared" si="60"/>
        <v>Chandro Kishor (Dr. Gouranga )</v>
      </c>
    </row>
    <row r="1245" spans="1:16" hidden="1">
      <c r="A1245" t="str">
        <f t="shared" si="58"/>
        <v>13-322</v>
      </c>
      <c r="B1245">
        <f t="shared" si="59"/>
        <v>13</v>
      </c>
      <c r="C1245">
        <v>322</v>
      </c>
      <c r="D1245" t="s">
        <v>6483</v>
      </c>
      <c r="E1245" t="s">
        <v>146</v>
      </c>
      <c r="F1245">
        <v>7583</v>
      </c>
      <c r="G1245" t="s">
        <v>6530</v>
      </c>
      <c r="H1245">
        <v>1713529040</v>
      </c>
      <c r="I1245" t="s">
        <v>131</v>
      </c>
      <c r="J1245" t="s">
        <v>397</v>
      </c>
      <c r="K1245" t="s">
        <v>133</v>
      </c>
      <c r="L1245" t="s">
        <v>6520</v>
      </c>
      <c r="M1245" t="s">
        <v>1359</v>
      </c>
      <c r="P1245" s="31" t="str">
        <f t="shared" si="60"/>
        <v>Debi Ho Hall (Dr. Porimol)</v>
      </c>
    </row>
    <row r="1246" spans="1:16" hidden="1">
      <c r="A1246" t="str">
        <f t="shared" si="58"/>
        <v>14-322</v>
      </c>
      <c r="B1246">
        <f t="shared" si="59"/>
        <v>14</v>
      </c>
      <c r="C1246">
        <v>322</v>
      </c>
      <c r="D1246" t="s">
        <v>6483</v>
      </c>
      <c r="E1246" t="s">
        <v>6554</v>
      </c>
      <c r="F1246">
        <v>7594</v>
      </c>
      <c r="G1246" t="s">
        <v>6555</v>
      </c>
      <c r="H1246">
        <v>1913962153</v>
      </c>
      <c r="I1246" t="s">
        <v>131</v>
      </c>
      <c r="J1246" t="s">
        <v>230</v>
      </c>
      <c r="K1246" t="s">
        <v>152</v>
      </c>
      <c r="L1246" t="s">
        <v>6536</v>
      </c>
      <c r="M1246" t="s">
        <v>6556</v>
      </c>
      <c r="P1246" s="31" t="str">
        <f t="shared" si="60"/>
        <v>Fokoruddin Ho Hall (Dr. Fokaruddin )</v>
      </c>
    </row>
    <row r="1247" spans="1:16" hidden="1">
      <c r="A1247" t="str">
        <f t="shared" si="58"/>
        <v>15-322</v>
      </c>
      <c r="B1247">
        <f t="shared" si="59"/>
        <v>15</v>
      </c>
      <c r="C1247">
        <v>322</v>
      </c>
      <c r="D1247" t="s">
        <v>6483</v>
      </c>
      <c r="E1247" t="s">
        <v>6510</v>
      </c>
      <c r="F1247">
        <v>7572</v>
      </c>
      <c r="G1247" t="s">
        <v>6511</v>
      </c>
      <c r="H1247">
        <v>1920729673</v>
      </c>
      <c r="I1247" t="s">
        <v>131</v>
      </c>
      <c r="J1247" t="s">
        <v>172</v>
      </c>
      <c r="K1247" t="s">
        <v>152</v>
      </c>
      <c r="L1247" t="s">
        <v>6503</v>
      </c>
      <c r="M1247" t="s">
        <v>6512</v>
      </c>
      <c r="P1247" s="31" t="str">
        <f t="shared" si="60"/>
        <v>Hakim Khan Ho Hall (Dr. Karujaman )</v>
      </c>
    </row>
    <row r="1248" spans="1:16" hidden="1">
      <c r="A1248" t="str">
        <f t="shared" si="58"/>
        <v>16-322</v>
      </c>
      <c r="B1248">
        <f t="shared" si="59"/>
        <v>16</v>
      </c>
      <c r="C1248">
        <v>322</v>
      </c>
      <c r="D1248" t="s">
        <v>6483</v>
      </c>
      <c r="E1248" t="s">
        <v>6487</v>
      </c>
      <c r="F1248">
        <v>7559</v>
      </c>
      <c r="G1248" t="s">
        <v>3533</v>
      </c>
      <c r="H1248">
        <v>1710174072</v>
      </c>
      <c r="I1248" t="s">
        <v>131</v>
      </c>
      <c r="J1248" t="s">
        <v>132</v>
      </c>
      <c r="K1248" t="s">
        <v>133</v>
      </c>
      <c r="L1248" t="s">
        <v>6486</v>
      </c>
      <c r="M1248" t="s">
        <v>1359</v>
      </c>
      <c r="P1248" s="31" t="str">
        <f t="shared" si="60"/>
        <v>Haniman Ho Hall (Dr. Bimol)</v>
      </c>
    </row>
    <row r="1249" spans="1:16" hidden="1">
      <c r="A1249" t="str">
        <f t="shared" si="58"/>
        <v>17-322</v>
      </c>
      <c r="B1249">
        <f t="shared" si="59"/>
        <v>17</v>
      </c>
      <c r="C1249">
        <v>322</v>
      </c>
      <c r="D1249" t="s">
        <v>6483</v>
      </c>
      <c r="E1249" t="s">
        <v>5197</v>
      </c>
      <c r="F1249">
        <v>7569</v>
      </c>
      <c r="G1249" t="s">
        <v>6505</v>
      </c>
      <c r="H1249">
        <v>1916388340</v>
      </c>
      <c r="I1249" t="s">
        <v>131</v>
      </c>
      <c r="J1249" t="s">
        <v>172</v>
      </c>
      <c r="K1249" t="s">
        <v>133</v>
      </c>
      <c r="L1249" t="s">
        <v>6503</v>
      </c>
      <c r="M1249" t="s">
        <v>6504</v>
      </c>
      <c r="P1249" s="31" t="str">
        <f t="shared" si="60"/>
        <v>Ho. Aa. Nek (Dr. Sumon)</v>
      </c>
    </row>
    <row r="1250" spans="1:16" hidden="1">
      <c r="A1250" t="str">
        <f t="shared" si="58"/>
        <v>18-322</v>
      </c>
      <c r="B1250">
        <f t="shared" si="59"/>
        <v>18</v>
      </c>
      <c r="C1250">
        <v>322</v>
      </c>
      <c r="D1250" t="s">
        <v>6483</v>
      </c>
      <c r="E1250" t="s">
        <v>6565</v>
      </c>
      <c r="F1250">
        <v>7599</v>
      </c>
      <c r="G1250" t="s">
        <v>6566</v>
      </c>
      <c r="H1250">
        <v>1913969825</v>
      </c>
      <c r="I1250" t="s">
        <v>131</v>
      </c>
      <c r="J1250" t="s">
        <v>274</v>
      </c>
      <c r="K1250" t="s">
        <v>133</v>
      </c>
      <c r="L1250" t="s">
        <v>6558</v>
      </c>
      <c r="M1250" t="s">
        <v>6559</v>
      </c>
      <c r="P1250" s="31" t="str">
        <f t="shared" si="60"/>
        <v>Ho. An. Nek (Dr. Pollob)</v>
      </c>
    </row>
    <row r="1251" spans="1:16" hidden="1">
      <c r="A1251" t="str">
        <f t="shared" si="58"/>
        <v>19-322</v>
      </c>
      <c r="B1251">
        <f t="shared" si="59"/>
        <v>19</v>
      </c>
      <c r="C1251">
        <v>322</v>
      </c>
      <c r="D1251" t="s">
        <v>6483</v>
      </c>
      <c r="E1251" t="s">
        <v>6569</v>
      </c>
      <c r="F1251">
        <v>7601</v>
      </c>
      <c r="G1251" t="s">
        <v>6570</v>
      </c>
      <c r="H1251">
        <v>1715247109</v>
      </c>
      <c r="I1251" t="s">
        <v>131</v>
      </c>
      <c r="J1251" t="s">
        <v>274</v>
      </c>
      <c r="K1251" t="s">
        <v>138</v>
      </c>
      <c r="L1251" t="s">
        <v>6558</v>
      </c>
      <c r="M1251" t="s">
        <v>6571</v>
      </c>
      <c r="P1251" s="31" t="str">
        <f t="shared" si="60"/>
        <v>Ho. Ar. Bitan  (Dr. Samsul )</v>
      </c>
    </row>
    <row r="1252" spans="1:16" hidden="1">
      <c r="A1252" t="str">
        <f t="shared" si="58"/>
        <v>20-322</v>
      </c>
      <c r="B1252">
        <f t="shared" si="59"/>
        <v>20</v>
      </c>
      <c r="C1252">
        <v>322</v>
      </c>
      <c r="D1252" t="s">
        <v>6483</v>
      </c>
      <c r="E1252" t="s">
        <v>6497</v>
      </c>
      <c r="F1252">
        <v>7565</v>
      </c>
      <c r="G1252" t="s">
        <v>6422</v>
      </c>
      <c r="H1252">
        <v>1718915406</v>
      </c>
      <c r="I1252" t="s">
        <v>131</v>
      </c>
      <c r="J1252" t="s">
        <v>132</v>
      </c>
      <c r="K1252" t="s">
        <v>133</v>
      </c>
      <c r="L1252" t="s">
        <v>6486</v>
      </c>
      <c r="M1252" t="s">
        <v>1359</v>
      </c>
      <c r="P1252" s="31" t="str">
        <f t="shared" si="60"/>
        <v>Islam Ho Hall (Dr. Sifur)</v>
      </c>
    </row>
    <row r="1253" spans="1:16" hidden="1">
      <c r="A1253" t="str">
        <f t="shared" si="58"/>
        <v>21-322</v>
      </c>
      <c r="B1253">
        <f t="shared" si="59"/>
        <v>21</v>
      </c>
      <c r="C1253">
        <v>322</v>
      </c>
      <c r="D1253" t="s">
        <v>6483</v>
      </c>
      <c r="E1253" t="s">
        <v>6409</v>
      </c>
      <c r="F1253">
        <v>7590</v>
      </c>
      <c r="G1253" t="s">
        <v>6545</v>
      </c>
      <c r="H1253">
        <v>1713266621</v>
      </c>
      <c r="I1253" t="s">
        <v>131</v>
      </c>
      <c r="J1253" t="s">
        <v>230</v>
      </c>
      <c r="K1253" t="s">
        <v>152</v>
      </c>
      <c r="L1253" t="s">
        <v>6536</v>
      </c>
      <c r="M1253" t="s">
        <v>6546</v>
      </c>
      <c r="P1253" s="31" t="str">
        <f t="shared" si="60"/>
        <v>Iva Ho Hall (Dr. Nurul)</v>
      </c>
    </row>
    <row r="1254" spans="1:16" hidden="1">
      <c r="A1254" t="str">
        <f t="shared" si="58"/>
        <v>22-322</v>
      </c>
      <c r="B1254">
        <f t="shared" si="59"/>
        <v>22</v>
      </c>
      <c r="C1254">
        <v>322</v>
      </c>
      <c r="D1254" t="s">
        <v>6483</v>
      </c>
      <c r="E1254" t="s">
        <v>5377</v>
      </c>
      <c r="F1254">
        <v>7578</v>
      </c>
      <c r="G1254" t="s">
        <v>6523</v>
      </c>
      <c r="H1254">
        <v>1733812333</v>
      </c>
      <c r="I1254" t="s">
        <v>131</v>
      </c>
      <c r="J1254" t="s">
        <v>397</v>
      </c>
      <c r="K1254" t="s">
        <v>152</v>
      </c>
      <c r="L1254" t="s">
        <v>6520</v>
      </c>
      <c r="M1254" t="s">
        <v>1359</v>
      </c>
      <c r="P1254" s="31" t="str">
        <f t="shared" si="60"/>
        <v>Janani Ho Hall (Dr. Rasel )</v>
      </c>
    </row>
    <row r="1255" spans="1:16" hidden="1">
      <c r="A1255" t="str">
        <f t="shared" si="58"/>
        <v>23-322</v>
      </c>
      <c r="B1255">
        <f t="shared" si="59"/>
        <v>23</v>
      </c>
      <c r="C1255">
        <v>322</v>
      </c>
      <c r="D1255" t="s">
        <v>6483</v>
      </c>
      <c r="E1255" t="s">
        <v>6552</v>
      </c>
      <c r="F1255">
        <v>7593</v>
      </c>
      <c r="G1255" t="s">
        <v>6553</v>
      </c>
      <c r="H1255">
        <v>1718794156</v>
      </c>
      <c r="I1255" t="s">
        <v>131</v>
      </c>
      <c r="J1255" t="s">
        <v>230</v>
      </c>
      <c r="K1255" t="s">
        <v>138</v>
      </c>
      <c r="L1255" t="s">
        <v>6536</v>
      </c>
      <c r="M1255" t="s">
        <v>6549</v>
      </c>
      <c r="P1255" s="31" t="str">
        <f t="shared" si="60"/>
        <v>Jononi Ho Hall (Dr. Minal )</v>
      </c>
    </row>
    <row r="1256" spans="1:16" hidden="1">
      <c r="A1256" t="str">
        <f t="shared" si="58"/>
        <v>24-322</v>
      </c>
      <c r="B1256">
        <f t="shared" si="59"/>
        <v>24</v>
      </c>
      <c r="C1256">
        <v>322</v>
      </c>
      <c r="D1256" t="s">
        <v>6483</v>
      </c>
      <c r="E1256" t="s">
        <v>6533</v>
      </c>
      <c r="F1256">
        <v>7585</v>
      </c>
      <c r="G1256" t="s">
        <v>6534</v>
      </c>
      <c r="H1256">
        <v>1911434103</v>
      </c>
      <c r="I1256" t="s">
        <v>131</v>
      </c>
      <c r="J1256" t="s">
        <v>397</v>
      </c>
      <c r="K1256" t="s">
        <v>152</v>
      </c>
      <c r="L1256" t="s">
        <v>6520</v>
      </c>
      <c r="M1256" t="s">
        <v>1359</v>
      </c>
      <c r="P1256" s="31" t="str">
        <f t="shared" si="60"/>
        <v>Khaza Ho Hall (Dr. Mazharul )</v>
      </c>
    </row>
    <row r="1257" spans="1:16" hidden="1">
      <c r="A1257" t="str">
        <f t="shared" si="58"/>
        <v>25-322</v>
      </c>
      <c r="B1257">
        <f t="shared" si="59"/>
        <v>25</v>
      </c>
      <c r="C1257">
        <v>322</v>
      </c>
      <c r="D1257" t="s">
        <v>6483</v>
      </c>
      <c r="E1257" t="s">
        <v>1963</v>
      </c>
      <c r="F1257">
        <v>7562</v>
      </c>
      <c r="G1257" t="s">
        <v>6492</v>
      </c>
      <c r="H1257">
        <v>1920169998</v>
      </c>
      <c r="I1257" t="s">
        <v>131</v>
      </c>
      <c r="J1257" t="s">
        <v>132</v>
      </c>
      <c r="K1257" t="s">
        <v>133</v>
      </c>
      <c r="L1257" t="s">
        <v>6486</v>
      </c>
      <c r="M1257" t="s">
        <v>1359</v>
      </c>
      <c r="P1257" s="31" t="str">
        <f t="shared" si="60"/>
        <v>Kiran Ho Hall (Dr. Alamin )</v>
      </c>
    </row>
    <row r="1258" spans="1:16" hidden="1">
      <c r="A1258" t="str">
        <f t="shared" si="58"/>
        <v>26-322</v>
      </c>
      <c r="B1258">
        <f t="shared" si="59"/>
        <v>26</v>
      </c>
      <c r="C1258">
        <v>322</v>
      </c>
      <c r="D1258" t="s">
        <v>6483</v>
      </c>
      <c r="E1258" t="s">
        <v>6516</v>
      </c>
      <c r="F1258">
        <v>7575</v>
      </c>
      <c r="G1258" t="s">
        <v>6517</v>
      </c>
      <c r="H1258">
        <v>1734490307</v>
      </c>
      <c r="I1258" t="s">
        <v>131</v>
      </c>
      <c r="J1258" t="s">
        <v>172</v>
      </c>
      <c r="K1258" t="s">
        <v>133</v>
      </c>
      <c r="L1258" t="s">
        <v>6503</v>
      </c>
      <c r="M1258" t="s">
        <v>6518</v>
      </c>
      <c r="P1258" s="31" t="str">
        <f t="shared" si="60"/>
        <v>Komol Ho Hall (Dr. Komol)</v>
      </c>
    </row>
    <row r="1259" spans="1:16" hidden="1">
      <c r="A1259" t="str">
        <f t="shared" si="58"/>
        <v>27-322</v>
      </c>
      <c r="B1259">
        <f t="shared" si="59"/>
        <v>27</v>
      </c>
      <c r="C1259">
        <v>322</v>
      </c>
      <c r="D1259" t="s">
        <v>6483</v>
      </c>
      <c r="E1259" t="s">
        <v>6513</v>
      </c>
      <c r="F1259">
        <v>7573</v>
      </c>
      <c r="G1259" t="s">
        <v>6514</v>
      </c>
      <c r="H1259">
        <v>1918210089</v>
      </c>
      <c r="I1259" t="s">
        <v>131</v>
      </c>
      <c r="J1259" t="s">
        <v>172</v>
      </c>
      <c r="K1259" t="s">
        <v>138</v>
      </c>
      <c r="L1259" t="s">
        <v>6503</v>
      </c>
      <c r="M1259" t="s">
        <v>6507</v>
      </c>
      <c r="P1259" s="31" t="str">
        <f t="shared" si="60"/>
        <v>Komol Sriti Ho Hall (Dr. Badol)</v>
      </c>
    </row>
    <row r="1260" spans="1:16" hidden="1">
      <c r="A1260" t="str">
        <f t="shared" si="58"/>
        <v>28-322</v>
      </c>
      <c r="B1260">
        <f t="shared" si="59"/>
        <v>28</v>
      </c>
      <c r="C1260">
        <v>322</v>
      </c>
      <c r="D1260" t="s">
        <v>6483</v>
      </c>
      <c r="E1260" t="s">
        <v>6538</v>
      </c>
      <c r="F1260">
        <v>7587</v>
      </c>
      <c r="G1260" t="s">
        <v>6539</v>
      </c>
      <c r="H1260">
        <v>1756356848</v>
      </c>
      <c r="I1260" t="s">
        <v>131</v>
      </c>
      <c r="J1260" t="s">
        <v>230</v>
      </c>
      <c r="K1260" t="s">
        <v>152</v>
      </c>
      <c r="L1260" t="s">
        <v>6536</v>
      </c>
      <c r="M1260" t="s">
        <v>6537</v>
      </c>
      <c r="P1260" s="31" t="str">
        <f t="shared" si="60"/>
        <v>Krisna Ho Hall (Dr.  Narion)</v>
      </c>
    </row>
    <row r="1261" spans="1:16" hidden="1">
      <c r="A1261" t="str">
        <f t="shared" si="58"/>
        <v>29-322</v>
      </c>
      <c r="B1261">
        <f t="shared" si="59"/>
        <v>29</v>
      </c>
      <c r="C1261">
        <v>322</v>
      </c>
      <c r="D1261" t="s">
        <v>6483</v>
      </c>
      <c r="E1261" t="s">
        <v>5566</v>
      </c>
      <c r="F1261">
        <v>7582</v>
      </c>
      <c r="G1261" t="s">
        <v>6384</v>
      </c>
      <c r="H1261">
        <v>1715163407</v>
      </c>
      <c r="I1261" t="s">
        <v>131</v>
      </c>
      <c r="J1261" t="s">
        <v>397</v>
      </c>
      <c r="K1261" t="s">
        <v>152</v>
      </c>
      <c r="L1261" t="s">
        <v>6520</v>
      </c>
      <c r="M1261" t="s">
        <v>1359</v>
      </c>
      <c r="P1261" s="31" t="str">
        <f t="shared" si="60"/>
        <v>Ma Ho Hall (Dr. Babul )</v>
      </c>
    </row>
    <row r="1262" spans="1:16" hidden="1">
      <c r="A1262" t="str">
        <f t="shared" si="58"/>
        <v>30-322</v>
      </c>
      <c r="B1262">
        <f t="shared" si="59"/>
        <v>30</v>
      </c>
      <c r="C1262">
        <v>322</v>
      </c>
      <c r="D1262" t="s">
        <v>6483</v>
      </c>
      <c r="E1262" t="s">
        <v>6593</v>
      </c>
      <c r="F1262">
        <v>7610</v>
      </c>
      <c r="G1262" t="s">
        <v>6384</v>
      </c>
      <c r="H1262">
        <v>1789831151</v>
      </c>
      <c r="I1262" t="s">
        <v>131</v>
      </c>
      <c r="J1262" t="s">
        <v>306</v>
      </c>
      <c r="K1262" t="s">
        <v>152</v>
      </c>
      <c r="L1262" t="s">
        <v>6577</v>
      </c>
      <c r="M1262" t="s">
        <v>6594</v>
      </c>
      <c r="P1262" s="31" t="str">
        <f t="shared" si="60"/>
        <v>Ma Ho Hall (Dr. Kamrul)</v>
      </c>
    </row>
    <row r="1263" spans="1:16" hidden="1">
      <c r="A1263" t="str">
        <f t="shared" si="58"/>
        <v>31-322</v>
      </c>
      <c r="B1263">
        <f t="shared" si="59"/>
        <v>31</v>
      </c>
      <c r="C1263">
        <v>322</v>
      </c>
      <c r="D1263" t="s">
        <v>6483</v>
      </c>
      <c r="E1263" t="s">
        <v>6561</v>
      </c>
      <c r="F1263">
        <v>7597</v>
      </c>
      <c r="G1263" t="s">
        <v>6562</v>
      </c>
      <c r="H1263">
        <v>1722003095</v>
      </c>
      <c r="I1263" t="s">
        <v>131</v>
      </c>
      <c r="J1263" t="s">
        <v>274</v>
      </c>
      <c r="K1263" t="s">
        <v>133</v>
      </c>
      <c r="L1263" t="s">
        <v>6558</v>
      </c>
      <c r="M1263" t="s">
        <v>6559</v>
      </c>
      <c r="P1263" s="31" t="str">
        <f t="shared" si="60"/>
        <v>Mahamudia Ho Hall (Dr. Momotaj )</v>
      </c>
    </row>
    <row r="1264" spans="1:16" hidden="1">
      <c r="A1264" t="str">
        <f t="shared" si="58"/>
        <v>32-322</v>
      </c>
      <c r="B1264">
        <f t="shared" si="59"/>
        <v>32</v>
      </c>
      <c r="C1264">
        <v>322</v>
      </c>
      <c r="D1264" t="s">
        <v>6483</v>
      </c>
      <c r="E1264" t="s">
        <v>773</v>
      </c>
      <c r="F1264">
        <v>7616</v>
      </c>
      <c r="G1264" t="s">
        <v>6603</v>
      </c>
      <c r="H1264">
        <v>1935095445</v>
      </c>
      <c r="I1264" t="s">
        <v>131</v>
      </c>
      <c r="J1264" t="s">
        <v>306</v>
      </c>
      <c r="K1264" t="s">
        <v>138</v>
      </c>
      <c r="L1264" t="s">
        <v>6577</v>
      </c>
      <c r="M1264" t="s">
        <v>6585</v>
      </c>
      <c r="P1264" s="31" t="str">
        <f t="shared" si="60"/>
        <v>Mamon Ho Hall (Dr. Asraful)</v>
      </c>
    </row>
    <row r="1265" spans="1:16" hidden="1">
      <c r="A1265" t="str">
        <f t="shared" si="58"/>
        <v>33-322</v>
      </c>
      <c r="B1265">
        <f t="shared" si="59"/>
        <v>33</v>
      </c>
      <c r="C1265">
        <v>322</v>
      </c>
      <c r="D1265" t="s">
        <v>6483</v>
      </c>
      <c r="E1265" t="s">
        <v>6493</v>
      </c>
      <c r="F1265">
        <v>7563</v>
      </c>
      <c r="G1265" t="s">
        <v>6494</v>
      </c>
      <c r="H1265">
        <v>1936864465</v>
      </c>
      <c r="I1265" t="s">
        <v>131</v>
      </c>
      <c r="J1265" t="s">
        <v>132</v>
      </c>
      <c r="K1265" t="s">
        <v>133</v>
      </c>
      <c r="L1265" t="s">
        <v>6486</v>
      </c>
      <c r="M1265" t="s">
        <v>1359</v>
      </c>
      <c r="P1265" s="31" t="str">
        <f t="shared" si="60"/>
        <v>Masud Ho Hall (Dr. Siddiq)</v>
      </c>
    </row>
    <row r="1266" spans="1:16" hidden="1">
      <c r="A1266" t="str">
        <f t="shared" si="58"/>
        <v>34-322</v>
      </c>
      <c r="B1266">
        <f t="shared" si="59"/>
        <v>34</v>
      </c>
      <c r="C1266">
        <v>322</v>
      </c>
      <c r="D1266" t="s">
        <v>6483</v>
      </c>
      <c r="E1266" t="s">
        <v>417</v>
      </c>
      <c r="F1266">
        <v>7566</v>
      </c>
      <c r="G1266" t="s">
        <v>6498</v>
      </c>
      <c r="H1266">
        <v>1721649423</v>
      </c>
      <c r="I1266" t="s">
        <v>131</v>
      </c>
      <c r="J1266" t="s">
        <v>132</v>
      </c>
      <c r="K1266" t="s">
        <v>152</v>
      </c>
      <c r="L1266" t="s">
        <v>6486</v>
      </c>
      <c r="M1266" t="s">
        <v>1359</v>
      </c>
      <c r="P1266" s="31" t="str">
        <f t="shared" si="60"/>
        <v>Mukti Ho Hall (Dr. Dulal)</v>
      </c>
    </row>
    <row r="1267" spans="1:16" hidden="1">
      <c r="A1267" t="str">
        <f t="shared" si="58"/>
        <v>35-322</v>
      </c>
      <c r="B1267">
        <f t="shared" si="59"/>
        <v>35</v>
      </c>
      <c r="C1267">
        <v>322</v>
      </c>
      <c r="D1267" t="s">
        <v>6483</v>
      </c>
      <c r="E1267" t="s">
        <v>6495</v>
      </c>
      <c r="F1267">
        <v>7564</v>
      </c>
      <c r="G1267" t="s">
        <v>6496</v>
      </c>
      <c r="H1267">
        <v>1967147300</v>
      </c>
      <c r="I1267" t="s">
        <v>131</v>
      </c>
      <c r="J1267" t="s">
        <v>132</v>
      </c>
      <c r="K1267" t="s">
        <v>133</v>
      </c>
      <c r="L1267" t="s">
        <v>6486</v>
      </c>
      <c r="M1267" t="s">
        <v>1359</v>
      </c>
      <c r="P1267" s="31" t="str">
        <f t="shared" si="60"/>
        <v>Naser Ho Hall (Dr. Nazmul )</v>
      </c>
    </row>
    <row r="1268" spans="1:16" hidden="1">
      <c r="A1268" t="str">
        <f t="shared" si="58"/>
        <v>36-322</v>
      </c>
      <c r="B1268">
        <f t="shared" si="59"/>
        <v>36</v>
      </c>
      <c r="C1268">
        <v>322</v>
      </c>
      <c r="D1268" t="s">
        <v>6483</v>
      </c>
      <c r="E1268" t="s">
        <v>6521</v>
      </c>
      <c r="F1268">
        <v>7577</v>
      </c>
      <c r="G1268" t="s">
        <v>6522</v>
      </c>
      <c r="H1268">
        <v>1715404388</v>
      </c>
      <c r="I1268" t="s">
        <v>131</v>
      </c>
      <c r="J1268" t="s">
        <v>397</v>
      </c>
      <c r="K1268" t="s">
        <v>152</v>
      </c>
      <c r="L1268" t="s">
        <v>6520</v>
      </c>
      <c r="M1268" t="s">
        <v>1359</v>
      </c>
      <c r="P1268" s="31" t="str">
        <f t="shared" si="60"/>
        <v>Nepal Ho Hall (Dr. Bappi)</v>
      </c>
    </row>
    <row r="1269" spans="1:16" hidden="1">
      <c r="A1269" t="str">
        <f t="shared" si="58"/>
        <v>37-322</v>
      </c>
      <c r="B1269">
        <f t="shared" si="59"/>
        <v>37</v>
      </c>
      <c r="C1269">
        <v>322</v>
      </c>
      <c r="D1269" t="s">
        <v>6483</v>
      </c>
      <c r="E1269" t="s">
        <v>6531</v>
      </c>
      <c r="F1269">
        <v>7584</v>
      </c>
      <c r="G1269" t="s">
        <v>6532</v>
      </c>
      <c r="H1269">
        <v>1713560868</v>
      </c>
      <c r="I1269" t="s">
        <v>131</v>
      </c>
      <c r="J1269" t="s">
        <v>397</v>
      </c>
      <c r="K1269" t="s">
        <v>133</v>
      </c>
      <c r="L1269" t="s">
        <v>6520</v>
      </c>
      <c r="M1269" t="s">
        <v>1359</v>
      </c>
      <c r="P1269" s="31" t="str">
        <f t="shared" si="60"/>
        <v>New Ho Hall (Dr. Rawat )</v>
      </c>
    </row>
    <row r="1270" spans="1:16" hidden="1">
      <c r="A1270" t="str">
        <f t="shared" si="58"/>
        <v>38-322</v>
      </c>
      <c r="B1270">
        <f t="shared" si="59"/>
        <v>38</v>
      </c>
      <c r="C1270">
        <v>322</v>
      </c>
      <c r="D1270" t="s">
        <v>6483</v>
      </c>
      <c r="E1270" t="s">
        <v>6487</v>
      </c>
      <c r="F1270">
        <v>7615</v>
      </c>
      <c r="G1270" t="s">
        <v>6532</v>
      </c>
      <c r="H1270">
        <v>1711161591</v>
      </c>
      <c r="I1270" t="s">
        <v>131</v>
      </c>
      <c r="J1270" t="s">
        <v>306</v>
      </c>
      <c r="K1270" t="s">
        <v>138</v>
      </c>
      <c r="L1270" t="s">
        <v>6577</v>
      </c>
      <c r="M1270" t="s">
        <v>6585</v>
      </c>
      <c r="P1270" s="31" t="str">
        <f t="shared" si="60"/>
        <v>New Ho Hall (Dr. Bimol)</v>
      </c>
    </row>
    <row r="1271" spans="1:16" hidden="1">
      <c r="A1271" t="str">
        <f t="shared" si="58"/>
        <v>39-322</v>
      </c>
      <c r="B1271">
        <f t="shared" si="59"/>
        <v>39</v>
      </c>
      <c r="C1271">
        <v>322</v>
      </c>
      <c r="D1271" t="s">
        <v>6483</v>
      </c>
      <c r="E1271" t="s">
        <v>740</v>
      </c>
      <c r="F1271">
        <v>7614</v>
      </c>
      <c r="G1271" t="s">
        <v>6602</v>
      </c>
      <c r="H1271">
        <v>1712974323</v>
      </c>
      <c r="I1271" t="s">
        <v>131</v>
      </c>
      <c r="J1271" t="s">
        <v>306</v>
      </c>
      <c r="K1271" t="s">
        <v>152</v>
      </c>
      <c r="L1271" t="s">
        <v>6577</v>
      </c>
      <c r="M1271" t="s">
        <v>6599</v>
      </c>
      <c r="P1271" s="31" t="str">
        <f t="shared" si="60"/>
        <v>Niramoy Ho Hall (Dr. Razzak )</v>
      </c>
    </row>
    <row r="1272" spans="1:16" hidden="1">
      <c r="A1272" t="str">
        <f t="shared" si="58"/>
        <v>40-322</v>
      </c>
      <c r="B1272">
        <f t="shared" si="59"/>
        <v>40</v>
      </c>
      <c r="C1272">
        <v>322</v>
      </c>
      <c r="D1272" t="s">
        <v>6483</v>
      </c>
      <c r="E1272" t="s">
        <v>6590</v>
      </c>
      <c r="F1272">
        <v>7609</v>
      </c>
      <c r="G1272" t="s">
        <v>6591</v>
      </c>
      <c r="H1272">
        <v>1741113252</v>
      </c>
      <c r="I1272" t="s">
        <v>131</v>
      </c>
      <c r="J1272" t="s">
        <v>306</v>
      </c>
      <c r="K1272" t="s">
        <v>138</v>
      </c>
      <c r="L1272" t="s">
        <v>6577</v>
      </c>
      <c r="M1272" t="s">
        <v>6592</v>
      </c>
      <c r="P1272" s="31" t="str">
        <f t="shared" si="60"/>
        <v>Niribili Ho Hall (Dr. Khalik )</v>
      </c>
    </row>
    <row r="1273" spans="1:16" hidden="1">
      <c r="A1273" t="str">
        <f t="shared" si="58"/>
        <v>41-322</v>
      </c>
      <c r="B1273">
        <f t="shared" si="59"/>
        <v>41</v>
      </c>
      <c r="C1273">
        <v>322</v>
      </c>
      <c r="D1273" t="s">
        <v>6483</v>
      </c>
      <c r="E1273" t="s">
        <v>6488</v>
      </c>
      <c r="F1273">
        <v>7560</v>
      </c>
      <c r="G1273" t="s">
        <v>6489</v>
      </c>
      <c r="H1273">
        <v>1965010847</v>
      </c>
      <c r="I1273" t="s">
        <v>131</v>
      </c>
      <c r="J1273" t="s">
        <v>132</v>
      </c>
      <c r="K1273" t="s">
        <v>133</v>
      </c>
      <c r="L1273" t="s">
        <v>6486</v>
      </c>
      <c r="M1273" t="s">
        <v>1359</v>
      </c>
      <c r="P1273" s="31" t="str">
        <f t="shared" si="60"/>
        <v>Popular Ho Hall (Dr. Okhil)</v>
      </c>
    </row>
    <row r="1274" spans="1:16" hidden="1">
      <c r="A1274" t="str">
        <f t="shared" si="58"/>
        <v>42-322</v>
      </c>
      <c r="B1274">
        <f t="shared" si="59"/>
        <v>42</v>
      </c>
      <c r="C1274">
        <v>322</v>
      </c>
      <c r="D1274" t="s">
        <v>6483</v>
      </c>
      <c r="E1274" t="s">
        <v>6540</v>
      </c>
      <c r="F1274">
        <v>7588</v>
      </c>
      <c r="G1274" t="s">
        <v>6541</v>
      </c>
      <c r="H1274">
        <v>1782231534</v>
      </c>
      <c r="I1274" t="s">
        <v>131</v>
      </c>
      <c r="J1274" t="s">
        <v>230</v>
      </c>
      <c r="K1274" t="s">
        <v>133</v>
      </c>
      <c r="L1274" t="s">
        <v>6536</v>
      </c>
      <c r="M1274" t="s">
        <v>509</v>
      </c>
      <c r="P1274" s="31" t="str">
        <f t="shared" si="60"/>
        <v>Reton Ho Hall (Dr. Reton)</v>
      </c>
    </row>
    <row r="1275" spans="1:16" hidden="1">
      <c r="A1275" t="str">
        <f t="shared" si="58"/>
        <v>43-322</v>
      </c>
      <c r="B1275">
        <f t="shared" si="59"/>
        <v>43</v>
      </c>
      <c r="C1275">
        <v>322</v>
      </c>
      <c r="D1275" t="s">
        <v>6483</v>
      </c>
      <c r="E1275" t="s">
        <v>6501</v>
      </c>
      <c r="F1275">
        <v>7568</v>
      </c>
      <c r="G1275" t="s">
        <v>6502</v>
      </c>
      <c r="H1275">
        <v>1733282104</v>
      </c>
      <c r="I1275" t="s">
        <v>131</v>
      </c>
      <c r="J1275" t="s">
        <v>172</v>
      </c>
      <c r="K1275" t="s">
        <v>138</v>
      </c>
      <c r="L1275" t="s">
        <v>6503</v>
      </c>
      <c r="M1275" t="s">
        <v>6504</v>
      </c>
      <c r="P1275" s="31" t="str">
        <f t="shared" si="60"/>
        <v>Rog-Mukti (Dr. Binon )</v>
      </c>
    </row>
    <row r="1276" spans="1:16" hidden="1">
      <c r="A1276" t="str">
        <f t="shared" si="58"/>
        <v>44-322</v>
      </c>
      <c r="B1276">
        <f t="shared" si="59"/>
        <v>44</v>
      </c>
      <c r="C1276">
        <v>322</v>
      </c>
      <c r="D1276" t="s">
        <v>6483</v>
      </c>
      <c r="E1276" t="s">
        <v>6575</v>
      </c>
      <c r="F1276">
        <v>7603</v>
      </c>
      <c r="G1276" t="s">
        <v>6576</v>
      </c>
      <c r="H1276">
        <v>1722153637</v>
      </c>
      <c r="I1276" t="s">
        <v>2525</v>
      </c>
      <c r="J1276" t="s">
        <v>306</v>
      </c>
      <c r="K1276" t="s">
        <v>138</v>
      </c>
      <c r="L1276" t="s">
        <v>6577</v>
      </c>
      <c r="M1276" t="s">
        <v>2602</v>
      </c>
      <c r="P1276" s="31" t="str">
        <f t="shared" si="60"/>
        <v>Romjan Ho  (Dr. Sieam)</v>
      </c>
    </row>
    <row r="1277" spans="1:16" hidden="1">
      <c r="A1277" t="str">
        <f t="shared" si="58"/>
        <v>45-322</v>
      </c>
      <c r="B1277">
        <f t="shared" si="59"/>
        <v>45</v>
      </c>
      <c r="C1277">
        <v>322</v>
      </c>
      <c r="D1277" t="s">
        <v>6483</v>
      </c>
      <c r="E1277" t="s">
        <v>6583</v>
      </c>
      <c r="F1277">
        <v>7606</v>
      </c>
      <c r="G1277" t="s">
        <v>6584</v>
      </c>
      <c r="H1277">
        <v>1923971833</v>
      </c>
      <c r="I1277" t="s">
        <v>131</v>
      </c>
      <c r="J1277" t="s">
        <v>306</v>
      </c>
      <c r="K1277" t="s">
        <v>138</v>
      </c>
      <c r="L1277" t="s">
        <v>6577</v>
      </c>
      <c r="M1277" t="s">
        <v>6585</v>
      </c>
      <c r="P1277" s="31" t="str">
        <f t="shared" si="60"/>
        <v>Rupa Ho Hall (Dr. Anil )</v>
      </c>
    </row>
    <row r="1278" spans="1:16" hidden="1">
      <c r="A1278" t="str">
        <f t="shared" si="58"/>
        <v>46-322</v>
      </c>
      <c r="B1278">
        <f t="shared" si="59"/>
        <v>46</v>
      </c>
      <c r="C1278">
        <v>322</v>
      </c>
      <c r="D1278" t="s">
        <v>6483</v>
      </c>
      <c r="E1278" t="s">
        <v>6581</v>
      </c>
      <c r="F1278">
        <v>7605</v>
      </c>
      <c r="G1278" t="s">
        <v>6582</v>
      </c>
      <c r="H1278">
        <v>19354095445</v>
      </c>
      <c r="I1278" t="s">
        <v>131</v>
      </c>
      <c r="J1278" t="s">
        <v>306</v>
      </c>
      <c r="K1278" t="s">
        <v>138</v>
      </c>
      <c r="L1278" t="s">
        <v>6577</v>
      </c>
      <c r="M1278" t="s">
        <v>2602</v>
      </c>
      <c r="P1278" s="31" t="str">
        <f t="shared" si="60"/>
        <v>Sahi Ho Hall (Dr. Rumel )</v>
      </c>
    </row>
    <row r="1279" spans="1:16" hidden="1">
      <c r="A1279" t="str">
        <f t="shared" si="58"/>
        <v>47-322</v>
      </c>
      <c r="B1279">
        <f t="shared" si="59"/>
        <v>47</v>
      </c>
      <c r="C1279">
        <v>322</v>
      </c>
      <c r="D1279" t="s">
        <v>6483</v>
      </c>
      <c r="E1279" t="s">
        <v>6597</v>
      </c>
      <c r="F1279">
        <v>7612</v>
      </c>
      <c r="G1279" t="s">
        <v>6598</v>
      </c>
      <c r="H1279">
        <v>1851975188</v>
      </c>
      <c r="I1279" t="s">
        <v>6567</v>
      </c>
      <c r="J1279" t="s">
        <v>306</v>
      </c>
      <c r="K1279" t="s">
        <v>152</v>
      </c>
      <c r="L1279" t="s">
        <v>6577</v>
      </c>
      <c r="M1279" t="s">
        <v>6599</v>
      </c>
      <c r="P1279" s="31" t="str">
        <f t="shared" si="60"/>
        <v>Saif Drug  (Dr. Khokon)</v>
      </c>
    </row>
    <row r="1280" spans="1:16" hidden="1">
      <c r="A1280" t="str">
        <f t="shared" si="58"/>
        <v>48-322</v>
      </c>
      <c r="B1280">
        <f t="shared" si="59"/>
        <v>48</v>
      </c>
      <c r="C1280">
        <v>322</v>
      </c>
      <c r="D1280" t="s">
        <v>6483</v>
      </c>
      <c r="E1280" t="s">
        <v>6528</v>
      </c>
      <c r="F1280">
        <v>7581</v>
      </c>
      <c r="G1280" t="s">
        <v>6529</v>
      </c>
      <c r="H1280">
        <v>1753438190</v>
      </c>
      <c r="I1280" t="s">
        <v>131</v>
      </c>
      <c r="J1280" t="s">
        <v>397</v>
      </c>
      <c r="K1280" t="s">
        <v>133</v>
      </c>
      <c r="L1280" t="s">
        <v>6520</v>
      </c>
      <c r="M1280" t="s">
        <v>1359</v>
      </c>
      <c r="P1280" s="31" t="str">
        <f t="shared" si="60"/>
        <v>Sakhwat Ho Hall (Dr. Sakhwat)</v>
      </c>
    </row>
    <row r="1281" spans="1:16" hidden="1">
      <c r="A1281" t="str">
        <f t="shared" si="58"/>
        <v>49-322</v>
      </c>
      <c r="B1281">
        <f t="shared" si="59"/>
        <v>49</v>
      </c>
      <c r="C1281">
        <v>322</v>
      </c>
      <c r="D1281" t="s">
        <v>6483</v>
      </c>
      <c r="E1281" t="s">
        <v>6550</v>
      </c>
      <c r="F1281">
        <v>7592</v>
      </c>
      <c r="G1281" t="s">
        <v>6551</v>
      </c>
      <c r="H1281">
        <v>1721574146</v>
      </c>
      <c r="I1281" t="s">
        <v>131</v>
      </c>
      <c r="J1281" t="s">
        <v>230</v>
      </c>
      <c r="K1281" t="s">
        <v>138</v>
      </c>
      <c r="L1281" t="s">
        <v>6536</v>
      </c>
      <c r="M1281" t="s">
        <v>6549</v>
      </c>
      <c r="P1281" s="31" t="str">
        <f t="shared" si="60"/>
        <v>Santi Ho Hall (Dr. Bisojit )</v>
      </c>
    </row>
    <row r="1282" spans="1:16" hidden="1">
      <c r="A1282" t="str">
        <f t="shared" ref="A1282:A1345" si="61">B1282&amp;"-"&amp;C1282</f>
        <v>50-322</v>
      </c>
      <c r="B1282">
        <f t="shared" ref="B1282:B1345" si="62">IF(C1282=C1281,B1281+1,1)</f>
        <v>50</v>
      </c>
      <c r="C1282">
        <v>322</v>
      </c>
      <c r="D1282" t="s">
        <v>6483</v>
      </c>
      <c r="E1282" t="s">
        <v>565</v>
      </c>
      <c r="F1282">
        <v>7596</v>
      </c>
      <c r="G1282" t="s">
        <v>6560</v>
      </c>
      <c r="H1282">
        <v>1925617180</v>
      </c>
      <c r="I1282" t="s">
        <v>131</v>
      </c>
      <c r="J1282" t="s">
        <v>274</v>
      </c>
      <c r="K1282" t="s">
        <v>133</v>
      </c>
      <c r="L1282" t="s">
        <v>6558</v>
      </c>
      <c r="M1282" t="s">
        <v>6559</v>
      </c>
      <c r="P1282" s="31" t="str">
        <f t="shared" ref="P1282:P1345" si="63">PROPER(G1282&amp;" ("&amp;E1282&amp;")")</f>
        <v>Saroda Ho Hall (Dr. Josna)</v>
      </c>
    </row>
    <row r="1283" spans="1:16" hidden="1">
      <c r="A1283" t="str">
        <f t="shared" si="61"/>
        <v>51-322</v>
      </c>
      <c r="B1283">
        <f t="shared" si="62"/>
        <v>51</v>
      </c>
      <c r="C1283">
        <v>322</v>
      </c>
      <c r="D1283" t="s">
        <v>6483</v>
      </c>
      <c r="E1283" t="s">
        <v>6604</v>
      </c>
      <c r="F1283">
        <v>7617</v>
      </c>
      <c r="G1283" t="s">
        <v>3462</v>
      </c>
      <c r="H1283">
        <v>1636943578</v>
      </c>
      <c r="I1283" t="s">
        <v>131</v>
      </c>
      <c r="J1283" t="s">
        <v>306</v>
      </c>
      <c r="K1283" t="s">
        <v>133</v>
      </c>
      <c r="L1283" t="s">
        <v>6577</v>
      </c>
      <c r="M1283" t="s">
        <v>6594</v>
      </c>
      <c r="P1283" s="31" t="str">
        <f t="shared" si="63"/>
        <v>Seba Ho Hall (Dr. Luth)</v>
      </c>
    </row>
    <row r="1284" spans="1:16" hidden="1">
      <c r="A1284" t="str">
        <f t="shared" si="61"/>
        <v>52-322</v>
      </c>
      <c r="B1284">
        <f t="shared" si="62"/>
        <v>52</v>
      </c>
      <c r="C1284">
        <v>322</v>
      </c>
      <c r="D1284" t="s">
        <v>6483</v>
      </c>
      <c r="E1284" t="s">
        <v>146</v>
      </c>
      <c r="F1284">
        <v>7576</v>
      </c>
      <c r="G1284" t="s">
        <v>6519</v>
      </c>
      <c r="H1284">
        <v>1716138360</v>
      </c>
      <c r="I1284" t="s">
        <v>131</v>
      </c>
      <c r="J1284" t="s">
        <v>397</v>
      </c>
      <c r="K1284" t="s">
        <v>138</v>
      </c>
      <c r="L1284" t="s">
        <v>6520</v>
      </c>
      <c r="M1284" t="s">
        <v>1359</v>
      </c>
      <c r="P1284" s="31" t="str">
        <f t="shared" si="63"/>
        <v>Shamol Ho Hall (Dr. Porimol)</v>
      </c>
    </row>
    <row r="1285" spans="1:16" hidden="1">
      <c r="A1285" t="str">
        <f t="shared" si="61"/>
        <v>53-322</v>
      </c>
      <c r="B1285">
        <f t="shared" si="62"/>
        <v>53</v>
      </c>
      <c r="C1285">
        <v>322</v>
      </c>
      <c r="D1285" t="s">
        <v>6483</v>
      </c>
      <c r="E1285" t="s">
        <v>6508</v>
      </c>
      <c r="F1285">
        <v>7571</v>
      </c>
      <c r="G1285" t="s">
        <v>6509</v>
      </c>
      <c r="H1285">
        <v>1770445377</v>
      </c>
      <c r="I1285" t="s">
        <v>131</v>
      </c>
      <c r="J1285" t="s">
        <v>172</v>
      </c>
      <c r="K1285" t="s">
        <v>133</v>
      </c>
      <c r="L1285" t="s">
        <v>6503</v>
      </c>
      <c r="M1285" t="s">
        <v>6507</v>
      </c>
      <c r="P1285" s="31" t="str">
        <f t="shared" si="63"/>
        <v>Sinan Ho Hall (Dr. Nurunnesa)</v>
      </c>
    </row>
    <row r="1286" spans="1:16" hidden="1">
      <c r="A1286" t="str">
        <f t="shared" si="61"/>
        <v>54-322</v>
      </c>
      <c r="B1286">
        <f t="shared" si="62"/>
        <v>54</v>
      </c>
      <c r="C1286">
        <v>322</v>
      </c>
      <c r="D1286" t="s">
        <v>6483</v>
      </c>
      <c r="E1286" t="s">
        <v>6524</v>
      </c>
      <c r="F1286">
        <v>7579</v>
      </c>
      <c r="G1286" t="s">
        <v>6525</v>
      </c>
      <c r="H1286">
        <v>1715628821</v>
      </c>
      <c r="I1286" t="s">
        <v>131</v>
      </c>
      <c r="J1286" t="s">
        <v>397</v>
      </c>
      <c r="K1286" t="s">
        <v>138</v>
      </c>
      <c r="L1286" t="s">
        <v>6520</v>
      </c>
      <c r="M1286" t="s">
        <v>1359</v>
      </c>
      <c r="P1286" s="31" t="str">
        <f t="shared" si="63"/>
        <v>Sree Krisna (Dr. Sajov )</v>
      </c>
    </row>
    <row r="1287" spans="1:16" hidden="1">
      <c r="A1287" t="str">
        <f t="shared" si="61"/>
        <v>55-322</v>
      </c>
      <c r="B1287">
        <f t="shared" si="62"/>
        <v>55</v>
      </c>
      <c r="C1287">
        <v>322</v>
      </c>
      <c r="D1287" t="s">
        <v>6483</v>
      </c>
      <c r="E1287" t="s">
        <v>6547</v>
      </c>
      <c r="F1287">
        <v>7591</v>
      </c>
      <c r="G1287" t="s">
        <v>6548</v>
      </c>
      <c r="H1287">
        <v>1931647955</v>
      </c>
      <c r="I1287" t="s">
        <v>131</v>
      </c>
      <c r="J1287" t="s">
        <v>230</v>
      </c>
      <c r="K1287" t="s">
        <v>152</v>
      </c>
      <c r="L1287" t="s">
        <v>6536</v>
      </c>
      <c r="M1287" t="s">
        <v>6549</v>
      </c>
      <c r="P1287" s="31" t="str">
        <f t="shared" si="63"/>
        <v>Sristi Ho Hall (Dr. Kazol )</v>
      </c>
    </row>
    <row r="1288" spans="1:16" hidden="1">
      <c r="A1288" t="str">
        <f t="shared" si="61"/>
        <v>56-322</v>
      </c>
      <c r="B1288">
        <f t="shared" si="62"/>
        <v>56</v>
      </c>
      <c r="C1288">
        <v>322</v>
      </c>
      <c r="D1288" t="s">
        <v>6483</v>
      </c>
      <c r="E1288" t="s">
        <v>6542</v>
      </c>
      <c r="F1288">
        <v>7589</v>
      </c>
      <c r="G1288" t="s">
        <v>6543</v>
      </c>
      <c r="H1288">
        <v>1714252025</v>
      </c>
      <c r="I1288" t="s">
        <v>131</v>
      </c>
      <c r="J1288" t="s">
        <v>230</v>
      </c>
      <c r="K1288" t="s">
        <v>138</v>
      </c>
      <c r="L1288" t="s">
        <v>6536</v>
      </c>
      <c r="M1288" t="s">
        <v>6544</v>
      </c>
      <c r="P1288" s="31" t="str">
        <f t="shared" si="63"/>
        <v>Susanto Ho Hall (Dr. Nusanto)</v>
      </c>
    </row>
    <row r="1289" spans="1:16" hidden="1">
      <c r="A1289" t="str">
        <f t="shared" si="61"/>
        <v>57-322</v>
      </c>
      <c r="B1289">
        <f t="shared" si="62"/>
        <v>57</v>
      </c>
      <c r="C1289">
        <v>322</v>
      </c>
      <c r="D1289" t="s">
        <v>6483</v>
      </c>
      <c r="E1289" t="s">
        <v>6526</v>
      </c>
      <c r="F1289">
        <v>7580</v>
      </c>
      <c r="G1289" t="s">
        <v>6527</v>
      </c>
      <c r="H1289">
        <v>1747470622</v>
      </c>
      <c r="I1289" t="s">
        <v>131</v>
      </c>
      <c r="J1289" t="s">
        <v>397</v>
      </c>
      <c r="K1289" t="s">
        <v>138</v>
      </c>
      <c r="L1289" t="s">
        <v>6520</v>
      </c>
      <c r="M1289" t="s">
        <v>1359</v>
      </c>
      <c r="P1289" s="31" t="str">
        <f t="shared" si="63"/>
        <v>Talukdar Ho Hall (Dr. Faroq)</v>
      </c>
    </row>
    <row r="1290" spans="1:16" hidden="1">
      <c r="A1290" t="str">
        <f t="shared" si="61"/>
        <v>58-322</v>
      </c>
      <c r="B1290">
        <f t="shared" si="62"/>
        <v>58</v>
      </c>
      <c r="C1290">
        <v>322</v>
      </c>
      <c r="D1290" t="s">
        <v>6483</v>
      </c>
      <c r="E1290" t="s">
        <v>952</v>
      </c>
      <c r="F1290">
        <v>7586</v>
      </c>
      <c r="G1290" t="s">
        <v>6535</v>
      </c>
      <c r="H1290">
        <v>1770761616</v>
      </c>
      <c r="I1290" t="s">
        <v>131</v>
      </c>
      <c r="J1290" t="s">
        <v>230</v>
      </c>
      <c r="K1290" t="s">
        <v>152</v>
      </c>
      <c r="L1290" t="s">
        <v>6536</v>
      </c>
      <c r="M1290" t="s">
        <v>6537</v>
      </c>
      <c r="P1290" s="31" t="str">
        <f t="shared" si="63"/>
        <v>Trantic Ho Hall (Dr. Sukumar)</v>
      </c>
    </row>
    <row r="1291" spans="1:16" hidden="1">
      <c r="A1291" t="str">
        <f t="shared" si="61"/>
        <v>59-322</v>
      </c>
      <c r="B1291">
        <f t="shared" si="62"/>
        <v>59</v>
      </c>
      <c r="C1291">
        <v>322</v>
      </c>
      <c r="D1291" t="s">
        <v>6483</v>
      </c>
      <c r="E1291" t="s">
        <v>6499</v>
      </c>
      <c r="F1291">
        <v>7567</v>
      </c>
      <c r="G1291" t="s">
        <v>6500</v>
      </c>
      <c r="H1291">
        <v>1712648037</v>
      </c>
      <c r="I1291" t="s">
        <v>131</v>
      </c>
      <c r="J1291" t="s">
        <v>132</v>
      </c>
      <c r="K1291" t="s">
        <v>133</v>
      </c>
      <c r="L1291" t="s">
        <v>6486</v>
      </c>
      <c r="M1291" t="s">
        <v>1359</v>
      </c>
      <c r="P1291" s="31" t="str">
        <f t="shared" si="63"/>
        <v>Usho Ho Hall (Dr. Subod )</v>
      </c>
    </row>
    <row r="1292" spans="1:16" hidden="1">
      <c r="A1292" t="str">
        <f t="shared" si="61"/>
        <v>60-322</v>
      </c>
      <c r="B1292">
        <f t="shared" si="62"/>
        <v>60</v>
      </c>
      <c r="C1292">
        <v>322</v>
      </c>
      <c r="D1292" t="s">
        <v>6483</v>
      </c>
      <c r="E1292" t="s">
        <v>6572</v>
      </c>
      <c r="F1292">
        <v>7602</v>
      </c>
      <c r="G1292" t="s">
        <v>6573</v>
      </c>
      <c r="H1292">
        <v>1714675964</v>
      </c>
      <c r="I1292" t="s">
        <v>6567</v>
      </c>
      <c r="J1292" t="s">
        <v>274</v>
      </c>
      <c r="K1292" t="s">
        <v>133</v>
      </c>
      <c r="L1292" t="s">
        <v>6558</v>
      </c>
      <c r="M1292" t="s">
        <v>6574</v>
      </c>
      <c r="P1292" s="31" t="str">
        <f t="shared" si="63"/>
        <v>Uzzal Medical  (Dr. Uzzal )</v>
      </c>
    </row>
    <row r="1293" spans="1:16" hidden="1">
      <c r="A1293" t="str">
        <f t="shared" si="61"/>
        <v>1-326</v>
      </c>
      <c r="B1293">
        <f t="shared" si="62"/>
        <v>1</v>
      </c>
      <c r="C1293">
        <v>326</v>
      </c>
      <c r="D1293" t="s">
        <v>64</v>
      </c>
      <c r="E1293" t="s">
        <v>2160</v>
      </c>
      <c r="F1293">
        <v>4854</v>
      </c>
      <c r="G1293" t="s">
        <v>2161</v>
      </c>
      <c r="H1293">
        <v>1728445534</v>
      </c>
      <c r="I1293" t="s">
        <v>2104</v>
      </c>
      <c r="J1293" t="s">
        <v>132</v>
      </c>
      <c r="K1293" t="s">
        <v>133</v>
      </c>
      <c r="L1293" t="s">
        <v>2155</v>
      </c>
      <c r="M1293" t="s">
        <v>2156</v>
      </c>
      <c r="P1293" s="31" t="str">
        <f t="shared" si="63"/>
        <v>9Deal Homeo Hall (Dr. Binoy Shil)</v>
      </c>
    </row>
    <row r="1294" spans="1:16" hidden="1">
      <c r="A1294" t="str">
        <f t="shared" si="61"/>
        <v>2-326</v>
      </c>
      <c r="B1294">
        <f t="shared" si="62"/>
        <v>2</v>
      </c>
      <c r="C1294">
        <v>326</v>
      </c>
      <c r="D1294" t="s">
        <v>64</v>
      </c>
      <c r="E1294" t="s">
        <v>539</v>
      </c>
      <c r="F1294">
        <v>4903</v>
      </c>
      <c r="G1294" t="s">
        <v>2281</v>
      </c>
      <c r="H1294">
        <v>1726084168</v>
      </c>
      <c r="I1294" t="s">
        <v>2104</v>
      </c>
      <c r="J1294" t="s">
        <v>274</v>
      </c>
      <c r="K1294" t="s">
        <v>133</v>
      </c>
      <c r="L1294" t="s">
        <v>2259</v>
      </c>
      <c r="M1294" t="s">
        <v>2282</v>
      </c>
      <c r="P1294" s="31" t="str">
        <f t="shared" si="63"/>
        <v>Adarsha Homeo Hall (Dr. Habibur Rahman)</v>
      </c>
    </row>
    <row r="1295" spans="1:16" hidden="1">
      <c r="A1295" t="str">
        <f t="shared" si="61"/>
        <v>3-326</v>
      </c>
      <c r="B1295">
        <f t="shared" si="62"/>
        <v>3</v>
      </c>
      <c r="C1295">
        <v>326</v>
      </c>
      <c r="D1295" t="s">
        <v>64</v>
      </c>
      <c r="E1295" t="s">
        <v>2305</v>
      </c>
      <c r="F1295">
        <v>4913</v>
      </c>
      <c r="G1295" t="s">
        <v>2306</v>
      </c>
      <c r="H1295">
        <v>1738487967</v>
      </c>
      <c r="I1295" t="s">
        <v>2104</v>
      </c>
      <c r="J1295" t="s">
        <v>306</v>
      </c>
      <c r="K1295" t="s">
        <v>133</v>
      </c>
      <c r="L1295" t="s">
        <v>2220</v>
      </c>
      <c r="M1295" t="s">
        <v>2307</v>
      </c>
      <c r="P1295" s="31" t="str">
        <f t="shared" si="63"/>
        <v>Adil Homeo Hall (Dr. Ujjal)</v>
      </c>
    </row>
    <row r="1296" spans="1:16" hidden="1">
      <c r="A1296" t="str">
        <f t="shared" si="61"/>
        <v>4-326</v>
      </c>
      <c r="B1296">
        <f t="shared" si="62"/>
        <v>4</v>
      </c>
      <c r="C1296">
        <v>326</v>
      </c>
      <c r="D1296" t="s">
        <v>64</v>
      </c>
      <c r="E1296" t="s">
        <v>15498</v>
      </c>
      <c r="F1296">
        <v>12971</v>
      </c>
      <c r="G1296" t="s">
        <v>15499</v>
      </c>
      <c r="H1296">
        <v>1752798553</v>
      </c>
      <c r="I1296" t="s">
        <v>131</v>
      </c>
      <c r="J1296" t="s">
        <v>172</v>
      </c>
      <c r="K1296" t="s">
        <v>1315</v>
      </c>
      <c r="L1296" t="s">
        <v>15496</v>
      </c>
      <c r="M1296" t="s">
        <v>15500</v>
      </c>
      <c r="P1296" s="31" t="str">
        <f t="shared" si="63"/>
        <v>Adunik Homeo Hall (Dr.Mannan)</v>
      </c>
    </row>
    <row r="1297" spans="1:16" hidden="1">
      <c r="A1297" t="str">
        <f t="shared" si="61"/>
        <v>5-326</v>
      </c>
      <c r="B1297">
        <f t="shared" si="62"/>
        <v>5</v>
      </c>
      <c r="C1297">
        <v>326</v>
      </c>
      <c r="D1297" t="s">
        <v>64</v>
      </c>
      <c r="E1297" t="s">
        <v>11261</v>
      </c>
      <c r="F1297">
        <v>10959</v>
      </c>
      <c r="G1297" t="s">
        <v>11262</v>
      </c>
      <c r="H1297">
        <v>1745768212</v>
      </c>
      <c r="I1297" t="s">
        <v>131</v>
      </c>
      <c r="J1297" t="s">
        <v>132</v>
      </c>
      <c r="K1297" t="s">
        <v>133</v>
      </c>
      <c r="L1297" t="s">
        <v>11263</v>
      </c>
      <c r="M1297" t="s">
        <v>11263</v>
      </c>
      <c r="P1297" s="31" t="str">
        <f t="shared" si="63"/>
        <v>Afsarudin Homeo Hall (Dr.Rofiql Islam)</v>
      </c>
    </row>
    <row r="1298" spans="1:16" hidden="1">
      <c r="A1298" t="str">
        <f t="shared" si="61"/>
        <v>6-326</v>
      </c>
      <c r="B1298">
        <f t="shared" si="62"/>
        <v>6</v>
      </c>
      <c r="C1298">
        <v>326</v>
      </c>
      <c r="D1298" t="s">
        <v>64</v>
      </c>
      <c r="E1298" t="s">
        <v>2191</v>
      </c>
      <c r="F1298">
        <v>4901</v>
      </c>
      <c r="G1298" t="s">
        <v>2277</v>
      </c>
      <c r="H1298">
        <v>1728262045</v>
      </c>
      <c r="I1298" t="s">
        <v>2104</v>
      </c>
      <c r="J1298" t="s">
        <v>274</v>
      </c>
      <c r="K1298" t="s">
        <v>133</v>
      </c>
      <c r="L1298" t="s">
        <v>2259</v>
      </c>
      <c r="M1298" t="s">
        <v>2278</v>
      </c>
      <c r="P1298" s="31" t="str">
        <f t="shared" si="63"/>
        <v>Alfalaho Homeo Hall (Dr. Rafiqul Islam)</v>
      </c>
    </row>
    <row r="1299" spans="1:16" hidden="1">
      <c r="A1299" t="str">
        <f t="shared" si="61"/>
        <v>7-326</v>
      </c>
      <c r="B1299">
        <f t="shared" si="62"/>
        <v>7</v>
      </c>
      <c r="C1299">
        <v>326</v>
      </c>
      <c r="D1299" t="s">
        <v>64</v>
      </c>
      <c r="E1299" t="s">
        <v>2298</v>
      </c>
      <c r="F1299">
        <v>4910</v>
      </c>
      <c r="G1299" t="s">
        <v>2299</v>
      </c>
      <c r="H1299">
        <v>1725162068</v>
      </c>
      <c r="I1299" t="s">
        <v>2104</v>
      </c>
      <c r="J1299" t="s">
        <v>306</v>
      </c>
      <c r="K1299" t="s">
        <v>133</v>
      </c>
      <c r="L1299" t="s">
        <v>2220</v>
      </c>
      <c r="M1299" t="s">
        <v>2297</v>
      </c>
      <c r="P1299" s="31" t="str">
        <f t="shared" si="63"/>
        <v>Azom Homeo Hall (Dr. Azom Khan)</v>
      </c>
    </row>
    <row r="1300" spans="1:16" hidden="1">
      <c r="A1300" t="str">
        <f t="shared" si="61"/>
        <v>8-326</v>
      </c>
      <c r="B1300">
        <f t="shared" si="62"/>
        <v>8</v>
      </c>
      <c r="C1300">
        <v>326</v>
      </c>
      <c r="D1300" t="s">
        <v>64</v>
      </c>
      <c r="E1300" t="s">
        <v>15552</v>
      </c>
      <c r="F1300">
        <v>13006</v>
      </c>
      <c r="G1300" t="s">
        <v>15553</v>
      </c>
      <c r="H1300">
        <v>1767200181</v>
      </c>
      <c r="I1300" t="s">
        <v>11588</v>
      </c>
      <c r="J1300" t="s">
        <v>172</v>
      </c>
      <c r="K1300" t="s">
        <v>152</v>
      </c>
      <c r="L1300" t="s">
        <v>15554</v>
      </c>
      <c r="M1300" t="s">
        <v>15491</v>
      </c>
      <c r="P1300" s="31" t="str">
        <f t="shared" si="63"/>
        <v>Banagi Ousadaloy (Dr.Rofikul Islam)</v>
      </c>
    </row>
    <row r="1301" spans="1:16" hidden="1">
      <c r="A1301" t="str">
        <f t="shared" si="61"/>
        <v>9-326</v>
      </c>
      <c r="B1301">
        <f t="shared" si="62"/>
        <v>9</v>
      </c>
      <c r="C1301">
        <v>326</v>
      </c>
      <c r="D1301" t="s">
        <v>64</v>
      </c>
      <c r="E1301" t="s">
        <v>2232</v>
      </c>
      <c r="F1301">
        <v>4885</v>
      </c>
      <c r="G1301" t="s">
        <v>2233</v>
      </c>
      <c r="H1301">
        <v>1644578124</v>
      </c>
      <c r="I1301" t="s">
        <v>2104</v>
      </c>
      <c r="J1301" t="s">
        <v>230</v>
      </c>
      <c r="K1301" t="s">
        <v>133</v>
      </c>
      <c r="L1301" t="s">
        <v>2220</v>
      </c>
      <c r="M1301" t="s">
        <v>2234</v>
      </c>
      <c r="P1301" s="31" t="str">
        <f t="shared" si="63"/>
        <v>Be Iman Homeo Hall (Dr. Khaledur Rahman)</v>
      </c>
    </row>
    <row r="1302" spans="1:16" hidden="1">
      <c r="A1302" t="str">
        <f t="shared" si="61"/>
        <v>10-326</v>
      </c>
      <c r="B1302">
        <f t="shared" si="62"/>
        <v>10</v>
      </c>
      <c r="C1302">
        <v>326</v>
      </c>
      <c r="D1302" t="s">
        <v>64</v>
      </c>
      <c r="E1302" t="s">
        <v>15494</v>
      </c>
      <c r="F1302">
        <v>12970</v>
      </c>
      <c r="G1302" t="s">
        <v>15495</v>
      </c>
      <c r="H1302">
        <v>1716080640</v>
      </c>
      <c r="I1302" t="s">
        <v>131</v>
      </c>
      <c r="J1302" t="s">
        <v>10924</v>
      </c>
      <c r="K1302" t="s">
        <v>1315</v>
      </c>
      <c r="L1302" t="s">
        <v>15496</v>
      </c>
      <c r="M1302" t="s">
        <v>15497</v>
      </c>
      <c r="P1302" s="31" t="str">
        <f t="shared" si="63"/>
        <v>Bismilla Homeo Hall (Dr.Kalam)</v>
      </c>
    </row>
    <row r="1303" spans="1:16" hidden="1">
      <c r="A1303" t="str">
        <f t="shared" si="61"/>
        <v>11-326</v>
      </c>
      <c r="B1303">
        <f t="shared" si="62"/>
        <v>11</v>
      </c>
      <c r="C1303">
        <v>326</v>
      </c>
      <c r="D1303" t="s">
        <v>64</v>
      </c>
      <c r="E1303" t="s">
        <v>2189</v>
      </c>
      <c r="F1303">
        <v>4908</v>
      </c>
      <c r="G1303" t="s">
        <v>2294</v>
      </c>
      <c r="H1303">
        <v>1715830025</v>
      </c>
      <c r="I1303" t="s">
        <v>2104</v>
      </c>
      <c r="J1303" t="s">
        <v>306</v>
      </c>
      <c r="K1303" t="s">
        <v>2146</v>
      </c>
      <c r="L1303" t="s">
        <v>2220</v>
      </c>
      <c r="M1303" t="s">
        <v>2295</v>
      </c>
      <c r="P1303" s="31" t="str">
        <f t="shared" si="63"/>
        <v>Bismillah Homeo Hall (Dr. Jasim Uddin)</v>
      </c>
    </row>
    <row r="1304" spans="1:16" hidden="1">
      <c r="A1304" t="str">
        <f t="shared" si="61"/>
        <v>12-326</v>
      </c>
      <c r="B1304">
        <f t="shared" si="62"/>
        <v>12</v>
      </c>
      <c r="C1304">
        <v>326</v>
      </c>
      <c r="D1304" t="s">
        <v>64</v>
      </c>
      <c r="E1304" t="s">
        <v>2264</v>
      </c>
      <c r="F1304">
        <v>4896</v>
      </c>
      <c r="G1304" t="s">
        <v>2265</v>
      </c>
      <c r="H1304">
        <v>1761976144</v>
      </c>
      <c r="I1304" t="s">
        <v>2255</v>
      </c>
      <c r="J1304" t="s">
        <v>274</v>
      </c>
      <c r="K1304" t="s">
        <v>2146</v>
      </c>
      <c r="L1304" t="s">
        <v>2259</v>
      </c>
      <c r="M1304" t="s">
        <v>2266</v>
      </c>
      <c r="P1304" s="31" t="str">
        <f t="shared" si="63"/>
        <v>Biswas Homeo Hall (Dr. Santo Biswas)</v>
      </c>
    </row>
    <row r="1305" spans="1:16" hidden="1">
      <c r="A1305" t="str">
        <f t="shared" si="61"/>
        <v>13-326</v>
      </c>
      <c r="B1305">
        <f t="shared" si="62"/>
        <v>13</v>
      </c>
      <c r="C1305">
        <v>326</v>
      </c>
      <c r="D1305" t="s">
        <v>64</v>
      </c>
      <c r="E1305" t="s">
        <v>15492</v>
      </c>
      <c r="F1305">
        <v>12969</v>
      </c>
      <c r="G1305" t="s">
        <v>15493</v>
      </c>
      <c r="H1305">
        <v>1736271020</v>
      </c>
      <c r="I1305" t="s">
        <v>131</v>
      </c>
      <c r="J1305" t="s">
        <v>10924</v>
      </c>
      <c r="K1305" t="s">
        <v>1315</v>
      </c>
      <c r="L1305" t="s">
        <v>15485</v>
      </c>
      <c r="M1305" t="s">
        <v>15491</v>
      </c>
      <c r="P1305" s="31" t="str">
        <f t="shared" si="63"/>
        <v>Bradars Homeo Hall (Dr.Mamun)</v>
      </c>
    </row>
    <row r="1306" spans="1:16" hidden="1">
      <c r="A1306" t="str">
        <f t="shared" si="61"/>
        <v>14-326</v>
      </c>
      <c r="B1306">
        <f t="shared" si="62"/>
        <v>14</v>
      </c>
      <c r="C1306">
        <v>326</v>
      </c>
      <c r="D1306" t="s">
        <v>64</v>
      </c>
      <c r="E1306" t="s">
        <v>15501</v>
      </c>
      <c r="F1306">
        <v>12972</v>
      </c>
      <c r="G1306" t="s">
        <v>15502</v>
      </c>
      <c r="H1306">
        <v>1719237915</v>
      </c>
      <c r="I1306" t="s">
        <v>131</v>
      </c>
      <c r="J1306" t="s">
        <v>10924</v>
      </c>
      <c r="K1306" t="s">
        <v>1315</v>
      </c>
      <c r="L1306" t="s">
        <v>15503</v>
      </c>
      <c r="M1306" t="s">
        <v>15504</v>
      </c>
      <c r="P1306" s="31" t="str">
        <f t="shared" si="63"/>
        <v>Buya Homeo Hall (Dr.Mobarok)</v>
      </c>
    </row>
    <row r="1307" spans="1:16" hidden="1">
      <c r="A1307" t="str">
        <f t="shared" si="61"/>
        <v>15-326</v>
      </c>
      <c r="B1307">
        <f t="shared" si="62"/>
        <v>15</v>
      </c>
      <c r="C1307">
        <v>326</v>
      </c>
      <c r="D1307" t="s">
        <v>64</v>
      </c>
      <c r="E1307" t="s">
        <v>2144</v>
      </c>
      <c r="F1307">
        <v>4848</v>
      </c>
      <c r="G1307" t="s">
        <v>2145</v>
      </c>
      <c r="H1307">
        <v>1716522120</v>
      </c>
      <c r="I1307" t="s">
        <v>2104</v>
      </c>
      <c r="J1307" t="s">
        <v>132</v>
      </c>
      <c r="K1307" t="s">
        <v>2146</v>
      </c>
      <c r="L1307" t="s">
        <v>2147</v>
      </c>
      <c r="M1307" t="s">
        <v>2148</v>
      </c>
      <c r="P1307" s="31" t="str">
        <f t="shared" si="63"/>
        <v>Dhaubo Homeo Hall (Dr. Mizanur Rahman)</v>
      </c>
    </row>
    <row r="1308" spans="1:16" hidden="1">
      <c r="A1308" t="str">
        <f t="shared" si="61"/>
        <v>16-326</v>
      </c>
      <c r="B1308">
        <f t="shared" si="62"/>
        <v>16</v>
      </c>
      <c r="C1308">
        <v>326</v>
      </c>
      <c r="D1308" t="s">
        <v>64</v>
      </c>
      <c r="E1308" t="s">
        <v>2154</v>
      </c>
      <c r="F1308">
        <v>4851</v>
      </c>
      <c r="G1308" t="s">
        <v>761</v>
      </c>
      <c r="H1308">
        <v>1779907631</v>
      </c>
      <c r="I1308" t="s">
        <v>2104</v>
      </c>
      <c r="J1308" t="s">
        <v>132</v>
      </c>
      <c r="K1308" t="s">
        <v>152</v>
      </c>
      <c r="L1308" t="s">
        <v>2155</v>
      </c>
      <c r="M1308" t="s">
        <v>2156</v>
      </c>
      <c r="P1308" s="31" t="str">
        <f t="shared" si="63"/>
        <v>Economic Homoeo Hall (Dr. Mafiz Uddin)</v>
      </c>
    </row>
    <row r="1309" spans="1:16" hidden="1">
      <c r="A1309" t="str">
        <f t="shared" si="61"/>
        <v>17-326</v>
      </c>
      <c r="B1309">
        <f t="shared" si="62"/>
        <v>17</v>
      </c>
      <c r="C1309">
        <v>326</v>
      </c>
      <c r="D1309" t="s">
        <v>64</v>
      </c>
      <c r="E1309" t="s">
        <v>2300</v>
      </c>
      <c r="F1309">
        <v>4911</v>
      </c>
      <c r="G1309" t="s">
        <v>2301</v>
      </c>
      <c r="H1309">
        <v>1770047518</v>
      </c>
      <c r="I1309" t="s">
        <v>2104</v>
      </c>
      <c r="J1309" t="s">
        <v>306</v>
      </c>
      <c r="K1309" t="s">
        <v>133</v>
      </c>
      <c r="L1309" t="s">
        <v>2220</v>
      </c>
      <c r="M1309" t="s">
        <v>2302</v>
      </c>
      <c r="P1309" s="31" t="str">
        <f t="shared" si="63"/>
        <v>Farjana Homeo Hall (Dr. Farjana)</v>
      </c>
    </row>
    <row r="1310" spans="1:16" hidden="1">
      <c r="A1310" t="str">
        <f t="shared" si="61"/>
        <v>18-326</v>
      </c>
      <c r="B1310">
        <f t="shared" si="62"/>
        <v>18</v>
      </c>
      <c r="C1310">
        <v>326</v>
      </c>
      <c r="D1310" t="s">
        <v>64</v>
      </c>
      <c r="E1310" t="s">
        <v>2248</v>
      </c>
      <c r="F1310">
        <v>4891</v>
      </c>
      <c r="G1310" t="s">
        <v>2249</v>
      </c>
      <c r="H1310">
        <v>1794947681</v>
      </c>
      <c r="I1310" t="s">
        <v>2104</v>
      </c>
      <c r="J1310" t="s">
        <v>230</v>
      </c>
      <c r="K1310" t="s">
        <v>133</v>
      </c>
      <c r="L1310" t="s">
        <v>2220</v>
      </c>
      <c r="M1310" t="s">
        <v>2250</v>
      </c>
      <c r="P1310" s="31" t="str">
        <f t="shared" si="63"/>
        <v>Fatema Homeo Hall (Dr. Ibrahim Hossain)</v>
      </c>
    </row>
    <row r="1311" spans="1:16" hidden="1">
      <c r="A1311" t="str">
        <f t="shared" si="61"/>
        <v>19-326</v>
      </c>
      <c r="B1311">
        <f t="shared" si="62"/>
        <v>19</v>
      </c>
      <c r="C1311">
        <v>326</v>
      </c>
      <c r="D1311" t="s">
        <v>64</v>
      </c>
      <c r="E1311" t="s">
        <v>2289</v>
      </c>
      <c r="F1311">
        <v>4906</v>
      </c>
      <c r="G1311" t="s">
        <v>2290</v>
      </c>
      <c r="H1311">
        <v>1731627378</v>
      </c>
      <c r="I1311" t="s">
        <v>2255</v>
      </c>
      <c r="J1311" t="s">
        <v>274</v>
      </c>
      <c r="K1311" t="s">
        <v>133</v>
      </c>
      <c r="L1311" t="s">
        <v>2147</v>
      </c>
      <c r="M1311" t="s">
        <v>2288</v>
      </c>
      <c r="P1311" s="31" t="str">
        <f t="shared" si="63"/>
        <v>Fbxxani Homeo Hall (Dr. Mazibur Rahman)</v>
      </c>
    </row>
    <row r="1312" spans="1:16" hidden="1">
      <c r="A1312" t="str">
        <f t="shared" si="61"/>
        <v>20-326</v>
      </c>
      <c r="B1312">
        <f t="shared" si="62"/>
        <v>20</v>
      </c>
      <c r="C1312">
        <v>326</v>
      </c>
      <c r="D1312" t="s">
        <v>64</v>
      </c>
      <c r="E1312" t="s">
        <v>2205</v>
      </c>
      <c r="F1312">
        <v>4873</v>
      </c>
      <c r="G1312" t="s">
        <v>2206</v>
      </c>
      <c r="H1312">
        <v>1751154888</v>
      </c>
      <c r="I1312" t="s">
        <v>2104</v>
      </c>
      <c r="J1312" t="s">
        <v>172</v>
      </c>
      <c r="K1312" t="s">
        <v>2146</v>
      </c>
      <c r="L1312" t="s">
        <v>2182</v>
      </c>
      <c r="M1312" t="s">
        <v>2204</v>
      </c>
      <c r="P1312" s="31" t="str">
        <f t="shared" si="63"/>
        <v>Fedaral Homeo Hall (Dr. Habibur Raman)</v>
      </c>
    </row>
    <row r="1313" spans="1:16" hidden="1">
      <c r="A1313" t="str">
        <f t="shared" si="61"/>
        <v>21-326</v>
      </c>
      <c r="B1313">
        <f t="shared" si="62"/>
        <v>21</v>
      </c>
      <c r="C1313">
        <v>326</v>
      </c>
      <c r="D1313" t="s">
        <v>64</v>
      </c>
      <c r="E1313" t="s">
        <v>15489</v>
      </c>
      <c r="F1313">
        <v>12968</v>
      </c>
      <c r="G1313" t="s">
        <v>15490</v>
      </c>
      <c r="H1313">
        <v>1737315100</v>
      </c>
      <c r="I1313" t="s">
        <v>11588</v>
      </c>
      <c r="J1313" t="s">
        <v>172</v>
      </c>
      <c r="K1313" t="s">
        <v>1315</v>
      </c>
      <c r="L1313" t="s">
        <v>15485</v>
      </c>
      <c r="M1313" t="s">
        <v>15491</v>
      </c>
      <c r="P1313" s="31" t="str">
        <f t="shared" si="63"/>
        <v>Hak Homeo Hall (Dr.Nagrul Hak)</v>
      </c>
    </row>
    <row r="1314" spans="1:16" hidden="1">
      <c r="A1314" t="str">
        <f t="shared" si="61"/>
        <v>22-326</v>
      </c>
      <c r="B1314">
        <f t="shared" si="62"/>
        <v>22</v>
      </c>
      <c r="C1314">
        <v>326</v>
      </c>
      <c r="D1314" t="s">
        <v>64</v>
      </c>
      <c r="E1314" t="s">
        <v>2316</v>
      </c>
      <c r="F1314">
        <v>4917</v>
      </c>
      <c r="G1314" t="s">
        <v>2317</v>
      </c>
      <c r="H1314">
        <v>1618128060</v>
      </c>
      <c r="I1314" t="s">
        <v>2104</v>
      </c>
      <c r="J1314" t="s">
        <v>306</v>
      </c>
      <c r="K1314" t="s">
        <v>133</v>
      </c>
      <c r="L1314" t="s">
        <v>2302</v>
      </c>
      <c r="M1314" t="s">
        <v>2302</v>
      </c>
      <c r="P1314" s="31" t="str">
        <f t="shared" si="63"/>
        <v>Hasan Homeo Hall (Dr. Farid Hasan )</v>
      </c>
    </row>
    <row r="1315" spans="1:16" hidden="1">
      <c r="A1315" t="str">
        <f t="shared" si="61"/>
        <v>23-326</v>
      </c>
      <c r="B1315">
        <f t="shared" si="62"/>
        <v>23</v>
      </c>
      <c r="C1315">
        <v>326</v>
      </c>
      <c r="D1315" t="s">
        <v>64</v>
      </c>
      <c r="E1315" t="s">
        <v>15567</v>
      </c>
      <c r="F1315">
        <v>13011</v>
      </c>
      <c r="G1315" t="s">
        <v>15568</v>
      </c>
      <c r="H1315">
        <v>1638116120</v>
      </c>
      <c r="I1315" t="s">
        <v>11588</v>
      </c>
      <c r="J1315" t="s">
        <v>172</v>
      </c>
      <c r="K1315" t="s">
        <v>1315</v>
      </c>
      <c r="L1315" t="s">
        <v>15496</v>
      </c>
      <c r="M1315" t="s">
        <v>15569</v>
      </c>
      <c r="P1315" s="31" t="str">
        <f t="shared" si="63"/>
        <v>Jakaria Homeo Hall (Dr.Abdul Hak)</v>
      </c>
    </row>
    <row r="1316" spans="1:16" hidden="1">
      <c r="A1316" t="str">
        <f t="shared" si="61"/>
        <v>24-326</v>
      </c>
      <c r="B1316">
        <f t="shared" si="62"/>
        <v>24</v>
      </c>
      <c r="C1316">
        <v>326</v>
      </c>
      <c r="D1316" t="s">
        <v>64</v>
      </c>
      <c r="E1316" t="s">
        <v>2178</v>
      </c>
      <c r="F1316">
        <v>4862</v>
      </c>
      <c r="G1316" t="s">
        <v>2179</v>
      </c>
      <c r="H1316">
        <v>1718265526</v>
      </c>
      <c r="I1316" t="s">
        <v>2104</v>
      </c>
      <c r="J1316" t="s">
        <v>132</v>
      </c>
      <c r="K1316" t="s">
        <v>133</v>
      </c>
      <c r="L1316" t="s">
        <v>2155</v>
      </c>
      <c r="M1316" t="s">
        <v>2156</v>
      </c>
      <c r="P1316" s="31" t="str">
        <f t="shared" si="63"/>
        <v>Jalil Homeo Hall (Dr. Abdul Jalil)</v>
      </c>
    </row>
    <row r="1317" spans="1:16" hidden="1">
      <c r="A1317" t="str">
        <f t="shared" si="61"/>
        <v>25-326</v>
      </c>
      <c r="B1317">
        <f t="shared" si="62"/>
        <v>25</v>
      </c>
      <c r="C1317">
        <v>326</v>
      </c>
      <c r="D1317" t="s">
        <v>64</v>
      </c>
      <c r="E1317" t="s">
        <v>2189</v>
      </c>
      <c r="F1317">
        <v>4866</v>
      </c>
      <c r="G1317" t="s">
        <v>2190</v>
      </c>
      <c r="H1317">
        <v>1715815598</v>
      </c>
      <c r="I1317" t="s">
        <v>2104</v>
      </c>
      <c r="J1317" t="s">
        <v>172</v>
      </c>
      <c r="K1317" t="s">
        <v>152</v>
      </c>
      <c r="L1317" t="s">
        <v>2182</v>
      </c>
      <c r="M1317" t="s">
        <v>2182</v>
      </c>
      <c r="P1317" s="31" t="str">
        <f t="shared" si="63"/>
        <v>Jasim Homeo Hall (Dr. Jasim Uddin)</v>
      </c>
    </row>
    <row r="1318" spans="1:16" hidden="1">
      <c r="A1318" t="str">
        <f t="shared" si="61"/>
        <v>26-326</v>
      </c>
      <c r="B1318">
        <f t="shared" si="62"/>
        <v>26</v>
      </c>
      <c r="C1318">
        <v>326</v>
      </c>
      <c r="D1318" t="s">
        <v>64</v>
      </c>
      <c r="E1318" t="s">
        <v>2243</v>
      </c>
      <c r="F1318">
        <v>4889</v>
      </c>
      <c r="G1318" t="s">
        <v>2244</v>
      </c>
      <c r="H1318">
        <v>1827238376</v>
      </c>
      <c r="I1318" t="s">
        <v>2104</v>
      </c>
      <c r="J1318" t="s">
        <v>230</v>
      </c>
      <c r="K1318" t="s">
        <v>138</v>
      </c>
      <c r="L1318" t="s">
        <v>2220</v>
      </c>
      <c r="M1318" t="s">
        <v>2242</v>
      </c>
      <c r="P1318" s="31" t="str">
        <f t="shared" si="63"/>
        <v>Jesmin Homeo Hall (Dr. Akbar Ali Khan)</v>
      </c>
    </row>
    <row r="1319" spans="1:16" hidden="1">
      <c r="A1319" t="str">
        <f t="shared" si="61"/>
        <v>27-326</v>
      </c>
      <c r="B1319">
        <f t="shared" si="62"/>
        <v>27</v>
      </c>
      <c r="C1319">
        <v>326</v>
      </c>
      <c r="D1319" t="s">
        <v>64</v>
      </c>
      <c r="E1319" t="s">
        <v>2207</v>
      </c>
      <c r="F1319">
        <v>4874</v>
      </c>
      <c r="G1319" t="s">
        <v>2208</v>
      </c>
      <c r="H1319">
        <v>1912736228</v>
      </c>
      <c r="I1319" t="s">
        <v>2104</v>
      </c>
      <c r="J1319" t="s">
        <v>172</v>
      </c>
      <c r="K1319" t="s">
        <v>2146</v>
      </c>
      <c r="L1319" t="s">
        <v>2182</v>
      </c>
      <c r="M1319" t="s">
        <v>2204</v>
      </c>
      <c r="P1319" s="31" t="str">
        <f t="shared" si="63"/>
        <v>Kawser Homeo Hall (Dr. Abdur Rassure)</v>
      </c>
    </row>
    <row r="1320" spans="1:16" hidden="1">
      <c r="A1320" t="str">
        <f t="shared" si="61"/>
        <v>28-326</v>
      </c>
      <c r="B1320">
        <f t="shared" si="62"/>
        <v>28</v>
      </c>
      <c r="C1320">
        <v>326</v>
      </c>
      <c r="D1320" t="s">
        <v>64</v>
      </c>
      <c r="E1320" t="s">
        <v>2313</v>
      </c>
      <c r="F1320">
        <v>4916</v>
      </c>
      <c r="G1320" t="s">
        <v>2314</v>
      </c>
      <c r="H1320">
        <v>1925942080</v>
      </c>
      <c r="I1320" t="s">
        <v>2104</v>
      </c>
      <c r="J1320" t="s">
        <v>306</v>
      </c>
      <c r="K1320" t="s">
        <v>133</v>
      </c>
      <c r="L1320" t="s">
        <v>2302</v>
      </c>
      <c r="M1320" t="s">
        <v>2315</v>
      </c>
      <c r="P1320" s="31" t="str">
        <f t="shared" si="63"/>
        <v>Khalid Homeo Hall (Dr. Khalid Hossain)</v>
      </c>
    </row>
    <row r="1321" spans="1:16" hidden="1">
      <c r="A1321" t="str">
        <f t="shared" si="61"/>
        <v>29-326</v>
      </c>
      <c r="B1321">
        <f t="shared" si="62"/>
        <v>29</v>
      </c>
      <c r="C1321">
        <v>326</v>
      </c>
      <c r="D1321" t="s">
        <v>64</v>
      </c>
      <c r="E1321" t="s">
        <v>2241</v>
      </c>
      <c r="F1321">
        <v>4888</v>
      </c>
      <c r="G1321" t="s">
        <v>1489</v>
      </c>
      <c r="H1321">
        <v>1791910808</v>
      </c>
      <c r="I1321" t="s">
        <v>2104</v>
      </c>
      <c r="J1321" t="s">
        <v>230</v>
      </c>
      <c r="K1321" t="s">
        <v>138</v>
      </c>
      <c r="L1321" t="s">
        <v>2220</v>
      </c>
      <c r="M1321" t="s">
        <v>2242</v>
      </c>
      <c r="P1321" s="31" t="str">
        <f t="shared" si="63"/>
        <v>Khan Homeo Hall (Dr. Rased Khan)</v>
      </c>
    </row>
    <row r="1322" spans="1:16" hidden="1">
      <c r="A1322" t="str">
        <f t="shared" si="61"/>
        <v>30-326</v>
      </c>
      <c r="B1322">
        <f t="shared" si="62"/>
        <v>30</v>
      </c>
      <c r="C1322">
        <v>326</v>
      </c>
      <c r="D1322" t="s">
        <v>64</v>
      </c>
      <c r="E1322" t="s">
        <v>2157</v>
      </c>
      <c r="F1322">
        <v>4852</v>
      </c>
      <c r="G1322" t="s">
        <v>130</v>
      </c>
      <c r="H1322">
        <v>1736660933</v>
      </c>
      <c r="I1322" t="s">
        <v>2104</v>
      </c>
      <c r="J1322" t="s">
        <v>132</v>
      </c>
      <c r="K1322" t="s">
        <v>138</v>
      </c>
      <c r="L1322" t="s">
        <v>2155</v>
      </c>
      <c r="M1322" t="s">
        <v>2156</v>
      </c>
      <c r="P1322" s="31" t="str">
        <f t="shared" si="63"/>
        <v>Khan Homoeo Hall (Dr. Bilal Hossain)</v>
      </c>
    </row>
    <row r="1323" spans="1:16" hidden="1">
      <c r="A1323" t="str">
        <f t="shared" si="61"/>
        <v>31-326</v>
      </c>
      <c r="B1323">
        <f t="shared" si="62"/>
        <v>31</v>
      </c>
      <c r="C1323">
        <v>326</v>
      </c>
      <c r="D1323" t="s">
        <v>64</v>
      </c>
      <c r="E1323" t="s">
        <v>2256</v>
      </c>
      <c r="F1323">
        <v>4894</v>
      </c>
      <c r="G1323" t="s">
        <v>2257</v>
      </c>
      <c r="H1323">
        <v>1758438933</v>
      </c>
      <c r="I1323" t="s">
        <v>2258</v>
      </c>
      <c r="J1323" t="s">
        <v>274</v>
      </c>
      <c r="K1323" t="s">
        <v>138</v>
      </c>
      <c r="L1323" t="s">
        <v>2259</v>
      </c>
      <c r="M1323" t="s">
        <v>2260</v>
      </c>
      <c r="P1323" s="31" t="str">
        <f t="shared" si="63"/>
        <v>Khiroda Homeo Hall (D. Sudip Shill)</v>
      </c>
    </row>
    <row r="1324" spans="1:16" hidden="1">
      <c r="A1324" t="str">
        <f t="shared" si="61"/>
        <v>32-326</v>
      </c>
      <c r="B1324">
        <f t="shared" si="62"/>
        <v>32</v>
      </c>
      <c r="C1324">
        <v>326</v>
      </c>
      <c r="D1324" t="s">
        <v>64</v>
      </c>
      <c r="E1324" t="s">
        <v>2267</v>
      </c>
      <c r="F1324">
        <v>4897</v>
      </c>
      <c r="G1324" t="s">
        <v>2268</v>
      </c>
      <c r="H1324">
        <v>1740058422</v>
      </c>
      <c r="I1324" t="s">
        <v>2255</v>
      </c>
      <c r="J1324" t="s">
        <v>274</v>
      </c>
      <c r="K1324" t="s">
        <v>133</v>
      </c>
      <c r="L1324" t="s">
        <v>2259</v>
      </c>
      <c r="M1324" t="s">
        <v>2266</v>
      </c>
      <c r="P1324" s="31" t="str">
        <f t="shared" si="63"/>
        <v>Krishnokali Homeo Hall (Dr. Uttam Kumar)</v>
      </c>
    </row>
    <row r="1325" spans="1:16" hidden="1">
      <c r="A1325" t="str">
        <f t="shared" si="61"/>
        <v>33-326</v>
      </c>
      <c r="B1325">
        <f t="shared" si="62"/>
        <v>33</v>
      </c>
      <c r="C1325">
        <v>326</v>
      </c>
      <c r="D1325" t="s">
        <v>64</v>
      </c>
      <c r="E1325" t="s">
        <v>15563</v>
      </c>
      <c r="F1325">
        <v>13010</v>
      </c>
      <c r="G1325" t="s">
        <v>15564</v>
      </c>
      <c r="H1325">
        <v>1310139005</v>
      </c>
      <c r="I1325" t="s">
        <v>11588</v>
      </c>
      <c r="J1325" t="s">
        <v>15565</v>
      </c>
      <c r="K1325" t="s">
        <v>1315</v>
      </c>
      <c r="L1325" t="s">
        <v>15566</v>
      </c>
      <c r="M1325" t="s">
        <v>12082</v>
      </c>
      <c r="P1325" s="31" t="str">
        <f t="shared" si="63"/>
        <v>Liga Homeo Hall (Dr.Liga )</v>
      </c>
    </row>
    <row r="1326" spans="1:16" hidden="1">
      <c r="A1326" t="str">
        <f t="shared" si="61"/>
        <v>34-326</v>
      </c>
      <c r="B1326">
        <f t="shared" si="62"/>
        <v>34</v>
      </c>
      <c r="C1326">
        <v>326</v>
      </c>
      <c r="D1326" t="s">
        <v>64</v>
      </c>
      <c r="E1326" t="s">
        <v>2193</v>
      </c>
      <c r="F1326">
        <v>4868</v>
      </c>
      <c r="G1326" t="s">
        <v>1667</v>
      </c>
      <c r="H1326">
        <v>176782310</v>
      </c>
      <c r="I1326" t="s">
        <v>2104</v>
      </c>
      <c r="J1326" t="s">
        <v>172</v>
      </c>
      <c r="K1326" t="s">
        <v>2146</v>
      </c>
      <c r="L1326" t="s">
        <v>2182</v>
      </c>
      <c r="M1326" t="s">
        <v>2192</v>
      </c>
      <c r="P1326" s="31" t="str">
        <f t="shared" si="63"/>
        <v>Ma Homeo Hall (Dr. Hasan )</v>
      </c>
    </row>
    <row r="1327" spans="1:16" hidden="1">
      <c r="A1327" t="str">
        <f t="shared" si="61"/>
        <v>35-326</v>
      </c>
      <c r="B1327">
        <f t="shared" si="62"/>
        <v>35</v>
      </c>
      <c r="C1327">
        <v>326</v>
      </c>
      <c r="D1327" t="s">
        <v>64</v>
      </c>
      <c r="E1327" t="s">
        <v>2197</v>
      </c>
      <c r="F1327">
        <v>4870</v>
      </c>
      <c r="G1327" t="s">
        <v>1667</v>
      </c>
      <c r="H1327">
        <v>1730224651</v>
      </c>
      <c r="I1327" t="s">
        <v>2104</v>
      </c>
      <c r="J1327" t="s">
        <v>172</v>
      </c>
      <c r="K1327" t="s">
        <v>2146</v>
      </c>
      <c r="L1327" t="s">
        <v>2182</v>
      </c>
      <c r="M1327" t="s">
        <v>2198</v>
      </c>
      <c r="P1327" s="31" t="str">
        <f t="shared" si="63"/>
        <v>Ma Homeo Hall (Dr. Rupor Sarker)</v>
      </c>
    </row>
    <row r="1328" spans="1:16" hidden="1">
      <c r="A1328" t="str">
        <f t="shared" si="61"/>
        <v>36-326</v>
      </c>
      <c r="B1328">
        <f t="shared" si="62"/>
        <v>36</v>
      </c>
      <c r="C1328">
        <v>326</v>
      </c>
      <c r="D1328" t="s">
        <v>64</v>
      </c>
      <c r="E1328" t="s">
        <v>2209</v>
      </c>
      <c r="F1328">
        <v>4875</v>
      </c>
      <c r="G1328" t="s">
        <v>1667</v>
      </c>
      <c r="H1328">
        <v>1726484896</v>
      </c>
      <c r="I1328" t="s">
        <v>2104</v>
      </c>
      <c r="J1328" t="s">
        <v>172</v>
      </c>
      <c r="K1328" t="s">
        <v>2146</v>
      </c>
      <c r="L1328" t="s">
        <v>2182</v>
      </c>
      <c r="M1328" t="s">
        <v>1132</v>
      </c>
      <c r="P1328" s="31" t="str">
        <f t="shared" si="63"/>
        <v>Ma Homeo Hall (Dr. Razia Sultana)</v>
      </c>
    </row>
    <row r="1329" spans="1:16" hidden="1">
      <c r="A1329" t="str">
        <f t="shared" si="61"/>
        <v>37-326</v>
      </c>
      <c r="B1329">
        <f t="shared" si="62"/>
        <v>37</v>
      </c>
      <c r="C1329">
        <v>326</v>
      </c>
      <c r="D1329" t="s">
        <v>64</v>
      </c>
      <c r="E1329" t="s">
        <v>2222</v>
      </c>
      <c r="F1329">
        <v>4880</v>
      </c>
      <c r="G1329" t="s">
        <v>1667</v>
      </c>
      <c r="H1329">
        <v>1748410007</v>
      </c>
      <c r="I1329" t="s">
        <v>2104</v>
      </c>
      <c r="J1329" t="s">
        <v>230</v>
      </c>
      <c r="K1329" t="s">
        <v>2146</v>
      </c>
      <c r="L1329" t="s">
        <v>2220</v>
      </c>
      <c r="M1329" t="s">
        <v>2223</v>
      </c>
      <c r="P1329" s="31" t="str">
        <f t="shared" si="63"/>
        <v>Ma Homeo Hall (Abdul Kader)</v>
      </c>
    </row>
    <row r="1330" spans="1:16" hidden="1">
      <c r="A1330" t="str">
        <f t="shared" si="61"/>
        <v>38-326</v>
      </c>
      <c r="B1330">
        <f t="shared" si="62"/>
        <v>38</v>
      </c>
      <c r="C1330">
        <v>326</v>
      </c>
      <c r="D1330" t="s">
        <v>64</v>
      </c>
      <c r="E1330" t="s">
        <v>2191</v>
      </c>
      <c r="F1330">
        <v>4867</v>
      </c>
      <c r="G1330" t="s">
        <v>813</v>
      </c>
      <c r="H1330">
        <v>1937099987</v>
      </c>
      <c r="I1330" t="s">
        <v>2104</v>
      </c>
      <c r="J1330" t="s">
        <v>172</v>
      </c>
      <c r="K1330" t="s">
        <v>133</v>
      </c>
      <c r="L1330" t="s">
        <v>2182</v>
      </c>
      <c r="M1330" t="s">
        <v>2192</v>
      </c>
      <c r="P1330" s="31" t="str">
        <f t="shared" si="63"/>
        <v>Masud Homoeo Hall (Dr. Rafiqul Islam)</v>
      </c>
    </row>
    <row r="1331" spans="1:16" hidden="1">
      <c r="A1331" t="str">
        <f t="shared" si="61"/>
        <v>39-326</v>
      </c>
      <c r="B1331">
        <f t="shared" si="62"/>
        <v>39</v>
      </c>
      <c r="C1331">
        <v>326</v>
      </c>
      <c r="D1331" t="s">
        <v>64</v>
      </c>
      <c r="E1331" t="s">
        <v>2215</v>
      </c>
      <c r="F1331">
        <v>4878</v>
      </c>
      <c r="G1331" t="s">
        <v>2216</v>
      </c>
      <c r="H1331">
        <v>1869704777</v>
      </c>
      <c r="I1331" t="s">
        <v>2104</v>
      </c>
      <c r="J1331" t="s">
        <v>172</v>
      </c>
      <c r="K1331" t="s">
        <v>2146</v>
      </c>
      <c r="L1331" t="s">
        <v>2182</v>
      </c>
      <c r="M1331" t="s">
        <v>2217</v>
      </c>
      <c r="P1331" s="31" t="str">
        <f t="shared" si="63"/>
        <v>Matahe Homeo Hall (Dr. Mataher Ali)</v>
      </c>
    </row>
    <row r="1332" spans="1:16" hidden="1">
      <c r="A1332" t="str">
        <f t="shared" si="61"/>
        <v>40-326</v>
      </c>
      <c r="B1332">
        <f t="shared" si="62"/>
        <v>40</v>
      </c>
      <c r="C1332">
        <v>326</v>
      </c>
      <c r="D1332" t="s">
        <v>64</v>
      </c>
      <c r="E1332" t="s">
        <v>15487</v>
      </c>
      <c r="F1332">
        <v>12967</v>
      </c>
      <c r="G1332" t="s">
        <v>15488</v>
      </c>
      <c r="H1332">
        <v>1823686746</v>
      </c>
      <c r="I1332" t="s">
        <v>11588</v>
      </c>
      <c r="J1332" t="s">
        <v>172</v>
      </c>
      <c r="K1332" t="s">
        <v>152</v>
      </c>
      <c r="L1332" t="s">
        <v>15485</v>
      </c>
      <c r="M1332" t="s">
        <v>15486</v>
      </c>
      <c r="P1332" s="31" t="str">
        <f t="shared" si="63"/>
        <v>Matrysaya Homeo Hall (Dr. Parvin)</v>
      </c>
    </row>
    <row r="1333" spans="1:16" hidden="1">
      <c r="A1333" t="str">
        <f t="shared" si="61"/>
        <v>41-326</v>
      </c>
      <c r="B1333">
        <f t="shared" si="62"/>
        <v>41</v>
      </c>
      <c r="C1333">
        <v>326</v>
      </c>
      <c r="D1333" t="s">
        <v>64</v>
      </c>
      <c r="E1333" t="s">
        <v>2144</v>
      </c>
      <c r="F1333">
        <v>4915</v>
      </c>
      <c r="G1333" t="s">
        <v>2311</v>
      </c>
      <c r="H1333">
        <v>1726368883</v>
      </c>
      <c r="I1333" t="s">
        <v>2104</v>
      </c>
      <c r="J1333" t="s">
        <v>306</v>
      </c>
      <c r="K1333" t="s">
        <v>133</v>
      </c>
      <c r="L1333" t="s">
        <v>2220</v>
      </c>
      <c r="M1333" t="s">
        <v>2312</v>
      </c>
      <c r="P1333" s="31" t="str">
        <f t="shared" si="63"/>
        <v>Mayer Dua Homeo Hall (Dr. Mizanur Rahman)</v>
      </c>
    </row>
    <row r="1334" spans="1:16" hidden="1">
      <c r="A1334" t="str">
        <f t="shared" si="61"/>
        <v>42-326</v>
      </c>
      <c r="B1334">
        <f t="shared" si="62"/>
        <v>42</v>
      </c>
      <c r="C1334">
        <v>326</v>
      </c>
      <c r="D1334" t="s">
        <v>64</v>
      </c>
      <c r="E1334" t="s">
        <v>2251</v>
      </c>
      <c r="F1334">
        <v>4892</v>
      </c>
      <c r="G1334" t="s">
        <v>2252</v>
      </c>
      <c r="H1334">
        <v>1715338196</v>
      </c>
      <c r="I1334" t="s">
        <v>2104</v>
      </c>
      <c r="J1334" t="s">
        <v>230</v>
      </c>
      <c r="K1334" t="s">
        <v>133</v>
      </c>
      <c r="L1334" t="s">
        <v>2220</v>
      </c>
      <c r="M1334" t="s">
        <v>2250</v>
      </c>
      <c r="P1334" s="31" t="str">
        <f t="shared" si="63"/>
        <v>Medine Corner (Dr. Abu Sayed)</v>
      </c>
    </row>
    <row r="1335" spans="1:16" hidden="1">
      <c r="A1335" t="str">
        <f t="shared" si="61"/>
        <v>43-326</v>
      </c>
      <c r="B1335">
        <f t="shared" si="62"/>
        <v>43</v>
      </c>
      <c r="C1335">
        <v>326</v>
      </c>
      <c r="D1335" t="s">
        <v>64</v>
      </c>
      <c r="E1335" t="s">
        <v>2169</v>
      </c>
      <c r="F1335">
        <v>4858</v>
      </c>
      <c r="G1335" t="s">
        <v>2170</v>
      </c>
      <c r="H1335">
        <v>1732164565</v>
      </c>
      <c r="I1335" t="s">
        <v>2104</v>
      </c>
      <c r="J1335" t="s">
        <v>132</v>
      </c>
      <c r="K1335" t="s">
        <v>152</v>
      </c>
      <c r="L1335" t="s">
        <v>2155</v>
      </c>
      <c r="M1335" t="s">
        <v>2171</v>
      </c>
      <c r="P1335" s="31" t="str">
        <f t="shared" si="63"/>
        <v>Mia Homeo Hall (Dr. Mohsin)</v>
      </c>
    </row>
    <row r="1336" spans="1:16" hidden="1">
      <c r="A1336" t="str">
        <f t="shared" si="61"/>
        <v>44-326</v>
      </c>
      <c r="B1336">
        <f t="shared" si="62"/>
        <v>44</v>
      </c>
      <c r="C1336">
        <v>326</v>
      </c>
      <c r="D1336" t="s">
        <v>64</v>
      </c>
      <c r="E1336" t="s">
        <v>2238</v>
      </c>
      <c r="F1336">
        <v>4887</v>
      </c>
      <c r="G1336" t="s">
        <v>2239</v>
      </c>
      <c r="H1336">
        <v>1711261477</v>
      </c>
      <c r="I1336" t="s">
        <v>2104</v>
      </c>
      <c r="J1336" t="s">
        <v>230</v>
      </c>
      <c r="K1336" t="s">
        <v>133</v>
      </c>
      <c r="L1336" t="s">
        <v>2220</v>
      </c>
      <c r="M1336" t="s">
        <v>2240</v>
      </c>
      <c r="P1336" s="31" t="str">
        <f t="shared" si="63"/>
        <v>Mir Homoeo Hall (Dr. Ripon)</v>
      </c>
    </row>
    <row r="1337" spans="1:16" hidden="1">
      <c r="A1337" t="str">
        <f t="shared" si="61"/>
        <v>45-326</v>
      </c>
      <c r="B1337">
        <f t="shared" si="62"/>
        <v>45</v>
      </c>
      <c r="C1337">
        <v>326</v>
      </c>
      <c r="D1337" t="s">
        <v>64</v>
      </c>
      <c r="E1337" t="s">
        <v>15555</v>
      </c>
      <c r="F1337">
        <v>13007</v>
      </c>
      <c r="G1337" t="s">
        <v>15556</v>
      </c>
      <c r="H1337">
        <v>17128348488</v>
      </c>
      <c r="I1337" t="s">
        <v>11588</v>
      </c>
      <c r="J1337" t="s">
        <v>10895</v>
      </c>
      <c r="K1337" t="s">
        <v>1315</v>
      </c>
      <c r="L1337" t="s">
        <v>15557</v>
      </c>
      <c r="M1337" t="s">
        <v>13920</v>
      </c>
      <c r="P1337" s="31" t="str">
        <f t="shared" si="63"/>
        <v>Modona Health Care (Dr.Mosarof Hossen)</v>
      </c>
    </row>
    <row r="1338" spans="1:16" hidden="1">
      <c r="A1338" t="str">
        <f t="shared" si="61"/>
        <v>46-326</v>
      </c>
      <c r="B1338">
        <f t="shared" si="62"/>
        <v>46</v>
      </c>
      <c r="C1338">
        <v>326</v>
      </c>
      <c r="D1338" t="s">
        <v>64</v>
      </c>
      <c r="E1338" t="s">
        <v>2162</v>
      </c>
      <c r="F1338">
        <v>4855</v>
      </c>
      <c r="G1338" t="s">
        <v>2163</v>
      </c>
      <c r="H1338">
        <v>1712726378</v>
      </c>
      <c r="I1338" t="s">
        <v>2104</v>
      </c>
      <c r="J1338" t="s">
        <v>132</v>
      </c>
      <c r="K1338" t="s">
        <v>138</v>
      </c>
      <c r="L1338" t="s">
        <v>2155</v>
      </c>
      <c r="M1338" t="s">
        <v>2156</v>
      </c>
      <c r="P1338" s="31" t="str">
        <f t="shared" si="63"/>
        <v>Molla Homeo Hall (Dr. Rejaul Karim)</v>
      </c>
    </row>
    <row r="1339" spans="1:16" hidden="1">
      <c r="A1339" t="str">
        <f t="shared" si="61"/>
        <v>47-326</v>
      </c>
      <c r="B1339">
        <f t="shared" si="62"/>
        <v>47</v>
      </c>
      <c r="C1339">
        <v>326</v>
      </c>
      <c r="D1339" t="s">
        <v>64</v>
      </c>
      <c r="E1339" t="s">
        <v>2274</v>
      </c>
      <c r="F1339">
        <v>4900</v>
      </c>
      <c r="G1339" t="s">
        <v>2275</v>
      </c>
      <c r="H1339">
        <v>1723814054</v>
      </c>
      <c r="I1339" t="s">
        <v>2104</v>
      </c>
      <c r="J1339" t="s">
        <v>274</v>
      </c>
      <c r="K1339" t="s">
        <v>133</v>
      </c>
      <c r="L1339" t="s">
        <v>2259</v>
      </c>
      <c r="M1339" t="s">
        <v>2276</v>
      </c>
      <c r="P1339" s="31" t="str">
        <f t="shared" si="63"/>
        <v>Mollah Homeo Hall (Dr. Moslem)</v>
      </c>
    </row>
    <row r="1340" spans="1:16" hidden="1">
      <c r="A1340" t="str">
        <f t="shared" si="61"/>
        <v>48-326</v>
      </c>
      <c r="B1340">
        <f t="shared" si="62"/>
        <v>48</v>
      </c>
      <c r="C1340">
        <v>326</v>
      </c>
      <c r="D1340" t="s">
        <v>64</v>
      </c>
      <c r="E1340" t="s">
        <v>2172</v>
      </c>
      <c r="F1340">
        <v>4859</v>
      </c>
      <c r="G1340" t="s">
        <v>2173</v>
      </c>
      <c r="H1340">
        <v>1777364941</v>
      </c>
      <c r="I1340" t="s">
        <v>2104</v>
      </c>
      <c r="J1340" t="s">
        <v>132</v>
      </c>
      <c r="K1340" t="s">
        <v>133</v>
      </c>
      <c r="L1340" t="s">
        <v>2155</v>
      </c>
      <c r="M1340" t="s">
        <v>2174</v>
      </c>
      <c r="P1340" s="31" t="str">
        <f t="shared" si="63"/>
        <v>Mozzahar Homeo Hall (Dr. Mozzahar)</v>
      </c>
    </row>
    <row r="1341" spans="1:16" hidden="1">
      <c r="A1341" t="str">
        <f t="shared" si="61"/>
        <v>49-326</v>
      </c>
      <c r="B1341">
        <f t="shared" si="62"/>
        <v>49</v>
      </c>
      <c r="C1341">
        <v>326</v>
      </c>
      <c r="D1341" t="s">
        <v>64</v>
      </c>
      <c r="E1341" t="s">
        <v>11284</v>
      </c>
      <c r="F1341">
        <v>11161</v>
      </c>
      <c r="G1341" t="s">
        <v>11612</v>
      </c>
      <c r="H1341">
        <v>1934448288</v>
      </c>
      <c r="I1341">
        <v>0</v>
      </c>
      <c r="J1341">
        <v>0</v>
      </c>
      <c r="K1341" t="s">
        <v>138</v>
      </c>
      <c r="L1341" t="s">
        <v>11259</v>
      </c>
      <c r="M1341" t="s">
        <v>11259</v>
      </c>
      <c r="P1341" s="31" t="str">
        <f t="shared" si="63"/>
        <v>Mpo-Lutfor Rahman-Manikgonj (Self Stock)</v>
      </c>
    </row>
    <row r="1342" spans="1:16" hidden="1">
      <c r="A1342" t="str">
        <f t="shared" si="61"/>
        <v>50-326</v>
      </c>
      <c r="B1342">
        <f t="shared" si="62"/>
        <v>50</v>
      </c>
      <c r="C1342">
        <v>326</v>
      </c>
      <c r="D1342" t="s">
        <v>64</v>
      </c>
      <c r="E1342" t="s">
        <v>2213</v>
      </c>
      <c r="F1342">
        <v>4877</v>
      </c>
      <c r="G1342" t="s">
        <v>2214</v>
      </c>
      <c r="H1342">
        <v>1720570377</v>
      </c>
      <c r="I1342" t="s">
        <v>2104</v>
      </c>
      <c r="J1342" t="s">
        <v>172</v>
      </c>
      <c r="K1342" t="s">
        <v>2146</v>
      </c>
      <c r="L1342" t="s">
        <v>2182</v>
      </c>
      <c r="M1342" t="s">
        <v>1132</v>
      </c>
      <c r="P1342" s="31" t="str">
        <f t="shared" si="63"/>
        <v>Mridha Homeo Hall (Dr. Shanto)</v>
      </c>
    </row>
    <row r="1343" spans="1:16" hidden="1">
      <c r="A1343" t="str">
        <f t="shared" si="61"/>
        <v>51-326</v>
      </c>
      <c r="B1343">
        <f t="shared" si="62"/>
        <v>51</v>
      </c>
      <c r="C1343">
        <v>326</v>
      </c>
      <c r="D1343" t="s">
        <v>64</v>
      </c>
      <c r="E1343" t="s">
        <v>2162</v>
      </c>
      <c r="F1343">
        <v>4861</v>
      </c>
      <c r="G1343" t="s">
        <v>2177</v>
      </c>
      <c r="H1343">
        <v>1745603325</v>
      </c>
      <c r="I1343" t="s">
        <v>2104</v>
      </c>
      <c r="J1343" t="s">
        <v>132</v>
      </c>
      <c r="K1343" t="s">
        <v>138</v>
      </c>
      <c r="L1343" t="s">
        <v>2155</v>
      </c>
      <c r="M1343" t="s">
        <v>2155</v>
      </c>
      <c r="P1343" s="31" t="str">
        <f t="shared" si="63"/>
        <v>Mukti Homeo Hall (Dr. Rejaul Karim)</v>
      </c>
    </row>
    <row r="1344" spans="1:16" hidden="1">
      <c r="A1344" t="str">
        <f t="shared" si="61"/>
        <v>52-326</v>
      </c>
      <c r="B1344">
        <f t="shared" si="62"/>
        <v>52</v>
      </c>
      <c r="C1344">
        <v>326</v>
      </c>
      <c r="D1344" t="s">
        <v>64</v>
      </c>
      <c r="E1344" t="s">
        <v>2229</v>
      </c>
      <c r="F1344">
        <v>4883</v>
      </c>
      <c r="G1344" t="s">
        <v>2177</v>
      </c>
      <c r="H1344">
        <v>1725145828</v>
      </c>
      <c r="I1344" t="s">
        <v>2104</v>
      </c>
      <c r="J1344" t="s">
        <v>230</v>
      </c>
      <c r="K1344" t="s">
        <v>133</v>
      </c>
      <c r="L1344" t="s">
        <v>2220</v>
      </c>
      <c r="M1344" t="s">
        <v>2230</v>
      </c>
      <c r="P1344" s="31" t="str">
        <f t="shared" si="63"/>
        <v>Mukti Homeo Hall (Dr. Nurul Islam)</v>
      </c>
    </row>
    <row r="1345" spans="1:16" hidden="1">
      <c r="A1345" t="str">
        <f t="shared" si="61"/>
        <v>53-326</v>
      </c>
      <c r="B1345">
        <f t="shared" si="62"/>
        <v>53</v>
      </c>
      <c r="C1345">
        <v>326</v>
      </c>
      <c r="D1345" t="s">
        <v>64</v>
      </c>
      <c r="E1345" t="s">
        <v>2235</v>
      </c>
      <c r="F1345">
        <v>4886</v>
      </c>
      <c r="G1345" t="s">
        <v>2236</v>
      </c>
      <c r="H1345">
        <v>1749436014</v>
      </c>
      <c r="I1345" t="s">
        <v>2104</v>
      </c>
      <c r="J1345" t="s">
        <v>230</v>
      </c>
      <c r="K1345" t="s">
        <v>133</v>
      </c>
      <c r="L1345" t="s">
        <v>2220</v>
      </c>
      <c r="M1345" t="s">
        <v>2237</v>
      </c>
      <c r="P1345" s="31" t="str">
        <f t="shared" si="63"/>
        <v>Nasir Homeo Hall (Dr. Nasir Ahmed)</v>
      </c>
    </row>
    <row r="1346" spans="1:16" hidden="1">
      <c r="A1346" t="str">
        <f t="shared" ref="A1346:A1409" si="64">B1346&amp;"-"&amp;C1346</f>
        <v>54-326</v>
      </c>
      <c r="B1346">
        <f t="shared" ref="B1346:B1409" si="65">IF(C1346=C1345,B1345+1,1)</f>
        <v>54</v>
      </c>
      <c r="C1346">
        <v>326</v>
      </c>
      <c r="D1346" t="s">
        <v>64</v>
      </c>
      <c r="E1346" t="s">
        <v>2149</v>
      </c>
      <c r="F1346">
        <v>4849</v>
      </c>
      <c r="G1346" t="s">
        <v>2150</v>
      </c>
      <c r="H1346">
        <v>1747440465</v>
      </c>
      <c r="I1346" t="s">
        <v>2104</v>
      </c>
      <c r="J1346" t="s">
        <v>132</v>
      </c>
      <c r="K1346" t="s">
        <v>133</v>
      </c>
      <c r="L1346" t="s">
        <v>2147</v>
      </c>
      <c r="M1346" t="s">
        <v>2148</v>
      </c>
      <c r="P1346" s="31" t="str">
        <f t="shared" ref="P1346:P1409" si="66">PROPER(G1346&amp;" ("&amp;E1346&amp;")")</f>
        <v>National Homeo Hall (Dr. Badshah Mia)</v>
      </c>
    </row>
    <row r="1347" spans="1:16" hidden="1">
      <c r="A1347" t="str">
        <f t="shared" si="64"/>
        <v>55-326</v>
      </c>
      <c r="B1347">
        <f t="shared" si="65"/>
        <v>55</v>
      </c>
      <c r="C1347">
        <v>326</v>
      </c>
      <c r="D1347" t="s">
        <v>64</v>
      </c>
      <c r="E1347" t="s">
        <v>1464</v>
      </c>
      <c r="F1347">
        <v>4884</v>
      </c>
      <c r="G1347" t="s">
        <v>2231</v>
      </c>
      <c r="H1347">
        <v>1967780686</v>
      </c>
      <c r="I1347" t="s">
        <v>2104</v>
      </c>
      <c r="J1347" t="s">
        <v>230</v>
      </c>
      <c r="K1347" t="s">
        <v>133</v>
      </c>
      <c r="L1347" t="s">
        <v>2220</v>
      </c>
      <c r="M1347" t="s">
        <v>2230</v>
      </c>
      <c r="P1347" s="31" t="str">
        <f t="shared" si="66"/>
        <v>Nawsim Homeo Hall (Dr. Abdul Hamid)</v>
      </c>
    </row>
    <row r="1348" spans="1:16" hidden="1">
      <c r="A1348" t="str">
        <f t="shared" si="64"/>
        <v>56-326</v>
      </c>
      <c r="B1348">
        <f t="shared" si="65"/>
        <v>56</v>
      </c>
      <c r="C1348">
        <v>326</v>
      </c>
      <c r="D1348" t="s">
        <v>64</v>
      </c>
      <c r="E1348" t="s">
        <v>2227</v>
      </c>
      <c r="F1348">
        <v>4882</v>
      </c>
      <c r="G1348" t="s">
        <v>2228</v>
      </c>
      <c r="H1348">
        <v>1715231724</v>
      </c>
      <c r="I1348" t="s">
        <v>2104</v>
      </c>
      <c r="J1348" t="s">
        <v>230</v>
      </c>
      <c r="K1348" t="s">
        <v>152</v>
      </c>
      <c r="L1348" t="s">
        <v>2220</v>
      </c>
      <c r="M1348" t="s">
        <v>2220</v>
      </c>
      <c r="P1348" s="31" t="str">
        <f t="shared" si="66"/>
        <v>Nibom Homeo Hall (Dr. Ataher Ali)</v>
      </c>
    </row>
    <row r="1349" spans="1:16" hidden="1">
      <c r="A1349" t="str">
        <f t="shared" si="64"/>
        <v>57-326</v>
      </c>
      <c r="B1349">
        <f t="shared" si="65"/>
        <v>57</v>
      </c>
      <c r="C1349">
        <v>326</v>
      </c>
      <c r="D1349" t="s">
        <v>64</v>
      </c>
      <c r="E1349" t="s">
        <v>2253</v>
      </c>
      <c r="F1349">
        <v>4893</v>
      </c>
      <c r="G1349" t="s">
        <v>2254</v>
      </c>
      <c r="H1349">
        <v>1716410391</v>
      </c>
      <c r="I1349" t="s">
        <v>2255</v>
      </c>
      <c r="J1349" t="s">
        <v>230</v>
      </c>
      <c r="K1349" t="s">
        <v>133</v>
      </c>
      <c r="L1349" t="s">
        <v>2220</v>
      </c>
      <c r="M1349" t="s">
        <v>2230</v>
      </c>
      <c r="P1349" s="31" t="str">
        <f t="shared" si="66"/>
        <v>Niloy Pharmacy (Nilkanta)</v>
      </c>
    </row>
    <row r="1350" spans="1:16" hidden="1">
      <c r="A1350" t="str">
        <f t="shared" si="64"/>
        <v>58-326</v>
      </c>
      <c r="B1350">
        <f t="shared" si="65"/>
        <v>58</v>
      </c>
      <c r="C1350">
        <v>326</v>
      </c>
      <c r="D1350" t="s">
        <v>64</v>
      </c>
      <c r="E1350" t="s">
        <v>2218</v>
      </c>
      <c r="F1350">
        <v>4879</v>
      </c>
      <c r="G1350" t="s">
        <v>2219</v>
      </c>
      <c r="H1350">
        <v>1731213970</v>
      </c>
      <c r="I1350" t="s">
        <v>2104</v>
      </c>
      <c r="J1350" t="s">
        <v>230</v>
      </c>
      <c r="K1350" t="s">
        <v>138</v>
      </c>
      <c r="L1350" t="s">
        <v>2220</v>
      </c>
      <c r="M1350" t="s">
        <v>2221</v>
      </c>
      <c r="P1350" s="31" t="str">
        <f t="shared" si="66"/>
        <v>Nobin Homeo Hall (Dr. Afroja Akter)</v>
      </c>
    </row>
    <row r="1351" spans="1:16" hidden="1">
      <c r="A1351" t="str">
        <f t="shared" si="64"/>
        <v>59-326</v>
      </c>
      <c r="B1351">
        <f t="shared" si="65"/>
        <v>59</v>
      </c>
      <c r="C1351">
        <v>326</v>
      </c>
      <c r="D1351" t="s">
        <v>64</v>
      </c>
      <c r="E1351" t="s">
        <v>15558</v>
      </c>
      <c r="F1351">
        <v>13008</v>
      </c>
      <c r="G1351" t="s">
        <v>13884</v>
      </c>
      <c r="H1351">
        <v>1718128080</v>
      </c>
      <c r="I1351" t="s">
        <v>11588</v>
      </c>
      <c r="J1351" t="s">
        <v>10895</v>
      </c>
      <c r="K1351" t="s">
        <v>1315</v>
      </c>
      <c r="L1351" t="s">
        <v>15559</v>
      </c>
      <c r="M1351" t="s">
        <v>15560</v>
      </c>
      <c r="P1351" s="31" t="str">
        <f t="shared" si="66"/>
        <v>Nur Homeo Hall (Dr.Foridanafi)</v>
      </c>
    </row>
    <row r="1352" spans="1:16" hidden="1">
      <c r="A1352" t="str">
        <f t="shared" si="64"/>
        <v>60-326</v>
      </c>
      <c r="B1352">
        <f t="shared" si="65"/>
        <v>60</v>
      </c>
      <c r="C1352">
        <v>326</v>
      </c>
      <c r="D1352" t="s">
        <v>64</v>
      </c>
      <c r="E1352" t="s">
        <v>2279</v>
      </c>
      <c r="F1352">
        <v>4902</v>
      </c>
      <c r="G1352" t="s">
        <v>2280</v>
      </c>
      <c r="H1352">
        <v>1713583032</v>
      </c>
      <c r="I1352" t="s">
        <v>2104</v>
      </c>
      <c r="J1352" t="s">
        <v>274</v>
      </c>
      <c r="K1352" t="s">
        <v>133</v>
      </c>
      <c r="L1352" t="s">
        <v>2259</v>
      </c>
      <c r="M1352" t="s">
        <v>2278</v>
      </c>
      <c r="P1352" s="31" t="str">
        <f t="shared" si="66"/>
        <v>Nusrat Homeo Hall (Dr. Khorshed Alam)</v>
      </c>
    </row>
    <row r="1353" spans="1:16" hidden="1">
      <c r="A1353" t="str">
        <f t="shared" si="64"/>
        <v>61-326</v>
      </c>
      <c r="B1353">
        <f t="shared" si="65"/>
        <v>61</v>
      </c>
      <c r="C1353">
        <v>326</v>
      </c>
      <c r="D1353" t="s">
        <v>64</v>
      </c>
      <c r="E1353" t="s">
        <v>2199</v>
      </c>
      <c r="F1353">
        <v>4871</v>
      </c>
      <c r="G1353" t="s">
        <v>2200</v>
      </c>
      <c r="H1353">
        <v>1722476994</v>
      </c>
      <c r="I1353" t="s">
        <v>2104</v>
      </c>
      <c r="J1353" t="s">
        <v>172</v>
      </c>
      <c r="K1353" t="s">
        <v>2146</v>
      </c>
      <c r="L1353" t="s">
        <v>2182</v>
      </c>
      <c r="M1353" t="s">
        <v>2201</v>
      </c>
      <c r="P1353" s="31" t="str">
        <f t="shared" si="66"/>
        <v>Palash Homeo Hall (Dr. Anil Sarker)</v>
      </c>
    </row>
    <row r="1354" spans="1:16" hidden="1">
      <c r="A1354" t="str">
        <f t="shared" si="64"/>
        <v>62-326</v>
      </c>
      <c r="B1354">
        <f t="shared" si="65"/>
        <v>62</v>
      </c>
      <c r="C1354">
        <v>326</v>
      </c>
      <c r="D1354" t="s">
        <v>64</v>
      </c>
      <c r="E1354" t="s">
        <v>2184</v>
      </c>
      <c r="F1354">
        <v>4864</v>
      </c>
      <c r="G1354" t="s">
        <v>2185</v>
      </c>
      <c r="H1354">
        <v>1718757520</v>
      </c>
      <c r="I1354" t="s">
        <v>2104</v>
      </c>
      <c r="J1354" t="s">
        <v>172</v>
      </c>
      <c r="K1354" t="s">
        <v>152</v>
      </c>
      <c r="L1354" t="s">
        <v>2182</v>
      </c>
      <c r="M1354" t="s">
        <v>2182</v>
      </c>
      <c r="P1354" s="31" t="str">
        <f t="shared" si="66"/>
        <v>Par Homeo Hall (Dr. Sultan)</v>
      </c>
    </row>
    <row r="1355" spans="1:16" hidden="1">
      <c r="A1355" t="str">
        <f t="shared" si="64"/>
        <v>63-326</v>
      </c>
      <c r="B1355">
        <f t="shared" si="65"/>
        <v>63</v>
      </c>
      <c r="C1355">
        <v>326</v>
      </c>
      <c r="D1355" t="s">
        <v>64</v>
      </c>
      <c r="E1355" t="s">
        <v>2245</v>
      </c>
      <c r="F1355">
        <v>4890</v>
      </c>
      <c r="G1355" t="s">
        <v>2246</v>
      </c>
      <c r="H1355">
        <v>1786088440</v>
      </c>
      <c r="I1355" t="s">
        <v>2104</v>
      </c>
      <c r="J1355" t="s">
        <v>230</v>
      </c>
      <c r="K1355" t="s">
        <v>152</v>
      </c>
      <c r="L1355" t="s">
        <v>2220</v>
      </c>
      <c r="M1355" t="s">
        <v>2247</v>
      </c>
      <c r="P1355" s="31" t="str">
        <f t="shared" si="66"/>
        <v>Prasanto Homeo Hall (Dr. Prasanto Kumar)</v>
      </c>
    </row>
    <row r="1356" spans="1:16" hidden="1">
      <c r="A1356" t="str">
        <f t="shared" si="64"/>
        <v>64-326</v>
      </c>
      <c r="B1356">
        <f t="shared" si="65"/>
        <v>64</v>
      </c>
      <c r="C1356">
        <v>326</v>
      </c>
      <c r="D1356" t="s">
        <v>64</v>
      </c>
      <c r="E1356" t="s">
        <v>1092</v>
      </c>
      <c r="F1356">
        <v>4904</v>
      </c>
      <c r="G1356" t="s">
        <v>2283</v>
      </c>
      <c r="H1356">
        <v>1792459661</v>
      </c>
      <c r="I1356" t="s">
        <v>2104</v>
      </c>
      <c r="J1356" t="s">
        <v>274</v>
      </c>
      <c r="K1356" t="s">
        <v>133</v>
      </c>
      <c r="L1356" t="s">
        <v>2284</v>
      </c>
      <c r="M1356" t="s">
        <v>2285</v>
      </c>
      <c r="P1356" s="31" t="str">
        <f t="shared" si="66"/>
        <v>Prodhan Homeo Hall (Dr. Jalal Uddin)</v>
      </c>
    </row>
    <row r="1357" spans="1:16" hidden="1">
      <c r="A1357" t="str">
        <f t="shared" si="64"/>
        <v>65-326</v>
      </c>
      <c r="B1357">
        <f t="shared" si="65"/>
        <v>65</v>
      </c>
      <c r="C1357">
        <v>326</v>
      </c>
      <c r="D1357" t="s">
        <v>64</v>
      </c>
      <c r="E1357" t="s">
        <v>2184</v>
      </c>
      <c r="F1357">
        <v>4899</v>
      </c>
      <c r="G1357" t="s">
        <v>2272</v>
      </c>
      <c r="H1357">
        <v>1713795058</v>
      </c>
      <c r="I1357" t="s">
        <v>2104</v>
      </c>
      <c r="J1357" t="s">
        <v>274</v>
      </c>
      <c r="K1357" t="s">
        <v>152</v>
      </c>
      <c r="L1357" t="s">
        <v>2259</v>
      </c>
      <c r="M1357" t="s">
        <v>2273</v>
      </c>
      <c r="P1357" s="31" t="str">
        <f t="shared" si="66"/>
        <v>Professor Homeo Hall (Dr. Sultan)</v>
      </c>
    </row>
    <row r="1358" spans="1:16" hidden="1">
      <c r="A1358" t="str">
        <f t="shared" si="64"/>
        <v>66-326</v>
      </c>
      <c r="B1358">
        <f t="shared" si="65"/>
        <v>66</v>
      </c>
      <c r="C1358">
        <v>326</v>
      </c>
      <c r="D1358" t="s">
        <v>64</v>
      </c>
      <c r="E1358" t="s">
        <v>2291</v>
      </c>
      <c r="F1358">
        <v>4907</v>
      </c>
      <c r="G1358" t="s">
        <v>2292</v>
      </c>
      <c r="H1358">
        <v>1728473769</v>
      </c>
      <c r="I1358" t="s">
        <v>2104</v>
      </c>
      <c r="J1358" t="s">
        <v>274</v>
      </c>
      <c r="K1358" t="s">
        <v>133</v>
      </c>
      <c r="L1358" t="s">
        <v>2220</v>
      </c>
      <c r="M1358" t="s">
        <v>2293</v>
      </c>
      <c r="P1358" s="31" t="str">
        <f t="shared" si="66"/>
        <v>Ratiq Homeo Hall (Dr. Helena Akter )</v>
      </c>
    </row>
    <row r="1359" spans="1:16" hidden="1">
      <c r="A1359" t="str">
        <f t="shared" si="64"/>
        <v>67-326</v>
      </c>
      <c r="B1359">
        <f t="shared" si="65"/>
        <v>67</v>
      </c>
      <c r="C1359">
        <v>326</v>
      </c>
      <c r="D1359" t="s">
        <v>64</v>
      </c>
      <c r="E1359" t="s">
        <v>2175</v>
      </c>
      <c r="F1359">
        <v>4860</v>
      </c>
      <c r="G1359" t="s">
        <v>2176</v>
      </c>
      <c r="H1359">
        <v>1710680189</v>
      </c>
      <c r="I1359" t="s">
        <v>2104</v>
      </c>
      <c r="J1359" t="s">
        <v>132</v>
      </c>
      <c r="K1359" t="s">
        <v>133</v>
      </c>
      <c r="L1359" t="s">
        <v>2155</v>
      </c>
      <c r="M1359" t="s">
        <v>2174</v>
      </c>
      <c r="P1359" s="31" t="str">
        <f t="shared" si="66"/>
        <v>Rojob Dauakhana (Dr. Rajjab Ali)</v>
      </c>
    </row>
    <row r="1360" spans="1:16" hidden="1">
      <c r="A1360" t="str">
        <f t="shared" si="64"/>
        <v>68-326</v>
      </c>
      <c r="B1360">
        <f t="shared" si="65"/>
        <v>68</v>
      </c>
      <c r="C1360">
        <v>326</v>
      </c>
      <c r="D1360" t="s">
        <v>64</v>
      </c>
      <c r="E1360" t="s">
        <v>15505</v>
      </c>
      <c r="F1360">
        <v>12973</v>
      </c>
      <c r="G1360" t="s">
        <v>15506</v>
      </c>
      <c r="H1360">
        <v>1637225597</v>
      </c>
      <c r="I1360" t="s">
        <v>131</v>
      </c>
      <c r="J1360" t="s">
        <v>10912</v>
      </c>
      <c r="K1360" t="s">
        <v>1315</v>
      </c>
      <c r="L1360" t="s">
        <v>15503</v>
      </c>
      <c r="M1360" t="s">
        <v>15507</v>
      </c>
      <c r="P1360" s="31" t="str">
        <f t="shared" si="66"/>
        <v>Romig Pharmacy (Dr.Rofikul)</v>
      </c>
    </row>
    <row r="1361" spans="1:16" hidden="1">
      <c r="A1361" t="str">
        <f t="shared" si="64"/>
        <v>69-326</v>
      </c>
      <c r="B1361">
        <f t="shared" si="65"/>
        <v>69</v>
      </c>
      <c r="C1361">
        <v>326</v>
      </c>
      <c r="D1361" t="s">
        <v>64</v>
      </c>
      <c r="E1361" t="s">
        <v>2202</v>
      </c>
      <c r="F1361">
        <v>4872</v>
      </c>
      <c r="G1361" t="s">
        <v>2203</v>
      </c>
      <c r="H1361">
        <v>171883959</v>
      </c>
      <c r="I1361" t="s">
        <v>2104</v>
      </c>
      <c r="J1361" t="s">
        <v>172</v>
      </c>
      <c r="K1361" t="s">
        <v>2146</v>
      </c>
      <c r="L1361" t="s">
        <v>2182</v>
      </c>
      <c r="M1361" t="s">
        <v>2204</v>
      </c>
      <c r="P1361" s="31" t="str">
        <f t="shared" si="66"/>
        <v>Ruma Homeo Hall (Dr. Awlad Hossain )</v>
      </c>
    </row>
    <row r="1362" spans="1:16" hidden="1">
      <c r="A1362" t="str">
        <f t="shared" si="64"/>
        <v>70-326</v>
      </c>
      <c r="B1362">
        <f t="shared" si="65"/>
        <v>70</v>
      </c>
      <c r="C1362">
        <v>326</v>
      </c>
      <c r="D1362" t="s">
        <v>64</v>
      </c>
      <c r="E1362" t="s">
        <v>15483</v>
      </c>
      <c r="F1362">
        <v>12966</v>
      </c>
      <c r="G1362" t="s">
        <v>15484</v>
      </c>
      <c r="H1362">
        <v>1710698660</v>
      </c>
      <c r="I1362" t="s">
        <v>131</v>
      </c>
      <c r="J1362" t="s">
        <v>172</v>
      </c>
      <c r="K1362" t="s">
        <v>152</v>
      </c>
      <c r="L1362" t="s">
        <v>15485</v>
      </c>
      <c r="M1362" t="s">
        <v>15486</v>
      </c>
      <c r="P1362" s="31" t="str">
        <f t="shared" si="66"/>
        <v>Safa Homeo Hall (Dr.Gosi Khan)</v>
      </c>
    </row>
    <row r="1363" spans="1:16" hidden="1">
      <c r="A1363" t="str">
        <f t="shared" si="64"/>
        <v>71-326</v>
      </c>
      <c r="B1363">
        <f t="shared" si="65"/>
        <v>71</v>
      </c>
      <c r="C1363">
        <v>326</v>
      </c>
      <c r="D1363" t="s">
        <v>64</v>
      </c>
      <c r="E1363" t="s">
        <v>15550</v>
      </c>
      <c r="F1363">
        <v>13005</v>
      </c>
      <c r="G1363" t="s">
        <v>15551</v>
      </c>
      <c r="H1363">
        <v>1748986020</v>
      </c>
      <c r="I1363" t="s">
        <v>131</v>
      </c>
      <c r="J1363" t="s">
        <v>132</v>
      </c>
      <c r="K1363" t="s">
        <v>152</v>
      </c>
      <c r="L1363" t="s">
        <v>15503</v>
      </c>
      <c r="M1363" t="s">
        <v>15507</v>
      </c>
      <c r="P1363" s="31" t="str">
        <f t="shared" si="66"/>
        <v>Sango Homeo Hall (Dr.Asikur Rhaman)</v>
      </c>
    </row>
    <row r="1364" spans="1:16" hidden="1">
      <c r="A1364" t="str">
        <f t="shared" si="64"/>
        <v>72-326</v>
      </c>
      <c r="B1364">
        <f t="shared" si="65"/>
        <v>72</v>
      </c>
      <c r="C1364">
        <v>326</v>
      </c>
      <c r="D1364" t="s">
        <v>64</v>
      </c>
      <c r="E1364" t="s">
        <v>2210</v>
      </c>
      <c r="F1364">
        <v>4876</v>
      </c>
      <c r="G1364" t="s">
        <v>2211</v>
      </c>
      <c r="H1364">
        <v>1732406809</v>
      </c>
      <c r="I1364" t="s">
        <v>2104</v>
      </c>
      <c r="J1364" t="s">
        <v>172</v>
      </c>
      <c r="K1364" t="s">
        <v>133</v>
      </c>
      <c r="L1364" t="s">
        <v>2182</v>
      </c>
      <c r="M1364" t="s">
        <v>2212</v>
      </c>
      <c r="P1364" s="31" t="str">
        <f t="shared" si="66"/>
        <v>Sarker Homoeo Hall (Dr. P.C Sarker)</v>
      </c>
    </row>
    <row r="1365" spans="1:16" hidden="1">
      <c r="A1365" t="str">
        <f t="shared" si="64"/>
        <v>73-326</v>
      </c>
      <c r="B1365">
        <f t="shared" si="65"/>
        <v>73</v>
      </c>
      <c r="C1365">
        <v>326</v>
      </c>
      <c r="D1365" t="s">
        <v>64</v>
      </c>
      <c r="E1365" t="s">
        <v>2296</v>
      </c>
      <c r="F1365">
        <v>4909</v>
      </c>
      <c r="G1365" t="s">
        <v>2287</v>
      </c>
      <c r="H1365">
        <v>1790110401</v>
      </c>
      <c r="I1365" t="s">
        <v>2104</v>
      </c>
      <c r="J1365" t="s">
        <v>306</v>
      </c>
      <c r="K1365" t="s">
        <v>133</v>
      </c>
      <c r="L1365" t="s">
        <v>2220</v>
      </c>
      <c r="M1365" t="s">
        <v>2297</v>
      </c>
      <c r="P1365" s="31" t="str">
        <f t="shared" si="66"/>
        <v>Sarker Pharmachy (Dr. Rabindra Sarker)</v>
      </c>
    </row>
    <row r="1366" spans="1:16" hidden="1">
      <c r="A1366" t="str">
        <f t="shared" si="64"/>
        <v>74-326</v>
      </c>
      <c r="B1366">
        <f t="shared" si="65"/>
        <v>74</v>
      </c>
      <c r="C1366">
        <v>326</v>
      </c>
      <c r="D1366" t="s">
        <v>64</v>
      </c>
      <c r="E1366" t="s">
        <v>2286</v>
      </c>
      <c r="F1366">
        <v>4905</v>
      </c>
      <c r="G1366" t="s">
        <v>2287</v>
      </c>
      <c r="H1366">
        <v>1733552359</v>
      </c>
      <c r="I1366" t="s">
        <v>2104</v>
      </c>
      <c r="J1366" t="s">
        <v>274</v>
      </c>
      <c r="K1366" t="s">
        <v>133</v>
      </c>
      <c r="L1366" t="s">
        <v>2147</v>
      </c>
      <c r="M1366" t="s">
        <v>2288</v>
      </c>
      <c r="P1366" s="31" t="str">
        <f t="shared" si="66"/>
        <v>Sarker Pharmachy (Dr. Dipok Sarker)</v>
      </c>
    </row>
    <row r="1367" spans="1:16" hidden="1">
      <c r="A1367" t="str">
        <f t="shared" si="64"/>
        <v>75-326</v>
      </c>
      <c r="B1367">
        <f t="shared" si="65"/>
        <v>75</v>
      </c>
      <c r="C1367">
        <v>326</v>
      </c>
      <c r="D1367" t="s">
        <v>64</v>
      </c>
      <c r="E1367" t="s">
        <v>2164</v>
      </c>
      <c r="F1367">
        <v>4856</v>
      </c>
      <c r="G1367" t="s">
        <v>2165</v>
      </c>
      <c r="H1367">
        <v>1719289350</v>
      </c>
      <c r="I1367" t="s">
        <v>2104</v>
      </c>
      <c r="J1367" t="s">
        <v>132</v>
      </c>
      <c r="K1367" t="s">
        <v>133</v>
      </c>
      <c r="L1367" t="s">
        <v>2155</v>
      </c>
      <c r="M1367" t="s">
        <v>2156</v>
      </c>
      <c r="P1367" s="31" t="str">
        <f t="shared" si="66"/>
        <v>Seba Homeo Hall (Harunor Or Rashid )</v>
      </c>
    </row>
    <row r="1368" spans="1:16" hidden="1">
      <c r="A1368" t="str">
        <f t="shared" si="64"/>
        <v>76-326</v>
      </c>
      <c r="B1368">
        <f t="shared" si="65"/>
        <v>76</v>
      </c>
      <c r="C1368">
        <v>326</v>
      </c>
      <c r="D1368" t="s">
        <v>64</v>
      </c>
      <c r="E1368" t="s">
        <v>11257</v>
      </c>
      <c r="F1368">
        <v>10958</v>
      </c>
      <c r="G1368" t="s">
        <v>11258</v>
      </c>
      <c r="H1368">
        <v>1715338196</v>
      </c>
      <c r="I1368" t="s">
        <v>131</v>
      </c>
      <c r="J1368" t="s">
        <v>2596</v>
      </c>
      <c r="K1368" t="s">
        <v>133</v>
      </c>
      <c r="L1368" t="s">
        <v>11259</v>
      </c>
      <c r="M1368" t="s">
        <v>11260</v>
      </c>
      <c r="P1368" s="31" t="str">
        <f t="shared" si="66"/>
        <v>Shabuj Homoeo Hall (Dr.Abusaid)</v>
      </c>
    </row>
    <row r="1369" spans="1:16" hidden="1">
      <c r="A1369" t="str">
        <f t="shared" si="64"/>
        <v>77-326</v>
      </c>
      <c r="B1369">
        <f t="shared" si="65"/>
        <v>77</v>
      </c>
      <c r="C1369">
        <v>326</v>
      </c>
      <c r="D1369" t="s">
        <v>64</v>
      </c>
      <c r="E1369" t="s">
        <v>2166</v>
      </c>
      <c r="F1369">
        <v>4857</v>
      </c>
      <c r="G1369" t="s">
        <v>2167</v>
      </c>
      <c r="H1369">
        <v>19993057154</v>
      </c>
      <c r="I1369" t="s">
        <v>2104</v>
      </c>
      <c r="J1369" t="s">
        <v>132</v>
      </c>
      <c r="K1369" t="s">
        <v>133</v>
      </c>
      <c r="L1369" t="s">
        <v>2155</v>
      </c>
      <c r="M1369" t="s">
        <v>2168</v>
      </c>
      <c r="P1369" s="31" t="str">
        <f t="shared" si="66"/>
        <v>Shamima Homeo Hall (Dr. Abdus Salam)</v>
      </c>
    </row>
    <row r="1370" spans="1:16" hidden="1">
      <c r="A1370" t="str">
        <f t="shared" si="64"/>
        <v>78-326</v>
      </c>
      <c r="B1370">
        <f t="shared" si="65"/>
        <v>78</v>
      </c>
      <c r="C1370">
        <v>326</v>
      </c>
      <c r="D1370" t="s">
        <v>64</v>
      </c>
      <c r="E1370" t="s">
        <v>2180</v>
      </c>
      <c r="F1370">
        <v>4863</v>
      </c>
      <c r="G1370" t="s">
        <v>2181</v>
      </c>
      <c r="H1370">
        <v>1920791633</v>
      </c>
      <c r="I1370" t="s">
        <v>2104</v>
      </c>
      <c r="J1370" t="s">
        <v>172</v>
      </c>
      <c r="K1370" t="s">
        <v>138</v>
      </c>
      <c r="L1370" t="s">
        <v>2182</v>
      </c>
      <c r="M1370" t="s">
        <v>2183</v>
      </c>
      <c r="P1370" s="31" t="str">
        <f t="shared" si="66"/>
        <v>Sochi Homeo Hall (Dr. Nilt Kanto)</v>
      </c>
    </row>
    <row r="1371" spans="1:16" hidden="1">
      <c r="A1371" t="str">
        <f t="shared" si="64"/>
        <v>79-326</v>
      </c>
      <c r="B1371">
        <f t="shared" si="65"/>
        <v>79</v>
      </c>
      <c r="C1371">
        <v>326</v>
      </c>
      <c r="D1371" t="s">
        <v>64</v>
      </c>
      <c r="E1371" t="s">
        <v>2224</v>
      </c>
      <c r="F1371">
        <v>4881</v>
      </c>
      <c r="G1371" t="s">
        <v>2225</v>
      </c>
      <c r="H1371">
        <v>1718620550</v>
      </c>
      <c r="I1371" t="s">
        <v>2104</v>
      </c>
      <c r="J1371" t="s">
        <v>230</v>
      </c>
      <c r="K1371" t="s">
        <v>138</v>
      </c>
      <c r="L1371" t="s">
        <v>2220</v>
      </c>
      <c r="M1371" t="s">
        <v>2226</v>
      </c>
      <c r="P1371" s="31" t="str">
        <f t="shared" si="66"/>
        <v>Standard Homeo Hall (Dr. P.K Halder)</v>
      </c>
    </row>
    <row r="1372" spans="1:16" hidden="1">
      <c r="A1372" t="str">
        <f t="shared" si="64"/>
        <v>80-326</v>
      </c>
      <c r="B1372">
        <f t="shared" si="65"/>
        <v>80</v>
      </c>
      <c r="C1372">
        <v>326</v>
      </c>
      <c r="D1372" t="s">
        <v>64</v>
      </c>
      <c r="E1372" t="s">
        <v>2261</v>
      </c>
      <c r="F1372">
        <v>4895</v>
      </c>
      <c r="G1372" t="s">
        <v>2262</v>
      </c>
      <c r="H1372">
        <v>1712440101</v>
      </c>
      <c r="I1372" t="s">
        <v>2258</v>
      </c>
      <c r="J1372" t="s">
        <v>274</v>
      </c>
      <c r="K1372" t="s">
        <v>138</v>
      </c>
      <c r="L1372" t="s">
        <v>2259</v>
      </c>
      <c r="M1372" t="s">
        <v>2263</v>
      </c>
      <c r="P1372" s="31" t="str">
        <f t="shared" si="66"/>
        <v>Suman Homoeo Hall (Dr. Abdur Rahim)</v>
      </c>
    </row>
    <row r="1373" spans="1:16" hidden="1">
      <c r="A1373" t="str">
        <f t="shared" si="64"/>
        <v>81-326</v>
      </c>
      <c r="B1373">
        <f t="shared" si="65"/>
        <v>81</v>
      </c>
      <c r="C1373">
        <v>326</v>
      </c>
      <c r="D1373" t="s">
        <v>64</v>
      </c>
      <c r="E1373" t="s">
        <v>11264</v>
      </c>
      <c r="F1373">
        <v>10960</v>
      </c>
      <c r="G1373" t="s">
        <v>11265</v>
      </c>
      <c r="H1373">
        <v>1715247363</v>
      </c>
      <c r="I1373" t="s">
        <v>131</v>
      </c>
      <c r="J1373" t="s">
        <v>2596</v>
      </c>
      <c r="K1373" t="s">
        <v>152</v>
      </c>
      <c r="L1373" t="s">
        <v>11266</v>
      </c>
      <c r="M1373" t="s">
        <v>11267</v>
      </c>
      <c r="P1373" s="31" t="str">
        <f t="shared" si="66"/>
        <v>Sumaya Homeo Hall (Dr.Habibur Rhaman)</v>
      </c>
    </row>
    <row r="1374" spans="1:16" hidden="1">
      <c r="A1374" t="str">
        <f t="shared" si="64"/>
        <v>82-326</v>
      </c>
      <c r="B1374">
        <f t="shared" si="65"/>
        <v>82</v>
      </c>
      <c r="C1374">
        <v>326</v>
      </c>
      <c r="D1374" t="s">
        <v>64</v>
      </c>
      <c r="E1374" t="s">
        <v>2269</v>
      </c>
      <c r="F1374">
        <v>4898</v>
      </c>
      <c r="G1374" t="s">
        <v>2270</v>
      </c>
      <c r="H1374">
        <v>1622110805</v>
      </c>
      <c r="I1374" t="s">
        <v>2255</v>
      </c>
      <c r="J1374" t="s">
        <v>274</v>
      </c>
      <c r="K1374" t="s">
        <v>152</v>
      </c>
      <c r="L1374" t="s">
        <v>2259</v>
      </c>
      <c r="M1374" t="s">
        <v>2271</v>
      </c>
      <c r="P1374" s="31" t="str">
        <f t="shared" si="66"/>
        <v>Sumitra Homeo Hall (Dr. Tapan)</v>
      </c>
    </row>
    <row r="1375" spans="1:16" hidden="1">
      <c r="A1375" t="str">
        <f t="shared" si="64"/>
        <v>83-326</v>
      </c>
      <c r="B1375">
        <f t="shared" si="65"/>
        <v>83</v>
      </c>
      <c r="C1375">
        <v>326</v>
      </c>
      <c r="D1375" t="s">
        <v>64</v>
      </c>
      <c r="E1375" t="s">
        <v>2186</v>
      </c>
      <c r="F1375">
        <v>4865</v>
      </c>
      <c r="G1375" t="s">
        <v>2187</v>
      </c>
      <c r="H1375">
        <v>1713508529</v>
      </c>
      <c r="I1375" t="s">
        <v>2188</v>
      </c>
      <c r="J1375" t="s">
        <v>172</v>
      </c>
      <c r="K1375" t="s">
        <v>2146</v>
      </c>
      <c r="L1375" t="s">
        <v>2182</v>
      </c>
      <c r="M1375" t="s">
        <v>2182</v>
      </c>
      <c r="P1375" s="31" t="str">
        <f t="shared" si="66"/>
        <v>Swarnore Homeo Hall (Dr. Nitla Gopal Saha)</v>
      </c>
    </row>
    <row r="1376" spans="1:16" hidden="1">
      <c r="A1376" t="str">
        <f t="shared" si="64"/>
        <v>84-326</v>
      </c>
      <c r="B1376">
        <f t="shared" si="65"/>
        <v>84</v>
      </c>
      <c r="C1376">
        <v>326</v>
      </c>
      <c r="D1376" t="s">
        <v>64</v>
      </c>
      <c r="E1376" t="s">
        <v>2194</v>
      </c>
      <c r="F1376">
        <v>4869</v>
      </c>
      <c r="G1376" t="s">
        <v>2195</v>
      </c>
      <c r="H1376">
        <v>1719061572</v>
      </c>
      <c r="I1376" t="s">
        <v>2104</v>
      </c>
      <c r="J1376" t="s">
        <v>172</v>
      </c>
      <c r="K1376" t="s">
        <v>2146</v>
      </c>
      <c r="L1376" t="s">
        <v>2182</v>
      </c>
      <c r="M1376" t="s">
        <v>2196</v>
      </c>
      <c r="P1376" s="31" t="str">
        <f t="shared" si="66"/>
        <v>Taj Homeo Hall (Dr. Jahidul)</v>
      </c>
    </row>
    <row r="1377" spans="1:16" hidden="1">
      <c r="A1377" t="str">
        <f t="shared" si="64"/>
        <v>85-326</v>
      </c>
      <c r="B1377">
        <f t="shared" si="65"/>
        <v>85</v>
      </c>
      <c r="C1377">
        <v>326</v>
      </c>
      <c r="D1377" t="s">
        <v>64</v>
      </c>
      <c r="E1377" t="s">
        <v>2151</v>
      </c>
      <c r="F1377">
        <v>4850</v>
      </c>
      <c r="G1377" t="s">
        <v>2152</v>
      </c>
      <c r="H1377">
        <v>1733789857</v>
      </c>
      <c r="I1377" t="s">
        <v>2104</v>
      </c>
      <c r="J1377" t="s">
        <v>132</v>
      </c>
      <c r="K1377" t="s">
        <v>133</v>
      </c>
      <c r="L1377" t="s">
        <v>2147</v>
      </c>
      <c r="M1377" t="s">
        <v>2153</v>
      </c>
      <c r="P1377" s="31" t="str">
        <f t="shared" si="66"/>
        <v>Tananay Homeo Hall (Dr. Jotimoy)</v>
      </c>
    </row>
    <row r="1378" spans="1:16" hidden="1">
      <c r="A1378" t="str">
        <f t="shared" si="64"/>
        <v>86-326</v>
      </c>
      <c r="B1378">
        <f t="shared" si="65"/>
        <v>86</v>
      </c>
      <c r="C1378">
        <v>326</v>
      </c>
      <c r="D1378" t="s">
        <v>64</v>
      </c>
      <c r="E1378" t="s">
        <v>15561</v>
      </c>
      <c r="F1378">
        <v>13009</v>
      </c>
      <c r="G1378" t="s">
        <v>15562</v>
      </c>
      <c r="H1378">
        <v>1823860932</v>
      </c>
      <c r="I1378" t="s">
        <v>131</v>
      </c>
      <c r="J1378" t="s">
        <v>10895</v>
      </c>
      <c r="K1378" t="s">
        <v>1315</v>
      </c>
      <c r="L1378" t="s">
        <v>15559</v>
      </c>
      <c r="M1378" t="s">
        <v>12082</v>
      </c>
      <c r="P1378" s="31" t="str">
        <f t="shared" si="66"/>
        <v>Taslima Homeo Hall (Dr.Md Hasan)</v>
      </c>
    </row>
    <row r="1379" spans="1:16" hidden="1">
      <c r="A1379" t="str">
        <f t="shared" si="64"/>
        <v>87-326</v>
      </c>
      <c r="B1379">
        <f t="shared" si="65"/>
        <v>87</v>
      </c>
      <c r="C1379">
        <v>326</v>
      </c>
      <c r="D1379" t="s">
        <v>64</v>
      </c>
      <c r="E1379" t="s">
        <v>2158</v>
      </c>
      <c r="F1379">
        <v>4853</v>
      </c>
      <c r="G1379" t="s">
        <v>2159</v>
      </c>
      <c r="H1379">
        <v>1717044897</v>
      </c>
      <c r="I1379" t="s">
        <v>2104</v>
      </c>
      <c r="J1379" t="s">
        <v>132</v>
      </c>
      <c r="K1379" t="s">
        <v>133</v>
      </c>
      <c r="L1379" t="s">
        <v>2155</v>
      </c>
      <c r="M1379" t="s">
        <v>2156</v>
      </c>
      <c r="P1379" s="31" t="str">
        <f t="shared" si="66"/>
        <v>Wati Homeo Hall (Dr. Emran)</v>
      </c>
    </row>
    <row r="1380" spans="1:16" hidden="1">
      <c r="A1380" t="str">
        <f t="shared" si="64"/>
        <v>88-326</v>
      </c>
      <c r="B1380">
        <f t="shared" si="65"/>
        <v>88</v>
      </c>
      <c r="C1380">
        <v>326</v>
      </c>
      <c r="D1380" t="s">
        <v>64</v>
      </c>
      <c r="E1380" t="s">
        <v>2303</v>
      </c>
      <c r="F1380">
        <v>4912</v>
      </c>
      <c r="G1380" t="s">
        <v>2304</v>
      </c>
      <c r="H1380">
        <v>1913544754</v>
      </c>
      <c r="I1380" t="s">
        <v>2104</v>
      </c>
      <c r="J1380" t="s">
        <v>306</v>
      </c>
      <c r="K1380" t="s">
        <v>152</v>
      </c>
      <c r="L1380" t="s">
        <v>2220</v>
      </c>
      <c r="M1380" t="s">
        <v>2302</v>
      </c>
      <c r="P1380" s="31" t="str">
        <f t="shared" si="66"/>
        <v>Well Fair Homoeo Hall (Dr. Babu Ali)</v>
      </c>
    </row>
    <row r="1381" spans="1:16" hidden="1">
      <c r="A1381" t="str">
        <f t="shared" si="64"/>
        <v>1-327</v>
      </c>
      <c r="B1381">
        <f t="shared" si="65"/>
        <v>1</v>
      </c>
      <c r="C1381">
        <v>327</v>
      </c>
      <c r="D1381" t="s">
        <v>9302</v>
      </c>
      <c r="E1381" t="s">
        <v>10465</v>
      </c>
      <c r="F1381">
        <v>10608</v>
      </c>
      <c r="G1381" t="s">
        <v>10466</v>
      </c>
      <c r="H1381">
        <v>1890229228</v>
      </c>
      <c r="I1381" t="s">
        <v>131</v>
      </c>
      <c r="J1381" t="s">
        <v>2596</v>
      </c>
      <c r="K1381" t="s">
        <v>133</v>
      </c>
      <c r="L1381" t="s">
        <v>8941</v>
      </c>
      <c r="M1381" t="s">
        <v>10467</v>
      </c>
      <c r="P1381" s="31" t="str">
        <f t="shared" si="66"/>
        <v>A Rov Medical Hall (Dr.Rakib)</v>
      </c>
    </row>
    <row r="1382" spans="1:16" hidden="1">
      <c r="A1382" t="str">
        <f t="shared" si="64"/>
        <v>2-327</v>
      </c>
      <c r="B1382">
        <f t="shared" si="65"/>
        <v>2</v>
      </c>
      <c r="C1382">
        <v>327</v>
      </c>
      <c r="D1382" t="s">
        <v>9302</v>
      </c>
      <c r="E1382" t="s">
        <v>9736</v>
      </c>
      <c r="F1382">
        <v>10079</v>
      </c>
      <c r="G1382" t="s">
        <v>1724</v>
      </c>
      <c r="H1382">
        <v>0</v>
      </c>
      <c r="I1382" t="s">
        <v>1311</v>
      </c>
      <c r="J1382" t="s">
        <v>132</v>
      </c>
      <c r="K1382" t="s">
        <v>133</v>
      </c>
      <c r="L1382" t="s">
        <v>8949</v>
      </c>
      <c r="M1382" t="s">
        <v>9737</v>
      </c>
      <c r="P1382" s="31" t="str">
        <f t="shared" si="66"/>
        <v>Akbor Homoeo Hall (Md. Akbor)</v>
      </c>
    </row>
    <row r="1383" spans="1:16" hidden="1">
      <c r="A1383" t="str">
        <f t="shared" si="64"/>
        <v>3-327</v>
      </c>
      <c r="B1383">
        <f t="shared" si="65"/>
        <v>3</v>
      </c>
      <c r="C1383">
        <v>327</v>
      </c>
      <c r="D1383" t="s">
        <v>9302</v>
      </c>
      <c r="E1383" t="s">
        <v>10407</v>
      </c>
      <c r="F1383">
        <v>10573</v>
      </c>
      <c r="G1383" t="s">
        <v>10408</v>
      </c>
      <c r="H1383">
        <v>1717611479</v>
      </c>
      <c r="I1383" t="s">
        <v>131</v>
      </c>
      <c r="J1383" t="s">
        <v>2596</v>
      </c>
      <c r="K1383" t="s">
        <v>152</v>
      </c>
      <c r="L1383" t="s">
        <v>10359</v>
      </c>
      <c r="M1383" t="s">
        <v>10409</v>
      </c>
      <c r="P1383" s="31" t="str">
        <f t="shared" si="66"/>
        <v>Benu Homoeo Hall (Dr.Sobol Dash)</v>
      </c>
    </row>
    <row r="1384" spans="1:16" hidden="1">
      <c r="A1384" t="str">
        <f t="shared" si="64"/>
        <v>4-327</v>
      </c>
      <c r="B1384">
        <f t="shared" si="65"/>
        <v>4</v>
      </c>
      <c r="C1384">
        <v>327</v>
      </c>
      <c r="D1384" t="s">
        <v>9302</v>
      </c>
      <c r="E1384" t="s">
        <v>9744</v>
      </c>
      <c r="F1384">
        <v>10089</v>
      </c>
      <c r="G1384" t="s">
        <v>9110</v>
      </c>
      <c r="H1384">
        <v>0</v>
      </c>
      <c r="I1384" t="s">
        <v>1311</v>
      </c>
      <c r="J1384" t="s">
        <v>132</v>
      </c>
      <c r="K1384" t="s">
        <v>138</v>
      </c>
      <c r="L1384" t="s">
        <v>8949</v>
      </c>
      <c r="M1384" t="s">
        <v>9745</v>
      </c>
      <c r="P1384" s="31" t="str">
        <f t="shared" si="66"/>
        <v>Charu Homoeo Hall (Uttomkumar )</v>
      </c>
    </row>
    <row r="1385" spans="1:16" hidden="1">
      <c r="A1385" t="str">
        <f t="shared" si="64"/>
        <v>5-327</v>
      </c>
      <c r="B1385">
        <f t="shared" si="65"/>
        <v>5</v>
      </c>
      <c r="C1385">
        <v>327</v>
      </c>
      <c r="D1385" t="s">
        <v>9302</v>
      </c>
      <c r="E1385" t="s">
        <v>9303</v>
      </c>
      <c r="F1385">
        <v>9713</v>
      </c>
      <c r="G1385" t="s">
        <v>9304</v>
      </c>
      <c r="H1385">
        <v>1750635656</v>
      </c>
      <c r="I1385" t="s">
        <v>131</v>
      </c>
      <c r="J1385" t="s">
        <v>9009</v>
      </c>
      <c r="K1385" t="s">
        <v>138</v>
      </c>
      <c r="L1385" t="s">
        <v>9305</v>
      </c>
      <c r="M1385" t="s">
        <v>2307</v>
      </c>
      <c r="P1385" s="31" t="str">
        <f t="shared" si="66"/>
        <v>Ferdus Medical (Dr. Abdur Motaleb)</v>
      </c>
    </row>
    <row r="1386" spans="1:16" hidden="1">
      <c r="A1386" t="str">
        <f t="shared" si="64"/>
        <v>6-327</v>
      </c>
      <c r="B1386">
        <f t="shared" si="65"/>
        <v>6</v>
      </c>
      <c r="C1386">
        <v>327</v>
      </c>
      <c r="D1386" t="s">
        <v>9302</v>
      </c>
      <c r="E1386" t="s">
        <v>10457</v>
      </c>
      <c r="F1386">
        <v>10605</v>
      </c>
      <c r="G1386" t="s">
        <v>10458</v>
      </c>
      <c r="H1386">
        <v>1744109547</v>
      </c>
      <c r="I1386" t="s">
        <v>131</v>
      </c>
      <c r="J1386" t="s">
        <v>2596</v>
      </c>
      <c r="K1386" t="s">
        <v>152</v>
      </c>
      <c r="L1386" t="s">
        <v>8941</v>
      </c>
      <c r="M1386" t="s">
        <v>10459</v>
      </c>
      <c r="P1386" s="31" t="str">
        <f t="shared" si="66"/>
        <v>Humayra Homoeo Hall (Abdur Rahaman)</v>
      </c>
    </row>
    <row r="1387" spans="1:16" hidden="1">
      <c r="A1387" t="str">
        <f t="shared" si="64"/>
        <v>7-327</v>
      </c>
      <c r="B1387">
        <f t="shared" si="65"/>
        <v>7</v>
      </c>
      <c r="C1387">
        <v>327</v>
      </c>
      <c r="D1387" t="s">
        <v>9302</v>
      </c>
      <c r="E1387" t="s">
        <v>10460</v>
      </c>
      <c r="F1387">
        <v>10606</v>
      </c>
      <c r="G1387" t="s">
        <v>10461</v>
      </c>
      <c r="H1387">
        <v>1785928632</v>
      </c>
      <c r="I1387" t="s">
        <v>131</v>
      </c>
      <c r="J1387" t="s">
        <v>2596</v>
      </c>
      <c r="K1387" t="s">
        <v>152</v>
      </c>
      <c r="L1387" t="s">
        <v>8941</v>
      </c>
      <c r="M1387" t="s">
        <v>10462</v>
      </c>
      <c r="P1387" s="31" t="str">
        <f t="shared" si="66"/>
        <v>M Rahaman Medical Hall (Md Manik)</v>
      </c>
    </row>
    <row r="1388" spans="1:16" hidden="1">
      <c r="A1388" t="str">
        <f t="shared" si="64"/>
        <v>8-327</v>
      </c>
      <c r="B1388">
        <f t="shared" si="65"/>
        <v>8</v>
      </c>
      <c r="C1388">
        <v>327</v>
      </c>
      <c r="D1388" t="s">
        <v>9302</v>
      </c>
      <c r="E1388" t="s">
        <v>9749</v>
      </c>
      <c r="F1388">
        <v>10091</v>
      </c>
      <c r="G1388" t="s">
        <v>356</v>
      </c>
      <c r="H1388">
        <v>0</v>
      </c>
      <c r="I1388" t="s">
        <v>1540</v>
      </c>
      <c r="J1388" t="s">
        <v>132</v>
      </c>
      <c r="K1388" t="s">
        <v>133</v>
      </c>
      <c r="L1388" t="s">
        <v>8949</v>
      </c>
      <c r="M1388" t="s">
        <v>8949</v>
      </c>
      <c r="P1388" s="31" t="str">
        <f t="shared" si="66"/>
        <v>Modern Homoeo Hall (Rajib)</v>
      </c>
    </row>
    <row r="1389" spans="1:16" hidden="1">
      <c r="A1389" t="str">
        <f t="shared" si="64"/>
        <v>9-327</v>
      </c>
      <c r="B1389">
        <f t="shared" si="65"/>
        <v>9</v>
      </c>
      <c r="C1389">
        <v>327</v>
      </c>
      <c r="D1389" t="s">
        <v>9302</v>
      </c>
      <c r="E1389" t="s">
        <v>11284</v>
      </c>
      <c r="F1389">
        <v>11038</v>
      </c>
      <c r="G1389" t="s">
        <v>11397</v>
      </c>
      <c r="H1389">
        <v>1934448069</v>
      </c>
      <c r="I1389">
        <v>0</v>
      </c>
      <c r="J1389">
        <v>0</v>
      </c>
      <c r="K1389" t="s">
        <v>138</v>
      </c>
      <c r="L1389" t="s">
        <v>8941</v>
      </c>
      <c r="M1389" t="s">
        <v>8941</v>
      </c>
      <c r="P1389" s="31" t="str">
        <f t="shared" si="66"/>
        <v>Mpo-Anowar Hossen-Bhola-3 (Self Stock)</v>
      </c>
    </row>
    <row r="1390" spans="1:16" hidden="1">
      <c r="A1390" t="str">
        <f t="shared" si="64"/>
        <v>10-327</v>
      </c>
      <c r="B1390">
        <f t="shared" si="65"/>
        <v>10</v>
      </c>
      <c r="C1390">
        <v>327</v>
      </c>
      <c r="D1390" t="s">
        <v>9302</v>
      </c>
      <c r="E1390" t="s">
        <v>10463</v>
      </c>
      <c r="F1390">
        <v>10607</v>
      </c>
      <c r="G1390" t="s">
        <v>2657</v>
      </c>
      <c r="H1390">
        <v>1743536780</v>
      </c>
      <c r="I1390" t="s">
        <v>131</v>
      </c>
      <c r="J1390" t="s">
        <v>2596</v>
      </c>
      <c r="K1390" t="s">
        <v>133</v>
      </c>
      <c r="L1390" t="s">
        <v>8941</v>
      </c>
      <c r="M1390" t="s">
        <v>10464</v>
      </c>
      <c r="P1390" s="31" t="str">
        <f t="shared" si="66"/>
        <v>Salman Homoeo Hall (Md Solayman)</v>
      </c>
    </row>
    <row r="1391" spans="1:16" hidden="1">
      <c r="A1391" t="str">
        <f t="shared" si="64"/>
        <v>11-327</v>
      </c>
      <c r="B1391">
        <f t="shared" si="65"/>
        <v>11</v>
      </c>
      <c r="C1391">
        <v>327</v>
      </c>
      <c r="D1391" t="s">
        <v>9302</v>
      </c>
      <c r="E1391" t="s">
        <v>9738</v>
      </c>
      <c r="F1391">
        <v>10080</v>
      </c>
      <c r="G1391" t="s">
        <v>1713</v>
      </c>
      <c r="H1391">
        <v>1731531720</v>
      </c>
      <c r="I1391" t="s">
        <v>1311</v>
      </c>
      <c r="J1391" t="s">
        <v>132</v>
      </c>
      <c r="K1391" t="s">
        <v>152</v>
      </c>
      <c r="L1391" t="s">
        <v>8949</v>
      </c>
      <c r="M1391" t="s">
        <v>9737</v>
      </c>
      <c r="P1391" s="31" t="str">
        <f t="shared" si="66"/>
        <v>Sumaiya Homoeo Hall (Md. Jahangir Alom)</v>
      </c>
    </row>
    <row r="1392" spans="1:16" hidden="1">
      <c r="A1392" t="str">
        <f t="shared" si="64"/>
        <v>1-331</v>
      </c>
      <c r="B1392">
        <f t="shared" si="65"/>
        <v>1</v>
      </c>
      <c r="C1392">
        <v>331</v>
      </c>
      <c r="D1392" t="s">
        <v>9290</v>
      </c>
      <c r="E1392" t="s">
        <v>9291</v>
      </c>
      <c r="F1392">
        <v>9703</v>
      </c>
      <c r="G1392" t="s">
        <v>9292</v>
      </c>
      <c r="H1392">
        <v>1729668244</v>
      </c>
      <c r="J1392" t="s">
        <v>9009</v>
      </c>
      <c r="K1392" t="s">
        <v>152</v>
      </c>
      <c r="L1392" t="s">
        <v>9293</v>
      </c>
      <c r="M1392" t="s">
        <v>9294</v>
      </c>
      <c r="P1392" s="31" t="str">
        <f t="shared" si="66"/>
        <v>Chabia Medical (Dr. Abu Taher)</v>
      </c>
    </row>
    <row r="1393" spans="1:16" hidden="1">
      <c r="A1393" t="str">
        <f t="shared" si="64"/>
        <v>1-332</v>
      </c>
      <c r="B1393">
        <f t="shared" si="65"/>
        <v>1</v>
      </c>
      <c r="C1393">
        <v>332</v>
      </c>
      <c r="D1393" t="s">
        <v>9295</v>
      </c>
      <c r="E1393" t="s">
        <v>9296</v>
      </c>
      <c r="F1393">
        <v>9704</v>
      </c>
      <c r="G1393" t="s">
        <v>545</v>
      </c>
      <c r="H1393">
        <v>1722034921</v>
      </c>
      <c r="I1393" t="s">
        <v>1311</v>
      </c>
      <c r="J1393" t="s">
        <v>9009</v>
      </c>
      <c r="K1393" t="s">
        <v>138</v>
      </c>
      <c r="L1393" t="s">
        <v>9293</v>
      </c>
      <c r="M1393" t="s">
        <v>9297</v>
      </c>
      <c r="P1393" s="31" t="str">
        <f t="shared" si="66"/>
        <v>Joy Guru Homoeo Hall (Dr.Bidoy Chakraborty)</v>
      </c>
    </row>
    <row r="1394" spans="1:16" hidden="1">
      <c r="A1394" t="str">
        <f t="shared" si="64"/>
        <v>1-334</v>
      </c>
      <c r="B1394">
        <f t="shared" si="65"/>
        <v>1</v>
      </c>
      <c r="C1394">
        <v>334</v>
      </c>
      <c r="D1394" t="s">
        <v>9298</v>
      </c>
      <c r="E1394" t="s">
        <v>9299</v>
      </c>
      <c r="F1394">
        <v>9706</v>
      </c>
      <c r="G1394" t="s">
        <v>9300</v>
      </c>
      <c r="H1394">
        <v>1721170695</v>
      </c>
      <c r="J1394" t="s">
        <v>9009</v>
      </c>
      <c r="K1394" t="s">
        <v>133</v>
      </c>
      <c r="L1394" t="s">
        <v>9293</v>
      </c>
      <c r="M1394" t="s">
        <v>9301</v>
      </c>
      <c r="P1394" s="31" t="str">
        <f t="shared" si="66"/>
        <v>S.K Pharmacy (Dr. Md. Soheb)</v>
      </c>
    </row>
    <row r="1395" spans="1:16" hidden="1">
      <c r="A1395" t="str">
        <f t="shared" si="64"/>
        <v>1-342</v>
      </c>
      <c r="B1395">
        <f t="shared" si="65"/>
        <v>1</v>
      </c>
      <c r="C1395">
        <v>342</v>
      </c>
      <c r="D1395" t="s">
        <v>2789</v>
      </c>
      <c r="E1395" t="s">
        <v>2817</v>
      </c>
      <c r="F1395">
        <v>10298</v>
      </c>
      <c r="G1395" t="s">
        <v>1236</v>
      </c>
      <c r="H1395">
        <v>1870219910</v>
      </c>
      <c r="I1395" t="s">
        <v>1311</v>
      </c>
      <c r="J1395" t="s">
        <v>172</v>
      </c>
      <c r="K1395" t="s">
        <v>133</v>
      </c>
      <c r="L1395" t="s">
        <v>2818</v>
      </c>
      <c r="P1395" s="31" t="str">
        <f t="shared" si="66"/>
        <v>Adarsha Homoeo Hall (Dr. Md. Helal Uddin Raju)</v>
      </c>
    </row>
    <row r="1396" spans="1:16" hidden="1">
      <c r="A1396" t="str">
        <f t="shared" si="64"/>
        <v>2-342</v>
      </c>
      <c r="B1396">
        <f t="shared" si="65"/>
        <v>2</v>
      </c>
      <c r="C1396">
        <v>342</v>
      </c>
      <c r="D1396" t="s">
        <v>2789</v>
      </c>
      <c r="E1396" t="s">
        <v>8166</v>
      </c>
      <c r="F1396">
        <v>10308</v>
      </c>
      <c r="G1396" t="s">
        <v>8167</v>
      </c>
      <c r="H1396">
        <v>1724242089</v>
      </c>
      <c r="I1396" t="s">
        <v>1311</v>
      </c>
      <c r="J1396" t="s">
        <v>397</v>
      </c>
      <c r="K1396" t="s">
        <v>152</v>
      </c>
      <c r="L1396" t="s">
        <v>8168</v>
      </c>
      <c r="M1396" t="s">
        <v>2793</v>
      </c>
      <c r="P1396" s="31" t="str">
        <f t="shared" si="66"/>
        <v>Akhi Homoeo Hall (Dr. Md.Amir Hosen)</v>
      </c>
    </row>
    <row r="1397" spans="1:16" hidden="1">
      <c r="A1397" t="str">
        <f t="shared" si="64"/>
        <v>3-342</v>
      </c>
      <c r="B1397">
        <f t="shared" si="65"/>
        <v>3</v>
      </c>
      <c r="C1397">
        <v>342</v>
      </c>
      <c r="D1397" t="s">
        <v>2789</v>
      </c>
      <c r="E1397" t="s">
        <v>9937</v>
      </c>
      <c r="F1397">
        <v>10319</v>
      </c>
      <c r="G1397" t="s">
        <v>9938</v>
      </c>
      <c r="H1397">
        <v>0</v>
      </c>
      <c r="I1397" t="s">
        <v>1311</v>
      </c>
      <c r="J1397" t="s">
        <v>230</v>
      </c>
      <c r="K1397" t="s">
        <v>133</v>
      </c>
      <c r="L1397" t="s">
        <v>9939</v>
      </c>
      <c r="P1397" s="31" t="str">
        <f t="shared" si="66"/>
        <v>Bayzeed Homoeo Hall (Dr. Md. Bayzeed)</v>
      </c>
    </row>
    <row r="1398" spans="1:16" hidden="1">
      <c r="A1398" t="str">
        <f t="shared" si="64"/>
        <v>4-342</v>
      </c>
      <c r="B1398">
        <f t="shared" si="65"/>
        <v>4</v>
      </c>
      <c r="C1398">
        <v>342</v>
      </c>
      <c r="D1398" t="s">
        <v>2789</v>
      </c>
      <c r="E1398" t="s">
        <v>2841</v>
      </c>
      <c r="F1398">
        <v>10288</v>
      </c>
      <c r="G1398" t="s">
        <v>2842</v>
      </c>
      <c r="H1398">
        <v>1717351278</v>
      </c>
      <c r="I1398" t="s">
        <v>2843</v>
      </c>
      <c r="J1398" t="s">
        <v>132</v>
      </c>
      <c r="K1398" t="s">
        <v>133</v>
      </c>
      <c r="L1398" t="s">
        <v>2844</v>
      </c>
      <c r="M1398" t="s">
        <v>2805</v>
      </c>
      <c r="P1398" s="31" t="str">
        <f t="shared" si="66"/>
        <v>Chittagong Unani Hall (Md. Iqbal Hossain)</v>
      </c>
    </row>
    <row r="1399" spans="1:16" hidden="1">
      <c r="A1399" t="str">
        <f t="shared" si="64"/>
        <v>5-342</v>
      </c>
      <c r="B1399">
        <f t="shared" si="65"/>
        <v>5</v>
      </c>
      <c r="C1399">
        <v>342</v>
      </c>
      <c r="D1399" t="s">
        <v>2789</v>
      </c>
      <c r="E1399" t="s">
        <v>2794</v>
      </c>
      <c r="F1399">
        <v>10305</v>
      </c>
      <c r="G1399" t="s">
        <v>2795</v>
      </c>
      <c r="H1399">
        <v>1913644941</v>
      </c>
      <c r="I1399" t="s">
        <v>1311</v>
      </c>
      <c r="J1399" t="s">
        <v>397</v>
      </c>
      <c r="K1399" t="s">
        <v>152</v>
      </c>
      <c r="L1399" t="s">
        <v>2793</v>
      </c>
      <c r="P1399" s="31" t="str">
        <f t="shared" si="66"/>
        <v>Dewan Homoeo Hall (Dr. Golam Maola)</v>
      </c>
    </row>
    <row r="1400" spans="1:16" hidden="1">
      <c r="A1400" t="str">
        <f t="shared" si="64"/>
        <v>6-342</v>
      </c>
      <c r="B1400">
        <f t="shared" si="65"/>
        <v>6</v>
      </c>
      <c r="C1400">
        <v>342</v>
      </c>
      <c r="D1400" t="s">
        <v>2789</v>
      </c>
      <c r="E1400" t="s">
        <v>8007</v>
      </c>
      <c r="F1400">
        <v>10314</v>
      </c>
      <c r="G1400" t="s">
        <v>8008</v>
      </c>
      <c r="H1400">
        <v>1814241007</v>
      </c>
      <c r="I1400" t="s">
        <v>1311</v>
      </c>
      <c r="J1400" t="s">
        <v>230</v>
      </c>
      <c r="K1400" t="s">
        <v>133</v>
      </c>
      <c r="L1400" t="s">
        <v>2828</v>
      </c>
      <c r="P1400" s="31" t="str">
        <f t="shared" si="66"/>
        <v>Elahi Dawakhana (Dr. Minhajul Islam)</v>
      </c>
    </row>
    <row r="1401" spans="1:16" hidden="1">
      <c r="A1401" t="str">
        <f t="shared" si="64"/>
        <v>7-342</v>
      </c>
      <c r="B1401">
        <f t="shared" si="65"/>
        <v>7</v>
      </c>
      <c r="C1401">
        <v>342</v>
      </c>
      <c r="D1401" t="s">
        <v>2789</v>
      </c>
      <c r="E1401" t="s">
        <v>9930</v>
      </c>
      <c r="F1401">
        <v>10316</v>
      </c>
      <c r="G1401" t="s">
        <v>9931</v>
      </c>
      <c r="H1401">
        <v>1731865906</v>
      </c>
      <c r="I1401" t="s">
        <v>1311</v>
      </c>
      <c r="J1401" t="s">
        <v>230</v>
      </c>
      <c r="K1401" t="s">
        <v>133</v>
      </c>
      <c r="L1401" t="s">
        <v>9932</v>
      </c>
      <c r="P1401" s="31" t="str">
        <f t="shared" si="66"/>
        <v>General Homoeo Hall (Dr. N.C Goljar)</v>
      </c>
    </row>
    <row r="1402" spans="1:16" hidden="1">
      <c r="A1402" t="str">
        <f t="shared" si="64"/>
        <v>8-342</v>
      </c>
      <c r="B1402">
        <f t="shared" si="65"/>
        <v>8</v>
      </c>
      <c r="C1402">
        <v>342</v>
      </c>
      <c r="D1402" t="s">
        <v>2789</v>
      </c>
      <c r="E1402" t="s">
        <v>2845</v>
      </c>
      <c r="F1402">
        <v>10287</v>
      </c>
      <c r="G1402" t="s">
        <v>2132</v>
      </c>
      <c r="H1402">
        <v>1927707578</v>
      </c>
      <c r="I1402" t="s">
        <v>1311</v>
      </c>
      <c r="J1402" t="s">
        <v>132</v>
      </c>
      <c r="K1402" t="s">
        <v>133</v>
      </c>
      <c r="L1402" t="s">
        <v>2846</v>
      </c>
      <c r="P1402" s="31" t="str">
        <f t="shared" si="66"/>
        <v>German Homoeo Hall (Dr. Kazi Josim Uddin)</v>
      </c>
    </row>
    <row r="1403" spans="1:16" hidden="1">
      <c r="A1403" t="str">
        <f t="shared" si="64"/>
        <v>9-342</v>
      </c>
      <c r="B1403">
        <f t="shared" si="65"/>
        <v>9</v>
      </c>
      <c r="C1403">
        <v>342</v>
      </c>
      <c r="D1403" t="s">
        <v>2789</v>
      </c>
      <c r="E1403" t="s">
        <v>2191</v>
      </c>
      <c r="F1403">
        <v>10292</v>
      </c>
      <c r="G1403" t="s">
        <v>2831</v>
      </c>
      <c r="H1403">
        <v>1927269290</v>
      </c>
      <c r="I1403" t="s">
        <v>1540</v>
      </c>
      <c r="J1403" t="s">
        <v>132</v>
      </c>
      <c r="K1403" t="s">
        <v>152</v>
      </c>
      <c r="L1403" t="s">
        <v>2826</v>
      </c>
      <c r="P1403" s="31" t="str">
        <f t="shared" si="66"/>
        <v>H.Pharmacy Health Care (Dr. Rafiqul Islam)</v>
      </c>
    </row>
    <row r="1404" spans="1:16" hidden="1">
      <c r="A1404" t="str">
        <f t="shared" si="64"/>
        <v>10-342</v>
      </c>
      <c r="B1404">
        <f t="shared" si="65"/>
        <v>10</v>
      </c>
      <c r="C1404">
        <v>342</v>
      </c>
      <c r="D1404" t="s">
        <v>2789</v>
      </c>
      <c r="E1404" t="s">
        <v>2835</v>
      </c>
      <c r="F1404">
        <v>10290</v>
      </c>
      <c r="G1404" t="s">
        <v>2836</v>
      </c>
      <c r="H1404">
        <v>1819908553</v>
      </c>
      <c r="I1404" t="s">
        <v>1311</v>
      </c>
      <c r="J1404" t="s">
        <v>132</v>
      </c>
      <c r="K1404" t="s">
        <v>138</v>
      </c>
      <c r="L1404" t="s">
        <v>2837</v>
      </c>
      <c r="M1404" t="s">
        <v>2805</v>
      </c>
      <c r="P1404" s="31" t="str">
        <f t="shared" si="66"/>
        <v>Homoeopathy Cure Center (Dr. Md. Asraf Hosen)</v>
      </c>
    </row>
    <row r="1405" spans="1:16" hidden="1">
      <c r="A1405" t="str">
        <f t="shared" si="64"/>
        <v>11-342</v>
      </c>
      <c r="B1405">
        <f t="shared" si="65"/>
        <v>11</v>
      </c>
      <c r="C1405">
        <v>342</v>
      </c>
      <c r="D1405" t="s">
        <v>2789</v>
      </c>
      <c r="E1405" t="s">
        <v>2803</v>
      </c>
      <c r="F1405">
        <v>10302</v>
      </c>
      <c r="G1405" t="s">
        <v>2705</v>
      </c>
      <c r="H1405">
        <v>1818218628</v>
      </c>
      <c r="I1405" t="s">
        <v>1311</v>
      </c>
      <c r="J1405" t="s">
        <v>172</v>
      </c>
      <c r="K1405" t="s">
        <v>133</v>
      </c>
      <c r="L1405" t="s">
        <v>2804</v>
      </c>
      <c r="P1405" s="31" t="str">
        <f t="shared" si="66"/>
        <v>Howlader Homoeo Hall (Dr. Md. Samsuddin)</v>
      </c>
    </row>
    <row r="1406" spans="1:16" hidden="1">
      <c r="A1406" t="str">
        <f t="shared" si="64"/>
        <v>12-342</v>
      </c>
      <c r="B1406">
        <f t="shared" si="65"/>
        <v>12</v>
      </c>
      <c r="C1406">
        <v>342</v>
      </c>
      <c r="D1406" t="s">
        <v>2789</v>
      </c>
      <c r="E1406" t="s">
        <v>2790</v>
      </c>
      <c r="F1406">
        <v>10306</v>
      </c>
      <c r="G1406" t="s">
        <v>2791</v>
      </c>
      <c r="H1406">
        <v>1727643712</v>
      </c>
      <c r="I1406" t="s">
        <v>1311</v>
      </c>
      <c r="J1406" t="s">
        <v>397</v>
      </c>
      <c r="K1406" t="s">
        <v>133</v>
      </c>
      <c r="L1406" t="s">
        <v>2792</v>
      </c>
      <c r="M1406" t="s">
        <v>2793</v>
      </c>
      <c r="P1406" s="31" t="str">
        <f t="shared" si="66"/>
        <v>Ikra Homoeo Hall (Dr. Ayesha Akter)</v>
      </c>
    </row>
    <row r="1407" spans="1:16" hidden="1">
      <c r="A1407" t="str">
        <f t="shared" si="64"/>
        <v>13-342</v>
      </c>
      <c r="B1407">
        <f t="shared" si="65"/>
        <v>13</v>
      </c>
      <c r="C1407">
        <v>342</v>
      </c>
      <c r="D1407" t="s">
        <v>2789</v>
      </c>
      <c r="E1407" t="s">
        <v>8164</v>
      </c>
      <c r="F1407">
        <v>10307</v>
      </c>
      <c r="G1407" t="s">
        <v>130</v>
      </c>
      <c r="H1407">
        <v>1927443898</v>
      </c>
      <c r="I1407" t="s">
        <v>1311</v>
      </c>
      <c r="J1407" t="s">
        <v>397</v>
      </c>
      <c r="K1407" t="s">
        <v>152</v>
      </c>
      <c r="L1407" t="s">
        <v>8165</v>
      </c>
      <c r="P1407" s="31" t="str">
        <f t="shared" si="66"/>
        <v>Khan Homoeo Hall (Dr. Md. Abdul Baten)</v>
      </c>
    </row>
    <row r="1408" spans="1:16" hidden="1">
      <c r="A1408" t="str">
        <f t="shared" si="64"/>
        <v>14-342</v>
      </c>
      <c r="B1408">
        <f t="shared" si="65"/>
        <v>14</v>
      </c>
      <c r="C1408">
        <v>342</v>
      </c>
      <c r="D1408" t="s">
        <v>2789</v>
      </c>
      <c r="E1408" t="s">
        <v>9935</v>
      </c>
      <c r="F1408">
        <v>10318</v>
      </c>
      <c r="G1408" t="s">
        <v>6844</v>
      </c>
      <c r="H1408">
        <v>1938363578</v>
      </c>
      <c r="I1408" t="s">
        <v>1311</v>
      </c>
      <c r="J1408" t="s">
        <v>230</v>
      </c>
      <c r="K1408" t="s">
        <v>133</v>
      </c>
      <c r="L1408" t="s">
        <v>9936</v>
      </c>
      <c r="P1408" s="31" t="str">
        <f t="shared" si="66"/>
        <v>Laxmi Homoeo Hall (Dr. Sumitra Debi)</v>
      </c>
    </row>
    <row r="1409" spans="1:16" hidden="1">
      <c r="A1409" t="str">
        <f t="shared" si="64"/>
        <v>15-342</v>
      </c>
      <c r="B1409">
        <f t="shared" si="65"/>
        <v>15</v>
      </c>
      <c r="C1409">
        <v>342</v>
      </c>
      <c r="D1409" t="s">
        <v>2789</v>
      </c>
      <c r="E1409" t="s">
        <v>9933</v>
      </c>
      <c r="F1409">
        <v>10317</v>
      </c>
      <c r="G1409" t="s">
        <v>3022</v>
      </c>
      <c r="H1409">
        <v>1723400082</v>
      </c>
      <c r="I1409" t="s">
        <v>1311</v>
      </c>
      <c r="J1409" t="s">
        <v>230</v>
      </c>
      <c r="K1409" t="s">
        <v>152</v>
      </c>
      <c r="L1409" t="s">
        <v>9934</v>
      </c>
      <c r="P1409" s="31" t="str">
        <f t="shared" si="66"/>
        <v>Madina Homoeo Hall (Dr. Mahmudul Munir)</v>
      </c>
    </row>
    <row r="1410" spans="1:16" hidden="1">
      <c r="A1410" t="str">
        <f t="shared" ref="A1410:A1473" si="67">B1410&amp;"-"&amp;C1410</f>
        <v>16-342</v>
      </c>
      <c r="B1410">
        <f t="shared" ref="B1410:B1473" si="68">IF(C1410=C1409,B1409+1,1)</f>
        <v>16</v>
      </c>
      <c r="C1410">
        <v>342</v>
      </c>
      <c r="D1410" t="s">
        <v>2789</v>
      </c>
      <c r="E1410" t="s">
        <v>3108</v>
      </c>
      <c r="F1410">
        <v>10321</v>
      </c>
      <c r="G1410" t="s">
        <v>9942</v>
      </c>
      <c r="H1410">
        <v>1919911174</v>
      </c>
      <c r="I1410" t="s">
        <v>2843</v>
      </c>
      <c r="J1410" t="s">
        <v>230</v>
      </c>
      <c r="K1410" t="s">
        <v>138</v>
      </c>
      <c r="L1410" t="s">
        <v>9943</v>
      </c>
      <c r="P1410" s="31" t="str">
        <f t="shared" ref="P1410:P1473" si="69">PROPER(G1410&amp;" ("&amp;E1410&amp;")")</f>
        <v>Mahabub Unani Pharmacy (Dr. Mahabub)</v>
      </c>
    </row>
    <row r="1411" spans="1:16" hidden="1">
      <c r="A1411" t="str">
        <f t="shared" si="67"/>
        <v>17-342</v>
      </c>
      <c r="B1411">
        <f t="shared" si="68"/>
        <v>17</v>
      </c>
      <c r="C1411">
        <v>342</v>
      </c>
      <c r="D1411" t="s">
        <v>2789</v>
      </c>
      <c r="E1411" t="s">
        <v>2827</v>
      </c>
      <c r="F1411">
        <v>10294</v>
      </c>
      <c r="G1411" t="s">
        <v>2239</v>
      </c>
      <c r="H1411">
        <v>18123067845</v>
      </c>
      <c r="I1411" t="s">
        <v>1311</v>
      </c>
      <c r="J1411" t="s">
        <v>172</v>
      </c>
      <c r="K1411" t="s">
        <v>152</v>
      </c>
      <c r="L1411" t="s">
        <v>2828</v>
      </c>
      <c r="P1411" s="31" t="str">
        <f t="shared" si="69"/>
        <v>Mir Homoeo Hall (Dr. Md. Jahed Mir)</v>
      </c>
    </row>
    <row r="1412" spans="1:16" hidden="1">
      <c r="A1412" t="str">
        <f t="shared" si="67"/>
        <v>18-342</v>
      </c>
      <c r="B1412">
        <f t="shared" si="68"/>
        <v>18</v>
      </c>
      <c r="C1412">
        <v>342</v>
      </c>
      <c r="D1412" t="s">
        <v>2789</v>
      </c>
      <c r="E1412" t="s">
        <v>2853</v>
      </c>
      <c r="F1412">
        <v>10284</v>
      </c>
      <c r="G1412" t="s">
        <v>2854</v>
      </c>
      <c r="H1412">
        <v>1922904902</v>
      </c>
      <c r="I1412" t="s">
        <v>1311</v>
      </c>
      <c r="P1412" s="31" t="str">
        <f t="shared" si="69"/>
        <v>Munshiganj Homoeo Hall (Dr. M. Sahabuddin)</v>
      </c>
    </row>
    <row r="1413" spans="1:16" hidden="1">
      <c r="A1413" t="str">
        <f t="shared" si="67"/>
        <v>19-342</v>
      </c>
      <c r="B1413">
        <f t="shared" si="68"/>
        <v>19</v>
      </c>
      <c r="C1413">
        <v>342</v>
      </c>
      <c r="D1413" t="s">
        <v>2789</v>
      </c>
      <c r="E1413" t="s">
        <v>2819</v>
      </c>
      <c r="F1413">
        <v>10297</v>
      </c>
      <c r="G1413" t="s">
        <v>2820</v>
      </c>
      <c r="H1413">
        <v>1710465198</v>
      </c>
      <c r="I1413" t="s">
        <v>1311</v>
      </c>
      <c r="J1413" t="s">
        <v>172</v>
      </c>
      <c r="K1413" t="s">
        <v>152</v>
      </c>
      <c r="L1413" t="s">
        <v>2821</v>
      </c>
      <c r="P1413" s="31" t="str">
        <f t="shared" si="69"/>
        <v>Najat Homoeo Hall (Dr. Samsul Alam)</v>
      </c>
    </row>
    <row r="1414" spans="1:16" hidden="1">
      <c r="A1414" t="str">
        <f t="shared" si="67"/>
        <v>20-342</v>
      </c>
      <c r="B1414">
        <f t="shared" si="68"/>
        <v>20</v>
      </c>
      <c r="C1414">
        <v>342</v>
      </c>
      <c r="D1414" t="s">
        <v>2789</v>
      </c>
      <c r="E1414" t="s">
        <v>942</v>
      </c>
      <c r="F1414">
        <v>10313</v>
      </c>
      <c r="G1414" t="s">
        <v>8180</v>
      </c>
      <c r="H1414">
        <v>1819101143</v>
      </c>
      <c r="I1414" t="s">
        <v>1311</v>
      </c>
      <c r="J1414" t="s">
        <v>397</v>
      </c>
      <c r="K1414" t="s">
        <v>152</v>
      </c>
      <c r="L1414" t="s">
        <v>2793</v>
      </c>
      <c r="P1414" s="31" t="str">
        <f t="shared" si="69"/>
        <v>Nayem Homoeo Hall (Dr. Kamrul Islam)</v>
      </c>
    </row>
    <row r="1415" spans="1:16" hidden="1">
      <c r="A1415" t="str">
        <f t="shared" si="67"/>
        <v>21-342</v>
      </c>
      <c r="B1415">
        <f t="shared" si="68"/>
        <v>21</v>
      </c>
      <c r="C1415">
        <v>342</v>
      </c>
      <c r="D1415" t="s">
        <v>2789</v>
      </c>
      <c r="E1415" t="s">
        <v>9944</v>
      </c>
      <c r="F1415">
        <v>10322</v>
      </c>
      <c r="G1415" t="s">
        <v>9945</v>
      </c>
      <c r="H1415">
        <v>0</v>
      </c>
      <c r="I1415" t="s">
        <v>1311</v>
      </c>
      <c r="J1415" t="s">
        <v>230</v>
      </c>
      <c r="K1415" t="s">
        <v>133</v>
      </c>
      <c r="L1415">
        <v>0</v>
      </c>
      <c r="M1415">
        <v>0</v>
      </c>
      <c r="P1415" s="31" t="str">
        <f t="shared" si="69"/>
        <v>Newaj Homoeo Hall (Dr. Newaj Ali)</v>
      </c>
    </row>
    <row r="1416" spans="1:16" hidden="1">
      <c r="A1416" t="str">
        <f t="shared" si="67"/>
        <v>22-342</v>
      </c>
      <c r="B1416">
        <f t="shared" si="68"/>
        <v>22</v>
      </c>
      <c r="C1416">
        <v>342</v>
      </c>
      <c r="D1416" t="s">
        <v>2789</v>
      </c>
      <c r="E1416" t="s">
        <v>2822</v>
      </c>
      <c r="F1416">
        <v>10296</v>
      </c>
      <c r="G1416" t="s">
        <v>2823</v>
      </c>
      <c r="H1416">
        <v>1912800343</v>
      </c>
      <c r="I1416" t="s">
        <v>1311</v>
      </c>
      <c r="J1416" t="s">
        <v>172</v>
      </c>
      <c r="K1416" t="s">
        <v>133</v>
      </c>
      <c r="L1416" t="s">
        <v>1359</v>
      </c>
      <c r="P1416" s="31" t="str">
        <f t="shared" si="69"/>
        <v>Pak Homoeo Hall (Dr. Rofiqul Islam)</v>
      </c>
    </row>
    <row r="1417" spans="1:16" hidden="1">
      <c r="A1417" t="str">
        <f t="shared" si="67"/>
        <v>23-342</v>
      </c>
      <c r="B1417">
        <f t="shared" si="68"/>
        <v>23</v>
      </c>
      <c r="C1417">
        <v>342</v>
      </c>
      <c r="D1417" t="s">
        <v>2789</v>
      </c>
      <c r="E1417" t="s">
        <v>2829</v>
      </c>
      <c r="F1417">
        <v>10293</v>
      </c>
      <c r="G1417" t="s">
        <v>2830</v>
      </c>
      <c r="H1417">
        <v>1718757958</v>
      </c>
      <c r="I1417" t="s">
        <v>1311</v>
      </c>
      <c r="J1417" t="s">
        <v>132</v>
      </c>
      <c r="K1417" t="s">
        <v>152</v>
      </c>
      <c r="L1417" t="s">
        <v>2826</v>
      </c>
      <c r="P1417" s="31" t="str">
        <f t="shared" si="69"/>
        <v>Professor Homoeo Bidhan (Dr. Kholilur Rahman)</v>
      </c>
    </row>
    <row r="1418" spans="1:16" hidden="1">
      <c r="A1418" t="str">
        <f t="shared" si="67"/>
        <v>24-342</v>
      </c>
      <c r="B1418">
        <f t="shared" si="68"/>
        <v>24</v>
      </c>
      <c r="C1418">
        <v>342</v>
      </c>
      <c r="D1418" t="s">
        <v>2789</v>
      </c>
      <c r="E1418" t="s">
        <v>8175</v>
      </c>
      <c r="F1418">
        <v>10311</v>
      </c>
      <c r="G1418" t="s">
        <v>3954</v>
      </c>
      <c r="H1418">
        <v>1732822788</v>
      </c>
      <c r="I1418" t="s">
        <v>1311</v>
      </c>
      <c r="J1418" t="s">
        <v>397</v>
      </c>
      <c r="K1418" t="s">
        <v>133</v>
      </c>
      <c r="L1418" t="s">
        <v>8174</v>
      </c>
      <c r="P1418" s="31" t="str">
        <f t="shared" si="69"/>
        <v>Purnima Homoeo Hall (Dr. Nidhir Babu)</v>
      </c>
    </row>
    <row r="1419" spans="1:16" hidden="1">
      <c r="A1419" t="str">
        <f t="shared" si="67"/>
        <v>25-342</v>
      </c>
      <c r="B1419">
        <f t="shared" si="68"/>
        <v>25</v>
      </c>
      <c r="C1419">
        <v>342</v>
      </c>
      <c r="D1419" t="s">
        <v>2789</v>
      </c>
      <c r="E1419" t="s">
        <v>1874</v>
      </c>
      <c r="F1419">
        <v>10312</v>
      </c>
      <c r="G1419" t="s">
        <v>8179</v>
      </c>
      <c r="H1419">
        <v>1819007233</v>
      </c>
      <c r="I1419" t="s">
        <v>1311</v>
      </c>
      <c r="J1419" t="s">
        <v>397</v>
      </c>
      <c r="K1419" t="s">
        <v>138</v>
      </c>
      <c r="L1419" t="s">
        <v>8174</v>
      </c>
      <c r="P1419" s="31" t="str">
        <f t="shared" si="69"/>
        <v>Rk Pharmacy  (Dr. Robiul Islam)</v>
      </c>
    </row>
    <row r="1420" spans="1:16" hidden="1">
      <c r="A1420" t="str">
        <f t="shared" si="67"/>
        <v>26-342</v>
      </c>
      <c r="B1420">
        <f t="shared" si="68"/>
        <v>26</v>
      </c>
      <c r="C1420">
        <v>342</v>
      </c>
      <c r="D1420" t="s">
        <v>2789</v>
      </c>
      <c r="E1420" t="s">
        <v>2832</v>
      </c>
      <c r="F1420">
        <v>10291</v>
      </c>
      <c r="G1420" t="s">
        <v>2833</v>
      </c>
      <c r="H1420">
        <v>1706601981</v>
      </c>
      <c r="I1420" t="s">
        <v>1311</v>
      </c>
      <c r="J1420" t="s">
        <v>132</v>
      </c>
      <c r="K1420" t="s">
        <v>133</v>
      </c>
      <c r="L1420" t="s">
        <v>2834</v>
      </c>
      <c r="M1420" t="s">
        <v>2805</v>
      </c>
      <c r="P1420" s="31" t="str">
        <f t="shared" si="69"/>
        <v>Rogmukti Homoeo Hall (Dr. Md. Nurul Amin)</v>
      </c>
    </row>
    <row r="1421" spans="1:16" hidden="1">
      <c r="A1421" t="str">
        <f t="shared" si="67"/>
        <v>27-342</v>
      </c>
      <c r="B1421">
        <f t="shared" si="68"/>
        <v>27</v>
      </c>
      <c r="C1421">
        <v>342</v>
      </c>
      <c r="D1421" t="s">
        <v>2789</v>
      </c>
      <c r="E1421" t="s">
        <v>2815</v>
      </c>
      <c r="F1421">
        <v>10299</v>
      </c>
      <c r="G1421" t="s">
        <v>2816</v>
      </c>
      <c r="H1421">
        <v>1752188368</v>
      </c>
      <c r="I1421" t="s">
        <v>1311</v>
      </c>
      <c r="J1421" t="s">
        <v>172</v>
      </c>
      <c r="K1421" t="s">
        <v>138</v>
      </c>
      <c r="L1421" t="s">
        <v>2804</v>
      </c>
      <c r="P1421" s="31" t="str">
        <f t="shared" si="69"/>
        <v>Ruma Aroggo Niketon (Dr. Md. Abu Saim )</v>
      </c>
    </row>
    <row r="1422" spans="1:16" hidden="1">
      <c r="A1422" t="str">
        <f t="shared" si="67"/>
        <v>28-342</v>
      </c>
      <c r="B1422">
        <f t="shared" si="68"/>
        <v>28</v>
      </c>
      <c r="C1422">
        <v>342</v>
      </c>
      <c r="D1422" t="s">
        <v>2789</v>
      </c>
      <c r="E1422" t="s">
        <v>2847</v>
      </c>
      <c r="F1422">
        <v>10286</v>
      </c>
      <c r="G1422" t="s">
        <v>2848</v>
      </c>
      <c r="H1422">
        <v>1712193269</v>
      </c>
      <c r="I1422" t="s">
        <v>1311</v>
      </c>
      <c r="J1422" t="s">
        <v>132</v>
      </c>
      <c r="K1422" t="s">
        <v>138</v>
      </c>
      <c r="L1422" t="s">
        <v>2849</v>
      </c>
      <c r="P1422" s="31" t="str">
        <f t="shared" si="69"/>
        <v>Sahin Homoeo Hall (Dr.Gofur Dewan Sahin)</v>
      </c>
    </row>
    <row r="1423" spans="1:16" hidden="1">
      <c r="A1423" t="str">
        <f t="shared" si="67"/>
        <v>29-342</v>
      </c>
      <c r="B1423">
        <f t="shared" si="68"/>
        <v>29</v>
      </c>
      <c r="C1423">
        <v>342</v>
      </c>
      <c r="D1423" t="s">
        <v>2789</v>
      </c>
      <c r="E1423" t="s">
        <v>2796</v>
      </c>
      <c r="F1423">
        <v>10304</v>
      </c>
      <c r="G1423" t="s">
        <v>2797</v>
      </c>
      <c r="H1423">
        <v>1732466427</v>
      </c>
      <c r="I1423" t="s">
        <v>1311</v>
      </c>
      <c r="J1423" t="s">
        <v>397</v>
      </c>
      <c r="K1423" t="s">
        <v>133</v>
      </c>
      <c r="L1423" t="s">
        <v>2798</v>
      </c>
      <c r="P1423" s="31" t="str">
        <f t="shared" si="69"/>
        <v>Samira Homoeo Hall (Dr. M.A. Motaleb)</v>
      </c>
    </row>
    <row r="1424" spans="1:16" hidden="1">
      <c r="A1424" t="str">
        <f t="shared" si="67"/>
        <v>30-342</v>
      </c>
      <c r="B1424">
        <f t="shared" si="68"/>
        <v>30</v>
      </c>
      <c r="C1424">
        <v>342</v>
      </c>
      <c r="D1424" t="s">
        <v>2789</v>
      </c>
      <c r="E1424" t="s">
        <v>8006</v>
      </c>
      <c r="F1424">
        <v>10315</v>
      </c>
      <c r="G1424" t="s">
        <v>196</v>
      </c>
      <c r="H1424">
        <v>1834915485</v>
      </c>
      <c r="I1424" t="s">
        <v>1311</v>
      </c>
      <c r="J1424" t="s">
        <v>230</v>
      </c>
      <c r="K1424" t="s">
        <v>133</v>
      </c>
      <c r="L1424" t="s">
        <v>2805</v>
      </c>
      <c r="P1424" s="31" t="str">
        <f t="shared" si="69"/>
        <v>Seba Homoeo Hall (Dr. Ummes Sarker)</v>
      </c>
    </row>
    <row r="1425" spans="1:16" hidden="1">
      <c r="A1425" t="str">
        <f t="shared" si="67"/>
        <v>31-342</v>
      </c>
      <c r="B1425">
        <f t="shared" si="68"/>
        <v>31</v>
      </c>
      <c r="C1425">
        <v>342</v>
      </c>
      <c r="D1425" t="s">
        <v>2789</v>
      </c>
      <c r="E1425" t="s">
        <v>2809</v>
      </c>
      <c r="F1425">
        <v>10301</v>
      </c>
      <c r="G1425" t="s">
        <v>2810</v>
      </c>
      <c r="H1425">
        <v>0</v>
      </c>
      <c r="I1425" t="s">
        <v>1311</v>
      </c>
      <c r="J1425" t="s">
        <v>172</v>
      </c>
      <c r="K1425" t="s">
        <v>152</v>
      </c>
      <c r="L1425" t="s">
        <v>2793</v>
      </c>
      <c r="M1425" t="s">
        <v>2811</v>
      </c>
      <c r="P1425" s="31" t="str">
        <f t="shared" si="69"/>
        <v>Sefa Medicine Corner (Dr. Mst. Tahmina Habib)</v>
      </c>
    </row>
    <row r="1426" spans="1:16" hidden="1">
      <c r="A1426" t="str">
        <f t="shared" si="67"/>
        <v>32-342</v>
      </c>
      <c r="B1426">
        <f t="shared" si="68"/>
        <v>32</v>
      </c>
      <c r="C1426">
        <v>342</v>
      </c>
      <c r="D1426" t="s">
        <v>2789</v>
      </c>
      <c r="E1426" t="s">
        <v>8169</v>
      </c>
      <c r="F1426">
        <v>10309</v>
      </c>
      <c r="G1426" t="s">
        <v>8170</v>
      </c>
      <c r="H1426">
        <v>1712769855</v>
      </c>
      <c r="I1426" t="s">
        <v>2843</v>
      </c>
      <c r="J1426" t="s">
        <v>397</v>
      </c>
      <c r="K1426" t="s">
        <v>152</v>
      </c>
      <c r="L1426" t="s">
        <v>8171</v>
      </c>
      <c r="P1426" s="31" t="str">
        <f t="shared" si="69"/>
        <v>Shahinur Dawakhana (Dr. Md. Dulal Vandari)</v>
      </c>
    </row>
    <row r="1427" spans="1:16" hidden="1">
      <c r="A1427" t="str">
        <f t="shared" si="67"/>
        <v>33-342</v>
      </c>
      <c r="B1427">
        <f t="shared" si="68"/>
        <v>33</v>
      </c>
      <c r="C1427">
        <v>342</v>
      </c>
      <c r="D1427" t="s">
        <v>2789</v>
      </c>
      <c r="E1427" t="s">
        <v>3473</v>
      </c>
      <c r="F1427">
        <v>10320</v>
      </c>
      <c r="G1427" t="s">
        <v>9940</v>
      </c>
      <c r="H1427">
        <v>1937680164</v>
      </c>
      <c r="I1427" t="s">
        <v>1311</v>
      </c>
      <c r="J1427" t="s">
        <v>230</v>
      </c>
      <c r="K1427" t="s">
        <v>152</v>
      </c>
      <c r="L1427" t="s">
        <v>9941</v>
      </c>
      <c r="P1427" s="31" t="str">
        <f t="shared" si="69"/>
        <v>Sopon Homoeo Hall (Dr. Narayon)</v>
      </c>
    </row>
    <row r="1428" spans="1:16" hidden="1">
      <c r="A1428" t="str">
        <f t="shared" si="67"/>
        <v>34-342</v>
      </c>
      <c r="B1428">
        <f t="shared" si="68"/>
        <v>34</v>
      </c>
      <c r="C1428">
        <v>342</v>
      </c>
      <c r="D1428" t="s">
        <v>2789</v>
      </c>
      <c r="E1428" t="s">
        <v>8172</v>
      </c>
      <c r="F1428">
        <v>10310</v>
      </c>
      <c r="G1428" t="s">
        <v>8173</v>
      </c>
      <c r="H1428">
        <v>17317821036</v>
      </c>
      <c r="I1428" t="s">
        <v>1311</v>
      </c>
      <c r="J1428" t="s">
        <v>397</v>
      </c>
      <c r="K1428" t="s">
        <v>133</v>
      </c>
      <c r="L1428" t="s">
        <v>8174</v>
      </c>
      <c r="P1428" s="31" t="str">
        <f t="shared" si="69"/>
        <v>Suchona Homoeo Hall (Dr. Chandan Kumar)</v>
      </c>
    </row>
    <row r="1429" spans="1:16" hidden="1">
      <c r="A1429" t="str">
        <f t="shared" si="67"/>
        <v>35-342</v>
      </c>
      <c r="B1429">
        <f t="shared" si="68"/>
        <v>35</v>
      </c>
      <c r="C1429">
        <v>342</v>
      </c>
      <c r="D1429" t="s">
        <v>2789</v>
      </c>
      <c r="E1429" t="s">
        <v>2812</v>
      </c>
      <c r="F1429">
        <v>10300</v>
      </c>
      <c r="G1429" t="s">
        <v>2813</v>
      </c>
      <c r="H1429">
        <v>1914094718</v>
      </c>
      <c r="I1429" t="s">
        <v>1311</v>
      </c>
      <c r="J1429" t="s">
        <v>172</v>
      </c>
      <c r="K1429" t="s">
        <v>133</v>
      </c>
      <c r="L1429" t="s">
        <v>2814</v>
      </c>
      <c r="M1429" t="s">
        <v>2805</v>
      </c>
      <c r="P1429" s="31" t="str">
        <f t="shared" si="69"/>
        <v>Takowa Homoeo Hall (Dr. Md. Alamgir)</v>
      </c>
    </row>
    <row r="1430" spans="1:16" hidden="1">
      <c r="A1430" t="str">
        <f t="shared" si="67"/>
        <v>36-342</v>
      </c>
      <c r="B1430">
        <f t="shared" si="68"/>
        <v>36</v>
      </c>
      <c r="C1430">
        <v>342</v>
      </c>
      <c r="D1430" t="s">
        <v>2789</v>
      </c>
      <c r="E1430" t="s">
        <v>2799</v>
      </c>
      <c r="F1430">
        <v>10303</v>
      </c>
      <c r="G1430" t="s">
        <v>2800</v>
      </c>
      <c r="H1430">
        <v>1936103198</v>
      </c>
      <c r="I1430" t="s">
        <v>1311</v>
      </c>
      <c r="J1430" t="s">
        <v>172</v>
      </c>
      <c r="K1430" t="s">
        <v>133</v>
      </c>
      <c r="L1430" t="s">
        <v>2801</v>
      </c>
      <c r="M1430" t="s">
        <v>2802</v>
      </c>
      <c r="P1430" s="31" t="str">
        <f t="shared" si="69"/>
        <v>Talukder Homoeo Hall (Dr. Abdul Bari)</v>
      </c>
    </row>
    <row r="1431" spans="1:16" hidden="1">
      <c r="A1431" t="str">
        <f t="shared" si="67"/>
        <v>37-342</v>
      </c>
      <c r="B1431">
        <f t="shared" si="68"/>
        <v>37</v>
      </c>
      <c r="C1431">
        <v>342</v>
      </c>
      <c r="D1431" t="s">
        <v>2789</v>
      </c>
      <c r="E1431" t="s">
        <v>2850</v>
      </c>
      <c r="F1431">
        <v>10285</v>
      </c>
      <c r="G1431" t="s">
        <v>2825</v>
      </c>
      <c r="H1431" t="s">
        <v>2851</v>
      </c>
      <c r="I1431" t="s">
        <v>1311</v>
      </c>
      <c r="J1431" t="s">
        <v>132</v>
      </c>
      <c r="K1431" t="s">
        <v>152</v>
      </c>
      <c r="L1431" t="s">
        <v>2852</v>
      </c>
      <c r="M1431" t="s">
        <v>2805</v>
      </c>
      <c r="P1431" s="31" t="str">
        <f t="shared" si="69"/>
        <v>The Pure Homoeo Hall (Dr. Abdul Aziz)</v>
      </c>
    </row>
    <row r="1432" spans="1:16" hidden="1">
      <c r="A1432" t="str">
        <f t="shared" si="67"/>
        <v>38-342</v>
      </c>
      <c r="B1432">
        <f t="shared" si="68"/>
        <v>38</v>
      </c>
      <c r="C1432">
        <v>342</v>
      </c>
      <c r="D1432" t="s">
        <v>2789</v>
      </c>
      <c r="E1432" t="s">
        <v>2824</v>
      </c>
      <c r="F1432">
        <v>10295</v>
      </c>
      <c r="G1432" t="s">
        <v>2825</v>
      </c>
      <c r="H1432">
        <v>1711969439</v>
      </c>
      <c r="I1432" t="s">
        <v>1311</v>
      </c>
      <c r="J1432" t="s">
        <v>172</v>
      </c>
      <c r="K1432" t="s">
        <v>152</v>
      </c>
      <c r="L1432" t="s">
        <v>2826</v>
      </c>
      <c r="P1432" s="31" t="str">
        <f t="shared" si="69"/>
        <v>The Pure Homoeo Hall (Dr. Md. Shah Jalal)</v>
      </c>
    </row>
    <row r="1433" spans="1:16" hidden="1">
      <c r="A1433" t="str">
        <f t="shared" si="67"/>
        <v>39-342</v>
      </c>
      <c r="B1433">
        <f t="shared" si="68"/>
        <v>39</v>
      </c>
      <c r="C1433">
        <v>342</v>
      </c>
      <c r="D1433" t="s">
        <v>2789</v>
      </c>
      <c r="E1433" t="s">
        <v>2838</v>
      </c>
      <c r="F1433">
        <v>10289</v>
      </c>
      <c r="G1433" t="s">
        <v>2839</v>
      </c>
      <c r="H1433">
        <v>1759905821</v>
      </c>
      <c r="I1433" t="s">
        <v>1311</v>
      </c>
      <c r="J1433" t="s">
        <v>132</v>
      </c>
      <c r="K1433" t="s">
        <v>152</v>
      </c>
      <c r="L1433" t="s">
        <v>2840</v>
      </c>
      <c r="P1433" s="31" t="str">
        <f t="shared" si="69"/>
        <v>Vai Bon Homoeo Hall (Dr. Md. Mosrof Hosen)</v>
      </c>
    </row>
    <row r="1434" spans="1:16" hidden="1">
      <c r="A1434" t="str">
        <f t="shared" si="67"/>
        <v>1-350</v>
      </c>
      <c r="B1434">
        <f t="shared" si="68"/>
        <v>1</v>
      </c>
      <c r="C1434">
        <v>350</v>
      </c>
      <c r="D1434" t="s">
        <v>24</v>
      </c>
      <c r="E1434" t="s">
        <v>5954</v>
      </c>
      <c r="F1434">
        <v>7107</v>
      </c>
      <c r="G1434" t="s">
        <v>5955</v>
      </c>
      <c r="H1434">
        <v>1737652524</v>
      </c>
      <c r="I1434" t="s">
        <v>131</v>
      </c>
      <c r="J1434" t="s">
        <v>172</v>
      </c>
      <c r="K1434" t="s">
        <v>138</v>
      </c>
      <c r="L1434" t="s">
        <v>5956</v>
      </c>
      <c r="M1434" t="s">
        <v>5957</v>
      </c>
      <c r="P1434" s="31" t="str">
        <f t="shared" si="69"/>
        <v>Abdulah Homoeo Hall (Dr. Moistofa Kamal)</v>
      </c>
    </row>
    <row r="1435" spans="1:16" hidden="1">
      <c r="A1435" t="str">
        <f t="shared" si="67"/>
        <v>2-350</v>
      </c>
      <c r="B1435">
        <f t="shared" si="68"/>
        <v>2</v>
      </c>
      <c r="C1435">
        <v>350</v>
      </c>
      <c r="D1435" t="s">
        <v>24</v>
      </c>
      <c r="E1435" t="s">
        <v>6003</v>
      </c>
      <c r="F1435">
        <v>7148</v>
      </c>
      <c r="G1435" t="s">
        <v>6004</v>
      </c>
      <c r="H1435">
        <v>1821238145</v>
      </c>
      <c r="I1435" t="s">
        <v>131</v>
      </c>
      <c r="J1435" t="s">
        <v>230</v>
      </c>
      <c r="K1435" t="s">
        <v>152</v>
      </c>
      <c r="L1435" t="s">
        <v>5994</v>
      </c>
      <c r="M1435" t="s">
        <v>2940</v>
      </c>
      <c r="P1435" s="31" t="str">
        <f t="shared" si="69"/>
        <v>Ahmed Ali Homoeo Hall (Dr. Md. Abdul Gafur)</v>
      </c>
    </row>
    <row r="1436" spans="1:16" hidden="1">
      <c r="A1436" t="str">
        <f t="shared" si="67"/>
        <v>3-350</v>
      </c>
      <c r="B1436">
        <f t="shared" si="68"/>
        <v>3</v>
      </c>
      <c r="C1436">
        <v>350</v>
      </c>
      <c r="D1436" t="s">
        <v>24</v>
      </c>
      <c r="E1436" t="s">
        <v>5975</v>
      </c>
      <c r="F1436">
        <v>7128</v>
      </c>
      <c r="G1436" t="s">
        <v>5976</v>
      </c>
      <c r="H1436">
        <v>1721716864</v>
      </c>
      <c r="I1436" t="s">
        <v>131</v>
      </c>
      <c r="J1436" t="s">
        <v>397</v>
      </c>
      <c r="K1436" t="s">
        <v>133</v>
      </c>
      <c r="L1436" t="s">
        <v>5971</v>
      </c>
      <c r="M1436" t="s">
        <v>5977</v>
      </c>
      <c r="P1436" s="31" t="str">
        <f t="shared" si="69"/>
        <v>Ahmed Homoeo Hall (Dr. Ahmed Ali)</v>
      </c>
    </row>
    <row r="1437" spans="1:16" hidden="1">
      <c r="A1437" t="str">
        <f t="shared" si="67"/>
        <v>4-350</v>
      </c>
      <c r="B1437">
        <f t="shared" si="68"/>
        <v>4</v>
      </c>
      <c r="C1437">
        <v>350</v>
      </c>
      <c r="D1437" t="s">
        <v>24</v>
      </c>
      <c r="E1437" t="s">
        <v>6002</v>
      </c>
      <c r="F1437">
        <v>7147</v>
      </c>
      <c r="G1437" t="s">
        <v>1023</v>
      </c>
      <c r="H1437">
        <v>1706719149</v>
      </c>
      <c r="I1437" t="s">
        <v>131</v>
      </c>
      <c r="J1437" t="s">
        <v>230</v>
      </c>
      <c r="K1437" t="s">
        <v>152</v>
      </c>
      <c r="L1437" t="s">
        <v>5994</v>
      </c>
      <c r="M1437" t="s">
        <v>5995</v>
      </c>
      <c r="P1437" s="31" t="str">
        <f t="shared" si="69"/>
        <v>Al-Sefa Homoeo Hall (Dr. Mst Ashrafun Nahar)</v>
      </c>
    </row>
    <row r="1438" spans="1:16" hidden="1">
      <c r="A1438" t="str">
        <f t="shared" si="67"/>
        <v>5-350</v>
      </c>
      <c r="B1438">
        <f t="shared" si="68"/>
        <v>5</v>
      </c>
      <c r="C1438">
        <v>350</v>
      </c>
      <c r="D1438" t="s">
        <v>24</v>
      </c>
      <c r="E1438" t="s">
        <v>5980</v>
      </c>
      <c r="F1438">
        <v>7131</v>
      </c>
      <c r="G1438" t="s">
        <v>5981</v>
      </c>
      <c r="H1438">
        <v>1738727261</v>
      </c>
      <c r="I1438" t="s">
        <v>131</v>
      </c>
      <c r="J1438" t="s">
        <v>397</v>
      </c>
      <c r="K1438" t="s">
        <v>138</v>
      </c>
      <c r="L1438" t="s">
        <v>5971</v>
      </c>
      <c r="M1438" t="s">
        <v>2242</v>
      </c>
      <c r="P1438" s="31" t="str">
        <f t="shared" si="69"/>
        <v>Ambia Homoeo Hall (Dr. Md. Shadul Islam)</v>
      </c>
    </row>
    <row r="1439" spans="1:16" hidden="1">
      <c r="A1439" t="str">
        <f t="shared" si="67"/>
        <v>6-350</v>
      </c>
      <c r="B1439">
        <f t="shared" si="68"/>
        <v>6</v>
      </c>
      <c r="C1439">
        <v>350</v>
      </c>
      <c r="D1439" t="s">
        <v>24</v>
      </c>
      <c r="E1439" t="s">
        <v>5969</v>
      </c>
      <c r="F1439">
        <v>7123</v>
      </c>
      <c r="G1439" t="s">
        <v>5970</v>
      </c>
      <c r="H1439">
        <v>1740973122</v>
      </c>
      <c r="I1439" t="s">
        <v>131</v>
      </c>
      <c r="J1439" t="s">
        <v>397</v>
      </c>
      <c r="K1439" t="s">
        <v>138</v>
      </c>
      <c r="L1439" t="s">
        <v>5971</v>
      </c>
      <c r="M1439" t="s">
        <v>503</v>
      </c>
      <c r="P1439" s="31" t="str">
        <f t="shared" si="69"/>
        <v>Anis  Homoeo Hall (Dr. Md. Muktar Hosen)</v>
      </c>
    </row>
    <row r="1440" spans="1:16" hidden="1">
      <c r="A1440" t="str">
        <f t="shared" si="67"/>
        <v>7-350</v>
      </c>
      <c r="B1440">
        <f t="shared" si="68"/>
        <v>7</v>
      </c>
      <c r="C1440">
        <v>350</v>
      </c>
      <c r="D1440" t="s">
        <v>24</v>
      </c>
      <c r="E1440" t="s">
        <v>18955</v>
      </c>
      <c r="F1440">
        <v>7114</v>
      </c>
      <c r="G1440" t="s">
        <v>18956</v>
      </c>
      <c r="H1440">
        <v>1767252058</v>
      </c>
      <c r="I1440" t="s">
        <v>381</v>
      </c>
      <c r="J1440" t="s">
        <v>172</v>
      </c>
      <c r="K1440" t="s">
        <v>152</v>
      </c>
      <c r="L1440" t="s">
        <v>5956</v>
      </c>
      <c r="M1440" t="s">
        <v>18957</v>
      </c>
      <c r="P1440" s="31" t="str">
        <f t="shared" si="69"/>
        <v>Anjuara Homoeo Cikitsaloy (Dr. Akkas Ali)</v>
      </c>
    </row>
    <row r="1441" spans="1:16" hidden="1">
      <c r="A1441" t="str">
        <f t="shared" si="67"/>
        <v>8-350</v>
      </c>
      <c r="B1441">
        <f t="shared" si="68"/>
        <v>8</v>
      </c>
      <c r="C1441">
        <v>350</v>
      </c>
      <c r="D1441" t="s">
        <v>24</v>
      </c>
      <c r="E1441" t="s">
        <v>5984</v>
      </c>
      <c r="F1441">
        <v>7133</v>
      </c>
      <c r="G1441" t="s">
        <v>5985</v>
      </c>
      <c r="H1441">
        <v>1712465481</v>
      </c>
      <c r="I1441" t="s">
        <v>131</v>
      </c>
      <c r="J1441" t="s">
        <v>397</v>
      </c>
      <c r="K1441" t="s">
        <v>152</v>
      </c>
      <c r="L1441" t="s">
        <v>5971</v>
      </c>
      <c r="M1441" t="s">
        <v>5983</v>
      </c>
      <c r="P1441" s="31" t="str">
        <f t="shared" si="69"/>
        <v>Ashirbad Homoeo Chikitsaloy (Dr. Kalachad Mondol)</v>
      </c>
    </row>
    <row r="1442" spans="1:16" hidden="1">
      <c r="A1442" t="str">
        <f t="shared" si="67"/>
        <v>9-350</v>
      </c>
      <c r="B1442">
        <f t="shared" si="68"/>
        <v>9</v>
      </c>
      <c r="C1442">
        <v>350</v>
      </c>
      <c r="D1442" t="s">
        <v>24</v>
      </c>
      <c r="E1442" t="s">
        <v>1546</v>
      </c>
      <c r="F1442">
        <v>7149</v>
      </c>
      <c r="G1442" t="s">
        <v>780</v>
      </c>
      <c r="H1442">
        <v>1737411851</v>
      </c>
      <c r="I1442" t="s">
        <v>418</v>
      </c>
      <c r="J1442" t="s">
        <v>230</v>
      </c>
      <c r="K1442" t="s">
        <v>152</v>
      </c>
      <c r="L1442" t="s">
        <v>5994</v>
      </c>
      <c r="M1442" t="s">
        <v>2940</v>
      </c>
      <c r="P1442" s="31" t="str">
        <f t="shared" si="69"/>
        <v>Azad Homoeo Hall (Dr. Md. Abul Kalam Azad)</v>
      </c>
    </row>
    <row r="1443" spans="1:16" hidden="1">
      <c r="A1443" t="str">
        <f t="shared" si="67"/>
        <v>10-350</v>
      </c>
      <c r="B1443">
        <f t="shared" si="68"/>
        <v>10</v>
      </c>
      <c r="C1443">
        <v>350</v>
      </c>
      <c r="D1443" t="s">
        <v>24</v>
      </c>
      <c r="E1443" t="s">
        <v>5968</v>
      </c>
      <c r="F1443">
        <v>7161</v>
      </c>
      <c r="G1443" t="s">
        <v>6024</v>
      </c>
      <c r="H1443">
        <v>1711802911</v>
      </c>
      <c r="I1443" t="s">
        <v>131</v>
      </c>
      <c r="J1443" t="s">
        <v>274</v>
      </c>
      <c r="K1443" t="s">
        <v>138</v>
      </c>
      <c r="L1443" t="s">
        <v>6016</v>
      </c>
      <c r="M1443" t="s">
        <v>6025</v>
      </c>
      <c r="P1443" s="31" t="str">
        <f t="shared" si="69"/>
        <v>Bari-Us-Salam Homoeo Hall (Dr. Shohidul Islam)</v>
      </c>
    </row>
    <row r="1444" spans="1:16" hidden="1">
      <c r="A1444" t="str">
        <f t="shared" si="67"/>
        <v>11-350</v>
      </c>
      <c r="B1444">
        <f t="shared" si="68"/>
        <v>11</v>
      </c>
      <c r="C1444">
        <v>350</v>
      </c>
      <c r="D1444" t="s">
        <v>24</v>
      </c>
      <c r="E1444" t="s">
        <v>2098</v>
      </c>
      <c r="F1444">
        <v>7156</v>
      </c>
      <c r="G1444" t="s">
        <v>6017</v>
      </c>
      <c r="H1444">
        <v>1715973795</v>
      </c>
      <c r="I1444" t="s">
        <v>381</v>
      </c>
      <c r="J1444" t="s">
        <v>274</v>
      </c>
      <c r="K1444" t="s">
        <v>133</v>
      </c>
      <c r="L1444" t="s">
        <v>6016</v>
      </c>
      <c r="M1444" t="s">
        <v>5995</v>
      </c>
      <c r="P1444" s="31" t="str">
        <f t="shared" si="69"/>
        <v>Bengle Homoeo Hall (Dr. Abdus Salam)</v>
      </c>
    </row>
    <row r="1445" spans="1:16" hidden="1">
      <c r="A1445" t="str">
        <f t="shared" si="67"/>
        <v>12-350</v>
      </c>
      <c r="B1445">
        <f t="shared" si="68"/>
        <v>12</v>
      </c>
      <c r="C1445">
        <v>350</v>
      </c>
      <c r="D1445" t="s">
        <v>24</v>
      </c>
      <c r="E1445" t="s">
        <v>18958</v>
      </c>
      <c r="F1445">
        <v>10045</v>
      </c>
      <c r="G1445" t="s">
        <v>447</v>
      </c>
      <c r="H1445">
        <v>1712061872</v>
      </c>
      <c r="I1445" t="s">
        <v>131</v>
      </c>
      <c r="J1445" t="s">
        <v>10892</v>
      </c>
      <c r="K1445" t="s">
        <v>138</v>
      </c>
      <c r="L1445" t="s">
        <v>6272</v>
      </c>
      <c r="M1445" t="s">
        <v>18959</v>
      </c>
      <c r="P1445" s="31" t="str">
        <f t="shared" si="69"/>
        <v>Biswas Homoeo Hall (Dr. Poddo Biswas)</v>
      </c>
    </row>
    <row r="1446" spans="1:16" hidden="1">
      <c r="A1446" t="str">
        <f t="shared" si="67"/>
        <v>13-350</v>
      </c>
      <c r="B1446">
        <f t="shared" si="68"/>
        <v>13</v>
      </c>
      <c r="C1446">
        <v>350</v>
      </c>
      <c r="D1446" t="s">
        <v>24</v>
      </c>
      <c r="E1446" t="s">
        <v>18960</v>
      </c>
      <c r="F1446">
        <v>7151</v>
      </c>
      <c r="G1446" t="s">
        <v>18961</v>
      </c>
      <c r="H1446">
        <v>1714842162</v>
      </c>
      <c r="I1446" t="s">
        <v>6008</v>
      </c>
      <c r="J1446" t="s">
        <v>230</v>
      </c>
      <c r="K1446" t="s">
        <v>152</v>
      </c>
      <c r="L1446" t="s">
        <v>5966</v>
      </c>
      <c r="M1446" t="s">
        <v>18962</v>
      </c>
      <c r="P1446" s="31" t="str">
        <f t="shared" si="69"/>
        <v>Cant. Homoeo Hall (Dr. K.M. Shafikur Rahman)</v>
      </c>
    </row>
    <row r="1447" spans="1:16" hidden="1">
      <c r="A1447" t="str">
        <f t="shared" si="67"/>
        <v>14-350</v>
      </c>
      <c r="B1447">
        <f t="shared" si="68"/>
        <v>14</v>
      </c>
      <c r="C1447">
        <v>350</v>
      </c>
      <c r="D1447" t="s">
        <v>24</v>
      </c>
      <c r="E1447" t="s">
        <v>6012</v>
      </c>
      <c r="F1447">
        <v>7153</v>
      </c>
      <c r="G1447" t="s">
        <v>6013</v>
      </c>
      <c r="H1447">
        <v>1716076889</v>
      </c>
      <c r="I1447" t="s">
        <v>6014</v>
      </c>
      <c r="J1447" t="s">
        <v>230</v>
      </c>
      <c r="K1447" t="s">
        <v>152</v>
      </c>
      <c r="L1447" t="s">
        <v>5966</v>
      </c>
      <c r="M1447" t="s">
        <v>5966</v>
      </c>
      <c r="P1447" s="31" t="str">
        <f t="shared" si="69"/>
        <v>Chamari Homoeo Hall (Dr. Md. Abdul Waki Sopon)</v>
      </c>
    </row>
    <row r="1448" spans="1:16" hidden="1">
      <c r="A1448" t="str">
        <f t="shared" si="67"/>
        <v>15-350</v>
      </c>
      <c r="B1448">
        <f t="shared" si="68"/>
        <v>15</v>
      </c>
      <c r="C1448">
        <v>350</v>
      </c>
      <c r="D1448" t="s">
        <v>24</v>
      </c>
      <c r="E1448" t="s">
        <v>11640</v>
      </c>
      <c r="F1448">
        <v>11197</v>
      </c>
      <c r="G1448" t="s">
        <v>11641</v>
      </c>
      <c r="H1448">
        <v>1745613393</v>
      </c>
      <c r="I1448" t="s">
        <v>131</v>
      </c>
      <c r="J1448" t="s">
        <v>9573</v>
      </c>
      <c r="K1448" t="s">
        <v>152</v>
      </c>
      <c r="L1448" t="s">
        <v>6016</v>
      </c>
      <c r="M1448" t="s">
        <v>18963</v>
      </c>
      <c r="P1448" s="31" t="str">
        <f t="shared" si="69"/>
        <v>Chand Homoeo Chikitshaloy (Dr.Chand Mohammad)</v>
      </c>
    </row>
    <row r="1449" spans="1:16" hidden="1">
      <c r="A1449" t="str">
        <f t="shared" si="67"/>
        <v>16-350</v>
      </c>
      <c r="B1449">
        <f t="shared" si="68"/>
        <v>16</v>
      </c>
      <c r="C1449">
        <v>350</v>
      </c>
      <c r="D1449" t="s">
        <v>24</v>
      </c>
      <c r="E1449" t="s">
        <v>5972</v>
      </c>
      <c r="F1449">
        <v>7124</v>
      </c>
      <c r="G1449" t="s">
        <v>5973</v>
      </c>
      <c r="H1449">
        <v>1728363797</v>
      </c>
      <c r="I1449" t="s">
        <v>131</v>
      </c>
      <c r="J1449" t="s">
        <v>397</v>
      </c>
      <c r="K1449" t="s">
        <v>138</v>
      </c>
      <c r="L1449" t="s">
        <v>5971</v>
      </c>
      <c r="M1449" t="s">
        <v>503</v>
      </c>
      <c r="P1449" s="31" t="str">
        <f t="shared" si="69"/>
        <v>Darbar Homoeo Hall (Dr. Harun-Or-Rashid)</v>
      </c>
    </row>
    <row r="1450" spans="1:16" hidden="1">
      <c r="A1450" t="str">
        <f t="shared" si="67"/>
        <v>17-350</v>
      </c>
      <c r="B1450">
        <f t="shared" si="68"/>
        <v>17</v>
      </c>
      <c r="C1450">
        <v>350</v>
      </c>
      <c r="D1450" t="s">
        <v>24</v>
      </c>
      <c r="E1450" t="s">
        <v>18964</v>
      </c>
      <c r="F1450">
        <v>7400</v>
      </c>
      <c r="G1450" t="s">
        <v>18965</v>
      </c>
      <c r="H1450">
        <v>1716150483</v>
      </c>
      <c r="I1450" t="s">
        <v>131</v>
      </c>
      <c r="J1450" t="s">
        <v>306</v>
      </c>
      <c r="K1450" t="s">
        <v>152</v>
      </c>
      <c r="L1450" t="s">
        <v>6298</v>
      </c>
      <c r="M1450" t="s">
        <v>6300</v>
      </c>
      <c r="P1450" s="31" t="str">
        <f t="shared" si="69"/>
        <v>Das And Sons (Dr. Amol Das)</v>
      </c>
    </row>
    <row r="1451" spans="1:16" hidden="1">
      <c r="A1451" t="str">
        <f t="shared" si="67"/>
        <v>18-350</v>
      </c>
      <c r="B1451">
        <f t="shared" si="68"/>
        <v>18</v>
      </c>
      <c r="C1451">
        <v>350</v>
      </c>
      <c r="D1451" t="s">
        <v>24</v>
      </c>
      <c r="E1451" t="s">
        <v>18966</v>
      </c>
      <c r="F1451">
        <v>7132</v>
      </c>
      <c r="G1451" t="s">
        <v>5982</v>
      </c>
      <c r="H1451">
        <v>1716624611</v>
      </c>
      <c r="I1451" t="s">
        <v>131</v>
      </c>
      <c r="J1451" t="s">
        <v>397</v>
      </c>
      <c r="K1451" t="s">
        <v>133</v>
      </c>
      <c r="L1451" t="s">
        <v>5971</v>
      </c>
      <c r="M1451" t="s">
        <v>5983</v>
      </c>
      <c r="P1451" s="31" t="str">
        <f t="shared" si="69"/>
        <v>Dipok Homoeo Hall (Dr. Md. Ashraf Ali)</v>
      </c>
    </row>
    <row r="1452" spans="1:16" hidden="1">
      <c r="A1452" t="str">
        <f t="shared" si="67"/>
        <v>19-350</v>
      </c>
      <c r="B1452">
        <f t="shared" si="68"/>
        <v>19</v>
      </c>
      <c r="C1452">
        <v>350</v>
      </c>
      <c r="D1452" t="s">
        <v>24</v>
      </c>
      <c r="E1452" t="s">
        <v>18967</v>
      </c>
      <c r="F1452">
        <v>7169</v>
      </c>
      <c r="G1452" t="s">
        <v>18968</v>
      </c>
      <c r="H1452">
        <v>1776834399</v>
      </c>
      <c r="I1452" t="s">
        <v>131</v>
      </c>
      <c r="J1452" t="s">
        <v>274</v>
      </c>
      <c r="K1452" t="s">
        <v>152</v>
      </c>
      <c r="L1452" t="s">
        <v>6016</v>
      </c>
      <c r="M1452" t="s">
        <v>6020</v>
      </c>
      <c r="P1452" s="31" t="str">
        <f t="shared" si="69"/>
        <v>Dorodia Homoeo Hall (Dr. Ishita Motiara)</v>
      </c>
    </row>
    <row r="1453" spans="1:16" hidden="1">
      <c r="A1453" t="str">
        <f t="shared" si="67"/>
        <v>20-350</v>
      </c>
      <c r="B1453">
        <f t="shared" si="68"/>
        <v>20</v>
      </c>
      <c r="C1453">
        <v>350</v>
      </c>
      <c r="D1453" t="s">
        <v>24</v>
      </c>
      <c r="E1453" t="s">
        <v>18969</v>
      </c>
      <c r="F1453">
        <v>7112</v>
      </c>
      <c r="G1453" t="s">
        <v>526</v>
      </c>
      <c r="H1453">
        <v>1765972231</v>
      </c>
      <c r="I1453" t="s">
        <v>381</v>
      </c>
      <c r="J1453" t="s">
        <v>172</v>
      </c>
      <c r="K1453" t="s">
        <v>138</v>
      </c>
      <c r="L1453" t="s">
        <v>5956</v>
      </c>
      <c r="M1453" t="s">
        <v>18957</v>
      </c>
      <c r="P1453" s="31" t="str">
        <f t="shared" si="69"/>
        <v>Ghosh Homoeo Hall (Dr. Gopal Chandra Ray)</v>
      </c>
    </row>
    <row r="1454" spans="1:16" hidden="1">
      <c r="A1454" t="str">
        <f t="shared" si="67"/>
        <v>21-350</v>
      </c>
      <c r="B1454">
        <f t="shared" si="68"/>
        <v>21</v>
      </c>
      <c r="C1454">
        <v>350</v>
      </c>
      <c r="D1454" t="s">
        <v>24</v>
      </c>
      <c r="E1454" t="s">
        <v>5986</v>
      </c>
      <c r="F1454">
        <v>7134</v>
      </c>
      <c r="G1454" t="s">
        <v>5987</v>
      </c>
      <c r="H1454">
        <v>1721856850</v>
      </c>
      <c r="I1454" t="s">
        <v>131</v>
      </c>
      <c r="J1454" t="s">
        <v>397</v>
      </c>
      <c r="K1454" t="s">
        <v>152</v>
      </c>
      <c r="L1454" t="s">
        <v>5971</v>
      </c>
      <c r="M1454" t="s">
        <v>5988</v>
      </c>
      <c r="P1454" s="31" t="str">
        <f t="shared" si="69"/>
        <v>Gourango Homoeo Hall (Sree Aboni Mohon Sarkar)</v>
      </c>
    </row>
    <row r="1455" spans="1:16" hidden="1">
      <c r="A1455" t="str">
        <f t="shared" si="67"/>
        <v>22-350</v>
      </c>
      <c r="B1455">
        <f t="shared" si="68"/>
        <v>22</v>
      </c>
      <c r="C1455">
        <v>350</v>
      </c>
      <c r="D1455" t="s">
        <v>24</v>
      </c>
      <c r="E1455" t="s">
        <v>5978</v>
      </c>
      <c r="F1455">
        <v>7129</v>
      </c>
      <c r="G1455" t="s">
        <v>5979</v>
      </c>
      <c r="H1455">
        <v>1721747929</v>
      </c>
      <c r="I1455" t="s">
        <v>131</v>
      </c>
      <c r="J1455" t="s">
        <v>397</v>
      </c>
      <c r="K1455" t="s">
        <v>138</v>
      </c>
      <c r="L1455" t="s">
        <v>5971</v>
      </c>
      <c r="M1455" t="s">
        <v>1359</v>
      </c>
      <c r="P1455" s="31" t="str">
        <f t="shared" si="69"/>
        <v>Hajera Homoeo Hall (Dr. Md. Mojnur Rahman)</v>
      </c>
    </row>
    <row r="1456" spans="1:16" hidden="1">
      <c r="A1456" t="str">
        <f t="shared" si="67"/>
        <v>23-350</v>
      </c>
      <c r="B1456">
        <f t="shared" si="68"/>
        <v>23</v>
      </c>
      <c r="C1456">
        <v>350</v>
      </c>
      <c r="D1456" t="s">
        <v>24</v>
      </c>
      <c r="E1456" t="s">
        <v>18970</v>
      </c>
      <c r="F1456">
        <v>11401</v>
      </c>
      <c r="G1456" t="s">
        <v>18971</v>
      </c>
      <c r="H1456">
        <v>1710359919</v>
      </c>
      <c r="I1456" t="s">
        <v>131</v>
      </c>
      <c r="J1456" t="s">
        <v>172</v>
      </c>
      <c r="K1456" t="s">
        <v>152</v>
      </c>
      <c r="L1456" t="s">
        <v>5956</v>
      </c>
      <c r="M1456" t="s">
        <v>18972</v>
      </c>
      <c r="P1456" s="31" t="str">
        <f t="shared" si="69"/>
        <v>Hamedia Homoeo Hall (Dr.Roksana Begum)</v>
      </c>
    </row>
    <row r="1457" spans="1:16" hidden="1">
      <c r="A1457" t="str">
        <f t="shared" si="67"/>
        <v>24-350</v>
      </c>
      <c r="B1457">
        <f t="shared" si="68"/>
        <v>24</v>
      </c>
      <c r="C1457">
        <v>350</v>
      </c>
      <c r="D1457" t="s">
        <v>24</v>
      </c>
      <c r="E1457" t="s">
        <v>2359</v>
      </c>
      <c r="F1457">
        <v>7117</v>
      </c>
      <c r="G1457" t="s">
        <v>5960</v>
      </c>
      <c r="H1457">
        <v>1740102329</v>
      </c>
      <c r="I1457" t="s">
        <v>131</v>
      </c>
      <c r="J1457" t="s">
        <v>172</v>
      </c>
      <c r="K1457" t="s">
        <v>152</v>
      </c>
      <c r="L1457" t="s">
        <v>5956</v>
      </c>
      <c r="M1457" t="s">
        <v>5961</v>
      </c>
      <c r="P1457" s="31" t="str">
        <f t="shared" si="69"/>
        <v>Haniman Homoeo Chikitsaloy (Dr. Mohiuddin)</v>
      </c>
    </row>
    <row r="1458" spans="1:16" hidden="1">
      <c r="A1458" t="str">
        <f t="shared" si="67"/>
        <v>25-350</v>
      </c>
      <c r="B1458">
        <f t="shared" si="68"/>
        <v>25</v>
      </c>
      <c r="C1458">
        <v>350</v>
      </c>
      <c r="D1458" t="s">
        <v>24</v>
      </c>
      <c r="E1458" t="s">
        <v>6047</v>
      </c>
      <c r="F1458">
        <v>7176</v>
      </c>
      <c r="G1458" t="s">
        <v>243</v>
      </c>
      <c r="H1458">
        <v>1712247612</v>
      </c>
      <c r="I1458" t="s">
        <v>131</v>
      </c>
      <c r="J1458" t="s">
        <v>306</v>
      </c>
      <c r="K1458" t="s">
        <v>133</v>
      </c>
      <c r="L1458" t="s">
        <v>6038</v>
      </c>
      <c r="M1458" t="s">
        <v>6048</v>
      </c>
      <c r="P1458" s="31" t="str">
        <f t="shared" si="69"/>
        <v>Haniman Homoeo Hall (Dr. Ronojit Kumar Pran.)</v>
      </c>
    </row>
    <row r="1459" spans="1:16" hidden="1">
      <c r="A1459" t="str">
        <f t="shared" si="67"/>
        <v>26-350</v>
      </c>
      <c r="B1459">
        <f t="shared" si="68"/>
        <v>26</v>
      </c>
      <c r="C1459">
        <v>350</v>
      </c>
      <c r="D1459" t="s">
        <v>24</v>
      </c>
      <c r="E1459" t="s">
        <v>6056</v>
      </c>
      <c r="F1459">
        <v>7183</v>
      </c>
      <c r="G1459" t="s">
        <v>243</v>
      </c>
      <c r="H1459">
        <v>1716622892</v>
      </c>
      <c r="I1459" t="s">
        <v>131</v>
      </c>
      <c r="J1459" t="s">
        <v>306</v>
      </c>
      <c r="K1459" t="s">
        <v>133</v>
      </c>
      <c r="L1459" t="s">
        <v>6038</v>
      </c>
      <c r="M1459" t="s">
        <v>6046</v>
      </c>
      <c r="P1459" s="31" t="str">
        <f t="shared" si="69"/>
        <v>Haniman Homoeo Hall (Dr. Rajesh Kumar)</v>
      </c>
    </row>
    <row r="1460" spans="1:16" hidden="1">
      <c r="A1460" t="str">
        <f t="shared" si="67"/>
        <v>27-350</v>
      </c>
      <c r="B1460">
        <f t="shared" si="68"/>
        <v>27</v>
      </c>
      <c r="C1460">
        <v>350</v>
      </c>
      <c r="D1460" t="s">
        <v>24</v>
      </c>
      <c r="E1460" t="s">
        <v>11756</v>
      </c>
      <c r="F1460">
        <v>11258</v>
      </c>
      <c r="G1460" t="s">
        <v>11757</v>
      </c>
      <c r="H1460">
        <v>1712104231</v>
      </c>
      <c r="I1460" t="s">
        <v>131</v>
      </c>
      <c r="J1460" t="s">
        <v>306</v>
      </c>
      <c r="K1460" t="s">
        <v>152</v>
      </c>
      <c r="L1460" t="s">
        <v>6038</v>
      </c>
      <c r="M1460" t="s">
        <v>11758</v>
      </c>
      <c r="P1460" s="31" t="str">
        <f t="shared" si="69"/>
        <v>Homoeo Aroggo Niketon (Dr.Narayon Chandra Sarker)</v>
      </c>
    </row>
    <row r="1461" spans="1:16" hidden="1">
      <c r="A1461" t="str">
        <f t="shared" si="67"/>
        <v>28-350</v>
      </c>
      <c r="B1461">
        <f t="shared" si="68"/>
        <v>28</v>
      </c>
      <c r="C1461">
        <v>350</v>
      </c>
      <c r="D1461" t="s">
        <v>24</v>
      </c>
      <c r="E1461" t="s">
        <v>18973</v>
      </c>
      <c r="F1461">
        <v>7119</v>
      </c>
      <c r="G1461" t="s">
        <v>5962</v>
      </c>
      <c r="H1461">
        <v>1747090899</v>
      </c>
      <c r="I1461" t="s">
        <v>131</v>
      </c>
      <c r="J1461" t="s">
        <v>172</v>
      </c>
      <c r="K1461" t="s">
        <v>133</v>
      </c>
      <c r="L1461" t="s">
        <v>5956</v>
      </c>
      <c r="M1461" t="s">
        <v>18974</v>
      </c>
      <c r="P1461" s="31" t="str">
        <f t="shared" si="69"/>
        <v>Homoeo Chikitsaloy (Dr. Md. Aziz Shekh)</v>
      </c>
    </row>
    <row r="1462" spans="1:16" hidden="1">
      <c r="A1462" t="str">
        <f t="shared" si="67"/>
        <v>29-350</v>
      </c>
      <c r="B1462">
        <f t="shared" si="68"/>
        <v>29</v>
      </c>
      <c r="C1462">
        <v>350</v>
      </c>
      <c r="D1462" t="s">
        <v>24</v>
      </c>
      <c r="E1462" t="s">
        <v>6037</v>
      </c>
      <c r="F1462">
        <v>7171</v>
      </c>
      <c r="G1462" t="s">
        <v>5962</v>
      </c>
      <c r="H1462">
        <v>1714657478</v>
      </c>
      <c r="I1462" t="s">
        <v>131</v>
      </c>
      <c r="J1462" t="s">
        <v>306</v>
      </c>
      <c r="K1462" t="s">
        <v>138</v>
      </c>
      <c r="L1462" t="s">
        <v>6038</v>
      </c>
      <c r="M1462" t="s">
        <v>6039</v>
      </c>
      <c r="P1462" s="31" t="str">
        <f t="shared" si="69"/>
        <v>Homoeo Chikitsaloy (Dr. Md. Aslam Uddin)</v>
      </c>
    </row>
    <row r="1463" spans="1:16" hidden="1">
      <c r="A1463" t="str">
        <f t="shared" si="67"/>
        <v>30-350</v>
      </c>
      <c r="B1463">
        <f t="shared" si="68"/>
        <v>30</v>
      </c>
      <c r="C1463">
        <v>350</v>
      </c>
      <c r="D1463" t="s">
        <v>24</v>
      </c>
      <c r="E1463" t="s">
        <v>6022</v>
      </c>
      <c r="F1463">
        <v>7160</v>
      </c>
      <c r="G1463" t="s">
        <v>5962</v>
      </c>
      <c r="H1463">
        <v>1716270209</v>
      </c>
      <c r="I1463" t="s">
        <v>131</v>
      </c>
      <c r="J1463" t="s">
        <v>274</v>
      </c>
      <c r="K1463" t="s">
        <v>152</v>
      </c>
      <c r="L1463" t="s">
        <v>6016</v>
      </c>
      <c r="M1463" t="s">
        <v>6023</v>
      </c>
      <c r="P1463" s="31" t="str">
        <f t="shared" si="69"/>
        <v>Homoeo Chikitsaloy (Dr. Soyed Abdur Rashid)</v>
      </c>
    </row>
    <row r="1464" spans="1:16" hidden="1">
      <c r="A1464" t="str">
        <f t="shared" si="67"/>
        <v>31-350</v>
      </c>
      <c r="B1464">
        <f t="shared" si="68"/>
        <v>31</v>
      </c>
      <c r="C1464">
        <v>350</v>
      </c>
      <c r="D1464" t="s">
        <v>24</v>
      </c>
      <c r="E1464" t="s">
        <v>17418</v>
      </c>
      <c r="F1464">
        <v>14677</v>
      </c>
      <c r="G1464" t="s">
        <v>17419</v>
      </c>
      <c r="H1464">
        <v>1728757086</v>
      </c>
      <c r="I1464" t="s">
        <v>131</v>
      </c>
      <c r="J1464" t="s">
        <v>132</v>
      </c>
      <c r="K1464" t="s">
        <v>133</v>
      </c>
      <c r="L1464" t="s">
        <v>17420</v>
      </c>
      <c r="M1464" t="s">
        <v>17421</v>
      </c>
      <c r="P1464" s="31" t="str">
        <f t="shared" si="69"/>
        <v>Homoeo Chitshaloy (Dr Habibur Rahman )</v>
      </c>
    </row>
    <row r="1465" spans="1:16" hidden="1">
      <c r="A1465" t="str">
        <f t="shared" si="67"/>
        <v>32-350</v>
      </c>
      <c r="B1465">
        <f t="shared" si="68"/>
        <v>32</v>
      </c>
      <c r="C1465">
        <v>350</v>
      </c>
      <c r="D1465" t="s">
        <v>24</v>
      </c>
      <c r="E1465" t="s">
        <v>5968</v>
      </c>
      <c r="F1465">
        <v>7122</v>
      </c>
      <c r="G1465" t="s">
        <v>2068</v>
      </c>
      <c r="H1465">
        <v>1724892131</v>
      </c>
      <c r="I1465" t="s">
        <v>131</v>
      </c>
      <c r="J1465" t="s">
        <v>172</v>
      </c>
      <c r="K1465" t="s">
        <v>133</v>
      </c>
      <c r="L1465" t="s">
        <v>5966</v>
      </c>
      <c r="M1465" t="s">
        <v>5967</v>
      </c>
      <c r="P1465" s="31" t="str">
        <f t="shared" si="69"/>
        <v>Jonoseba Homoeo Hall (Dr. Shohidul Islam)</v>
      </c>
    </row>
    <row r="1466" spans="1:16" hidden="1">
      <c r="A1466" t="str">
        <f t="shared" si="67"/>
        <v>33-350</v>
      </c>
      <c r="B1466">
        <f t="shared" si="68"/>
        <v>33</v>
      </c>
      <c r="C1466">
        <v>350</v>
      </c>
      <c r="D1466" t="s">
        <v>24</v>
      </c>
      <c r="E1466" t="s">
        <v>5694</v>
      </c>
      <c r="F1466">
        <v>10736</v>
      </c>
      <c r="G1466" t="s">
        <v>10710</v>
      </c>
      <c r="H1466">
        <v>1753243910</v>
      </c>
      <c r="I1466" t="s">
        <v>131</v>
      </c>
      <c r="J1466" t="s">
        <v>2596</v>
      </c>
      <c r="K1466" t="s">
        <v>152</v>
      </c>
      <c r="L1466" t="s">
        <v>6016</v>
      </c>
      <c r="M1466" t="s">
        <v>10711</v>
      </c>
      <c r="P1466" s="31" t="str">
        <f t="shared" si="69"/>
        <v>Joynul Homoeo Hall (Dr. Amirul Islam)</v>
      </c>
    </row>
    <row r="1467" spans="1:16" hidden="1">
      <c r="A1467" t="str">
        <f t="shared" si="67"/>
        <v>34-350</v>
      </c>
      <c r="B1467">
        <f t="shared" si="68"/>
        <v>34</v>
      </c>
      <c r="C1467">
        <v>350</v>
      </c>
      <c r="D1467" t="s">
        <v>24</v>
      </c>
      <c r="E1467" t="s">
        <v>5998</v>
      </c>
      <c r="F1467">
        <v>7143</v>
      </c>
      <c r="G1467" t="s">
        <v>1384</v>
      </c>
      <c r="H1467">
        <v>1735748357</v>
      </c>
      <c r="I1467">
        <v>0</v>
      </c>
      <c r="J1467" t="s">
        <v>230</v>
      </c>
      <c r="K1467" t="s">
        <v>133</v>
      </c>
      <c r="L1467" t="s">
        <v>5994</v>
      </c>
      <c r="M1467" t="s">
        <v>5999</v>
      </c>
      <c r="P1467" s="31" t="str">
        <f t="shared" si="69"/>
        <v>Kader Homoeo Hall (Dr. Md. Ashraf Hosen)</v>
      </c>
    </row>
    <row r="1468" spans="1:16" hidden="1">
      <c r="A1468" t="str">
        <f t="shared" si="67"/>
        <v>35-350</v>
      </c>
      <c r="B1468">
        <f t="shared" si="68"/>
        <v>35</v>
      </c>
      <c r="C1468">
        <v>350</v>
      </c>
      <c r="D1468" t="s">
        <v>24</v>
      </c>
      <c r="E1468" t="s">
        <v>6301</v>
      </c>
      <c r="F1468">
        <v>7403</v>
      </c>
      <c r="G1468" t="s">
        <v>501</v>
      </c>
      <c r="H1468">
        <v>1722721439</v>
      </c>
      <c r="I1468" t="s">
        <v>6008</v>
      </c>
      <c r="J1468" t="s">
        <v>306</v>
      </c>
      <c r="K1468" t="s">
        <v>152</v>
      </c>
      <c r="L1468" t="s">
        <v>6298</v>
      </c>
      <c r="M1468" t="s">
        <v>6300</v>
      </c>
      <c r="P1468" s="31" t="str">
        <f t="shared" si="69"/>
        <v>Kazi Homoeo Hall (Dr. Kazi Saifullah)</v>
      </c>
    </row>
    <row r="1469" spans="1:16" hidden="1">
      <c r="A1469" t="str">
        <f t="shared" si="67"/>
        <v>36-350</v>
      </c>
      <c r="B1469">
        <f t="shared" si="68"/>
        <v>36</v>
      </c>
      <c r="C1469">
        <v>350</v>
      </c>
      <c r="D1469" t="s">
        <v>24</v>
      </c>
      <c r="E1469" t="s">
        <v>6000</v>
      </c>
      <c r="F1469">
        <v>7145</v>
      </c>
      <c r="G1469" t="s">
        <v>4516</v>
      </c>
      <c r="H1469">
        <v>1718824073</v>
      </c>
      <c r="I1469" t="s">
        <v>131</v>
      </c>
      <c r="J1469" t="s">
        <v>230</v>
      </c>
      <c r="K1469" t="s">
        <v>138</v>
      </c>
      <c r="L1469" t="s">
        <v>5994</v>
      </c>
      <c r="M1469" t="s">
        <v>2940</v>
      </c>
      <c r="P1469" s="31" t="str">
        <f t="shared" si="69"/>
        <v>Keya Homoeo Hall (Dr. Sudorshon)</v>
      </c>
    </row>
    <row r="1470" spans="1:16" hidden="1">
      <c r="A1470" t="str">
        <f t="shared" si="67"/>
        <v>37-350</v>
      </c>
      <c r="B1470">
        <f t="shared" si="68"/>
        <v>37</v>
      </c>
      <c r="C1470">
        <v>350</v>
      </c>
      <c r="D1470" t="s">
        <v>24</v>
      </c>
      <c r="E1470" t="s">
        <v>6031</v>
      </c>
      <c r="F1470">
        <v>7165</v>
      </c>
      <c r="G1470" t="s">
        <v>6032</v>
      </c>
      <c r="H1470">
        <v>1725084204</v>
      </c>
      <c r="I1470" t="s">
        <v>131</v>
      </c>
      <c r="J1470" t="s">
        <v>274</v>
      </c>
      <c r="K1470" t="s">
        <v>152</v>
      </c>
      <c r="L1470" t="s">
        <v>6016</v>
      </c>
      <c r="M1470" t="s">
        <v>6033</v>
      </c>
      <c r="P1470" s="31" t="str">
        <f t="shared" si="69"/>
        <v>Khaja Homoeo Hall (Dr. Mamunul Islam)</v>
      </c>
    </row>
    <row r="1471" spans="1:16" hidden="1">
      <c r="A1471" t="str">
        <f t="shared" si="67"/>
        <v>38-350</v>
      </c>
      <c r="B1471">
        <f t="shared" si="68"/>
        <v>38</v>
      </c>
      <c r="C1471">
        <v>350</v>
      </c>
      <c r="D1471" t="s">
        <v>24</v>
      </c>
      <c r="E1471" t="s">
        <v>18975</v>
      </c>
      <c r="F1471">
        <v>7118</v>
      </c>
      <c r="G1471" t="s">
        <v>18976</v>
      </c>
      <c r="H1471">
        <v>1774976519</v>
      </c>
      <c r="I1471" t="s">
        <v>131</v>
      </c>
      <c r="J1471" t="s">
        <v>172</v>
      </c>
      <c r="K1471" t="s">
        <v>152</v>
      </c>
      <c r="L1471" t="s">
        <v>5956</v>
      </c>
      <c r="M1471" t="s">
        <v>3550</v>
      </c>
      <c r="P1471" s="31" t="str">
        <f t="shared" si="69"/>
        <v>Lamiya Homoeo Chikitsaloy (Dr. Md. Abdul Latif Shekh)</v>
      </c>
    </row>
    <row r="1472" spans="1:16" hidden="1">
      <c r="A1472" t="str">
        <f t="shared" si="67"/>
        <v>39-350</v>
      </c>
      <c r="B1472">
        <f t="shared" si="68"/>
        <v>39</v>
      </c>
      <c r="C1472">
        <v>350</v>
      </c>
      <c r="D1472" t="s">
        <v>24</v>
      </c>
      <c r="E1472" t="s">
        <v>17428</v>
      </c>
      <c r="F1472">
        <v>14680</v>
      </c>
      <c r="G1472" t="s">
        <v>17429</v>
      </c>
      <c r="H1472">
        <v>1768213105</v>
      </c>
      <c r="I1472" t="s">
        <v>131</v>
      </c>
      <c r="J1472" t="s">
        <v>132</v>
      </c>
      <c r="K1472" t="s">
        <v>133</v>
      </c>
      <c r="L1472" t="s">
        <v>17420</v>
      </c>
      <c r="M1472" t="s">
        <v>17421</v>
      </c>
      <c r="P1472" s="31" t="str">
        <f t="shared" si="69"/>
        <v>Ma Homoeo Chikshaloy  (Dr Abu Siddik)</v>
      </c>
    </row>
    <row r="1473" spans="1:16" hidden="1">
      <c r="A1473" t="str">
        <f t="shared" si="67"/>
        <v>40-350</v>
      </c>
      <c r="B1473">
        <f t="shared" si="68"/>
        <v>40</v>
      </c>
      <c r="C1473">
        <v>350</v>
      </c>
      <c r="D1473" t="s">
        <v>24</v>
      </c>
      <c r="E1473" t="s">
        <v>6201</v>
      </c>
      <c r="F1473">
        <v>7367</v>
      </c>
      <c r="G1473" t="s">
        <v>1111</v>
      </c>
      <c r="H1473">
        <v>0</v>
      </c>
      <c r="I1473" t="s">
        <v>6008</v>
      </c>
      <c r="J1473" t="s">
        <v>172</v>
      </c>
      <c r="K1473" t="s">
        <v>152</v>
      </c>
      <c r="L1473" t="s">
        <v>6272</v>
      </c>
      <c r="M1473" t="s">
        <v>6285</v>
      </c>
      <c r="P1473" s="31" t="str">
        <f t="shared" si="69"/>
        <v>Maa Homoeo Hall (Dr. Jakir Hosen)</v>
      </c>
    </row>
    <row r="1474" spans="1:16" hidden="1">
      <c r="A1474" t="str">
        <f t="shared" ref="A1474:A1537" si="70">B1474&amp;"-"&amp;C1474</f>
        <v>41-350</v>
      </c>
      <c r="B1474">
        <f t="shared" ref="B1474:B1537" si="71">IF(C1474=C1473,B1473+1,1)</f>
        <v>41</v>
      </c>
      <c r="C1474">
        <v>350</v>
      </c>
      <c r="D1474" t="s">
        <v>24</v>
      </c>
      <c r="E1474" t="s">
        <v>18977</v>
      </c>
      <c r="F1474">
        <v>7109</v>
      </c>
      <c r="G1474" t="s">
        <v>1111</v>
      </c>
      <c r="H1474">
        <v>1728404054</v>
      </c>
      <c r="I1474" t="s">
        <v>131</v>
      </c>
      <c r="J1474" t="s">
        <v>172</v>
      </c>
      <c r="K1474" t="s">
        <v>133</v>
      </c>
      <c r="L1474" t="s">
        <v>5956</v>
      </c>
      <c r="M1474" t="s">
        <v>5957</v>
      </c>
      <c r="P1474" s="31" t="str">
        <f t="shared" ref="P1474:P1537" si="72">PROPER(G1474&amp;" ("&amp;E1474&amp;")")</f>
        <v>Maa Homoeo Hall (Dr. Sabina Yeasmin Mukti)</v>
      </c>
    </row>
    <row r="1475" spans="1:16" hidden="1">
      <c r="A1475" t="str">
        <f t="shared" si="70"/>
        <v>42-350</v>
      </c>
      <c r="B1475">
        <f t="shared" si="71"/>
        <v>42</v>
      </c>
      <c r="C1475">
        <v>350</v>
      </c>
      <c r="D1475" t="s">
        <v>24</v>
      </c>
      <c r="E1475" t="s">
        <v>5959</v>
      </c>
      <c r="F1475">
        <v>7113</v>
      </c>
      <c r="G1475" t="s">
        <v>18978</v>
      </c>
      <c r="H1475">
        <v>1713770246</v>
      </c>
      <c r="I1475" t="s">
        <v>131</v>
      </c>
      <c r="J1475" t="s">
        <v>172</v>
      </c>
      <c r="K1475" t="s">
        <v>152</v>
      </c>
      <c r="L1475" t="s">
        <v>5956</v>
      </c>
      <c r="M1475" t="s">
        <v>18957</v>
      </c>
      <c r="P1475" s="31" t="str">
        <f t="shared" si="72"/>
        <v>Milon Homoeo Pharmecy (Dr. Ataur Rahman)</v>
      </c>
    </row>
    <row r="1476" spans="1:16" hidden="1">
      <c r="A1476" t="str">
        <f t="shared" si="70"/>
        <v>43-350</v>
      </c>
      <c r="B1476">
        <f t="shared" si="71"/>
        <v>43</v>
      </c>
      <c r="C1476">
        <v>350</v>
      </c>
      <c r="D1476" t="s">
        <v>24</v>
      </c>
      <c r="E1476" t="s">
        <v>6028</v>
      </c>
      <c r="F1476">
        <v>7163</v>
      </c>
      <c r="G1476" t="s">
        <v>6029</v>
      </c>
      <c r="H1476">
        <v>1727524148</v>
      </c>
      <c r="I1476" t="s">
        <v>131</v>
      </c>
      <c r="J1476" t="s">
        <v>274</v>
      </c>
      <c r="K1476" t="s">
        <v>133</v>
      </c>
      <c r="L1476" t="s">
        <v>6016</v>
      </c>
      <c r="M1476" t="s">
        <v>6030</v>
      </c>
      <c r="P1476" s="31" t="str">
        <f t="shared" si="72"/>
        <v>Mim Homoeo Hall (Dr. Md. Somir Uddin)</v>
      </c>
    </row>
    <row r="1477" spans="1:16" hidden="1">
      <c r="A1477" t="str">
        <f t="shared" si="70"/>
        <v>44-350</v>
      </c>
      <c r="B1477">
        <f t="shared" si="71"/>
        <v>44</v>
      </c>
      <c r="C1477">
        <v>350</v>
      </c>
      <c r="D1477" t="s">
        <v>24</v>
      </c>
      <c r="E1477" t="s">
        <v>18979</v>
      </c>
      <c r="F1477">
        <v>7140</v>
      </c>
      <c r="G1477" t="s">
        <v>356</v>
      </c>
      <c r="H1477">
        <v>1744547237</v>
      </c>
      <c r="I1477">
        <v>0</v>
      </c>
      <c r="J1477" t="s">
        <v>230</v>
      </c>
      <c r="K1477" t="s">
        <v>133</v>
      </c>
      <c r="L1477" t="s">
        <v>5994</v>
      </c>
      <c r="M1477" t="s">
        <v>1359</v>
      </c>
      <c r="P1477" s="31" t="str">
        <f t="shared" si="72"/>
        <v>Modern Homoeo Hall (Dr. Md. Sadek Ali)</v>
      </c>
    </row>
    <row r="1478" spans="1:16" hidden="1">
      <c r="A1478" t="str">
        <f t="shared" si="70"/>
        <v>45-350</v>
      </c>
      <c r="B1478">
        <f t="shared" si="71"/>
        <v>45</v>
      </c>
      <c r="C1478">
        <v>350</v>
      </c>
      <c r="D1478" t="s">
        <v>24</v>
      </c>
      <c r="E1478" t="s">
        <v>6286</v>
      </c>
      <c r="F1478">
        <v>7401</v>
      </c>
      <c r="G1478" t="s">
        <v>505</v>
      </c>
      <c r="H1478">
        <v>1724085131</v>
      </c>
      <c r="I1478" t="s">
        <v>131</v>
      </c>
      <c r="J1478" t="s">
        <v>306</v>
      </c>
      <c r="K1478" t="s">
        <v>138</v>
      </c>
      <c r="L1478" t="s">
        <v>6298</v>
      </c>
      <c r="M1478" t="s">
        <v>6300</v>
      </c>
      <c r="P1478" s="31" t="str">
        <f t="shared" si="72"/>
        <v>Mollah Homoeo Hall (Dr. Abdul Khalek)</v>
      </c>
    </row>
    <row r="1479" spans="1:16" hidden="1">
      <c r="A1479" t="str">
        <f t="shared" si="70"/>
        <v>46-350</v>
      </c>
      <c r="B1479">
        <f t="shared" si="71"/>
        <v>46</v>
      </c>
      <c r="C1479">
        <v>350</v>
      </c>
      <c r="D1479" t="s">
        <v>24</v>
      </c>
      <c r="E1479" t="s">
        <v>6052</v>
      </c>
      <c r="F1479">
        <v>7180</v>
      </c>
      <c r="G1479" t="s">
        <v>2028</v>
      </c>
      <c r="H1479">
        <v>1716960996</v>
      </c>
      <c r="I1479" t="s">
        <v>131</v>
      </c>
      <c r="J1479" t="s">
        <v>306</v>
      </c>
      <c r="K1479" t="s">
        <v>133</v>
      </c>
      <c r="L1479" t="s">
        <v>6038</v>
      </c>
      <c r="M1479" t="s">
        <v>6042</v>
      </c>
      <c r="P1479" s="31" t="str">
        <f t="shared" si="72"/>
        <v>Momotaz Homoeo Hall (Dr. A. Motin)</v>
      </c>
    </row>
    <row r="1480" spans="1:16" hidden="1">
      <c r="A1480" t="str">
        <f t="shared" si="70"/>
        <v>47-350</v>
      </c>
      <c r="B1480">
        <f t="shared" si="71"/>
        <v>47</v>
      </c>
      <c r="C1480">
        <v>350</v>
      </c>
      <c r="D1480" t="s">
        <v>24</v>
      </c>
      <c r="E1480" t="s">
        <v>17422</v>
      </c>
      <c r="F1480">
        <v>14678</v>
      </c>
      <c r="G1480" t="s">
        <v>17423</v>
      </c>
      <c r="H1480">
        <v>1776242199</v>
      </c>
      <c r="I1480" t="s">
        <v>131</v>
      </c>
      <c r="J1480" t="s">
        <v>132</v>
      </c>
      <c r="K1480" t="s">
        <v>152</v>
      </c>
      <c r="L1480" t="s">
        <v>17420</v>
      </c>
      <c r="M1480" t="s">
        <v>17424</v>
      </c>
      <c r="P1480" s="31" t="str">
        <f t="shared" si="72"/>
        <v>Moriom Ho Hall  (Dr Mst Suma Kathun)</v>
      </c>
    </row>
    <row r="1481" spans="1:16" hidden="1">
      <c r="A1481" t="str">
        <f t="shared" si="70"/>
        <v>48-350</v>
      </c>
      <c r="B1481">
        <f t="shared" si="71"/>
        <v>48</v>
      </c>
      <c r="C1481">
        <v>350</v>
      </c>
      <c r="D1481" t="s">
        <v>24</v>
      </c>
      <c r="E1481" t="s">
        <v>11284</v>
      </c>
      <c r="F1481">
        <v>11016</v>
      </c>
      <c r="G1481" t="s">
        <v>11375</v>
      </c>
      <c r="H1481">
        <v>1934448247</v>
      </c>
      <c r="I1481">
        <v>0</v>
      </c>
      <c r="J1481">
        <v>0</v>
      </c>
      <c r="K1481" t="s">
        <v>138</v>
      </c>
      <c r="L1481" t="s">
        <v>6016</v>
      </c>
      <c r="M1481" t="s">
        <v>6016</v>
      </c>
      <c r="P1481" s="31" t="str">
        <f t="shared" si="72"/>
        <v>Mpo-Sumon Ali-Natore-2 (Self Stock)</v>
      </c>
    </row>
    <row r="1482" spans="1:16" hidden="1">
      <c r="A1482" t="str">
        <f t="shared" si="70"/>
        <v>49-350</v>
      </c>
      <c r="B1482">
        <f t="shared" si="71"/>
        <v>49</v>
      </c>
      <c r="C1482">
        <v>350</v>
      </c>
      <c r="D1482" t="s">
        <v>24</v>
      </c>
      <c r="E1482" t="s">
        <v>18980</v>
      </c>
      <c r="F1482">
        <v>7177</v>
      </c>
      <c r="G1482" t="s">
        <v>1603</v>
      </c>
      <c r="H1482">
        <v>1763108727</v>
      </c>
      <c r="I1482" t="s">
        <v>131</v>
      </c>
      <c r="J1482" t="s">
        <v>306</v>
      </c>
      <c r="K1482" t="s">
        <v>133</v>
      </c>
      <c r="L1482" t="s">
        <v>6038</v>
      </c>
      <c r="M1482" t="s">
        <v>6049</v>
      </c>
      <c r="P1482" s="31" t="str">
        <f t="shared" si="72"/>
        <v>Munni Homoeo Hall (Dr. Rekha Sultana)</v>
      </c>
    </row>
    <row r="1483" spans="1:16" hidden="1">
      <c r="A1483" t="str">
        <f t="shared" si="70"/>
        <v>50-350</v>
      </c>
      <c r="B1483">
        <f t="shared" si="71"/>
        <v>50</v>
      </c>
      <c r="C1483">
        <v>350</v>
      </c>
      <c r="D1483" t="s">
        <v>24</v>
      </c>
      <c r="E1483" t="s">
        <v>18981</v>
      </c>
      <c r="F1483">
        <v>7364</v>
      </c>
      <c r="G1483" t="s">
        <v>18982</v>
      </c>
      <c r="H1483">
        <v>1761716849</v>
      </c>
      <c r="I1483" t="s">
        <v>131</v>
      </c>
      <c r="J1483" t="s">
        <v>172</v>
      </c>
      <c r="K1483" t="s">
        <v>152</v>
      </c>
      <c r="L1483" t="s">
        <v>6272</v>
      </c>
      <c r="M1483" t="s">
        <v>6285</v>
      </c>
      <c r="P1483" s="31" t="str">
        <f t="shared" si="72"/>
        <v>Nag Homoeo Hall (Dr. Shamol Ray)</v>
      </c>
    </row>
    <row r="1484" spans="1:16" hidden="1">
      <c r="A1484" t="str">
        <f t="shared" si="70"/>
        <v>51-350</v>
      </c>
      <c r="B1484">
        <f t="shared" si="71"/>
        <v>51</v>
      </c>
      <c r="C1484">
        <v>350</v>
      </c>
      <c r="D1484" t="s">
        <v>24</v>
      </c>
      <c r="E1484" t="s">
        <v>2024</v>
      </c>
      <c r="F1484">
        <v>7108</v>
      </c>
      <c r="G1484" t="s">
        <v>5958</v>
      </c>
      <c r="H1484">
        <v>1718880511</v>
      </c>
      <c r="I1484" t="s">
        <v>381</v>
      </c>
      <c r="J1484" t="s">
        <v>172</v>
      </c>
      <c r="K1484" t="s">
        <v>138</v>
      </c>
      <c r="L1484" t="s">
        <v>5956</v>
      </c>
      <c r="M1484" t="s">
        <v>1237</v>
      </c>
      <c r="P1484" s="31" t="str">
        <f t="shared" si="72"/>
        <v>Nasima Homoeo Hall (Dr. Abdul Mannan)</v>
      </c>
    </row>
    <row r="1485" spans="1:16" hidden="1">
      <c r="A1485" t="str">
        <f t="shared" si="70"/>
        <v>52-350</v>
      </c>
      <c r="B1485">
        <f t="shared" si="71"/>
        <v>52</v>
      </c>
      <c r="C1485">
        <v>350</v>
      </c>
      <c r="D1485" t="s">
        <v>24</v>
      </c>
      <c r="E1485" t="s">
        <v>6015</v>
      </c>
      <c r="F1485">
        <v>7155</v>
      </c>
      <c r="G1485" t="s">
        <v>549</v>
      </c>
      <c r="H1485">
        <v>1713719408</v>
      </c>
      <c r="I1485" t="s">
        <v>131</v>
      </c>
      <c r="J1485" t="s">
        <v>274</v>
      </c>
      <c r="K1485" t="s">
        <v>138</v>
      </c>
      <c r="L1485" t="s">
        <v>6016</v>
      </c>
      <c r="M1485" t="s">
        <v>5995</v>
      </c>
      <c r="P1485" s="31" t="str">
        <f t="shared" si="72"/>
        <v>National Homoeo Hall (Dr. Johurul Islam)</v>
      </c>
    </row>
    <row r="1486" spans="1:16" hidden="1">
      <c r="A1486" t="str">
        <f t="shared" si="70"/>
        <v>53-350</v>
      </c>
      <c r="B1486">
        <f t="shared" si="71"/>
        <v>53</v>
      </c>
      <c r="C1486">
        <v>350</v>
      </c>
      <c r="D1486" t="s">
        <v>24</v>
      </c>
      <c r="E1486" t="s">
        <v>6034</v>
      </c>
      <c r="F1486">
        <v>7166</v>
      </c>
      <c r="G1486" t="s">
        <v>6035</v>
      </c>
      <c r="H1486">
        <v>1823645256</v>
      </c>
      <c r="I1486" t="s">
        <v>6008</v>
      </c>
      <c r="J1486" t="s">
        <v>274</v>
      </c>
      <c r="K1486" t="s">
        <v>133</v>
      </c>
      <c r="L1486" t="s">
        <v>6016</v>
      </c>
      <c r="M1486" t="s">
        <v>6033</v>
      </c>
      <c r="P1486" s="31" t="str">
        <f t="shared" si="72"/>
        <v>Natore Homoeo Hall (Dr. M. Eshahak)</v>
      </c>
    </row>
    <row r="1487" spans="1:16" hidden="1">
      <c r="A1487" t="str">
        <f t="shared" si="70"/>
        <v>54-350</v>
      </c>
      <c r="B1487">
        <f t="shared" si="71"/>
        <v>54</v>
      </c>
      <c r="C1487">
        <v>350</v>
      </c>
      <c r="D1487" t="s">
        <v>24</v>
      </c>
      <c r="E1487" t="s">
        <v>6005</v>
      </c>
      <c r="F1487">
        <v>7150</v>
      </c>
      <c r="G1487" t="s">
        <v>6006</v>
      </c>
      <c r="H1487">
        <v>1739927842</v>
      </c>
      <c r="I1487" t="s">
        <v>6007</v>
      </c>
      <c r="J1487" t="s">
        <v>230</v>
      </c>
      <c r="K1487" t="s">
        <v>152</v>
      </c>
      <c r="L1487" t="s">
        <v>5994</v>
      </c>
      <c r="M1487" t="s">
        <v>1099</v>
      </c>
      <c r="P1487" s="31" t="str">
        <f t="shared" si="72"/>
        <v>Nearia Homoeo Hall (Dr. S.M. Akbor Hosen)</v>
      </c>
    </row>
    <row r="1488" spans="1:16" hidden="1">
      <c r="A1488" t="str">
        <f t="shared" si="70"/>
        <v>55-350</v>
      </c>
      <c r="B1488">
        <f t="shared" si="71"/>
        <v>55</v>
      </c>
      <c r="C1488">
        <v>350</v>
      </c>
      <c r="D1488" t="s">
        <v>24</v>
      </c>
      <c r="E1488" t="s">
        <v>11754</v>
      </c>
      <c r="F1488">
        <v>11256</v>
      </c>
      <c r="G1488" t="s">
        <v>2737</v>
      </c>
      <c r="H1488">
        <v>1722502311</v>
      </c>
      <c r="I1488" t="s">
        <v>131</v>
      </c>
      <c r="J1488" t="s">
        <v>274</v>
      </c>
      <c r="K1488" t="s">
        <v>152</v>
      </c>
      <c r="L1488" t="s">
        <v>6016</v>
      </c>
      <c r="M1488" t="s">
        <v>11753</v>
      </c>
      <c r="P1488" s="31" t="str">
        <f t="shared" si="72"/>
        <v>Newlife Homoeo Hall (Dr.Salma Begum)</v>
      </c>
    </row>
    <row r="1489" spans="1:16" hidden="1">
      <c r="A1489" t="str">
        <f t="shared" si="70"/>
        <v>56-350</v>
      </c>
      <c r="B1489">
        <f t="shared" si="71"/>
        <v>56</v>
      </c>
      <c r="C1489">
        <v>350</v>
      </c>
      <c r="D1489" t="s">
        <v>24</v>
      </c>
      <c r="E1489" t="s">
        <v>6053</v>
      </c>
      <c r="F1489">
        <v>7181</v>
      </c>
      <c r="G1489" t="s">
        <v>6054</v>
      </c>
      <c r="H1489">
        <v>1737843000</v>
      </c>
      <c r="I1489" t="s">
        <v>6055</v>
      </c>
      <c r="J1489" t="s">
        <v>306</v>
      </c>
      <c r="K1489" t="s">
        <v>133</v>
      </c>
      <c r="L1489" t="s">
        <v>6038</v>
      </c>
      <c r="M1489" t="s">
        <v>6042</v>
      </c>
      <c r="P1489" s="31" t="str">
        <f t="shared" si="72"/>
        <v>Niraloy Homoeo Hall (Dr. Md. Shamshul Haque)</v>
      </c>
    </row>
    <row r="1490" spans="1:16" hidden="1">
      <c r="A1490" t="str">
        <f t="shared" si="70"/>
        <v>57-350</v>
      </c>
      <c r="B1490">
        <f t="shared" si="71"/>
        <v>57</v>
      </c>
      <c r="C1490">
        <v>350</v>
      </c>
      <c r="D1490" t="s">
        <v>24</v>
      </c>
      <c r="E1490" t="s">
        <v>5996</v>
      </c>
      <c r="F1490">
        <v>7141</v>
      </c>
      <c r="G1490" t="s">
        <v>144</v>
      </c>
      <c r="H1490">
        <v>1731955453</v>
      </c>
      <c r="I1490" t="s">
        <v>131</v>
      </c>
      <c r="J1490" t="s">
        <v>230</v>
      </c>
      <c r="K1490" t="s">
        <v>152</v>
      </c>
      <c r="L1490" t="s">
        <v>5994</v>
      </c>
      <c r="M1490" t="s">
        <v>5995</v>
      </c>
      <c r="P1490" s="31" t="str">
        <f t="shared" si="72"/>
        <v>Niramoy Homoeo Hall (Dr. Md. Nurul Islam)</v>
      </c>
    </row>
    <row r="1491" spans="1:16" hidden="1">
      <c r="A1491" t="str">
        <f t="shared" si="70"/>
        <v>58-350</v>
      </c>
      <c r="B1491">
        <f t="shared" si="71"/>
        <v>58</v>
      </c>
      <c r="C1491">
        <v>350</v>
      </c>
      <c r="D1491" t="s">
        <v>24</v>
      </c>
      <c r="E1491" t="s">
        <v>1398</v>
      </c>
      <c r="F1491">
        <v>7159</v>
      </c>
      <c r="G1491" t="s">
        <v>6021</v>
      </c>
      <c r="H1491">
        <v>1727541368</v>
      </c>
      <c r="I1491" t="s">
        <v>131</v>
      </c>
      <c r="J1491" t="s">
        <v>274</v>
      </c>
      <c r="K1491" t="s">
        <v>138</v>
      </c>
      <c r="L1491" t="s">
        <v>6016</v>
      </c>
      <c r="M1491" t="s">
        <v>5995</v>
      </c>
      <c r="P1491" s="31" t="str">
        <f t="shared" si="72"/>
        <v>North Bengle Homoeo Hall (Dr. Aminul Islam)</v>
      </c>
    </row>
    <row r="1492" spans="1:16" hidden="1">
      <c r="A1492" t="str">
        <f t="shared" si="70"/>
        <v>59-350</v>
      </c>
      <c r="B1492">
        <f t="shared" si="71"/>
        <v>59</v>
      </c>
      <c r="C1492">
        <v>350</v>
      </c>
      <c r="D1492" t="s">
        <v>24</v>
      </c>
      <c r="E1492" t="s">
        <v>18983</v>
      </c>
      <c r="F1492">
        <v>7110</v>
      </c>
      <c r="G1492" t="s">
        <v>3202</v>
      </c>
      <c r="H1492">
        <v>1734681270</v>
      </c>
      <c r="I1492" t="s">
        <v>131</v>
      </c>
      <c r="J1492" t="s">
        <v>172</v>
      </c>
      <c r="K1492" t="s">
        <v>133</v>
      </c>
      <c r="L1492" t="s">
        <v>5956</v>
      </c>
      <c r="M1492" t="s">
        <v>18984</v>
      </c>
      <c r="P1492" s="31" t="str">
        <f t="shared" si="72"/>
        <v>Nurjahan Homoeo Hall (Dr. Golam Rakib)</v>
      </c>
    </row>
    <row r="1493" spans="1:16" hidden="1">
      <c r="A1493" t="str">
        <f t="shared" si="70"/>
        <v>60-350</v>
      </c>
      <c r="B1493">
        <f t="shared" si="71"/>
        <v>60</v>
      </c>
      <c r="C1493">
        <v>350</v>
      </c>
      <c r="D1493" t="s">
        <v>24</v>
      </c>
      <c r="E1493" t="s">
        <v>6026</v>
      </c>
      <c r="F1493">
        <v>7162</v>
      </c>
      <c r="G1493" t="s">
        <v>6027</v>
      </c>
      <c r="H1493">
        <v>1719303143</v>
      </c>
      <c r="I1493" t="s">
        <v>131</v>
      </c>
      <c r="J1493" t="s">
        <v>274</v>
      </c>
      <c r="K1493" t="s">
        <v>138</v>
      </c>
      <c r="L1493" t="s">
        <v>6016</v>
      </c>
      <c r="M1493" t="s">
        <v>5995</v>
      </c>
      <c r="P1493" s="31" t="str">
        <f t="shared" si="72"/>
        <v>Ortho Homoeo Hall (Dr. Md. Anisur Rahman)</v>
      </c>
    </row>
    <row r="1494" spans="1:16" hidden="1">
      <c r="A1494" t="str">
        <f t="shared" si="70"/>
        <v>61-350</v>
      </c>
      <c r="B1494">
        <f t="shared" si="71"/>
        <v>61</v>
      </c>
      <c r="C1494">
        <v>350</v>
      </c>
      <c r="D1494" t="s">
        <v>24</v>
      </c>
      <c r="E1494" t="s">
        <v>5997</v>
      </c>
      <c r="F1494">
        <v>7142</v>
      </c>
      <c r="G1494" t="s">
        <v>3988</v>
      </c>
      <c r="H1494">
        <v>1728355227</v>
      </c>
      <c r="I1494" t="s">
        <v>131</v>
      </c>
      <c r="J1494" t="s">
        <v>230</v>
      </c>
      <c r="K1494" t="s">
        <v>152</v>
      </c>
      <c r="L1494" t="s">
        <v>5994</v>
      </c>
      <c r="M1494" t="s">
        <v>5995</v>
      </c>
      <c r="P1494" s="31" t="str">
        <f t="shared" si="72"/>
        <v>Pabna Homoeo Hall (Dr. Mst. Kamrun Nahar)</v>
      </c>
    </row>
    <row r="1495" spans="1:16" hidden="1">
      <c r="A1495" t="str">
        <f t="shared" si="70"/>
        <v>62-350</v>
      </c>
      <c r="B1495">
        <f t="shared" si="71"/>
        <v>62</v>
      </c>
      <c r="C1495">
        <v>350</v>
      </c>
      <c r="D1495" t="s">
        <v>24</v>
      </c>
      <c r="E1495" t="s">
        <v>6009</v>
      </c>
      <c r="F1495">
        <v>7152</v>
      </c>
      <c r="G1495" t="s">
        <v>6010</v>
      </c>
      <c r="H1495">
        <v>1740568912</v>
      </c>
      <c r="I1495" t="s">
        <v>131</v>
      </c>
      <c r="J1495" t="s">
        <v>230</v>
      </c>
      <c r="K1495" t="s">
        <v>152</v>
      </c>
      <c r="L1495" t="s">
        <v>5966</v>
      </c>
      <c r="M1495" t="s">
        <v>6011</v>
      </c>
      <c r="P1495" s="31" t="str">
        <f t="shared" si="72"/>
        <v>Padma Homoeo Hall (Dr. Wahedujjaman Rasel)</v>
      </c>
    </row>
    <row r="1496" spans="1:16" hidden="1">
      <c r="A1496" t="str">
        <f t="shared" si="70"/>
        <v>63-350</v>
      </c>
      <c r="B1496">
        <f t="shared" si="71"/>
        <v>63</v>
      </c>
      <c r="C1496">
        <v>350</v>
      </c>
      <c r="D1496" t="s">
        <v>24</v>
      </c>
      <c r="E1496" t="s">
        <v>18985</v>
      </c>
      <c r="F1496">
        <v>7175</v>
      </c>
      <c r="G1496" t="s">
        <v>18986</v>
      </c>
      <c r="H1496">
        <v>1716437799</v>
      </c>
      <c r="I1496" t="s">
        <v>131</v>
      </c>
      <c r="J1496" t="s">
        <v>306</v>
      </c>
      <c r="K1496" t="s">
        <v>133</v>
      </c>
      <c r="L1496" t="s">
        <v>6038</v>
      </c>
      <c r="M1496" t="s">
        <v>6046</v>
      </c>
      <c r="P1496" s="31" t="str">
        <f t="shared" si="72"/>
        <v>Priti Homoeo Hall (Mst. Momotaj Banu)</v>
      </c>
    </row>
    <row r="1497" spans="1:16" hidden="1">
      <c r="A1497" t="str">
        <f t="shared" si="70"/>
        <v>64-350</v>
      </c>
      <c r="B1497">
        <f t="shared" si="71"/>
        <v>64</v>
      </c>
      <c r="C1497">
        <v>350</v>
      </c>
      <c r="D1497" t="s">
        <v>24</v>
      </c>
      <c r="E1497" t="s">
        <v>18987</v>
      </c>
      <c r="F1497">
        <v>7126</v>
      </c>
      <c r="G1497" t="s">
        <v>5974</v>
      </c>
      <c r="H1497">
        <v>1840651465</v>
      </c>
      <c r="I1497" t="s">
        <v>131</v>
      </c>
      <c r="J1497" t="s">
        <v>397</v>
      </c>
      <c r="K1497" t="s">
        <v>133</v>
      </c>
      <c r="L1497" t="s">
        <v>5971</v>
      </c>
      <c r="M1497" t="s">
        <v>503</v>
      </c>
      <c r="P1497" s="31" t="str">
        <f t="shared" si="72"/>
        <v>Raj Homoeo Hall (Dr. Limon Ray)</v>
      </c>
    </row>
    <row r="1498" spans="1:16" hidden="1">
      <c r="A1498" t="str">
        <f t="shared" si="70"/>
        <v>65-350</v>
      </c>
      <c r="B1498">
        <f t="shared" si="71"/>
        <v>65</v>
      </c>
      <c r="C1498">
        <v>350</v>
      </c>
      <c r="D1498" t="s">
        <v>24</v>
      </c>
      <c r="E1498" t="s">
        <v>11755</v>
      </c>
      <c r="F1498">
        <v>11257</v>
      </c>
      <c r="G1498" t="s">
        <v>8975</v>
      </c>
      <c r="H1498">
        <v>1719864769</v>
      </c>
      <c r="I1498" t="s">
        <v>131</v>
      </c>
      <c r="J1498" t="s">
        <v>306</v>
      </c>
      <c r="K1498" t="s">
        <v>152</v>
      </c>
      <c r="L1498" t="s">
        <v>6038</v>
      </c>
      <c r="M1498" t="s">
        <v>18988</v>
      </c>
      <c r="P1498" s="31" t="str">
        <f t="shared" si="72"/>
        <v>Safie Homoeo Hall (Dr.Mahmudul Hassan.Bachhu)</v>
      </c>
    </row>
    <row r="1499" spans="1:16" hidden="1">
      <c r="A1499" t="str">
        <f t="shared" si="70"/>
        <v>66-350</v>
      </c>
      <c r="B1499">
        <f t="shared" si="71"/>
        <v>66</v>
      </c>
      <c r="C1499">
        <v>350</v>
      </c>
      <c r="D1499" t="s">
        <v>24</v>
      </c>
      <c r="E1499" t="s">
        <v>6040</v>
      </c>
      <c r="F1499">
        <v>7172</v>
      </c>
      <c r="G1499" t="s">
        <v>6041</v>
      </c>
      <c r="H1499">
        <v>1711730490</v>
      </c>
      <c r="I1499" t="s">
        <v>131</v>
      </c>
      <c r="J1499" t="s">
        <v>306</v>
      </c>
      <c r="K1499" t="s">
        <v>152</v>
      </c>
      <c r="L1499" t="s">
        <v>6038</v>
      </c>
      <c r="M1499" t="s">
        <v>6042</v>
      </c>
      <c r="P1499" s="31" t="str">
        <f t="shared" si="72"/>
        <v>Sahida Mukul Homoeo Hall (Dr. Md. Atikul Islam)</v>
      </c>
    </row>
    <row r="1500" spans="1:16" hidden="1">
      <c r="A1500" t="str">
        <f t="shared" si="70"/>
        <v>67-350</v>
      </c>
      <c r="B1500">
        <f t="shared" si="71"/>
        <v>67</v>
      </c>
      <c r="C1500">
        <v>350</v>
      </c>
      <c r="D1500" t="s">
        <v>24</v>
      </c>
      <c r="E1500" t="s">
        <v>6001</v>
      </c>
      <c r="F1500">
        <v>7146</v>
      </c>
      <c r="G1500" t="s">
        <v>196</v>
      </c>
      <c r="H1500">
        <v>1714865300</v>
      </c>
      <c r="I1500" t="s">
        <v>131</v>
      </c>
      <c r="J1500" t="s">
        <v>230</v>
      </c>
      <c r="K1500" t="s">
        <v>133</v>
      </c>
      <c r="L1500" t="s">
        <v>5994</v>
      </c>
      <c r="M1500" t="s">
        <v>2940</v>
      </c>
      <c r="P1500" s="31" t="str">
        <f t="shared" si="72"/>
        <v>Seba Homoeo Hall (Dr. Md. Abdur Rashid)</v>
      </c>
    </row>
    <row r="1501" spans="1:16" hidden="1">
      <c r="A1501" t="str">
        <f t="shared" si="70"/>
        <v>68-350</v>
      </c>
      <c r="B1501">
        <f t="shared" si="71"/>
        <v>68</v>
      </c>
      <c r="C1501">
        <v>350</v>
      </c>
      <c r="D1501" t="s">
        <v>24</v>
      </c>
      <c r="E1501" t="s">
        <v>5963</v>
      </c>
      <c r="F1501">
        <v>7167</v>
      </c>
      <c r="G1501" t="s">
        <v>6036</v>
      </c>
      <c r="H1501">
        <v>1712524571</v>
      </c>
      <c r="I1501" t="s">
        <v>131</v>
      </c>
      <c r="J1501" t="s">
        <v>274</v>
      </c>
      <c r="K1501" t="s">
        <v>152</v>
      </c>
      <c r="L1501" t="s">
        <v>6016</v>
      </c>
      <c r="M1501" t="s">
        <v>6033</v>
      </c>
      <c r="P1501" s="31" t="str">
        <f t="shared" si="72"/>
        <v>Shafik Homoeo Hall (Dr. Shafikul Islam)</v>
      </c>
    </row>
    <row r="1502" spans="1:16" hidden="1">
      <c r="A1502" t="str">
        <f t="shared" si="70"/>
        <v>69-350</v>
      </c>
      <c r="B1502">
        <f t="shared" si="71"/>
        <v>69</v>
      </c>
      <c r="C1502">
        <v>350</v>
      </c>
      <c r="D1502" t="s">
        <v>24</v>
      </c>
      <c r="E1502" t="s">
        <v>10751</v>
      </c>
      <c r="F1502">
        <v>10757</v>
      </c>
      <c r="G1502" t="s">
        <v>10752</v>
      </c>
      <c r="H1502">
        <v>1710967415</v>
      </c>
      <c r="I1502" t="s">
        <v>131</v>
      </c>
      <c r="J1502" t="s">
        <v>2596</v>
      </c>
      <c r="K1502" t="s">
        <v>152</v>
      </c>
      <c r="L1502" t="s">
        <v>6016</v>
      </c>
      <c r="M1502" t="s">
        <v>18989</v>
      </c>
      <c r="P1502" s="31" t="str">
        <f t="shared" si="72"/>
        <v>Shajalal Homoeopathic Chikitsaloy (Dr.Azizur Rahaman)</v>
      </c>
    </row>
    <row r="1503" spans="1:16" hidden="1">
      <c r="A1503" t="str">
        <f t="shared" si="70"/>
        <v>70-350</v>
      </c>
      <c r="B1503">
        <f t="shared" si="71"/>
        <v>70</v>
      </c>
      <c r="C1503">
        <v>350</v>
      </c>
      <c r="D1503" t="s">
        <v>24</v>
      </c>
      <c r="E1503" t="s">
        <v>6043</v>
      </c>
      <c r="F1503">
        <v>7173</v>
      </c>
      <c r="G1503" t="s">
        <v>6044</v>
      </c>
      <c r="H1503">
        <v>1740541832</v>
      </c>
      <c r="I1503" t="s">
        <v>6045</v>
      </c>
      <c r="J1503" t="s">
        <v>306</v>
      </c>
      <c r="K1503" t="s">
        <v>133</v>
      </c>
      <c r="L1503" t="s">
        <v>6038</v>
      </c>
      <c r="M1503" t="s">
        <v>6042</v>
      </c>
      <c r="P1503" s="31" t="str">
        <f t="shared" si="72"/>
        <v>Shamanta Homoeo Hall (Dr. Md. Shaiful Islam)</v>
      </c>
    </row>
    <row r="1504" spans="1:16" hidden="1">
      <c r="A1504" t="str">
        <f t="shared" si="70"/>
        <v>71-350</v>
      </c>
      <c r="B1504">
        <f t="shared" si="71"/>
        <v>71</v>
      </c>
      <c r="C1504">
        <v>350</v>
      </c>
      <c r="D1504" t="s">
        <v>24</v>
      </c>
      <c r="E1504" t="s">
        <v>5993</v>
      </c>
      <c r="F1504">
        <v>7139</v>
      </c>
      <c r="G1504" t="s">
        <v>5483</v>
      </c>
      <c r="H1504">
        <v>1719752083</v>
      </c>
      <c r="I1504">
        <v>0</v>
      </c>
      <c r="J1504" t="s">
        <v>230</v>
      </c>
      <c r="K1504" t="s">
        <v>138</v>
      </c>
      <c r="L1504" t="s">
        <v>5994</v>
      </c>
      <c r="M1504" t="s">
        <v>5995</v>
      </c>
      <c r="P1504" s="31" t="str">
        <f t="shared" si="72"/>
        <v>Shekh Homoeo Hall (Dr. Md. Shekh Sadi)</v>
      </c>
    </row>
    <row r="1505" spans="1:16" hidden="1">
      <c r="A1505" t="str">
        <f t="shared" si="70"/>
        <v>72-350</v>
      </c>
      <c r="B1505">
        <f t="shared" si="71"/>
        <v>72</v>
      </c>
      <c r="C1505">
        <v>350</v>
      </c>
      <c r="D1505" t="s">
        <v>24</v>
      </c>
      <c r="E1505" t="s">
        <v>5989</v>
      </c>
      <c r="F1505">
        <v>7136</v>
      </c>
      <c r="G1505" t="s">
        <v>5990</v>
      </c>
      <c r="H1505">
        <v>1762613998</v>
      </c>
      <c r="I1505" t="s">
        <v>131</v>
      </c>
      <c r="J1505" t="s">
        <v>397</v>
      </c>
      <c r="K1505" t="s">
        <v>138</v>
      </c>
      <c r="L1505" t="s">
        <v>5971</v>
      </c>
      <c r="M1505" t="s">
        <v>5977</v>
      </c>
      <c r="P1505" s="31" t="str">
        <f t="shared" si="72"/>
        <v>Shourov Homoeo Hall (Dr. Kanai Chandra Hal.)</v>
      </c>
    </row>
    <row r="1506" spans="1:16" hidden="1">
      <c r="A1506" t="str">
        <f t="shared" si="70"/>
        <v>73-350</v>
      </c>
      <c r="B1506">
        <f t="shared" si="71"/>
        <v>73</v>
      </c>
      <c r="C1506">
        <v>350</v>
      </c>
      <c r="D1506" t="s">
        <v>24</v>
      </c>
      <c r="E1506" t="s">
        <v>18990</v>
      </c>
      <c r="F1506">
        <v>7144</v>
      </c>
      <c r="G1506" t="s">
        <v>18991</v>
      </c>
      <c r="H1506">
        <v>1721207570</v>
      </c>
      <c r="I1506" t="s">
        <v>131</v>
      </c>
      <c r="J1506" t="s">
        <v>230</v>
      </c>
      <c r="K1506" t="s">
        <v>133</v>
      </c>
      <c r="L1506" t="s">
        <v>5994</v>
      </c>
      <c r="M1506" t="s">
        <v>18992</v>
      </c>
      <c r="P1506" s="31" t="str">
        <f t="shared" si="72"/>
        <v>Shsifa Homoeo Hall (Dr. Md. Mamunur Rashid)</v>
      </c>
    </row>
    <row r="1507" spans="1:16" hidden="1">
      <c r="A1507" t="str">
        <f t="shared" si="70"/>
        <v>74-350</v>
      </c>
      <c r="B1507">
        <f t="shared" si="71"/>
        <v>74</v>
      </c>
      <c r="C1507">
        <v>350</v>
      </c>
      <c r="D1507" t="s">
        <v>24</v>
      </c>
      <c r="E1507" t="s">
        <v>11751</v>
      </c>
      <c r="F1507">
        <v>11255</v>
      </c>
      <c r="G1507" t="s">
        <v>11752</v>
      </c>
      <c r="H1507">
        <v>1758358800</v>
      </c>
      <c r="I1507" t="s">
        <v>131</v>
      </c>
      <c r="J1507" t="s">
        <v>274</v>
      </c>
      <c r="K1507" t="s">
        <v>152</v>
      </c>
      <c r="L1507" t="s">
        <v>6016</v>
      </c>
      <c r="M1507" t="s">
        <v>11753</v>
      </c>
      <c r="P1507" s="31" t="str">
        <f t="shared" si="72"/>
        <v>Sofol Homoeo Chikithsaloy (Dr.Kofer Uddin Bul Bul)</v>
      </c>
    </row>
    <row r="1508" spans="1:16" hidden="1">
      <c r="A1508" t="str">
        <f t="shared" si="70"/>
        <v>75-350</v>
      </c>
      <c r="B1508">
        <f t="shared" si="71"/>
        <v>75</v>
      </c>
      <c r="C1508">
        <v>350</v>
      </c>
      <c r="D1508" t="s">
        <v>24</v>
      </c>
      <c r="E1508" t="s">
        <v>6043</v>
      </c>
      <c r="F1508">
        <v>7178</v>
      </c>
      <c r="G1508" t="s">
        <v>6050</v>
      </c>
      <c r="H1508">
        <v>1717518250</v>
      </c>
      <c r="I1508" t="s">
        <v>131</v>
      </c>
      <c r="J1508" t="s">
        <v>306</v>
      </c>
      <c r="K1508" t="s">
        <v>133</v>
      </c>
      <c r="L1508" t="s">
        <v>6038</v>
      </c>
      <c r="M1508" t="s">
        <v>6049</v>
      </c>
      <c r="P1508" s="31" t="str">
        <f t="shared" si="72"/>
        <v>Sonapur Homoeo Hall (Dr. Md. Shaiful Islam)</v>
      </c>
    </row>
    <row r="1509" spans="1:16" hidden="1">
      <c r="A1509" t="str">
        <f t="shared" si="70"/>
        <v>76-350</v>
      </c>
      <c r="B1509">
        <f t="shared" si="71"/>
        <v>76</v>
      </c>
      <c r="C1509">
        <v>350</v>
      </c>
      <c r="D1509" t="s">
        <v>24</v>
      </c>
      <c r="E1509" t="s">
        <v>17425</v>
      </c>
      <c r="F1509">
        <v>14679</v>
      </c>
      <c r="G1509" t="s">
        <v>17426</v>
      </c>
      <c r="H1509">
        <v>1733285496</v>
      </c>
      <c r="I1509" t="s">
        <v>381</v>
      </c>
      <c r="J1509" t="s">
        <v>132</v>
      </c>
      <c r="K1509" t="s">
        <v>133</v>
      </c>
      <c r="L1509" t="s">
        <v>17420</v>
      </c>
      <c r="M1509" t="s">
        <v>17427</v>
      </c>
      <c r="P1509" s="31" t="str">
        <f t="shared" si="72"/>
        <v>Sonet Ho Hall  (Dr Ayub Ali)</v>
      </c>
    </row>
    <row r="1510" spans="1:16" hidden="1">
      <c r="A1510" t="str">
        <f t="shared" si="70"/>
        <v>77-350</v>
      </c>
      <c r="B1510">
        <f t="shared" si="71"/>
        <v>77</v>
      </c>
      <c r="C1510">
        <v>350</v>
      </c>
      <c r="D1510" t="s">
        <v>24</v>
      </c>
      <c r="E1510" t="s">
        <v>5963</v>
      </c>
      <c r="F1510">
        <v>7121</v>
      </c>
      <c r="G1510" t="s">
        <v>5964</v>
      </c>
      <c r="H1510">
        <v>1734668783</v>
      </c>
      <c r="I1510" t="s">
        <v>5965</v>
      </c>
      <c r="J1510" t="s">
        <v>172</v>
      </c>
      <c r="K1510" t="s">
        <v>133</v>
      </c>
      <c r="L1510" t="s">
        <v>5966</v>
      </c>
      <c r="M1510" t="s">
        <v>5967</v>
      </c>
      <c r="P1510" s="31" t="str">
        <f t="shared" si="72"/>
        <v>Soyida Homoeo Hall (Dr. Shafikul Islam)</v>
      </c>
    </row>
    <row r="1511" spans="1:16" hidden="1">
      <c r="A1511" t="str">
        <f t="shared" si="70"/>
        <v>78-350</v>
      </c>
      <c r="B1511">
        <f t="shared" si="71"/>
        <v>78</v>
      </c>
      <c r="C1511">
        <v>350</v>
      </c>
      <c r="D1511" t="s">
        <v>24</v>
      </c>
      <c r="E1511" t="s">
        <v>6051</v>
      </c>
      <c r="F1511">
        <v>7179</v>
      </c>
      <c r="G1511" t="s">
        <v>1713</v>
      </c>
      <c r="H1511">
        <v>1756021225</v>
      </c>
      <c r="I1511" t="s">
        <v>131</v>
      </c>
      <c r="J1511" t="s">
        <v>306</v>
      </c>
      <c r="K1511" t="s">
        <v>138</v>
      </c>
      <c r="L1511" t="s">
        <v>6038</v>
      </c>
      <c r="M1511" t="s">
        <v>6049</v>
      </c>
      <c r="P1511" s="31" t="str">
        <f t="shared" si="72"/>
        <v>Sumaiya Homoeo Hall (Dr. Md. Monjurul Islam)</v>
      </c>
    </row>
    <row r="1512" spans="1:16" hidden="1">
      <c r="A1512" t="str">
        <f t="shared" si="70"/>
        <v>79-350</v>
      </c>
      <c r="B1512">
        <f t="shared" si="71"/>
        <v>79</v>
      </c>
      <c r="C1512">
        <v>350</v>
      </c>
      <c r="D1512" t="s">
        <v>24</v>
      </c>
      <c r="E1512" t="s">
        <v>5991</v>
      </c>
      <c r="F1512">
        <v>7137</v>
      </c>
      <c r="G1512" t="s">
        <v>5992</v>
      </c>
      <c r="H1512">
        <v>1770645580</v>
      </c>
      <c r="I1512" t="s">
        <v>131</v>
      </c>
      <c r="J1512" t="s">
        <v>397</v>
      </c>
      <c r="K1512" t="s">
        <v>152</v>
      </c>
      <c r="L1512" t="s">
        <v>5971</v>
      </c>
      <c r="M1512" t="s">
        <v>5971</v>
      </c>
      <c r="P1512" s="31" t="str">
        <f t="shared" si="72"/>
        <v>Tamini Homoeo Care (Dr. Md. Moshiur Rahman)</v>
      </c>
    </row>
    <row r="1513" spans="1:16" hidden="1">
      <c r="A1513" t="str">
        <f t="shared" si="70"/>
        <v>80-350</v>
      </c>
      <c r="B1513">
        <f t="shared" si="71"/>
        <v>80</v>
      </c>
      <c r="C1513">
        <v>350</v>
      </c>
      <c r="D1513" t="s">
        <v>24</v>
      </c>
      <c r="E1513" t="s">
        <v>18993</v>
      </c>
      <c r="F1513">
        <v>7402</v>
      </c>
      <c r="G1513" t="s">
        <v>18994</v>
      </c>
      <c r="H1513">
        <v>1720308022</v>
      </c>
      <c r="I1513" t="s">
        <v>131</v>
      </c>
      <c r="J1513" t="s">
        <v>306</v>
      </c>
      <c r="K1513" t="s">
        <v>152</v>
      </c>
      <c r="L1513" t="s">
        <v>6298</v>
      </c>
      <c r="M1513" t="s">
        <v>6300</v>
      </c>
      <c r="P1513" s="31" t="str">
        <f t="shared" si="72"/>
        <v>The Hanimansion (Dr. Abdul Kalam)</v>
      </c>
    </row>
    <row r="1514" spans="1:16" hidden="1">
      <c r="A1514" t="str">
        <f t="shared" si="70"/>
        <v>81-350</v>
      </c>
      <c r="B1514">
        <f t="shared" si="71"/>
        <v>81</v>
      </c>
      <c r="C1514">
        <v>350</v>
      </c>
      <c r="D1514" t="s">
        <v>24</v>
      </c>
      <c r="E1514" t="s">
        <v>18995</v>
      </c>
      <c r="F1514">
        <v>7111</v>
      </c>
      <c r="G1514" t="s">
        <v>520</v>
      </c>
      <c r="H1514">
        <v>1725904530</v>
      </c>
      <c r="I1514" t="s">
        <v>131</v>
      </c>
      <c r="J1514" t="s">
        <v>172</v>
      </c>
      <c r="K1514" t="s">
        <v>152</v>
      </c>
      <c r="L1514" t="s">
        <v>5956</v>
      </c>
      <c r="M1514" t="s">
        <v>18984</v>
      </c>
      <c r="P1514" s="31" t="str">
        <f t="shared" si="72"/>
        <v>Toma Homoeo Hall (Dr. Sattyajit Devnath)</v>
      </c>
    </row>
    <row r="1515" spans="1:16" hidden="1">
      <c r="A1515" t="str">
        <f t="shared" si="70"/>
        <v>82-350</v>
      </c>
      <c r="B1515">
        <f t="shared" si="71"/>
        <v>82</v>
      </c>
      <c r="C1515">
        <v>350</v>
      </c>
      <c r="D1515" t="s">
        <v>24</v>
      </c>
      <c r="E1515" t="s">
        <v>6018</v>
      </c>
      <c r="F1515">
        <v>7157</v>
      </c>
      <c r="G1515" t="s">
        <v>6019</v>
      </c>
      <c r="H1515">
        <v>1747878992</v>
      </c>
      <c r="I1515" t="s">
        <v>131</v>
      </c>
      <c r="J1515" t="s">
        <v>274</v>
      </c>
      <c r="K1515" t="s">
        <v>152</v>
      </c>
      <c r="L1515" t="s">
        <v>6016</v>
      </c>
      <c r="M1515" t="s">
        <v>6020</v>
      </c>
      <c r="P1515" s="31" t="str">
        <f t="shared" si="72"/>
        <v>Voumik Homoeo Hall (Dr. Suvash Kumar Voumik)</v>
      </c>
    </row>
    <row r="1516" spans="1:16" hidden="1">
      <c r="A1516" t="str">
        <f t="shared" si="70"/>
        <v>83-350</v>
      </c>
      <c r="B1516">
        <f t="shared" si="71"/>
        <v>83</v>
      </c>
      <c r="C1516">
        <v>350</v>
      </c>
      <c r="D1516" t="s">
        <v>24</v>
      </c>
      <c r="E1516" t="s">
        <v>6018</v>
      </c>
      <c r="F1516">
        <v>7170</v>
      </c>
      <c r="G1516" t="s">
        <v>6019</v>
      </c>
      <c r="H1516">
        <v>1747878992</v>
      </c>
      <c r="I1516" t="s">
        <v>131</v>
      </c>
      <c r="J1516" t="s">
        <v>274</v>
      </c>
      <c r="K1516" t="s">
        <v>152</v>
      </c>
      <c r="L1516" t="s">
        <v>6016</v>
      </c>
      <c r="M1516" t="s">
        <v>6020</v>
      </c>
      <c r="P1516" s="31" t="str">
        <f t="shared" si="72"/>
        <v>Voumik Homoeo Hall (Dr. Suvash Kumar Voumik)</v>
      </c>
    </row>
    <row r="1517" spans="1:16" hidden="1">
      <c r="A1517" t="str">
        <f t="shared" si="70"/>
        <v>1-351</v>
      </c>
      <c r="B1517">
        <f t="shared" si="71"/>
        <v>1</v>
      </c>
      <c r="C1517">
        <v>351</v>
      </c>
      <c r="D1517" t="s">
        <v>99</v>
      </c>
      <c r="E1517" t="s">
        <v>16933</v>
      </c>
      <c r="F1517">
        <v>13635</v>
      </c>
      <c r="G1517" t="s">
        <v>16934</v>
      </c>
      <c r="H1517">
        <v>1746755794</v>
      </c>
      <c r="I1517" t="s">
        <v>11054</v>
      </c>
      <c r="J1517" t="s">
        <v>16928</v>
      </c>
      <c r="K1517" t="s">
        <v>152</v>
      </c>
      <c r="L1517" t="s">
        <v>16922</v>
      </c>
      <c r="M1517" t="s">
        <v>16932</v>
      </c>
      <c r="P1517" s="31" t="str">
        <f t="shared" si="72"/>
        <v>Afzal Homio Hall  (Mofazjel Haque )</v>
      </c>
    </row>
    <row r="1518" spans="1:16" hidden="1">
      <c r="A1518" t="str">
        <f t="shared" si="70"/>
        <v>2-351</v>
      </c>
      <c r="B1518">
        <f t="shared" si="71"/>
        <v>2</v>
      </c>
      <c r="C1518">
        <v>351</v>
      </c>
      <c r="D1518" t="s">
        <v>99</v>
      </c>
      <c r="E1518" t="s">
        <v>16930</v>
      </c>
      <c r="F1518">
        <v>13634</v>
      </c>
      <c r="G1518" t="s">
        <v>16931</v>
      </c>
      <c r="H1518">
        <v>1714476708</v>
      </c>
      <c r="I1518" t="s">
        <v>11054</v>
      </c>
      <c r="J1518" t="s">
        <v>16928</v>
      </c>
      <c r="K1518" t="s">
        <v>152</v>
      </c>
      <c r="L1518" t="s">
        <v>16922</v>
      </c>
      <c r="M1518" t="s">
        <v>16932</v>
      </c>
      <c r="P1518" s="31" t="str">
        <f t="shared" si="72"/>
        <v>Ahmed Ali Hossein Homio Hall  ( Abdul Fatah )</v>
      </c>
    </row>
    <row r="1519" spans="1:16" hidden="1">
      <c r="A1519" t="str">
        <f t="shared" si="70"/>
        <v>3-351</v>
      </c>
      <c r="B1519">
        <f t="shared" si="71"/>
        <v>3</v>
      </c>
      <c r="C1519">
        <v>351</v>
      </c>
      <c r="D1519" t="s">
        <v>99</v>
      </c>
      <c r="E1519" t="s">
        <v>9044</v>
      </c>
      <c r="F1519">
        <v>9528</v>
      </c>
      <c r="G1519" t="s">
        <v>396</v>
      </c>
      <c r="H1519">
        <v>173938897</v>
      </c>
      <c r="I1519" t="s">
        <v>131</v>
      </c>
      <c r="J1519" t="s">
        <v>397</v>
      </c>
      <c r="K1519" t="s">
        <v>152</v>
      </c>
      <c r="L1519" t="s">
        <v>756</v>
      </c>
      <c r="M1519" t="s">
        <v>756</v>
      </c>
      <c r="P1519" s="31" t="str">
        <f t="shared" si="72"/>
        <v>Alamin Homoeo Hall (Dr. Sariful )</v>
      </c>
    </row>
    <row r="1520" spans="1:16" hidden="1">
      <c r="A1520" t="str">
        <f t="shared" si="70"/>
        <v>4-351</v>
      </c>
      <c r="B1520">
        <f t="shared" si="71"/>
        <v>4</v>
      </c>
      <c r="C1520">
        <v>351</v>
      </c>
      <c r="D1520" t="s">
        <v>99</v>
      </c>
      <c r="E1520" t="s">
        <v>838</v>
      </c>
      <c r="F1520">
        <v>9530</v>
      </c>
      <c r="G1520" t="s">
        <v>839</v>
      </c>
      <c r="H1520">
        <v>1717008347</v>
      </c>
      <c r="I1520" t="s">
        <v>131</v>
      </c>
      <c r="J1520" t="s">
        <v>230</v>
      </c>
      <c r="K1520" t="s">
        <v>138</v>
      </c>
      <c r="L1520" t="s">
        <v>2639</v>
      </c>
      <c r="M1520" t="s">
        <v>9045</v>
      </c>
      <c r="P1520" s="31" t="str">
        <f t="shared" si="72"/>
        <v>Alauddin Homoeo Hall (Dr. Alauddin)</v>
      </c>
    </row>
    <row r="1521" spans="1:16" hidden="1">
      <c r="A1521" t="str">
        <f t="shared" si="70"/>
        <v>5-351</v>
      </c>
      <c r="B1521">
        <f t="shared" si="71"/>
        <v>5</v>
      </c>
      <c r="C1521">
        <v>351</v>
      </c>
      <c r="D1521" t="s">
        <v>99</v>
      </c>
      <c r="E1521" t="s">
        <v>1355</v>
      </c>
      <c r="F1521">
        <v>9546</v>
      </c>
      <c r="G1521" t="s">
        <v>380</v>
      </c>
      <c r="H1521">
        <v>1920718286</v>
      </c>
      <c r="I1521" t="s">
        <v>131</v>
      </c>
      <c r="J1521" t="s">
        <v>274</v>
      </c>
      <c r="K1521" t="s">
        <v>152</v>
      </c>
      <c r="L1521" t="s">
        <v>9054</v>
      </c>
      <c r="M1521" t="s">
        <v>9058</v>
      </c>
      <c r="P1521" s="31" t="str">
        <f t="shared" si="72"/>
        <v>Amin Homoeo Hall (Dr. Ruhul Amin)</v>
      </c>
    </row>
    <row r="1522" spans="1:16" hidden="1">
      <c r="A1522" t="str">
        <f t="shared" si="70"/>
        <v>6-351</v>
      </c>
      <c r="B1522">
        <f t="shared" si="71"/>
        <v>6</v>
      </c>
      <c r="C1522">
        <v>351</v>
      </c>
      <c r="D1522" t="s">
        <v>99</v>
      </c>
      <c r="E1522" t="s">
        <v>18996</v>
      </c>
      <c r="F1522">
        <v>9496</v>
      </c>
      <c r="G1522" t="s">
        <v>780</v>
      </c>
      <c r="H1522">
        <v>0</v>
      </c>
      <c r="I1522" t="s">
        <v>131</v>
      </c>
      <c r="J1522" t="s">
        <v>132</v>
      </c>
      <c r="K1522" t="s">
        <v>138</v>
      </c>
      <c r="L1522" t="s">
        <v>9020</v>
      </c>
      <c r="M1522" t="s">
        <v>9020</v>
      </c>
      <c r="P1522" s="31" t="str">
        <f t="shared" si="72"/>
        <v>Azad Homoeo Hall (Abdul Gaffar)</v>
      </c>
    </row>
    <row r="1523" spans="1:16" hidden="1">
      <c r="A1523" t="str">
        <f t="shared" si="70"/>
        <v>7-351</v>
      </c>
      <c r="B1523">
        <f t="shared" si="71"/>
        <v>7</v>
      </c>
      <c r="C1523">
        <v>351</v>
      </c>
      <c r="D1523" t="s">
        <v>99</v>
      </c>
      <c r="E1523" t="s">
        <v>5905</v>
      </c>
      <c r="F1523">
        <v>9547</v>
      </c>
      <c r="G1523" t="s">
        <v>780</v>
      </c>
      <c r="H1523">
        <v>1710340511</v>
      </c>
      <c r="I1523" t="s">
        <v>131</v>
      </c>
      <c r="J1523" t="s">
        <v>274</v>
      </c>
      <c r="K1523" t="s">
        <v>152</v>
      </c>
      <c r="L1523" t="s">
        <v>9054</v>
      </c>
      <c r="M1523" t="s">
        <v>9058</v>
      </c>
      <c r="P1523" s="31" t="str">
        <f t="shared" si="72"/>
        <v>Azad Homoeo Hall (Dr. Abul Kalam Azad)</v>
      </c>
    </row>
    <row r="1524" spans="1:16" hidden="1">
      <c r="A1524" t="str">
        <f t="shared" si="70"/>
        <v>8-351</v>
      </c>
      <c r="B1524">
        <f t="shared" si="71"/>
        <v>8</v>
      </c>
      <c r="C1524">
        <v>351</v>
      </c>
      <c r="D1524" t="s">
        <v>99</v>
      </c>
      <c r="E1524" t="s">
        <v>9039</v>
      </c>
      <c r="F1524">
        <v>9522</v>
      </c>
      <c r="G1524" t="s">
        <v>9040</v>
      </c>
      <c r="H1524">
        <v>1733709007</v>
      </c>
      <c r="I1524" t="s">
        <v>131</v>
      </c>
      <c r="J1524" t="s">
        <v>397</v>
      </c>
      <c r="K1524" t="s">
        <v>152</v>
      </c>
      <c r="L1524" t="s">
        <v>756</v>
      </c>
      <c r="M1524" t="s">
        <v>9041</v>
      </c>
      <c r="P1524" s="31" t="str">
        <f t="shared" si="72"/>
        <v>Bari Homoeo Hall (Dr. Atawol)</v>
      </c>
    </row>
    <row r="1525" spans="1:16" hidden="1">
      <c r="A1525" t="str">
        <f t="shared" si="70"/>
        <v>9-351</v>
      </c>
      <c r="B1525">
        <f t="shared" si="71"/>
        <v>9</v>
      </c>
      <c r="C1525">
        <v>351</v>
      </c>
      <c r="D1525" t="s">
        <v>99</v>
      </c>
      <c r="E1525" t="s">
        <v>9032</v>
      </c>
      <c r="F1525">
        <v>9515</v>
      </c>
      <c r="G1525" t="s">
        <v>841</v>
      </c>
      <c r="H1525">
        <v>1716982693</v>
      </c>
      <c r="I1525" t="s">
        <v>131</v>
      </c>
      <c r="J1525" t="s">
        <v>172</v>
      </c>
      <c r="K1525" t="s">
        <v>152</v>
      </c>
      <c r="L1525" t="s">
        <v>9026</v>
      </c>
      <c r="M1525" t="s">
        <v>9026</v>
      </c>
      <c r="P1525" s="31" t="str">
        <f t="shared" si="72"/>
        <v>Bodor Homoeo Hall (Dr. Bodrujzzaman)</v>
      </c>
    </row>
    <row r="1526" spans="1:16" hidden="1">
      <c r="A1526" t="str">
        <f t="shared" si="70"/>
        <v>10-351</v>
      </c>
      <c r="B1526">
        <f t="shared" si="71"/>
        <v>10</v>
      </c>
      <c r="C1526">
        <v>351</v>
      </c>
      <c r="D1526" t="s">
        <v>99</v>
      </c>
      <c r="E1526" t="s">
        <v>2822</v>
      </c>
      <c r="F1526">
        <v>9516</v>
      </c>
      <c r="G1526" t="s">
        <v>9033</v>
      </c>
      <c r="H1526">
        <v>1773805214</v>
      </c>
      <c r="I1526" t="s">
        <v>131</v>
      </c>
      <c r="J1526" t="s">
        <v>172</v>
      </c>
      <c r="K1526" t="s">
        <v>152</v>
      </c>
      <c r="L1526" t="s">
        <v>9026</v>
      </c>
      <c r="M1526" t="s">
        <v>9026</v>
      </c>
      <c r="P1526" s="31" t="str">
        <f t="shared" si="72"/>
        <v>Diploma Homoeo Center (Dr. Rofiqul Islam)</v>
      </c>
    </row>
    <row r="1527" spans="1:16" hidden="1">
      <c r="A1527" t="str">
        <f t="shared" si="70"/>
        <v>11-351</v>
      </c>
      <c r="B1527">
        <f t="shared" si="71"/>
        <v>11</v>
      </c>
      <c r="C1527">
        <v>351</v>
      </c>
      <c r="D1527" t="s">
        <v>99</v>
      </c>
      <c r="E1527" t="s">
        <v>16983</v>
      </c>
      <c r="F1527">
        <v>13671</v>
      </c>
      <c r="G1527" t="s">
        <v>16984</v>
      </c>
      <c r="H1527">
        <v>1713913831</v>
      </c>
      <c r="I1527" t="s">
        <v>11054</v>
      </c>
      <c r="J1527" t="s">
        <v>132</v>
      </c>
      <c r="K1527" t="s">
        <v>152</v>
      </c>
      <c r="L1527" t="s">
        <v>16985</v>
      </c>
      <c r="M1527" t="s">
        <v>16986</v>
      </c>
      <c r="P1527" s="31" t="str">
        <f t="shared" si="72"/>
        <v>Geefaree Homoeo Hall  (Habibur Rahman )</v>
      </c>
    </row>
    <row r="1528" spans="1:16" hidden="1">
      <c r="A1528" t="str">
        <f t="shared" si="70"/>
        <v>12-351</v>
      </c>
      <c r="B1528">
        <f t="shared" si="71"/>
        <v>12</v>
      </c>
      <c r="C1528">
        <v>351</v>
      </c>
      <c r="D1528" t="s">
        <v>99</v>
      </c>
      <c r="E1528" t="s">
        <v>9024</v>
      </c>
      <c r="F1528">
        <v>9504</v>
      </c>
      <c r="G1528" t="s">
        <v>9025</v>
      </c>
      <c r="H1528">
        <v>1712817101</v>
      </c>
      <c r="I1528" t="s">
        <v>131</v>
      </c>
      <c r="J1528" t="s">
        <v>132</v>
      </c>
      <c r="K1528" t="s">
        <v>152</v>
      </c>
      <c r="L1528" t="s">
        <v>9020</v>
      </c>
      <c r="M1528" t="s">
        <v>9020</v>
      </c>
      <c r="P1528" s="31" t="str">
        <f t="shared" si="72"/>
        <v>Guru Dav Homoeo Hall (Dr. Sukdav Kumar)</v>
      </c>
    </row>
    <row r="1529" spans="1:16" hidden="1">
      <c r="A1529" t="str">
        <f t="shared" si="70"/>
        <v>13-351</v>
      </c>
      <c r="B1529">
        <f t="shared" si="71"/>
        <v>13</v>
      </c>
      <c r="C1529">
        <v>351</v>
      </c>
      <c r="D1529" t="s">
        <v>99</v>
      </c>
      <c r="E1529" t="s">
        <v>10845</v>
      </c>
      <c r="F1529">
        <v>10796</v>
      </c>
      <c r="G1529" t="s">
        <v>10846</v>
      </c>
      <c r="H1529">
        <v>1714622522</v>
      </c>
      <c r="I1529" t="s">
        <v>131</v>
      </c>
      <c r="J1529" t="s">
        <v>2596</v>
      </c>
      <c r="K1529" t="s">
        <v>138</v>
      </c>
      <c r="L1529" t="s">
        <v>2639</v>
      </c>
      <c r="M1529" t="s">
        <v>10847</v>
      </c>
      <c r="P1529" s="31" t="str">
        <f t="shared" si="72"/>
        <v>Hafiz Uddin Homoeo Hall (Nelufa Easmin)</v>
      </c>
    </row>
    <row r="1530" spans="1:16" hidden="1">
      <c r="A1530" t="str">
        <f t="shared" si="70"/>
        <v>14-351</v>
      </c>
      <c r="B1530">
        <f t="shared" si="71"/>
        <v>14</v>
      </c>
      <c r="C1530">
        <v>351</v>
      </c>
      <c r="D1530" t="s">
        <v>99</v>
      </c>
      <c r="E1530" t="s">
        <v>358</v>
      </c>
      <c r="F1530">
        <v>9497</v>
      </c>
      <c r="G1530" t="s">
        <v>243</v>
      </c>
      <c r="H1530">
        <v>1914104840</v>
      </c>
      <c r="I1530" t="s">
        <v>131</v>
      </c>
      <c r="J1530" t="s">
        <v>132</v>
      </c>
      <c r="K1530" t="s">
        <v>152</v>
      </c>
      <c r="L1530" t="s">
        <v>9020</v>
      </c>
      <c r="M1530" t="s">
        <v>9020</v>
      </c>
      <c r="P1530" s="31" t="str">
        <f t="shared" si="72"/>
        <v>Haniman Homoeo Hall (Dr.)</v>
      </c>
    </row>
    <row r="1531" spans="1:16" hidden="1">
      <c r="A1531" t="str">
        <f t="shared" si="70"/>
        <v>15-351</v>
      </c>
      <c r="B1531">
        <f t="shared" si="71"/>
        <v>15</v>
      </c>
      <c r="C1531">
        <v>351</v>
      </c>
      <c r="D1531" t="s">
        <v>99</v>
      </c>
      <c r="E1531" t="s">
        <v>9035</v>
      </c>
      <c r="F1531">
        <v>9519</v>
      </c>
      <c r="G1531" t="s">
        <v>9036</v>
      </c>
      <c r="H1531">
        <v>1722414961</v>
      </c>
      <c r="I1531" t="s">
        <v>131</v>
      </c>
      <c r="J1531" t="s">
        <v>397</v>
      </c>
      <c r="K1531" t="s">
        <v>138</v>
      </c>
      <c r="L1531" t="s">
        <v>756</v>
      </c>
      <c r="M1531" t="s">
        <v>756</v>
      </c>
      <c r="P1531" s="31" t="str">
        <f t="shared" si="72"/>
        <v>Homoeo Cornar (Dr. Bilkis Vanu)</v>
      </c>
    </row>
    <row r="1532" spans="1:16" hidden="1">
      <c r="A1532" t="str">
        <f t="shared" si="70"/>
        <v>16-351</v>
      </c>
      <c r="B1532">
        <f t="shared" si="71"/>
        <v>16</v>
      </c>
      <c r="C1532">
        <v>351</v>
      </c>
      <c r="D1532" t="s">
        <v>99</v>
      </c>
      <c r="E1532" t="s">
        <v>7847</v>
      </c>
      <c r="F1532">
        <v>9510</v>
      </c>
      <c r="G1532" t="s">
        <v>935</v>
      </c>
      <c r="H1532">
        <v>1716593162</v>
      </c>
      <c r="I1532" t="s">
        <v>131</v>
      </c>
      <c r="J1532" t="s">
        <v>172</v>
      </c>
      <c r="K1532" t="s">
        <v>152</v>
      </c>
      <c r="L1532" t="s">
        <v>9026</v>
      </c>
      <c r="M1532" t="s">
        <v>9026</v>
      </c>
      <c r="P1532" s="31" t="str">
        <f t="shared" si="72"/>
        <v>Idial Homoeo Hall (Dr. Jahangir )</v>
      </c>
    </row>
    <row r="1533" spans="1:16" hidden="1">
      <c r="A1533" t="str">
        <f t="shared" si="70"/>
        <v>17-351</v>
      </c>
      <c r="B1533">
        <f t="shared" si="71"/>
        <v>17</v>
      </c>
      <c r="C1533">
        <v>351</v>
      </c>
      <c r="D1533" t="s">
        <v>99</v>
      </c>
      <c r="E1533" t="s">
        <v>9059</v>
      </c>
      <c r="F1533">
        <v>9548</v>
      </c>
      <c r="G1533" t="s">
        <v>250</v>
      </c>
      <c r="H1533">
        <v>1925631449</v>
      </c>
      <c r="I1533" t="s">
        <v>381</v>
      </c>
      <c r="J1533" t="s">
        <v>274</v>
      </c>
      <c r="K1533" t="s">
        <v>152</v>
      </c>
      <c r="L1533" t="s">
        <v>9054</v>
      </c>
      <c r="M1533" t="s">
        <v>9058</v>
      </c>
      <c r="P1533" s="31" t="str">
        <f t="shared" si="72"/>
        <v>Janoni Homoeo Hall (Dr. Ruhul Biswas)</v>
      </c>
    </row>
    <row r="1534" spans="1:16" hidden="1">
      <c r="A1534" t="str">
        <f t="shared" si="70"/>
        <v>18-351</v>
      </c>
      <c r="B1534">
        <f t="shared" si="71"/>
        <v>18</v>
      </c>
      <c r="C1534">
        <v>351</v>
      </c>
      <c r="D1534" t="s">
        <v>99</v>
      </c>
      <c r="E1534" t="s">
        <v>3384</v>
      </c>
      <c r="F1534">
        <v>9536</v>
      </c>
      <c r="G1534" t="s">
        <v>9049</v>
      </c>
      <c r="H1534">
        <v>1726716450</v>
      </c>
      <c r="I1534" t="s">
        <v>131</v>
      </c>
      <c r="J1534" t="s">
        <v>230</v>
      </c>
      <c r="K1534" t="s">
        <v>152</v>
      </c>
      <c r="L1534" t="s">
        <v>2639</v>
      </c>
      <c r="M1534" t="s">
        <v>9050</v>
      </c>
      <c r="P1534" s="31" t="str">
        <f t="shared" si="72"/>
        <v>Jonaat Homoeo Hall (Dr. Mahatab Uddin)</v>
      </c>
    </row>
    <row r="1535" spans="1:16" hidden="1">
      <c r="A1535" t="str">
        <f t="shared" si="70"/>
        <v>19-351</v>
      </c>
      <c r="B1535">
        <f t="shared" si="71"/>
        <v>19</v>
      </c>
      <c r="C1535">
        <v>351</v>
      </c>
      <c r="D1535" t="s">
        <v>99</v>
      </c>
      <c r="E1535" t="s">
        <v>448</v>
      </c>
      <c r="F1535">
        <v>9533</v>
      </c>
      <c r="G1535" t="s">
        <v>835</v>
      </c>
      <c r="H1535">
        <v>1718374164</v>
      </c>
      <c r="I1535" t="s">
        <v>131</v>
      </c>
      <c r="J1535" t="s">
        <v>230</v>
      </c>
      <c r="K1535" t="s">
        <v>138</v>
      </c>
      <c r="L1535" t="s">
        <v>2639</v>
      </c>
      <c r="M1535" t="s">
        <v>9045</v>
      </c>
      <c r="P1535" s="31" t="str">
        <f t="shared" si="72"/>
        <v>Joti Homoeo Hall (Dr. Rasal)</v>
      </c>
    </row>
    <row r="1536" spans="1:16" hidden="1">
      <c r="A1536" t="str">
        <f t="shared" si="70"/>
        <v>20-351</v>
      </c>
      <c r="B1536">
        <f t="shared" si="71"/>
        <v>20</v>
      </c>
      <c r="C1536">
        <v>351</v>
      </c>
      <c r="D1536" t="s">
        <v>99</v>
      </c>
      <c r="E1536" t="s">
        <v>911</v>
      </c>
      <c r="F1536">
        <v>9527</v>
      </c>
      <c r="G1536" t="s">
        <v>912</v>
      </c>
      <c r="H1536">
        <v>1780004118</v>
      </c>
      <c r="I1536" t="s">
        <v>131</v>
      </c>
      <c r="J1536" t="s">
        <v>397</v>
      </c>
      <c r="K1536" t="s">
        <v>152</v>
      </c>
      <c r="L1536" t="s">
        <v>756</v>
      </c>
      <c r="M1536" t="s">
        <v>756</v>
      </c>
      <c r="P1536" s="31" t="str">
        <f t="shared" si="72"/>
        <v>Kasam Homoeo Hall (Dr. Kasam)</v>
      </c>
    </row>
    <row r="1537" spans="1:16" hidden="1">
      <c r="A1537" t="str">
        <f t="shared" si="70"/>
        <v>21-351</v>
      </c>
      <c r="B1537">
        <f t="shared" si="71"/>
        <v>21</v>
      </c>
      <c r="C1537">
        <v>351</v>
      </c>
      <c r="D1537" t="s">
        <v>99</v>
      </c>
      <c r="E1537" t="s">
        <v>497</v>
      </c>
      <c r="F1537">
        <v>9514</v>
      </c>
      <c r="G1537" t="s">
        <v>130</v>
      </c>
      <c r="H1537">
        <v>1727711039</v>
      </c>
      <c r="I1537" t="s">
        <v>131</v>
      </c>
      <c r="J1537" t="s">
        <v>172</v>
      </c>
      <c r="K1537" t="s">
        <v>152</v>
      </c>
      <c r="L1537" t="s">
        <v>9026</v>
      </c>
      <c r="M1537" t="s">
        <v>9026</v>
      </c>
      <c r="P1537" s="31" t="str">
        <f t="shared" si="72"/>
        <v>Khan Homoeo Hall (Dr. )</v>
      </c>
    </row>
    <row r="1538" spans="1:16" hidden="1">
      <c r="A1538" t="str">
        <f t="shared" ref="A1538:A1601" si="73">B1538&amp;"-"&amp;C1538</f>
        <v>22-351</v>
      </c>
      <c r="B1538">
        <f t="shared" ref="B1538:B1601" si="74">IF(C1538=C1537,B1537+1,1)</f>
        <v>22</v>
      </c>
      <c r="C1538">
        <v>351</v>
      </c>
      <c r="D1538" t="s">
        <v>99</v>
      </c>
      <c r="E1538" t="s">
        <v>9027</v>
      </c>
      <c r="F1538">
        <v>9508</v>
      </c>
      <c r="G1538" t="s">
        <v>9028</v>
      </c>
      <c r="H1538">
        <v>1746400909</v>
      </c>
      <c r="I1538" t="s">
        <v>131</v>
      </c>
      <c r="J1538" t="s">
        <v>172</v>
      </c>
      <c r="K1538" t="s">
        <v>152</v>
      </c>
      <c r="L1538" t="s">
        <v>9026</v>
      </c>
      <c r="M1538" t="s">
        <v>9026</v>
      </c>
      <c r="P1538" s="31" t="str">
        <f t="shared" ref="P1538:P1601" si="75">PROPER(G1538&amp;" ("&amp;E1538&amp;")")</f>
        <v>Khandoker Homoeo Hall (Dr. Tanzinur Rahman)</v>
      </c>
    </row>
    <row r="1539" spans="1:16" hidden="1">
      <c r="A1539" t="str">
        <f t="shared" si="73"/>
        <v>23-351</v>
      </c>
      <c r="B1539">
        <f t="shared" si="74"/>
        <v>23</v>
      </c>
      <c r="C1539">
        <v>351</v>
      </c>
      <c r="D1539" t="s">
        <v>99</v>
      </c>
      <c r="E1539" t="s">
        <v>16918</v>
      </c>
      <c r="F1539">
        <v>13630</v>
      </c>
      <c r="G1539" t="s">
        <v>16919</v>
      </c>
      <c r="H1539">
        <v>1744545063</v>
      </c>
      <c r="I1539" t="s">
        <v>11054</v>
      </c>
      <c r="J1539" t="s">
        <v>16915</v>
      </c>
      <c r="K1539" t="s">
        <v>152</v>
      </c>
      <c r="L1539" t="s">
        <v>16916</v>
      </c>
      <c r="M1539" t="s">
        <v>16917</v>
      </c>
      <c r="P1539" s="31" t="str">
        <f t="shared" si="75"/>
        <v>Khaza Homiohall  (Abdur Rashid )</v>
      </c>
    </row>
    <row r="1540" spans="1:16" hidden="1">
      <c r="A1540" t="str">
        <f t="shared" si="73"/>
        <v>24-351</v>
      </c>
      <c r="B1540">
        <f t="shared" si="74"/>
        <v>24</v>
      </c>
      <c r="C1540">
        <v>351</v>
      </c>
      <c r="D1540" t="s">
        <v>99</v>
      </c>
      <c r="E1540" t="s">
        <v>1112</v>
      </c>
      <c r="F1540">
        <v>9511</v>
      </c>
      <c r="G1540" t="s">
        <v>9029</v>
      </c>
      <c r="H1540">
        <v>1710451060</v>
      </c>
      <c r="I1540" t="s">
        <v>131</v>
      </c>
      <c r="J1540" t="s">
        <v>172</v>
      </c>
      <c r="K1540" t="s">
        <v>152</v>
      </c>
      <c r="L1540" t="s">
        <v>9026</v>
      </c>
      <c r="M1540" t="s">
        <v>9026</v>
      </c>
      <c r="P1540" s="31" t="str">
        <f t="shared" si="75"/>
        <v>Komander Homoeo Hall (Dr. Golam Kibria)</v>
      </c>
    </row>
    <row r="1541" spans="1:16" hidden="1">
      <c r="A1541" t="str">
        <f t="shared" si="73"/>
        <v>25-351</v>
      </c>
      <c r="B1541">
        <f t="shared" si="74"/>
        <v>25</v>
      </c>
      <c r="C1541">
        <v>351</v>
      </c>
      <c r="D1541" t="s">
        <v>99</v>
      </c>
      <c r="E1541" t="s">
        <v>9042</v>
      </c>
      <c r="F1541">
        <v>9526</v>
      </c>
      <c r="G1541" t="s">
        <v>9043</v>
      </c>
      <c r="H1541">
        <v>1919019915</v>
      </c>
      <c r="I1541" t="s">
        <v>131</v>
      </c>
      <c r="J1541" t="s">
        <v>397</v>
      </c>
      <c r="K1541" t="s">
        <v>152</v>
      </c>
      <c r="L1541" t="s">
        <v>756</v>
      </c>
      <c r="M1541" t="s">
        <v>756</v>
      </c>
      <c r="P1541" s="31" t="str">
        <f t="shared" si="75"/>
        <v>Labib Homoeo Phamacy (Dr. Razib Ahmad)</v>
      </c>
    </row>
    <row r="1542" spans="1:16" hidden="1">
      <c r="A1542" t="str">
        <f t="shared" si="73"/>
        <v>26-351</v>
      </c>
      <c r="B1542">
        <f t="shared" si="74"/>
        <v>26</v>
      </c>
      <c r="C1542">
        <v>351</v>
      </c>
      <c r="D1542" t="s">
        <v>99</v>
      </c>
      <c r="E1542" t="s">
        <v>16920</v>
      </c>
      <c r="F1542">
        <v>13631</v>
      </c>
      <c r="G1542" t="s">
        <v>16921</v>
      </c>
      <c r="H1542">
        <v>1724714021</v>
      </c>
      <c r="I1542" t="s">
        <v>11054</v>
      </c>
      <c r="J1542" t="s">
        <v>16915</v>
      </c>
      <c r="K1542" t="s">
        <v>152</v>
      </c>
      <c r="L1542" t="s">
        <v>16922</v>
      </c>
      <c r="M1542" t="s">
        <v>16923</v>
      </c>
      <c r="P1542" s="31" t="str">
        <f t="shared" si="75"/>
        <v>Ma Homio Hall  (Doc Johurul Islam)</v>
      </c>
    </row>
    <row r="1543" spans="1:16" hidden="1">
      <c r="A1543" t="str">
        <f t="shared" si="73"/>
        <v>27-351</v>
      </c>
      <c r="B1543">
        <f t="shared" si="74"/>
        <v>27</v>
      </c>
      <c r="C1543">
        <v>351</v>
      </c>
      <c r="D1543" t="s">
        <v>99</v>
      </c>
      <c r="E1543" t="s">
        <v>16924</v>
      </c>
      <c r="F1543">
        <v>13632</v>
      </c>
      <c r="G1543" t="s">
        <v>16921</v>
      </c>
      <c r="H1543">
        <v>1790272019</v>
      </c>
      <c r="I1543" t="s">
        <v>11054</v>
      </c>
      <c r="J1543" t="s">
        <v>16915</v>
      </c>
      <c r="K1543" t="s">
        <v>152</v>
      </c>
      <c r="L1543" t="s">
        <v>16922</v>
      </c>
      <c r="M1543" t="s">
        <v>16925</v>
      </c>
      <c r="P1543" s="31" t="str">
        <f t="shared" si="75"/>
        <v>Ma Homio Hall  (Hossein Reza )</v>
      </c>
    </row>
    <row r="1544" spans="1:16" hidden="1">
      <c r="A1544" t="str">
        <f t="shared" si="73"/>
        <v>28-351</v>
      </c>
      <c r="B1544">
        <f t="shared" si="74"/>
        <v>28</v>
      </c>
      <c r="C1544">
        <v>351</v>
      </c>
      <c r="D1544" t="s">
        <v>99</v>
      </c>
      <c r="E1544" t="s">
        <v>16926</v>
      </c>
      <c r="F1544">
        <v>13633</v>
      </c>
      <c r="G1544" t="s">
        <v>16927</v>
      </c>
      <c r="H1544">
        <v>1918802666</v>
      </c>
      <c r="I1544" t="s">
        <v>253</v>
      </c>
      <c r="J1544" t="s">
        <v>16928</v>
      </c>
      <c r="K1544" t="s">
        <v>152</v>
      </c>
      <c r="L1544" t="s">
        <v>16922</v>
      </c>
      <c r="M1544" t="s">
        <v>16929</v>
      </c>
      <c r="P1544" s="31" t="str">
        <f t="shared" si="75"/>
        <v>Ma Homio Health K R (Docter Jahedul Islam )</v>
      </c>
    </row>
    <row r="1545" spans="1:16" hidden="1">
      <c r="A1545" t="str">
        <f t="shared" si="73"/>
        <v>29-351</v>
      </c>
      <c r="B1545">
        <f t="shared" si="74"/>
        <v>29</v>
      </c>
      <c r="C1545">
        <v>351</v>
      </c>
      <c r="D1545" t="s">
        <v>99</v>
      </c>
      <c r="E1545" t="s">
        <v>9019</v>
      </c>
      <c r="F1545">
        <v>9494</v>
      </c>
      <c r="G1545" t="s">
        <v>638</v>
      </c>
      <c r="H1545">
        <v>1980554080</v>
      </c>
      <c r="I1545" t="s">
        <v>131</v>
      </c>
      <c r="J1545" t="s">
        <v>132</v>
      </c>
      <c r="K1545" t="s">
        <v>138</v>
      </c>
      <c r="L1545" t="s">
        <v>9020</v>
      </c>
      <c r="M1545" t="s">
        <v>9020</v>
      </c>
      <c r="P1545" s="31" t="str">
        <f t="shared" si="75"/>
        <v>Ma Homoeo Hall (Dr. Rokonuzzaman)</v>
      </c>
    </row>
    <row r="1546" spans="1:16" hidden="1">
      <c r="A1546" t="str">
        <f t="shared" si="73"/>
        <v>30-351</v>
      </c>
      <c r="B1546">
        <f t="shared" si="74"/>
        <v>30</v>
      </c>
      <c r="C1546">
        <v>351</v>
      </c>
      <c r="D1546" t="s">
        <v>99</v>
      </c>
      <c r="E1546" t="s">
        <v>11147</v>
      </c>
      <c r="F1546">
        <v>10905</v>
      </c>
      <c r="G1546" t="s">
        <v>638</v>
      </c>
      <c r="H1546">
        <v>1741188826</v>
      </c>
      <c r="I1546" t="s">
        <v>131</v>
      </c>
      <c r="J1546" t="s">
        <v>274</v>
      </c>
      <c r="K1546" t="s">
        <v>152</v>
      </c>
      <c r="L1546" t="s">
        <v>2639</v>
      </c>
      <c r="M1546" t="s">
        <v>18997</v>
      </c>
      <c r="P1546" s="31" t="str">
        <f t="shared" si="75"/>
        <v>Ma Homoeo Hall (Firoz Ahmed)</v>
      </c>
    </row>
    <row r="1547" spans="1:16" hidden="1">
      <c r="A1547" t="str">
        <f t="shared" si="73"/>
        <v>31-351</v>
      </c>
      <c r="B1547">
        <f t="shared" si="74"/>
        <v>31</v>
      </c>
      <c r="C1547">
        <v>351</v>
      </c>
      <c r="D1547" t="s">
        <v>99</v>
      </c>
      <c r="E1547" t="s">
        <v>16987</v>
      </c>
      <c r="F1547">
        <v>13670</v>
      </c>
      <c r="G1547" t="s">
        <v>16988</v>
      </c>
      <c r="H1547">
        <v>1721727500</v>
      </c>
      <c r="I1547" t="s">
        <v>11054</v>
      </c>
      <c r="J1547" t="s">
        <v>132</v>
      </c>
      <c r="K1547" t="s">
        <v>1315</v>
      </c>
      <c r="L1547" t="s">
        <v>16985</v>
      </c>
      <c r="M1547" t="s">
        <v>16989</v>
      </c>
      <c r="P1547" s="31" t="str">
        <f t="shared" si="75"/>
        <v>Ma Homoeo Hall  (Kamruzamman )</v>
      </c>
    </row>
    <row r="1548" spans="1:16" hidden="1">
      <c r="A1548" t="str">
        <f t="shared" si="73"/>
        <v>32-351</v>
      </c>
      <c r="B1548">
        <f t="shared" si="74"/>
        <v>32</v>
      </c>
      <c r="C1548">
        <v>351</v>
      </c>
      <c r="D1548" t="s">
        <v>99</v>
      </c>
      <c r="E1548" t="s">
        <v>9038</v>
      </c>
      <c r="F1548">
        <v>9521</v>
      </c>
      <c r="G1548" t="s">
        <v>356</v>
      </c>
      <c r="H1548">
        <v>1763254444</v>
      </c>
      <c r="I1548" t="s">
        <v>131</v>
      </c>
      <c r="J1548" t="s">
        <v>397</v>
      </c>
      <c r="K1548" t="s">
        <v>152</v>
      </c>
      <c r="L1548" t="s">
        <v>756</v>
      </c>
      <c r="M1548" t="s">
        <v>756</v>
      </c>
      <c r="P1548" s="31" t="str">
        <f t="shared" si="75"/>
        <v>Modern Homoeo Hall (Dr. Shajahan )</v>
      </c>
    </row>
    <row r="1549" spans="1:16" hidden="1">
      <c r="A1549" t="str">
        <f t="shared" si="73"/>
        <v>33-351</v>
      </c>
      <c r="B1549">
        <f t="shared" si="74"/>
        <v>33</v>
      </c>
      <c r="C1549">
        <v>351</v>
      </c>
      <c r="D1549" t="s">
        <v>99</v>
      </c>
      <c r="E1549" t="s">
        <v>867</v>
      </c>
      <c r="F1549">
        <v>9509</v>
      </c>
      <c r="G1549" t="s">
        <v>356</v>
      </c>
      <c r="H1549">
        <v>1723789450</v>
      </c>
      <c r="I1549" t="s">
        <v>131</v>
      </c>
      <c r="J1549" t="s">
        <v>172</v>
      </c>
      <c r="K1549" t="s">
        <v>152</v>
      </c>
      <c r="L1549" t="s">
        <v>9026</v>
      </c>
      <c r="M1549" t="s">
        <v>9026</v>
      </c>
      <c r="P1549" s="31" t="str">
        <f t="shared" si="75"/>
        <v>Modern Homoeo Hall (Dr. Shamimuzzaman)</v>
      </c>
    </row>
    <row r="1550" spans="1:16" hidden="1">
      <c r="A1550" t="str">
        <f t="shared" si="73"/>
        <v>34-351</v>
      </c>
      <c r="B1550">
        <f t="shared" si="74"/>
        <v>34</v>
      </c>
      <c r="C1550">
        <v>351</v>
      </c>
      <c r="D1550" t="s">
        <v>99</v>
      </c>
      <c r="E1550" t="s">
        <v>358</v>
      </c>
      <c r="F1550">
        <v>10722</v>
      </c>
      <c r="G1550" t="s">
        <v>10670</v>
      </c>
      <c r="H1550">
        <v>1714738851</v>
      </c>
      <c r="I1550" t="s">
        <v>131</v>
      </c>
      <c r="J1550" t="s">
        <v>2596</v>
      </c>
      <c r="K1550" t="s">
        <v>138</v>
      </c>
      <c r="L1550" t="s">
        <v>2639</v>
      </c>
      <c r="M1550" t="s">
        <v>10671</v>
      </c>
      <c r="P1550" s="31" t="str">
        <f t="shared" si="75"/>
        <v>Modhusudon Homio Pharmacy (Dr.)</v>
      </c>
    </row>
    <row r="1551" spans="1:16" hidden="1">
      <c r="A1551" t="str">
        <f t="shared" si="73"/>
        <v>35-351</v>
      </c>
      <c r="B1551">
        <f t="shared" si="74"/>
        <v>35</v>
      </c>
      <c r="C1551">
        <v>351</v>
      </c>
      <c r="D1551" t="s">
        <v>99</v>
      </c>
      <c r="E1551" t="s">
        <v>9055</v>
      </c>
      <c r="F1551">
        <v>9545</v>
      </c>
      <c r="G1551" t="s">
        <v>9056</v>
      </c>
      <c r="H1551">
        <v>1987476793</v>
      </c>
      <c r="I1551" t="s">
        <v>131</v>
      </c>
      <c r="J1551" t="s">
        <v>274</v>
      </c>
      <c r="K1551" t="s">
        <v>152</v>
      </c>
      <c r="L1551" t="s">
        <v>9054</v>
      </c>
      <c r="M1551" t="s">
        <v>9057</v>
      </c>
      <c r="P1551" s="31" t="str">
        <f t="shared" si="75"/>
        <v>Monakali Homoeo Hall (Dr. Adom Ali)</v>
      </c>
    </row>
    <row r="1552" spans="1:16" hidden="1">
      <c r="A1552" t="str">
        <f t="shared" si="73"/>
        <v>36-351</v>
      </c>
      <c r="B1552">
        <f t="shared" si="74"/>
        <v>36</v>
      </c>
      <c r="C1552">
        <v>351</v>
      </c>
      <c r="D1552" t="s">
        <v>99</v>
      </c>
      <c r="E1552" t="s">
        <v>358</v>
      </c>
      <c r="F1552">
        <v>9495</v>
      </c>
      <c r="G1552" t="s">
        <v>6198</v>
      </c>
      <c r="H1552">
        <v>1767740352</v>
      </c>
      <c r="I1552" t="s">
        <v>131</v>
      </c>
      <c r="J1552" t="s">
        <v>132</v>
      </c>
      <c r="K1552" t="s">
        <v>138</v>
      </c>
      <c r="L1552" t="s">
        <v>9020</v>
      </c>
      <c r="M1552" t="s">
        <v>9020</v>
      </c>
      <c r="P1552" s="31" t="str">
        <f t="shared" si="75"/>
        <v>Mondol Homoeo Hall (Dr.)</v>
      </c>
    </row>
    <row r="1553" spans="1:16" hidden="1">
      <c r="A1553" t="str">
        <f t="shared" si="73"/>
        <v>37-351</v>
      </c>
      <c r="B1553">
        <f t="shared" si="74"/>
        <v>37</v>
      </c>
      <c r="C1553">
        <v>351</v>
      </c>
      <c r="D1553" t="s">
        <v>99</v>
      </c>
      <c r="E1553" t="s">
        <v>11284</v>
      </c>
      <c r="F1553">
        <v>11192</v>
      </c>
      <c r="G1553" t="s">
        <v>11634</v>
      </c>
      <c r="H1553">
        <v>1934448320</v>
      </c>
      <c r="I1553">
        <v>0</v>
      </c>
      <c r="J1553">
        <v>0</v>
      </c>
      <c r="K1553" t="s">
        <v>138</v>
      </c>
      <c r="L1553" t="s">
        <v>11117</v>
      </c>
      <c r="M1553" t="s">
        <v>11117</v>
      </c>
      <c r="P1553" s="31" t="str">
        <f t="shared" si="75"/>
        <v>Mpo-Moshin Ali-Meherpur (Self Stock)</v>
      </c>
    </row>
    <row r="1554" spans="1:16" hidden="1">
      <c r="A1554" t="str">
        <f t="shared" si="73"/>
        <v>38-351</v>
      </c>
      <c r="B1554">
        <f t="shared" si="74"/>
        <v>38</v>
      </c>
      <c r="C1554">
        <v>351</v>
      </c>
      <c r="D1554" t="s">
        <v>99</v>
      </c>
      <c r="E1554" t="s">
        <v>2637</v>
      </c>
      <c r="F1554">
        <v>10590</v>
      </c>
      <c r="G1554" t="s">
        <v>2638</v>
      </c>
      <c r="H1554">
        <v>1731434723</v>
      </c>
      <c r="I1554" t="s">
        <v>131</v>
      </c>
      <c r="J1554" t="s">
        <v>2596</v>
      </c>
      <c r="K1554" t="s">
        <v>152</v>
      </c>
      <c r="L1554" t="s">
        <v>2639</v>
      </c>
      <c r="M1554" t="s">
        <v>2640</v>
      </c>
      <c r="P1554" s="31" t="str">
        <f t="shared" si="75"/>
        <v>Nahida Homoeo Care (Mohammed Sheriful Islam)</v>
      </c>
    </row>
    <row r="1555" spans="1:16" hidden="1">
      <c r="A1555" t="str">
        <f t="shared" si="73"/>
        <v>39-351</v>
      </c>
      <c r="B1555">
        <f t="shared" si="74"/>
        <v>39</v>
      </c>
      <c r="C1555">
        <v>351</v>
      </c>
      <c r="D1555" t="s">
        <v>99</v>
      </c>
      <c r="E1555" t="s">
        <v>16990</v>
      </c>
      <c r="F1555">
        <v>13668</v>
      </c>
      <c r="G1555" t="s">
        <v>16991</v>
      </c>
      <c r="H1555">
        <v>1740188588</v>
      </c>
      <c r="I1555" t="s">
        <v>11054</v>
      </c>
      <c r="J1555" t="s">
        <v>274</v>
      </c>
      <c r="K1555" t="s">
        <v>138</v>
      </c>
      <c r="L1555" t="s">
        <v>16985</v>
      </c>
      <c r="M1555" t="s">
        <v>16992</v>
      </c>
      <c r="P1555" s="31" t="str">
        <f t="shared" si="75"/>
        <v>Neramoy Homoeo Pharmacy  ( Khadaymul Haque (Tuhin))</v>
      </c>
    </row>
    <row r="1556" spans="1:16" hidden="1">
      <c r="A1556" t="str">
        <f t="shared" si="73"/>
        <v>40-351</v>
      </c>
      <c r="B1556">
        <f t="shared" si="74"/>
        <v>40</v>
      </c>
      <c r="C1556">
        <v>351</v>
      </c>
      <c r="D1556" t="s">
        <v>99</v>
      </c>
      <c r="E1556" t="s">
        <v>16645</v>
      </c>
      <c r="F1556">
        <v>13513</v>
      </c>
      <c r="G1556" t="s">
        <v>16646</v>
      </c>
      <c r="H1556">
        <v>1774024792</v>
      </c>
      <c r="I1556" t="s">
        <v>11054</v>
      </c>
      <c r="K1556" t="s">
        <v>152</v>
      </c>
      <c r="L1556" t="s">
        <v>16643</v>
      </c>
      <c r="M1556" t="s">
        <v>16647</v>
      </c>
      <c r="P1556" s="31" t="str">
        <f t="shared" si="75"/>
        <v>Niloy Homio Hall  (Doc.Feroz Ahamed (Niloy))</v>
      </c>
    </row>
    <row r="1557" spans="1:16" hidden="1">
      <c r="A1557" t="str">
        <f t="shared" si="73"/>
        <v>41-351</v>
      </c>
      <c r="B1557">
        <f t="shared" si="74"/>
        <v>41</v>
      </c>
      <c r="C1557">
        <v>351</v>
      </c>
      <c r="D1557" t="s">
        <v>99</v>
      </c>
      <c r="E1557" t="s">
        <v>9051</v>
      </c>
      <c r="F1557">
        <v>9539</v>
      </c>
      <c r="G1557" t="s">
        <v>802</v>
      </c>
      <c r="H1557">
        <v>1711314004</v>
      </c>
      <c r="I1557" t="s">
        <v>131</v>
      </c>
      <c r="J1557" t="s">
        <v>274</v>
      </c>
      <c r="K1557" t="s">
        <v>138</v>
      </c>
      <c r="L1557" t="s">
        <v>9052</v>
      </c>
      <c r="M1557" t="s">
        <v>9053</v>
      </c>
      <c r="P1557" s="31" t="str">
        <f t="shared" si="75"/>
        <v>Noman Homoeo Hall (Dr. Noman Islam)</v>
      </c>
    </row>
    <row r="1558" spans="1:16" hidden="1">
      <c r="A1558" t="str">
        <f t="shared" si="73"/>
        <v>42-351</v>
      </c>
      <c r="B1558">
        <f t="shared" si="74"/>
        <v>42</v>
      </c>
      <c r="C1558">
        <v>351</v>
      </c>
      <c r="D1558" t="s">
        <v>99</v>
      </c>
      <c r="E1558" t="s">
        <v>9037</v>
      </c>
      <c r="F1558">
        <v>9520</v>
      </c>
      <c r="G1558" t="s">
        <v>432</v>
      </c>
      <c r="H1558">
        <v>1711218446</v>
      </c>
      <c r="I1558" t="s">
        <v>253</v>
      </c>
      <c r="J1558" t="s">
        <v>397</v>
      </c>
      <c r="K1558" t="s">
        <v>138</v>
      </c>
      <c r="L1558" t="s">
        <v>756</v>
      </c>
      <c r="M1558" t="s">
        <v>756</v>
      </c>
      <c r="P1558" s="31" t="str">
        <f t="shared" si="75"/>
        <v>Nur Homoeo Hall (Dr. Isahak)</v>
      </c>
    </row>
    <row r="1559" spans="1:16" hidden="1">
      <c r="A1559" t="str">
        <f t="shared" si="73"/>
        <v>43-351</v>
      </c>
      <c r="B1559">
        <f t="shared" si="74"/>
        <v>43</v>
      </c>
      <c r="C1559">
        <v>351</v>
      </c>
      <c r="D1559" t="s">
        <v>99</v>
      </c>
      <c r="E1559" t="s">
        <v>9021</v>
      </c>
      <c r="F1559">
        <v>9501</v>
      </c>
      <c r="G1559" t="s">
        <v>151</v>
      </c>
      <c r="H1559">
        <v>1719680216</v>
      </c>
      <c r="I1559" t="s">
        <v>131</v>
      </c>
      <c r="J1559" t="s">
        <v>132</v>
      </c>
      <c r="K1559" t="s">
        <v>152</v>
      </c>
      <c r="L1559" t="s">
        <v>9020</v>
      </c>
      <c r="M1559" t="s">
        <v>9020</v>
      </c>
      <c r="P1559" s="31" t="str">
        <f t="shared" si="75"/>
        <v>Popular Homoeo Hall (Dr. Shaharul )</v>
      </c>
    </row>
    <row r="1560" spans="1:16" hidden="1">
      <c r="A1560" t="str">
        <f t="shared" si="73"/>
        <v>44-351</v>
      </c>
      <c r="B1560">
        <f t="shared" si="74"/>
        <v>44</v>
      </c>
      <c r="C1560">
        <v>351</v>
      </c>
      <c r="D1560" t="s">
        <v>99</v>
      </c>
      <c r="E1560" t="s">
        <v>2594</v>
      </c>
      <c r="F1560">
        <v>10591</v>
      </c>
      <c r="G1560" t="s">
        <v>2595</v>
      </c>
      <c r="H1560">
        <v>1980552509</v>
      </c>
      <c r="I1560" t="s">
        <v>131</v>
      </c>
      <c r="J1560" t="s">
        <v>2596</v>
      </c>
      <c r="K1560" t="s">
        <v>152</v>
      </c>
      <c r="L1560" t="s">
        <v>18998</v>
      </c>
      <c r="M1560" t="s">
        <v>18998</v>
      </c>
      <c r="P1560" s="31" t="str">
        <f t="shared" si="75"/>
        <v>Rana Homoeo Hall (Doc. Khondokar Anisuzzaman)</v>
      </c>
    </row>
    <row r="1561" spans="1:16" hidden="1">
      <c r="A1561" t="str">
        <f t="shared" si="73"/>
        <v>45-351</v>
      </c>
      <c r="B1561">
        <f t="shared" si="74"/>
        <v>45</v>
      </c>
      <c r="C1561">
        <v>351</v>
      </c>
      <c r="D1561" t="s">
        <v>99</v>
      </c>
      <c r="E1561" t="s">
        <v>9022</v>
      </c>
      <c r="F1561">
        <v>9502</v>
      </c>
      <c r="G1561" t="s">
        <v>9023</v>
      </c>
      <c r="H1561">
        <v>17126142892</v>
      </c>
      <c r="I1561" t="s">
        <v>131</v>
      </c>
      <c r="J1561" t="s">
        <v>132</v>
      </c>
      <c r="K1561" t="s">
        <v>152</v>
      </c>
      <c r="L1561" t="s">
        <v>9020</v>
      </c>
      <c r="M1561" t="s">
        <v>9020</v>
      </c>
      <c r="P1561" s="31" t="str">
        <f t="shared" si="75"/>
        <v>Rased Homoeo Hall (Dr. Raseduzzaman)</v>
      </c>
    </row>
    <row r="1562" spans="1:16" hidden="1">
      <c r="A1562" t="str">
        <f t="shared" si="73"/>
        <v>46-351</v>
      </c>
      <c r="B1562">
        <f t="shared" si="74"/>
        <v>46</v>
      </c>
      <c r="C1562">
        <v>351</v>
      </c>
      <c r="D1562" t="s">
        <v>99</v>
      </c>
      <c r="E1562" t="s">
        <v>9034</v>
      </c>
      <c r="F1562">
        <v>9517</v>
      </c>
      <c r="G1562" t="s">
        <v>810</v>
      </c>
      <c r="H1562">
        <v>1725818533</v>
      </c>
      <c r="I1562" t="s">
        <v>131</v>
      </c>
      <c r="J1562" t="s">
        <v>397</v>
      </c>
      <c r="K1562" t="s">
        <v>138</v>
      </c>
      <c r="L1562" t="s">
        <v>756</v>
      </c>
      <c r="M1562" t="s">
        <v>756</v>
      </c>
      <c r="P1562" s="31" t="str">
        <f t="shared" si="75"/>
        <v>Rodro Homoeo Hall (Dr. Sownd Kumar)</v>
      </c>
    </row>
    <row r="1563" spans="1:16" hidden="1">
      <c r="A1563" t="str">
        <f t="shared" si="73"/>
        <v>47-351</v>
      </c>
      <c r="B1563">
        <f t="shared" si="74"/>
        <v>47</v>
      </c>
      <c r="C1563">
        <v>351</v>
      </c>
      <c r="D1563" t="s">
        <v>99</v>
      </c>
      <c r="E1563" t="s">
        <v>16993</v>
      </c>
      <c r="F1563">
        <v>13669</v>
      </c>
      <c r="G1563" t="s">
        <v>16994</v>
      </c>
      <c r="H1563" t="s">
        <v>16995</v>
      </c>
      <c r="I1563" t="s">
        <v>11054</v>
      </c>
      <c r="J1563" t="s">
        <v>132</v>
      </c>
      <c r="K1563" t="s">
        <v>152</v>
      </c>
      <c r="L1563" t="s">
        <v>16916</v>
      </c>
      <c r="M1563" t="s">
        <v>16996</v>
      </c>
      <c r="P1563" s="31" t="str">
        <f t="shared" si="75"/>
        <v>Rosnee Homoeo Hall  ( Ezabul Islam )</v>
      </c>
    </row>
    <row r="1564" spans="1:16" hidden="1">
      <c r="A1564" t="str">
        <f t="shared" si="73"/>
        <v>48-351</v>
      </c>
      <c r="B1564">
        <f t="shared" si="74"/>
        <v>48</v>
      </c>
      <c r="C1564">
        <v>351</v>
      </c>
      <c r="D1564" t="s">
        <v>99</v>
      </c>
      <c r="E1564" t="s">
        <v>7756</v>
      </c>
      <c r="F1564">
        <v>9507</v>
      </c>
      <c r="G1564" t="s">
        <v>368</v>
      </c>
      <c r="H1564">
        <v>1715447980</v>
      </c>
      <c r="I1564" t="s">
        <v>131</v>
      </c>
      <c r="J1564" t="s">
        <v>172</v>
      </c>
      <c r="K1564" t="s">
        <v>138</v>
      </c>
      <c r="L1564" t="s">
        <v>9026</v>
      </c>
      <c r="M1564" t="s">
        <v>9026</v>
      </c>
      <c r="P1564" s="31" t="str">
        <f t="shared" si="75"/>
        <v>Santo Homoeo Hall (Dr. Santu)</v>
      </c>
    </row>
    <row r="1565" spans="1:16" hidden="1">
      <c r="A1565" t="str">
        <f t="shared" si="73"/>
        <v>49-351</v>
      </c>
      <c r="B1565">
        <f t="shared" si="74"/>
        <v>49</v>
      </c>
      <c r="C1565">
        <v>351</v>
      </c>
      <c r="D1565" t="s">
        <v>99</v>
      </c>
      <c r="E1565" t="s">
        <v>16913</v>
      </c>
      <c r="F1565">
        <v>13629</v>
      </c>
      <c r="G1565" t="s">
        <v>16914</v>
      </c>
      <c r="H1565">
        <v>1740929815</v>
      </c>
      <c r="I1565" t="s">
        <v>11054</v>
      </c>
      <c r="J1565" t="s">
        <v>16915</v>
      </c>
      <c r="K1565" t="s">
        <v>152</v>
      </c>
      <c r="L1565" t="s">
        <v>16916</v>
      </c>
      <c r="M1565" t="s">
        <v>16917</v>
      </c>
      <c r="P1565" s="31" t="str">
        <f t="shared" si="75"/>
        <v>Sheser Homio Hall  (Shidur Rahaman )</v>
      </c>
    </row>
    <row r="1566" spans="1:16" hidden="1">
      <c r="A1566" t="str">
        <f t="shared" si="73"/>
        <v>50-351</v>
      </c>
      <c r="B1566">
        <f t="shared" si="74"/>
        <v>50</v>
      </c>
      <c r="C1566">
        <v>351</v>
      </c>
      <c r="D1566" t="s">
        <v>99</v>
      </c>
      <c r="E1566" t="s">
        <v>16997</v>
      </c>
      <c r="F1566">
        <v>13672</v>
      </c>
      <c r="G1566" t="s">
        <v>16998</v>
      </c>
      <c r="H1566">
        <v>1719573581</v>
      </c>
      <c r="I1566" t="s">
        <v>11054</v>
      </c>
      <c r="J1566" t="s">
        <v>132</v>
      </c>
      <c r="K1566" t="s">
        <v>152</v>
      </c>
      <c r="L1566" t="s">
        <v>16985</v>
      </c>
      <c r="M1566" t="s">
        <v>16999</v>
      </c>
      <c r="P1566" s="31" t="str">
        <f t="shared" si="75"/>
        <v>Shilpee Homoeo Hall  ( Nuruzzaman )</v>
      </c>
    </row>
    <row r="1567" spans="1:16" hidden="1">
      <c r="A1567" t="str">
        <f t="shared" si="73"/>
        <v>51-351</v>
      </c>
      <c r="B1567">
        <f t="shared" si="74"/>
        <v>51</v>
      </c>
      <c r="C1567">
        <v>351</v>
      </c>
      <c r="D1567" t="s">
        <v>99</v>
      </c>
      <c r="E1567" t="s">
        <v>497</v>
      </c>
      <c r="F1567">
        <v>9534</v>
      </c>
      <c r="G1567" t="s">
        <v>9048</v>
      </c>
      <c r="H1567">
        <v>1791441010</v>
      </c>
      <c r="I1567" t="s">
        <v>131</v>
      </c>
      <c r="J1567" t="s">
        <v>230</v>
      </c>
      <c r="K1567" t="s">
        <v>152</v>
      </c>
      <c r="L1567" t="s">
        <v>2639</v>
      </c>
      <c r="M1567" t="s">
        <v>9045</v>
      </c>
      <c r="P1567" s="31" t="str">
        <f t="shared" si="75"/>
        <v>Soni Homoeo Hall (Dr. )</v>
      </c>
    </row>
    <row r="1568" spans="1:16" hidden="1">
      <c r="A1568" t="str">
        <f t="shared" si="73"/>
        <v>52-351</v>
      </c>
      <c r="B1568">
        <f t="shared" si="74"/>
        <v>52</v>
      </c>
      <c r="C1568">
        <v>351</v>
      </c>
      <c r="D1568" t="s">
        <v>99</v>
      </c>
      <c r="E1568" t="s">
        <v>16641</v>
      </c>
      <c r="F1568">
        <v>13512</v>
      </c>
      <c r="G1568" t="s">
        <v>16642</v>
      </c>
      <c r="H1568">
        <v>1724386867</v>
      </c>
      <c r="I1568" t="s">
        <v>11054</v>
      </c>
      <c r="K1568" t="s">
        <v>138</v>
      </c>
      <c r="L1568" t="s">
        <v>16643</v>
      </c>
      <c r="M1568" t="s">
        <v>16644</v>
      </c>
      <c r="P1568" s="31" t="str">
        <f t="shared" si="75"/>
        <v>Sordar Homio Hall  (Doc. Abdul Halim )</v>
      </c>
    </row>
    <row r="1569" spans="1:16" hidden="1">
      <c r="A1569" t="str">
        <f t="shared" si="73"/>
        <v>53-351</v>
      </c>
      <c r="B1569">
        <f t="shared" si="74"/>
        <v>53</v>
      </c>
      <c r="C1569">
        <v>351</v>
      </c>
      <c r="D1569" t="s">
        <v>99</v>
      </c>
      <c r="E1569" t="s">
        <v>497</v>
      </c>
      <c r="F1569">
        <v>9498</v>
      </c>
      <c r="G1569" t="s">
        <v>495</v>
      </c>
      <c r="H1569">
        <v>1816606137</v>
      </c>
      <c r="I1569" t="s">
        <v>131</v>
      </c>
      <c r="J1569" t="s">
        <v>132</v>
      </c>
      <c r="K1569" t="s">
        <v>152</v>
      </c>
      <c r="L1569" t="s">
        <v>9020</v>
      </c>
      <c r="M1569" t="s">
        <v>9020</v>
      </c>
      <c r="P1569" s="31" t="str">
        <f t="shared" si="75"/>
        <v>Sorif Homoeo Hall (Dr. )</v>
      </c>
    </row>
    <row r="1570" spans="1:16" hidden="1">
      <c r="A1570" t="str">
        <f t="shared" si="73"/>
        <v>54-351</v>
      </c>
      <c r="B1570">
        <f t="shared" si="74"/>
        <v>54</v>
      </c>
      <c r="C1570">
        <v>351</v>
      </c>
      <c r="D1570" t="s">
        <v>99</v>
      </c>
      <c r="E1570" t="s">
        <v>12524</v>
      </c>
      <c r="F1570">
        <v>11584</v>
      </c>
      <c r="G1570" t="s">
        <v>12525</v>
      </c>
      <c r="H1570">
        <v>1740406520</v>
      </c>
      <c r="I1570" t="s">
        <v>131</v>
      </c>
      <c r="J1570" t="s">
        <v>2596</v>
      </c>
      <c r="K1570" t="s">
        <v>138</v>
      </c>
      <c r="L1570" t="s">
        <v>2639</v>
      </c>
      <c r="M1570" t="s">
        <v>12526</v>
      </c>
      <c r="P1570" s="31" t="str">
        <f t="shared" si="75"/>
        <v>Tarin Homoeo Hall (Doctor Shema Ahamed)</v>
      </c>
    </row>
    <row r="1571" spans="1:16" hidden="1">
      <c r="A1571" t="str">
        <f t="shared" si="73"/>
        <v>55-351</v>
      </c>
      <c r="B1571">
        <f t="shared" si="74"/>
        <v>55</v>
      </c>
      <c r="C1571">
        <v>351</v>
      </c>
      <c r="D1571" t="s">
        <v>99</v>
      </c>
      <c r="E1571" t="s">
        <v>9030</v>
      </c>
      <c r="F1571">
        <v>9512</v>
      </c>
      <c r="G1571" t="s">
        <v>9031</v>
      </c>
      <c r="H1571">
        <v>17100034270</v>
      </c>
      <c r="I1571" t="s">
        <v>253</v>
      </c>
      <c r="J1571" t="s">
        <v>172</v>
      </c>
      <c r="K1571" t="s">
        <v>152</v>
      </c>
      <c r="L1571" t="s">
        <v>9026</v>
      </c>
      <c r="M1571" t="s">
        <v>9026</v>
      </c>
      <c r="P1571" s="31" t="str">
        <f t="shared" si="75"/>
        <v>The Disease Trement Center (Dr. Mobaser Ahosan)</v>
      </c>
    </row>
    <row r="1572" spans="1:16" hidden="1">
      <c r="A1572" t="str">
        <f t="shared" si="73"/>
        <v>56-351</v>
      </c>
      <c r="B1572">
        <f t="shared" si="74"/>
        <v>56</v>
      </c>
      <c r="C1572">
        <v>351</v>
      </c>
      <c r="D1572" t="s">
        <v>99</v>
      </c>
      <c r="E1572" t="s">
        <v>10539</v>
      </c>
      <c r="F1572">
        <v>10650</v>
      </c>
      <c r="G1572" t="s">
        <v>10540</v>
      </c>
      <c r="H1572">
        <v>1741400414</v>
      </c>
      <c r="I1572" t="s">
        <v>131</v>
      </c>
      <c r="J1572" t="s">
        <v>2596</v>
      </c>
      <c r="K1572" t="s">
        <v>152</v>
      </c>
      <c r="L1572" t="s">
        <v>10541</v>
      </c>
      <c r="M1572" t="s">
        <v>10542</v>
      </c>
      <c r="P1572" s="31" t="str">
        <f t="shared" si="75"/>
        <v>Tincture Homoeo Hall (Mohammed Jabedur Rahaman)</v>
      </c>
    </row>
    <row r="1573" spans="1:16" hidden="1">
      <c r="A1573" t="str">
        <f t="shared" si="73"/>
        <v>57-351</v>
      </c>
      <c r="B1573">
        <f t="shared" si="74"/>
        <v>57</v>
      </c>
      <c r="C1573">
        <v>351</v>
      </c>
      <c r="D1573" t="s">
        <v>99</v>
      </c>
      <c r="E1573" t="s">
        <v>9046</v>
      </c>
      <c r="F1573">
        <v>9532</v>
      </c>
      <c r="G1573" t="s">
        <v>9047</v>
      </c>
      <c r="H1573">
        <v>1724136862</v>
      </c>
      <c r="I1573" t="s">
        <v>131</v>
      </c>
      <c r="J1573" t="s">
        <v>230</v>
      </c>
      <c r="K1573" t="s">
        <v>138</v>
      </c>
      <c r="L1573" t="s">
        <v>2639</v>
      </c>
      <c r="M1573" t="s">
        <v>9045</v>
      </c>
      <c r="P1573" s="31" t="str">
        <f t="shared" si="75"/>
        <v>Toku Homoeo Hall (Dr. Nura Alam)</v>
      </c>
    </row>
    <row r="1574" spans="1:16" hidden="1">
      <c r="A1574" t="str">
        <f t="shared" si="73"/>
        <v>1-373</v>
      </c>
      <c r="B1574">
        <f t="shared" si="74"/>
        <v>1</v>
      </c>
      <c r="C1574">
        <v>373</v>
      </c>
      <c r="D1574" t="s">
        <v>9754</v>
      </c>
      <c r="E1574" t="s">
        <v>3289</v>
      </c>
      <c r="F1574">
        <v>10105</v>
      </c>
      <c r="G1574" t="s">
        <v>276</v>
      </c>
      <c r="H1574">
        <v>1744339513</v>
      </c>
      <c r="I1574" t="s">
        <v>131</v>
      </c>
      <c r="J1574" t="s">
        <v>172</v>
      </c>
      <c r="K1574" t="s">
        <v>133</v>
      </c>
      <c r="L1574" t="s">
        <v>6179</v>
      </c>
      <c r="M1574" t="s">
        <v>6185</v>
      </c>
      <c r="P1574" s="31" t="str">
        <f t="shared" si="75"/>
        <v>Abdullah Homoeo Hall (Dr. Abdullah)</v>
      </c>
    </row>
    <row r="1575" spans="1:16" hidden="1">
      <c r="A1575" t="str">
        <f t="shared" si="73"/>
        <v>2-373</v>
      </c>
      <c r="B1575">
        <f t="shared" si="74"/>
        <v>2</v>
      </c>
      <c r="C1575">
        <v>373</v>
      </c>
      <c r="D1575" t="s">
        <v>9754</v>
      </c>
      <c r="E1575" t="s">
        <v>6265</v>
      </c>
      <c r="F1575">
        <v>10237</v>
      </c>
      <c r="G1575" t="s">
        <v>939</v>
      </c>
      <c r="H1575">
        <v>1722319561</v>
      </c>
      <c r="I1575" t="s">
        <v>6187</v>
      </c>
      <c r="J1575" t="s">
        <v>306</v>
      </c>
      <c r="K1575" t="s">
        <v>152</v>
      </c>
      <c r="L1575" t="s">
        <v>6254</v>
      </c>
      <c r="M1575" t="s">
        <v>6266</v>
      </c>
      <c r="P1575" s="31" t="str">
        <f t="shared" si="75"/>
        <v>Adhunik Homoeo Hall (Dr. Abul Azad)</v>
      </c>
    </row>
    <row r="1576" spans="1:16" hidden="1">
      <c r="A1576" t="str">
        <f t="shared" si="73"/>
        <v>3-373</v>
      </c>
      <c r="B1576">
        <f t="shared" si="74"/>
        <v>3</v>
      </c>
      <c r="C1576">
        <v>373</v>
      </c>
      <c r="D1576" t="s">
        <v>9754</v>
      </c>
      <c r="E1576" t="s">
        <v>2131</v>
      </c>
      <c r="F1576">
        <v>10186</v>
      </c>
      <c r="G1576" t="s">
        <v>6200</v>
      </c>
      <c r="H1576">
        <v>1716732689</v>
      </c>
      <c r="I1576" t="s">
        <v>131</v>
      </c>
      <c r="J1576" t="s">
        <v>397</v>
      </c>
      <c r="K1576" t="s">
        <v>152</v>
      </c>
      <c r="L1576" t="s">
        <v>6192</v>
      </c>
      <c r="M1576" t="s">
        <v>6192</v>
      </c>
      <c r="P1576" s="31" t="str">
        <f t="shared" si="75"/>
        <v>Adorsho  Homoeo Hall (Dr. Aminul)</v>
      </c>
    </row>
    <row r="1577" spans="1:16" hidden="1">
      <c r="A1577" t="str">
        <f t="shared" si="73"/>
        <v>4-373</v>
      </c>
      <c r="B1577">
        <f t="shared" si="74"/>
        <v>4</v>
      </c>
      <c r="C1577">
        <v>373</v>
      </c>
      <c r="D1577" t="s">
        <v>9754</v>
      </c>
      <c r="E1577" t="s">
        <v>412</v>
      </c>
      <c r="F1577">
        <v>10188</v>
      </c>
      <c r="G1577" t="s">
        <v>6200</v>
      </c>
      <c r="H1577">
        <v>1740973166</v>
      </c>
      <c r="I1577" t="s">
        <v>131</v>
      </c>
      <c r="J1577" t="s">
        <v>397</v>
      </c>
      <c r="K1577" t="s">
        <v>138</v>
      </c>
      <c r="L1577" t="s">
        <v>6192</v>
      </c>
      <c r="M1577" t="s">
        <v>6202</v>
      </c>
      <c r="P1577" s="31" t="str">
        <f t="shared" si="75"/>
        <v>Adorsho  Homoeo Hall (Dr. Masum)</v>
      </c>
    </row>
    <row r="1578" spans="1:16" hidden="1">
      <c r="A1578" t="str">
        <f t="shared" si="73"/>
        <v>5-373</v>
      </c>
      <c r="B1578">
        <f t="shared" si="74"/>
        <v>5</v>
      </c>
      <c r="C1578">
        <v>373</v>
      </c>
      <c r="D1578" t="s">
        <v>9754</v>
      </c>
      <c r="E1578" t="s">
        <v>6203</v>
      </c>
      <c r="F1578">
        <v>10189</v>
      </c>
      <c r="G1578" t="s">
        <v>6200</v>
      </c>
      <c r="H1578">
        <v>1734807822</v>
      </c>
      <c r="I1578" t="s">
        <v>131</v>
      </c>
      <c r="J1578" t="s">
        <v>397</v>
      </c>
      <c r="K1578" t="s">
        <v>133</v>
      </c>
      <c r="L1578" t="s">
        <v>6192</v>
      </c>
      <c r="M1578" t="s">
        <v>6204</v>
      </c>
      <c r="P1578" s="31" t="str">
        <f t="shared" si="75"/>
        <v>Adorsho  Homoeo Hall (Dr. Bisharot Ali)</v>
      </c>
    </row>
    <row r="1579" spans="1:16" hidden="1">
      <c r="A1579" t="str">
        <f t="shared" si="73"/>
        <v>6-373</v>
      </c>
      <c r="B1579">
        <f t="shared" si="74"/>
        <v>6</v>
      </c>
      <c r="C1579">
        <v>373</v>
      </c>
      <c r="D1579" t="s">
        <v>9754</v>
      </c>
      <c r="E1579" t="s">
        <v>6213</v>
      </c>
      <c r="F1579">
        <v>10196</v>
      </c>
      <c r="G1579" t="s">
        <v>6200</v>
      </c>
      <c r="H1579">
        <v>1713720523</v>
      </c>
      <c r="I1579" t="s">
        <v>131</v>
      </c>
      <c r="J1579" t="s">
        <v>230</v>
      </c>
      <c r="K1579" t="s">
        <v>138</v>
      </c>
      <c r="L1579" t="s">
        <v>6214</v>
      </c>
      <c r="M1579" t="s">
        <v>6215</v>
      </c>
      <c r="P1579" s="31" t="str">
        <f t="shared" si="75"/>
        <v>Adorsho  Homoeo Hall (Dr. Almas)</v>
      </c>
    </row>
    <row r="1580" spans="1:16" hidden="1">
      <c r="A1580" t="str">
        <f t="shared" si="73"/>
        <v>7-373</v>
      </c>
      <c r="B1580">
        <f t="shared" si="74"/>
        <v>7</v>
      </c>
      <c r="C1580">
        <v>373</v>
      </c>
      <c r="D1580" t="s">
        <v>9754</v>
      </c>
      <c r="E1580" t="s">
        <v>6184</v>
      </c>
      <c r="F1580">
        <v>10098</v>
      </c>
      <c r="G1580" t="s">
        <v>312</v>
      </c>
      <c r="H1580">
        <v>1713643272</v>
      </c>
      <c r="I1580" t="s">
        <v>131</v>
      </c>
      <c r="J1580" t="s">
        <v>172</v>
      </c>
      <c r="K1580" t="s">
        <v>138</v>
      </c>
      <c r="L1580" t="s">
        <v>6179</v>
      </c>
      <c r="M1580" t="s">
        <v>6185</v>
      </c>
      <c r="P1580" s="31" t="str">
        <f t="shared" si="75"/>
        <v>Adorsho Homoeo Hall (Dr. Abeur Rahman)</v>
      </c>
    </row>
    <row r="1581" spans="1:16" hidden="1">
      <c r="A1581" t="str">
        <f t="shared" si="73"/>
        <v>8-373</v>
      </c>
      <c r="B1581">
        <f t="shared" si="74"/>
        <v>8</v>
      </c>
      <c r="C1581">
        <v>373</v>
      </c>
      <c r="D1581" t="s">
        <v>9754</v>
      </c>
      <c r="E1581" t="s">
        <v>6222</v>
      </c>
      <c r="F1581">
        <v>10205</v>
      </c>
      <c r="G1581" t="s">
        <v>312</v>
      </c>
      <c r="H1581">
        <v>1741186471</v>
      </c>
      <c r="I1581" t="s">
        <v>131</v>
      </c>
      <c r="J1581" t="s">
        <v>230</v>
      </c>
      <c r="K1581" t="s">
        <v>152</v>
      </c>
      <c r="L1581" t="s">
        <v>6214</v>
      </c>
      <c r="M1581" t="s">
        <v>6223</v>
      </c>
      <c r="P1581" s="31" t="str">
        <f t="shared" si="75"/>
        <v>Adorsho Homoeo Hall (Dr. Sumon Ali)</v>
      </c>
    </row>
    <row r="1582" spans="1:16" hidden="1">
      <c r="A1582" t="str">
        <f t="shared" si="73"/>
        <v>9-373</v>
      </c>
      <c r="B1582">
        <f t="shared" si="74"/>
        <v>9</v>
      </c>
      <c r="C1582">
        <v>373</v>
      </c>
      <c r="D1582" t="s">
        <v>9754</v>
      </c>
      <c r="E1582" t="s">
        <v>6205</v>
      </c>
      <c r="F1582">
        <v>10191</v>
      </c>
      <c r="G1582" t="s">
        <v>926</v>
      </c>
      <c r="H1582">
        <v>1744564244</v>
      </c>
      <c r="I1582" t="s">
        <v>131</v>
      </c>
      <c r="J1582" t="s">
        <v>397</v>
      </c>
      <c r="K1582" t="s">
        <v>133</v>
      </c>
      <c r="L1582" t="s">
        <v>6192</v>
      </c>
      <c r="M1582" t="s">
        <v>6206</v>
      </c>
      <c r="P1582" s="31" t="str">
        <f t="shared" si="75"/>
        <v>Ali Homoeo Hall (Dr. Md. Ali)</v>
      </c>
    </row>
    <row r="1583" spans="1:16" hidden="1">
      <c r="A1583" t="str">
        <f t="shared" si="73"/>
        <v>10-373</v>
      </c>
      <c r="B1583">
        <f t="shared" si="74"/>
        <v>10</v>
      </c>
      <c r="C1583">
        <v>373</v>
      </c>
      <c r="D1583" t="s">
        <v>9754</v>
      </c>
      <c r="E1583" t="s">
        <v>925</v>
      </c>
      <c r="F1583">
        <v>10229</v>
      </c>
      <c r="G1583" t="s">
        <v>926</v>
      </c>
      <c r="H1583">
        <v>1710138195</v>
      </c>
      <c r="I1583" t="s">
        <v>131</v>
      </c>
      <c r="J1583" t="s">
        <v>306</v>
      </c>
      <c r="K1583" t="s">
        <v>133</v>
      </c>
      <c r="L1583" t="s">
        <v>6254</v>
      </c>
      <c r="M1583" t="s">
        <v>6254</v>
      </c>
      <c r="P1583" s="31" t="str">
        <f t="shared" si="75"/>
        <v>Ali Homoeo Hall (Dr. Mohammad Ali)</v>
      </c>
    </row>
    <row r="1584" spans="1:16" hidden="1">
      <c r="A1584" t="str">
        <f t="shared" si="73"/>
        <v>11-373</v>
      </c>
      <c r="B1584">
        <f t="shared" si="74"/>
        <v>11</v>
      </c>
      <c r="C1584">
        <v>373</v>
      </c>
      <c r="D1584" t="s">
        <v>9754</v>
      </c>
      <c r="E1584" t="s">
        <v>6196</v>
      </c>
      <c r="F1584">
        <v>10183</v>
      </c>
      <c r="G1584" t="s">
        <v>6197</v>
      </c>
      <c r="H1584">
        <v>1710071482</v>
      </c>
      <c r="I1584" t="s">
        <v>131</v>
      </c>
      <c r="J1584" t="s">
        <v>397</v>
      </c>
      <c r="K1584" t="s">
        <v>138</v>
      </c>
      <c r="L1584" t="s">
        <v>6192</v>
      </c>
      <c r="M1584" t="s">
        <v>6193</v>
      </c>
      <c r="P1584" s="31" t="str">
        <f t="shared" si="75"/>
        <v>Asif Homoeo Hall (Dr. Akhtarul Islam)</v>
      </c>
    </row>
    <row r="1585" spans="1:16" hidden="1">
      <c r="A1585" t="str">
        <f t="shared" si="73"/>
        <v>12-373</v>
      </c>
      <c r="B1585">
        <f t="shared" si="74"/>
        <v>12</v>
      </c>
      <c r="C1585">
        <v>373</v>
      </c>
      <c r="D1585" t="s">
        <v>9754</v>
      </c>
      <c r="E1585" t="s">
        <v>838</v>
      </c>
      <c r="F1585">
        <v>10201</v>
      </c>
      <c r="G1585" t="s">
        <v>385</v>
      </c>
      <c r="H1585">
        <v>1728458814</v>
      </c>
      <c r="I1585" t="s">
        <v>6187</v>
      </c>
      <c r="J1585" t="s">
        <v>230</v>
      </c>
      <c r="K1585" t="s">
        <v>152</v>
      </c>
      <c r="L1585" t="s">
        <v>6214</v>
      </c>
      <c r="M1585" t="s">
        <v>6214</v>
      </c>
      <c r="P1585" s="31" t="str">
        <f t="shared" si="75"/>
        <v>Asma Homoeo Hall (Dr. Alauddin)</v>
      </c>
    </row>
    <row r="1586" spans="1:16" hidden="1">
      <c r="A1586" t="str">
        <f t="shared" si="73"/>
        <v>13-373</v>
      </c>
      <c r="B1586">
        <f t="shared" si="74"/>
        <v>13</v>
      </c>
      <c r="C1586">
        <v>373</v>
      </c>
      <c r="D1586" t="s">
        <v>9754</v>
      </c>
      <c r="E1586" t="s">
        <v>6270</v>
      </c>
      <c r="F1586">
        <v>10211</v>
      </c>
      <c r="G1586" t="s">
        <v>9855</v>
      </c>
      <c r="H1586">
        <v>1728459124</v>
      </c>
      <c r="I1586" t="s">
        <v>131</v>
      </c>
      <c r="J1586" t="s">
        <v>230</v>
      </c>
      <c r="K1586" t="s">
        <v>152</v>
      </c>
      <c r="L1586" t="s">
        <v>6214</v>
      </c>
      <c r="M1586" t="s">
        <v>9856</v>
      </c>
      <c r="P1586" s="31" t="str">
        <f t="shared" si="75"/>
        <v>Aysha Homoeo Chikitsaloy (Dr. Kamal Uddin)</v>
      </c>
    </row>
    <row r="1587" spans="1:16" hidden="1">
      <c r="A1587" t="str">
        <f t="shared" si="73"/>
        <v>14-373</v>
      </c>
      <c r="B1587">
        <f t="shared" si="74"/>
        <v>14</v>
      </c>
      <c r="C1587">
        <v>373</v>
      </c>
      <c r="D1587" t="s">
        <v>9754</v>
      </c>
      <c r="E1587" t="s">
        <v>6269</v>
      </c>
      <c r="F1587">
        <v>10242</v>
      </c>
      <c r="G1587" t="s">
        <v>898</v>
      </c>
      <c r="H1587">
        <v>1761749449</v>
      </c>
      <c r="I1587" t="s">
        <v>131</v>
      </c>
      <c r="J1587" t="s">
        <v>306</v>
      </c>
      <c r="K1587" t="s">
        <v>152</v>
      </c>
      <c r="L1587" t="s">
        <v>6254</v>
      </c>
      <c r="M1587" t="s">
        <v>6268</v>
      </c>
      <c r="P1587" s="31" t="str">
        <f t="shared" si="75"/>
        <v>Azim Homoeo Hall (Dr. Azim Uddin)</v>
      </c>
    </row>
    <row r="1588" spans="1:16" hidden="1">
      <c r="A1588" t="str">
        <f t="shared" si="73"/>
        <v>15-373</v>
      </c>
      <c r="B1588">
        <f t="shared" si="74"/>
        <v>15</v>
      </c>
      <c r="C1588">
        <v>373</v>
      </c>
      <c r="D1588" t="s">
        <v>9754</v>
      </c>
      <c r="E1588" t="s">
        <v>6257</v>
      </c>
      <c r="F1588">
        <v>10232</v>
      </c>
      <c r="G1588" t="s">
        <v>6258</v>
      </c>
      <c r="H1588">
        <v>1719035046</v>
      </c>
      <c r="I1588" t="s">
        <v>131</v>
      </c>
      <c r="J1588" t="s">
        <v>306</v>
      </c>
      <c r="K1588" t="s">
        <v>138</v>
      </c>
      <c r="L1588" t="s">
        <v>6254</v>
      </c>
      <c r="M1588" t="s">
        <v>6254</v>
      </c>
      <c r="P1588" s="31" t="str">
        <f t="shared" si="75"/>
        <v>Begum Homoeo Hall (Dr. Ekramul Haque)</v>
      </c>
    </row>
    <row r="1589" spans="1:16" hidden="1">
      <c r="A1589" t="str">
        <f t="shared" si="73"/>
        <v>16-373</v>
      </c>
      <c r="B1589">
        <f t="shared" si="74"/>
        <v>16</v>
      </c>
      <c r="C1589">
        <v>373</v>
      </c>
      <c r="D1589" t="s">
        <v>9754</v>
      </c>
      <c r="E1589" t="s">
        <v>6252</v>
      </c>
      <c r="F1589">
        <v>10228</v>
      </c>
      <c r="G1589" t="s">
        <v>6253</v>
      </c>
      <c r="H1589">
        <v>1721799110</v>
      </c>
      <c r="I1589" t="s">
        <v>131</v>
      </c>
      <c r="J1589" t="s">
        <v>306</v>
      </c>
      <c r="K1589" t="s">
        <v>133</v>
      </c>
      <c r="L1589" t="s">
        <v>6254</v>
      </c>
      <c r="M1589" t="s">
        <v>6254</v>
      </c>
      <c r="P1589" s="31" t="str">
        <f t="shared" si="75"/>
        <v>Bengale Homoeo Hall (Dr. Babu Khan)</v>
      </c>
    </row>
    <row r="1590" spans="1:16" hidden="1">
      <c r="A1590" t="str">
        <f t="shared" si="73"/>
        <v>17-373</v>
      </c>
      <c r="B1590">
        <f t="shared" si="74"/>
        <v>17</v>
      </c>
      <c r="C1590">
        <v>373</v>
      </c>
      <c r="D1590" t="s">
        <v>9754</v>
      </c>
      <c r="E1590" t="s">
        <v>6194</v>
      </c>
      <c r="F1590">
        <v>10181</v>
      </c>
      <c r="G1590" t="s">
        <v>6195</v>
      </c>
      <c r="H1590">
        <v>1719866605</v>
      </c>
      <c r="I1590" t="s">
        <v>131</v>
      </c>
      <c r="J1590" t="s">
        <v>397</v>
      </c>
      <c r="K1590" t="s">
        <v>138</v>
      </c>
      <c r="L1590" t="s">
        <v>6192</v>
      </c>
      <c r="M1590" t="s">
        <v>6193</v>
      </c>
      <c r="P1590" s="31" t="str">
        <f t="shared" si="75"/>
        <v>Bilkis Homoeo Hall (Dr. Samim)</v>
      </c>
    </row>
    <row r="1591" spans="1:16" hidden="1">
      <c r="A1591" t="str">
        <f t="shared" si="73"/>
        <v>18-373</v>
      </c>
      <c r="B1591">
        <f t="shared" si="74"/>
        <v>18</v>
      </c>
      <c r="C1591">
        <v>373</v>
      </c>
      <c r="D1591" t="s">
        <v>9754</v>
      </c>
      <c r="E1591" t="s">
        <v>6186</v>
      </c>
      <c r="F1591">
        <v>10103</v>
      </c>
      <c r="G1591" t="s">
        <v>6078</v>
      </c>
      <c r="H1591">
        <v>1773934772</v>
      </c>
      <c r="I1591" t="s">
        <v>6187</v>
      </c>
      <c r="J1591" t="s">
        <v>172</v>
      </c>
      <c r="K1591" t="s">
        <v>152</v>
      </c>
      <c r="L1591" t="s">
        <v>6179</v>
      </c>
      <c r="M1591" t="s">
        <v>6183</v>
      </c>
      <c r="P1591" s="31" t="str">
        <f t="shared" si="75"/>
        <v>Bishmillah Homoeo Hall (Dr. Safikul Islam)</v>
      </c>
    </row>
    <row r="1592" spans="1:16" hidden="1">
      <c r="A1592" t="str">
        <f t="shared" si="73"/>
        <v>19-373</v>
      </c>
      <c r="B1592">
        <f t="shared" si="74"/>
        <v>19</v>
      </c>
      <c r="C1592">
        <v>373</v>
      </c>
      <c r="D1592" t="s">
        <v>9754</v>
      </c>
      <c r="E1592" t="s">
        <v>9804</v>
      </c>
      <c r="F1592">
        <v>10214</v>
      </c>
      <c r="G1592" t="s">
        <v>9805</v>
      </c>
      <c r="H1592">
        <v>1773053040</v>
      </c>
      <c r="I1592" t="s">
        <v>9806</v>
      </c>
      <c r="J1592" t="s">
        <v>274</v>
      </c>
      <c r="K1592">
        <v>0</v>
      </c>
      <c r="L1592" t="s">
        <v>9807</v>
      </c>
      <c r="M1592" t="s">
        <v>9808</v>
      </c>
      <c r="P1592" s="31" t="str">
        <f t="shared" si="75"/>
        <v>Biswas Homeo Chikithsaloy (Dr. Md. Rezul Karim)</v>
      </c>
    </row>
    <row r="1593" spans="1:16" hidden="1">
      <c r="A1593" t="str">
        <f t="shared" si="73"/>
        <v>20-373</v>
      </c>
      <c r="B1593">
        <f t="shared" si="74"/>
        <v>20</v>
      </c>
      <c r="C1593">
        <v>373</v>
      </c>
      <c r="D1593" t="s">
        <v>9754</v>
      </c>
      <c r="E1593" t="s">
        <v>9830</v>
      </c>
      <c r="F1593">
        <v>10226</v>
      </c>
      <c r="G1593" t="s">
        <v>9805</v>
      </c>
      <c r="H1593">
        <v>1721665768</v>
      </c>
      <c r="I1593" t="s">
        <v>131</v>
      </c>
      <c r="J1593" t="s">
        <v>274</v>
      </c>
      <c r="K1593">
        <v>0</v>
      </c>
      <c r="L1593" t="s">
        <v>9824</v>
      </c>
      <c r="M1593" t="s">
        <v>9825</v>
      </c>
      <c r="P1593" s="31" t="str">
        <f t="shared" si="75"/>
        <v>Biswas Homeo Chikithsaloy (Dr. Subash Chandra Biswas)</v>
      </c>
    </row>
    <row r="1594" spans="1:16" hidden="1">
      <c r="A1594" t="str">
        <f t="shared" si="73"/>
        <v>21-373</v>
      </c>
      <c r="B1594">
        <f t="shared" si="74"/>
        <v>21</v>
      </c>
      <c r="C1594">
        <v>373</v>
      </c>
      <c r="D1594" t="s">
        <v>9754</v>
      </c>
      <c r="E1594" t="s">
        <v>6075</v>
      </c>
      <c r="F1594">
        <v>10185</v>
      </c>
      <c r="G1594" t="s">
        <v>6199</v>
      </c>
      <c r="H1594">
        <v>1717254747</v>
      </c>
      <c r="I1594" t="s">
        <v>131</v>
      </c>
      <c r="J1594" t="s">
        <v>397</v>
      </c>
      <c r="K1594" t="s">
        <v>138</v>
      </c>
      <c r="L1594" t="s">
        <v>6192</v>
      </c>
      <c r="M1594" t="s">
        <v>6192</v>
      </c>
      <c r="P1594" s="31" t="str">
        <f t="shared" si="75"/>
        <v>Boikali Homoeo Hall (Dr. Serajul Islam)</v>
      </c>
    </row>
    <row r="1595" spans="1:16" hidden="1">
      <c r="A1595" t="str">
        <f t="shared" si="73"/>
        <v>22-373</v>
      </c>
      <c r="B1595">
        <f t="shared" si="74"/>
        <v>22</v>
      </c>
      <c r="C1595">
        <v>373</v>
      </c>
      <c r="D1595" t="s">
        <v>9754</v>
      </c>
      <c r="E1595" t="s">
        <v>9839</v>
      </c>
      <c r="F1595">
        <v>10234</v>
      </c>
      <c r="G1595" t="s">
        <v>9840</v>
      </c>
      <c r="H1595">
        <v>1739278865</v>
      </c>
      <c r="I1595" t="s">
        <v>131</v>
      </c>
      <c r="J1595" t="s">
        <v>306</v>
      </c>
      <c r="K1595" t="s">
        <v>152</v>
      </c>
      <c r="L1595" t="s">
        <v>6254</v>
      </c>
      <c r="M1595" t="s">
        <v>9841</v>
      </c>
      <c r="P1595" s="31" t="str">
        <f t="shared" si="75"/>
        <v>Dalim Homoeo Hall (Dr. Dalim)</v>
      </c>
    </row>
    <row r="1596" spans="1:16" hidden="1">
      <c r="A1596" t="str">
        <f t="shared" si="73"/>
        <v>23-373</v>
      </c>
      <c r="B1596">
        <f t="shared" si="74"/>
        <v>23</v>
      </c>
      <c r="C1596">
        <v>373</v>
      </c>
      <c r="D1596" t="s">
        <v>9754</v>
      </c>
      <c r="E1596" t="s">
        <v>9846</v>
      </c>
      <c r="F1596">
        <v>10239</v>
      </c>
      <c r="G1596" t="s">
        <v>9847</v>
      </c>
      <c r="H1596">
        <v>1750025740</v>
      </c>
      <c r="I1596" t="s">
        <v>6187</v>
      </c>
      <c r="J1596" t="s">
        <v>306</v>
      </c>
      <c r="K1596" t="s">
        <v>133</v>
      </c>
      <c r="L1596" t="s">
        <v>6254</v>
      </c>
      <c r="M1596" t="s">
        <v>6262</v>
      </c>
      <c r="P1596" s="31" t="str">
        <f t="shared" si="75"/>
        <v>Eshar Homoeo Hall (Dr. Esharul )</v>
      </c>
    </row>
    <row r="1597" spans="1:16" hidden="1">
      <c r="A1597" t="str">
        <f t="shared" si="73"/>
        <v>24-373</v>
      </c>
      <c r="B1597">
        <f t="shared" si="74"/>
        <v>24</v>
      </c>
      <c r="C1597">
        <v>373</v>
      </c>
      <c r="D1597" t="s">
        <v>9754</v>
      </c>
      <c r="E1597" t="s">
        <v>9822</v>
      </c>
      <c r="F1597">
        <v>10221</v>
      </c>
      <c r="G1597" t="s">
        <v>9823</v>
      </c>
      <c r="H1597">
        <v>1717137864</v>
      </c>
      <c r="I1597" t="s">
        <v>131</v>
      </c>
      <c r="J1597" t="s">
        <v>274</v>
      </c>
      <c r="K1597">
        <v>0</v>
      </c>
      <c r="L1597" t="s">
        <v>9824</v>
      </c>
      <c r="M1597" t="s">
        <v>9825</v>
      </c>
      <c r="P1597" s="31" t="str">
        <f t="shared" si="75"/>
        <v>Hamida Homeo Hall (Dr. Mustafizur Rahman)</v>
      </c>
    </row>
    <row r="1598" spans="1:16" hidden="1">
      <c r="A1598" t="str">
        <f t="shared" si="73"/>
        <v>25-373</v>
      </c>
      <c r="B1598">
        <f t="shared" si="74"/>
        <v>25</v>
      </c>
      <c r="C1598">
        <v>373</v>
      </c>
      <c r="D1598" t="s">
        <v>9754</v>
      </c>
      <c r="E1598" t="s">
        <v>6201</v>
      </c>
      <c r="F1598">
        <v>10187</v>
      </c>
      <c r="G1598" t="s">
        <v>243</v>
      </c>
      <c r="H1598">
        <v>1738612222</v>
      </c>
      <c r="I1598" t="s">
        <v>131</v>
      </c>
      <c r="J1598" t="s">
        <v>397</v>
      </c>
      <c r="K1598" t="s">
        <v>133</v>
      </c>
      <c r="L1598" t="s">
        <v>6192</v>
      </c>
      <c r="M1598" t="s">
        <v>6192</v>
      </c>
      <c r="P1598" s="31" t="str">
        <f t="shared" si="75"/>
        <v>Haniman Homoeo Hall (Dr. Jakir Hosen)</v>
      </c>
    </row>
    <row r="1599" spans="1:16" hidden="1">
      <c r="A1599" t="str">
        <f t="shared" si="73"/>
        <v>26-373</v>
      </c>
      <c r="B1599">
        <f t="shared" si="74"/>
        <v>26</v>
      </c>
      <c r="C1599">
        <v>373</v>
      </c>
      <c r="D1599" t="s">
        <v>9754</v>
      </c>
      <c r="E1599" t="s">
        <v>5223</v>
      </c>
      <c r="F1599">
        <v>10190</v>
      </c>
      <c r="G1599" t="s">
        <v>243</v>
      </c>
      <c r="H1599">
        <v>1726762422</v>
      </c>
      <c r="I1599" t="s">
        <v>131</v>
      </c>
      <c r="J1599" t="s">
        <v>397</v>
      </c>
      <c r="K1599" t="s">
        <v>152</v>
      </c>
      <c r="L1599" t="s">
        <v>6192</v>
      </c>
      <c r="M1599" t="s">
        <v>6204</v>
      </c>
      <c r="P1599" s="31" t="str">
        <f t="shared" si="75"/>
        <v>Haniman Homoeo Hall (Dr. Ajoy)</v>
      </c>
    </row>
    <row r="1600" spans="1:16" hidden="1">
      <c r="A1600" t="str">
        <f t="shared" si="73"/>
        <v>27-373</v>
      </c>
      <c r="B1600">
        <f t="shared" si="74"/>
        <v>27</v>
      </c>
      <c r="C1600">
        <v>373</v>
      </c>
      <c r="D1600" t="s">
        <v>9754</v>
      </c>
      <c r="E1600" t="s">
        <v>6256</v>
      </c>
      <c r="F1600">
        <v>10231</v>
      </c>
      <c r="G1600" t="s">
        <v>243</v>
      </c>
      <c r="H1600">
        <v>1733135066</v>
      </c>
      <c r="I1600" t="s">
        <v>131</v>
      </c>
      <c r="J1600" t="s">
        <v>306</v>
      </c>
      <c r="K1600" t="s">
        <v>133</v>
      </c>
      <c r="L1600" t="s">
        <v>6254</v>
      </c>
      <c r="M1600" t="s">
        <v>6254</v>
      </c>
      <c r="P1600" s="31" t="str">
        <f t="shared" si="75"/>
        <v>Haniman Homoeo Hall (Dr. Jarjis)</v>
      </c>
    </row>
    <row r="1601" spans="1:16" hidden="1">
      <c r="A1601" t="str">
        <f t="shared" si="73"/>
        <v>28-373</v>
      </c>
      <c r="B1601">
        <f t="shared" si="74"/>
        <v>28</v>
      </c>
      <c r="C1601">
        <v>373</v>
      </c>
      <c r="D1601" t="s">
        <v>9754</v>
      </c>
      <c r="E1601" t="s">
        <v>9852</v>
      </c>
      <c r="F1601">
        <v>10200</v>
      </c>
      <c r="G1601" t="s">
        <v>243</v>
      </c>
      <c r="H1601">
        <v>734531402</v>
      </c>
      <c r="I1601" t="s">
        <v>131</v>
      </c>
      <c r="J1601" t="s">
        <v>230</v>
      </c>
      <c r="K1601" t="s">
        <v>152</v>
      </c>
      <c r="L1601" t="s">
        <v>6214</v>
      </c>
      <c r="M1601" t="s">
        <v>6214</v>
      </c>
      <c r="P1601" s="31" t="str">
        <f t="shared" si="75"/>
        <v>Haniman Homoeo Hall (Dr. Bairul Islam)</v>
      </c>
    </row>
    <row r="1602" spans="1:16" hidden="1">
      <c r="A1602" t="str">
        <f t="shared" ref="A1602:A1665" si="76">B1602&amp;"-"&amp;C1602</f>
        <v>29-373</v>
      </c>
      <c r="B1602">
        <f t="shared" ref="B1602:B1665" si="77">IF(C1602=C1601,B1601+1,1)</f>
        <v>29</v>
      </c>
      <c r="C1602">
        <v>373</v>
      </c>
      <c r="D1602" t="s">
        <v>9754</v>
      </c>
      <c r="E1602" t="s">
        <v>9853</v>
      </c>
      <c r="F1602">
        <v>10210</v>
      </c>
      <c r="G1602" t="s">
        <v>2050</v>
      </c>
      <c r="H1602">
        <v>1715422258</v>
      </c>
      <c r="I1602" t="s">
        <v>131</v>
      </c>
      <c r="J1602" t="s">
        <v>230</v>
      </c>
      <c r="K1602" t="s">
        <v>133</v>
      </c>
      <c r="L1602" t="s">
        <v>6214</v>
      </c>
      <c r="M1602" t="s">
        <v>9854</v>
      </c>
      <c r="P1602" s="31" t="str">
        <f t="shared" ref="P1602:P1665" si="78">PROPER(G1602&amp;" ("&amp;E1602&amp;")")</f>
        <v>Haque Homoeo Hall (Dr. Omor Faruk)</v>
      </c>
    </row>
    <row r="1603" spans="1:16" hidden="1">
      <c r="A1603" t="str">
        <f t="shared" si="76"/>
        <v>30-373</v>
      </c>
      <c r="B1603">
        <f t="shared" si="77"/>
        <v>30</v>
      </c>
      <c r="C1603">
        <v>373</v>
      </c>
      <c r="D1603" t="s">
        <v>9754</v>
      </c>
      <c r="E1603" t="s">
        <v>9867</v>
      </c>
      <c r="F1603">
        <v>10220</v>
      </c>
      <c r="G1603" t="s">
        <v>9868</v>
      </c>
      <c r="H1603">
        <v>1712501938</v>
      </c>
      <c r="I1603" t="s">
        <v>131</v>
      </c>
      <c r="J1603" t="s">
        <v>274</v>
      </c>
      <c r="K1603">
        <v>0</v>
      </c>
      <c r="L1603" t="s">
        <v>9824</v>
      </c>
      <c r="M1603" t="s">
        <v>9825</v>
      </c>
      <c r="P1603" s="31" t="str">
        <f t="shared" si="78"/>
        <v>Islami Homeo Chikithsaloy (Dr. Abul Hasan Tanvir)</v>
      </c>
    </row>
    <row r="1604" spans="1:16" hidden="1">
      <c r="A1604" t="str">
        <f t="shared" si="76"/>
        <v>31-373</v>
      </c>
      <c r="B1604">
        <f t="shared" si="77"/>
        <v>31</v>
      </c>
      <c r="C1604">
        <v>373</v>
      </c>
      <c r="D1604" t="s">
        <v>9754</v>
      </c>
      <c r="E1604" t="s">
        <v>6122</v>
      </c>
      <c r="F1604">
        <v>10223</v>
      </c>
      <c r="G1604" t="s">
        <v>9869</v>
      </c>
      <c r="H1604">
        <v>1717635466</v>
      </c>
      <c r="I1604" t="s">
        <v>131</v>
      </c>
      <c r="J1604" t="s">
        <v>274</v>
      </c>
      <c r="K1604">
        <v>0</v>
      </c>
      <c r="L1604" t="s">
        <v>9824</v>
      </c>
      <c r="M1604" t="s">
        <v>9825</v>
      </c>
      <c r="P1604" s="31" t="str">
        <f t="shared" si="78"/>
        <v>Jabin Homeo Hall (Dr. Motahar Ali)</v>
      </c>
    </row>
    <row r="1605" spans="1:16" hidden="1">
      <c r="A1605" t="str">
        <f t="shared" si="76"/>
        <v>32-373</v>
      </c>
      <c r="B1605">
        <f t="shared" si="77"/>
        <v>32</v>
      </c>
      <c r="C1605">
        <v>373</v>
      </c>
      <c r="D1605" t="s">
        <v>9754</v>
      </c>
      <c r="E1605" t="s">
        <v>6218</v>
      </c>
      <c r="F1605">
        <v>10203</v>
      </c>
      <c r="G1605" t="s">
        <v>6219</v>
      </c>
      <c r="H1605">
        <v>1712850418</v>
      </c>
      <c r="I1605" t="s">
        <v>131</v>
      </c>
      <c r="J1605" t="s">
        <v>230</v>
      </c>
      <c r="K1605" t="s">
        <v>152</v>
      </c>
      <c r="L1605" t="s">
        <v>6214</v>
      </c>
      <c r="M1605" t="s">
        <v>6214</v>
      </c>
      <c r="P1605" s="31" t="str">
        <f t="shared" si="78"/>
        <v>Jahida Homoeo Hall (Dr. Harun-Or-Rashid)</v>
      </c>
    </row>
    <row r="1606" spans="1:16" hidden="1">
      <c r="A1606" t="str">
        <f t="shared" si="76"/>
        <v>33-373</v>
      </c>
      <c r="B1606">
        <f t="shared" si="77"/>
        <v>33</v>
      </c>
      <c r="C1606">
        <v>373</v>
      </c>
      <c r="D1606" t="s">
        <v>9754</v>
      </c>
      <c r="E1606" t="s">
        <v>3249</v>
      </c>
      <c r="F1606">
        <v>10204</v>
      </c>
      <c r="G1606" t="s">
        <v>6220</v>
      </c>
      <c r="H1606">
        <v>1720918475</v>
      </c>
      <c r="I1606" t="s">
        <v>6008</v>
      </c>
      <c r="J1606" t="s">
        <v>230</v>
      </c>
      <c r="K1606" t="s">
        <v>133</v>
      </c>
      <c r="L1606" t="s">
        <v>6214</v>
      </c>
      <c r="M1606" t="s">
        <v>6221</v>
      </c>
      <c r="P1606" s="31" t="str">
        <f t="shared" si="78"/>
        <v>Johirul Homoeo Hall (Dr. Johirul Islam)</v>
      </c>
    </row>
    <row r="1607" spans="1:16" hidden="1">
      <c r="A1607" t="str">
        <f t="shared" si="76"/>
        <v>34-373</v>
      </c>
      <c r="B1607">
        <f t="shared" si="77"/>
        <v>34</v>
      </c>
      <c r="C1607">
        <v>373</v>
      </c>
      <c r="D1607" t="s">
        <v>9754</v>
      </c>
      <c r="E1607" t="s">
        <v>6207</v>
      </c>
      <c r="F1607">
        <v>10192</v>
      </c>
      <c r="G1607" t="s">
        <v>6208</v>
      </c>
      <c r="H1607">
        <v>1716506890</v>
      </c>
      <c r="I1607" t="s">
        <v>131</v>
      </c>
      <c r="J1607" t="s">
        <v>397</v>
      </c>
      <c r="K1607" t="s">
        <v>152</v>
      </c>
      <c r="L1607" t="s">
        <v>6192</v>
      </c>
      <c r="M1607" t="s">
        <v>6209</v>
      </c>
      <c r="P1607" s="31" t="str">
        <f t="shared" si="78"/>
        <v>Jonaki Homoeo Hall (Dr. Selim Uddin)</v>
      </c>
    </row>
    <row r="1608" spans="1:16" hidden="1">
      <c r="A1608" t="str">
        <f t="shared" si="76"/>
        <v>35-373</v>
      </c>
      <c r="B1608">
        <f t="shared" si="77"/>
        <v>35</v>
      </c>
      <c r="C1608">
        <v>373</v>
      </c>
      <c r="D1608" t="s">
        <v>9754</v>
      </c>
      <c r="E1608" t="s">
        <v>1874</v>
      </c>
      <c r="F1608">
        <v>10100</v>
      </c>
      <c r="G1608" t="s">
        <v>1765</v>
      </c>
      <c r="H1608">
        <v>1729989767</v>
      </c>
      <c r="I1608" t="s">
        <v>131</v>
      </c>
      <c r="J1608" t="s">
        <v>172</v>
      </c>
      <c r="K1608" t="s">
        <v>152</v>
      </c>
      <c r="L1608" t="s">
        <v>6179</v>
      </c>
      <c r="M1608" t="s">
        <v>6185</v>
      </c>
      <c r="P1608" s="31" t="str">
        <f t="shared" si="78"/>
        <v>Jononi Homoeo Hall (Dr. Robiul Islam)</v>
      </c>
    </row>
    <row r="1609" spans="1:16" hidden="1">
      <c r="A1609" t="str">
        <f t="shared" si="76"/>
        <v>36-373</v>
      </c>
      <c r="B1609">
        <f t="shared" si="77"/>
        <v>36</v>
      </c>
      <c r="C1609">
        <v>373</v>
      </c>
      <c r="D1609" t="s">
        <v>9754</v>
      </c>
      <c r="E1609" t="s">
        <v>9828</v>
      </c>
      <c r="F1609">
        <v>10224</v>
      </c>
      <c r="G1609" t="s">
        <v>9870</v>
      </c>
      <c r="H1609">
        <v>1718880802</v>
      </c>
      <c r="I1609" t="s">
        <v>131</v>
      </c>
      <c r="J1609" t="s">
        <v>274</v>
      </c>
      <c r="K1609">
        <v>0</v>
      </c>
      <c r="L1609" t="s">
        <v>9824</v>
      </c>
      <c r="M1609" t="s">
        <v>9825</v>
      </c>
      <c r="P1609" s="31" t="str">
        <f t="shared" si="78"/>
        <v>Jonoseba Homio Hall (Dr. Azizul Islam)</v>
      </c>
    </row>
    <row r="1610" spans="1:16" hidden="1">
      <c r="A1610" t="str">
        <f t="shared" si="76"/>
        <v>37-373</v>
      </c>
      <c r="B1610">
        <f t="shared" si="77"/>
        <v>37</v>
      </c>
      <c r="C1610">
        <v>373</v>
      </c>
      <c r="D1610" t="s">
        <v>9754</v>
      </c>
      <c r="E1610" t="s">
        <v>6216</v>
      </c>
      <c r="F1610">
        <v>10197</v>
      </c>
      <c r="G1610" t="s">
        <v>2068</v>
      </c>
      <c r="H1610">
        <v>1713785874</v>
      </c>
      <c r="I1610" t="s">
        <v>131</v>
      </c>
      <c r="J1610" t="s">
        <v>230</v>
      </c>
      <c r="K1610" t="s">
        <v>138</v>
      </c>
      <c r="L1610" t="s">
        <v>6214</v>
      </c>
      <c r="M1610" t="s">
        <v>6215</v>
      </c>
      <c r="P1610" s="31" t="str">
        <f t="shared" si="78"/>
        <v>Jonoseba Homoeo Hall (Dr. Ashraful)</v>
      </c>
    </row>
    <row r="1611" spans="1:16" hidden="1">
      <c r="A1611" t="str">
        <f t="shared" si="76"/>
        <v>38-373</v>
      </c>
      <c r="B1611">
        <f t="shared" si="77"/>
        <v>38</v>
      </c>
      <c r="C1611">
        <v>373</v>
      </c>
      <c r="D1611" t="s">
        <v>9754</v>
      </c>
      <c r="E1611" t="s">
        <v>3194</v>
      </c>
      <c r="F1611">
        <v>10240</v>
      </c>
      <c r="G1611" t="s">
        <v>6267</v>
      </c>
      <c r="H1611">
        <v>1713701220</v>
      </c>
      <c r="I1611" t="s">
        <v>131</v>
      </c>
      <c r="J1611" t="s">
        <v>306</v>
      </c>
      <c r="K1611" t="s">
        <v>138</v>
      </c>
      <c r="L1611" t="s">
        <v>6254</v>
      </c>
      <c r="M1611" t="s">
        <v>6268</v>
      </c>
      <c r="P1611" s="31" t="str">
        <f t="shared" si="78"/>
        <v>Jonota Homoeo Hall (Dr. Emdadul Haque)</v>
      </c>
    </row>
    <row r="1612" spans="1:16" hidden="1">
      <c r="A1612" t="str">
        <f t="shared" si="76"/>
        <v>39-373</v>
      </c>
      <c r="B1612">
        <f t="shared" si="77"/>
        <v>39</v>
      </c>
      <c r="C1612">
        <v>373</v>
      </c>
      <c r="D1612" t="s">
        <v>9754</v>
      </c>
      <c r="E1612" t="s">
        <v>9755</v>
      </c>
      <c r="F1612">
        <v>10106</v>
      </c>
      <c r="G1612" t="s">
        <v>9756</v>
      </c>
      <c r="H1612">
        <v>1725873810</v>
      </c>
      <c r="I1612" t="s">
        <v>131</v>
      </c>
      <c r="J1612" t="s">
        <v>172</v>
      </c>
      <c r="K1612" t="s">
        <v>152</v>
      </c>
      <c r="L1612" t="s">
        <v>6179</v>
      </c>
      <c r="M1612" t="s">
        <v>6185</v>
      </c>
      <c r="P1612" s="31" t="str">
        <f t="shared" si="78"/>
        <v>Joynal Homoeo Hall (Dr. Joynal)</v>
      </c>
    </row>
    <row r="1613" spans="1:16" hidden="1">
      <c r="A1613" t="str">
        <f t="shared" si="76"/>
        <v>40-373</v>
      </c>
      <c r="B1613">
        <f t="shared" si="77"/>
        <v>40</v>
      </c>
      <c r="C1613">
        <v>373</v>
      </c>
      <c r="D1613" t="s">
        <v>9754</v>
      </c>
      <c r="E1613" t="s">
        <v>2978</v>
      </c>
      <c r="F1613">
        <v>10208</v>
      </c>
      <c r="G1613" t="s">
        <v>6229</v>
      </c>
      <c r="H1613">
        <v>1761589763</v>
      </c>
      <c r="I1613" t="s">
        <v>6187</v>
      </c>
      <c r="J1613" t="s">
        <v>230</v>
      </c>
      <c r="K1613" t="s">
        <v>152</v>
      </c>
      <c r="L1613" t="s">
        <v>6214</v>
      </c>
      <c r="M1613" t="s">
        <v>6228</v>
      </c>
      <c r="P1613" s="31" t="str">
        <f t="shared" si="78"/>
        <v>Khairul Homoeo Hall (Dr. Khairul Islam)</v>
      </c>
    </row>
    <row r="1614" spans="1:16" hidden="1">
      <c r="A1614" t="str">
        <f t="shared" si="76"/>
        <v>41-373</v>
      </c>
      <c r="B1614">
        <f t="shared" si="77"/>
        <v>41</v>
      </c>
      <c r="C1614">
        <v>373</v>
      </c>
      <c r="D1614" t="s">
        <v>9754</v>
      </c>
      <c r="E1614" t="s">
        <v>6211</v>
      </c>
      <c r="F1614">
        <v>10195</v>
      </c>
      <c r="G1614" t="s">
        <v>6212</v>
      </c>
      <c r="H1614">
        <v>1726809349</v>
      </c>
      <c r="I1614" t="s">
        <v>131</v>
      </c>
      <c r="J1614" t="s">
        <v>397</v>
      </c>
      <c r="K1614" t="s">
        <v>133</v>
      </c>
      <c r="L1614" t="s">
        <v>6192</v>
      </c>
      <c r="M1614" t="s">
        <v>6204</v>
      </c>
      <c r="P1614" s="31" t="str">
        <f t="shared" si="78"/>
        <v>M.B Homoeo Hall (Dr. Altaf Hossain)</v>
      </c>
    </row>
    <row r="1615" spans="1:16" hidden="1">
      <c r="A1615" t="str">
        <f t="shared" si="76"/>
        <v>42-373</v>
      </c>
      <c r="B1615">
        <f t="shared" si="77"/>
        <v>42</v>
      </c>
      <c r="C1615">
        <v>373</v>
      </c>
      <c r="D1615" t="s">
        <v>9754</v>
      </c>
      <c r="E1615" t="s">
        <v>3369</v>
      </c>
      <c r="F1615">
        <v>10218</v>
      </c>
      <c r="G1615" t="s">
        <v>9865</v>
      </c>
      <c r="H1615">
        <v>1749786180</v>
      </c>
      <c r="I1615" t="s">
        <v>6008</v>
      </c>
      <c r="J1615" t="s">
        <v>274</v>
      </c>
      <c r="K1615">
        <v>0</v>
      </c>
      <c r="L1615" t="s">
        <v>9807</v>
      </c>
      <c r="M1615" t="s">
        <v>9808</v>
      </c>
      <c r="P1615" s="31" t="str">
        <f t="shared" si="78"/>
        <v>M/S Hamid Pharmacy (Dr. Md. Abdul Hamid)</v>
      </c>
    </row>
    <row r="1616" spans="1:16" hidden="1">
      <c r="A1616" t="str">
        <f t="shared" si="76"/>
        <v>43-373</v>
      </c>
      <c r="B1616">
        <f t="shared" si="77"/>
        <v>43</v>
      </c>
      <c r="C1616">
        <v>373</v>
      </c>
      <c r="D1616" t="s">
        <v>9754</v>
      </c>
      <c r="E1616" t="s">
        <v>995</v>
      </c>
      <c r="F1616">
        <v>10212</v>
      </c>
      <c r="G1616" t="s">
        <v>9857</v>
      </c>
      <c r="H1616">
        <v>1721101459</v>
      </c>
      <c r="I1616" t="s">
        <v>131</v>
      </c>
      <c r="J1616" t="s">
        <v>274</v>
      </c>
      <c r="K1616">
        <v>0</v>
      </c>
      <c r="L1616" t="s">
        <v>9807</v>
      </c>
      <c r="M1616" t="s">
        <v>9808</v>
      </c>
      <c r="P1616" s="31" t="str">
        <f t="shared" si="78"/>
        <v>M/S Jannat Homeo Hall (Dr. Sirajul Islam)</v>
      </c>
    </row>
    <row r="1617" spans="1:16" hidden="1">
      <c r="A1617" t="str">
        <f t="shared" si="76"/>
        <v>44-373</v>
      </c>
      <c r="B1617">
        <f t="shared" si="77"/>
        <v>44</v>
      </c>
      <c r="C1617">
        <v>373</v>
      </c>
      <c r="D1617" t="s">
        <v>9754</v>
      </c>
      <c r="E1617" t="s">
        <v>9826</v>
      </c>
      <c r="F1617">
        <v>10222</v>
      </c>
      <c r="G1617" t="s">
        <v>9827</v>
      </c>
      <c r="H1617">
        <v>1743946230</v>
      </c>
      <c r="I1617" t="s">
        <v>131</v>
      </c>
      <c r="J1617" t="s">
        <v>274</v>
      </c>
      <c r="K1617">
        <v>0</v>
      </c>
      <c r="L1617" t="s">
        <v>9824</v>
      </c>
      <c r="M1617" t="s">
        <v>9825</v>
      </c>
      <c r="P1617" s="31" t="str">
        <f t="shared" si="78"/>
        <v>Maa Baba Homeo Hall (Dr. Md. Abdul Hannan)</v>
      </c>
    </row>
    <row r="1618" spans="1:16" hidden="1">
      <c r="A1618" t="str">
        <f t="shared" si="76"/>
        <v>45-373</v>
      </c>
      <c r="B1618">
        <f t="shared" si="77"/>
        <v>45</v>
      </c>
      <c r="C1618">
        <v>373</v>
      </c>
      <c r="D1618" t="s">
        <v>9754</v>
      </c>
      <c r="E1618" t="s">
        <v>2027</v>
      </c>
      <c r="F1618">
        <v>10193</v>
      </c>
      <c r="G1618" t="s">
        <v>6210</v>
      </c>
      <c r="H1618">
        <v>1734007105</v>
      </c>
      <c r="I1618" t="s">
        <v>131</v>
      </c>
      <c r="J1618" t="s">
        <v>397</v>
      </c>
      <c r="K1618" t="s">
        <v>138</v>
      </c>
      <c r="L1618" t="s">
        <v>6192</v>
      </c>
      <c r="M1618" t="s">
        <v>6209</v>
      </c>
      <c r="P1618" s="31" t="str">
        <f t="shared" si="78"/>
        <v>Maa Baba Homoeo Hall (Dr. Monirul Islam)</v>
      </c>
    </row>
    <row r="1619" spans="1:16" hidden="1">
      <c r="A1619" t="str">
        <f t="shared" si="76"/>
        <v>46-373</v>
      </c>
      <c r="B1619">
        <f t="shared" si="77"/>
        <v>46</v>
      </c>
      <c r="C1619">
        <v>373</v>
      </c>
      <c r="D1619" t="s">
        <v>9754</v>
      </c>
      <c r="E1619" t="s">
        <v>5446</v>
      </c>
      <c r="F1619">
        <v>10182</v>
      </c>
      <c r="G1619" t="s">
        <v>1111</v>
      </c>
      <c r="H1619">
        <v>1717624401</v>
      </c>
      <c r="I1619" t="s">
        <v>131</v>
      </c>
      <c r="J1619" t="s">
        <v>397</v>
      </c>
      <c r="K1619" t="s">
        <v>138</v>
      </c>
      <c r="L1619" t="s">
        <v>6192</v>
      </c>
      <c r="M1619" t="s">
        <v>6193</v>
      </c>
      <c r="P1619" s="31" t="str">
        <f t="shared" si="78"/>
        <v>Maa Homoeo Hall (Dr. Sadikul Islam)</v>
      </c>
    </row>
    <row r="1620" spans="1:16" hidden="1">
      <c r="A1620" t="str">
        <f t="shared" si="76"/>
        <v>47-373</v>
      </c>
      <c r="B1620">
        <f t="shared" si="77"/>
        <v>47</v>
      </c>
      <c r="C1620">
        <v>373</v>
      </c>
      <c r="D1620" t="s">
        <v>9754</v>
      </c>
      <c r="E1620" t="s">
        <v>907</v>
      </c>
      <c r="F1620">
        <v>10102</v>
      </c>
      <c r="G1620" t="s">
        <v>1111</v>
      </c>
      <c r="H1620">
        <v>1785239036</v>
      </c>
      <c r="I1620" t="s">
        <v>131</v>
      </c>
      <c r="J1620" t="s">
        <v>172</v>
      </c>
      <c r="K1620" t="s">
        <v>152</v>
      </c>
      <c r="L1620" t="s">
        <v>6179</v>
      </c>
      <c r="M1620" t="s">
        <v>3550</v>
      </c>
      <c r="P1620" s="31" t="str">
        <f t="shared" si="78"/>
        <v>Maa Homoeo Hall (Dr. Nasir Uddin)</v>
      </c>
    </row>
    <row r="1621" spans="1:16" hidden="1">
      <c r="A1621" t="str">
        <f t="shared" si="76"/>
        <v>48-373</v>
      </c>
      <c r="B1621">
        <f t="shared" si="77"/>
        <v>48</v>
      </c>
      <c r="C1621">
        <v>373</v>
      </c>
      <c r="D1621" t="s">
        <v>9754</v>
      </c>
      <c r="E1621" t="s">
        <v>6260</v>
      </c>
      <c r="F1621">
        <v>10235</v>
      </c>
      <c r="G1621" t="s">
        <v>6261</v>
      </c>
      <c r="H1621">
        <v>1718675212</v>
      </c>
      <c r="I1621" t="s">
        <v>131</v>
      </c>
      <c r="J1621" t="s">
        <v>306</v>
      </c>
      <c r="K1621" t="s">
        <v>133</v>
      </c>
      <c r="L1621" t="s">
        <v>6254</v>
      </c>
      <c r="M1621" t="s">
        <v>6262</v>
      </c>
      <c r="P1621" s="31" t="str">
        <f t="shared" si="78"/>
        <v>Medical Homoeo Hall (Dr. Subrata)</v>
      </c>
    </row>
    <row r="1622" spans="1:16" hidden="1">
      <c r="A1622" t="str">
        <f t="shared" si="76"/>
        <v>49-373</v>
      </c>
      <c r="B1622">
        <f t="shared" si="77"/>
        <v>49</v>
      </c>
      <c r="C1622">
        <v>373</v>
      </c>
      <c r="D1622" t="s">
        <v>9754</v>
      </c>
      <c r="E1622" t="s">
        <v>3351</v>
      </c>
      <c r="F1622">
        <v>10177</v>
      </c>
      <c r="G1622" t="s">
        <v>4994</v>
      </c>
      <c r="H1622">
        <v>1715845591</v>
      </c>
      <c r="I1622" t="s">
        <v>131</v>
      </c>
      <c r="J1622" t="s">
        <v>172</v>
      </c>
      <c r="K1622" t="s">
        <v>133</v>
      </c>
      <c r="L1622" t="s">
        <v>6179</v>
      </c>
      <c r="M1622" t="s">
        <v>18999</v>
      </c>
      <c r="P1622" s="31" t="str">
        <f t="shared" si="78"/>
        <v>Modern Homoeo Clinic (Dr. Abdul Latif)</v>
      </c>
    </row>
    <row r="1623" spans="1:16" hidden="1">
      <c r="A1623" t="str">
        <f t="shared" si="76"/>
        <v>50-373</v>
      </c>
      <c r="B1623">
        <f t="shared" si="77"/>
        <v>50</v>
      </c>
      <c r="C1623">
        <v>373</v>
      </c>
      <c r="D1623" t="s">
        <v>9754</v>
      </c>
      <c r="E1623" t="s">
        <v>2090</v>
      </c>
      <c r="F1623">
        <v>10184</v>
      </c>
      <c r="G1623" t="s">
        <v>6198</v>
      </c>
      <c r="H1623">
        <v>1757960170</v>
      </c>
      <c r="I1623" t="s">
        <v>131</v>
      </c>
      <c r="J1623" t="s">
        <v>397</v>
      </c>
      <c r="K1623" t="s">
        <v>133</v>
      </c>
      <c r="L1623" t="s">
        <v>6192</v>
      </c>
      <c r="M1623" t="s">
        <v>6192</v>
      </c>
      <c r="P1623" s="31" t="str">
        <f t="shared" si="78"/>
        <v>Mondol Homoeo Hall (Dr. Abdul Alim)</v>
      </c>
    </row>
    <row r="1624" spans="1:16" hidden="1">
      <c r="A1624" t="str">
        <f t="shared" si="76"/>
        <v>51-373</v>
      </c>
      <c r="B1624">
        <f t="shared" si="77"/>
        <v>51</v>
      </c>
      <c r="C1624">
        <v>373</v>
      </c>
      <c r="D1624" t="s">
        <v>9754</v>
      </c>
      <c r="E1624" t="s">
        <v>2829</v>
      </c>
      <c r="F1624">
        <v>10227</v>
      </c>
      <c r="G1624" t="s">
        <v>9872</v>
      </c>
      <c r="H1624">
        <v>1558400148</v>
      </c>
      <c r="I1624" t="s">
        <v>131</v>
      </c>
      <c r="J1624" t="s">
        <v>274</v>
      </c>
      <c r="K1624">
        <v>0</v>
      </c>
      <c r="L1624" t="s">
        <v>9824</v>
      </c>
      <c r="M1624" t="s">
        <v>9825</v>
      </c>
      <c r="P1624" s="31" t="str">
        <f t="shared" si="78"/>
        <v>Moon Homeo Ghor (Dr. Kholilur Rahman)</v>
      </c>
    </row>
    <row r="1625" spans="1:16" hidden="1">
      <c r="A1625" t="str">
        <f t="shared" si="76"/>
        <v>52-373</v>
      </c>
      <c r="B1625">
        <f t="shared" si="77"/>
        <v>52</v>
      </c>
      <c r="C1625">
        <v>373</v>
      </c>
      <c r="D1625" t="s">
        <v>9754</v>
      </c>
      <c r="E1625" t="s">
        <v>3227</v>
      </c>
      <c r="F1625">
        <v>10099</v>
      </c>
      <c r="G1625" t="s">
        <v>2086</v>
      </c>
      <c r="H1625">
        <v>1725820424</v>
      </c>
      <c r="I1625" t="s">
        <v>131</v>
      </c>
      <c r="J1625" t="s">
        <v>172</v>
      </c>
      <c r="K1625" t="s">
        <v>133</v>
      </c>
      <c r="L1625" t="s">
        <v>6179</v>
      </c>
      <c r="M1625" t="s">
        <v>6185</v>
      </c>
      <c r="P1625" s="31" t="str">
        <f t="shared" si="78"/>
        <v>Mordern Homoeo Hall (Dr. Abdul Wadud)</v>
      </c>
    </row>
    <row r="1626" spans="1:16" hidden="1">
      <c r="A1626" t="str">
        <f t="shared" si="76"/>
        <v>53-373</v>
      </c>
      <c r="B1626">
        <f t="shared" si="77"/>
        <v>53</v>
      </c>
      <c r="C1626">
        <v>373</v>
      </c>
      <c r="D1626" t="s">
        <v>9754</v>
      </c>
      <c r="E1626" t="s">
        <v>5479</v>
      </c>
      <c r="F1626">
        <v>10178</v>
      </c>
      <c r="G1626" t="s">
        <v>9761</v>
      </c>
      <c r="H1626">
        <v>1715973605</v>
      </c>
      <c r="I1626" t="s">
        <v>131</v>
      </c>
      <c r="J1626" t="s">
        <v>172</v>
      </c>
      <c r="K1626" t="s">
        <v>152</v>
      </c>
      <c r="L1626" t="s">
        <v>6179</v>
      </c>
      <c r="M1626" t="s">
        <v>1522</v>
      </c>
      <c r="P1626" s="31" t="str">
        <f t="shared" si="78"/>
        <v>Mousumi Homoeo Clinic (Dr. Mustafijur Rahman)</v>
      </c>
    </row>
    <row r="1627" spans="1:16" hidden="1">
      <c r="A1627" t="str">
        <f t="shared" si="76"/>
        <v>54-373</v>
      </c>
      <c r="B1627">
        <f t="shared" si="77"/>
        <v>54</v>
      </c>
      <c r="C1627">
        <v>373</v>
      </c>
      <c r="D1627" t="s">
        <v>9754</v>
      </c>
      <c r="E1627" t="s">
        <v>6226</v>
      </c>
      <c r="F1627">
        <v>10207</v>
      </c>
      <c r="G1627" t="s">
        <v>6227</v>
      </c>
      <c r="H1627">
        <v>1714473661</v>
      </c>
      <c r="I1627" t="s">
        <v>6187</v>
      </c>
      <c r="J1627" t="s">
        <v>230</v>
      </c>
      <c r="K1627" t="s">
        <v>133</v>
      </c>
      <c r="L1627" t="s">
        <v>6214</v>
      </c>
      <c r="M1627" t="s">
        <v>6228</v>
      </c>
      <c r="P1627" s="31" t="str">
        <f t="shared" si="78"/>
        <v>Najrul Homoeo Hall (Dr. Najrul Islam)</v>
      </c>
    </row>
    <row r="1628" spans="1:16" hidden="1">
      <c r="A1628" t="str">
        <f t="shared" si="76"/>
        <v>55-373</v>
      </c>
      <c r="B1628">
        <f t="shared" si="77"/>
        <v>55</v>
      </c>
      <c r="C1628">
        <v>373</v>
      </c>
      <c r="D1628" t="s">
        <v>9754</v>
      </c>
      <c r="E1628" t="s">
        <v>5446</v>
      </c>
      <c r="F1628">
        <v>10230</v>
      </c>
      <c r="G1628" t="s">
        <v>6255</v>
      </c>
      <c r="H1628">
        <v>1715433961</v>
      </c>
      <c r="I1628" t="s">
        <v>131</v>
      </c>
      <c r="J1628" t="s">
        <v>306</v>
      </c>
      <c r="K1628" t="s">
        <v>133</v>
      </c>
      <c r="L1628" t="s">
        <v>6254</v>
      </c>
      <c r="M1628" t="s">
        <v>6254</v>
      </c>
      <c r="P1628" s="31" t="str">
        <f t="shared" si="78"/>
        <v>Nasrin Homoeo Hall (Dr. Sadikul Islam)</v>
      </c>
    </row>
    <row r="1629" spans="1:16" hidden="1">
      <c r="A1629" t="str">
        <f t="shared" si="76"/>
        <v>56-373</v>
      </c>
      <c r="B1629">
        <f t="shared" si="77"/>
        <v>56</v>
      </c>
      <c r="C1629">
        <v>373</v>
      </c>
      <c r="D1629" t="s">
        <v>9754</v>
      </c>
      <c r="E1629" t="s">
        <v>907</v>
      </c>
      <c r="F1629">
        <v>10202</v>
      </c>
      <c r="G1629" t="s">
        <v>6255</v>
      </c>
      <c r="H1629">
        <v>1728006950</v>
      </c>
      <c r="I1629" t="s">
        <v>131</v>
      </c>
      <c r="J1629" t="s">
        <v>230</v>
      </c>
      <c r="K1629" t="s">
        <v>133</v>
      </c>
      <c r="L1629" t="s">
        <v>6214</v>
      </c>
      <c r="M1629" t="s">
        <v>6214</v>
      </c>
      <c r="P1629" s="31" t="str">
        <f t="shared" si="78"/>
        <v>Nasrin Homoeo Hall (Dr. Nasir Uddin)</v>
      </c>
    </row>
    <row r="1630" spans="1:16" hidden="1">
      <c r="A1630" t="str">
        <f t="shared" si="76"/>
        <v>57-373</v>
      </c>
      <c r="B1630">
        <f t="shared" si="77"/>
        <v>57</v>
      </c>
      <c r="C1630">
        <v>373</v>
      </c>
      <c r="D1630" t="s">
        <v>9754</v>
      </c>
      <c r="E1630" t="s">
        <v>961</v>
      </c>
      <c r="F1630">
        <v>10101</v>
      </c>
      <c r="G1630" t="s">
        <v>549</v>
      </c>
      <c r="H1630">
        <v>1718047246</v>
      </c>
      <c r="I1630" t="s">
        <v>131</v>
      </c>
      <c r="J1630" t="s">
        <v>172</v>
      </c>
      <c r="K1630" t="s">
        <v>152</v>
      </c>
      <c r="L1630" t="s">
        <v>6179</v>
      </c>
      <c r="M1630" t="s">
        <v>6185</v>
      </c>
      <c r="P1630" s="31" t="str">
        <f t="shared" si="78"/>
        <v>National Homoeo Hall (Dr. Mamun)</v>
      </c>
    </row>
    <row r="1631" spans="1:16" hidden="1">
      <c r="A1631" t="str">
        <f t="shared" si="76"/>
        <v>58-373</v>
      </c>
      <c r="B1631">
        <f t="shared" si="77"/>
        <v>58</v>
      </c>
      <c r="C1631">
        <v>373</v>
      </c>
      <c r="D1631" t="s">
        <v>9754</v>
      </c>
      <c r="E1631" t="s">
        <v>9844</v>
      </c>
      <c r="F1631">
        <v>10238</v>
      </c>
      <c r="G1631" t="s">
        <v>7476</v>
      </c>
      <c r="H1631">
        <v>1724669953</v>
      </c>
      <c r="I1631" t="s">
        <v>131</v>
      </c>
      <c r="J1631" t="s">
        <v>306</v>
      </c>
      <c r="K1631" t="s">
        <v>152</v>
      </c>
      <c r="L1631" t="s">
        <v>6254</v>
      </c>
      <c r="M1631" t="s">
        <v>6266</v>
      </c>
      <c r="P1631" s="31" t="str">
        <f t="shared" si="78"/>
        <v>Nur Jahan Homoeo Hall (Dr. Firoz Ali)</v>
      </c>
    </row>
    <row r="1632" spans="1:16" hidden="1">
      <c r="A1632" t="str">
        <f t="shared" si="76"/>
        <v>59-373</v>
      </c>
      <c r="B1632">
        <f t="shared" si="77"/>
        <v>59</v>
      </c>
      <c r="C1632">
        <v>373</v>
      </c>
      <c r="D1632" t="s">
        <v>9754</v>
      </c>
      <c r="E1632" t="s">
        <v>2049</v>
      </c>
      <c r="F1632">
        <v>10233</v>
      </c>
      <c r="G1632" t="s">
        <v>6259</v>
      </c>
      <c r="H1632">
        <v>1825067264</v>
      </c>
      <c r="I1632" t="s">
        <v>131</v>
      </c>
      <c r="J1632" t="s">
        <v>306</v>
      </c>
      <c r="K1632" t="s">
        <v>152</v>
      </c>
      <c r="L1632" t="s">
        <v>6254</v>
      </c>
      <c r="M1632" t="s">
        <v>6254</v>
      </c>
      <c r="P1632" s="31" t="str">
        <f t="shared" si="78"/>
        <v>Nurani Homoeo Hall (Dr. Enamul Haque)</v>
      </c>
    </row>
    <row r="1633" spans="1:16" hidden="1">
      <c r="A1633" t="str">
        <f t="shared" si="76"/>
        <v>60-373</v>
      </c>
      <c r="B1633">
        <f t="shared" si="77"/>
        <v>60</v>
      </c>
      <c r="C1633">
        <v>373</v>
      </c>
      <c r="D1633" t="s">
        <v>9754</v>
      </c>
      <c r="E1633" t="s">
        <v>6181</v>
      </c>
      <c r="F1633">
        <v>10097</v>
      </c>
      <c r="G1633" t="s">
        <v>6182</v>
      </c>
      <c r="H1633">
        <v>1783845234</v>
      </c>
      <c r="I1633" t="s">
        <v>131</v>
      </c>
      <c r="J1633" t="s">
        <v>172</v>
      </c>
      <c r="K1633" t="s">
        <v>152</v>
      </c>
      <c r="L1633" t="s">
        <v>6179</v>
      </c>
      <c r="M1633" t="s">
        <v>6183</v>
      </c>
      <c r="P1633" s="31" t="str">
        <f t="shared" si="78"/>
        <v>Paris Homoeo Hall (Dr. Kotu)</v>
      </c>
    </row>
    <row r="1634" spans="1:16" hidden="1">
      <c r="A1634" t="str">
        <f t="shared" si="76"/>
        <v>61-373</v>
      </c>
      <c r="B1634">
        <f t="shared" si="77"/>
        <v>61</v>
      </c>
      <c r="C1634">
        <v>373</v>
      </c>
      <c r="D1634" t="s">
        <v>9754</v>
      </c>
      <c r="E1634" t="s">
        <v>6263</v>
      </c>
      <c r="F1634">
        <v>10236</v>
      </c>
      <c r="G1634" t="s">
        <v>828</v>
      </c>
      <c r="H1634">
        <v>1747386760</v>
      </c>
      <c r="I1634" t="s">
        <v>6187</v>
      </c>
      <c r="J1634" t="s">
        <v>306</v>
      </c>
      <c r="K1634" t="s">
        <v>133</v>
      </c>
      <c r="L1634" t="s">
        <v>6254</v>
      </c>
      <c r="M1634" t="s">
        <v>6264</v>
      </c>
      <c r="P1634" s="31" t="str">
        <f t="shared" si="78"/>
        <v>Parul Homoeo Hall (Dr. Parul Islam)</v>
      </c>
    </row>
    <row r="1635" spans="1:16" hidden="1">
      <c r="A1635" t="str">
        <f t="shared" si="76"/>
        <v>62-373</v>
      </c>
      <c r="B1635">
        <f t="shared" si="77"/>
        <v>62</v>
      </c>
      <c r="C1635">
        <v>373</v>
      </c>
      <c r="D1635" t="s">
        <v>9754</v>
      </c>
      <c r="E1635" t="s">
        <v>9829</v>
      </c>
      <c r="F1635">
        <v>10225</v>
      </c>
      <c r="G1635" t="s">
        <v>9871</v>
      </c>
      <c r="H1635">
        <v>1738799258</v>
      </c>
      <c r="I1635" t="s">
        <v>6008</v>
      </c>
      <c r="J1635" t="s">
        <v>274</v>
      </c>
      <c r="K1635">
        <v>0</v>
      </c>
      <c r="L1635" t="s">
        <v>9824</v>
      </c>
      <c r="M1635" t="s">
        <v>9825</v>
      </c>
      <c r="P1635" s="31" t="str">
        <f t="shared" si="78"/>
        <v>Poshu Homoeo Chikitsaloy (Dr. Seraj Uddin)</v>
      </c>
    </row>
    <row r="1636" spans="1:16" hidden="1">
      <c r="A1636" t="str">
        <f t="shared" si="76"/>
        <v>63-373</v>
      </c>
      <c r="B1636">
        <f t="shared" si="77"/>
        <v>63</v>
      </c>
      <c r="C1636">
        <v>373</v>
      </c>
      <c r="D1636" t="s">
        <v>9754</v>
      </c>
      <c r="E1636" t="s">
        <v>9758</v>
      </c>
      <c r="F1636">
        <v>10176</v>
      </c>
      <c r="G1636" t="s">
        <v>9759</v>
      </c>
      <c r="H1636">
        <v>1731354358</v>
      </c>
      <c r="I1636" t="s">
        <v>131</v>
      </c>
      <c r="J1636" t="s">
        <v>172</v>
      </c>
      <c r="K1636" t="s">
        <v>152</v>
      </c>
      <c r="L1636" t="s">
        <v>6179</v>
      </c>
      <c r="M1636" t="s">
        <v>6185</v>
      </c>
      <c r="P1636" s="31" t="str">
        <f t="shared" si="78"/>
        <v>Priya Homoeo Hall (Dr. Munnujan Priya)</v>
      </c>
    </row>
    <row r="1637" spans="1:16" hidden="1">
      <c r="A1637" t="str">
        <f t="shared" si="76"/>
        <v>64-373</v>
      </c>
      <c r="B1637">
        <f t="shared" si="77"/>
        <v>64</v>
      </c>
      <c r="C1637">
        <v>373</v>
      </c>
      <c r="D1637" t="s">
        <v>9754</v>
      </c>
      <c r="E1637" t="s">
        <v>9858</v>
      </c>
      <c r="F1637">
        <v>10213</v>
      </c>
      <c r="G1637" t="s">
        <v>9859</v>
      </c>
      <c r="H1637">
        <v>1736111955</v>
      </c>
      <c r="I1637" t="s">
        <v>253</v>
      </c>
      <c r="J1637" t="s">
        <v>274</v>
      </c>
      <c r="K1637">
        <v>0</v>
      </c>
      <c r="L1637" t="s">
        <v>9807</v>
      </c>
      <c r="M1637" t="s">
        <v>9808</v>
      </c>
      <c r="P1637" s="31" t="str">
        <f t="shared" si="78"/>
        <v>Quantam Homeo Hall (Dr. Imamul Islam)</v>
      </c>
    </row>
    <row r="1638" spans="1:16" hidden="1">
      <c r="A1638" t="str">
        <f t="shared" si="76"/>
        <v>65-373</v>
      </c>
      <c r="B1638">
        <f t="shared" si="77"/>
        <v>65</v>
      </c>
      <c r="C1638">
        <v>373</v>
      </c>
      <c r="D1638" t="s">
        <v>9754</v>
      </c>
      <c r="E1638" t="s">
        <v>6230</v>
      </c>
      <c r="F1638">
        <v>10209</v>
      </c>
      <c r="G1638" t="s">
        <v>741</v>
      </c>
      <c r="H1638">
        <v>1916116213</v>
      </c>
      <c r="I1638" t="s">
        <v>6187</v>
      </c>
      <c r="J1638" t="s">
        <v>230</v>
      </c>
      <c r="K1638" t="s">
        <v>133</v>
      </c>
      <c r="L1638" t="s">
        <v>6214</v>
      </c>
      <c r="M1638" t="s">
        <v>6228</v>
      </c>
      <c r="P1638" s="31" t="str">
        <f t="shared" si="78"/>
        <v>Razzak Homoeo Hall (Dr. Abdur Razzak)</v>
      </c>
    </row>
    <row r="1639" spans="1:16" hidden="1">
      <c r="A1639" t="str">
        <f t="shared" si="76"/>
        <v>66-373</v>
      </c>
      <c r="B1639">
        <f t="shared" si="77"/>
        <v>66</v>
      </c>
      <c r="C1639">
        <v>373</v>
      </c>
      <c r="D1639" t="s">
        <v>9754</v>
      </c>
      <c r="E1639" t="s">
        <v>9863</v>
      </c>
      <c r="F1639">
        <v>10217</v>
      </c>
      <c r="G1639" t="s">
        <v>9864</v>
      </c>
      <c r="H1639">
        <v>1720464049</v>
      </c>
      <c r="I1639" t="s">
        <v>6008</v>
      </c>
      <c r="J1639" t="s">
        <v>274</v>
      </c>
      <c r="K1639">
        <v>0</v>
      </c>
      <c r="L1639" t="s">
        <v>9807</v>
      </c>
      <c r="M1639" t="s">
        <v>9808</v>
      </c>
      <c r="P1639" s="31" t="str">
        <f t="shared" si="78"/>
        <v>Ria Pharmacy (Dr. Md. Anowar Hossain)</v>
      </c>
    </row>
    <row r="1640" spans="1:16" hidden="1">
      <c r="A1640" t="str">
        <f t="shared" si="76"/>
        <v>67-373</v>
      </c>
      <c r="B1640">
        <f t="shared" si="77"/>
        <v>67</v>
      </c>
      <c r="C1640">
        <v>373</v>
      </c>
      <c r="D1640" t="s">
        <v>9754</v>
      </c>
      <c r="E1640" t="s">
        <v>6178</v>
      </c>
      <c r="F1640">
        <v>10096</v>
      </c>
      <c r="G1640" t="s">
        <v>2833</v>
      </c>
      <c r="H1640">
        <v>1746337600</v>
      </c>
      <c r="I1640" t="s">
        <v>131</v>
      </c>
      <c r="J1640" t="s">
        <v>172</v>
      </c>
      <c r="K1640" t="s">
        <v>133</v>
      </c>
      <c r="L1640" t="s">
        <v>6179</v>
      </c>
      <c r="M1640" t="s">
        <v>6180</v>
      </c>
      <c r="P1640" s="31" t="str">
        <f t="shared" si="78"/>
        <v>Rogmukti Homoeo Hall (Dr. Jahid Hosen)</v>
      </c>
    </row>
    <row r="1641" spans="1:16" hidden="1">
      <c r="A1641" t="str">
        <f t="shared" si="76"/>
        <v>68-373</v>
      </c>
      <c r="B1641">
        <f t="shared" si="77"/>
        <v>68</v>
      </c>
      <c r="C1641">
        <v>373</v>
      </c>
      <c r="D1641" t="s">
        <v>9754</v>
      </c>
      <c r="E1641" t="s">
        <v>9860</v>
      </c>
      <c r="F1641">
        <v>10215</v>
      </c>
      <c r="G1641" t="s">
        <v>9861</v>
      </c>
      <c r="H1641">
        <v>1763927623</v>
      </c>
      <c r="I1641" t="s">
        <v>6008</v>
      </c>
      <c r="J1641" t="s">
        <v>274</v>
      </c>
      <c r="K1641">
        <v>0</v>
      </c>
      <c r="L1641" t="s">
        <v>9807</v>
      </c>
      <c r="M1641" t="s">
        <v>9808</v>
      </c>
      <c r="P1641" s="31" t="str">
        <f t="shared" si="78"/>
        <v>Roksana Homeo Hall (Dr. Auib Ali)</v>
      </c>
    </row>
    <row r="1642" spans="1:16" hidden="1">
      <c r="A1642" t="str">
        <f t="shared" si="76"/>
        <v>69-373</v>
      </c>
      <c r="B1642">
        <f t="shared" si="77"/>
        <v>69</v>
      </c>
      <c r="C1642">
        <v>373</v>
      </c>
      <c r="D1642" t="s">
        <v>9754</v>
      </c>
      <c r="E1642" t="s">
        <v>6217</v>
      </c>
      <c r="F1642">
        <v>10199</v>
      </c>
      <c r="G1642" t="s">
        <v>3211</v>
      </c>
      <c r="H1642">
        <v>1721205677</v>
      </c>
      <c r="I1642" t="s">
        <v>131</v>
      </c>
      <c r="J1642" t="s">
        <v>230</v>
      </c>
      <c r="K1642" t="s">
        <v>133</v>
      </c>
      <c r="L1642" t="s">
        <v>6214</v>
      </c>
      <c r="M1642" t="s">
        <v>6215</v>
      </c>
      <c r="P1642" s="31" t="str">
        <f t="shared" si="78"/>
        <v>Sadia Homoeo Hall (Dr. Shariful Islam)</v>
      </c>
    </row>
    <row r="1643" spans="1:16" hidden="1">
      <c r="A1643" t="str">
        <f t="shared" si="76"/>
        <v>70-373</v>
      </c>
      <c r="B1643">
        <f t="shared" si="77"/>
        <v>70</v>
      </c>
      <c r="C1643">
        <v>373</v>
      </c>
      <c r="D1643" t="s">
        <v>9754</v>
      </c>
      <c r="E1643" t="s">
        <v>9763</v>
      </c>
      <c r="F1643">
        <v>10179</v>
      </c>
      <c r="G1643" t="s">
        <v>9764</v>
      </c>
      <c r="H1643">
        <v>1726314617</v>
      </c>
      <c r="I1643" t="s">
        <v>131</v>
      </c>
      <c r="J1643" t="s">
        <v>172</v>
      </c>
      <c r="K1643" t="s">
        <v>152</v>
      </c>
      <c r="L1643" t="s">
        <v>6179</v>
      </c>
      <c r="M1643" t="s">
        <v>9765</v>
      </c>
      <c r="P1643" s="31" t="str">
        <f t="shared" si="78"/>
        <v>Sadrisso Homoeo Hall (Dr. Tohurul Islam)</v>
      </c>
    </row>
    <row r="1644" spans="1:16" hidden="1">
      <c r="A1644" t="str">
        <f t="shared" si="76"/>
        <v>71-373</v>
      </c>
      <c r="B1644">
        <f t="shared" si="77"/>
        <v>71</v>
      </c>
      <c r="C1644">
        <v>373</v>
      </c>
      <c r="D1644" t="s">
        <v>9754</v>
      </c>
      <c r="E1644" t="s">
        <v>6188</v>
      </c>
      <c r="F1644">
        <v>10104</v>
      </c>
      <c r="G1644" t="s">
        <v>6189</v>
      </c>
      <c r="H1644">
        <v>1716251770</v>
      </c>
      <c r="I1644" t="s">
        <v>131</v>
      </c>
      <c r="J1644" t="s">
        <v>172</v>
      </c>
      <c r="K1644" t="s">
        <v>138</v>
      </c>
      <c r="L1644" t="s">
        <v>6179</v>
      </c>
      <c r="M1644" t="s">
        <v>6185</v>
      </c>
      <c r="P1644" s="31" t="str">
        <f t="shared" si="78"/>
        <v>Sahera Homoeo Hall (Dr. Ashraful Islam)</v>
      </c>
    </row>
    <row r="1645" spans="1:16" hidden="1">
      <c r="A1645" t="str">
        <f t="shared" si="76"/>
        <v>72-373</v>
      </c>
      <c r="B1645">
        <f t="shared" si="77"/>
        <v>72</v>
      </c>
      <c r="C1645">
        <v>373</v>
      </c>
      <c r="D1645" t="s">
        <v>9754</v>
      </c>
      <c r="E1645" t="s">
        <v>2178</v>
      </c>
      <c r="F1645">
        <v>10241</v>
      </c>
      <c r="G1645" t="s">
        <v>4382</v>
      </c>
      <c r="H1645">
        <v>1726324853</v>
      </c>
      <c r="I1645" t="s">
        <v>131</v>
      </c>
      <c r="J1645" t="s">
        <v>306</v>
      </c>
      <c r="K1645" t="s">
        <v>138</v>
      </c>
      <c r="L1645" t="s">
        <v>6254</v>
      </c>
      <c r="M1645" t="s">
        <v>6268</v>
      </c>
      <c r="P1645" s="31" t="str">
        <f t="shared" si="78"/>
        <v>Sajib Homoeo Hall (Dr. Abdul Jalil)</v>
      </c>
    </row>
    <row r="1646" spans="1:16" hidden="1">
      <c r="A1646" t="str">
        <f t="shared" si="76"/>
        <v>73-373</v>
      </c>
      <c r="B1646">
        <f t="shared" si="77"/>
        <v>73</v>
      </c>
      <c r="C1646">
        <v>373</v>
      </c>
      <c r="D1646" t="s">
        <v>9754</v>
      </c>
      <c r="E1646" t="s">
        <v>2261</v>
      </c>
      <c r="F1646">
        <v>10194</v>
      </c>
      <c r="G1646" t="s">
        <v>8124</v>
      </c>
      <c r="H1646">
        <v>1737163019</v>
      </c>
      <c r="I1646" t="s">
        <v>131</v>
      </c>
      <c r="J1646" t="s">
        <v>397</v>
      </c>
      <c r="K1646" t="s">
        <v>133</v>
      </c>
      <c r="L1646" t="s">
        <v>6192</v>
      </c>
      <c r="M1646" t="s">
        <v>6085</v>
      </c>
      <c r="P1646" s="31" t="str">
        <f t="shared" si="78"/>
        <v>Seba Homoeo Clinic (Dr. Abdur Rahim)</v>
      </c>
    </row>
    <row r="1647" spans="1:16" hidden="1">
      <c r="A1647" t="str">
        <f t="shared" si="76"/>
        <v>74-373</v>
      </c>
      <c r="B1647">
        <f t="shared" si="77"/>
        <v>74</v>
      </c>
      <c r="C1647">
        <v>373</v>
      </c>
      <c r="D1647" t="s">
        <v>9754</v>
      </c>
      <c r="E1647" t="s">
        <v>6270</v>
      </c>
      <c r="F1647">
        <v>10243</v>
      </c>
      <c r="G1647" t="s">
        <v>196</v>
      </c>
      <c r="H1647">
        <v>1712755056</v>
      </c>
      <c r="I1647" t="s">
        <v>131</v>
      </c>
      <c r="J1647" t="s">
        <v>306</v>
      </c>
      <c r="K1647" t="s">
        <v>152</v>
      </c>
      <c r="L1647" t="s">
        <v>6254</v>
      </c>
      <c r="M1647" t="s">
        <v>6268</v>
      </c>
      <c r="P1647" s="31" t="str">
        <f t="shared" si="78"/>
        <v>Seba Homoeo Hall (Dr. Kamal Uddin)</v>
      </c>
    </row>
    <row r="1648" spans="1:16" hidden="1">
      <c r="A1648" t="str">
        <f t="shared" si="76"/>
        <v>75-373</v>
      </c>
      <c r="B1648">
        <f t="shared" si="77"/>
        <v>75</v>
      </c>
      <c r="C1648">
        <v>373</v>
      </c>
      <c r="D1648" t="s">
        <v>9754</v>
      </c>
      <c r="E1648" t="s">
        <v>6288</v>
      </c>
      <c r="F1648">
        <v>10198</v>
      </c>
      <c r="G1648" t="s">
        <v>196</v>
      </c>
      <c r="H1648">
        <v>1712755056</v>
      </c>
      <c r="I1648" t="s">
        <v>131</v>
      </c>
      <c r="J1648" t="s">
        <v>230</v>
      </c>
      <c r="K1648" t="s">
        <v>133</v>
      </c>
      <c r="L1648" t="s">
        <v>6214</v>
      </c>
      <c r="M1648" t="s">
        <v>6215</v>
      </c>
      <c r="P1648" s="31" t="str">
        <f t="shared" si="78"/>
        <v>Seba Homoeo Hall (Dr. Kamal Hosen)</v>
      </c>
    </row>
    <row r="1649" spans="1:16" hidden="1">
      <c r="A1649" t="str">
        <f t="shared" si="76"/>
        <v>76-373</v>
      </c>
      <c r="B1649">
        <f t="shared" si="77"/>
        <v>76</v>
      </c>
      <c r="C1649">
        <v>373</v>
      </c>
      <c r="D1649" t="s">
        <v>9754</v>
      </c>
      <c r="E1649" t="s">
        <v>9862</v>
      </c>
      <c r="F1649">
        <v>10216</v>
      </c>
      <c r="G1649" t="s">
        <v>196</v>
      </c>
      <c r="H1649">
        <v>1732882118</v>
      </c>
      <c r="I1649" t="s">
        <v>131</v>
      </c>
      <c r="J1649" t="s">
        <v>274</v>
      </c>
      <c r="K1649">
        <v>0</v>
      </c>
      <c r="L1649" t="s">
        <v>9807</v>
      </c>
      <c r="M1649" t="s">
        <v>9808</v>
      </c>
      <c r="P1649" s="31" t="str">
        <f t="shared" si="78"/>
        <v>Seba Homoeo Hall (Dr. Ahsan Ali)</v>
      </c>
    </row>
    <row r="1650" spans="1:16" hidden="1">
      <c r="A1650" t="str">
        <f t="shared" si="76"/>
        <v>77-373</v>
      </c>
      <c r="B1650">
        <f t="shared" si="77"/>
        <v>77</v>
      </c>
      <c r="C1650">
        <v>373</v>
      </c>
      <c r="D1650" t="s">
        <v>9754</v>
      </c>
      <c r="E1650" t="s">
        <v>9866</v>
      </c>
      <c r="F1650">
        <v>10219</v>
      </c>
      <c r="G1650" t="s">
        <v>6071</v>
      </c>
      <c r="H1650">
        <v>1714504090</v>
      </c>
      <c r="I1650" t="s">
        <v>6008</v>
      </c>
      <c r="J1650" t="s">
        <v>274</v>
      </c>
      <c r="K1650">
        <v>0</v>
      </c>
      <c r="L1650" t="s">
        <v>9807</v>
      </c>
      <c r="M1650" t="s">
        <v>9808</v>
      </c>
      <c r="P1650" s="31" t="str">
        <f t="shared" si="78"/>
        <v>Seba Homoeo Pharmacy (Dr. Ferdous Ali)</v>
      </c>
    </row>
    <row r="1651" spans="1:16" hidden="1">
      <c r="A1651" t="str">
        <f t="shared" si="76"/>
        <v>78-373</v>
      </c>
      <c r="B1651">
        <f t="shared" si="77"/>
        <v>78</v>
      </c>
      <c r="C1651">
        <v>373</v>
      </c>
      <c r="D1651" t="s">
        <v>9754</v>
      </c>
      <c r="E1651" t="s">
        <v>6224</v>
      </c>
      <c r="F1651">
        <v>10206</v>
      </c>
      <c r="G1651" t="s">
        <v>6225</v>
      </c>
      <c r="H1651">
        <v>1740883446</v>
      </c>
      <c r="I1651" t="s">
        <v>131</v>
      </c>
      <c r="J1651" t="s">
        <v>230</v>
      </c>
      <c r="K1651" t="s">
        <v>152</v>
      </c>
      <c r="L1651" t="s">
        <v>6214</v>
      </c>
      <c r="M1651" t="s">
        <v>6223</v>
      </c>
      <c r="P1651" s="31" t="str">
        <f t="shared" si="78"/>
        <v>Shahadat Homoeo Hall (Dr. Esharul Am)</v>
      </c>
    </row>
    <row r="1652" spans="1:16" hidden="1">
      <c r="A1652" t="str">
        <f t="shared" si="76"/>
        <v>79-373</v>
      </c>
      <c r="B1652">
        <f t="shared" si="77"/>
        <v>79</v>
      </c>
      <c r="C1652">
        <v>373</v>
      </c>
      <c r="D1652" t="s">
        <v>9754</v>
      </c>
      <c r="E1652" t="s">
        <v>9757</v>
      </c>
      <c r="F1652">
        <v>10107</v>
      </c>
      <c r="G1652" t="s">
        <v>876</v>
      </c>
      <c r="H1652">
        <v>1910363592</v>
      </c>
      <c r="I1652" t="s">
        <v>131</v>
      </c>
      <c r="J1652" t="s">
        <v>172</v>
      </c>
      <c r="K1652" t="s">
        <v>133</v>
      </c>
      <c r="L1652" t="s">
        <v>6179</v>
      </c>
      <c r="M1652" t="s">
        <v>6185</v>
      </c>
      <c r="N1652" t="s">
        <v>5994</v>
      </c>
      <c r="O1652" t="s">
        <v>11642</v>
      </c>
      <c r="P1652" s="31" t="str">
        <f t="shared" si="78"/>
        <v>Sohel Homoeo Hall (Dr. Sohel Rana)</v>
      </c>
    </row>
    <row r="1653" spans="1:16" hidden="1">
      <c r="A1653" t="str">
        <f t="shared" si="76"/>
        <v>80-373</v>
      </c>
      <c r="B1653">
        <f t="shared" si="77"/>
        <v>80</v>
      </c>
      <c r="C1653">
        <v>373</v>
      </c>
      <c r="D1653" t="s">
        <v>9754</v>
      </c>
      <c r="E1653" t="s">
        <v>6190</v>
      </c>
      <c r="F1653">
        <v>10180</v>
      </c>
      <c r="G1653" t="s">
        <v>6191</v>
      </c>
      <c r="H1653">
        <v>1718219850</v>
      </c>
      <c r="I1653" t="s">
        <v>131</v>
      </c>
      <c r="J1653" t="s">
        <v>397</v>
      </c>
      <c r="K1653" t="s">
        <v>152</v>
      </c>
      <c r="L1653" t="s">
        <v>6192</v>
      </c>
      <c r="M1653" t="s">
        <v>6193</v>
      </c>
      <c r="P1653" s="31" t="str">
        <f t="shared" si="78"/>
        <v>Sotota Homoeo Hall (Dr. Monowarul Islam)</v>
      </c>
    </row>
    <row r="1654" spans="1:16" hidden="1">
      <c r="A1654" t="str">
        <f t="shared" si="76"/>
        <v>1-375</v>
      </c>
      <c r="B1654">
        <f t="shared" si="77"/>
        <v>1</v>
      </c>
      <c r="C1654">
        <v>375</v>
      </c>
      <c r="D1654" t="s">
        <v>17216</v>
      </c>
      <c r="E1654" t="s">
        <v>3351</v>
      </c>
      <c r="F1654">
        <v>10109</v>
      </c>
      <c r="G1654" t="s">
        <v>4994</v>
      </c>
      <c r="H1654">
        <v>1715845591</v>
      </c>
      <c r="I1654" t="s">
        <v>131</v>
      </c>
      <c r="J1654" t="s">
        <v>172</v>
      </c>
      <c r="K1654" t="s">
        <v>133</v>
      </c>
      <c r="L1654" t="s">
        <v>6179</v>
      </c>
      <c r="M1654" t="s">
        <v>18999</v>
      </c>
      <c r="P1654" s="31" t="str">
        <f t="shared" si="78"/>
        <v>Modern Homoeo Clinic (Dr. Abdul Latif)</v>
      </c>
    </row>
    <row r="1655" spans="1:16" hidden="1">
      <c r="A1655" t="str">
        <f t="shared" si="76"/>
        <v>1-377</v>
      </c>
      <c r="B1655">
        <f t="shared" si="77"/>
        <v>1</v>
      </c>
      <c r="C1655">
        <v>377</v>
      </c>
      <c r="D1655" t="s">
        <v>9762</v>
      </c>
      <c r="E1655" t="s">
        <v>9763</v>
      </c>
      <c r="F1655">
        <v>10111</v>
      </c>
      <c r="G1655" t="s">
        <v>9764</v>
      </c>
      <c r="H1655">
        <v>1726314617</v>
      </c>
      <c r="I1655" t="s">
        <v>131</v>
      </c>
      <c r="J1655" t="s">
        <v>172</v>
      </c>
      <c r="K1655" t="s">
        <v>152</v>
      </c>
      <c r="L1655" t="s">
        <v>6179</v>
      </c>
      <c r="M1655" t="s">
        <v>9765</v>
      </c>
      <c r="P1655" s="31" t="str">
        <f t="shared" si="78"/>
        <v>Sadrisso Homoeo Hall (Dr. Tohurul Islam)</v>
      </c>
    </row>
    <row r="1656" spans="1:16" hidden="1">
      <c r="A1656" t="str">
        <f t="shared" si="76"/>
        <v>1-378</v>
      </c>
      <c r="B1656">
        <f t="shared" si="77"/>
        <v>1</v>
      </c>
      <c r="C1656">
        <v>378</v>
      </c>
      <c r="D1656" t="s">
        <v>10587</v>
      </c>
      <c r="E1656" t="s">
        <v>10588</v>
      </c>
      <c r="F1656">
        <v>10678</v>
      </c>
      <c r="G1656" t="s">
        <v>761</v>
      </c>
      <c r="H1656">
        <v>1</v>
      </c>
      <c r="I1656" t="s">
        <v>131</v>
      </c>
      <c r="J1656" t="s">
        <v>3178</v>
      </c>
      <c r="K1656" t="s">
        <v>138</v>
      </c>
      <c r="L1656" t="s">
        <v>10589</v>
      </c>
      <c r="M1656" t="s">
        <v>10589</v>
      </c>
      <c r="P1656" s="31" t="str">
        <f t="shared" si="78"/>
        <v>Economic Homoeo Hall (Dr.Tarek Prodhan)</v>
      </c>
    </row>
    <row r="1657" spans="1:16" hidden="1">
      <c r="A1657" t="str">
        <f t="shared" si="76"/>
        <v>2-378</v>
      </c>
      <c r="B1657">
        <f t="shared" si="77"/>
        <v>2</v>
      </c>
      <c r="C1657">
        <v>378</v>
      </c>
      <c r="D1657" t="s">
        <v>10587</v>
      </c>
      <c r="E1657" t="s">
        <v>10634</v>
      </c>
      <c r="F1657">
        <v>10708</v>
      </c>
      <c r="G1657" t="s">
        <v>10635</v>
      </c>
      <c r="H1657">
        <v>1750631565</v>
      </c>
      <c r="I1657" t="s">
        <v>131</v>
      </c>
      <c r="J1657" t="s">
        <v>2596</v>
      </c>
      <c r="K1657" t="s">
        <v>133</v>
      </c>
      <c r="L1657" t="s">
        <v>10636</v>
      </c>
      <c r="M1657" t="s">
        <v>10637</v>
      </c>
      <c r="P1657" s="31" t="str">
        <f t="shared" si="78"/>
        <v>Shahidul Homoeo Hall (Dr.Shohidul)</v>
      </c>
    </row>
    <row r="1658" spans="1:16" hidden="1">
      <c r="A1658" t="str">
        <f t="shared" si="76"/>
        <v>1-380</v>
      </c>
      <c r="B1658">
        <f t="shared" si="77"/>
        <v>1</v>
      </c>
      <c r="C1658">
        <v>380</v>
      </c>
      <c r="D1658" t="s">
        <v>9769</v>
      </c>
      <c r="E1658" t="s">
        <v>5446</v>
      </c>
      <c r="F1658">
        <v>10114</v>
      </c>
      <c r="G1658" t="s">
        <v>1111</v>
      </c>
      <c r="H1658">
        <v>1717624401</v>
      </c>
      <c r="I1658" t="s">
        <v>131</v>
      </c>
      <c r="J1658" t="s">
        <v>397</v>
      </c>
      <c r="K1658" t="s">
        <v>138</v>
      </c>
      <c r="L1658" t="s">
        <v>6192</v>
      </c>
      <c r="M1658" t="s">
        <v>6193</v>
      </c>
      <c r="P1658" s="31" t="str">
        <f t="shared" si="78"/>
        <v>Maa Homoeo Hall (Dr. Sadikul Islam)</v>
      </c>
    </row>
    <row r="1659" spans="1:16" hidden="1">
      <c r="A1659" t="str">
        <f t="shared" si="76"/>
        <v>1-381</v>
      </c>
      <c r="B1659">
        <f t="shared" si="77"/>
        <v>1</v>
      </c>
      <c r="C1659">
        <v>381</v>
      </c>
      <c r="D1659" t="s">
        <v>9770</v>
      </c>
      <c r="E1659" t="s">
        <v>6196</v>
      </c>
      <c r="F1659">
        <v>10115</v>
      </c>
      <c r="G1659" t="s">
        <v>6197</v>
      </c>
      <c r="H1659">
        <v>1710071482</v>
      </c>
      <c r="I1659" t="s">
        <v>131</v>
      </c>
      <c r="J1659" t="s">
        <v>397</v>
      </c>
      <c r="K1659" t="s">
        <v>138</v>
      </c>
      <c r="L1659" t="s">
        <v>6192</v>
      </c>
      <c r="M1659" t="s">
        <v>6193</v>
      </c>
      <c r="N1659" t="s">
        <v>5956</v>
      </c>
      <c r="P1659" s="31" t="str">
        <f t="shared" si="78"/>
        <v>Asif Homoeo Hall (Dr. Akhtarul Islam)</v>
      </c>
    </row>
    <row r="1660" spans="1:16" hidden="1">
      <c r="A1660" t="str">
        <f t="shared" si="76"/>
        <v>1-382</v>
      </c>
      <c r="B1660">
        <f t="shared" si="77"/>
        <v>1</v>
      </c>
      <c r="C1660">
        <v>382</v>
      </c>
      <c r="D1660" t="s">
        <v>9771</v>
      </c>
      <c r="E1660" t="s">
        <v>2090</v>
      </c>
      <c r="F1660">
        <v>10116</v>
      </c>
      <c r="G1660" t="s">
        <v>6198</v>
      </c>
      <c r="H1660">
        <v>1757960170</v>
      </c>
      <c r="I1660" t="s">
        <v>131</v>
      </c>
      <c r="J1660" t="s">
        <v>397</v>
      </c>
      <c r="K1660" t="s">
        <v>133</v>
      </c>
      <c r="L1660" t="s">
        <v>6192</v>
      </c>
      <c r="M1660" t="s">
        <v>6192</v>
      </c>
      <c r="P1660" s="31" t="str">
        <f t="shared" si="78"/>
        <v>Mondol Homoeo Hall (Dr. Abdul Alim)</v>
      </c>
    </row>
    <row r="1661" spans="1:16" hidden="1">
      <c r="A1661" t="str">
        <f t="shared" si="76"/>
        <v>1-383</v>
      </c>
      <c r="B1661">
        <f t="shared" si="77"/>
        <v>1</v>
      </c>
      <c r="C1661">
        <v>383</v>
      </c>
      <c r="D1661" t="s">
        <v>9772</v>
      </c>
      <c r="E1661" t="s">
        <v>6075</v>
      </c>
      <c r="F1661">
        <v>10117</v>
      </c>
      <c r="G1661" t="s">
        <v>6199</v>
      </c>
      <c r="H1661">
        <v>1717254747</v>
      </c>
      <c r="I1661" t="s">
        <v>131</v>
      </c>
      <c r="J1661" t="s">
        <v>397</v>
      </c>
      <c r="K1661" t="s">
        <v>138</v>
      </c>
      <c r="L1661" t="s">
        <v>6192</v>
      </c>
      <c r="M1661" t="s">
        <v>6192</v>
      </c>
      <c r="P1661" s="31" t="str">
        <f t="shared" si="78"/>
        <v>Boikali Homoeo Hall (Dr. Serajul Islam)</v>
      </c>
    </row>
    <row r="1662" spans="1:16" hidden="1">
      <c r="A1662" t="str">
        <f t="shared" si="76"/>
        <v>1-384</v>
      </c>
      <c r="B1662">
        <f t="shared" si="77"/>
        <v>1</v>
      </c>
      <c r="C1662">
        <v>384</v>
      </c>
      <c r="D1662" t="s">
        <v>9773</v>
      </c>
      <c r="E1662" t="s">
        <v>2131</v>
      </c>
      <c r="F1662">
        <v>10118</v>
      </c>
      <c r="G1662" t="s">
        <v>6200</v>
      </c>
      <c r="H1662">
        <v>1716732689</v>
      </c>
      <c r="I1662" t="s">
        <v>131</v>
      </c>
      <c r="J1662" t="s">
        <v>397</v>
      </c>
      <c r="K1662" t="s">
        <v>152</v>
      </c>
      <c r="L1662" t="s">
        <v>6192</v>
      </c>
      <c r="M1662" t="s">
        <v>6192</v>
      </c>
      <c r="P1662" s="31" t="str">
        <f t="shared" si="78"/>
        <v>Adorsho  Homoeo Hall (Dr. Aminul)</v>
      </c>
    </row>
    <row r="1663" spans="1:16" hidden="1">
      <c r="A1663" t="str">
        <f t="shared" si="76"/>
        <v>1-385</v>
      </c>
      <c r="B1663">
        <f t="shared" si="77"/>
        <v>1</v>
      </c>
      <c r="C1663">
        <v>385</v>
      </c>
      <c r="D1663" t="s">
        <v>9774</v>
      </c>
      <c r="E1663" t="s">
        <v>6201</v>
      </c>
      <c r="F1663">
        <v>10119</v>
      </c>
      <c r="G1663" t="s">
        <v>243</v>
      </c>
      <c r="H1663">
        <v>1738612222</v>
      </c>
      <c r="I1663" t="s">
        <v>131</v>
      </c>
      <c r="J1663" t="s">
        <v>397</v>
      </c>
      <c r="K1663" t="s">
        <v>133</v>
      </c>
      <c r="L1663" t="s">
        <v>6192</v>
      </c>
      <c r="M1663" t="s">
        <v>6192</v>
      </c>
      <c r="P1663" s="31" t="str">
        <f t="shared" si="78"/>
        <v>Haniman Homoeo Hall (Dr. Jakir Hosen)</v>
      </c>
    </row>
    <row r="1664" spans="1:16" hidden="1">
      <c r="A1664" t="str">
        <f t="shared" si="76"/>
        <v>1-386</v>
      </c>
      <c r="B1664">
        <f t="shared" si="77"/>
        <v>1</v>
      </c>
      <c r="C1664">
        <v>386</v>
      </c>
      <c r="D1664" t="s">
        <v>9775</v>
      </c>
      <c r="E1664" t="s">
        <v>412</v>
      </c>
      <c r="F1664">
        <v>10120</v>
      </c>
      <c r="G1664" t="s">
        <v>6200</v>
      </c>
      <c r="H1664">
        <v>1740973166</v>
      </c>
      <c r="I1664" t="s">
        <v>131</v>
      </c>
      <c r="J1664" t="s">
        <v>397</v>
      </c>
      <c r="K1664" t="s">
        <v>138</v>
      </c>
      <c r="L1664" t="s">
        <v>6192</v>
      </c>
      <c r="M1664" t="s">
        <v>6202</v>
      </c>
      <c r="P1664" s="31" t="str">
        <f t="shared" si="78"/>
        <v>Adorsho  Homoeo Hall (Dr. Masum)</v>
      </c>
    </row>
    <row r="1665" spans="1:16" hidden="1">
      <c r="A1665" t="str">
        <f t="shared" si="76"/>
        <v>1-387</v>
      </c>
      <c r="B1665">
        <f t="shared" si="77"/>
        <v>1</v>
      </c>
      <c r="C1665">
        <v>387</v>
      </c>
      <c r="D1665" t="s">
        <v>9776</v>
      </c>
      <c r="E1665" t="s">
        <v>6203</v>
      </c>
      <c r="F1665">
        <v>10121</v>
      </c>
      <c r="G1665" t="s">
        <v>6200</v>
      </c>
      <c r="H1665">
        <v>1734807822</v>
      </c>
      <c r="I1665" t="s">
        <v>131</v>
      </c>
      <c r="J1665" t="s">
        <v>397</v>
      </c>
      <c r="K1665" t="s">
        <v>133</v>
      </c>
      <c r="L1665" t="s">
        <v>6192</v>
      </c>
      <c r="M1665" t="s">
        <v>6204</v>
      </c>
      <c r="P1665" s="31" t="str">
        <f t="shared" si="78"/>
        <v>Adorsho  Homoeo Hall (Dr. Bisharot Ali)</v>
      </c>
    </row>
    <row r="1666" spans="1:16" hidden="1">
      <c r="A1666" t="str">
        <f t="shared" ref="A1666:A1729" si="79">B1666&amp;"-"&amp;C1666</f>
        <v>1-389</v>
      </c>
      <c r="B1666">
        <f t="shared" ref="B1666:B1729" si="80">IF(C1666=C1665,B1665+1,1)</f>
        <v>1</v>
      </c>
      <c r="C1666">
        <v>389</v>
      </c>
      <c r="D1666" t="s">
        <v>36</v>
      </c>
      <c r="E1666" t="s">
        <v>11127</v>
      </c>
      <c r="F1666">
        <v>10900</v>
      </c>
      <c r="G1666" t="s">
        <v>11128</v>
      </c>
      <c r="H1666">
        <v>1814329630</v>
      </c>
      <c r="I1666" t="s">
        <v>11129</v>
      </c>
      <c r="J1666" t="s">
        <v>132</v>
      </c>
      <c r="K1666">
        <v>0</v>
      </c>
      <c r="L1666" t="s">
        <v>11034</v>
      </c>
      <c r="M1666" t="s">
        <v>11130</v>
      </c>
      <c r="P1666" s="31" t="str">
        <f t="shared" ref="P1666:P1729" si="81">PROPER(G1666&amp;" ("&amp;E1666&amp;")")</f>
        <v xml:space="preserve">  Kutakhali Homoeo Hall  (Dr.Mowlana Abul Fojol)</v>
      </c>
    </row>
    <row r="1667" spans="1:16" hidden="1">
      <c r="A1667" t="str">
        <f t="shared" si="79"/>
        <v>2-389</v>
      </c>
      <c r="B1667">
        <f t="shared" si="80"/>
        <v>2</v>
      </c>
      <c r="C1667">
        <v>389</v>
      </c>
      <c r="D1667" t="s">
        <v>36</v>
      </c>
      <c r="E1667" t="s">
        <v>11230</v>
      </c>
      <c r="F1667">
        <v>10947</v>
      </c>
      <c r="G1667" t="s">
        <v>11231</v>
      </c>
      <c r="H1667">
        <v>1818750075</v>
      </c>
      <c r="I1667" t="s">
        <v>3982</v>
      </c>
      <c r="J1667" t="s">
        <v>132</v>
      </c>
      <c r="K1667" t="s">
        <v>133</v>
      </c>
      <c r="L1667" t="s">
        <v>11228</v>
      </c>
      <c r="M1667" t="s">
        <v>11162</v>
      </c>
      <c r="P1667" s="31" t="str">
        <f t="shared" si="81"/>
        <v xml:space="preserve">  M.Alom Homoeo Hall (Dr.Morssed Alom)</v>
      </c>
    </row>
    <row r="1668" spans="1:16" hidden="1">
      <c r="A1668" t="str">
        <f t="shared" si="79"/>
        <v>3-389</v>
      </c>
      <c r="B1668">
        <f t="shared" si="80"/>
        <v>3</v>
      </c>
      <c r="C1668">
        <v>389</v>
      </c>
      <c r="D1668" t="s">
        <v>36</v>
      </c>
      <c r="E1668" t="s">
        <v>11073</v>
      </c>
      <c r="F1668">
        <v>10885</v>
      </c>
      <c r="G1668" t="s">
        <v>11074</v>
      </c>
      <c r="H1668" t="s">
        <v>11075</v>
      </c>
      <c r="I1668" t="s">
        <v>3982</v>
      </c>
      <c r="J1668" t="s">
        <v>132</v>
      </c>
      <c r="K1668">
        <v>0</v>
      </c>
      <c r="L1668" t="s">
        <v>11076</v>
      </c>
      <c r="M1668" t="s">
        <v>11077</v>
      </c>
      <c r="P1668" s="31" t="str">
        <f t="shared" si="81"/>
        <v xml:space="preserve"> Homoeopathic  Clinic (Dr.Monir Ahamod)</v>
      </c>
    </row>
    <row r="1669" spans="1:16" hidden="1">
      <c r="A1669" t="str">
        <f t="shared" si="79"/>
        <v>4-389</v>
      </c>
      <c r="B1669">
        <f t="shared" si="80"/>
        <v>4</v>
      </c>
      <c r="C1669">
        <v>389</v>
      </c>
      <c r="D1669" t="s">
        <v>36</v>
      </c>
      <c r="E1669" t="s">
        <v>11669</v>
      </c>
      <c r="F1669">
        <v>11209</v>
      </c>
      <c r="G1669" t="s">
        <v>11670</v>
      </c>
      <c r="H1669">
        <v>1587543290</v>
      </c>
      <c r="I1669" t="s">
        <v>131</v>
      </c>
      <c r="J1669" t="s">
        <v>10107</v>
      </c>
      <c r="K1669" t="s">
        <v>152</v>
      </c>
      <c r="L1669" t="s">
        <v>11512</v>
      </c>
      <c r="M1669" t="s">
        <v>11671</v>
      </c>
      <c r="P1669" s="31" t="str">
        <f t="shared" si="81"/>
        <v>Abdul Malek Medical (Dr.Saiwedul Alom)</v>
      </c>
    </row>
    <row r="1670" spans="1:16" hidden="1">
      <c r="A1670" t="str">
        <f t="shared" si="79"/>
        <v>5-389</v>
      </c>
      <c r="B1670">
        <f t="shared" si="80"/>
        <v>5</v>
      </c>
      <c r="C1670">
        <v>389</v>
      </c>
      <c r="D1670" t="s">
        <v>36</v>
      </c>
      <c r="E1670" t="s">
        <v>11199</v>
      </c>
      <c r="F1670">
        <v>10931</v>
      </c>
      <c r="G1670" t="s">
        <v>11200</v>
      </c>
      <c r="H1670">
        <v>1813238806</v>
      </c>
      <c r="I1670" t="s">
        <v>3982</v>
      </c>
      <c r="J1670" t="s">
        <v>274</v>
      </c>
      <c r="K1670" t="s">
        <v>152</v>
      </c>
      <c r="L1670" t="s">
        <v>9820</v>
      </c>
      <c r="M1670" t="s">
        <v>11201</v>
      </c>
      <c r="P1670" s="31" t="str">
        <f t="shared" si="81"/>
        <v>Abdussalam Homoeo Hall (Dr.Rakib Hossain)</v>
      </c>
    </row>
    <row r="1671" spans="1:16" hidden="1">
      <c r="A1671" t="str">
        <f t="shared" si="79"/>
        <v>6-389</v>
      </c>
      <c r="B1671">
        <f t="shared" si="80"/>
        <v>6</v>
      </c>
      <c r="C1671">
        <v>389</v>
      </c>
      <c r="D1671" t="s">
        <v>36</v>
      </c>
      <c r="E1671" t="s">
        <v>11205</v>
      </c>
      <c r="F1671">
        <v>10933</v>
      </c>
      <c r="G1671" t="s">
        <v>11206</v>
      </c>
      <c r="H1671">
        <v>1834316976</v>
      </c>
      <c r="I1671" t="s">
        <v>3982</v>
      </c>
      <c r="J1671" t="s">
        <v>306</v>
      </c>
      <c r="K1671" t="s">
        <v>152</v>
      </c>
      <c r="L1671" t="s">
        <v>9820</v>
      </c>
      <c r="M1671" t="s">
        <v>11067</v>
      </c>
      <c r="P1671" s="31" t="str">
        <f t="shared" si="81"/>
        <v>Abul Hossain Homoeo Hall  (Dr.Mohammod Ibrahim)</v>
      </c>
    </row>
    <row r="1672" spans="1:16" hidden="1">
      <c r="A1672" t="str">
        <f t="shared" si="79"/>
        <v>7-389</v>
      </c>
      <c r="B1672">
        <f t="shared" si="80"/>
        <v>7</v>
      </c>
      <c r="C1672">
        <v>389</v>
      </c>
      <c r="D1672" t="s">
        <v>36</v>
      </c>
      <c r="E1672" t="s">
        <v>11122</v>
      </c>
      <c r="F1672">
        <v>10898</v>
      </c>
      <c r="G1672" t="s">
        <v>11123</v>
      </c>
      <c r="H1672">
        <v>1819172899</v>
      </c>
      <c r="I1672" t="s">
        <v>3982</v>
      </c>
      <c r="J1672" t="s">
        <v>306</v>
      </c>
      <c r="K1672">
        <v>0</v>
      </c>
      <c r="L1672" t="s">
        <v>11060</v>
      </c>
      <c r="M1672" t="s">
        <v>11124</v>
      </c>
      <c r="P1672" s="31" t="str">
        <f t="shared" si="81"/>
        <v>Afjal Homoeo Hall (Dr.Anisur Rahman)</v>
      </c>
    </row>
    <row r="1673" spans="1:16" hidden="1">
      <c r="A1673" t="str">
        <f t="shared" si="79"/>
        <v>8-389</v>
      </c>
      <c r="B1673">
        <f t="shared" si="80"/>
        <v>8</v>
      </c>
      <c r="C1673">
        <v>389</v>
      </c>
      <c r="D1673" t="s">
        <v>36</v>
      </c>
      <c r="E1673" t="s">
        <v>11036</v>
      </c>
      <c r="F1673">
        <v>10874</v>
      </c>
      <c r="G1673" t="s">
        <v>11037</v>
      </c>
      <c r="H1673" t="s">
        <v>11038</v>
      </c>
      <c r="I1673" t="s">
        <v>3982</v>
      </c>
      <c r="J1673" t="s">
        <v>230</v>
      </c>
      <c r="K1673" t="s">
        <v>133</v>
      </c>
      <c r="L1673" t="s">
        <v>11017</v>
      </c>
      <c r="M1673" t="s">
        <v>11039</v>
      </c>
      <c r="P1673" s="31" t="str">
        <f t="shared" si="81"/>
        <v>Ahmedia Homoeo Hall (Dr.Ahmed Hosain)</v>
      </c>
    </row>
    <row r="1674" spans="1:16" hidden="1">
      <c r="A1674" t="str">
        <f t="shared" si="79"/>
        <v>9-389</v>
      </c>
      <c r="B1674">
        <f t="shared" si="80"/>
        <v>9</v>
      </c>
      <c r="C1674">
        <v>389</v>
      </c>
      <c r="D1674" t="s">
        <v>36</v>
      </c>
      <c r="E1674" t="s">
        <v>11118</v>
      </c>
      <c r="F1674">
        <v>10897</v>
      </c>
      <c r="G1674" t="s">
        <v>11119</v>
      </c>
      <c r="H1674">
        <v>1812971470</v>
      </c>
      <c r="I1674" t="s">
        <v>131</v>
      </c>
      <c r="J1674" t="s">
        <v>274</v>
      </c>
      <c r="K1674">
        <v>0</v>
      </c>
      <c r="L1674" t="s">
        <v>11120</v>
      </c>
      <c r="M1674" t="s">
        <v>11121</v>
      </c>
      <c r="P1674" s="31" t="str">
        <f t="shared" si="81"/>
        <v>Alhabib Homoeo Hall (Dr.Ahsan Ullah)</v>
      </c>
    </row>
    <row r="1675" spans="1:16" hidden="1">
      <c r="A1675" t="str">
        <f t="shared" si="79"/>
        <v>10-389</v>
      </c>
      <c r="B1675">
        <f t="shared" si="80"/>
        <v>10</v>
      </c>
      <c r="C1675">
        <v>389</v>
      </c>
      <c r="D1675" t="s">
        <v>36</v>
      </c>
      <c r="E1675" t="s">
        <v>11196</v>
      </c>
      <c r="F1675">
        <v>10930</v>
      </c>
      <c r="G1675" t="s">
        <v>11197</v>
      </c>
      <c r="H1675">
        <v>1849978141</v>
      </c>
      <c r="I1675" t="s">
        <v>131</v>
      </c>
      <c r="J1675" t="s">
        <v>230</v>
      </c>
      <c r="K1675" t="s">
        <v>152</v>
      </c>
      <c r="L1675" t="s">
        <v>9820</v>
      </c>
      <c r="M1675" t="s">
        <v>11198</v>
      </c>
      <c r="P1675" s="31" t="str">
        <f t="shared" si="81"/>
        <v>Al-Helal Homoeo Hall (Dr.M.Helal Uddin)</v>
      </c>
    </row>
    <row r="1676" spans="1:16" hidden="1">
      <c r="A1676" t="str">
        <f t="shared" si="79"/>
        <v>11-389</v>
      </c>
      <c r="B1676">
        <f t="shared" si="80"/>
        <v>11</v>
      </c>
      <c r="C1676">
        <v>389</v>
      </c>
      <c r="D1676" t="s">
        <v>36</v>
      </c>
      <c r="E1676" t="s">
        <v>16459</v>
      </c>
      <c r="F1676">
        <v>13437</v>
      </c>
      <c r="G1676" t="s">
        <v>16460</v>
      </c>
      <c r="H1676">
        <v>1849447484</v>
      </c>
      <c r="I1676" t="s">
        <v>11164</v>
      </c>
      <c r="J1676" t="s">
        <v>9009</v>
      </c>
      <c r="K1676" t="s">
        <v>133</v>
      </c>
      <c r="L1676" t="s">
        <v>11696</v>
      </c>
      <c r="M1676" t="s">
        <v>16456</v>
      </c>
      <c r="P1676" s="31" t="str">
        <f t="shared" si="81"/>
        <v>Al-Hikmah Homoeo Richas Center (Dr.Md.Abu Bokor Siddiq)</v>
      </c>
    </row>
    <row r="1677" spans="1:16" hidden="1">
      <c r="A1677" t="str">
        <f t="shared" si="79"/>
        <v>12-389</v>
      </c>
      <c r="B1677">
        <f t="shared" si="80"/>
        <v>12</v>
      </c>
      <c r="C1677">
        <v>389</v>
      </c>
      <c r="D1677" t="s">
        <v>36</v>
      </c>
      <c r="E1677" t="s">
        <v>11222</v>
      </c>
      <c r="F1677">
        <v>10945</v>
      </c>
      <c r="G1677" t="s">
        <v>11223</v>
      </c>
      <c r="H1677">
        <v>1812997117</v>
      </c>
      <c r="I1677" t="s">
        <v>131</v>
      </c>
      <c r="J1677" t="s">
        <v>306</v>
      </c>
      <c r="K1677" t="s">
        <v>152</v>
      </c>
      <c r="L1677" t="s">
        <v>11224</v>
      </c>
      <c r="M1677" t="s">
        <v>11225</v>
      </c>
      <c r="P1677" s="31" t="str">
        <f t="shared" si="81"/>
        <v>Al-Madina Pharmacy-2 (Dr.Salim)</v>
      </c>
    </row>
    <row r="1678" spans="1:16" hidden="1">
      <c r="A1678" t="str">
        <f t="shared" si="79"/>
        <v>13-389</v>
      </c>
      <c r="B1678">
        <f t="shared" si="80"/>
        <v>13</v>
      </c>
      <c r="C1678">
        <v>389</v>
      </c>
      <c r="D1678" t="s">
        <v>36</v>
      </c>
      <c r="E1678" t="s">
        <v>11081</v>
      </c>
      <c r="F1678">
        <v>10887</v>
      </c>
      <c r="G1678" t="s">
        <v>11082</v>
      </c>
      <c r="H1678">
        <v>1814815425</v>
      </c>
      <c r="I1678" t="s">
        <v>3982</v>
      </c>
      <c r="J1678" t="s">
        <v>397</v>
      </c>
      <c r="K1678">
        <v>0</v>
      </c>
      <c r="L1678" t="s">
        <v>11083</v>
      </c>
      <c r="M1678" t="s">
        <v>11084</v>
      </c>
      <c r="P1678" s="31" t="str">
        <f t="shared" si="81"/>
        <v>Al-Modina Homeo Hall (Dr. Khair Aamad)</v>
      </c>
    </row>
    <row r="1679" spans="1:16" hidden="1">
      <c r="A1679" t="str">
        <f t="shared" si="79"/>
        <v>14-389</v>
      </c>
      <c r="B1679">
        <f t="shared" si="80"/>
        <v>14</v>
      </c>
      <c r="C1679">
        <v>389</v>
      </c>
      <c r="D1679" t="s">
        <v>36</v>
      </c>
      <c r="E1679" t="s">
        <v>10618</v>
      </c>
      <c r="F1679">
        <v>10700</v>
      </c>
      <c r="G1679" t="s">
        <v>4852</v>
      </c>
      <c r="H1679">
        <v>1813194522</v>
      </c>
      <c r="I1679" t="s">
        <v>131</v>
      </c>
      <c r="J1679" t="s">
        <v>2596</v>
      </c>
      <c r="K1679" t="s">
        <v>133</v>
      </c>
      <c r="L1679" t="s">
        <v>10619</v>
      </c>
      <c r="M1679" t="s">
        <v>2859</v>
      </c>
      <c r="P1679" s="31" t="str">
        <f t="shared" si="81"/>
        <v>Al-Modina Homoeo Hall (Dr.Md:Nurul Islam)</v>
      </c>
    </row>
    <row r="1680" spans="1:16" hidden="1">
      <c r="A1680" t="str">
        <f t="shared" si="79"/>
        <v>15-389</v>
      </c>
      <c r="B1680">
        <f t="shared" si="80"/>
        <v>15</v>
      </c>
      <c r="C1680">
        <v>389</v>
      </c>
      <c r="D1680" t="s">
        <v>36</v>
      </c>
      <c r="E1680" t="s">
        <v>3729</v>
      </c>
      <c r="F1680">
        <v>10912</v>
      </c>
      <c r="G1680" t="s">
        <v>11158</v>
      </c>
      <c r="H1680">
        <v>1821781028</v>
      </c>
      <c r="I1680" t="s">
        <v>131</v>
      </c>
      <c r="J1680" t="s">
        <v>306</v>
      </c>
      <c r="K1680" t="s">
        <v>152</v>
      </c>
      <c r="L1680" t="s">
        <v>11051</v>
      </c>
      <c r="M1680" t="s">
        <v>11159</v>
      </c>
      <c r="P1680" s="31" t="str">
        <f t="shared" si="81"/>
        <v>Al-Mokka Homoeo Hall (Dr.Md Helal Uddin)</v>
      </c>
    </row>
    <row r="1681" spans="1:16" hidden="1">
      <c r="A1681" t="str">
        <f t="shared" si="79"/>
        <v>16-389</v>
      </c>
      <c r="B1681">
        <f t="shared" si="80"/>
        <v>16</v>
      </c>
      <c r="C1681">
        <v>389</v>
      </c>
      <c r="D1681" t="s">
        <v>36</v>
      </c>
      <c r="E1681" t="s">
        <v>11510</v>
      </c>
      <c r="F1681">
        <v>11090</v>
      </c>
      <c r="G1681" t="s">
        <v>11511</v>
      </c>
      <c r="H1681">
        <v>1843667083</v>
      </c>
      <c r="I1681" t="s">
        <v>131</v>
      </c>
      <c r="J1681" t="s">
        <v>230</v>
      </c>
      <c r="K1681" t="s">
        <v>152</v>
      </c>
      <c r="L1681" t="s">
        <v>11512</v>
      </c>
      <c r="M1681" t="s">
        <v>11513</v>
      </c>
      <c r="P1681" s="31" t="str">
        <f t="shared" si="81"/>
        <v>Al-Mokka Pharmacy-2 (Dr.Sayed)</v>
      </c>
    </row>
    <row r="1682" spans="1:16" hidden="1">
      <c r="A1682" t="str">
        <f t="shared" si="79"/>
        <v>17-389</v>
      </c>
      <c r="B1682">
        <f t="shared" si="80"/>
        <v>17</v>
      </c>
      <c r="C1682">
        <v>389</v>
      </c>
      <c r="D1682" t="s">
        <v>36</v>
      </c>
      <c r="E1682" t="s">
        <v>11168</v>
      </c>
      <c r="F1682">
        <v>10916</v>
      </c>
      <c r="G1682" t="s">
        <v>11169</v>
      </c>
      <c r="H1682">
        <v>1812611314</v>
      </c>
      <c r="I1682" t="s">
        <v>131</v>
      </c>
      <c r="J1682" t="s">
        <v>397</v>
      </c>
      <c r="K1682" t="s">
        <v>152</v>
      </c>
      <c r="L1682" t="s">
        <v>9820</v>
      </c>
      <c r="M1682" t="s">
        <v>11170</v>
      </c>
      <c r="P1682" s="31" t="str">
        <f t="shared" si="81"/>
        <v>Amina Homoeo Clinic (Dr.Akter Hosaain)</v>
      </c>
    </row>
    <row r="1683" spans="1:16" hidden="1">
      <c r="A1683" t="str">
        <f t="shared" si="79"/>
        <v>18-389</v>
      </c>
      <c r="B1683">
        <f t="shared" si="80"/>
        <v>18</v>
      </c>
      <c r="C1683">
        <v>389</v>
      </c>
      <c r="D1683" t="s">
        <v>36</v>
      </c>
      <c r="E1683" t="s">
        <v>11770</v>
      </c>
      <c r="F1683">
        <v>11263</v>
      </c>
      <c r="G1683" t="s">
        <v>11771</v>
      </c>
      <c r="H1683">
        <v>1811623032</v>
      </c>
      <c r="I1683" t="s">
        <v>131</v>
      </c>
      <c r="J1683" t="s">
        <v>11772</v>
      </c>
      <c r="K1683" t="s">
        <v>152</v>
      </c>
      <c r="L1683" t="s">
        <v>11051</v>
      </c>
      <c r="M1683" t="s">
        <v>11773</v>
      </c>
      <c r="P1683" s="31" t="str">
        <f t="shared" si="81"/>
        <v>Ankon Homoeo Hall (Dr Anokul Kanti Sucil)</v>
      </c>
    </row>
    <row r="1684" spans="1:16" hidden="1">
      <c r="A1684" t="str">
        <f t="shared" si="79"/>
        <v>19-389</v>
      </c>
      <c r="B1684">
        <f t="shared" si="80"/>
        <v>19</v>
      </c>
      <c r="C1684">
        <v>389</v>
      </c>
      <c r="D1684" t="s">
        <v>36</v>
      </c>
      <c r="E1684" t="s">
        <v>11523</v>
      </c>
      <c r="F1684">
        <v>11094</v>
      </c>
      <c r="G1684" t="s">
        <v>11524</v>
      </c>
      <c r="H1684">
        <v>1814783611</v>
      </c>
      <c r="I1684" t="s">
        <v>131</v>
      </c>
      <c r="J1684" t="s">
        <v>10598</v>
      </c>
      <c r="K1684" t="s">
        <v>133</v>
      </c>
      <c r="L1684" t="s">
        <v>11120</v>
      </c>
      <c r="M1684" t="s">
        <v>11525</v>
      </c>
      <c r="P1684" s="31" t="str">
        <f t="shared" si="81"/>
        <v>Ardogan Homoeo Hall (Dr.Salim Ullah)</v>
      </c>
    </row>
    <row r="1685" spans="1:16" hidden="1">
      <c r="A1685" t="str">
        <f t="shared" si="79"/>
        <v>20-389</v>
      </c>
      <c r="B1685">
        <f t="shared" si="80"/>
        <v>20</v>
      </c>
      <c r="C1685">
        <v>389</v>
      </c>
      <c r="D1685" t="s">
        <v>36</v>
      </c>
      <c r="E1685" t="s">
        <v>11226</v>
      </c>
      <c r="F1685">
        <v>10946</v>
      </c>
      <c r="G1685" t="s">
        <v>11227</v>
      </c>
      <c r="H1685">
        <v>1716512197</v>
      </c>
      <c r="I1685" t="s">
        <v>131</v>
      </c>
      <c r="J1685" t="s">
        <v>306</v>
      </c>
      <c r="K1685" t="s">
        <v>133</v>
      </c>
      <c r="L1685" t="s">
        <v>11228</v>
      </c>
      <c r="M1685" t="s">
        <v>11229</v>
      </c>
      <c r="P1685" s="31" t="str">
        <f t="shared" si="81"/>
        <v>Arroggo Homoeo Hall (Dr.Pokas Conddo Dee)</v>
      </c>
    </row>
    <row r="1686" spans="1:16" hidden="1">
      <c r="A1686" t="str">
        <f t="shared" si="79"/>
        <v>21-389</v>
      </c>
      <c r="B1686">
        <f t="shared" si="80"/>
        <v>21</v>
      </c>
      <c r="C1686">
        <v>389</v>
      </c>
      <c r="D1686" t="s">
        <v>36</v>
      </c>
      <c r="E1686" t="s">
        <v>11207</v>
      </c>
      <c r="F1686">
        <v>10934</v>
      </c>
      <c r="G1686" t="s">
        <v>11208</v>
      </c>
      <c r="H1686">
        <v>1816013494</v>
      </c>
      <c r="I1686" t="s">
        <v>131</v>
      </c>
      <c r="J1686" t="s">
        <v>132</v>
      </c>
      <c r="K1686" t="s">
        <v>152</v>
      </c>
      <c r="L1686" t="s">
        <v>9820</v>
      </c>
      <c r="M1686" t="s">
        <v>11209</v>
      </c>
      <c r="P1686" s="31" t="str">
        <f t="shared" si="81"/>
        <v>As-Sefa Homoeo Hall (Dr.H.M.Rofiq)</v>
      </c>
    </row>
    <row r="1687" spans="1:16" hidden="1">
      <c r="A1687" t="str">
        <f t="shared" si="79"/>
        <v>22-389</v>
      </c>
      <c r="B1687">
        <f t="shared" si="80"/>
        <v>22</v>
      </c>
      <c r="C1687">
        <v>389</v>
      </c>
      <c r="D1687" t="s">
        <v>36</v>
      </c>
      <c r="E1687" t="s">
        <v>16041</v>
      </c>
      <c r="F1687">
        <v>13243</v>
      </c>
      <c r="G1687" t="s">
        <v>16042</v>
      </c>
      <c r="H1687">
        <v>1865432908</v>
      </c>
      <c r="I1687" t="s">
        <v>5551</v>
      </c>
      <c r="J1687" t="s">
        <v>10900</v>
      </c>
      <c r="K1687" t="s">
        <v>133</v>
      </c>
      <c r="L1687" t="s">
        <v>11512</v>
      </c>
      <c r="M1687" t="s">
        <v>16043</v>
      </c>
      <c r="P1687" s="31" t="str">
        <f t="shared" si="81"/>
        <v>Bangladesh Airubedic Medical (Dr.Mohammod Mizan)</v>
      </c>
    </row>
    <row r="1688" spans="1:16" hidden="1">
      <c r="A1688" t="str">
        <f t="shared" si="79"/>
        <v>23-389</v>
      </c>
      <c r="B1688">
        <f t="shared" si="80"/>
        <v>23</v>
      </c>
      <c r="C1688">
        <v>389</v>
      </c>
      <c r="D1688" t="s">
        <v>36</v>
      </c>
      <c r="E1688" t="s">
        <v>11101</v>
      </c>
      <c r="F1688">
        <v>10892</v>
      </c>
      <c r="G1688" t="s">
        <v>11102</v>
      </c>
      <c r="H1688" t="s">
        <v>11103</v>
      </c>
      <c r="I1688" t="s">
        <v>11104</v>
      </c>
      <c r="J1688" t="s">
        <v>132</v>
      </c>
      <c r="K1688">
        <v>0</v>
      </c>
      <c r="L1688" t="s">
        <v>9820</v>
      </c>
      <c r="M1688" t="s">
        <v>11105</v>
      </c>
      <c r="P1688" s="31" t="str">
        <f t="shared" si="81"/>
        <v>Bangladesh Homeo Pharmacy (  Dr H M Mizanur Rahman)</v>
      </c>
    </row>
    <row r="1689" spans="1:16" hidden="1">
      <c r="A1689" t="str">
        <f t="shared" si="79"/>
        <v>24-389</v>
      </c>
      <c r="B1689">
        <f t="shared" si="80"/>
        <v>24</v>
      </c>
      <c r="C1689">
        <v>389</v>
      </c>
      <c r="D1689" t="s">
        <v>36</v>
      </c>
      <c r="E1689" t="s">
        <v>15136</v>
      </c>
      <c r="F1689">
        <v>12806</v>
      </c>
      <c r="G1689" t="s">
        <v>15137</v>
      </c>
      <c r="H1689">
        <v>1815146726</v>
      </c>
      <c r="I1689" t="s">
        <v>131</v>
      </c>
      <c r="J1689" t="s">
        <v>2596</v>
      </c>
      <c r="K1689" t="s">
        <v>133</v>
      </c>
      <c r="L1689" t="s">
        <v>11150</v>
      </c>
      <c r="M1689" t="s">
        <v>15138</v>
      </c>
      <c r="P1689" s="31" t="str">
        <f t="shared" si="81"/>
        <v>Bihari Homoeo Center (Dr.Md:Sayed Nur Helali)</v>
      </c>
    </row>
    <row r="1690" spans="1:16" hidden="1">
      <c r="A1690" t="str">
        <f t="shared" si="79"/>
        <v>25-389</v>
      </c>
      <c r="B1690">
        <f t="shared" si="80"/>
        <v>25</v>
      </c>
      <c r="C1690">
        <v>389</v>
      </c>
      <c r="D1690" t="s">
        <v>36</v>
      </c>
      <c r="E1690" t="s">
        <v>11085</v>
      </c>
      <c r="F1690">
        <v>10888</v>
      </c>
      <c r="G1690" t="s">
        <v>11086</v>
      </c>
      <c r="H1690">
        <v>1818216771</v>
      </c>
      <c r="I1690" t="s">
        <v>131</v>
      </c>
      <c r="J1690" t="s">
        <v>230</v>
      </c>
      <c r="K1690">
        <v>0</v>
      </c>
      <c r="L1690" t="s">
        <v>11076</v>
      </c>
      <c r="M1690" t="s">
        <v>11087</v>
      </c>
      <c r="P1690" s="31" t="str">
        <f t="shared" si="81"/>
        <v>Bihari Homoeo Chikitsaloy (Dr.Surat Alam)</v>
      </c>
    </row>
    <row r="1691" spans="1:16" hidden="1">
      <c r="A1691" t="str">
        <f t="shared" si="79"/>
        <v>26-389</v>
      </c>
      <c r="B1691">
        <f t="shared" si="80"/>
        <v>26</v>
      </c>
      <c r="C1691">
        <v>389</v>
      </c>
      <c r="D1691" t="s">
        <v>36</v>
      </c>
      <c r="E1691" t="s">
        <v>11785</v>
      </c>
      <c r="F1691">
        <v>11268</v>
      </c>
      <c r="G1691" t="s">
        <v>11786</v>
      </c>
      <c r="H1691">
        <v>1819171170</v>
      </c>
      <c r="I1691" t="s">
        <v>131</v>
      </c>
      <c r="J1691" t="s">
        <v>11787</v>
      </c>
      <c r="K1691" t="s">
        <v>138</v>
      </c>
      <c r="L1691" t="s">
        <v>11243</v>
      </c>
      <c r="M1691" t="s">
        <v>11244</v>
      </c>
      <c r="P1691" s="31" t="str">
        <f t="shared" si="81"/>
        <v>Bihari Homoeo Hall (Dr Sohidul Islam)</v>
      </c>
    </row>
    <row r="1692" spans="1:16" hidden="1">
      <c r="A1692" t="str">
        <f t="shared" si="79"/>
        <v>27-389</v>
      </c>
      <c r="B1692">
        <f t="shared" si="80"/>
        <v>27</v>
      </c>
      <c r="C1692">
        <v>389</v>
      </c>
      <c r="D1692" t="s">
        <v>36</v>
      </c>
      <c r="E1692" t="s">
        <v>14948</v>
      </c>
      <c r="F1692">
        <v>12723</v>
      </c>
      <c r="G1692" t="s">
        <v>11786</v>
      </c>
      <c r="H1692">
        <v>1818104173</v>
      </c>
      <c r="I1692" t="s">
        <v>131</v>
      </c>
      <c r="J1692" t="s">
        <v>2596</v>
      </c>
      <c r="K1692" t="s">
        <v>138</v>
      </c>
      <c r="L1692" t="s">
        <v>11696</v>
      </c>
      <c r="M1692" t="s">
        <v>19000</v>
      </c>
      <c r="P1692" s="31" t="str">
        <f t="shared" si="81"/>
        <v>Bihari Homoeo Hall (Dr.Md:Nasir Uddin Chowdhury)</v>
      </c>
    </row>
    <row r="1693" spans="1:16" hidden="1">
      <c r="A1693" t="str">
        <f t="shared" si="79"/>
        <v>28-389</v>
      </c>
      <c r="B1693">
        <f t="shared" si="80"/>
        <v>28</v>
      </c>
      <c r="C1693">
        <v>389</v>
      </c>
      <c r="D1693" t="s">
        <v>36</v>
      </c>
      <c r="E1693" t="s">
        <v>15142</v>
      </c>
      <c r="F1693">
        <v>12808</v>
      </c>
      <c r="G1693" t="s">
        <v>11786</v>
      </c>
      <c r="H1693">
        <v>1815142814</v>
      </c>
      <c r="I1693" t="s">
        <v>131</v>
      </c>
      <c r="J1693" t="s">
        <v>2596</v>
      </c>
      <c r="K1693" t="s">
        <v>133</v>
      </c>
      <c r="L1693" t="s">
        <v>11150</v>
      </c>
      <c r="M1693" t="s">
        <v>15141</v>
      </c>
      <c r="P1693" s="31" t="str">
        <f t="shared" si="81"/>
        <v>Bihari Homoeo Hall (Dr.Md:Sarwar Morshed)</v>
      </c>
    </row>
    <row r="1694" spans="1:16" hidden="1">
      <c r="A1694" t="str">
        <f t="shared" si="79"/>
        <v>29-389</v>
      </c>
      <c r="B1694">
        <f t="shared" si="80"/>
        <v>29</v>
      </c>
      <c r="C1694">
        <v>389</v>
      </c>
      <c r="D1694" t="s">
        <v>36</v>
      </c>
      <c r="E1694" t="s">
        <v>15139</v>
      </c>
      <c r="F1694">
        <v>12807</v>
      </c>
      <c r="G1694" t="s">
        <v>15140</v>
      </c>
      <c r="H1694">
        <v>1618737211</v>
      </c>
      <c r="I1694" t="s">
        <v>131</v>
      </c>
      <c r="J1694" t="s">
        <v>2596</v>
      </c>
      <c r="K1694" t="s">
        <v>152</v>
      </c>
      <c r="L1694" t="s">
        <v>11150</v>
      </c>
      <c r="M1694" t="s">
        <v>15141</v>
      </c>
      <c r="P1694" s="31" t="str">
        <f t="shared" si="81"/>
        <v>Bihari Homoeo Pharmacy (Dr.Md:Abdus Shobur)</v>
      </c>
    </row>
    <row r="1695" spans="1:16" hidden="1">
      <c r="A1695" t="str">
        <f t="shared" si="79"/>
        <v>30-389</v>
      </c>
      <c r="B1695">
        <f t="shared" si="80"/>
        <v>30</v>
      </c>
      <c r="C1695">
        <v>389</v>
      </c>
      <c r="D1695" t="s">
        <v>36</v>
      </c>
      <c r="E1695" t="s">
        <v>7097</v>
      </c>
      <c r="F1695">
        <v>12856</v>
      </c>
      <c r="G1695" t="s">
        <v>15231</v>
      </c>
      <c r="H1695">
        <v>1821782286</v>
      </c>
      <c r="I1695" t="s">
        <v>5551</v>
      </c>
      <c r="J1695" t="s">
        <v>10895</v>
      </c>
      <c r="K1695" t="s">
        <v>1402</v>
      </c>
      <c r="L1695" t="s">
        <v>15232</v>
      </c>
      <c r="M1695" t="s">
        <v>15233</v>
      </c>
      <c r="P1695" s="31" t="str">
        <f t="shared" si="81"/>
        <v>C. S. Medical Hall (Dr.Sirajul Islam)</v>
      </c>
    </row>
    <row r="1696" spans="1:16" hidden="1">
      <c r="A1696" t="str">
        <f t="shared" si="79"/>
        <v>31-389</v>
      </c>
      <c r="B1696">
        <f t="shared" si="80"/>
        <v>31</v>
      </c>
      <c r="C1696">
        <v>389</v>
      </c>
      <c r="D1696" t="s">
        <v>36</v>
      </c>
      <c r="E1696" t="s">
        <v>6854</v>
      </c>
      <c r="F1696">
        <v>10906</v>
      </c>
      <c r="G1696" t="s">
        <v>11149</v>
      </c>
      <c r="H1696">
        <v>1820556499</v>
      </c>
      <c r="I1696" t="s">
        <v>131</v>
      </c>
      <c r="J1696" t="s">
        <v>2596</v>
      </c>
      <c r="K1696" t="s">
        <v>152</v>
      </c>
      <c r="L1696" t="s">
        <v>11150</v>
      </c>
      <c r="M1696" t="s">
        <v>19001</v>
      </c>
      <c r="P1696" s="31" t="str">
        <f t="shared" si="81"/>
        <v>Chowdhury Homoeo Pharmacy (Dr.Joynul Abedin)</v>
      </c>
    </row>
    <row r="1697" spans="1:16" hidden="1">
      <c r="A1697" t="str">
        <f t="shared" si="79"/>
        <v>32-389</v>
      </c>
      <c r="B1697">
        <f t="shared" si="80"/>
        <v>32</v>
      </c>
      <c r="C1697">
        <v>389</v>
      </c>
      <c r="D1697" t="s">
        <v>36</v>
      </c>
      <c r="E1697" t="s">
        <v>7097</v>
      </c>
      <c r="F1697">
        <v>13245</v>
      </c>
      <c r="G1697" t="s">
        <v>16045</v>
      </c>
      <c r="H1697">
        <v>1732567855</v>
      </c>
      <c r="I1697" t="s">
        <v>131</v>
      </c>
      <c r="J1697" t="s">
        <v>16046</v>
      </c>
      <c r="K1697" t="s">
        <v>1315</v>
      </c>
      <c r="L1697" t="s">
        <v>11243</v>
      </c>
      <c r="M1697" t="s">
        <v>10440</v>
      </c>
      <c r="P1697" s="31" t="str">
        <f t="shared" si="81"/>
        <v>Darus Sefa Homoeo Hall-2 (Dr.Sirajul Islam)</v>
      </c>
    </row>
    <row r="1698" spans="1:16" hidden="1">
      <c r="A1698" t="str">
        <f t="shared" si="79"/>
        <v>33-389</v>
      </c>
      <c r="B1698">
        <f t="shared" si="80"/>
        <v>33</v>
      </c>
      <c r="C1698">
        <v>389</v>
      </c>
      <c r="D1698" t="s">
        <v>36</v>
      </c>
      <c r="E1698" t="s">
        <v>13803</v>
      </c>
      <c r="F1698">
        <v>12134</v>
      </c>
      <c r="G1698" t="s">
        <v>13804</v>
      </c>
      <c r="H1698">
        <v>1826105721</v>
      </c>
      <c r="I1698" t="s">
        <v>131</v>
      </c>
      <c r="J1698" t="s">
        <v>10924</v>
      </c>
      <c r="K1698" t="s">
        <v>152</v>
      </c>
      <c r="L1698" t="s">
        <v>9820</v>
      </c>
      <c r="M1698" t="s">
        <v>13805</v>
      </c>
      <c r="P1698" s="31" t="str">
        <f t="shared" si="81"/>
        <v>Darus Sefa Homoeo Pharmacy (Dr.Abdul Mabud Sawide)</v>
      </c>
    </row>
    <row r="1699" spans="1:16" hidden="1">
      <c r="A1699" t="str">
        <f t="shared" si="79"/>
        <v>34-389</v>
      </c>
      <c r="B1699">
        <f t="shared" si="80"/>
        <v>34</v>
      </c>
      <c r="C1699">
        <v>389</v>
      </c>
      <c r="D1699" t="s">
        <v>36</v>
      </c>
      <c r="E1699" t="s">
        <v>15228</v>
      </c>
      <c r="F1699">
        <v>12855</v>
      </c>
      <c r="G1699" t="s">
        <v>15229</v>
      </c>
      <c r="H1699">
        <v>1816906373</v>
      </c>
      <c r="I1699" t="s">
        <v>131</v>
      </c>
      <c r="J1699" t="s">
        <v>10895</v>
      </c>
      <c r="K1699" t="s">
        <v>152</v>
      </c>
      <c r="L1699" t="s">
        <v>9820</v>
      </c>
      <c r="M1699" t="s">
        <v>15230</v>
      </c>
      <c r="P1699" s="31" t="str">
        <f t="shared" si="81"/>
        <v>Dhawni Homoeo Hall (Dr.Ariful Mowla)</v>
      </c>
    </row>
    <row r="1700" spans="1:16" hidden="1">
      <c r="A1700" t="str">
        <f t="shared" si="79"/>
        <v>35-389</v>
      </c>
      <c r="B1700">
        <f t="shared" si="80"/>
        <v>35</v>
      </c>
      <c r="C1700">
        <v>389</v>
      </c>
      <c r="D1700" t="s">
        <v>36</v>
      </c>
      <c r="E1700" t="s">
        <v>11062</v>
      </c>
      <c r="F1700">
        <v>10882</v>
      </c>
      <c r="G1700" t="s">
        <v>11063</v>
      </c>
      <c r="H1700">
        <v>1790877977</v>
      </c>
      <c r="I1700" t="s">
        <v>131</v>
      </c>
      <c r="J1700" t="s">
        <v>274</v>
      </c>
      <c r="K1700" t="s">
        <v>133</v>
      </c>
      <c r="L1700" t="s">
        <v>11057</v>
      </c>
      <c r="M1700" t="s">
        <v>11064</v>
      </c>
      <c r="P1700" s="31" t="str">
        <f t="shared" si="81"/>
        <v>Eidgah Research  Homoeo Hall  (Dr.Mirajul Islam)</v>
      </c>
    </row>
    <row r="1701" spans="1:16" hidden="1">
      <c r="A1701" t="str">
        <f t="shared" si="79"/>
        <v>36-389</v>
      </c>
      <c r="B1701">
        <f t="shared" si="80"/>
        <v>36</v>
      </c>
      <c r="C1701">
        <v>389</v>
      </c>
      <c r="D1701" t="s">
        <v>36</v>
      </c>
      <c r="E1701" t="s">
        <v>11042</v>
      </c>
      <c r="F1701">
        <v>10876</v>
      </c>
      <c r="G1701" t="s">
        <v>11043</v>
      </c>
      <c r="H1701" t="s">
        <v>11044</v>
      </c>
      <c r="I1701" t="s">
        <v>3982</v>
      </c>
      <c r="J1701" t="s">
        <v>306</v>
      </c>
      <c r="K1701" t="s">
        <v>133</v>
      </c>
      <c r="L1701" t="s">
        <v>11034</v>
      </c>
      <c r="M1701" t="s">
        <v>11045</v>
      </c>
      <c r="N1701" t="s">
        <v>6016</v>
      </c>
      <c r="P1701" s="31" t="str">
        <f t="shared" si="81"/>
        <v>Eko Homoeo Hall (Dr.Abdul Mabud)</v>
      </c>
    </row>
    <row r="1702" spans="1:16" hidden="1">
      <c r="A1702" t="str">
        <f t="shared" si="79"/>
        <v>37-389</v>
      </c>
      <c r="B1702">
        <f t="shared" si="80"/>
        <v>37</v>
      </c>
      <c r="C1702">
        <v>389</v>
      </c>
      <c r="D1702" t="s">
        <v>36</v>
      </c>
      <c r="E1702" t="s">
        <v>16457</v>
      </c>
      <c r="F1702">
        <v>13436</v>
      </c>
      <c r="G1702" t="s">
        <v>16458</v>
      </c>
      <c r="H1702">
        <v>1823972707</v>
      </c>
      <c r="I1702" t="s">
        <v>11164</v>
      </c>
      <c r="J1702" t="s">
        <v>10912</v>
      </c>
      <c r="K1702" t="s">
        <v>152</v>
      </c>
      <c r="L1702" t="s">
        <v>11696</v>
      </c>
      <c r="M1702" t="s">
        <v>16456</v>
      </c>
      <c r="P1702" s="31" t="str">
        <f t="shared" si="81"/>
        <v>Elihas Homoeo Richas Center (Dr.Sajjad Hossan Saddam)</v>
      </c>
    </row>
    <row r="1703" spans="1:16" hidden="1">
      <c r="A1703" t="str">
        <f t="shared" si="79"/>
        <v>38-389</v>
      </c>
      <c r="B1703">
        <f t="shared" si="80"/>
        <v>38</v>
      </c>
      <c r="C1703">
        <v>389</v>
      </c>
      <c r="D1703" t="s">
        <v>36</v>
      </c>
      <c r="E1703" t="s">
        <v>11239</v>
      </c>
      <c r="F1703">
        <v>10950</v>
      </c>
      <c r="G1703" t="s">
        <v>11240</v>
      </c>
      <c r="H1703">
        <v>1812995826</v>
      </c>
      <c r="I1703" t="s">
        <v>131</v>
      </c>
      <c r="J1703" t="s">
        <v>230</v>
      </c>
      <c r="K1703" t="s">
        <v>133</v>
      </c>
      <c r="L1703" t="s">
        <v>11234</v>
      </c>
      <c r="M1703" t="s">
        <v>11241</v>
      </c>
      <c r="P1703" s="31" t="str">
        <f t="shared" si="81"/>
        <v>Foyjiha Homoeo Hall (Dr.M.Nurscofa Kamal)</v>
      </c>
    </row>
    <row r="1704" spans="1:16" hidden="1">
      <c r="A1704" t="str">
        <f t="shared" si="79"/>
        <v>39-389</v>
      </c>
      <c r="B1704">
        <f t="shared" si="80"/>
        <v>39</v>
      </c>
      <c r="C1704">
        <v>389</v>
      </c>
      <c r="D1704" t="s">
        <v>36</v>
      </c>
      <c r="E1704" t="s">
        <v>16461</v>
      </c>
      <c r="F1704">
        <v>13438</v>
      </c>
      <c r="G1704" t="s">
        <v>16462</v>
      </c>
      <c r="H1704">
        <v>1815692446</v>
      </c>
      <c r="I1704" t="s">
        <v>11164</v>
      </c>
      <c r="J1704" t="s">
        <v>9009</v>
      </c>
      <c r="K1704" t="s">
        <v>138</v>
      </c>
      <c r="L1704" t="s">
        <v>11696</v>
      </c>
      <c r="M1704" t="s">
        <v>16463</v>
      </c>
      <c r="P1704" s="31" t="str">
        <f t="shared" si="81"/>
        <v>Foyzia Homoeo Pharmacy-2 (Dr.Mawlana Foyejul Islam)</v>
      </c>
    </row>
    <row r="1705" spans="1:16" hidden="1">
      <c r="A1705" t="str">
        <f t="shared" si="79"/>
        <v>40-389</v>
      </c>
      <c r="B1705">
        <f t="shared" si="80"/>
        <v>40</v>
      </c>
      <c r="C1705">
        <v>389</v>
      </c>
      <c r="D1705" t="s">
        <v>36</v>
      </c>
      <c r="E1705" t="s">
        <v>11289</v>
      </c>
      <c r="F1705">
        <v>10968</v>
      </c>
      <c r="G1705" t="s">
        <v>11290</v>
      </c>
      <c r="H1705">
        <v>1876729869</v>
      </c>
      <c r="I1705" t="s">
        <v>131</v>
      </c>
      <c r="J1705" t="s">
        <v>2596</v>
      </c>
      <c r="K1705" t="s">
        <v>152</v>
      </c>
      <c r="L1705" t="s">
        <v>9820</v>
      </c>
      <c r="M1705" t="s">
        <v>11291</v>
      </c>
      <c r="P1705" s="31" t="str">
        <f t="shared" si="81"/>
        <v>Gawsiha Homoeo Hall (Dr.Md. Sowkot Osman)</v>
      </c>
    </row>
    <row r="1706" spans="1:16" hidden="1">
      <c r="A1706" t="str">
        <f t="shared" si="79"/>
        <v>41-389</v>
      </c>
      <c r="B1706">
        <f t="shared" si="80"/>
        <v>41</v>
      </c>
      <c r="C1706">
        <v>389</v>
      </c>
      <c r="D1706" t="s">
        <v>36</v>
      </c>
      <c r="E1706" t="s">
        <v>11006</v>
      </c>
      <c r="F1706">
        <v>10866</v>
      </c>
      <c r="G1706" t="s">
        <v>11007</v>
      </c>
      <c r="H1706">
        <v>188105090</v>
      </c>
      <c r="I1706" t="s">
        <v>3982</v>
      </c>
      <c r="J1706" t="s">
        <v>397</v>
      </c>
      <c r="K1706" t="s">
        <v>152</v>
      </c>
      <c r="L1706" t="s">
        <v>11008</v>
      </c>
      <c r="M1706" t="s">
        <v>11009</v>
      </c>
      <c r="P1706" s="31" t="str">
        <f t="shared" si="81"/>
        <v>German Homoeo Clinic-1 (Dr.Md:Maksud)</v>
      </c>
    </row>
    <row r="1707" spans="1:16" hidden="1">
      <c r="A1707" t="str">
        <f t="shared" si="79"/>
        <v>42-389</v>
      </c>
      <c r="B1707">
        <f t="shared" si="80"/>
        <v>42</v>
      </c>
      <c r="C1707">
        <v>389</v>
      </c>
      <c r="D1707" t="s">
        <v>36</v>
      </c>
      <c r="E1707" t="s">
        <v>11019</v>
      </c>
      <c r="F1707">
        <v>10869</v>
      </c>
      <c r="G1707" t="s">
        <v>11020</v>
      </c>
      <c r="H1707" t="s">
        <v>11021</v>
      </c>
      <c r="I1707" t="s">
        <v>3982</v>
      </c>
      <c r="J1707" t="s">
        <v>306</v>
      </c>
      <c r="K1707" t="s">
        <v>152</v>
      </c>
      <c r="L1707" t="s">
        <v>11017</v>
      </c>
      <c r="M1707" t="s">
        <v>11022</v>
      </c>
      <c r="P1707" s="31" t="str">
        <f t="shared" si="81"/>
        <v>German Homoeo Clinic-2 (  Dr.Md:Ansar)</v>
      </c>
    </row>
    <row r="1708" spans="1:16" hidden="1">
      <c r="A1708" t="str">
        <f t="shared" si="79"/>
        <v>43-389</v>
      </c>
      <c r="B1708">
        <f t="shared" si="80"/>
        <v>43</v>
      </c>
      <c r="C1708">
        <v>389</v>
      </c>
      <c r="D1708" t="s">
        <v>36</v>
      </c>
      <c r="E1708" t="s">
        <v>11014</v>
      </c>
      <c r="F1708">
        <v>10868</v>
      </c>
      <c r="G1708" t="s">
        <v>11015</v>
      </c>
      <c r="H1708" t="s">
        <v>11016</v>
      </c>
      <c r="I1708" t="s">
        <v>3982</v>
      </c>
      <c r="J1708" t="s">
        <v>274</v>
      </c>
      <c r="K1708" t="s">
        <v>152</v>
      </c>
      <c r="L1708" t="s">
        <v>11017</v>
      </c>
      <c r="M1708" t="s">
        <v>11018</v>
      </c>
      <c r="P1708" s="31" t="str">
        <f t="shared" si="81"/>
        <v>German Homoeo Hall-1 (Dr.Nitai Das  )</v>
      </c>
    </row>
    <row r="1709" spans="1:16" hidden="1">
      <c r="A1709" t="str">
        <f t="shared" si="79"/>
        <v>44-389</v>
      </c>
      <c r="B1709">
        <f t="shared" si="80"/>
        <v>44</v>
      </c>
      <c r="C1709">
        <v>389</v>
      </c>
      <c r="D1709" t="s">
        <v>36</v>
      </c>
      <c r="E1709" t="s">
        <v>11010</v>
      </c>
      <c r="F1709">
        <v>10867</v>
      </c>
      <c r="G1709" t="s">
        <v>11011</v>
      </c>
      <c r="H1709" t="s">
        <v>11012</v>
      </c>
      <c r="I1709" t="s">
        <v>3982</v>
      </c>
      <c r="J1709" t="s">
        <v>230</v>
      </c>
      <c r="K1709" t="s">
        <v>152</v>
      </c>
      <c r="L1709" t="s">
        <v>9820</v>
      </c>
      <c r="M1709" t="s">
        <v>11013</v>
      </c>
      <c r="P1709" s="31" t="str">
        <f t="shared" si="81"/>
        <v>German Homoeo Hall-2 (  Dr.Mithu Das)</v>
      </c>
    </row>
    <row r="1710" spans="1:16" hidden="1">
      <c r="A1710" t="str">
        <f t="shared" si="79"/>
        <v>45-389</v>
      </c>
      <c r="B1710">
        <f t="shared" si="80"/>
        <v>45</v>
      </c>
      <c r="C1710">
        <v>389</v>
      </c>
      <c r="D1710" t="s">
        <v>36</v>
      </c>
      <c r="E1710" t="s">
        <v>3733</v>
      </c>
      <c r="F1710">
        <v>10951</v>
      </c>
      <c r="G1710" t="s">
        <v>9819</v>
      </c>
      <c r="H1710">
        <v>1820192269</v>
      </c>
      <c r="I1710" t="s">
        <v>131</v>
      </c>
      <c r="J1710" t="s">
        <v>2596</v>
      </c>
      <c r="K1710" t="s">
        <v>152</v>
      </c>
      <c r="L1710" t="s">
        <v>9820</v>
      </c>
      <c r="M1710" t="s">
        <v>9821</v>
      </c>
      <c r="P1710" s="31" t="str">
        <f t="shared" si="81"/>
        <v>German Homoeo Hall-3 (Dr.Belal Uddin)</v>
      </c>
    </row>
    <row r="1711" spans="1:16" hidden="1">
      <c r="A1711" t="str">
        <f t="shared" si="79"/>
        <v>46-389</v>
      </c>
      <c r="B1711">
        <f t="shared" si="80"/>
        <v>46</v>
      </c>
      <c r="C1711">
        <v>389</v>
      </c>
      <c r="D1711" t="s">
        <v>36</v>
      </c>
      <c r="E1711" t="s">
        <v>15235</v>
      </c>
      <c r="F1711">
        <v>12858</v>
      </c>
      <c r="G1711" t="s">
        <v>15236</v>
      </c>
      <c r="H1711">
        <v>1556748483</v>
      </c>
      <c r="I1711" t="s">
        <v>131</v>
      </c>
      <c r="J1711" t="s">
        <v>10895</v>
      </c>
      <c r="K1711" t="s">
        <v>138</v>
      </c>
      <c r="L1711" t="s">
        <v>15232</v>
      </c>
      <c r="M1711" t="s">
        <v>15237</v>
      </c>
      <c r="P1711" s="31" t="str">
        <f t="shared" si="81"/>
        <v>German Homoeo Pharmacy-5 (Dr.Boton Kumar Dawanji)</v>
      </c>
    </row>
    <row r="1712" spans="1:16" hidden="1">
      <c r="A1712" t="str">
        <f t="shared" si="79"/>
        <v>47-389</v>
      </c>
      <c r="B1712">
        <f t="shared" si="80"/>
        <v>47</v>
      </c>
      <c r="C1712">
        <v>389</v>
      </c>
      <c r="D1712" t="s">
        <v>36</v>
      </c>
      <c r="E1712" t="s">
        <v>11656</v>
      </c>
      <c r="F1712">
        <v>11202</v>
      </c>
      <c r="G1712" t="s">
        <v>11657</v>
      </c>
      <c r="H1712">
        <v>1839421073</v>
      </c>
      <c r="I1712" t="s">
        <v>131</v>
      </c>
      <c r="J1712" t="s">
        <v>10107</v>
      </c>
      <c r="K1712" t="s">
        <v>152</v>
      </c>
      <c r="L1712" t="s">
        <v>11596</v>
      </c>
      <c r="M1712" t="s">
        <v>11658</v>
      </c>
      <c r="P1712" s="31" t="str">
        <f t="shared" si="81"/>
        <v>Germani Homoeo Center-4 (Dr.Foridul Alom)</v>
      </c>
    </row>
    <row r="1713" spans="1:16" hidden="1">
      <c r="A1713" t="str">
        <f t="shared" si="79"/>
        <v>48-389</v>
      </c>
      <c r="B1713">
        <f t="shared" si="80"/>
        <v>48</v>
      </c>
      <c r="C1713">
        <v>389</v>
      </c>
      <c r="D1713" t="s">
        <v>36</v>
      </c>
      <c r="E1713" t="s">
        <v>11144</v>
      </c>
      <c r="F1713">
        <v>10904</v>
      </c>
      <c r="G1713" t="s">
        <v>11145</v>
      </c>
      <c r="H1713" t="s">
        <v>11146</v>
      </c>
      <c r="I1713" t="s">
        <v>3982</v>
      </c>
      <c r="J1713" t="s">
        <v>274</v>
      </c>
      <c r="K1713">
        <v>0</v>
      </c>
      <c r="L1713" t="s">
        <v>11142</v>
      </c>
      <c r="M1713" t="s">
        <v>11143</v>
      </c>
      <c r="P1713" s="31" t="str">
        <f t="shared" si="81"/>
        <v>Haniman Homoeo Hall (Dr.Uddob Kanti Das  )</v>
      </c>
    </row>
    <row r="1714" spans="1:16" hidden="1">
      <c r="A1714" t="str">
        <f t="shared" si="79"/>
        <v>49-389</v>
      </c>
      <c r="B1714">
        <f t="shared" si="80"/>
        <v>49</v>
      </c>
      <c r="C1714">
        <v>389</v>
      </c>
      <c r="D1714" t="s">
        <v>36</v>
      </c>
      <c r="E1714" t="s">
        <v>11248</v>
      </c>
      <c r="F1714">
        <v>10954</v>
      </c>
      <c r="G1714" t="s">
        <v>11249</v>
      </c>
      <c r="H1714">
        <v>1862377027</v>
      </c>
      <c r="I1714" t="s">
        <v>131</v>
      </c>
      <c r="J1714" t="s">
        <v>132</v>
      </c>
      <c r="K1714" t="s">
        <v>133</v>
      </c>
      <c r="L1714" t="s">
        <v>11243</v>
      </c>
      <c r="M1714" t="s">
        <v>11250</v>
      </c>
      <c r="P1714" s="31" t="str">
        <f t="shared" si="81"/>
        <v>Haniman Homoeo Hall-2 (Dr.Sona Ram De)</v>
      </c>
    </row>
    <row r="1715" spans="1:16" hidden="1">
      <c r="A1715" t="str">
        <f t="shared" si="79"/>
        <v>50-389</v>
      </c>
      <c r="B1715">
        <f t="shared" si="80"/>
        <v>50</v>
      </c>
      <c r="C1715">
        <v>389</v>
      </c>
      <c r="D1715" t="s">
        <v>36</v>
      </c>
      <c r="E1715" t="s">
        <v>11594</v>
      </c>
      <c r="F1715">
        <v>11122</v>
      </c>
      <c r="G1715" t="s">
        <v>11595</v>
      </c>
      <c r="H1715">
        <v>1822582277</v>
      </c>
      <c r="I1715" t="s">
        <v>131</v>
      </c>
      <c r="J1715" t="s">
        <v>230</v>
      </c>
      <c r="K1715" t="s">
        <v>152</v>
      </c>
      <c r="L1715" t="s">
        <v>11596</v>
      </c>
      <c r="M1715" t="s">
        <v>11597</v>
      </c>
      <c r="P1715" s="31" t="str">
        <f t="shared" si="81"/>
        <v>Health And Rissas Homoeo (Dr.A.S.M Saiful Islam)</v>
      </c>
    </row>
    <row r="1716" spans="1:16" hidden="1">
      <c r="A1716" t="str">
        <f t="shared" si="79"/>
        <v>51-389</v>
      </c>
      <c r="B1716">
        <f t="shared" si="80"/>
        <v>51</v>
      </c>
      <c r="C1716">
        <v>389</v>
      </c>
      <c r="D1716" t="s">
        <v>36</v>
      </c>
      <c r="E1716" t="s">
        <v>11287</v>
      </c>
      <c r="F1716">
        <v>10967</v>
      </c>
      <c r="G1716" t="s">
        <v>11288</v>
      </c>
      <c r="H1716">
        <v>1712068225</v>
      </c>
      <c r="I1716" t="s">
        <v>131</v>
      </c>
      <c r="J1716" t="s">
        <v>2596</v>
      </c>
      <c r="K1716" t="s">
        <v>152</v>
      </c>
      <c r="L1716" t="s">
        <v>11243</v>
      </c>
      <c r="M1716" t="s">
        <v>10440</v>
      </c>
      <c r="P1716" s="31" t="str">
        <f t="shared" si="81"/>
        <v>Homoeo Health Center (Dr. Porimol Kanti De)</v>
      </c>
    </row>
    <row r="1717" spans="1:16" hidden="1">
      <c r="A1717" t="str">
        <f t="shared" si="79"/>
        <v>52-389</v>
      </c>
      <c r="B1717">
        <f t="shared" si="80"/>
        <v>52</v>
      </c>
      <c r="C1717">
        <v>389</v>
      </c>
      <c r="D1717" t="s">
        <v>36</v>
      </c>
      <c r="E1717" t="s">
        <v>11056</v>
      </c>
      <c r="F1717">
        <v>10880</v>
      </c>
      <c r="G1717" t="s">
        <v>6911</v>
      </c>
      <c r="H1717">
        <v>1815014900</v>
      </c>
      <c r="I1717" t="s">
        <v>131</v>
      </c>
      <c r="J1717" t="s">
        <v>397</v>
      </c>
      <c r="K1717" t="s">
        <v>133</v>
      </c>
      <c r="L1717" t="s">
        <v>11057</v>
      </c>
      <c r="M1717" t="s">
        <v>11058</v>
      </c>
      <c r="P1717" s="31" t="str">
        <f t="shared" si="81"/>
        <v>Jahangir Homoeo Hall (Dr.M.Rasid Ahmed)</v>
      </c>
    </row>
    <row r="1718" spans="1:16" hidden="1">
      <c r="A1718" t="str">
        <f t="shared" si="79"/>
        <v>53-389</v>
      </c>
      <c r="B1718">
        <f t="shared" si="80"/>
        <v>53</v>
      </c>
      <c r="C1718">
        <v>389</v>
      </c>
      <c r="D1718" t="s">
        <v>36</v>
      </c>
      <c r="E1718" t="s">
        <v>11165</v>
      </c>
      <c r="F1718">
        <v>10915</v>
      </c>
      <c r="G1718" t="s">
        <v>161</v>
      </c>
      <c r="H1718">
        <v>1814484592</v>
      </c>
      <c r="I1718" t="s">
        <v>3982</v>
      </c>
      <c r="J1718" t="s">
        <v>172</v>
      </c>
      <c r="K1718" t="s">
        <v>152</v>
      </c>
      <c r="L1718" t="s">
        <v>11166</v>
      </c>
      <c r="M1718" t="s">
        <v>11167</v>
      </c>
      <c r="P1718" s="31" t="str">
        <f t="shared" si="81"/>
        <v>Jannat Homoeo Hall (Dr.M.Monirurjaman  )</v>
      </c>
    </row>
    <row r="1719" spans="1:16" hidden="1">
      <c r="A1719" t="str">
        <f t="shared" si="79"/>
        <v>54-389</v>
      </c>
      <c r="B1719">
        <f t="shared" si="80"/>
        <v>54</v>
      </c>
      <c r="C1719">
        <v>389</v>
      </c>
      <c r="D1719" t="s">
        <v>36</v>
      </c>
      <c r="E1719" t="s">
        <v>11163</v>
      </c>
      <c r="F1719">
        <v>10914</v>
      </c>
      <c r="G1719" t="s">
        <v>7461</v>
      </c>
      <c r="H1719">
        <v>1819956427</v>
      </c>
      <c r="I1719" t="s">
        <v>11164</v>
      </c>
      <c r="J1719" t="s">
        <v>132</v>
      </c>
      <c r="K1719" t="s">
        <v>152</v>
      </c>
      <c r="L1719" t="s">
        <v>11051</v>
      </c>
      <c r="M1719" t="s">
        <v>11159</v>
      </c>
      <c r="P1719" s="31" t="str">
        <f t="shared" si="81"/>
        <v>Jilani Homoeo Hall (Dr.M.R.Korim)</v>
      </c>
    </row>
    <row r="1720" spans="1:16" hidden="1">
      <c r="A1720" t="str">
        <f t="shared" si="79"/>
        <v>55-389</v>
      </c>
      <c r="B1720">
        <f t="shared" si="80"/>
        <v>55</v>
      </c>
      <c r="C1720">
        <v>389</v>
      </c>
      <c r="D1720" t="s">
        <v>36</v>
      </c>
      <c r="E1720" t="s">
        <v>11070</v>
      </c>
      <c r="F1720">
        <v>10884</v>
      </c>
      <c r="G1720" t="s">
        <v>11071</v>
      </c>
      <c r="H1720">
        <v>1815292830</v>
      </c>
      <c r="I1720" t="s">
        <v>131</v>
      </c>
      <c r="J1720" t="s">
        <v>9289</v>
      </c>
      <c r="K1720">
        <v>0</v>
      </c>
      <c r="L1720" t="s">
        <v>11051</v>
      </c>
      <c r="M1720" t="s">
        <v>11072</v>
      </c>
      <c r="P1720" s="31" t="str">
        <f t="shared" si="81"/>
        <v>Jonokollan Homoeo Hall (Dr.Minal Chowdure)</v>
      </c>
    </row>
    <row r="1721" spans="1:16" hidden="1">
      <c r="A1721" t="str">
        <f t="shared" si="79"/>
        <v>56-389</v>
      </c>
      <c r="B1721">
        <f t="shared" si="80"/>
        <v>56</v>
      </c>
      <c r="C1721">
        <v>389</v>
      </c>
      <c r="D1721" t="s">
        <v>36</v>
      </c>
      <c r="E1721" t="s">
        <v>11344</v>
      </c>
      <c r="F1721">
        <v>10998</v>
      </c>
      <c r="G1721" t="s">
        <v>2068</v>
      </c>
      <c r="H1721">
        <v>1829462867</v>
      </c>
      <c r="I1721" t="s">
        <v>131</v>
      </c>
      <c r="J1721" t="s">
        <v>230</v>
      </c>
      <c r="K1721" t="s">
        <v>152</v>
      </c>
      <c r="L1721" t="s">
        <v>9820</v>
      </c>
      <c r="M1721" t="s">
        <v>11345</v>
      </c>
      <c r="P1721" s="31" t="str">
        <f t="shared" si="81"/>
        <v>Jonoseba Homoeo Hall (Dr.Adir Kanti Dotto)</v>
      </c>
    </row>
    <row r="1722" spans="1:16" hidden="1">
      <c r="A1722" t="str">
        <f t="shared" si="79"/>
        <v>57-389</v>
      </c>
      <c r="B1722">
        <f t="shared" si="80"/>
        <v>57</v>
      </c>
      <c r="C1722">
        <v>389</v>
      </c>
      <c r="D1722" t="s">
        <v>36</v>
      </c>
      <c r="E1722" t="s">
        <v>10997</v>
      </c>
      <c r="F1722">
        <v>10864</v>
      </c>
      <c r="G1722" t="s">
        <v>10998</v>
      </c>
      <c r="H1722" t="s">
        <v>10999</v>
      </c>
      <c r="I1722" t="s">
        <v>3982</v>
      </c>
      <c r="J1722" t="s">
        <v>132</v>
      </c>
      <c r="K1722" t="s">
        <v>133</v>
      </c>
      <c r="L1722" t="s">
        <v>11000</v>
      </c>
      <c r="M1722" t="s">
        <v>11001</v>
      </c>
      <c r="P1722" s="31" t="str">
        <f t="shared" si="81"/>
        <v>Jotindo Homoeo Hall (  Dr.)</v>
      </c>
    </row>
    <row r="1723" spans="1:16" hidden="1">
      <c r="A1723" t="str">
        <f t="shared" si="79"/>
        <v>58-389</v>
      </c>
      <c r="B1723">
        <f t="shared" si="80"/>
        <v>58</v>
      </c>
      <c r="C1723">
        <v>389</v>
      </c>
      <c r="D1723" t="s">
        <v>36</v>
      </c>
      <c r="E1723" t="s">
        <v>11202</v>
      </c>
      <c r="F1723">
        <v>10932</v>
      </c>
      <c r="G1723" t="s">
        <v>11203</v>
      </c>
      <c r="H1723">
        <v>1853485710</v>
      </c>
      <c r="I1723" t="s">
        <v>131</v>
      </c>
      <c r="J1723" t="s">
        <v>306</v>
      </c>
      <c r="K1723" t="s">
        <v>152</v>
      </c>
      <c r="L1723" t="s">
        <v>11000</v>
      </c>
      <c r="M1723" t="s">
        <v>11204</v>
      </c>
      <c r="P1723" s="31" t="str">
        <f t="shared" si="81"/>
        <v>Kabir Homoeo Hall (Dr.Najmun Nahar)</v>
      </c>
    </row>
    <row r="1724" spans="1:16" hidden="1">
      <c r="A1724" t="str">
        <f t="shared" si="79"/>
        <v>59-389</v>
      </c>
      <c r="B1724">
        <f t="shared" si="80"/>
        <v>59</v>
      </c>
      <c r="C1724">
        <v>389</v>
      </c>
      <c r="D1724" t="s">
        <v>36</v>
      </c>
      <c r="E1724" t="s">
        <v>11759</v>
      </c>
      <c r="F1724">
        <v>11259</v>
      </c>
      <c r="G1724" t="s">
        <v>11760</v>
      </c>
      <c r="H1724">
        <v>1828424050</v>
      </c>
      <c r="I1724" t="s">
        <v>131</v>
      </c>
      <c r="J1724" t="s">
        <v>11761</v>
      </c>
      <c r="K1724" t="s">
        <v>1315</v>
      </c>
      <c r="L1724" t="s">
        <v>11512</v>
      </c>
      <c r="M1724" t="s">
        <v>11762</v>
      </c>
      <c r="P1724" s="31" t="str">
        <f t="shared" si="81"/>
        <v>Kear Point Pharmacy (Dr.Lmran)</v>
      </c>
    </row>
    <row r="1725" spans="1:16" hidden="1">
      <c r="A1725" t="str">
        <f t="shared" si="79"/>
        <v>60-389</v>
      </c>
      <c r="B1725">
        <f t="shared" si="80"/>
        <v>60</v>
      </c>
      <c r="C1725">
        <v>389</v>
      </c>
      <c r="D1725" t="s">
        <v>36</v>
      </c>
      <c r="E1725" t="s">
        <v>16212</v>
      </c>
      <c r="F1725">
        <v>13307</v>
      </c>
      <c r="G1725" t="s">
        <v>16213</v>
      </c>
      <c r="H1725">
        <v>1822509217</v>
      </c>
      <c r="I1725" t="s">
        <v>131</v>
      </c>
      <c r="J1725" t="s">
        <v>306</v>
      </c>
      <c r="K1725" t="s">
        <v>133</v>
      </c>
      <c r="L1725" t="s">
        <v>16155</v>
      </c>
      <c r="M1725" t="s">
        <v>16214</v>
      </c>
      <c r="P1725" s="31" t="str">
        <f t="shared" si="81"/>
        <v>Khidma Homeo Hall  (Dr.All Muhammad )</v>
      </c>
    </row>
    <row r="1726" spans="1:16" hidden="1">
      <c r="A1726" t="str">
        <f t="shared" si="79"/>
        <v>61-389</v>
      </c>
      <c r="B1726">
        <f t="shared" si="80"/>
        <v>61</v>
      </c>
      <c r="C1726">
        <v>389</v>
      </c>
      <c r="D1726" t="s">
        <v>36</v>
      </c>
      <c r="E1726" t="s">
        <v>16212</v>
      </c>
      <c r="F1726">
        <v>13309</v>
      </c>
      <c r="G1726" t="s">
        <v>16213</v>
      </c>
      <c r="H1726">
        <v>1822509217</v>
      </c>
      <c r="I1726" t="s">
        <v>131</v>
      </c>
      <c r="J1726" t="s">
        <v>306</v>
      </c>
      <c r="K1726" t="s">
        <v>133</v>
      </c>
      <c r="L1726" t="s">
        <v>16155</v>
      </c>
      <c r="M1726" t="s">
        <v>16214</v>
      </c>
      <c r="P1726" s="31" t="str">
        <f t="shared" si="81"/>
        <v>Khidma Homeo Hall  (Dr.All Muhammad )</v>
      </c>
    </row>
    <row r="1727" spans="1:16" hidden="1">
      <c r="A1727" t="str">
        <f t="shared" si="79"/>
        <v>62-389</v>
      </c>
      <c r="B1727">
        <f t="shared" si="80"/>
        <v>62</v>
      </c>
      <c r="C1727">
        <v>389</v>
      </c>
      <c r="D1727" t="s">
        <v>36</v>
      </c>
      <c r="E1727" t="s">
        <v>16212</v>
      </c>
      <c r="F1727">
        <v>13312</v>
      </c>
      <c r="G1727" t="s">
        <v>16213</v>
      </c>
      <c r="H1727">
        <v>1822509217</v>
      </c>
      <c r="I1727" t="s">
        <v>131</v>
      </c>
      <c r="J1727" t="s">
        <v>306</v>
      </c>
      <c r="K1727" t="s">
        <v>133</v>
      </c>
      <c r="L1727" t="s">
        <v>16155</v>
      </c>
      <c r="M1727" t="s">
        <v>16214</v>
      </c>
      <c r="P1727" s="31" t="str">
        <f t="shared" si="81"/>
        <v>Khidma Homeo Hall  (Dr.All Muhammad )</v>
      </c>
    </row>
    <row r="1728" spans="1:16" hidden="1">
      <c r="A1728" t="str">
        <f t="shared" si="79"/>
        <v>63-389</v>
      </c>
      <c r="B1728">
        <f t="shared" si="80"/>
        <v>63</v>
      </c>
      <c r="C1728">
        <v>389</v>
      </c>
      <c r="D1728" t="s">
        <v>36</v>
      </c>
      <c r="E1728" t="s">
        <v>16212</v>
      </c>
      <c r="F1728">
        <v>13470</v>
      </c>
      <c r="G1728" t="s">
        <v>16213</v>
      </c>
      <c r="H1728">
        <v>1822509217</v>
      </c>
      <c r="I1728" t="s">
        <v>131</v>
      </c>
      <c r="J1728" t="s">
        <v>306</v>
      </c>
      <c r="K1728" t="s">
        <v>133</v>
      </c>
      <c r="L1728" t="s">
        <v>16155</v>
      </c>
      <c r="M1728" t="s">
        <v>16214</v>
      </c>
      <c r="P1728" s="31" t="str">
        <f t="shared" si="81"/>
        <v>Khidma Homeo Hall  (Dr.All Muhammad )</v>
      </c>
    </row>
    <row r="1729" spans="1:16" hidden="1">
      <c r="A1729" t="str">
        <f t="shared" si="79"/>
        <v>64-389</v>
      </c>
      <c r="B1729">
        <f t="shared" si="80"/>
        <v>64</v>
      </c>
      <c r="C1729">
        <v>389</v>
      </c>
      <c r="D1729" t="s">
        <v>36</v>
      </c>
      <c r="E1729" t="s">
        <v>10988</v>
      </c>
      <c r="F1729">
        <v>10862</v>
      </c>
      <c r="G1729" t="s">
        <v>5104</v>
      </c>
      <c r="H1729" t="s">
        <v>10989</v>
      </c>
      <c r="I1729" t="s">
        <v>131</v>
      </c>
      <c r="J1729" t="s">
        <v>306</v>
      </c>
      <c r="K1729" t="s">
        <v>133</v>
      </c>
      <c r="L1729" t="s">
        <v>10990</v>
      </c>
      <c r="M1729" t="s">
        <v>10991</v>
      </c>
      <c r="P1729" s="31" t="str">
        <f t="shared" si="81"/>
        <v>Laki Homoeo Hall (Dr.Sumon Acharze)</v>
      </c>
    </row>
    <row r="1730" spans="1:16" hidden="1">
      <c r="A1730" t="str">
        <f t="shared" ref="A1730:A1793" si="82">B1730&amp;"-"&amp;C1730</f>
        <v>65-389</v>
      </c>
      <c r="B1730">
        <f t="shared" ref="B1730:B1793" si="83">IF(C1730=C1729,B1729+1,1)</f>
        <v>65</v>
      </c>
      <c r="C1730">
        <v>389</v>
      </c>
      <c r="D1730" t="s">
        <v>36</v>
      </c>
      <c r="E1730" t="s">
        <v>11049</v>
      </c>
      <c r="F1730">
        <v>10878</v>
      </c>
      <c r="G1730" t="s">
        <v>11050</v>
      </c>
      <c r="H1730">
        <v>1820062284</v>
      </c>
      <c r="I1730" t="s">
        <v>131</v>
      </c>
      <c r="J1730" t="s">
        <v>132</v>
      </c>
      <c r="K1730" t="s">
        <v>133</v>
      </c>
      <c r="L1730" t="s">
        <v>11051</v>
      </c>
      <c r="M1730" t="s">
        <v>11052</v>
      </c>
      <c r="P1730" s="31" t="str">
        <f t="shared" ref="P1730:P1793" si="84">PROPER(G1730&amp;" ("&amp;E1730&amp;")")</f>
        <v>M. Hossain Homoeo Hall (Dr.Monjur Alom)</v>
      </c>
    </row>
    <row r="1731" spans="1:16" hidden="1">
      <c r="A1731" t="str">
        <f t="shared" si="82"/>
        <v>66-389</v>
      </c>
      <c r="B1731">
        <f t="shared" si="83"/>
        <v>66</v>
      </c>
      <c r="C1731">
        <v>389</v>
      </c>
      <c r="D1731" t="s">
        <v>36</v>
      </c>
      <c r="E1731" t="s">
        <v>15234</v>
      </c>
      <c r="F1731">
        <v>12857</v>
      </c>
      <c r="G1731" t="s">
        <v>638</v>
      </c>
      <c r="H1731">
        <v>1856112024</v>
      </c>
      <c r="I1731" t="s">
        <v>131</v>
      </c>
      <c r="J1731" t="s">
        <v>10895</v>
      </c>
      <c r="K1731" t="s">
        <v>1402</v>
      </c>
      <c r="L1731" t="s">
        <v>15232</v>
      </c>
      <c r="M1731" t="s">
        <v>11162</v>
      </c>
      <c r="P1731" s="31" t="str">
        <f t="shared" si="84"/>
        <v>Ma Homoeo Hall (Dr.Anupom De)</v>
      </c>
    </row>
    <row r="1732" spans="1:16" hidden="1">
      <c r="A1732" t="str">
        <f t="shared" si="82"/>
        <v>67-389</v>
      </c>
      <c r="B1732">
        <f t="shared" si="83"/>
        <v>67</v>
      </c>
      <c r="C1732">
        <v>389</v>
      </c>
      <c r="D1732" t="s">
        <v>36</v>
      </c>
      <c r="E1732" t="s">
        <v>16361</v>
      </c>
      <c r="F1732">
        <v>13389</v>
      </c>
      <c r="G1732" t="s">
        <v>16362</v>
      </c>
      <c r="H1732">
        <v>1624557515</v>
      </c>
      <c r="I1732" t="s">
        <v>131</v>
      </c>
      <c r="J1732" t="s">
        <v>14709</v>
      </c>
      <c r="K1732" t="s">
        <v>133</v>
      </c>
      <c r="L1732" t="s">
        <v>9820</v>
      </c>
      <c r="M1732" t="s">
        <v>12195</v>
      </c>
      <c r="P1732" s="31" t="str">
        <f t="shared" si="84"/>
        <v>Ma Homoeo Hall-2 (Dr.Md.Rizaul Korim (Roki))</v>
      </c>
    </row>
    <row r="1733" spans="1:16" hidden="1">
      <c r="A1733" t="str">
        <f t="shared" si="82"/>
        <v>68-389</v>
      </c>
      <c r="B1733">
        <f t="shared" si="83"/>
        <v>68</v>
      </c>
      <c r="C1733">
        <v>389</v>
      </c>
      <c r="D1733" t="s">
        <v>36</v>
      </c>
      <c r="E1733" t="s">
        <v>16464</v>
      </c>
      <c r="F1733">
        <v>13439</v>
      </c>
      <c r="G1733" t="s">
        <v>16362</v>
      </c>
      <c r="H1733">
        <v>1624557515</v>
      </c>
      <c r="I1733" t="s">
        <v>11164</v>
      </c>
      <c r="J1733" t="s">
        <v>10912</v>
      </c>
      <c r="K1733" t="s">
        <v>133</v>
      </c>
      <c r="L1733" t="s">
        <v>9820</v>
      </c>
      <c r="M1733" t="s">
        <v>12195</v>
      </c>
      <c r="P1733" s="31" t="str">
        <f t="shared" si="84"/>
        <v>Ma Homoeo Hall-2 (Dr.Rezaul Karim Roki)</v>
      </c>
    </row>
    <row r="1734" spans="1:16" hidden="1">
      <c r="A1734" t="str">
        <f t="shared" si="82"/>
        <v>69-389</v>
      </c>
      <c r="B1734">
        <f t="shared" si="83"/>
        <v>69</v>
      </c>
      <c r="C1734">
        <v>389</v>
      </c>
      <c r="D1734" t="s">
        <v>36</v>
      </c>
      <c r="E1734" t="s">
        <v>16217</v>
      </c>
      <c r="F1734">
        <v>13311</v>
      </c>
      <c r="G1734" t="s">
        <v>16162</v>
      </c>
      <c r="H1734">
        <v>1704047574</v>
      </c>
      <c r="I1734" t="s">
        <v>131</v>
      </c>
      <c r="J1734" t="s">
        <v>16163</v>
      </c>
      <c r="K1734" t="s">
        <v>1315</v>
      </c>
      <c r="L1734" t="s">
        <v>16218</v>
      </c>
      <c r="M1734" t="s">
        <v>16165</v>
      </c>
      <c r="P1734" s="31" t="str">
        <f t="shared" si="84"/>
        <v>Mafaie Homoeo Hall (Dr.Farooq Hussain )</v>
      </c>
    </row>
    <row r="1735" spans="1:16" hidden="1">
      <c r="A1735" t="str">
        <f t="shared" si="82"/>
        <v>70-389</v>
      </c>
      <c r="B1735">
        <f t="shared" si="83"/>
        <v>70</v>
      </c>
      <c r="C1735">
        <v>389</v>
      </c>
      <c r="D1735" t="s">
        <v>36</v>
      </c>
      <c r="E1735" t="s">
        <v>16217</v>
      </c>
      <c r="F1735">
        <v>13314</v>
      </c>
      <c r="G1735" t="s">
        <v>16162</v>
      </c>
      <c r="H1735">
        <v>1704047574</v>
      </c>
      <c r="I1735" t="s">
        <v>131</v>
      </c>
      <c r="J1735" t="s">
        <v>16163</v>
      </c>
      <c r="K1735" t="s">
        <v>1315</v>
      </c>
      <c r="L1735" t="s">
        <v>16218</v>
      </c>
      <c r="M1735" t="s">
        <v>16165</v>
      </c>
      <c r="P1735" s="31" t="str">
        <f t="shared" si="84"/>
        <v>Mafaie Homoeo Hall (Dr.Farooq Hussain )</v>
      </c>
    </row>
    <row r="1736" spans="1:16" hidden="1">
      <c r="A1736" t="str">
        <f t="shared" si="82"/>
        <v>71-389</v>
      </c>
      <c r="B1736">
        <f t="shared" si="83"/>
        <v>71</v>
      </c>
      <c r="C1736">
        <v>389</v>
      </c>
      <c r="D1736" t="s">
        <v>36</v>
      </c>
      <c r="E1736" t="s">
        <v>10997</v>
      </c>
      <c r="F1736">
        <v>10872</v>
      </c>
      <c r="G1736" t="s">
        <v>11028</v>
      </c>
      <c r="H1736" t="s">
        <v>11029</v>
      </c>
      <c r="I1736" t="s">
        <v>3982</v>
      </c>
      <c r="J1736" t="s">
        <v>172</v>
      </c>
      <c r="K1736" t="s">
        <v>133</v>
      </c>
      <c r="L1736" t="s">
        <v>11017</v>
      </c>
      <c r="M1736" t="s">
        <v>11030</v>
      </c>
      <c r="P1736" s="31" t="str">
        <f t="shared" si="84"/>
        <v>Majeda Homoeo Hall   (  Dr.)</v>
      </c>
    </row>
    <row r="1737" spans="1:16" hidden="1">
      <c r="A1737" t="str">
        <f t="shared" si="82"/>
        <v>72-389</v>
      </c>
      <c r="B1737">
        <f t="shared" si="83"/>
        <v>72</v>
      </c>
      <c r="C1737">
        <v>389</v>
      </c>
      <c r="D1737" t="s">
        <v>36</v>
      </c>
      <c r="E1737" t="s">
        <v>14739</v>
      </c>
      <c r="F1737">
        <v>12626</v>
      </c>
      <c r="G1737" t="s">
        <v>14740</v>
      </c>
      <c r="H1737">
        <v>1866110143</v>
      </c>
      <c r="I1737" t="s">
        <v>131</v>
      </c>
      <c r="J1737" t="s">
        <v>14709</v>
      </c>
      <c r="K1737" t="s">
        <v>133</v>
      </c>
      <c r="L1737" t="s">
        <v>9820</v>
      </c>
      <c r="M1737" t="s">
        <v>14741</v>
      </c>
      <c r="P1737" s="31" t="str">
        <f t="shared" si="84"/>
        <v>Manob Seba Homoeo Hall (Dr.Johirul Islam)</v>
      </c>
    </row>
    <row r="1738" spans="1:16" hidden="1">
      <c r="A1738" t="str">
        <f t="shared" si="82"/>
        <v>73-389</v>
      </c>
      <c r="B1738">
        <f t="shared" si="83"/>
        <v>73</v>
      </c>
      <c r="C1738">
        <v>389</v>
      </c>
      <c r="D1738" t="s">
        <v>36</v>
      </c>
      <c r="E1738" t="s">
        <v>11236</v>
      </c>
      <c r="F1738">
        <v>10949</v>
      </c>
      <c r="G1738" t="s">
        <v>210</v>
      </c>
      <c r="H1738">
        <v>1716086359</v>
      </c>
      <c r="I1738" t="s">
        <v>3982</v>
      </c>
      <c r="J1738" t="s">
        <v>397</v>
      </c>
      <c r="K1738" t="s">
        <v>133</v>
      </c>
      <c r="L1738" t="s">
        <v>11237</v>
      </c>
      <c r="M1738" t="s">
        <v>11238</v>
      </c>
      <c r="P1738" s="31" t="str">
        <f t="shared" si="84"/>
        <v>Master Homoeo Hall (Dr.M.Allauddin)</v>
      </c>
    </row>
    <row r="1739" spans="1:16" hidden="1">
      <c r="A1739" t="str">
        <f t="shared" si="82"/>
        <v>74-389</v>
      </c>
      <c r="B1739">
        <f t="shared" si="83"/>
        <v>74</v>
      </c>
      <c r="C1739">
        <v>389</v>
      </c>
      <c r="D1739" t="s">
        <v>36</v>
      </c>
      <c r="E1739" t="s">
        <v>11139</v>
      </c>
      <c r="F1739">
        <v>10903</v>
      </c>
      <c r="G1739" t="s">
        <v>11140</v>
      </c>
      <c r="H1739" t="s">
        <v>11141</v>
      </c>
      <c r="I1739" t="s">
        <v>3982</v>
      </c>
      <c r="J1739" t="s">
        <v>230</v>
      </c>
      <c r="K1739">
        <v>0</v>
      </c>
      <c r="L1739" t="s">
        <v>11142</v>
      </c>
      <c r="M1739" t="s">
        <v>11143</v>
      </c>
      <c r="P1739" s="31" t="str">
        <f t="shared" si="84"/>
        <v>Mawlana Homoeo Hall (  Dr.Shafiqur Rahman Azad)</v>
      </c>
    </row>
    <row r="1740" spans="1:16" hidden="1">
      <c r="A1740" t="str">
        <f t="shared" si="82"/>
        <v>75-389</v>
      </c>
      <c r="B1740">
        <f t="shared" si="83"/>
        <v>75</v>
      </c>
      <c r="C1740">
        <v>389</v>
      </c>
      <c r="D1740" t="s">
        <v>36</v>
      </c>
      <c r="E1740" t="s">
        <v>12782</v>
      </c>
      <c r="F1740">
        <v>11693</v>
      </c>
      <c r="G1740" t="s">
        <v>12783</v>
      </c>
      <c r="H1740">
        <v>1816244016</v>
      </c>
      <c r="I1740" t="s">
        <v>131</v>
      </c>
      <c r="J1740" t="s">
        <v>132</v>
      </c>
      <c r="K1740" t="s">
        <v>152</v>
      </c>
      <c r="L1740" t="s">
        <v>12784</v>
      </c>
      <c r="M1740" t="s">
        <v>12785</v>
      </c>
      <c r="P1740" s="31" t="str">
        <f t="shared" si="84"/>
        <v>Max Homoeo Pharmacy (Dr Nurul Hossaen)</v>
      </c>
    </row>
    <row r="1741" spans="1:16" hidden="1">
      <c r="A1741" t="str">
        <f t="shared" si="82"/>
        <v>76-389</v>
      </c>
      <c r="B1741">
        <f t="shared" si="83"/>
        <v>76</v>
      </c>
      <c r="C1741">
        <v>389</v>
      </c>
      <c r="D1741" t="s">
        <v>36</v>
      </c>
      <c r="E1741" t="s">
        <v>11763</v>
      </c>
      <c r="F1741">
        <v>11260</v>
      </c>
      <c r="G1741" t="s">
        <v>11764</v>
      </c>
      <c r="H1741">
        <v>1860294833</v>
      </c>
      <c r="I1741" t="s">
        <v>131</v>
      </c>
      <c r="J1741" t="s">
        <v>11360</v>
      </c>
      <c r="K1741" t="s">
        <v>138</v>
      </c>
      <c r="L1741" t="s">
        <v>11512</v>
      </c>
      <c r="M1741" t="s">
        <v>11765</v>
      </c>
      <c r="P1741" s="31" t="str">
        <f t="shared" si="84"/>
        <v>Mitun Homoeo Hall (Dr Nirmol Kanti Sucil)</v>
      </c>
    </row>
    <row r="1742" spans="1:16" hidden="1">
      <c r="A1742" t="str">
        <f t="shared" si="82"/>
        <v>77-389</v>
      </c>
      <c r="B1742">
        <f t="shared" si="83"/>
        <v>77</v>
      </c>
      <c r="C1742">
        <v>389</v>
      </c>
      <c r="D1742" t="s">
        <v>36</v>
      </c>
      <c r="E1742" t="s">
        <v>13586</v>
      </c>
      <c r="F1742">
        <v>12033</v>
      </c>
      <c r="G1742" t="s">
        <v>13587</v>
      </c>
      <c r="H1742">
        <v>1813920824</v>
      </c>
      <c r="I1742" t="s">
        <v>131</v>
      </c>
      <c r="J1742" t="s">
        <v>10903</v>
      </c>
      <c r="K1742" t="s">
        <v>152</v>
      </c>
      <c r="L1742" t="s">
        <v>11512</v>
      </c>
      <c r="M1742" t="s">
        <v>13588</v>
      </c>
      <c r="P1742" s="31" t="str">
        <f t="shared" si="84"/>
        <v>Mohammodiha Homoeo Hall (Dr.Eiddris)</v>
      </c>
    </row>
    <row r="1743" spans="1:16" hidden="1">
      <c r="A1743" t="str">
        <f t="shared" si="82"/>
        <v>78-389</v>
      </c>
      <c r="B1743">
        <f t="shared" si="83"/>
        <v>78</v>
      </c>
      <c r="C1743">
        <v>389</v>
      </c>
      <c r="D1743" t="s">
        <v>36</v>
      </c>
      <c r="E1743" t="s">
        <v>11049</v>
      </c>
      <c r="F1743">
        <v>12627</v>
      </c>
      <c r="G1743" t="s">
        <v>11272</v>
      </c>
      <c r="H1743">
        <v>1812097978</v>
      </c>
      <c r="I1743" t="s">
        <v>131</v>
      </c>
      <c r="J1743" t="s">
        <v>14742</v>
      </c>
      <c r="K1743" t="s">
        <v>152</v>
      </c>
      <c r="L1743" t="s">
        <v>11051</v>
      </c>
      <c r="M1743" t="s">
        <v>19002</v>
      </c>
      <c r="P1743" s="31" t="str">
        <f t="shared" si="84"/>
        <v>Monju Homoeo Hall (Dr.Monjur Alom)</v>
      </c>
    </row>
    <row r="1744" spans="1:16" hidden="1">
      <c r="A1744" t="str">
        <f t="shared" si="82"/>
        <v>79-389</v>
      </c>
      <c r="B1744">
        <f t="shared" si="83"/>
        <v>79</v>
      </c>
      <c r="C1744">
        <v>389</v>
      </c>
      <c r="D1744" t="s">
        <v>36</v>
      </c>
      <c r="E1744" t="s">
        <v>11078</v>
      </c>
      <c r="F1744">
        <v>10886</v>
      </c>
      <c r="G1744" t="s">
        <v>11079</v>
      </c>
      <c r="H1744">
        <v>1815333267</v>
      </c>
      <c r="I1744" t="s">
        <v>131</v>
      </c>
      <c r="J1744" t="s">
        <v>172</v>
      </c>
      <c r="K1744">
        <v>0</v>
      </c>
      <c r="L1744" t="s">
        <v>11076</v>
      </c>
      <c r="M1744" t="s">
        <v>11080</v>
      </c>
      <c r="P1744" s="31" t="str">
        <f t="shared" si="84"/>
        <v>Monosa Homeo Pharmacy (Dr.Sohal )</v>
      </c>
    </row>
    <row r="1745" spans="1:16" hidden="1">
      <c r="A1745" t="str">
        <f t="shared" si="82"/>
        <v>80-389</v>
      </c>
      <c r="B1745">
        <f t="shared" si="83"/>
        <v>80</v>
      </c>
      <c r="C1745">
        <v>389</v>
      </c>
      <c r="D1745" t="s">
        <v>36</v>
      </c>
      <c r="E1745" t="s">
        <v>11002</v>
      </c>
      <c r="F1745">
        <v>10865</v>
      </c>
      <c r="G1745" t="s">
        <v>8803</v>
      </c>
      <c r="H1745" t="s">
        <v>11003</v>
      </c>
      <c r="I1745" t="s">
        <v>3982</v>
      </c>
      <c r="J1745" t="s">
        <v>172</v>
      </c>
      <c r="K1745" t="s">
        <v>152</v>
      </c>
      <c r="L1745" t="s">
        <v>11004</v>
      </c>
      <c r="M1745" t="s">
        <v>11005</v>
      </c>
      <c r="P1745" s="31" t="str">
        <f t="shared" si="84"/>
        <v>Mordan Homoeo Hall (Dr.Md:Kobir)</v>
      </c>
    </row>
    <row r="1746" spans="1:16" hidden="1">
      <c r="A1746" t="str">
        <f t="shared" si="82"/>
        <v>81-389</v>
      </c>
      <c r="B1746">
        <f t="shared" si="83"/>
        <v>81</v>
      </c>
      <c r="C1746">
        <v>389</v>
      </c>
      <c r="D1746" t="s">
        <v>36</v>
      </c>
      <c r="E1746" t="s">
        <v>11284</v>
      </c>
      <c r="F1746">
        <v>11024</v>
      </c>
      <c r="G1746" t="s">
        <v>11383</v>
      </c>
      <c r="H1746">
        <v>1934448031</v>
      </c>
      <c r="I1746">
        <v>0</v>
      </c>
      <c r="J1746">
        <v>0</v>
      </c>
      <c r="K1746" t="s">
        <v>138</v>
      </c>
      <c r="L1746" t="s">
        <v>9820</v>
      </c>
      <c r="M1746" t="s">
        <v>9820</v>
      </c>
      <c r="P1746" s="31" t="str">
        <f t="shared" si="84"/>
        <v>Mpo-Md.Jabed-Coxsbazar (Self Stock)</v>
      </c>
    </row>
    <row r="1747" spans="1:16" hidden="1">
      <c r="A1747" t="str">
        <f t="shared" si="82"/>
        <v>82-389</v>
      </c>
      <c r="B1747">
        <f t="shared" si="83"/>
        <v>82</v>
      </c>
      <c r="C1747">
        <v>389</v>
      </c>
      <c r="D1747" t="s">
        <v>36</v>
      </c>
      <c r="E1747" t="s">
        <v>11088</v>
      </c>
      <c r="F1747">
        <v>10889</v>
      </c>
      <c r="G1747" t="s">
        <v>11089</v>
      </c>
      <c r="H1747" t="s">
        <v>11090</v>
      </c>
      <c r="I1747" t="s">
        <v>3982</v>
      </c>
      <c r="J1747" t="s">
        <v>274</v>
      </c>
      <c r="K1747">
        <v>0</v>
      </c>
      <c r="L1747" t="s">
        <v>11091</v>
      </c>
      <c r="M1747" t="s">
        <v>11092</v>
      </c>
      <c r="P1747" s="31" t="str">
        <f t="shared" si="84"/>
        <v>Muktakeshi Homeo Pharmacy (Dr.Roton Kumar Chowdure  )</v>
      </c>
    </row>
    <row r="1748" spans="1:16" hidden="1">
      <c r="A1748" t="str">
        <f t="shared" si="82"/>
        <v>83-389</v>
      </c>
      <c r="B1748">
        <f t="shared" si="83"/>
        <v>83</v>
      </c>
      <c r="C1748">
        <v>389</v>
      </c>
      <c r="D1748" t="s">
        <v>36</v>
      </c>
      <c r="E1748" t="s">
        <v>14743</v>
      </c>
      <c r="F1748">
        <v>12628</v>
      </c>
      <c r="G1748" t="s">
        <v>14744</v>
      </c>
      <c r="H1748">
        <v>1862777220</v>
      </c>
      <c r="I1748" t="s">
        <v>11164</v>
      </c>
      <c r="J1748" t="s">
        <v>10903</v>
      </c>
      <c r="K1748" t="s">
        <v>152</v>
      </c>
      <c r="L1748" t="s">
        <v>11512</v>
      </c>
      <c r="M1748" t="s">
        <v>14745</v>
      </c>
      <c r="P1748" s="31" t="str">
        <f t="shared" si="84"/>
        <v>N Alom Homoeo Hall (Dr.Mokamel Haque)</v>
      </c>
    </row>
    <row r="1749" spans="1:16" hidden="1">
      <c r="A1749" t="str">
        <f t="shared" si="82"/>
        <v>84-389</v>
      </c>
      <c r="B1749">
        <f t="shared" si="83"/>
        <v>84</v>
      </c>
      <c r="C1749">
        <v>389</v>
      </c>
      <c r="D1749" t="s">
        <v>36</v>
      </c>
      <c r="E1749" t="s">
        <v>15238</v>
      </c>
      <c r="F1749">
        <v>12859</v>
      </c>
      <c r="G1749" t="s">
        <v>15239</v>
      </c>
      <c r="H1749">
        <v>1820433358</v>
      </c>
      <c r="I1749" t="s">
        <v>15240</v>
      </c>
      <c r="J1749" t="s">
        <v>10895</v>
      </c>
      <c r="K1749" t="s">
        <v>133</v>
      </c>
      <c r="L1749" t="s">
        <v>15232</v>
      </c>
      <c r="M1749" t="s">
        <v>11162</v>
      </c>
      <c r="P1749" s="31" t="str">
        <f t="shared" si="84"/>
        <v>N. Islam Pharmacy (Dr.Saywad Nur)</v>
      </c>
    </row>
    <row r="1750" spans="1:16" hidden="1">
      <c r="A1750" t="str">
        <f t="shared" si="82"/>
        <v>85-389</v>
      </c>
      <c r="B1750">
        <f t="shared" si="83"/>
        <v>85</v>
      </c>
      <c r="C1750">
        <v>389</v>
      </c>
      <c r="D1750" t="s">
        <v>36</v>
      </c>
      <c r="E1750" t="s">
        <v>15148</v>
      </c>
      <c r="F1750">
        <v>12811</v>
      </c>
      <c r="G1750" t="s">
        <v>6473</v>
      </c>
      <c r="H1750">
        <v>1842416292</v>
      </c>
      <c r="I1750" t="s">
        <v>131</v>
      </c>
      <c r="J1750" t="s">
        <v>2596</v>
      </c>
      <c r="K1750" t="s">
        <v>152</v>
      </c>
      <c r="L1750" t="s">
        <v>11150</v>
      </c>
      <c r="M1750" t="s">
        <v>15141</v>
      </c>
      <c r="N1750" t="s">
        <v>11148</v>
      </c>
      <c r="P1750" s="31" t="str">
        <f t="shared" si="84"/>
        <v>Nadia Homoeo Hall (Dr.Didarul Alam)</v>
      </c>
    </row>
    <row r="1751" spans="1:16" hidden="1">
      <c r="A1751" t="str">
        <f t="shared" si="82"/>
        <v>86-389</v>
      </c>
      <c r="B1751">
        <f t="shared" si="83"/>
        <v>86</v>
      </c>
      <c r="C1751">
        <v>389</v>
      </c>
      <c r="D1751" t="s">
        <v>36</v>
      </c>
      <c r="E1751" t="s">
        <v>16215</v>
      </c>
      <c r="F1751">
        <v>13308</v>
      </c>
      <c r="G1751" t="s">
        <v>16216</v>
      </c>
      <c r="H1751">
        <v>1717670271</v>
      </c>
      <c r="I1751" t="s">
        <v>16158</v>
      </c>
      <c r="J1751" t="s">
        <v>11599</v>
      </c>
      <c r="K1751" t="s">
        <v>1315</v>
      </c>
      <c r="L1751" t="s">
        <v>16159</v>
      </c>
      <c r="M1751" t="s">
        <v>16160</v>
      </c>
      <c r="P1751" s="31" t="str">
        <f t="shared" si="84"/>
        <v>Nahar Homeo Hall  (Dr.Mizanur Rahman )</v>
      </c>
    </row>
    <row r="1752" spans="1:16" hidden="1">
      <c r="A1752" t="str">
        <f t="shared" si="82"/>
        <v>87-389</v>
      </c>
      <c r="B1752">
        <f t="shared" si="83"/>
        <v>87</v>
      </c>
      <c r="C1752">
        <v>389</v>
      </c>
      <c r="D1752" t="s">
        <v>36</v>
      </c>
      <c r="E1752" t="s">
        <v>16215</v>
      </c>
      <c r="F1752">
        <v>13310</v>
      </c>
      <c r="G1752" t="s">
        <v>16216</v>
      </c>
      <c r="H1752">
        <v>1717670271</v>
      </c>
      <c r="I1752" t="s">
        <v>16158</v>
      </c>
      <c r="J1752" t="s">
        <v>11599</v>
      </c>
      <c r="K1752" t="s">
        <v>1315</v>
      </c>
      <c r="L1752" t="s">
        <v>16159</v>
      </c>
      <c r="M1752" t="s">
        <v>16160</v>
      </c>
      <c r="P1752" s="31" t="str">
        <f t="shared" si="84"/>
        <v>Nahar Homeo Hall  (Dr.Mizanur Rahman )</v>
      </c>
    </row>
    <row r="1753" spans="1:16" hidden="1">
      <c r="A1753" t="str">
        <f t="shared" si="82"/>
        <v>88-389</v>
      </c>
      <c r="B1753">
        <f t="shared" si="83"/>
        <v>88</v>
      </c>
      <c r="C1753">
        <v>389</v>
      </c>
      <c r="D1753" t="s">
        <v>36</v>
      </c>
      <c r="E1753" t="s">
        <v>16215</v>
      </c>
      <c r="F1753">
        <v>13313</v>
      </c>
      <c r="G1753" t="s">
        <v>16216</v>
      </c>
      <c r="H1753">
        <v>1717670271</v>
      </c>
      <c r="I1753" t="s">
        <v>16158</v>
      </c>
      <c r="J1753" t="s">
        <v>11599</v>
      </c>
      <c r="K1753" t="s">
        <v>1315</v>
      </c>
      <c r="L1753" t="s">
        <v>16159</v>
      </c>
      <c r="M1753" t="s">
        <v>16160</v>
      </c>
      <c r="P1753" s="31" t="str">
        <f t="shared" si="84"/>
        <v>Nahar Homeo Hall  (Dr.Mizanur Rahman )</v>
      </c>
    </row>
    <row r="1754" spans="1:16" hidden="1">
      <c r="A1754" t="str">
        <f t="shared" si="82"/>
        <v>89-389</v>
      </c>
      <c r="B1754">
        <f t="shared" si="83"/>
        <v>89</v>
      </c>
      <c r="C1754">
        <v>389</v>
      </c>
      <c r="D1754" t="s">
        <v>36</v>
      </c>
      <c r="E1754" t="s">
        <v>16215</v>
      </c>
      <c r="F1754">
        <v>13471</v>
      </c>
      <c r="G1754" t="s">
        <v>16216</v>
      </c>
      <c r="H1754">
        <v>1717670271</v>
      </c>
      <c r="I1754" t="s">
        <v>16158</v>
      </c>
      <c r="J1754" t="s">
        <v>11599</v>
      </c>
      <c r="K1754" t="s">
        <v>1315</v>
      </c>
      <c r="L1754" t="s">
        <v>16159</v>
      </c>
      <c r="M1754" t="s">
        <v>16160</v>
      </c>
      <c r="P1754" s="31" t="str">
        <f t="shared" si="84"/>
        <v>Nahar Homeo Hall  (Dr.Mizanur Rahman )</v>
      </c>
    </row>
    <row r="1755" spans="1:16" hidden="1">
      <c r="A1755" t="str">
        <f t="shared" si="82"/>
        <v>90-389</v>
      </c>
      <c r="B1755">
        <f t="shared" si="83"/>
        <v>90</v>
      </c>
      <c r="C1755">
        <v>389</v>
      </c>
      <c r="D1755" t="s">
        <v>36</v>
      </c>
      <c r="E1755" t="s">
        <v>15143</v>
      </c>
      <c r="F1755">
        <v>12809</v>
      </c>
      <c r="G1755" t="s">
        <v>549</v>
      </c>
      <c r="H1755">
        <v>1814954632</v>
      </c>
      <c r="I1755" t="s">
        <v>131</v>
      </c>
      <c r="J1755" t="s">
        <v>2596</v>
      </c>
      <c r="K1755" t="s">
        <v>152</v>
      </c>
      <c r="L1755" t="s">
        <v>11696</v>
      </c>
      <c r="M1755" t="s">
        <v>15144</v>
      </c>
      <c r="P1755" s="31" t="str">
        <f t="shared" si="84"/>
        <v>National Homoeo Hall (Dr.Md:Mahbubur Rahman)</v>
      </c>
    </row>
    <row r="1756" spans="1:16" hidden="1">
      <c r="A1756" t="str">
        <f t="shared" si="82"/>
        <v>91-389</v>
      </c>
      <c r="B1756">
        <f t="shared" si="83"/>
        <v>91</v>
      </c>
      <c r="C1756">
        <v>389</v>
      </c>
      <c r="D1756" t="s">
        <v>36</v>
      </c>
      <c r="E1756" t="s">
        <v>11059</v>
      </c>
      <c r="F1756">
        <v>10881</v>
      </c>
      <c r="G1756" t="s">
        <v>549</v>
      </c>
      <c r="H1756">
        <v>1824686124</v>
      </c>
      <c r="I1756" t="s">
        <v>11054</v>
      </c>
      <c r="J1756" t="s">
        <v>230</v>
      </c>
      <c r="K1756" t="s">
        <v>133</v>
      </c>
      <c r="L1756" t="s">
        <v>11060</v>
      </c>
      <c r="M1756" t="s">
        <v>11061</v>
      </c>
      <c r="P1756" s="31" t="str">
        <f t="shared" si="84"/>
        <v>National Homoeo Hall (Dr.Abul Kalam  )</v>
      </c>
    </row>
    <row r="1757" spans="1:16" hidden="1">
      <c r="A1757" t="str">
        <f t="shared" si="82"/>
        <v>92-389</v>
      </c>
      <c r="B1757">
        <f t="shared" si="83"/>
        <v>92</v>
      </c>
      <c r="C1757">
        <v>389</v>
      </c>
      <c r="D1757" t="s">
        <v>36</v>
      </c>
      <c r="E1757" t="s">
        <v>11160</v>
      </c>
      <c r="F1757">
        <v>10913</v>
      </c>
      <c r="G1757" t="s">
        <v>11161</v>
      </c>
      <c r="H1757">
        <v>1839428875</v>
      </c>
      <c r="I1757" t="s">
        <v>3982</v>
      </c>
      <c r="J1757" t="s">
        <v>9289</v>
      </c>
      <c r="K1757" t="s">
        <v>152</v>
      </c>
      <c r="L1757" t="s">
        <v>11051</v>
      </c>
      <c r="M1757" t="s">
        <v>11162</v>
      </c>
      <c r="P1757" s="31" t="str">
        <f t="shared" si="84"/>
        <v>National Homoeo Pharmacy -2 (Dr.Sahin Mohammed Ahesan)</v>
      </c>
    </row>
    <row r="1758" spans="1:16" hidden="1">
      <c r="A1758" t="str">
        <f t="shared" si="82"/>
        <v>93-389</v>
      </c>
      <c r="B1758">
        <f t="shared" si="83"/>
        <v>93</v>
      </c>
      <c r="C1758">
        <v>389</v>
      </c>
      <c r="D1758" t="s">
        <v>36</v>
      </c>
      <c r="E1758" t="s">
        <v>11232</v>
      </c>
      <c r="F1758">
        <v>10948</v>
      </c>
      <c r="G1758" t="s">
        <v>11233</v>
      </c>
      <c r="H1758">
        <v>1819996434</v>
      </c>
      <c r="I1758" t="s">
        <v>131</v>
      </c>
      <c r="J1758" t="s">
        <v>172</v>
      </c>
      <c r="K1758" t="s">
        <v>133</v>
      </c>
      <c r="L1758" t="s">
        <v>11234</v>
      </c>
      <c r="M1758" t="s">
        <v>11235</v>
      </c>
      <c r="N1758" t="s">
        <v>10987</v>
      </c>
      <c r="P1758" s="31" t="str">
        <f t="shared" si="84"/>
        <v>Natoinal Homoeo Cilinic-1 (Dr.M.Hamid Ullah)</v>
      </c>
    </row>
    <row r="1759" spans="1:16" hidden="1">
      <c r="A1759" t="str">
        <f t="shared" si="82"/>
        <v>94-389</v>
      </c>
      <c r="B1759">
        <f t="shared" si="83"/>
        <v>94</v>
      </c>
      <c r="C1759">
        <v>389</v>
      </c>
      <c r="D1759" t="s">
        <v>36</v>
      </c>
      <c r="E1759" t="s">
        <v>11649</v>
      </c>
      <c r="F1759">
        <v>11200</v>
      </c>
      <c r="G1759" t="s">
        <v>11650</v>
      </c>
      <c r="H1759">
        <v>1913632445</v>
      </c>
      <c r="I1759" t="s">
        <v>131</v>
      </c>
      <c r="J1759" t="s">
        <v>230</v>
      </c>
      <c r="K1759" t="s">
        <v>152</v>
      </c>
      <c r="L1759" t="s">
        <v>11651</v>
      </c>
      <c r="M1759" t="s">
        <v>11652</v>
      </c>
      <c r="P1759" s="31" t="str">
        <f t="shared" si="84"/>
        <v>New German Homoeo Hall (Dr.Md.Sorif)</v>
      </c>
    </row>
    <row r="1760" spans="1:16" hidden="1">
      <c r="A1760" t="str">
        <f t="shared" si="82"/>
        <v>95-389</v>
      </c>
      <c r="B1760">
        <f t="shared" si="83"/>
        <v>95</v>
      </c>
      <c r="C1760">
        <v>389</v>
      </c>
      <c r="D1760" t="s">
        <v>36</v>
      </c>
      <c r="E1760" t="s">
        <v>11767</v>
      </c>
      <c r="F1760">
        <v>11262</v>
      </c>
      <c r="G1760" t="s">
        <v>11768</v>
      </c>
      <c r="H1760">
        <v>1718546050</v>
      </c>
      <c r="I1760" t="s">
        <v>11769</v>
      </c>
      <c r="J1760" t="s">
        <v>11360</v>
      </c>
      <c r="K1760" t="s">
        <v>1402</v>
      </c>
      <c r="L1760" t="s">
        <v>11051</v>
      </c>
      <c r="M1760" t="s">
        <v>11765</v>
      </c>
      <c r="P1760" s="31" t="str">
        <f t="shared" si="84"/>
        <v>Nigar Homoeo Hall (Dr Sorwer Uddin)</v>
      </c>
    </row>
    <row r="1761" spans="1:16" hidden="1">
      <c r="A1761" t="str">
        <f t="shared" si="82"/>
        <v>96-389</v>
      </c>
      <c r="B1761">
        <f t="shared" si="83"/>
        <v>96</v>
      </c>
      <c r="C1761">
        <v>389</v>
      </c>
      <c r="D1761" t="s">
        <v>36</v>
      </c>
      <c r="E1761" t="s">
        <v>11093</v>
      </c>
      <c r="F1761">
        <v>10890</v>
      </c>
      <c r="G1761" t="s">
        <v>11094</v>
      </c>
      <c r="H1761" t="s">
        <v>11095</v>
      </c>
      <c r="I1761" t="s">
        <v>3982</v>
      </c>
      <c r="J1761" t="s">
        <v>306</v>
      </c>
      <c r="K1761" t="s">
        <v>133</v>
      </c>
      <c r="L1761" t="s">
        <v>9820</v>
      </c>
      <c r="M1761" t="s">
        <v>11096</v>
      </c>
      <c r="P1761" s="31" t="str">
        <f t="shared" si="84"/>
        <v>Niramoy Homeo Hall 2 (Dr.M. Hussain Muhammad)</v>
      </c>
    </row>
    <row r="1762" spans="1:16" hidden="1">
      <c r="A1762" t="str">
        <f t="shared" si="82"/>
        <v>97-389</v>
      </c>
      <c r="B1762">
        <f t="shared" si="83"/>
        <v>97</v>
      </c>
      <c r="C1762">
        <v>389</v>
      </c>
      <c r="D1762" t="s">
        <v>36</v>
      </c>
      <c r="E1762" t="s">
        <v>10997</v>
      </c>
      <c r="F1762">
        <v>10875</v>
      </c>
      <c r="G1762" t="s">
        <v>144</v>
      </c>
      <c r="H1762" t="s">
        <v>11040</v>
      </c>
      <c r="I1762" t="s">
        <v>3982</v>
      </c>
      <c r="J1762" t="s">
        <v>274</v>
      </c>
      <c r="K1762" t="s">
        <v>133</v>
      </c>
      <c r="L1762" t="s">
        <v>11034</v>
      </c>
      <c r="M1762" t="s">
        <v>11041</v>
      </c>
      <c r="P1762" s="31" t="str">
        <f t="shared" si="84"/>
        <v>Niramoy Homoeo Hall (  Dr.)</v>
      </c>
    </row>
    <row r="1763" spans="1:16" hidden="1">
      <c r="A1763" t="str">
        <f t="shared" si="82"/>
        <v>98-389</v>
      </c>
      <c r="B1763">
        <f t="shared" si="83"/>
        <v>98</v>
      </c>
      <c r="C1763">
        <v>389</v>
      </c>
      <c r="D1763" t="s">
        <v>36</v>
      </c>
      <c r="E1763" t="s">
        <v>11134</v>
      </c>
      <c r="F1763">
        <v>10902</v>
      </c>
      <c r="G1763" t="s">
        <v>11135</v>
      </c>
      <c r="H1763" t="s">
        <v>11136</v>
      </c>
      <c r="I1763" t="s">
        <v>3982</v>
      </c>
      <c r="J1763" t="s">
        <v>397</v>
      </c>
      <c r="K1763">
        <v>0</v>
      </c>
      <c r="L1763" t="s">
        <v>11137</v>
      </c>
      <c r="M1763" t="s">
        <v>11138</v>
      </c>
      <c r="P1763" s="31" t="str">
        <f t="shared" si="84"/>
        <v>Niramoy Homoeo Hall-3 (Dr.Cinu Proba Das)</v>
      </c>
    </row>
    <row r="1764" spans="1:16" hidden="1">
      <c r="A1764" t="str">
        <f t="shared" si="82"/>
        <v>99-389</v>
      </c>
      <c r="B1764">
        <f t="shared" si="83"/>
        <v>99</v>
      </c>
      <c r="C1764">
        <v>389</v>
      </c>
      <c r="D1764" t="s">
        <v>36</v>
      </c>
      <c r="E1764" t="s">
        <v>11023</v>
      </c>
      <c r="F1764">
        <v>10870</v>
      </c>
      <c r="G1764" t="s">
        <v>432</v>
      </c>
      <c r="H1764" t="s">
        <v>11024</v>
      </c>
      <c r="I1764" t="s">
        <v>3982</v>
      </c>
      <c r="J1764" t="s">
        <v>9289</v>
      </c>
      <c r="K1764" t="s">
        <v>152</v>
      </c>
      <c r="L1764" t="s">
        <v>9820</v>
      </c>
      <c r="M1764" t="s">
        <v>11022</v>
      </c>
      <c r="P1764" s="31" t="str">
        <f t="shared" si="84"/>
        <v>Nur Homoeo Hall (Dr.Rofik Uddin  )</v>
      </c>
    </row>
    <row r="1765" spans="1:16" hidden="1">
      <c r="A1765" t="str">
        <f t="shared" si="82"/>
        <v>100-389</v>
      </c>
      <c r="B1765">
        <f t="shared" si="83"/>
        <v>100</v>
      </c>
      <c r="C1765">
        <v>389</v>
      </c>
      <c r="D1765" t="s">
        <v>36</v>
      </c>
      <c r="E1765" t="s">
        <v>11774</v>
      </c>
      <c r="F1765">
        <v>11264</v>
      </c>
      <c r="G1765" t="s">
        <v>432</v>
      </c>
      <c r="H1765">
        <v>1826124834</v>
      </c>
      <c r="I1765" t="s">
        <v>11775</v>
      </c>
      <c r="J1765" t="s">
        <v>11360</v>
      </c>
      <c r="K1765" t="s">
        <v>138</v>
      </c>
      <c r="L1765" t="s">
        <v>11051</v>
      </c>
      <c r="M1765" t="s">
        <v>11776</v>
      </c>
      <c r="P1765" s="31" t="str">
        <f t="shared" si="84"/>
        <v>Nur Homoeo Hall (Dr Nur Ahmmed)</v>
      </c>
    </row>
    <row r="1766" spans="1:16" hidden="1">
      <c r="A1766" t="str">
        <f t="shared" si="82"/>
        <v>101-389</v>
      </c>
      <c r="B1766">
        <f t="shared" si="83"/>
        <v>101</v>
      </c>
      <c r="C1766">
        <v>389</v>
      </c>
      <c r="D1766" t="s">
        <v>36</v>
      </c>
      <c r="E1766" t="s">
        <v>15480</v>
      </c>
      <c r="F1766">
        <v>12965</v>
      </c>
      <c r="G1766" t="s">
        <v>15481</v>
      </c>
      <c r="H1766">
        <v>1556639474</v>
      </c>
      <c r="I1766" t="s">
        <v>5551</v>
      </c>
      <c r="J1766" t="s">
        <v>14709</v>
      </c>
      <c r="K1766" t="s">
        <v>133</v>
      </c>
      <c r="L1766" t="s">
        <v>15232</v>
      </c>
      <c r="M1766" t="s">
        <v>15482</v>
      </c>
      <c r="P1766" s="31" t="str">
        <f t="shared" si="84"/>
        <v>Pabel Medico (Dr.Mithu Dawanji)</v>
      </c>
    </row>
    <row r="1767" spans="1:16" hidden="1">
      <c r="A1767" t="str">
        <f t="shared" si="82"/>
        <v>102-389</v>
      </c>
      <c r="B1767">
        <f t="shared" si="83"/>
        <v>102</v>
      </c>
      <c r="C1767">
        <v>389</v>
      </c>
      <c r="D1767" t="s">
        <v>36</v>
      </c>
      <c r="E1767" t="s">
        <v>11046</v>
      </c>
      <c r="F1767">
        <v>10877</v>
      </c>
      <c r="G1767" t="s">
        <v>11047</v>
      </c>
      <c r="H1767" t="s">
        <v>11048</v>
      </c>
      <c r="I1767" t="s">
        <v>3982</v>
      </c>
      <c r="J1767" t="s">
        <v>9289</v>
      </c>
      <c r="K1767" t="s">
        <v>133</v>
      </c>
      <c r="L1767" t="s">
        <v>11004</v>
      </c>
      <c r="M1767" t="s">
        <v>11009</v>
      </c>
      <c r="N1767" t="s">
        <v>756</v>
      </c>
      <c r="O1767" t="s">
        <v>1323</v>
      </c>
      <c r="P1767" s="31" t="str">
        <f t="shared" si="84"/>
        <v>Pekua Homoeo Hall (  Dr.Md.Ashek Ullah)</v>
      </c>
    </row>
    <row r="1768" spans="1:16" hidden="1">
      <c r="A1768" t="str">
        <f t="shared" si="82"/>
        <v>103-389</v>
      </c>
      <c r="B1768">
        <f t="shared" si="83"/>
        <v>103</v>
      </c>
      <c r="C1768">
        <v>389</v>
      </c>
      <c r="D1768" t="s">
        <v>36</v>
      </c>
      <c r="E1768" t="s">
        <v>11031</v>
      </c>
      <c r="F1768">
        <v>10873</v>
      </c>
      <c r="G1768" t="s">
        <v>11032</v>
      </c>
      <c r="H1768" t="s">
        <v>11033</v>
      </c>
      <c r="I1768" t="s">
        <v>3982</v>
      </c>
      <c r="J1768" t="s">
        <v>397</v>
      </c>
      <c r="K1768" t="s">
        <v>133</v>
      </c>
      <c r="L1768" t="s">
        <v>11034</v>
      </c>
      <c r="M1768" t="s">
        <v>11035</v>
      </c>
      <c r="P1768" s="31" t="str">
        <f t="shared" si="84"/>
        <v>Popular Homoeo Hall-1 (  Dr.Momtaz Uddin )</v>
      </c>
    </row>
    <row r="1769" spans="1:16" hidden="1">
      <c r="A1769" t="str">
        <f t="shared" si="82"/>
        <v>104-389</v>
      </c>
      <c r="B1769">
        <f t="shared" si="83"/>
        <v>104</v>
      </c>
      <c r="C1769">
        <v>389</v>
      </c>
      <c r="D1769" t="s">
        <v>36</v>
      </c>
      <c r="E1769" t="s">
        <v>11065</v>
      </c>
      <c r="F1769">
        <v>10883</v>
      </c>
      <c r="G1769" t="s">
        <v>11066</v>
      </c>
      <c r="H1769" t="s">
        <v>11067</v>
      </c>
      <c r="I1769" t="s">
        <v>11054</v>
      </c>
      <c r="J1769" t="s">
        <v>306</v>
      </c>
      <c r="K1769" t="s">
        <v>152</v>
      </c>
      <c r="L1769" t="s">
        <v>11068</v>
      </c>
      <c r="M1769" t="s">
        <v>11069</v>
      </c>
      <c r="P1769" s="31" t="str">
        <f t="shared" si="84"/>
        <v>Popular Homoeo Hall-2 (Dr.Md:Jomir Uddin)</v>
      </c>
    </row>
    <row r="1770" spans="1:16" hidden="1">
      <c r="A1770" t="str">
        <f t="shared" si="82"/>
        <v>105-389</v>
      </c>
      <c r="B1770">
        <f t="shared" si="83"/>
        <v>105</v>
      </c>
      <c r="C1770">
        <v>389</v>
      </c>
      <c r="D1770" t="s">
        <v>36</v>
      </c>
      <c r="E1770" t="s">
        <v>11252</v>
      </c>
      <c r="F1770">
        <v>10956</v>
      </c>
      <c r="G1770" t="s">
        <v>11253</v>
      </c>
      <c r="H1770">
        <v>1814122544</v>
      </c>
      <c r="I1770" t="s">
        <v>131</v>
      </c>
      <c r="J1770" t="s">
        <v>397</v>
      </c>
      <c r="K1770" t="s">
        <v>133</v>
      </c>
      <c r="L1770" t="s">
        <v>11243</v>
      </c>
      <c r="M1770" t="s">
        <v>11254</v>
      </c>
      <c r="P1770" s="31" t="str">
        <f t="shared" si="84"/>
        <v>Proba Homoeo Hall (Dr.Joggonat De)</v>
      </c>
    </row>
    <row r="1771" spans="1:16" hidden="1">
      <c r="A1771" t="str">
        <f t="shared" si="82"/>
        <v>106-389</v>
      </c>
      <c r="B1771">
        <f t="shared" si="83"/>
        <v>106</v>
      </c>
      <c r="C1771">
        <v>389</v>
      </c>
      <c r="D1771" t="s">
        <v>36</v>
      </c>
      <c r="E1771" t="s">
        <v>10274</v>
      </c>
      <c r="F1771">
        <v>13435</v>
      </c>
      <c r="G1771" t="s">
        <v>2030</v>
      </c>
      <c r="H1771">
        <v>1829777696</v>
      </c>
      <c r="I1771" t="s">
        <v>131</v>
      </c>
      <c r="J1771" t="s">
        <v>10900</v>
      </c>
      <c r="K1771" t="s">
        <v>133</v>
      </c>
      <c r="L1771" t="s">
        <v>11696</v>
      </c>
      <c r="M1771" t="s">
        <v>16456</v>
      </c>
      <c r="P1771" s="31" t="str">
        <f t="shared" si="84"/>
        <v>R.K Homoeo Hall (Dr.Milon)</v>
      </c>
    </row>
    <row r="1772" spans="1:16" hidden="1">
      <c r="A1772" t="str">
        <f t="shared" si="82"/>
        <v>107-389</v>
      </c>
      <c r="B1772">
        <f t="shared" si="83"/>
        <v>107</v>
      </c>
      <c r="C1772">
        <v>389</v>
      </c>
      <c r="D1772" t="s">
        <v>36</v>
      </c>
      <c r="E1772" t="s">
        <v>11110</v>
      </c>
      <c r="F1772">
        <v>10894</v>
      </c>
      <c r="G1772" t="s">
        <v>11111</v>
      </c>
      <c r="H1772" t="s">
        <v>11112</v>
      </c>
      <c r="I1772" t="s">
        <v>3982</v>
      </c>
      <c r="J1772" t="s">
        <v>397</v>
      </c>
      <c r="K1772">
        <v>0</v>
      </c>
      <c r="L1772" t="s">
        <v>9820</v>
      </c>
      <c r="M1772" t="s">
        <v>11113</v>
      </c>
      <c r="P1772" s="31" t="str">
        <f t="shared" si="84"/>
        <v>Rahmaniahomoeo Pharmacy   (Dr.Tohidul Rahman  )</v>
      </c>
    </row>
    <row r="1773" spans="1:16" hidden="1">
      <c r="A1773" t="str">
        <f t="shared" si="82"/>
        <v>108-389</v>
      </c>
      <c r="B1773">
        <f t="shared" si="83"/>
        <v>108</v>
      </c>
      <c r="C1773">
        <v>389</v>
      </c>
      <c r="D1773" t="s">
        <v>36</v>
      </c>
      <c r="E1773" t="s">
        <v>11245</v>
      </c>
      <c r="F1773">
        <v>10953</v>
      </c>
      <c r="G1773" t="s">
        <v>11246</v>
      </c>
      <c r="H1773" t="s">
        <v>11247</v>
      </c>
      <c r="I1773" t="s">
        <v>3982</v>
      </c>
      <c r="J1773" t="s">
        <v>306</v>
      </c>
      <c r="K1773" t="s">
        <v>133</v>
      </c>
      <c r="L1773" t="s">
        <v>11243</v>
      </c>
      <c r="M1773" t="s">
        <v>10440</v>
      </c>
      <c r="P1773" s="31" t="str">
        <f t="shared" si="84"/>
        <v>Rajsahi Homoeo Hall (Dr.S.Bosu)</v>
      </c>
    </row>
    <row r="1774" spans="1:16" hidden="1">
      <c r="A1774" t="str">
        <f t="shared" si="82"/>
        <v>109-389</v>
      </c>
      <c r="B1774">
        <f t="shared" si="83"/>
        <v>109</v>
      </c>
      <c r="C1774">
        <v>389</v>
      </c>
      <c r="D1774" t="s">
        <v>36</v>
      </c>
      <c r="E1774" t="s">
        <v>11777</v>
      </c>
      <c r="F1774">
        <v>11265</v>
      </c>
      <c r="G1774" t="s">
        <v>11778</v>
      </c>
      <c r="H1774">
        <v>1534865218</v>
      </c>
      <c r="I1774" t="s">
        <v>131</v>
      </c>
      <c r="J1774" t="s">
        <v>11360</v>
      </c>
      <c r="K1774" t="s">
        <v>133</v>
      </c>
      <c r="L1774" t="s">
        <v>11051</v>
      </c>
      <c r="M1774" t="s">
        <v>11776</v>
      </c>
      <c r="P1774" s="31" t="str">
        <f t="shared" si="84"/>
        <v>Rofiq Homoeo Hall (Dr Rofiq)</v>
      </c>
    </row>
    <row r="1775" spans="1:16" hidden="1">
      <c r="A1775" t="str">
        <f t="shared" si="82"/>
        <v>110-389</v>
      </c>
      <c r="B1775">
        <f t="shared" si="83"/>
        <v>110</v>
      </c>
      <c r="C1775">
        <v>389</v>
      </c>
      <c r="D1775" t="s">
        <v>36</v>
      </c>
      <c r="E1775" t="s">
        <v>11125</v>
      </c>
      <c r="F1775">
        <v>10899</v>
      </c>
      <c r="G1775" t="s">
        <v>805</v>
      </c>
      <c r="H1775">
        <v>1819921889</v>
      </c>
      <c r="I1775" t="s">
        <v>131</v>
      </c>
      <c r="J1775" t="s">
        <v>9289</v>
      </c>
      <c r="K1775">
        <v>0</v>
      </c>
      <c r="L1775" t="s">
        <v>11060</v>
      </c>
      <c r="M1775" t="s">
        <v>11126</v>
      </c>
      <c r="P1775" s="31" t="str">
        <f t="shared" si="84"/>
        <v>Rownok Homoeo Hall (Dr.Kazi Sowkot Rahman)</v>
      </c>
    </row>
    <row r="1776" spans="1:16" hidden="1">
      <c r="A1776" t="str">
        <f t="shared" si="82"/>
        <v>111-389</v>
      </c>
      <c r="B1776">
        <f t="shared" si="83"/>
        <v>111</v>
      </c>
      <c r="C1776">
        <v>389</v>
      </c>
      <c r="D1776" t="s">
        <v>36</v>
      </c>
      <c r="E1776" t="s">
        <v>11766</v>
      </c>
      <c r="F1776">
        <v>11261</v>
      </c>
      <c r="G1776" t="s">
        <v>456</v>
      </c>
      <c r="H1776">
        <v>1811582412</v>
      </c>
      <c r="I1776" t="s">
        <v>131</v>
      </c>
      <c r="J1776" t="s">
        <v>11360</v>
      </c>
      <c r="K1776" t="s">
        <v>1315</v>
      </c>
      <c r="L1776" t="s">
        <v>11051</v>
      </c>
      <c r="M1776" t="s">
        <v>11765</v>
      </c>
      <c r="P1776" s="31" t="str">
        <f t="shared" si="84"/>
        <v>Ruma Homoeo Hall (Dr Sujit)</v>
      </c>
    </row>
    <row r="1777" spans="1:16" hidden="1">
      <c r="A1777" t="str">
        <f t="shared" si="82"/>
        <v>112-389</v>
      </c>
      <c r="B1777">
        <f t="shared" si="83"/>
        <v>112</v>
      </c>
      <c r="C1777">
        <v>389</v>
      </c>
      <c r="D1777" t="s">
        <v>36</v>
      </c>
      <c r="E1777" t="s">
        <v>11520</v>
      </c>
      <c r="F1777">
        <v>11093</v>
      </c>
      <c r="G1777" t="s">
        <v>11521</v>
      </c>
      <c r="H1777">
        <v>1818145842</v>
      </c>
      <c r="I1777" t="s">
        <v>131</v>
      </c>
      <c r="J1777" t="s">
        <v>10598</v>
      </c>
      <c r="K1777" t="s">
        <v>152</v>
      </c>
      <c r="L1777" t="s">
        <v>11120</v>
      </c>
      <c r="M1777" t="s">
        <v>11522</v>
      </c>
      <c r="P1777" s="31" t="str">
        <f t="shared" si="84"/>
        <v>Sadinota Homoeo Medical Center (Dr.Bojlur Rahman)</v>
      </c>
    </row>
    <row r="1778" spans="1:16" hidden="1">
      <c r="A1778" t="str">
        <f t="shared" si="82"/>
        <v>113-389</v>
      </c>
      <c r="B1778">
        <f t="shared" si="83"/>
        <v>113</v>
      </c>
      <c r="C1778">
        <v>389</v>
      </c>
      <c r="D1778" t="s">
        <v>36</v>
      </c>
      <c r="E1778" t="s">
        <v>11025</v>
      </c>
      <c r="F1778">
        <v>10871</v>
      </c>
      <c r="G1778" t="s">
        <v>196</v>
      </c>
      <c r="H1778" t="s">
        <v>11026</v>
      </c>
      <c r="I1778" t="s">
        <v>3982</v>
      </c>
      <c r="J1778" t="s">
        <v>132</v>
      </c>
      <c r="K1778" t="s">
        <v>133</v>
      </c>
      <c r="L1778" t="s">
        <v>11017</v>
      </c>
      <c r="M1778" t="s">
        <v>11027</v>
      </c>
      <c r="P1778" s="31" t="str">
        <f t="shared" si="84"/>
        <v>Seba Homoeo Hall (  Dr.Md:Alomgir)</v>
      </c>
    </row>
    <row r="1779" spans="1:16" hidden="1">
      <c r="A1779" t="str">
        <f t="shared" si="82"/>
        <v>114-389</v>
      </c>
      <c r="B1779">
        <f t="shared" si="83"/>
        <v>114</v>
      </c>
      <c r="C1779">
        <v>389</v>
      </c>
      <c r="D1779" t="s">
        <v>36</v>
      </c>
      <c r="E1779" t="s">
        <v>11114</v>
      </c>
      <c r="F1779">
        <v>10895</v>
      </c>
      <c r="G1779" t="s">
        <v>8757</v>
      </c>
      <c r="H1779" t="s">
        <v>11115</v>
      </c>
      <c r="I1779" t="s">
        <v>3982</v>
      </c>
      <c r="J1779" t="s">
        <v>230</v>
      </c>
      <c r="K1779">
        <v>0</v>
      </c>
      <c r="L1779" t="s">
        <v>11034</v>
      </c>
      <c r="M1779" t="s">
        <v>11116</v>
      </c>
      <c r="P1779" s="31" t="str">
        <f t="shared" si="84"/>
        <v>Seba Homoeo Hall-2 (Dr. Gyasuddin  )</v>
      </c>
    </row>
    <row r="1780" spans="1:16" hidden="1">
      <c r="A1780" t="str">
        <f t="shared" si="82"/>
        <v>115-389</v>
      </c>
      <c r="B1780">
        <f t="shared" si="83"/>
        <v>115</v>
      </c>
      <c r="C1780">
        <v>389</v>
      </c>
      <c r="D1780" t="s">
        <v>36</v>
      </c>
      <c r="E1780" t="s">
        <v>16044</v>
      </c>
      <c r="F1780">
        <v>13244</v>
      </c>
      <c r="G1780" t="s">
        <v>9752</v>
      </c>
      <c r="H1780">
        <v>1945678312</v>
      </c>
      <c r="I1780" t="s">
        <v>131</v>
      </c>
      <c r="J1780" t="s">
        <v>10900</v>
      </c>
      <c r="K1780" t="s">
        <v>1315</v>
      </c>
      <c r="L1780" t="s">
        <v>11512</v>
      </c>
      <c r="M1780" t="s">
        <v>16043</v>
      </c>
      <c r="P1780" s="31" t="str">
        <f t="shared" si="84"/>
        <v>Seba Homoeo Hall-3 (Dr.Mohammod Nasir Uddin)</v>
      </c>
    </row>
    <row r="1781" spans="1:16" hidden="1">
      <c r="A1781" t="str">
        <f t="shared" si="82"/>
        <v>116-389</v>
      </c>
      <c r="B1781">
        <f t="shared" si="83"/>
        <v>116</v>
      </c>
      <c r="C1781">
        <v>389</v>
      </c>
      <c r="D1781" t="s">
        <v>36</v>
      </c>
      <c r="E1781" t="s">
        <v>11514</v>
      </c>
      <c r="F1781">
        <v>11091</v>
      </c>
      <c r="G1781" t="s">
        <v>11515</v>
      </c>
      <c r="H1781">
        <v>1836431075</v>
      </c>
      <c r="I1781" t="s">
        <v>131</v>
      </c>
      <c r="J1781" t="s">
        <v>230</v>
      </c>
      <c r="K1781" t="s">
        <v>133</v>
      </c>
      <c r="L1781" t="s">
        <v>9820</v>
      </c>
      <c r="M1781" t="s">
        <v>11516</v>
      </c>
      <c r="P1781" s="31" t="str">
        <f t="shared" si="84"/>
        <v>Seba Medical Hall-1 (Dr.Nurul Hoq)</v>
      </c>
    </row>
    <row r="1782" spans="1:16" hidden="1">
      <c r="A1782" t="str">
        <f t="shared" si="82"/>
        <v>117-389</v>
      </c>
      <c r="B1782">
        <f t="shared" si="83"/>
        <v>117</v>
      </c>
      <c r="C1782">
        <v>389</v>
      </c>
      <c r="D1782" t="s">
        <v>36</v>
      </c>
      <c r="E1782" t="s">
        <v>11106</v>
      </c>
      <c r="F1782">
        <v>10893</v>
      </c>
      <c r="G1782" t="s">
        <v>11107</v>
      </c>
      <c r="H1782" t="s">
        <v>11108</v>
      </c>
      <c r="I1782" t="s">
        <v>3982</v>
      </c>
      <c r="J1782" t="s">
        <v>172</v>
      </c>
      <c r="K1782">
        <v>0</v>
      </c>
      <c r="L1782" t="s">
        <v>11034</v>
      </c>
      <c r="M1782" t="s">
        <v>11109</v>
      </c>
      <c r="P1782" s="31" t="str">
        <f t="shared" si="84"/>
        <v>Sefa Homeo Hall-2 (  Dr. Mohammed Abdul Aziz)</v>
      </c>
    </row>
    <row r="1783" spans="1:16" hidden="1">
      <c r="A1783" t="str">
        <f t="shared" si="82"/>
        <v>118-389</v>
      </c>
      <c r="B1783">
        <f t="shared" si="83"/>
        <v>118</v>
      </c>
      <c r="C1783">
        <v>389</v>
      </c>
      <c r="D1783" t="s">
        <v>36</v>
      </c>
      <c r="E1783" t="s">
        <v>11053</v>
      </c>
      <c r="F1783">
        <v>10879</v>
      </c>
      <c r="G1783" t="s">
        <v>199</v>
      </c>
      <c r="H1783">
        <v>1855557706</v>
      </c>
      <c r="I1783" t="s">
        <v>11054</v>
      </c>
      <c r="J1783" t="s">
        <v>172</v>
      </c>
      <c r="K1783" t="s">
        <v>133</v>
      </c>
      <c r="L1783" t="s">
        <v>9820</v>
      </c>
      <c r="M1783" t="s">
        <v>11055</v>
      </c>
      <c r="P1783" s="31" t="str">
        <f t="shared" si="84"/>
        <v>Sefa Homoeo Hall (Dr.Hosneara Begum)</v>
      </c>
    </row>
    <row r="1784" spans="1:16" hidden="1">
      <c r="A1784" t="str">
        <f t="shared" si="82"/>
        <v>119-389</v>
      </c>
      <c r="B1784">
        <f t="shared" si="83"/>
        <v>119</v>
      </c>
      <c r="C1784">
        <v>389</v>
      </c>
      <c r="D1784" t="s">
        <v>36</v>
      </c>
      <c r="E1784" t="s">
        <v>11517</v>
      </c>
      <c r="F1784">
        <v>11092</v>
      </c>
      <c r="G1784" t="s">
        <v>11518</v>
      </c>
      <c r="H1784">
        <v>1819034829</v>
      </c>
      <c r="I1784" t="s">
        <v>131</v>
      </c>
      <c r="J1784" t="s">
        <v>172</v>
      </c>
      <c r="K1784" t="s">
        <v>152</v>
      </c>
      <c r="L1784" t="s">
        <v>11120</v>
      </c>
      <c r="M1784" t="s">
        <v>11519</v>
      </c>
      <c r="P1784" s="31" t="str">
        <f t="shared" si="84"/>
        <v>Sefa Homoeo Hall-3 (Dr.Anamul Haq)</v>
      </c>
    </row>
    <row r="1785" spans="1:16" hidden="1">
      <c r="A1785" t="str">
        <f t="shared" si="82"/>
        <v>120-389</v>
      </c>
      <c r="B1785">
        <f t="shared" si="83"/>
        <v>120</v>
      </c>
      <c r="C1785">
        <v>389</v>
      </c>
      <c r="D1785" t="s">
        <v>36</v>
      </c>
      <c r="E1785" t="s">
        <v>11097</v>
      </c>
      <c r="F1785">
        <v>10891</v>
      </c>
      <c r="G1785" t="s">
        <v>11098</v>
      </c>
      <c r="H1785" t="s">
        <v>11099</v>
      </c>
      <c r="I1785" t="s">
        <v>3982</v>
      </c>
      <c r="J1785" t="s">
        <v>9289</v>
      </c>
      <c r="K1785">
        <v>0</v>
      </c>
      <c r="L1785">
        <v>0</v>
      </c>
      <c r="M1785" t="s">
        <v>11100</v>
      </c>
      <c r="P1785" s="31" t="str">
        <f t="shared" si="84"/>
        <v>Shakti Homoeo Hall  (Dr. Md:Anamul Haque )</v>
      </c>
    </row>
    <row r="1786" spans="1:16" hidden="1">
      <c r="A1786" t="str">
        <f t="shared" si="82"/>
        <v>121-389</v>
      </c>
      <c r="B1786">
        <f t="shared" si="83"/>
        <v>121</v>
      </c>
      <c r="C1786">
        <v>389</v>
      </c>
      <c r="D1786" t="s">
        <v>36</v>
      </c>
      <c r="E1786" t="s">
        <v>7077</v>
      </c>
      <c r="F1786">
        <v>12860</v>
      </c>
      <c r="G1786" t="s">
        <v>15241</v>
      </c>
      <c r="H1786">
        <v>1823844346</v>
      </c>
      <c r="I1786" t="s">
        <v>15240</v>
      </c>
      <c r="J1786" t="s">
        <v>10895</v>
      </c>
      <c r="K1786" t="s">
        <v>1315</v>
      </c>
      <c r="L1786" t="s">
        <v>15232</v>
      </c>
      <c r="M1786" t="s">
        <v>11162</v>
      </c>
      <c r="P1786" s="31" t="str">
        <f t="shared" si="84"/>
        <v>Siddiq Medico (Dr.Nurul Amin)</v>
      </c>
    </row>
    <row r="1787" spans="1:16" hidden="1">
      <c r="A1787" t="str">
        <f t="shared" si="82"/>
        <v>122-389</v>
      </c>
      <c r="B1787">
        <f t="shared" si="83"/>
        <v>122</v>
      </c>
      <c r="C1787">
        <v>389</v>
      </c>
      <c r="D1787" t="s">
        <v>36</v>
      </c>
      <c r="E1787" t="s">
        <v>11131</v>
      </c>
      <c r="F1787">
        <v>10901</v>
      </c>
      <c r="G1787" t="s">
        <v>11132</v>
      </c>
      <c r="H1787">
        <v>1815412820</v>
      </c>
      <c r="I1787" t="s">
        <v>131</v>
      </c>
      <c r="J1787" t="s">
        <v>172</v>
      </c>
      <c r="K1787">
        <v>0</v>
      </c>
      <c r="L1787" t="s">
        <v>11000</v>
      </c>
      <c r="M1787" t="s">
        <v>11133</v>
      </c>
      <c r="P1787" s="31" t="str">
        <f t="shared" si="84"/>
        <v>Soceton Ricsahc Homoeo Hall   (Dr.Ariful Islam)</v>
      </c>
    </row>
    <row r="1788" spans="1:16" hidden="1">
      <c r="A1788" t="str">
        <f t="shared" si="82"/>
        <v>123-389</v>
      </c>
      <c r="B1788">
        <f t="shared" si="83"/>
        <v>123</v>
      </c>
      <c r="C1788">
        <v>389</v>
      </c>
      <c r="D1788" t="s">
        <v>36</v>
      </c>
      <c r="E1788" t="s">
        <v>16953</v>
      </c>
      <c r="F1788">
        <v>13643</v>
      </c>
      <c r="G1788" t="s">
        <v>12044</v>
      </c>
      <c r="H1788">
        <v>1811199590</v>
      </c>
      <c r="I1788" t="s">
        <v>131</v>
      </c>
      <c r="J1788" t="s">
        <v>2596</v>
      </c>
      <c r="K1788" t="s">
        <v>138</v>
      </c>
      <c r="L1788" t="s">
        <v>16954</v>
      </c>
      <c r="M1788" t="s">
        <v>16955</v>
      </c>
      <c r="P1788" s="31" t="str">
        <f t="shared" si="84"/>
        <v>Sonkor Homoeo Hall (Dr.Sonkor Babu)</v>
      </c>
    </row>
    <row r="1789" spans="1:16" hidden="1">
      <c r="A1789" t="str">
        <f t="shared" si="82"/>
        <v>124-389</v>
      </c>
      <c r="B1789">
        <f t="shared" si="83"/>
        <v>124</v>
      </c>
      <c r="C1789">
        <v>389</v>
      </c>
      <c r="D1789" t="s">
        <v>36</v>
      </c>
      <c r="E1789" t="s">
        <v>10992</v>
      </c>
      <c r="F1789">
        <v>10863</v>
      </c>
      <c r="G1789" t="s">
        <v>10993</v>
      </c>
      <c r="H1789" t="s">
        <v>10994</v>
      </c>
      <c r="I1789" t="s">
        <v>3982</v>
      </c>
      <c r="J1789" t="s">
        <v>9289</v>
      </c>
      <c r="K1789" t="s">
        <v>133</v>
      </c>
      <c r="L1789" t="s">
        <v>10995</v>
      </c>
      <c r="M1789" t="s">
        <v>10996</v>
      </c>
      <c r="P1789" s="31" t="str">
        <f t="shared" si="84"/>
        <v>Sotabdi Homoeo Pharmacy  (  Dr.Samidul Hauqe)</v>
      </c>
    </row>
    <row r="1790" spans="1:16" hidden="1">
      <c r="A1790" t="str">
        <f t="shared" si="82"/>
        <v>125-389</v>
      </c>
      <c r="B1790">
        <f t="shared" si="83"/>
        <v>125</v>
      </c>
      <c r="C1790">
        <v>389</v>
      </c>
      <c r="D1790" t="s">
        <v>36</v>
      </c>
      <c r="E1790" t="s">
        <v>10842</v>
      </c>
      <c r="F1790">
        <v>10795</v>
      </c>
      <c r="G1790" t="s">
        <v>10843</v>
      </c>
      <c r="H1790">
        <v>1818540124</v>
      </c>
      <c r="I1790" t="s">
        <v>131</v>
      </c>
      <c r="J1790" t="s">
        <v>2596</v>
      </c>
      <c r="K1790" t="s">
        <v>152</v>
      </c>
      <c r="L1790" t="s">
        <v>19003</v>
      </c>
      <c r="M1790" t="s">
        <v>19003</v>
      </c>
      <c r="P1790" s="31" t="str">
        <f t="shared" si="84"/>
        <v>Sotsongo Homoeo Hall (Dr. Bhola Babu)</v>
      </c>
    </row>
    <row r="1791" spans="1:16" hidden="1">
      <c r="A1791" t="str">
        <f t="shared" si="82"/>
        <v>126-389</v>
      </c>
      <c r="B1791">
        <f t="shared" si="83"/>
        <v>126</v>
      </c>
      <c r="C1791">
        <v>389</v>
      </c>
      <c r="D1791" t="s">
        <v>36</v>
      </c>
      <c r="E1791" t="s">
        <v>11242</v>
      </c>
      <c r="F1791">
        <v>10952</v>
      </c>
      <c r="G1791" t="s">
        <v>10843</v>
      </c>
      <c r="H1791">
        <v>1818540124</v>
      </c>
      <c r="I1791" t="s">
        <v>131</v>
      </c>
      <c r="J1791" t="s">
        <v>306</v>
      </c>
      <c r="K1791" t="s">
        <v>133</v>
      </c>
      <c r="L1791" t="s">
        <v>11243</v>
      </c>
      <c r="M1791" t="s">
        <v>11244</v>
      </c>
      <c r="P1791" s="31" t="str">
        <f t="shared" si="84"/>
        <v>Sotsongo Homoeo Hall (Dr.Dilif Sarma)</v>
      </c>
    </row>
    <row r="1792" spans="1:16" hidden="1">
      <c r="A1792" t="str">
        <f t="shared" si="82"/>
        <v>127-389</v>
      </c>
      <c r="B1792">
        <f t="shared" si="83"/>
        <v>127</v>
      </c>
      <c r="C1792">
        <v>389</v>
      </c>
      <c r="D1792" t="s">
        <v>36</v>
      </c>
      <c r="E1792" t="s">
        <v>11251</v>
      </c>
      <c r="F1792">
        <v>10955</v>
      </c>
      <c r="G1792" t="s">
        <v>881</v>
      </c>
      <c r="H1792">
        <v>1966484456</v>
      </c>
      <c r="I1792" t="s">
        <v>3982</v>
      </c>
      <c r="J1792" t="s">
        <v>172</v>
      </c>
      <c r="K1792" t="s">
        <v>133</v>
      </c>
      <c r="L1792" t="s">
        <v>11243</v>
      </c>
      <c r="M1792" t="s">
        <v>11067</v>
      </c>
      <c r="P1792" s="31" t="str">
        <f t="shared" si="84"/>
        <v>Tania Homoeo Hall (Dr.Johiroll Islam)</v>
      </c>
    </row>
    <row r="1793" spans="1:16" hidden="1">
      <c r="A1793" t="str">
        <f t="shared" si="82"/>
        <v>1-390</v>
      </c>
      <c r="B1793">
        <f t="shared" si="83"/>
        <v>1</v>
      </c>
      <c r="C1793">
        <v>390</v>
      </c>
      <c r="D1793" t="s">
        <v>9777</v>
      </c>
      <c r="E1793" t="s">
        <v>10226</v>
      </c>
      <c r="F1793">
        <v>10467</v>
      </c>
      <c r="G1793" t="s">
        <v>10227</v>
      </c>
      <c r="H1793">
        <v>1717600954</v>
      </c>
      <c r="I1793" t="s">
        <v>131</v>
      </c>
      <c r="J1793" t="s">
        <v>230</v>
      </c>
      <c r="K1793" t="s">
        <v>133</v>
      </c>
      <c r="L1793" t="s">
        <v>3107</v>
      </c>
      <c r="M1793" t="s">
        <v>10222</v>
      </c>
      <c r="P1793" s="31" t="str">
        <f t="shared" si="84"/>
        <v>Abad Homoeo Hall (Dr. Abad Alo)</v>
      </c>
    </row>
    <row r="1794" spans="1:16" hidden="1">
      <c r="A1794" t="str">
        <f t="shared" ref="A1794:A1857" si="85">B1794&amp;"-"&amp;C1794</f>
        <v>2-390</v>
      </c>
      <c r="B1794">
        <f t="shared" ref="B1794:B1857" si="86">IF(C1794=C1793,B1793+1,1)</f>
        <v>2</v>
      </c>
      <c r="C1794">
        <v>390</v>
      </c>
      <c r="D1794" t="s">
        <v>9777</v>
      </c>
      <c r="E1794" t="s">
        <v>10190</v>
      </c>
      <c r="F1794">
        <v>10446</v>
      </c>
      <c r="G1794" t="s">
        <v>538</v>
      </c>
      <c r="H1794">
        <v>174343964</v>
      </c>
      <c r="I1794" t="s">
        <v>4163</v>
      </c>
      <c r="J1794" t="s">
        <v>172</v>
      </c>
      <c r="K1794" t="s">
        <v>152</v>
      </c>
      <c r="L1794" t="s">
        <v>9780</v>
      </c>
      <c r="M1794" t="s">
        <v>10176</v>
      </c>
      <c r="P1794" s="31" t="str">
        <f t="shared" ref="P1794:P1857" si="87">PROPER(G1794&amp;" ("&amp;E1794&amp;")")</f>
        <v>Adorso Homoeo Hall (Dr. Socindro Nath Ray)</v>
      </c>
    </row>
    <row r="1795" spans="1:16" hidden="1">
      <c r="A1795" t="str">
        <f t="shared" si="85"/>
        <v>3-390</v>
      </c>
      <c r="B1795">
        <f t="shared" si="86"/>
        <v>3</v>
      </c>
      <c r="C1795">
        <v>390</v>
      </c>
      <c r="D1795" t="s">
        <v>9777</v>
      </c>
      <c r="E1795" t="s">
        <v>7611</v>
      </c>
      <c r="F1795">
        <v>10468</v>
      </c>
      <c r="G1795" t="s">
        <v>538</v>
      </c>
      <c r="H1795">
        <v>1750645145</v>
      </c>
      <c r="I1795" t="s">
        <v>131</v>
      </c>
      <c r="J1795" t="s">
        <v>230</v>
      </c>
      <c r="K1795" t="s">
        <v>133</v>
      </c>
      <c r="L1795" t="s">
        <v>3107</v>
      </c>
      <c r="M1795" t="s">
        <v>10222</v>
      </c>
      <c r="P1795" s="31" t="str">
        <f t="shared" si="87"/>
        <v>Adorso Homoeo Hall (Dr. Jahangir Hossain)</v>
      </c>
    </row>
    <row r="1796" spans="1:16" hidden="1">
      <c r="A1796" t="str">
        <f t="shared" si="85"/>
        <v>4-390</v>
      </c>
      <c r="B1796">
        <f t="shared" si="86"/>
        <v>4</v>
      </c>
      <c r="C1796">
        <v>390</v>
      </c>
      <c r="D1796" t="s">
        <v>9777</v>
      </c>
      <c r="E1796" t="s">
        <v>4563</v>
      </c>
      <c r="F1796">
        <v>10465</v>
      </c>
      <c r="G1796" t="s">
        <v>10223</v>
      </c>
      <c r="H1796">
        <v>1714627344</v>
      </c>
      <c r="I1796" t="s">
        <v>131</v>
      </c>
      <c r="J1796" t="s">
        <v>230</v>
      </c>
      <c r="K1796" t="s">
        <v>152</v>
      </c>
      <c r="L1796" t="s">
        <v>3107</v>
      </c>
      <c r="M1796" t="s">
        <v>10222</v>
      </c>
      <c r="P1796" s="31" t="str">
        <f t="shared" si="87"/>
        <v>Asad Homeo Hall (Dr. Golam Azom)</v>
      </c>
    </row>
    <row r="1797" spans="1:16" hidden="1">
      <c r="A1797" t="str">
        <f t="shared" si="85"/>
        <v>5-390</v>
      </c>
      <c r="B1797">
        <f t="shared" si="86"/>
        <v>5</v>
      </c>
      <c r="C1797">
        <v>390</v>
      </c>
      <c r="D1797" t="s">
        <v>9777</v>
      </c>
      <c r="E1797" t="s">
        <v>358</v>
      </c>
      <c r="F1797">
        <v>10416</v>
      </c>
      <c r="G1797" t="s">
        <v>473</v>
      </c>
      <c r="H1797">
        <v>0</v>
      </c>
      <c r="I1797" t="s">
        <v>131</v>
      </c>
      <c r="J1797" t="s">
        <v>132</v>
      </c>
      <c r="K1797" t="s">
        <v>138</v>
      </c>
      <c r="L1797" t="s">
        <v>10073</v>
      </c>
      <c r="M1797" t="s">
        <v>10084</v>
      </c>
      <c r="P1797" s="31" t="str">
        <f t="shared" si="87"/>
        <v>Aziz Homoeo Hall (Dr.)</v>
      </c>
    </row>
    <row r="1798" spans="1:16" hidden="1">
      <c r="A1798" t="str">
        <f t="shared" si="85"/>
        <v>6-390</v>
      </c>
      <c r="B1798">
        <f t="shared" si="86"/>
        <v>6</v>
      </c>
      <c r="C1798">
        <v>390</v>
      </c>
      <c r="D1798" t="s">
        <v>9777</v>
      </c>
      <c r="E1798" t="s">
        <v>10082</v>
      </c>
      <c r="F1798">
        <v>10393</v>
      </c>
      <c r="G1798" t="s">
        <v>10083</v>
      </c>
      <c r="H1798">
        <v>1712793595</v>
      </c>
      <c r="I1798" t="s">
        <v>131</v>
      </c>
      <c r="K1798" t="s">
        <v>138</v>
      </c>
      <c r="L1798" t="s">
        <v>10073</v>
      </c>
      <c r="M1798" t="s">
        <v>10084</v>
      </c>
      <c r="P1798" s="31" t="str">
        <f t="shared" si="87"/>
        <v>Aziz Homoeo Store (Dr.Sahidur Rahman Samim)</v>
      </c>
    </row>
    <row r="1799" spans="1:16" hidden="1">
      <c r="A1799" t="str">
        <f t="shared" si="85"/>
        <v>7-390</v>
      </c>
      <c r="B1799">
        <f t="shared" si="86"/>
        <v>7</v>
      </c>
      <c r="C1799">
        <v>390</v>
      </c>
      <c r="D1799" t="s">
        <v>9777</v>
      </c>
      <c r="E1799" t="s">
        <v>5936</v>
      </c>
      <c r="F1799">
        <v>10427</v>
      </c>
      <c r="G1799" t="s">
        <v>781</v>
      </c>
      <c r="H1799">
        <v>1750667928</v>
      </c>
      <c r="I1799" t="s">
        <v>4163</v>
      </c>
      <c r="J1799" t="s">
        <v>132</v>
      </c>
      <c r="K1799" t="s">
        <v>138</v>
      </c>
      <c r="L1799" t="s">
        <v>10073</v>
      </c>
      <c r="M1799" t="s">
        <v>10161</v>
      </c>
      <c r="P1799" s="31" t="str">
        <f t="shared" si="87"/>
        <v>Babul Homoeo Hall (Dr. Babul Sarkar)</v>
      </c>
    </row>
    <row r="1800" spans="1:16" hidden="1">
      <c r="A1800" t="str">
        <f t="shared" si="85"/>
        <v>8-390</v>
      </c>
      <c r="B1800">
        <f t="shared" si="86"/>
        <v>8</v>
      </c>
      <c r="C1800">
        <v>390</v>
      </c>
      <c r="D1800" t="s">
        <v>9777</v>
      </c>
      <c r="E1800" t="s">
        <v>10200</v>
      </c>
      <c r="F1800">
        <v>10452</v>
      </c>
      <c r="G1800" t="s">
        <v>10201</v>
      </c>
      <c r="H1800">
        <v>172463879</v>
      </c>
      <c r="I1800">
        <v>0</v>
      </c>
      <c r="J1800" t="s">
        <v>397</v>
      </c>
      <c r="K1800" t="s">
        <v>133</v>
      </c>
      <c r="L1800" t="s">
        <v>2940</v>
      </c>
      <c r="M1800" t="s">
        <v>10195</v>
      </c>
      <c r="P1800" s="31" t="str">
        <f t="shared" si="87"/>
        <v>Bandop Homoeo Hall (Dr. Milon Day)</v>
      </c>
    </row>
    <row r="1801" spans="1:16" hidden="1">
      <c r="A1801" t="str">
        <f t="shared" si="85"/>
        <v>9-390</v>
      </c>
      <c r="B1801">
        <f t="shared" si="86"/>
        <v>9</v>
      </c>
      <c r="C1801">
        <v>390</v>
      </c>
      <c r="D1801" t="s">
        <v>9777</v>
      </c>
      <c r="E1801" t="s">
        <v>10212</v>
      </c>
      <c r="F1801">
        <v>10459</v>
      </c>
      <c r="G1801" t="s">
        <v>10213</v>
      </c>
      <c r="H1801">
        <v>1723581200</v>
      </c>
      <c r="I1801" t="s">
        <v>131</v>
      </c>
      <c r="J1801" t="s">
        <v>397</v>
      </c>
      <c r="K1801" t="s">
        <v>133</v>
      </c>
      <c r="L1801" t="s">
        <v>2940</v>
      </c>
      <c r="M1801" t="s">
        <v>10195</v>
      </c>
      <c r="P1801" s="31" t="str">
        <f t="shared" si="87"/>
        <v>Bizli Homoeo Hall (Dr. Ree Bijoy Krisno Ray)</v>
      </c>
    </row>
    <row r="1802" spans="1:16" hidden="1">
      <c r="A1802" t="str">
        <f t="shared" si="85"/>
        <v>10-390</v>
      </c>
      <c r="B1802">
        <f t="shared" si="86"/>
        <v>10</v>
      </c>
      <c r="C1802">
        <v>390</v>
      </c>
      <c r="D1802" t="s">
        <v>9777</v>
      </c>
      <c r="E1802" t="s">
        <v>10210</v>
      </c>
      <c r="F1802">
        <v>10457</v>
      </c>
      <c r="G1802" t="s">
        <v>4155</v>
      </c>
      <c r="H1802">
        <v>1773583866</v>
      </c>
      <c r="I1802">
        <v>0</v>
      </c>
      <c r="J1802" t="s">
        <v>397</v>
      </c>
      <c r="K1802" t="s">
        <v>133</v>
      </c>
      <c r="L1802" t="s">
        <v>2940</v>
      </c>
      <c r="M1802" t="s">
        <v>10209</v>
      </c>
      <c r="P1802" s="31" t="str">
        <f t="shared" si="87"/>
        <v>Bondhu Homoeo Hall (Dr. Jogendro Nath Ray)</v>
      </c>
    </row>
    <row r="1803" spans="1:16" hidden="1">
      <c r="A1803" t="str">
        <f t="shared" si="85"/>
        <v>11-390</v>
      </c>
      <c r="B1803">
        <f t="shared" si="86"/>
        <v>11</v>
      </c>
      <c r="C1803">
        <v>390</v>
      </c>
      <c r="D1803" t="s">
        <v>9777</v>
      </c>
      <c r="E1803" t="s">
        <v>10171</v>
      </c>
      <c r="F1803">
        <v>10433</v>
      </c>
      <c r="G1803" t="s">
        <v>9779</v>
      </c>
      <c r="H1803">
        <v>1753055093</v>
      </c>
      <c r="I1803" t="s">
        <v>131</v>
      </c>
      <c r="J1803" t="s">
        <v>172</v>
      </c>
      <c r="K1803" t="s">
        <v>152</v>
      </c>
      <c r="L1803" t="s">
        <v>9780</v>
      </c>
      <c r="M1803" t="s">
        <v>9781</v>
      </c>
      <c r="P1803" s="31" t="str">
        <f t="shared" si="87"/>
        <v>Borat Homoeo Hall (Dr. Zakaria Sarkar)</v>
      </c>
    </row>
    <row r="1804" spans="1:16" hidden="1">
      <c r="A1804" t="str">
        <f t="shared" si="85"/>
        <v>12-390</v>
      </c>
      <c r="B1804">
        <f t="shared" si="86"/>
        <v>12</v>
      </c>
      <c r="C1804">
        <v>390</v>
      </c>
      <c r="D1804" t="s">
        <v>9777</v>
      </c>
      <c r="E1804" t="s">
        <v>9778</v>
      </c>
      <c r="F1804">
        <v>10388</v>
      </c>
      <c r="G1804" t="s">
        <v>9779</v>
      </c>
      <c r="H1804">
        <v>1753055063</v>
      </c>
      <c r="I1804" t="s">
        <v>131</v>
      </c>
      <c r="K1804" t="s">
        <v>133</v>
      </c>
      <c r="L1804" t="s">
        <v>9780</v>
      </c>
      <c r="M1804" t="s">
        <v>9781</v>
      </c>
      <c r="P1804" s="31" t="str">
        <f t="shared" si="87"/>
        <v>Borat Homoeo Hall (Dr.Jakaria)</v>
      </c>
    </row>
    <row r="1805" spans="1:16" hidden="1">
      <c r="A1805" t="str">
        <f t="shared" si="85"/>
        <v>13-390</v>
      </c>
      <c r="B1805">
        <f t="shared" si="86"/>
        <v>13</v>
      </c>
      <c r="C1805">
        <v>390</v>
      </c>
      <c r="D1805" t="s">
        <v>9777</v>
      </c>
      <c r="E1805" t="s">
        <v>10179</v>
      </c>
      <c r="F1805">
        <v>10439</v>
      </c>
      <c r="G1805" t="s">
        <v>10180</v>
      </c>
      <c r="H1805">
        <v>1737150070</v>
      </c>
      <c r="I1805" t="s">
        <v>4163</v>
      </c>
      <c r="J1805" t="s">
        <v>172</v>
      </c>
      <c r="K1805" t="s">
        <v>152</v>
      </c>
      <c r="L1805" t="s">
        <v>9780</v>
      </c>
      <c r="M1805" t="s">
        <v>10176</v>
      </c>
      <c r="P1805" s="31" t="str">
        <f t="shared" si="87"/>
        <v>Didonto Homoeo Hall (Dr. Didonto Ray)</v>
      </c>
    </row>
    <row r="1806" spans="1:16" hidden="1">
      <c r="A1806" t="str">
        <f t="shared" si="85"/>
        <v>14-390</v>
      </c>
      <c r="B1806">
        <f t="shared" si="86"/>
        <v>14</v>
      </c>
      <c r="C1806">
        <v>390</v>
      </c>
      <c r="D1806" t="s">
        <v>9777</v>
      </c>
      <c r="E1806" t="s">
        <v>10147</v>
      </c>
      <c r="F1806">
        <v>10419</v>
      </c>
      <c r="G1806" t="s">
        <v>7539</v>
      </c>
      <c r="H1806">
        <v>1722241267</v>
      </c>
      <c r="I1806" t="s">
        <v>131</v>
      </c>
      <c r="J1806" t="s">
        <v>132</v>
      </c>
      <c r="K1806" t="s">
        <v>138</v>
      </c>
      <c r="L1806" t="s">
        <v>10073</v>
      </c>
      <c r="M1806" t="s">
        <v>10144</v>
      </c>
      <c r="P1806" s="31" t="str">
        <f t="shared" si="87"/>
        <v>Doctors Homoeo Hall (Dr. K.N Bormmon)</v>
      </c>
    </row>
    <row r="1807" spans="1:16" hidden="1">
      <c r="A1807" t="str">
        <f t="shared" si="85"/>
        <v>15-390</v>
      </c>
      <c r="B1807">
        <f t="shared" si="86"/>
        <v>15</v>
      </c>
      <c r="C1807">
        <v>390</v>
      </c>
      <c r="D1807" t="s">
        <v>9777</v>
      </c>
      <c r="E1807" t="s">
        <v>10088</v>
      </c>
      <c r="F1807">
        <v>10395</v>
      </c>
      <c r="G1807" t="s">
        <v>7539</v>
      </c>
      <c r="H1807">
        <v>1722241267</v>
      </c>
      <c r="I1807" t="s">
        <v>253</v>
      </c>
      <c r="K1807" t="s">
        <v>138</v>
      </c>
      <c r="L1807" t="s">
        <v>10073</v>
      </c>
      <c r="M1807" t="s">
        <v>10089</v>
      </c>
      <c r="P1807" s="31" t="str">
        <f t="shared" si="87"/>
        <v>Doctors Homoeo Hall (Dr.K K Boramman)</v>
      </c>
    </row>
    <row r="1808" spans="1:16" hidden="1">
      <c r="A1808" t="str">
        <f t="shared" si="85"/>
        <v>16-390</v>
      </c>
      <c r="B1808">
        <f t="shared" si="86"/>
        <v>16</v>
      </c>
      <c r="C1808">
        <v>390</v>
      </c>
      <c r="D1808" t="s">
        <v>9777</v>
      </c>
      <c r="E1808" t="s">
        <v>10148</v>
      </c>
      <c r="F1808">
        <v>10420</v>
      </c>
      <c r="G1808" t="s">
        <v>10149</v>
      </c>
      <c r="H1808">
        <v>1718313186</v>
      </c>
      <c r="I1808" t="s">
        <v>131</v>
      </c>
      <c r="J1808" t="s">
        <v>132</v>
      </c>
      <c r="K1808" t="s">
        <v>138</v>
      </c>
      <c r="L1808" t="s">
        <v>10073</v>
      </c>
      <c r="M1808" t="s">
        <v>10144</v>
      </c>
      <c r="P1808" s="31" t="str">
        <f t="shared" si="87"/>
        <v>Friends Homoeo Hall (Dr. Jomsad Ali Raju)</v>
      </c>
    </row>
    <row r="1809" spans="1:16" hidden="1">
      <c r="A1809" t="str">
        <f t="shared" si="85"/>
        <v>17-390</v>
      </c>
      <c r="B1809">
        <f t="shared" si="86"/>
        <v>17</v>
      </c>
      <c r="C1809">
        <v>390</v>
      </c>
      <c r="D1809" t="s">
        <v>9777</v>
      </c>
      <c r="E1809" t="s">
        <v>2229</v>
      </c>
      <c r="F1809">
        <v>10434</v>
      </c>
      <c r="G1809" t="s">
        <v>10172</v>
      </c>
      <c r="H1809">
        <v>1718345731</v>
      </c>
      <c r="I1809" t="s">
        <v>4163</v>
      </c>
      <c r="J1809" t="s">
        <v>172</v>
      </c>
      <c r="K1809" t="s">
        <v>152</v>
      </c>
      <c r="L1809" t="s">
        <v>9780</v>
      </c>
      <c r="M1809" t="s">
        <v>9781</v>
      </c>
      <c r="P1809" s="31" t="str">
        <f t="shared" si="87"/>
        <v>Gofur Store (Dr. Nurul Islam)</v>
      </c>
    </row>
    <row r="1810" spans="1:16" hidden="1">
      <c r="A1810" t="str">
        <f t="shared" si="85"/>
        <v>18-390</v>
      </c>
      <c r="B1810">
        <f t="shared" si="86"/>
        <v>18</v>
      </c>
      <c r="C1810">
        <v>390</v>
      </c>
      <c r="D1810" t="s">
        <v>9777</v>
      </c>
      <c r="E1810" t="s">
        <v>10197</v>
      </c>
      <c r="F1810">
        <v>10451</v>
      </c>
      <c r="G1810" t="s">
        <v>10199</v>
      </c>
      <c r="H1810">
        <v>0</v>
      </c>
      <c r="I1810" t="s">
        <v>131</v>
      </c>
      <c r="J1810" t="s">
        <v>397</v>
      </c>
      <c r="K1810" t="s">
        <v>152</v>
      </c>
      <c r="L1810" t="s">
        <v>2940</v>
      </c>
      <c r="M1810" t="s">
        <v>10195</v>
      </c>
      <c r="P1810" s="31" t="str">
        <f t="shared" si="87"/>
        <v>Gonga Homoeo Hall (Dr. Sudon Kumar Ray)</v>
      </c>
    </row>
    <row r="1811" spans="1:16" hidden="1">
      <c r="A1811" t="str">
        <f t="shared" si="85"/>
        <v>19-390</v>
      </c>
      <c r="B1811">
        <f t="shared" si="86"/>
        <v>19</v>
      </c>
      <c r="C1811">
        <v>390</v>
      </c>
      <c r="D1811" t="s">
        <v>9777</v>
      </c>
      <c r="E1811" t="s">
        <v>10206</v>
      </c>
      <c r="F1811">
        <v>10455</v>
      </c>
      <c r="G1811" t="s">
        <v>243</v>
      </c>
      <c r="H1811">
        <v>1746585526</v>
      </c>
      <c r="I1811" t="s">
        <v>131</v>
      </c>
      <c r="J1811" t="s">
        <v>397</v>
      </c>
      <c r="K1811" t="s">
        <v>133</v>
      </c>
      <c r="L1811" t="s">
        <v>2940</v>
      </c>
      <c r="M1811" t="s">
        <v>10204</v>
      </c>
      <c r="P1811" s="31" t="str">
        <f t="shared" si="87"/>
        <v>Haniman Homoeo Hall (Dr. Ab Goni)</v>
      </c>
    </row>
    <row r="1812" spans="1:16" hidden="1">
      <c r="A1812" t="str">
        <f t="shared" si="85"/>
        <v>20-390</v>
      </c>
      <c r="B1812">
        <f t="shared" si="86"/>
        <v>20</v>
      </c>
      <c r="C1812">
        <v>390</v>
      </c>
      <c r="D1812" t="s">
        <v>9777</v>
      </c>
      <c r="E1812" t="s">
        <v>10170</v>
      </c>
      <c r="F1812">
        <v>10432</v>
      </c>
      <c r="G1812" t="s">
        <v>2050</v>
      </c>
      <c r="H1812">
        <v>1729613330</v>
      </c>
      <c r="I1812" t="s">
        <v>131</v>
      </c>
      <c r="J1812" t="s">
        <v>172</v>
      </c>
      <c r="K1812" t="s">
        <v>152</v>
      </c>
      <c r="L1812" t="s">
        <v>9780</v>
      </c>
      <c r="M1812" t="s">
        <v>9781</v>
      </c>
      <c r="P1812" s="31" t="str">
        <f t="shared" si="87"/>
        <v>Haque Homoeo Hall (Dr. Akramul Haque)</v>
      </c>
    </row>
    <row r="1813" spans="1:16" hidden="1">
      <c r="A1813" t="str">
        <f t="shared" si="85"/>
        <v>21-390</v>
      </c>
      <c r="B1813">
        <f t="shared" si="86"/>
        <v>21</v>
      </c>
      <c r="C1813">
        <v>390</v>
      </c>
      <c r="D1813" t="s">
        <v>9777</v>
      </c>
      <c r="E1813" t="s">
        <v>10092</v>
      </c>
      <c r="F1813">
        <v>10397</v>
      </c>
      <c r="G1813" t="s">
        <v>2050</v>
      </c>
      <c r="H1813">
        <v>1729613330</v>
      </c>
      <c r="I1813" t="s">
        <v>131</v>
      </c>
      <c r="K1813" t="s">
        <v>133</v>
      </c>
      <c r="L1813" t="s">
        <v>9780</v>
      </c>
      <c r="M1813" t="s">
        <v>9781</v>
      </c>
      <c r="P1813" s="31" t="str">
        <f t="shared" si="87"/>
        <v>Haque Homoeo Hall (Dr.Ekramul Haque)</v>
      </c>
    </row>
    <row r="1814" spans="1:16" hidden="1">
      <c r="A1814" t="str">
        <f t="shared" si="85"/>
        <v>22-390</v>
      </c>
      <c r="B1814">
        <f t="shared" si="86"/>
        <v>22</v>
      </c>
      <c r="C1814">
        <v>390</v>
      </c>
      <c r="D1814" t="s">
        <v>9777</v>
      </c>
      <c r="E1814" t="s">
        <v>8660</v>
      </c>
      <c r="F1814">
        <v>10464</v>
      </c>
      <c r="G1814" t="s">
        <v>10221</v>
      </c>
      <c r="H1814">
        <v>1720399491</v>
      </c>
      <c r="I1814" t="s">
        <v>131</v>
      </c>
      <c r="J1814" t="s">
        <v>230</v>
      </c>
      <c r="K1814" t="s">
        <v>152</v>
      </c>
      <c r="L1814" t="s">
        <v>3107</v>
      </c>
      <c r="M1814" t="s">
        <v>10222</v>
      </c>
      <c r="P1814" s="31" t="str">
        <f t="shared" si="87"/>
        <v>Jahid Homieo Hall (Jakir Hossain)</v>
      </c>
    </row>
    <row r="1815" spans="1:16" hidden="1">
      <c r="A1815" t="str">
        <f t="shared" si="85"/>
        <v>23-390</v>
      </c>
      <c r="B1815">
        <f t="shared" si="86"/>
        <v>23</v>
      </c>
      <c r="C1815">
        <v>390</v>
      </c>
      <c r="D1815" t="s">
        <v>9777</v>
      </c>
      <c r="E1815" t="s">
        <v>10181</v>
      </c>
      <c r="F1815">
        <v>10440</v>
      </c>
      <c r="G1815" t="s">
        <v>10182</v>
      </c>
      <c r="H1815">
        <v>1713709437</v>
      </c>
      <c r="I1815" t="s">
        <v>131</v>
      </c>
      <c r="J1815" t="s">
        <v>172</v>
      </c>
      <c r="K1815" t="s">
        <v>152</v>
      </c>
      <c r="L1815" t="s">
        <v>9780</v>
      </c>
      <c r="M1815" t="s">
        <v>10176</v>
      </c>
      <c r="P1815" s="31" t="str">
        <f t="shared" si="87"/>
        <v>Jobada Homoeo Hall (Dr. Joynal Abadin)</v>
      </c>
    </row>
    <row r="1816" spans="1:16" hidden="1">
      <c r="A1816" t="str">
        <f t="shared" si="85"/>
        <v>24-390</v>
      </c>
      <c r="B1816">
        <f t="shared" si="86"/>
        <v>24</v>
      </c>
      <c r="C1816">
        <v>390</v>
      </c>
      <c r="D1816" t="s">
        <v>9777</v>
      </c>
      <c r="E1816" t="s">
        <v>10163</v>
      </c>
      <c r="F1816">
        <v>10429</v>
      </c>
      <c r="G1816" t="s">
        <v>10164</v>
      </c>
      <c r="H1816">
        <v>1718875652</v>
      </c>
      <c r="I1816" t="s">
        <v>131</v>
      </c>
      <c r="J1816" t="s">
        <v>132</v>
      </c>
      <c r="K1816" t="s">
        <v>138</v>
      </c>
      <c r="L1816" t="s">
        <v>10073</v>
      </c>
      <c r="M1816" t="s">
        <v>10074</v>
      </c>
      <c r="P1816" s="31" t="str">
        <f t="shared" si="87"/>
        <v>Jogandro Homoeo Hall (Dr. Sree Subas Chondro )</v>
      </c>
    </row>
    <row r="1817" spans="1:16" hidden="1">
      <c r="A1817" t="str">
        <f t="shared" si="85"/>
        <v>25-390</v>
      </c>
      <c r="B1817">
        <f t="shared" si="86"/>
        <v>25</v>
      </c>
      <c r="C1817">
        <v>390</v>
      </c>
      <c r="D1817" t="s">
        <v>9777</v>
      </c>
      <c r="E1817" t="s">
        <v>10145</v>
      </c>
      <c r="F1817">
        <v>10418</v>
      </c>
      <c r="G1817" t="s">
        <v>10146</v>
      </c>
      <c r="H1817">
        <v>1712597923</v>
      </c>
      <c r="I1817" t="s">
        <v>131</v>
      </c>
      <c r="J1817" t="s">
        <v>132</v>
      </c>
      <c r="K1817" t="s">
        <v>138</v>
      </c>
      <c r="L1817" t="s">
        <v>10073</v>
      </c>
      <c r="M1817" t="s">
        <v>10144</v>
      </c>
      <c r="P1817" s="31" t="str">
        <f t="shared" si="87"/>
        <v>Jogonnat Homoeo Hall (Dr. Jogodis Chondra Bormon)</v>
      </c>
    </row>
    <row r="1818" spans="1:16" hidden="1">
      <c r="A1818" t="str">
        <f t="shared" si="85"/>
        <v>26-390</v>
      </c>
      <c r="B1818">
        <f t="shared" si="86"/>
        <v>26</v>
      </c>
      <c r="C1818">
        <v>390</v>
      </c>
      <c r="D1818" t="s">
        <v>9777</v>
      </c>
      <c r="E1818" t="s">
        <v>10077</v>
      </c>
      <c r="F1818">
        <v>10391</v>
      </c>
      <c r="G1818" t="s">
        <v>10078</v>
      </c>
      <c r="H1818">
        <v>1712597923</v>
      </c>
      <c r="I1818" t="s">
        <v>131</v>
      </c>
      <c r="K1818" t="s">
        <v>138</v>
      </c>
      <c r="L1818" t="s">
        <v>10073</v>
      </c>
      <c r="M1818" t="s">
        <v>10079</v>
      </c>
      <c r="P1818" s="31" t="str">
        <f t="shared" si="87"/>
        <v>Jogonnath Homoeo Hall (Dr.Jogodis Chondro)</v>
      </c>
    </row>
    <row r="1819" spans="1:16" hidden="1">
      <c r="A1819" t="str">
        <f t="shared" si="85"/>
        <v>27-390</v>
      </c>
      <c r="B1819">
        <f t="shared" si="86"/>
        <v>27</v>
      </c>
      <c r="C1819">
        <v>390</v>
      </c>
      <c r="D1819" t="s">
        <v>9777</v>
      </c>
      <c r="E1819" t="s">
        <v>10189</v>
      </c>
      <c r="F1819">
        <v>10445</v>
      </c>
      <c r="G1819" t="s">
        <v>1765</v>
      </c>
      <c r="H1819">
        <v>1744350353</v>
      </c>
      <c r="I1819" t="s">
        <v>131</v>
      </c>
      <c r="J1819" t="s">
        <v>172</v>
      </c>
      <c r="K1819" t="s">
        <v>152</v>
      </c>
      <c r="L1819" t="s">
        <v>9780</v>
      </c>
      <c r="M1819" t="s">
        <v>10187</v>
      </c>
      <c r="P1819" s="31" t="str">
        <f t="shared" si="87"/>
        <v>Jononi Homoeo Hall (Dr. Bisnu Kumar Ray)</v>
      </c>
    </row>
    <row r="1820" spans="1:16" hidden="1">
      <c r="A1820" t="str">
        <f t="shared" si="85"/>
        <v>28-390</v>
      </c>
      <c r="B1820">
        <f t="shared" si="86"/>
        <v>28</v>
      </c>
      <c r="C1820">
        <v>390</v>
      </c>
      <c r="D1820" t="s">
        <v>9777</v>
      </c>
      <c r="E1820" t="s">
        <v>10242</v>
      </c>
      <c r="F1820">
        <v>10477</v>
      </c>
      <c r="G1820" t="s">
        <v>10243</v>
      </c>
      <c r="H1820">
        <v>1714571981</v>
      </c>
      <c r="I1820">
        <v>0</v>
      </c>
      <c r="J1820" t="s">
        <v>230</v>
      </c>
      <c r="K1820" t="s">
        <v>133</v>
      </c>
      <c r="L1820" t="s">
        <v>3107</v>
      </c>
      <c r="M1820" t="s">
        <v>10236</v>
      </c>
      <c r="P1820" s="31" t="str">
        <f t="shared" si="87"/>
        <v>Joy Kali Homoeo Hall (Dr. Jotis Chondro Sen)</v>
      </c>
    </row>
    <row r="1821" spans="1:16" hidden="1">
      <c r="A1821" t="str">
        <f t="shared" si="85"/>
        <v>29-390</v>
      </c>
      <c r="B1821">
        <f t="shared" si="86"/>
        <v>29</v>
      </c>
      <c r="C1821">
        <v>390</v>
      </c>
      <c r="D1821" t="s">
        <v>9777</v>
      </c>
      <c r="E1821" t="s">
        <v>10218</v>
      </c>
      <c r="F1821">
        <v>10463</v>
      </c>
      <c r="G1821" t="s">
        <v>10219</v>
      </c>
      <c r="H1821">
        <v>1747613637</v>
      </c>
      <c r="I1821" t="s">
        <v>10220</v>
      </c>
      <c r="J1821" t="s">
        <v>397</v>
      </c>
      <c r="K1821" t="s">
        <v>133</v>
      </c>
      <c r="L1821" t="s">
        <v>2940</v>
      </c>
      <c r="M1821" t="s">
        <v>10204</v>
      </c>
      <c r="P1821" s="31" t="str">
        <f t="shared" si="87"/>
        <v>L.C.P.P Popular Golden (Dr. Badsha Miah)</v>
      </c>
    </row>
    <row r="1822" spans="1:16" hidden="1">
      <c r="A1822" t="str">
        <f t="shared" si="85"/>
        <v>30-390</v>
      </c>
      <c r="B1822">
        <f t="shared" si="86"/>
        <v>30</v>
      </c>
      <c r="C1822">
        <v>390</v>
      </c>
      <c r="D1822" t="s">
        <v>9777</v>
      </c>
      <c r="E1822" t="s">
        <v>10142</v>
      </c>
      <c r="F1822">
        <v>10417</v>
      </c>
      <c r="G1822" t="s">
        <v>10143</v>
      </c>
      <c r="H1822">
        <v>1720477977</v>
      </c>
      <c r="I1822" t="s">
        <v>131</v>
      </c>
      <c r="J1822" t="s">
        <v>132</v>
      </c>
      <c r="K1822" t="s">
        <v>138</v>
      </c>
      <c r="L1822" t="s">
        <v>10073</v>
      </c>
      <c r="M1822" t="s">
        <v>10144</v>
      </c>
      <c r="P1822" s="31" t="str">
        <f t="shared" si="87"/>
        <v>M. Homoeo Hall (Dr. Amir Hamza Rabbi)</v>
      </c>
    </row>
    <row r="1823" spans="1:16" hidden="1">
      <c r="A1823" t="str">
        <f t="shared" si="85"/>
        <v>31-390</v>
      </c>
      <c r="B1823">
        <f t="shared" si="86"/>
        <v>31</v>
      </c>
      <c r="C1823">
        <v>390</v>
      </c>
      <c r="D1823" t="s">
        <v>9777</v>
      </c>
      <c r="E1823" t="s">
        <v>10080</v>
      </c>
      <c r="F1823">
        <v>10392</v>
      </c>
      <c r="G1823" t="s">
        <v>10081</v>
      </c>
      <c r="H1823">
        <v>1720477977</v>
      </c>
      <c r="I1823" t="s">
        <v>131</v>
      </c>
      <c r="K1823" t="s">
        <v>138</v>
      </c>
      <c r="L1823" t="s">
        <v>10073</v>
      </c>
      <c r="M1823" t="s">
        <v>10079</v>
      </c>
      <c r="P1823" s="31" t="str">
        <f t="shared" si="87"/>
        <v>M.Homoeo Hall (Dr.Amir Hamza Rabbi)</v>
      </c>
    </row>
    <row r="1824" spans="1:16" hidden="1">
      <c r="A1824" t="str">
        <f t="shared" si="85"/>
        <v>32-390</v>
      </c>
      <c r="B1824">
        <f t="shared" si="86"/>
        <v>32</v>
      </c>
      <c r="C1824">
        <v>390</v>
      </c>
      <c r="D1824" t="s">
        <v>9777</v>
      </c>
      <c r="E1824" t="s">
        <v>10194</v>
      </c>
      <c r="F1824">
        <v>10448</v>
      </c>
      <c r="G1824" t="s">
        <v>1111</v>
      </c>
      <c r="H1824">
        <v>1736809634</v>
      </c>
      <c r="I1824" t="s">
        <v>131</v>
      </c>
      <c r="J1824" t="s">
        <v>397</v>
      </c>
      <c r="K1824" t="s">
        <v>133</v>
      </c>
      <c r="L1824" t="s">
        <v>2940</v>
      </c>
      <c r="M1824" t="s">
        <v>10195</v>
      </c>
      <c r="P1824" s="31" t="str">
        <f t="shared" si="87"/>
        <v>Maa Homoeo Hall (Dr. M.A Khalak)</v>
      </c>
    </row>
    <row r="1825" spans="1:16" hidden="1">
      <c r="A1825" t="str">
        <f t="shared" si="85"/>
        <v>33-390</v>
      </c>
      <c r="B1825">
        <f t="shared" si="86"/>
        <v>33</v>
      </c>
      <c r="C1825">
        <v>390</v>
      </c>
      <c r="D1825" t="s">
        <v>9777</v>
      </c>
      <c r="E1825" t="s">
        <v>10205</v>
      </c>
      <c r="F1825">
        <v>10454</v>
      </c>
      <c r="G1825" t="s">
        <v>1111</v>
      </c>
      <c r="H1825">
        <v>1746218945</v>
      </c>
      <c r="I1825" t="s">
        <v>131</v>
      </c>
      <c r="J1825" t="s">
        <v>397</v>
      </c>
      <c r="K1825" t="s">
        <v>133</v>
      </c>
      <c r="L1825" t="s">
        <v>2940</v>
      </c>
      <c r="M1825" t="s">
        <v>10204</v>
      </c>
      <c r="P1825" s="31" t="str">
        <f t="shared" si="87"/>
        <v>Maa Homoeo Hall (Dr. Lal Miah)</v>
      </c>
    </row>
    <row r="1826" spans="1:16" hidden="1">
      <c r="A1826" t="str">
        <f t="shared" si="85"/>
        <v>34-390</v>
      </c>
      <c r="B1826">
        <f t="shared" si="86"/>
        <v>34</v>
      </c>
      <c r="C1826">
        <v>390</v>
      </c>
      <c r="D1826" t="s">
        <v>9777</v>
      </c>
      <c r="E1826" t="s">
        <v>9672</v>
      </c>
      <c r="F1826">
        <v>10425</v>
      </c>
      <c r="G1826" t="s">
        <v>1111</v>
      </c>
      <c r="H1826">
        <v>1789901780</v>
      </c>
      <c r="I1826" t="s">
        <v>381</v>
      </c>
      <c r="J1826" t="s">
        <v>132</v>
      </c>
      <c r="K1826" t="s">
        <v>133</v>
      </c>
      <c r="L1826" t="s">
        <v>10073</v>
      </c>
      <c r="M1826" t="s">
        <v>10076</v>
      </c>
      <c r="P1826" s="31" t="str">
        <f t="shared" si="87"/>
        <v>Maa Homoeo Hall (Dr. Mofizul Islam)</v>
      </c>
    </row>
    <row r="1827" spans="1:16" hidden="1">
      <c r="A1827" t="str">
        <f t="shared" si="85"/>
        <v>35-390</v>
      </c>
      <c r="B1827">
        <f t="shared" si="86"/>
        <v>35</v>
      </c>
      <c r="C1827">
        <v>390</v>
      </c>
      <c r="D1827" t="s">
        <v>9777</v>
      </c>
      <c r="E1827" t="s">
        <v>10075</v>
      </c>
      <c r="F1827">
        <v>10390</v>
      </c>
      <c r="G1827" t="s">
        <v>1111</v>
      </c>
      <c r="H1827">
        <v>1930313039</v>
      </c>
      <c r="I1827" t="s">
        <v>131</v>
      </c>
      <c r="K1827" t="s">
        <v>133</v>
      </c>
      <c r="L1827" t="s">
        <v>10073</v>
      </c>
      <c r="M1827" t="s">
        <v>10076</v>
      </c>
      <c r="P1827" s="31" t="str">
        <f t="shared" si="87"/>
        <v>Maa Homoeo Hall (Dr.Mofijul Islam)</v>
      </c>
    </row>
    <row r="1828" spans="1:16" hidden="1">
      <c r="A1828" t="str">
        <f t="shared" si="85"/>
        <v>36-390</v>
      </c>
      <c r="B1828">
        <f t="shared" si="86"/>
        <v>36</v>
      </c>
      <c r="C1828">
        <v>390</v>
      </c>
      <c r="D1828" t="s">
        <v>9777</v>
      </c>
      <c r="E1828" t="s">
        <v>10232</v>
      </c>
      <c r="F1828">
        <v>10472</v>
      </c>
      <c r="G1828" t="s">
        <v>6850</v>
      </c>
      <c r="H1828">
        <v>171879914</v>
      </c>
      <c r="I1828" t="s">
        <v>131</v>
      </c>
      <c r="J1828" t="s">
        <v>230</v>
      </c>
      <c r="K1828" t="s">
        <v>133</v>
      </c>
      <c r="L1828" t="s">
        <v>3107</v>
      </c>
      <c r="M1828" t="s">
        <v>10233</v>
      </c>
      <c r="P1828" s="31" t="str">
        <f t="shared" si="87"/>
        <v>Mahi Homoeo Hall (Dr. Mithun)</v>
      </c>
    </row>
    <row r="1829" spans="1:16" hidden="1">
      <c r="A1829" t="str">
        <f t="shared" si="85"/>
        <v>37-390</v>
      </c>
      <c r="B1829">
        <f t="shared" si="86"/>
        <v>37</v>
      </c>
      <c r="C1829">
        <v>390</v>
      </c>
      <c r="D1829" t="s">
        <v>9777</v>
      </c>
      <c r="E1829" t="s">
        <v>10240</v>
      </c>
      <c r="F1829">
        <v>10476</v>
      </c>
      <c r="G1829" t="s">
        <v>10241</v>
      </c>
      <c r="H1829">
        <v>1748779246</v>
      </c>
      <c r="I1829" t="s">
        <v>131</v>
      </c>
      <c r="J1829" t="s">
        <v>230</v>
      </c>
      <c r="K1829" t="s">
        <v>133</v>
      </c>
      <c r="L1829" t="s">
        <v>3107</v>
      </c>
      <c r="M1829" t="s">
        <v>10236</v>
      </c>
      <c r="P1829" s="31" t="str">
        <f t="shared" si="87"/>
        <v>Majba Homoeo Hall (Dr. Rofiqul Islam Milon )</v>
      </c>
    </row>
    <row r="1830" spans="1:16" hidden="1">
      <c r="A1830" t="str">
        <f t="shared" si="85"/>
        <v>38-390</v>
      </c>
      <c r="B1830">
        <f t="shared" si="86"/>
        <v>38</v>
      </c>
      <c r="C1830">
        <v>390</v>
      </c>
      <c r="D1830" t="s">
        <v>9777</v>
      </c>
      <c r="E1830" t="s">
        <v>10202</v>
      </c>
      <c r="F1830">
        <v>10453</v>
      </c>
      <c r="G1830" t="s">
        <v>10203</v>
      </c>
      <c r="H1830">
        <v>1710603747</v>
      </c>
      <c r="I1830" t="s">
        <v>131</v>
      </c>
      <c r="J1830" t="s">
        <v>397</v>
      </c>
      <c r="K1830" t="s">
        <v>152</v>
      </c>
      <c r="L1830" t="s">
        <v>2940</v>
      </c>
      <c r="M1830" t="s">
        <v>10204</v>
      </c>
      <c r="P1830" s="31" t="str">
        <f t="shared" si="87"/>
        <v>Maloti Homoeo Hall (Dr. Sree Anu Kumar Sen)</v>
      </c>
    </row>
    <row r="1831" spans="1:16" hidden="1">
      <c r="A1831" t="str">
        <f t="shared" si="85"/>
        <v>39-390</v>
      </c>
      <c r="B1831">
        <f t="shared" si="86"/>
        <v>39</v>
      </c>
      <c r="C1831">
        <v>390</v>
      </c>
      <c r="D1831" t="s">
        <v>9777</v>
      </c>
      <c r="E1831" t="s">
        <v>10234</v>
      </c>
      <c r="F1831">
        <v>10473</v>
      </c>
      <c r="G1831" t="s">
        <v>10235</v>
      </c>
      <c r="H1831">
        <v>1727815610</v>
      </c>
      <c r="I1831" t="s">
        <v>131</v>
      </c>
      <c r="J1831" t="s">
        <v>230</v>
      </c>
      <c r="K1831" t="s">
        <v>133</v>
      </c>
      <c r="L1831" t="s">
        <v>3107</v>
      </c>
      <c r="M1831" t="s">
        <v>10236</v>
      </c>
      <c r="P1831" s="31" t="str">
        <f t="shared" si="87"/>
        <v>Matree Srejon Homoeo Hall (Dr. Sree Obinas Chondro)</v>
      </c>
    </row>
    <row r="1832" spans="1:16" hidden="1">
      <c r="A1832" t="str">
        <f t="shared" si="85"/>
        <v>40-390</v>
      </c>
      <c r="B1832">
        <f t="shared" si="86"/>
        <v>40</v>
      </c>
      <c r="C1832">
        <v>390</v>
      </c>
      <c r="D1832" t="s">
        <v>9777</v>
      </c>
      <c r="E1832" t="s">
        <v>10224</v>
      </c>
      <c r="F1832">
        <v>10466</v>
      </c>
      <c r="G1832" t="s">
        <v>10225</v>
      </c>
      <c r="H1832">
        <v>1722612984</v>
      </c>
      <c r="I1832" t="s">
        <v>131</v>
      </c>
      <c r="J1832" t="s">
        <v>230</v>
      </c>
      <c r="K1832" t="s">
        <v>133</v>
      </c>
      <c r="L1832" t="s">
        <v>3107</v>
      </c>
      <c r="M1832" t="s">
        <v>10222</v>
      </c>
      <c r="P1832" s="31" t="str">
        <f t="shared" si="87"/>
        <v>M-G Homoeo Hall (Dr. Mominul Islam)</v>
      </c>
    </row>
    <row r="1833" spans="1:16" hidden="1">
      <c r="A1833" t="str">
        <f t="shared" si="85"/>
        <v>41-390</v>
      </c>
      <c r="B1833">
        <f t="shared" si="86"/>
        <v>41</v>
      </c>
      <c r="C1833">
        <v>390</v>
      </c>
      <c r="D1833" t="s">
        <v>9777</v>
      </c>
      <c r="E1833" t="s">
        <v>10162</v>
      </c>
      <c r="F1833">
        <v>10428</v>
      </c>
      <c r="G1833" t="s">
        <v>7359</v>
      </c>
      <c r="H1833">
        <v>1735377743</v>
      </c>
      <c r="I1833" t="s">
        <v>131</v>
      </c>
      <c r="J1833" t="s">
        <v>132</v>
      </c>
      <c r="K1833" t="s">
        <v>138</v>
      </c>
      <c r="L1833" t="s">
        <v>10073</v>
      </c>
      <c r="M1833" t="s">
        <v>10074</v>
      </c>
      <c r="P1833" s="31" t="str">
        <f t="shared" si="87"/>
        <v>Mithu Homoeo Hall (Dr. Mithu Kumar Bonic)</v>
      </c>
    </row>
    <row r="1834" spans="1:16" hidden="1">
      <c r="A1834" t="str">
        <f t="shared" si="85"/>
        <v>42-390</v>
      </c>
      <c r="B1834">
        <f t="shared" si="86"/>
        <v>42</v>
      </c>
      <c r="C1834">
        <v>390</v>
      </c>
      <c r="D1834" t="s">
        <v>9777</v>
      </c>
      <c r="E1834" t="s">
        <v>10072</v>
      </c>
      <c r="F1834">
        <v>10389</v>
      </c>
      <c r="G1834" t="s">
        <v>7359</v>
      </c>
      <c r="H1834">
        <v>1735377743</v>
      </c>
      <c r="I1834" t="s">
        <v>131</v>
      </c>
      <c r="K1834" t="s">
        <v>138</v>
      </c>
      <c r="L1834" t="s">
        <v>10073</v>
      </c>
      <c r="M1834" t="s">
        <v>10074</v>
      </c>
      <c r="P1834" s="31" t="str">
        <f t="shared" si="87"/>
        <v>Mithu Homoeo Hall (Dr.Mithu Kumar Bonik)</v>
      </c>
    </row>
    <row r="1835" spans="1:16" hidden="1">
      <c r="A1835" t="str">
        <f t="shared" si="85"/>
        <v>43-390</v>
      </c>
      <c r="B1835">
        <f t="shared" si="86"/>
        <v>43</v>
      </c>
      <c r="C1835">
        <v>390</v>
      </c>
      <c r="D1835" t="s">
        <v>9777</v>
      </c>
      <c r="E1835" t="s">
        <v>10224</v>
      </c>
      <c r="F1835">
        <v>10470</v>
      </c>
      <c r="G1835" t="s">
        <v>3109</v>
      </c>
      <c r="H1835">
        <v>1792900153</v>
      </c>
      <c r="I1835" t="s">
        <v>131</v>
      </c>
      <c r="J1835" t="s">
        <v>230</v>
      </c>
      <c r="K1835" t="s">
        <v>133</v>
      </c>
      <c r="L1835" t="s">
        <v>3107</v>
      </c>
      <c r="M1835" t="s">
        <v>10230</v>
      </c>
      <c r="N1835" t="s">
        <v>9760</v>
      </c>
      <c r="P1835" s="31" t="str">
        <f t="shared" si="87"/>
        <v>Momin Homoeo Hall (Dr. Mominul Islam)</v>
      </c>
    </row>
    <row r="1836" spans="1:16" hidden="1">
      <c r="A1836" t="str">
        <f t="shared" si="85"/>
        <v>44-390</v>
      </c>
      <c r="B1836">
        <f t="shared" si="86"/>
        <v>44</v>
      </c>
      <c r="C1836">
        <v>390</v>
      </c>
      <c r="D1836" t="s">
        <v>9777</v>
      </c>
      <c r="E1836" t="s">
        <v>10216</v>
      </c>
      <c r="F1836">
        <v>10461</v>
      </c>
      <c r="G1836" t="s">
        <v>10086</v>
      </c>
      <c r="H1836">
        <v>1739835236</v>
      </c>
      <c r="I1836">
        <v>0</v>
      </c>
      <c r="J1836" t="s">
        <v>397</v>
      </c>
      <c r="K1836" t="s">
        <v>152</v>
      </c>
      <c r="L1836" t="s">
        <v>2940</v>
      </c>
      <c r="M1836" t="s">
        <v>10195</v>
      </c>
      <c r="P1836" s="31" t="str">
        <f t="shared" si="87"/>
        <v>Mongol Homoeo Hall (Dr. Sukumar Ray Labu)</v>
      </c>
    </row>
    <row r="1837" spans="1:16" hidden="1">
      <c r="A1837" t="str">
        <f t="shared" si="85"/>
        <v>45-390</v>
      </c>
      <c r="B1837">
        <f t="shared" si="86"/>
        <v>45</v>
      </c>
      <c r="C1837">
        <v>390</v>
      </c>
      <c r="D1837" t="s">
        <v>9777</v>
      </c>
      <c r="E1837" t="s">
        <v>10085</v>
      </c>
      <c r="F1837">
        <v>10394</v>
      </c>
      <c r="G1837" t="s">
        <v>10086</v>
      </c>
      <c r="H1837">
        <v>1739835236</v>
      </c>
      <c r="I1837" t="s">
        <v>131</v>
      </c>
      <c r="K1837" t="s">
        <v>133</v>
      </c>
      <c r="L1837" t="s">
        <v>9780</v>
      </c>
      <c r="M1837" t="s">
        <v>10087</v>
      </c>
      <c r="P1837" s="31" t="str">
        <f t="shared" si="87"/>
        <v>Mongol Homoeo Hall (Dr.Sree Sukumar Ray)</v>
      </c>
    </row>
    <row r="1838" spans="1:16" hidden="1">
      <c r="A1838" t="str">
        <f t="shared" si="85"/>
        <v>46-390</v>
      </c>
      <c r="B1838">
        <f t="shared" si="86"/>
        <v>46</v>
      </c>
      <c r="C1838">
        <v>390</v>
      </c>
      <c r="D1838" t="s">
        <v>9777</v>
      </c>
      <c r="E1838" t="s">
        <v>10186</v>
      </c>
      <c r="F1838">
        <v>10443</v>
      </c>
      <c r="G1838" t="s">
        <v>3426</v>
      </c>
      <c r="H1838">
        <v>1716943699</v>
      </c>
      <c r="I1838" t="s">
        <v>131</v>
      </c>
      <c r="J1838" t="s">
        <v>172</v>
      </c>
      <c r="K1838" t="s">
        <v>152</v>
      </c>
      <c r="L1838" t="s">
        <v>9780</v>
      </c>
      <c r="M1838" t="s">
        <v>10187</v>
      </c>
      <c r="P1838" s="31" t="str">
        <f t="shared" si="87"/>
        <v>Mukta Homoeo Hall (Dr. Lutfor Rahman )</v>
      </c>
    </row>
    <row r="1839" spans="1:16" hidden="1">
      <c r="A1839" t="str">
        <f t="shared" si="85"/>
        <v>47-390</v>
      </c>
      <c r="B1839">
        <f t="shared" si="86"/>
        <v>47</v>
      </c>
      <c r="C1839">
        <v>390</v>
      </c>
      <c r="D1839" t="s">
        <v>9777</v>
      </c>
      <c r="E1839" t="s">
        <v>10238</v>
      </c>
      <c r="F1839">
        <v>10475</v>
      </c>
      <c r="G1839" t="s">
        <v>10239</v>
      </c>
      <c r="H1839">
        <v>1791808554</v>
      </c>
      <c r="I1839">
        <v>0</v>
      </c>
      <c r="J1839" t="s">
        <v>230</v>
      </c>
      <c r="K1839" t="s">
        <v>133</v>
      </c>
      <c r="L1839" t="s">
        <v>3107</v>
      </c>
      <c r="M1839" t="s">
        <v>10236</v>
      </c>
      <c r="P1839" s="31" t="str">
        <f t="shared" si="87"/>
        <v>Mydul Homoeo Hall (Dr. Nur Hossain)</v>
      </c>
    </row>
    <row r="1840" spans="1:16" hidden="1">
      <c r="A1840" t="str">
        <f t="shared" si="85"/>
        <v>48-390</v>
      </c>
      <c r="B1840">
        <f t="shared" si="86"/>
        <v>48</v>
      </c>
      <c r="C1840">
        <v>390</v>
      </c>
      <c r="D1840" t="s">
        <v>9777</v>
      </c>
      <c r="E1840" t="s">
        <v>10214</v>
      </c>
      <c r="F1840">
        <v>10460</v>
      </c>
      <c r="G1840" t="s">
        <v>10215</v>
      </c>
      <c r="H1840">
        <v>1781558349</v>
      </c>
      <c r="I1840">
        <v>0</v>
      </c>
      <c r="J1840" t="s">
        <v>397</v>
      </c>
      <c r="K1840" t="s">
        <v>133</v>
      </c>
      <c r="L1840" t="s">
        <v>2940</v>
      </c>
      <c r="M1840" t="s">
        <v>10195</v>
      </c>
      <c r="P1840" s="31" t="str">
        <f t="shared" si="87"/>
        <v>Nilima Homoeo Hall (Dr. Nil Kumar Bormon)</v>
      </c>
    </row>
    <row r="1841" spans="1:16" hidden="1">
      <c r="A1841" t="str">
        <f t="shared" si="85"/>
        <v>49-390</v>
      </c>
      <c r="B1841">
        <f t="shared" si="86"/>
        <v>49</v>
      </c>
      <c r="C1841">
        <v>390</v>
      </c>
      <c r="D1841" t="s">
        <v>9777</v>
      </c>
      <c r="E1841" t="s">
        <v>10197</v>
      </c>
      <c r="F1841">
        <v>10450</v>
      </c>
      <c r="G1841" t="s">
        <v>10198</v>
      </c>
      <c r="H1841">
        <v>1750983331</v>
      </c>
      <c r="I1841">
        <v>0</v>
      </c>
      <c r="J1841" t="s">
        <v>397</v>
      </c>
      <c r="K1841" t="s">
        <v>152</v>
      </c>
      <c r="L1841" t="s">
        <v>2940</v>
      </c>
      <c r="M1841" t="s">
        <v>10195</v>
      </c>
      <c r="P1841" s="31" t="str">
        <f t="shared" si="87"/>
        <v>Nirgom Homoeo Hall (Dr. Sudon Kumar Ray)</v>
      </c>
    </row>
    <row r="1842" spans="1:16" hidden="1">
      <c r="A1842" t="str">
        <f t="shared" si="85"/>
        <v>50-390</v>
      </c>
      <c r="B1842">
        <f t="shared" si="86"/>
        <v>50</v>
      </c>
      <c r="C1842">
        <v>390</v>
      </c>
      <c r="D1842" t="s">
        <v>9777</v>
      </c>
      <c r="E1842" t="s">
        <v>10165</v>
      </c>
      <c r="F1842">
        <v>10430</v>
      </c>
      <c r="G1842" t="s">
        <v>10166</v>
      </c>
      <c r="H1842">
        <v>1735181348</v>
      </c>
      <c r="I1842" t="s">
        <v>131</v>
      </c>
      <c r="J1842" t="s">
        <v>132</v>
      </c>
      <c r="K1842" t="s">
        <v>138</v>
      </c>
      <c r="L1842" t="s">
        <v>10073</v>
      </c>
      <c r="M1842" t="s">
        <v>10167</v>
      </c>
      <c r="P1842" s="31" t="str">
        <f t="shared" si="87"/>
        <v>Nosiyat Homoeo Hall (Dr. Monurzzaman )</v>
      </c>
    </row>
    <row r="1843" spans="1:16" hidden="1">
      <c r="A1843" t="str">
        <f t="shared" si="85"/>
        <v>51-390</v>
      </c>
      <c r="B1843">
        <f t="shared" si="86"/>
        <v>51</v>
      </c>
      <c r="C1843">
        <v>390</v>
      </c>
      <c r="D1843" t="s">
        <v>9777</v>
      </c>
      <c r="E1843" t="s">
        <v>10154</v>
      </c>
      <c r="F1843">
        <v>10423</v>
      </c>
      <c r="G1843" t="s">
        <v>10155</v>
      </c>
      <c r="H1843">
        <v>1738391203</v>
      </c>
      <c r="I1843" t="s">
        <v>131</v>
      </c>
      <c r="J1843" t="s">
        <v>132</v>
      </c>
      <c r="K1843" t="s">
        <v>138</v>
      </c>
      <c r="L1843" t="s">
        <v>10073</v>
      </c>
      <c r="M1843" t="s">
        <v>10156</v>
      </c>
      <c r="P1843" s="31" t="str">
        <f t="shared" si="87"/>
        <v>Nur Homoeo Company (Dr. Aktari Begum)</v>
      </c>
    </row>
    <row r="1844" spans="1:16" hidden="1">
      <c r="A1844" t="str">
        <f t="shared" si="85"/>
        <v>52-390</v>
      </c>
      <c r="B1844">
        <f t="shared" si="86"/>
        <v>52</v>
      </c>
      <c r="C1844">
        <v>390</v>
      </c>
      <c r="D1844" t="s">
        <v>9777</v>
      </c>
      <c r="E1844" t="s">
        <v>10196</v>
      </c>
      <c r="F1844">
        <v>10449</v>
      </c>
      <c r="G1844" t="s">
        <v>151</v>
      </c>
      <c r="H1844">
        <v>1750502385</v>
      </c>
      <c r="I1844">
        <v>0</v>
      </c>
      <c r="J1844" t="s">
        <v>397</v>
      </c>
      <c r="K1844" t="s">
        <v>133</v>
      </c>
      <c r="L1844" t="s">
        <v>2940</v>
      </c>
      <c r="M1844" t="s">
        <v>10195</v>
      </c>
      <c r="P1844" s="31" t="str">
        <f t="shared" si="87"/>
        <v>Popular Homoeo Hall (Dr. Nur Islam Dulal)</v>
      </c>
    </row>
    <row r="1845" spans="1:16" hidden="1">
      <c r="A1845" t="str">
        <f t="shared" si="85"/>
        <v>53-390</v>
      </c>
      <c r="B1845">
        <f t="shared" si="86"/>
        <v>53</v>
      </c>
      <c r="C1845">
        <v>390</v>
      </c>
      <c r="D1845" t="s">
        <v>9777</v>
      </c>
      <c r="E1845" t="s">
        <v>10207</v>
      </c>
      <c r="F1845">
        <v>10456</v>
      </c>
      <c r="G1845" t="s">
        <v>10208</v>
      </c>
      <c r="H1845">
        <v>1723074376</v>
      </c>
      <c r="I1845">
        <v>0</v>
      </c>
      <c r="J1845" t="s">
        <v>397</v>
      </c>
      <c r="K1845" t="s">
        <v>133</v>
      </c>
      <c r="L1845" t="s">
        <v>2940</v>
      </c>
      <c r="M1845" t="s">
        <v>10209</v>
      </c>
      <c r="P1845" s="31" t="str">
        <f t="shared" si="87"/>
        <v>Puspomoye Homoeo Hall (Dr. Kasob Ray)</v>
      </c>
    </row>
    <row r="1846" spans="1:16" hidden="1">
      <c r="A1846" t="str">
        <f t="shared" si="85"/>
        <v>54-390</v>
      </c>
      <c r="B1846">
        <f t="shared" si="86"/>
        <v>54</v>
      </c>
      <c r="C1846">
        <v>390</v>
      </c>
      <c r="D1846" t="s">
        <v>9777</v>
      </c>
      <c r="E1846" t="s">
        <v>10188</v>
      </c>
      <c r="F1846">
        <v>10444</v>
      </c>
      <c r="G1846" t="s">
        <v>519</v>
      </c>
      <c r="H1846">
        <v>1743608939</v>
      </c>
      <c r="I1846" t="s">
        <v>4163</v>
      </c>
      <c r="J1846" t="s">
        <v>172</v>
      </c>
      <c r="K1846" t="s">
        <v>152</v>
      </c>
      <c r="L1846" t="s">
        <v>9780</v>
      </c>
      <c r="M1846" t="s">
        <v>10187</v>
      </c>
      <c r="P1846" s="31" t="str">
        <f t="shared" si="87"/>
        <v>Ray Homoeo Hall (Dr. Jogodis Chondro Ray)</v>
      </c>
    </row>
    <row r="1847" spans="1:16" hidden="1">
      <c r="A1847" t="str">
        <f t="shared" si="85"/>
        <v>55-390</v>
      </c>
      <c r="B1847">
        <f t="shared" si="86"/>
        <v>55</v>
      </c>
      <c r="C1847">
        <v>390</v>
      </c>
      <c r="D1847" t="s">
        <v>9777</v>
      </c>
      <c r="E1847" t="s">
        <v>10157</v>
      </c>
      <c r="F1847">
        <v>10424</v>
      </c>
      <c r="G1847" t="s">
        <v>10158</v>
      </c>
      <c r="H1847">
        <v>1725821728</v>
      </c>
      <c r="I1847" t="s">
        <v>381</v>
      </c>
      <c r="J1847" t="s">
        <v>132</v>
      </c>
      <c r="K1847" t="s">
        <v>138</v>
      </c>
      <c r="L1847" t="s">
        <v>10073</v>
      </c>
      <c r="M1847" t="s">
        <v>10076</v>
      </c>
      <c r="P1847" s="31" t="str">
        <f t="shared" si="87"/>
        <v>Reya Homoeo Hall (Dr. Repon Ray)</v>
      </c>
    </row>
    <row r="1848" spans="1:16" hidden="1">
      <c r="A1848" t="str">
        <f t="shared" si="85"/>
        <v>56-390</v>
      </c>
      <c r="B1848">
        <f t="shared" si="86"/>
        <v>56</v>
      </c>
      <c r="C1848">
        <v>390</v>
      </c>
      <c r="D1848" t="s">
        <v>9777</v>
      </c>
      <c r="E1848" t="s">
        <v>10228</v>
      </c>
      <c r="F1848">
        <v>10469</v>
      </c>
      <c r="G1848" t="s">
        <v>10229</v>
      </c>
      <c r="H1848">
        <v>1788139494</v>
      </c>
      <c r="I1848" t="s">
        <v>131</v>
      </c>
      <c r="J1848" t="s">
        <v>230</v>
      </c>
      <c r="K1848" t="s">
        <v>133</v>
      </c>
      <c r="L1848" t="s">
        <v>3107</v>
      </c>
      <c r="M1848" t="s">
        <v>10230</v>
      </c>
      <c r="P1848" s="31" t="str">
        <f t="shared" si="87"/>
        <v>Rotna Homoeo Hall (Dr. Sree Subol Ray)</v>
      </c>
    </row>
    <row r="1849" spans="1:16" hidden="1">
      <c r="A1849" t="str">
        <f t="shared" si="85"/>
        <v>57-390</v>
      </c>
      <c r="B1849">
        <f t="shared" si="86"/>
        <v>57</v>
      </c>
      <c r="C1849">
        <v>390</v>
      </c>
      <c r="D1849" t="s">
        <v>9777</v>
      </c>
      <c r="E1849" t="s">
        <v>10168</v>
      </c>
      <c r="F1849">
        <v>10431</v>
      </c>
      <c r="G1849" t="s">
        <v>502</v>
      </c>
      <c r="H1849">
        <v>1716014052</v>
      </c>
      <c r="I1849" t="s">
        <v>131</v>
      </c>
      <c r="J1849" t="s">
        <v>132</v>
      </c>
      <c r="K1849" t="s">
        <v>138</v>
      </c>
      <c r="L1849" t="s">
        <v>10073</v>
      </c>
      <c r="M1849" t="s">
        <v>10169</v>
      </c>
      <c r="P1849" s="31" t="str">
        <f t="shared" si="87"/>
        <v>Safa Homoeo Hall (Dr. Monnaf Ali)</v>
      </c>
    </row>
    <row r="1850" spans="1:16" hidden="1">
      <c r="A1850" t="str">
        <f t="shared" si="85"/>
        <v>58-390</v>
      </c>
      <c r="B1850">
        <f t="shared" si="86"/>
        <v>58</v>
      </c>
      <c r="C1850">
        <v>390</v>
      </c>
      <c r="D1850" t="s">
        <v>9777</v>
      </c>
      <c r="E1850" t="s">
        <v>10244</v>
      </c>
      <c r="F1850">
        <v>10478</v>
      </c>
      <c r="G1850" t="s">
        <v>328</v>
      </c>
      <c r="H1850">
        <v>1740377068</v>
      </c>
      <c r="I1850">
        <v>0</v>
      </c>
      <c r="J1850" t="s">
        <v>230</v>
      </c>
      <c r="K1850" t="s">
        <v>133</v>
      </c>
      <c r="L1850" t="s">
        <v>3107</v>
      </c>
      <c r="M1850" t="s">
        <v>10245</v>
      </c>
      <c r="P1850" s="31" t="str">
        <f t="shared" si="87"/>
        <v>Sarkar Homoeo Hall (Dr. Gonas Chondro Sar)</v>
      </c>
    </row>
    <row r="1851" spans="1:16" hidden="1">
      <c r="A1851" t="str">
        <f t="shared" si="85"/>
        <v>59-390</v>
      </c>
      <c r="B1851">
        <f t="shared" si="86"/>
        <v>59</v>
      </c>
      <c r="C1851">
        <v>390</v>
      </c>
      <c r="D1851" t="s">
        <v>9777</v>
      </c>
      <c r="E1851" t="s">
        <v>10175</v>
      </c>
      <c r="F1851">
        <v>10437</v>
      </c>
      <c r="G1851" t="s">
        <v>196</v>
      </c>
      <c r="H1851">
        <v>1725997700</v>
      </c>
      <c r="I1851" t="s">
        <v>131</v>
      </c>
      <c r="J1851" t="s">
        <v>172</v>
      </c>
      <c r="K1851" t="s">
        <v>152</v>
      </c>
      <c r="L1851" t="s">
        <v>9780</v>
      </c>
      <c r="M1851" t="s">
        <v>10176</v>
      </c>
      <c r="P1851" s="31" t="str">
        <f t="shared" si="87"/>
        <v>Seba Homoeo Hall (Dr. Ab Jalil Sakar)</v>
      </c>
    </row>
    <row r="1852" spans="1:16" hidden="1">
      <c r="A1852" t="str">
        <f t="shared" si="85"/>
        <v>60-390</v>
      </c>
      <c r="B1852">
        <f t="shared" si="86"/>
        <v>60</v>
      </c>
      <c r="C1852">
        <v>390</v>
      </c>
      <c r="D1852" t="s">
        <v>9777</v>
      </c>
      <c r="E1852" t="s">
        <v>10231</v>
      </c>
      <c r="F1852">
        <v>10471</v>
      </c>
      <c r="G1852" t="s">
        <v>3745</v>
      </c>
      <c r="H1852">
        <v>1718643799</v>
      </c>
      <c r="I1852" t="s">
        <v>131</v>
      </c>
      <c r="J1852" t="s">
        <v>230</v>
      </c>
      <c r="K1852" t="s">
        <v>133</v>
      </c>
      <c r="L1852" t="s">
        <v>3107</v>
      </c>
      <c r="M1852" t="s">
        <v>10230</v>
      </c>
      <c r="P1852" s="31" t="str">
        <f t="shared" si="87"/>
        <v>Sonaton Homoeo Hall (Dr. Sree Hirmol Ray)</v>
      </c>
    </row>
    <row r="1853" spans="1:16" hidden="1">
      <c r="A1853" t="str">
        <f t="shared" si="85"/>
        <v>61-390</v>
      </c>
      <c r="B1853">
        <f t="shared" si="86"/>
        <v>61</v>
      </c>
      <c r="C1853">
        <v>390</v>
      </c>
      <c r="D1853" t="s">
        <v>9777</v>
      </c>
      <c r="E1853" t="s">
        <v>10150</v>
      </c>
      <c r="F1853">
        <v>10421</v>
      </c>
      <c r="G1853" t="s">
        <v>6191</v>
      </c>
      <c r="H1853">
        <v>1712520131</v>
      </c>
      <c r="I1853" t="s">
        <v>131</v>
      </c>
      <c r="J1853" t="s">
        <v>132</v>
      </c>
      <c r="K1853" t="s">
        <v>138</v>
      </c>
      <c r="L1853" t="s">
        <v>10073</v>
      </c>
      <c r="M1853" t="s">
        <v>10144</v>
      </c>
      <c r="P1853" s="31" t="str">
        <f t="shared" si="87"/>
        <v>Sotota Homoeo Hall (Dr. Asraful Alom)</v>
      </c>
    </row>
    <row r="1854" spans="1:16" hidden="1">
      <c r="A1854" t="str">
        <f t="shared" si="85"/>
        <v>62-390</v>
      </c>
      <c r="B1854">
        <f t="shared" si="86"/>
        <v>62</v>
      </c>
      <c r="C1854">
        <v>390</v>
      </c>
      <c r="D1854" t="s">
        <v>9777</v>
      </c>
      <c r="E1854" t="s">
        <v>10174</v>
      </c>
      <c r="F1854">
        <v>10436</v>
      </c>
      <c r="G1854" t="s">
        <v>6191</v>
      </c>
      <c r="H1854">
        <v>1762848082</v>
      </c>
      <c r="I1854" t="s">
        <v>4163</v>
      </c>
      <c r="J1854" t="s">
        <v>172</v>
      </c>
      <c r="K1854" t="s">
        <v>152</v>
      </c>
      <c r="L1854" t="s">
        <v>9780</v>
      </c>
      <c r="M1854" t="s">
        <v>10091</v>
      </c>
      <c r="P1854" s="31" t="str">
        <f t="shared" si="87"/>
        <v>Sotota Homoeo Hall (Dr. Samsul Islam)</v>
      </c>
    </row>
    <row r="1855" spans="1:16" hidden="1">
      <c r="A1855" t="str">
        <f t="shared" si="85"/>
        <v>63-390</v>
      </c>
      <c r="B1855">
        <f t="shared" si="86"/>
        <v>63</v>
      </c>
      <c r="C1855">
        <v>390</v>
      </c>
      <c r="D1855" t="s">
        <v>9777</v>
      </c>
      <c r="E1855" t="s">
        <v>10184</v>
      </c>
      <c r="F1855">
        <v>10442</v>
      </c>
      <c r="G1855" t="s">
        <v>10185</v>
      </c>
      <c r="H1855">
        <v>1761911371</v>
      </c>
      <c r="I1855" t="s">
        <v>131</v>
      </c>
      <c r="J1855" t="s">
        <v>172</v>
      </c>
      <c r="K1855" t="s">
        <v>152</v>
      </c>
      <c r="L1855" t="s">
        <v>9780</v>
      </c>
      <c r="M1855" t="s">
        <v>10176</v>
      </c>
      <c r="P1855" s="31" t="str">
        <f t="shared" si="87"/>
        <v>Sudorson Homoeo Hall (Dr. Sosivuson Ray)</v>
      </c>
    </row>
    <row r="1856" spans="1:16" hidden="1">
      <c r="A1856" t="str">
        <f t="shared" si="85"/>
        <v>64-390</v>
      </c>
      <c r="B1856">
        <f t="shared" si="86"/>
        <v>64</v>
      </c>
      <c r="C1856">
        <v>390</v>
      </c>
      <c r="D1856" t="s">
        <v>9777</v>
      </c>
      <c r="E1856" t="s">
        <v>10191</v>
      </c>
      <c r="F1856">
        <v>10447</v>
      </c>
      <c r="G1856" t="s">
        <v>10192</v>
      </c>
      <c r="H1856">
        <v>1725192100</v>
      </c>
      <c r="I1856" t="s">
        <v>131</v>
      </c>
      <c r="J1856" t="s">
        <v>172</v>
      </c>
      <c r="K1856" t="s">
        <v>152</v>
      </c>
      <c r="L1856" t="s">
        <v>9780</v>
      </c>
      <c r="M1856" t="s">
        <v>10193</v>
      </c>
      <c r="P1856" s="31" t="str">
        <f t="shared" si="87"/>
        <v>Suity Homoeo Hall (Dr. Mozibor Rahman)</v>
      </c>
    </row>
    <row r="1857" spans="1:16" hidden="1">
      <c r="A1857" t="str">
        <f t="shared" si="85"/>
        <v>65-390</v>
      </c>
      <c r="B1857">
        <f t="shared" si="86"/>
        <v>65</v>
      </c>
      <c r="C1857">
        <v>390</v>
      </c>
      <c r="D1857" t="s">
        <v>9777</v>
      </c>
      <c r="E1857" t="s">
        <v>10217</v>
      </c>
      <c r="F1857">
        <v>10462</v>
      </c>
      <c r="G1857" t="s">
        <v>4477</v>
      </c>
      <c r="H1857">
        <v>1722304514</v>
      </c>
      <c r="I1857">
        <v>0</v>
      </c>
      <c r="J1857" t="s">
        <v>397</v>
      </c>
      <c r="K1857" t="s">
        <v>152</v>
      </c>
      <c r="L1857" t="s">
        <v>2940</v>
      </c>
      <c r="M1857" t="s">
        <v>10209</v>
      </c>
      <c r="P1857" s="31" t="str">
        <f t="shared" si="87"/>
        <v>Sultan Homoeo Hall (Dr. Sulatan)</v>
      </c>
    </row>
    <row r="1858" spans="1:16" hidden="1">
      <c r="A1858" t="str">
        <f t="shared" ref="A1858:A1921" si="88">B1858&amp;"-"&amp;C1858</f>
        <v>66-390</v>
      </c>
      <c r="B1858">
        <f t="shared" ref="B1858:B1921" si="89">IF(C1858=C1857,B1857+1,1)</f>
        <v>66</v>
      </c>
      <c r="C1858">
        <v>390</v>
      </c>
      <c r="D1858" t="s">
        <v>9777</v>
      </c>
      <c r="E1858" t="s">
        <v>10159</v>
      </c>
      <c r="F1858">
        <v>10426</v>
      </c>
      <c r="G1858" t="s">
        <v>10160</v>
      </c>
      <c r="H1858">
        <v>1716548395</v>
      </c>
      <c r="I1858" t="s">
        <v>131</v>
      </c>
      <c r="J1858" t="s">
        <v>132</v>
      </c>
      <c r="K1858" t="s">
        <v>138</v>
      </c>
      <c r="L1858" t="s">
        <v>10073</v>
      </c>
      <c r="M1858" t="s">
        <v>10076</v>
      </c>
      <c r="P1858" s="31" t="str">
        <f t="shared" ref="P1858:P1921" si="90">PROPER(G1858&amp;" ("&amp;E1858&amp;")")</f>
        <v>Sum Homoeo Hall (Dr. Sujon Sarkar)</v>
      </c>
    </row>
    <row r="1859" spans="1:16" hidden="1">
      <c r="A1859" t="str">
        <f t="shared" si="88"/>
        <v>67-390</v>
      </c>
      <c r="B1859">
        <f t="shared" si="89"/>
        <v>67</v>
      </c>
      <c r="C1859">
        <v>390</v>
      </c>
      <c r="D1859" t="s">
        <v>9777</v>
      </c>
      <c r="E1859" t="s">
        <v>10237</v>
      </c>
      <c r="F1859">
        <v>10474</v>
      </c>
      <c r="G1859" t="s">
        <v>8780</v>
      </c>
      <c r="H1859">
        <v>1736587114</v>
      </c>
      <c r="I1859">
        <v>0</v>
      </c>
      <c r="J1859" t="s">
        <v>230</v>
      </c>
      <c r="K1859" t="s">
        <v>133</v>
      </c>
      <c r="L1859" t="s">
        <v>3107</v>
      </c>
      <c r="M1859" t="s">
        <v>10236</v>
      </c>
      <c r="P1859" s="31" t="str">
        <f t="shared" si="90"/>
        <v>Susanto Homoeo Hall (Dr. Songkor Kumar Sen)</v>
      </c>
    </row>
    <row r="1860" spans="1:16" hidden="1">
      <c r="A1860" t="str">
        <f t="shared" si="88"/>
        <v>68-390</v>
      </c>
      <c r="B1860">
        <f t="shared" si="89"/>
        <v>68</v>
      </c>
      <c r="C1860">
        <v>390</v>
      </c>
      <c r="D1860" t="s">
        <v>9777</v>
      </c>
      <c r="E1860" t="s">
        <v>2822</v>
      </c>
      <c r="F1860">
        <v>10441</v>
      </c>
      <c r="G1860" t="s">
        <v>10183</v>
      </c>
      <c r="H1860">
        <v>1755227578</v>
      </c>
      <c r="I1860" t="s">
        <v>131</v>
      </c>
      <c r="J1860" t="s">
        <v>172</v>
      </c>
      <c r="K1860" t="s">
        <v>152</v>
      </c>
      <c r="L1860" t="s">
        <v>9780</v>
      </c>
      <c r="M1860" t="s">
        <v>10176</v>
      </c>
      <c r="P1860" s="31" t="str">
        <f t="shared" si="90"/>
        <v>Takoya Homoeo Hall (Dr. Rofiqul Islam)</v>
      </c>
    </row>
    <row r="1861" spans="1:16" hidden="1">
      <c r="A1861" t="str">
        <f t="shared" si="88"/>
        <v>69-390</v>
      </c>
      <c r="B1861">
        <f t="shared" si="89"/>
        <v>69</v>
      </c>
      <c r="C1861">
        <v>390</v>
      </c>
      <c r="D1861" t="s">
        <v>9777</v>
      </c>
      <c r="E1861" t="s">
        <v>10173</v>
      </c>
      <c r="F1861">
        <v>10435</v>
      </c>
      <c r="G1861" t="s">
        <v>1139</v>
      </c>
      <c r="H1861">
        <v>1724461276</v>
      </c>
      <c r="I1861" t="s">
        <v>131</v>
      </c>
      <c r="J1861" t="s">
        <v>172</v>
      </c>
      <c r="K1861" t="s">
        <v>138</v>
      </c>
      <c r="L1861" t="s">
        <v>9780</v>
      </c>
      <c r="M1861" t="s">
        <v>10091</v>
      </c>
      <c r="P1861" s="31" t="str">
        <f t="shared" si="90"/>
        <v>Tamanna Homoeo Hall (Dr. Shak Kamal)</v>
      </c>
    </row>
    <row r="1862" spans="1:16" hidden="1">
      <c r="A1862" t="str">
        <f t="shared" si="88"/>
        <v>70-390</v>
      </c>
      <c r="B1862">
        <f t="shared" si="89"/>
        <v>70</v>
      </c>
      <c r="C1862">
        <v>390</v>
      </c>
      <c r="D1862" t="s">
        <v>9777</v>
      </c>
      <c r="E1862" t="s">
        <v>10090</v>
      </c>
      <c r="F1862">
        <v>10396</v>
      </c>
      <c r="G1862" t="s">
        <v>1139</v>
      </c>
      <c r="H1862">
        <v>1728861276</v>
      </c>
      <c r="I1862" t="s">
        <v>253</v>
      </c>
      <c r="K1862" t="s">
        <v>152</v>
      </c>
      <c r="L1862" t="s">
        <v>9780</v>
      </c>
      <c r="M1862" t="s">
        <v>10091</v>
      </c>
      <c r="P1862" s="31" t="str">
        <f t="shared" si="90"/>
        <v>Tamanna Homoeo Hall (Dr.Shak Kamal)</v>
      </c>
    </row>
    <row r="1863" spans="1:16" hidden="1">
      <c r="A1863" t="str">
        <f t="shared" si="88"/>
        <v>71-390</v>
      </c>
      <c r="B1863">
        <f t="shared" si="89"/>
        <v>71</v>
      </c>
      <c r="C1863">
        <v>390</v>
      </c>
      <c r="D1863" t="s">
        <v>9777</v>
      </c>
      <c r="E1863" t="s">
        <v>2540</v>
      </c>
      <c r="F1863">
        <v>10458</v>
      </c>
      <c r="G1863" t="s">
        <v>10211</v>
      </c>
      <c r="H1863">
        <v>172302130</v>
      </c>
      <c r="I1863" t="s">
        <v>131</v>
      </c>
      <c r="J1863" t="s">
        <v>397</v>
      </c>
      <c r="K1863" t="s">
        <v>133</v>
      </c>
      <c r="L1863" t="s">
        <v>2940</v>
      </c>
      <c r="M1863" t="s">
        <v>10195</v>
      </c>
      <c r="P1863" s="31" t="str">
        <f t="shared" si="90"/>
        <v>Uddipto Homoeo Hall (Dr. Bikash)</v>
      </c>
    </row>
    <row r="1864" spans="1:16" hidden="1">
      <c r="A1864" t="str">
        <f t="shared" si="88"/>
        <v>72-390</v>
      </c>
      <c r="B1864">
        <f t="shared" si="89"/>
        <v>72</v>
      </c>
      <c r="C1864">
        <v>390</v>
      </c>
      <c r="D1864" t="s">
        <v>9777</v>
      </c>
      <c r="E1864" t="s">
        <v>10177</v>
      </c>
      <c r="F1864">
        <v>10438</v>
      </c>
      <c r="G1864" t="s">
        <v>10178</v>
      </c>
      <c r="H1864">
        <v>1745195231</v>
      </c>
      <c r="I1864" t="s">
        <v>131</v>
      </c>
      <c r="J1864" t="s">
        <v>172</v>
      </c>
      <c r="K1864" t="s">
        <v>152</v>
      </c>
      <c r="L1864" t="s">
        <v>9780</v>
      </c>
      <c r="M1864" t="s">
        <v>10176</v>
      </c>
      <c r="P1864" s="31" t="str">
        <f t="shared" si="90"/>
        <v>Vobas Homoeo Hall (Dr. Vobas Chondro )</v>
      </c>
    </row>
    <row r="1865" spans="1:16" hidden="1">
      <c r="A1865" t="str">
        <f t="shared" si="88"/>
        <v>73-390</v>
      </c>
      <c r="B1865">
        <f t="shared" si="89"/>
        <v>73</v>
      </c>
      <c r="C1865">
        <v>390</v>
      </c>
      <c r="D1865" t="s">
        <v>9777</v>
      </c>
      <c r="E1865" t="s">
        <v>10151</v>
      </c>
      <c r="F1865">
        <v>10422</v>
      </c>
      <c r="G1865" t="s">
        <v>10152</v>
      </c>
      <c r="H1865">
        <v>1720436888</v>
      </c>
      <c r="I1865" t="s">
        <v>131</v>
      </c>
      <c r="J1865" t="s">
        <v>132</v>
      </c>
      <c r="K1865" t="s">
        <v>152</v>
      </c>
      <c r="L1865" t="s">
        <v>10073</v>
      </c>
      <c r="M1865" t="s">
        <v>10153</v>
      </c>
      <c r="P1865" s="31" t="str">
        <f t="shared" si="90"/>
        <v>Zaman Homoeo Clinic (Dr. Bhoben Chondro)</v>
      </c>
    </row>
    <row r="1866" spans="1:16" hidden="1">
      <c r="A1866" t="str">
        <f t="shared" si="88"/>
        <v>1-391</v>
      </c>
      <c r="B1866">
        <f t="shared" si="89"/>
        <v>1</v>
      </c>
      <c r="C1866">
        <v>391</v>
      </c>
      <c r="D1866" t="s">
        <v>9782</v>
      </c>
      <c r="E1866" t="s">
        <v>2027</v>
      </c>
      <c r="F1866">
        <v>10125</v>
      </c>
      <c r="G1866" t="s">
        <v>6210</v>
      </c>
      <c r="H1866">
        <v>1734007105</v>
      </c>
      <c r="I1866" t="s">
        <v>131</v>
      </c>
      <c r="J1866" t="s">
        <v>397</v>
      </c>
      <c r="K1866" t="s">
        <v>138</v>
      </c>
      <c r="L1866" t="s">
        <v>6192</v>
      </c>
      <c r="M1866" t="s">
        <v>6209</v>
      </c>
      <c r="P1866" s="31" t="str">
        <f t="shared" si="90"/>
        <v>Maa Baba Homoeo Hall (Dr. Monirul Islam)</v>
      </c>
    </row>
    <row r="1867" spans="1:16" hidden="1">
      <c r="A1867" t="str">
        <f t="shared" si="88"/>
        <v>1-392</v>
      </c>
      <c r="B1867">
        <f t="shared" si="89"/>
        <v>1</v>
      </c>
      <c r="C1867">
        <v>392</v>
      </c>
      <c r="D1867" t="s">
        <v>10116</v>
      </c>
      <c r="E1867" t="s">
        <v>10117</v>
      </c>
      <c r="F1867">
        <v>10405</v>
      </c>
      <c r="G1867" t="s">
        <v>10118</v>
      </c>
      <c r="H1867">
        <v>1713745184</v>
      </c>
      <c r="I1867" t="s">
        <v>10119</v>
      </c>
      <c r="J1867" t="s">
        <v>2596</v>
      </c>
      <c r="K1867" t="s">
        <v>138</v>
      </c>
      <c r="L1867" t="s">
        <v>3232</v>
      </c>
      <c r="M1867" t="s">
        <v>3248</v>
      </c>
      <c r="N1867" t="s">
        <v>9760</v>
      </c>
      <c r="P1867" s="31" t="str">
        <f t="shared" si="90"/>
        <v>M/S Moniruzzaman Traders (Md. Moniruzzaman)</v>
      </c>
    </row>
    <row r="1868" spans="1:16" hidden="1">
      <c r="A1868" t="str">
        <f t="shared" si="88"/>
        <v>1-393</v>
      </c>
      <c r="B1868">
        <f t="shared" si="89"/>
        <v>1</v>
      </c>
      <c r="C1868">
        <v>393</v>
      </c>
      <c r="D1868" t="s">
        <v>9786</v>
      </c>
      <c r="E1868" t="s">
        <v>6211</v>
      </c>
      <c r="F1868">
        <v>10127</v>
      </c>
      <c r="G1868" t="s">
        <v>6212</v>
      </c>
      <c r="H1868">
        <v>1726809349</v>
      </c>
      <c r="I1868" t="s">
        <v>131</v>
      </c>
      <c r="J1868" t="s">
        <v>397</v>
      </c>
      <c r="K1868" t="s">
        <v>133</v>
      </c>
      <c r="L1868" t="s">
        <v>6192</v>
      </c>
      <c r="M1868" t="s">
        <v>6204</v>
      </c>
      <c r="P1868" s="31" t="str">
        <f t="shared" si="90"/>
        <v>M.B Homoeo Hall (Dr. Altaf Hossain)</v>
      </c>
    </row>
    <row r="1869" spans="1:16" hidden="1">
      <c r="A1869" t="str">
        <f t="shared" si="88"/>
        <v>1-396</v>
      </c>
      <c r="B1869">
        <f t="shared" si="89"/>
        <v>1</v>
      </c>
      <c r="C1869">
        <v>396</v>
      </c>
      <c r="D1869" t="s">
        <v>6366</v>
      </c>
      <c r="E1869" t="s">
        <v>506</v>
      </c>
      <c r="F1869">
        <v>7549</v>
      </c>
      <c r="G1869">
        <v>0</v>
      </c>
      <c r="H1869">
        <v>1914071698</v>
      </c>
      <c r="I1869" t="s">
        <v>131</v>
      </c>
      <c r="J1869" t="s">
        <v>306</v>
      </c>
      <c r="K1869" t="s">
        <v>152</v>
      </c>
      <c r="L1869" t="s">
        <v>6444</v>
      </c>
      <c r="M1869" t="s">
        <v>6406</v>
      </c>
      <c r="P1869" s="31" t="str">
        <f t="shared" si="90"/>
        <v>0 (Dr. Habibullah)</v>
      </c>
    </row>
    <row r="1870" spans="1:16" hidden="1">
      <c r="A1870" t="str">
        <f t="shared" si="88"/>
        <v>2-396</v>
      </c>
      <c r="B1870">
        <f t="shared" si="89"/>
        <v>2</v>
      </c>
      <c r="C1870">
        <v>396</v>
      </c>
      <c r="D1870" t="s">
        <v>6366</v>
      </c>
      <c r="E1870" t="s">
        <v>506</v>
      </c>
      <c r="F1870">
        <v>7542</v>
      </c>
      <c r="G1870">
        <v>0</v>
      </c>
      <c r="H1870">
        <v>1914071698</v>
      </c>
      <c r="I1870" t="s">
        <v>131</v>
      </c>
      <c r="J1870" t="s">
        <v>274</v>
      </c>
      <c r="K1870" t="s">
        <v>152</v>
      </c>
      <c r="L1870" t="s">
        <v>6401</v>
      </c>
      <c r="M1870" t="s">
        <v>1359</v>
      </c>
      <c r="P1870" s="31" t="str">
        <f t="shared" si="90"/>
        <v>0 (Dr. Habibullah)</v>
      </c>
    </row>
    <row r="1871" spans="1:16" hidden="1">
      <c r="A1871" t="str">
        <f t="shared" si="88"/>
        <v>3-396</v>
      </c>
      <c r="B1871">
        <f t="shared" si="89"/>
        <v>3</v>
      </c>
      <c r="C1871">
        <v>396</v>
      </c>
      <c r="D1871" t="s">
        <v>6366</v>
      </c>
      <c r="E1871" t="s">
        <v>175</v>
      </c>
      <c r="F1871">
        <v>7506</v>
      </c>
      <c r="G1871" t="s">
        <v>6405</v>
      </c>
      <c r="H1871">
        <v>1716425125</v>
      </c>
      <c r="I1871" t="s">
        <v>131</v>
      </c>
      <c r="J1871" t="s">
        <v>172</v>
      </c>
      <c r="K1871" t="s">
        <v>138</v>
      </c>
      <c r="L1871" t="s">
        <v>6406</v>
      </c>
      <c r="M1871" t="s">
        <v>6407</v>
      </c>
      <c r="P1871" s="31" t="str">
        <f t="shared" si="90"/>
        <v>Adorsho  Ho Hall (Dr. Abdul Kadir)</v>
      </c>
    </row>
    <row r="1872" spans="1:16" hidden="1">
      <c r="A1872" t="str">
        <f t="shared" si="88"/>
        <v>4-396</v>
      </c>
      <c r="B1872">
        <f t="shared" si="89"/>
        <v>4</v>
      </c>
      <c r="C1872">
        <v>396</v>
      </c>
      <c r="D1872" t="s">
        <v>6366</v>
      </c>
      <c r="E1872" t="s">
        <v>175</v>
      </c>
      <c r="F1872">
        <v>7535</v>
      </c>
      <c r="G1872" t="s">
        <v>6405</v>
      </c>
      <c r="H1872">
        <v>1716425125</v>
      </c>
      <c r="I1872" t="s">
        <v>131</v>
      </c>
      <c r="J1872" t="s">
        <v>274</v>
      </c>
      <c r="K1872" t="s">
        <v>138</v>
      </c>
      <c r="L1872" t="s">
        <v>6401</v>
      </c>
      <c r="M1872" t="s">
        <v>6407</v>
      </c>
      <c r="P1872" s="31" t="str">
        <f t="shared" si="90"/>
        <v>Adorsho  Ho Hall (Dr. Abdul Kadir)</v>
      </c>
    </row>
    <row r="1873" spans="1:16" hidden="1">
      <c r="A1873" t="str">
        <f t="shared" si="88"/>
        <v>5-396</v>
      </c>
      <c r="B1873">
        <f t="shared" si="89"/>
        <v>5</v>
      </c>
      <c r="C1873">
        <v>396</v>
      </c>
      <c r="D1873" t="s">
        <v>6366</v>
      </c>
      <c r="E1873" t="s">
        <v>6375</v>
      </c>
      <c r="F1873">
        <v>7491</v>
      </c>
      <c r="G1873" t="s">
        <v>312</v>
      </c>
      <c r="H1873">
        <v>1718069151</v>
      </c>
      <c r="I1873" t="s">
        <v>131</v>
      </c>
      <c r="J1873" t="s">
        <v>132</v>
      </c>
      <c r="K1873" t="s">
        <v>133</v>
      </c>
      <c r="L1873" t="s">
        <v>6368</v>
      </c>
      <c r="M1873" t="s">
        <v>6376</v>
      </c>
      <c r="P1873" s="31" t="str">
        <f t="shared" si="90"/>
        <v>Adorsho Homoeo Hall (Dr. Asadujaman)</v>
      </c>
    </row>
    <row r="1874" spans="1:16" hidden="1">
      <c r="A1874" t="str">
        <f t="shared" si="88"/>
        <v>6-396</v>
      </c>
      <c r="B1874">
        <f t="shared" si="89"/>
        <v>6</v>
      </c>
      <c r="C1874">
        <v>396</v>
      </c>
      <c r="D1874" t="s">
        <v>6366</v>
      </c>
      <c r="E1874" t="s">
        <v>6451</v>
      </c>
      <c r="F1874">
        <v>7532</v>
      </c>
      <c r="G1874" t="s">
        <v>6452</v>
      </c>
      <c r="H1874">
        <v>1620188815</v>
      </c>
      <c r="I1874" t="s">
        <v>131</v>
      </c>
      <c r="J1874" t="s">
        <v>230</v>
      </c>
      <c r="K1874" t="s">
        <v>152</v>
      </c>
      <c r="L1874" t="s">
        <v>6406</v>
      </c>
      <c r="M1874" t="s">
        <v>6450</v>
      </c>
      <c r="P1874" s="31" t="str">
        <f t="shared" si="90"/>
        <v>Akonda Ho Hall (Dr. Musaruf)</v>
      </c>
    </row>
    <row r="1875" spans="1:16" hidden="1">
      <c r="A1875" t="str">
        <f t="shared" si="88"/>
        <v>7-396</v>
      </c>
      <c r="B1875">
        <f t="shared" si="89"/>
        <v>7</v>
      </c>
      <c r="C1875">
        <v>396</v>
      </c>
      <c r="D1875" t="s">
        <v>6366</v>
      </c>
      <c r="E1875" t="s">
        <v>817</v>
      </c>
      <c r="F1875">
        <v>7536</v>
      </c>
      <c r="G1875" t="s">
        <v>818</v>
      </c>
      <c r="H1875">
        <v>1725516126</v>
      </c>
      <c r="I1875" t="s">
        <v>131</v>
      </c>
      <c r="J1875" t="s">
        <v>274</v>
      </c>
      <c r="K1875" t="s">
        <v>152</v>
      </c>
      <c r="L1875" t="s">
        <v>6401</v>
      </c>
      <c r="M1875" t="s">
        <v>6407</v>
      </c>
      <c r="P1875" s="31" t="str">
        <f t="shared" si="90"/>
        <v>Alam Homoeo Hall (Dr. Alam)</v>
      </c>
    </row>
    <row r="1876" spans="1:16" hidden="1">
      <c r="A1876" t="str">
        <f t="shared" si="88"/>
        <v>8-396</v>
      </c>
      <c r="B1876">
        <f t="shared" si="89"/>
        <v>8</v>
      </c>
      <c r="C1876">
        <v>396</v>
      </c>
      <c r="D1876" t="s">
        <v>6366</v>
      </c>
      <c r="E1876" t="s">
        <v>6380</v>
      </c>
      <c r="F1876">
        <v>7493</v>
      </c>
      <c r="G1876" t="s">
        <v>6381</v>
      </c>
      <c r="H1876">
        <v>1912285313</v>
      </c>
      <c r="I1876" t="s">
        <v>131</v>
      </c>
      <c r="J1876" t="s">
        <v>132</v>
      </c>
      <c r="K1876" t="s">
        <v>152</v>
      </c>
      <c r="L1876" t="s">
        <v>6368</v>
      </c>
      <c r="M1876" t="s">
        <v>6382</v>
      </c>
      <c r="P1876" s="31" t="str">
        <f t="shared" si="90"/>
        <v>Am Rahman Ho Hall (Dr. Am Rahman)</v>
      </c>
    </row>
    <row r="1877" spans="1:16" hidden="1">
      <c r="A1877" t="str">
        <f t="shared" si="88"/>
        <v>9-396</v>
      </c>
      <c r="B1877">
        <f t="shared" si="89"/>
        <v>9</v>
      </c>
      <c r="C1877">
        <v>396</v>
      </c>
      <c r="D1877" t="s">
        <v>6366</v>
      </c>
      <c r="E1877" t="s">
        <v>6373</v>
      </c>
      <c r="F1877">
        <v>7490</v>
      </c>
      <c r="G1877" t="s">
        <v>6374</v>
      </c>
      <c r="H1877">
        <v>1790638085</v>
      </c>
      <c r="I1877" t="s">
        <v>131</v>
      </c>
      <c r="J1877" t="s">
        <v>132</v>
      </c>
      <c r="K1877" t="s">
        <v>133</v>
      </c>
      <c r="L1877" t="s">
        <v>6368</v>
      </c>
      <c r="M1877" t="s">
        <v>6369</v>
      </c>
      <c r="P1877" s="31" t="str">
        <f t="shared" si="90"/>
        <v>Bandari Medicine (Dr. Hafisuddin)</v>
      </c>
    </row>
    <row r="1878" spans="1:16" hidden="1">
      <c r="A1878" t="str">
        <f t="shared" si="88"/>
        <v>10-396</v>
      </c>
      <c r="B1878">
        <f t="shared" si="89"/>
        <v>10</v>
      </c>
      <c r="C1878">
        <v>396</v>
      </c>
      <c r="D1878" t="s">
        <v>6366</v>
      </c>
      <c r="E1878" t="s">
        <v>6442</v>
      </c>
      <c r="F1878">
        <v>7527</v>
      </c>
      <c r="G1878" t="s">
        <v>460</v>
      </c>
      <c r="H1878">
        <v>1731293565</v>
      </c>
      <c r="I1878" t="s">
        <v>131</v>
      </c>
      <c r="J1878" t="s">
        <v>230</v>
      </c>
      <c r="K1878" t="s">
        <v>152</v>
      </c>
      <c r="L1878" t="s">
        <v>6406</v>
      </c>
      <c r="M1878" t="s">
        <v>6440</v>
      </c>
      <c r="P1878" s="31" t="str">
        <f t="shared" si="90"/>
        <v>Bismillah Homoeo Hall (Dr. Shalam)</v>
      </c>
    </row>
    <row r="1879" spans="1:16" hidden="1">
      <c r="A1879" t="str">
        <f t="shared" si="88"/>
        <v>11-396</v>
      </c>
      <c r="B1879">
        <f t="shared" si="89"/>
        <v>11</v>
      </c>
      <c r="C1879">
        <v>396</v>
      </c>
      <c r="D1879" t="s">
        <v>6366</v>
      </c>
      <c r="E1879" t="s">
        <v>6412</v>
      </c>
      <c r="F1879">
        <v>7511</v>
      </c>
      <c r="G1879" t="s">
        <v>6413</v>
      </c>
      <c r="H1879">
        <v>1921541453</v>
      </c>
      <c r="I1879" t="s">
        <v>131</v>
      </c>
      <c r="J1879" t="s">
        <v>172</v>
      </c>
      <c r="K1879" t="s">
        <v>133</v>
      </c>
      <c r="L1879" t="s">
        <v>6406</v>
      </c>
      <c r="M1879" t="s">
        <v>6414</v>
      </c>
      <c r="P1879" s="31" t="str">
        <f t="shared" si="90"/>
        <v>Busara Ho Hall (Dr. Sadikur)</v>
      </c>
    </row>
    <row r="1880" spans="1:16" hidden="1">
      <c r="A1880" t="str">
        <f t="shared" si="88"/>
        <v>12-396</v>
      </c>
      <c r="B1880">
        <f t="shared" si="89"/>
        <v>12</v>
      </c>
      <c r="C1880">
        <v>396</v>
      </c>
      <c r="D1880" t="s">
        <v>6366</v>
      </c>
      <c r="E1880" t="s">
        <v>6392</v>
      </c>
      <c r="F1880">
        <v>7499</v>
      </c>
      <c r="G1880" t="s">
        <v>6393</v>
      </c>
      <c r="H1880">
        <v>1723888283</v>
      </c>
      <c r="I1880" t="s">
        <v>131</v>
      </c>
      <c r="J1880" t="s">
        <v>132</v>
      </c>
      <c r="K1880" t="s">
        <v>152</v>
      </c>
      <c r="L1880" t="s">
        <v>6368</v>
      </c>
      <c r="M1880" t="s">
        <v>6389</v>
      </c>
      <c r="P1880" s="31" t="str">
        <f t="shared" si="90"/>
        <v>Deni Ho Hall (Dr. Rabbani)</v>
      </c>
    </row>
    <row r="1881" spans="1:16" hidden="1">
      <c r="A1881" t="str">
        <f t="shared" si="88"/>
        <v>13-396</v>
      </c>
      <c r="B1881">
        <f t="shared" si="89"/>
        <v>13</v>
      </c>
      <c r="C1881">
        <v>396</v>
      </c>
      <c r="D1881" t="s">
        <v>6366</v>
      </c>
      <c r="E1881" t="s">
        <v>9585</v>
      </c>
      <c r="F1881">
        <v>9940</v>
      </c>
      <c r="G1881" t="s">
        <v>9117</v>
      </c>
      <c r="H1881">
        <v>1716379516</v>
      </c>
      <c r="I1881" t="s">
        <v>131</v>
      </c>
      <c r="J1881" t="s">
        <v>9570</v>
      </c>
      <c r="K1881" t="s">
        <v>152</v>
      </c>
      <c r="L1881" t="s">
        <v>9580</v>
      </c>
      <c r="M1881" t="s">
        <v>9586</v>
      </c>
      <c r="P1881" s="31" t="str">
        <f t="shared" si="90"/>
        <v>Dotto Homoeo Hall (Dr.Dilip)</v>
      </c>
    </row>
    <row r="1882" spans="1:16" hidden="1">
      <c r="A1882" t="str">
        <f t="shared" si="88"/>
        <v>14-396</v>
      </c>
      <c r="B1882">
        <f t="shared" si="89"/>
        <v>14</v>
      </c>
      <c r="C1882">
        <v>396</v>
      </c>
      <c r="D1882" t="s">
        <v>6366</v>
      </c>
      <c r="E1882" t="s">
        <v>417</v>
      </c>
      <c r="F1882">
        <v>7504</v>
      </c>
      <c r="G1882" t="s">
        <v>6400</v>
      </c>
      <c r="H1882">
        <v>1712429465</v>
      </c>
      <c r="I1882" t="s">
        <v>131</v>
      </c>
      <c r="J1882" t="s">
        <v>172</v>
      </c>
      <c r="K1882" t="s">
        <v>138</v>
      </c>
      <c r="L1882" t="s">
        <v>6401</v>
      </c>
      <c r="M1882" t="s">
        <v>6402</v>
      </c>
      <c r="P1882" s="31" t="str">
        <f t="shared" si="90"/>
        <v>Doyel Homoeo Hall (Dr. Dulal)</v>
      </c>
    </row>
    <row r="1883" spans="1:16" hidden="1">
      <c r="A1883" t="str">
        <f t="shared" si="88"/>
        <v>15-396</v>
      </c>
      <c r="B1883">
        <f t="shared" si="89"/>
        <v>15</v>
      </c>
      <c r="C1883">
        <v>396</v>
      </c>
      <c r="D1883" t="s">
        <v>6366</v>
      </c>
      <c r="E1883" t="s">
        <v>417</v>
      </c>
      <c r="F1883">
        <v>7534</v>
      </c>
      <c r="G1883" t="s">
        <v>6400</v>
      </c>
      <c r="H1883">
        <v>1712429465</v>
      </c>
      <c r="I1883" t="s">
        <v>131</v>
      </c>
      <c r="J1883" t="s">
        <v>274</v>
      </c>
      <c r="K1883" t="s">
        <v>138</v>
      </c>
      <c r="L1883" t="s">
        <v>6401</v>
      </c>
      <c r="M1883" t="s">
        <v>6402</v>
      </c>
      <c r="P1883" s="31" t="str">
        <f t="shared" si="90"/>
        <v>Doyel Homoeo Hall (Dr. Dulal)</v>
      </c>
    </row>
    <row r="1884" spans="1:16" hidden="1">
      <c r="A1884" t="str">
        <f t="shared" si="88"/>
        <v>16-396</v>
      </c>
      <c r="B1884">
        <f t="shared" si="89"/>
        <v>16</v>
      </c>
      <c r="C1884">
        <v>396</v>
      </c>
      <c r="D1884" t="s">
        <v>6366</v>
      </c>
      <c r="E1884" t="s">
        <v>6470</v>
      </c>
      <c r="F1884">
        <v>7550</v>
      </c>
      <c r="G1884" t="s">
        <v>6471</v>
      </c>
      <c r="H1884">
        <v>1768313778</v>
      </c>
      <c r="I1884" t="s">
        <v>131</v>
      </c>
      <c r="J1884" t="s">
        <v>306</v>
      </c>
      <c r="K1884" t="s">
        <v>133</v>
      </c>
      <c r="L1884" t="s">
        <v>6444</v>
      </c>
      <c r="M1884" t="s">
        <v>6406</v>
      </c>
      <c r="P1884" s="31" t="str">
        <f t="shared" si="90"/>
        <v>Faruki Dhua Khana (Dr. Faruki)</v>
      </c>
    </row>
    <row r="1885" spans="1:16" hidden="1">
      <c r="A1885" t="str">
        <f t="shared" si="88"/>
        <v>17-396</v>
      </c>
      <c r="B1885">
        <f t="shared" si="89"/>
        <v>17</v>
      </c>
      <c r="C1885">
        <v>396</v>
      </c>
      <c r="D1885" t="s">
        <v>6366</v>
      </c>
      <c r="E1885" t="s">
        <v>5644</v>
      </c>
      <c r="F1885">
        <v>7496</v>
      </c>
      <c r="G1885" t="s">
        <v>6338</v>
      </c>
      <c r="H1885">
        <v>1715474383</v>
      </c>
      <c r="I1885" t="s">
        <v>131</v>
      </c>
      <c r="J1885" t="s">
        <v>132</v>
      </c>
      <c r="K1885" t="s">
        <v>138</v>
      </c>
      <c r="L1885" t="s">
        <v>6368</v>
      </c>
      <c r="M1885" t="s">
        <v>1359</v>
      </c>
      <c r="P1885" s="31" t="str">
        <f t="shared" si="90"/>
        <v>Haniman Homoeo Clinic (Dr. Badal)</v>
      </c>
    </row>
    <row r="1886" spans="1:16" hidden="1">
      <c r="A1886" t="str">
        <f t="shared" si="88"/>
        <v>18-396</v>
      </c>
      <c r="B1886">
        <f t="shared" si="89"/>
        <v>18</v>
      </c>
      <c r="C1886">
        <v>396</v>
      </c>
      <c r="D1886" t="s">
        <v>6366</v>
      </c>
      <c r="E1886" t="s">
        <v>5644</v>
      </c>
      <c r="F1886">
        <v>7539</v>
      </c>
      <c r="G1886" t="s">
        <v>6454</v>
      </c>
      <c r="H1886">
        <v>1715474383</v>
      </c>
      <c r="I1886" t="s">
        <v>131</v>
      </c>
      <c r="J1886" t="s">
        <v>274</v>
      </c>
      <c r="K1886" t="s">
        <v>138</v>
      </c>
      <c r="L1886" t="s">
        <v>6401</v>
      </c>
      <c r="M1886" t="s">
        <v>6455</v>
      </c>
      <c r="P1886" s="31" t="str">
        <f t="shared" si="90"/>
        <v>Hanimen Ho Hall (Dr. Badal)</v>
      </c>
    </row>
    <row r="1887" spans="1:16" hidden="1">
      <c r="A1887" t="str">
        <f t="shared" si="88"/>
        <v>19-396</v>
      </c>
      <c r="B1887">
        <f t="shared" si="89"/>
        <v>19</v>
      </c>
      <c r="C1887">
        <v>396</v>
      </c>
      <c r="D1887" t="s">
        <v>6366</v>
      </c>
      <c r="E1887" t="s">
        <v>6396</v>
      </c>
      <c r="F1887">
        <v>7530</v>
      </c>
      <c r="G1887" t="s">
        <v>6447</v>
      </c>
      <c r="H1887">
        <v>1627220432</v>
      </c>
      <c r="I1887" t="s">
        <v>131</v>
      </c>
      <c r="J1887" t="s">
        <v>230</v>
      </c>
      <c r="K1887" t="s">
        <v>133</v>
      </c>
      <c r="L1887" t="s">
        <v>6406</v>
      </c>
      <c r="M1887" t="s">
        <v>6444</v>
      </c>
      <c r="P1887" s="31" t="str">
        <f t="shared" si="90"/>
        <v>Ho Arogha Necaton (Dr. Sohidullah)</v>
      </c>
    </row>
    <row r="1888" spans="1:16" hidden="1">
      <c r="A1888" t="str">
        <f t="shared" si="88"/>
        <v>20-396</v>
      </c>
      <c r="B1888">
        <f t="shared" si="89"/>
        <v>20</v>
      </c>
      <c r="C1888">
        <v>396</v>
      </c>
      <c r="D1888" t="s">
        <v>6366</v>
      </c>
      <c r="E1888" t="s">
        <v>6421</v>
      </c>
      <c r="F1888">
        <v>7515</v>
      </c>
      <c r="G1888" t="s">
        <v>6422</v>
      </c>
      <c r="H1888">
        <v>1935713883</v>
      </c>
      <c r="I1888" t="s">
        <v>131</v>
      </c>
      <c r="J1888" t="s">
        <v>397</v>
      </c>
      <c r="K1888" t="s">
        <v>152</v>
      </c>
      <c r="L1888" t="s">
        <v>6418</v>
      </c>
      <c r="M1888" t="s">
        <v>1359</v>
      </c>
      <c r="P1888" s="31" t="str">
        <f t="shared" si="90"/>
        <v>Islam Ho Hall (Dr. Naiem)</v>
      </c>
    </row>
    <row r="1889" spans="1:16" hidden="1">
      <c r="A1889" t="str">
        <f t="shared" si="88"/>
        <v>21-396</v>
      </c>
      <c r="B1889">
        <f t="shared" si="89"/>
        <v>21</v>
      </c>
      <c r="C1889">
        <v>396</v>
      </c>
      <c r="D1889" t="s">
        <v>6366</v>
      </c>
      <c r="E1889" t="s">
        <v>2702</v>
      </c>
      <c r="F1889">
        <v>7518</v>
      </c>
      <c r="G1889" t="s">
        <v>6428</v>
      </c>
      <c r="H1889">
        <v>1718905170</v>
      </c>
      <c r="I1889" t="s">
        <v>131</v>
      </c>
      <c r="J1889" t="s">
        <v>397</v>
      </c>
      <c r="K1889" t="s">
        <v>152</v>
      </c>
      <c r="L1889" t="s">
        <v>6401</v>
      </c>
      <c r="M1889" t="s">
        <v>6429</v>
      </c>
      <c r="P1889" s="31" t="str">
        <f t="shared" si="90"/>
        <v>Jakir Medical Hall (Dr. Jakir)</v>
      </c>
    </row>
    <row r="1890" spans="1:16" hidden="1">
      <c r="A1890" t="str">
        <f t="shared" si="88"/>
        <v>22-396</v>
      </c>
      <c r="B1890">
        <f t="shared" si="89"/>
        <v>22</v>
      </c>
      <c r="C1890">
        <v>396</v>
      </c>
      <c r="D1890" t="s">
        <v>6366</v>
      </c>
      <c r="E1890" t="s">
        <v>6390</v>
      </c>
      <c r="F1890">
        <v>7498</v>
      </c>
      <c r="G1890" t="s">
        <v>6391</v>
      </c>
      <c r="H1890">
        <v>1813877821</v>
      </c>
      <c r="I1890" t="s">
        <v>131</v>
      </c>
      <c r="J1890" t="s">
        <v>132</v>
      </c>
      <c r="K1890" t="s">
        <v>133</v>
      </c>
      <c r="L1890" t="s">
        <v>6368</v>
      </c>
      <c r="M1890" t="s">
        <v>6389</v>
      </c>
      <c r="P1890" s="31" t="str">
        <f t="shared" si="90"/>
        <v>Jaman Ho Hall (Dr. Asique)</v>
      </c>
    </row>
    <row r="1891" spans="1:16" hidden="1">
      <c r="A1891" t="str">
        <f t="shared" si="88"/>
        <v>23-396</v>
      </c>
      <c r="B1891">
        <f t="shared" si="89"/>
        <v>23</v>
      </c>
      <c r="C1891">
        <v>396</v>
      </c>
      <c r="D1891" t="s">
        <v>6366</v>
      </c>
      <c r="E1891" t="s">
        <v>6367</v>
      </c>
      <c r="F1891">
        <v>7487</v>
      </c>
      <c r="G1891" t="s">
        <v>575</v>
      </c>
      <c r="H1891">
        <v>172963985</v>
      </c>
      <c r="I1891" t="s">
        <v>131</v>
      </c>
      <c r="J1891" t="s">
        <v>132</v>
      </c>
      <c r="K1891" t="s">
        <v>152</v>
      </c>
      <c r="L1891" t="s">
        <v>6368</v>
      </c>
      <c r="M1891" t="s">
        <v>6369</v>
      </c>
      <c r="P1891" s="31" t="str">
        <f t="shared" si="90"/>
        <v>Jaman Homoeo Hall (Dr. Ismahil)</v>
      </c>
    </row>
    <row r="1892" spans="1:16" hidden="1">
      <c r="A1892" t="str">
        <f t="shared" si="88"/>
        <v>24-396</v>
      </c>
      <c r="B1892">
        <f t="shared" si="89"/>
        <v>24</v>
      </c>
      <c r="C1892">
        <v>396</v>
      </c>
      <c r="D1892" t="s">
        <v>6366</v>
      </c>
      <c r="E1892" t="s">
        <v>6474</v>
      </c>
      <c r="F1892">
        <v>7552</v>
      </c>
      <c r="G1892" t="s">
        <v>6475</v>
      </c>
      <c r="H1892">
        <v>1744201685</v>
      </c>
      <c r="I1892" t="s">
        <v>131</v>
      </c>
      <c r="J1892" t="s">
        <v>306</v>
      </c>
      <c r="K1892" t="s">
        <v>152</v>
      </c>
      <c r="L1892" t="s">
        <v>6444</v>
      </c>
      <c r="M1892" t="s">
        <v>6406</v>
      </c>
      <c r="P1892" s="31" t="str">
        <f t="shared" si="90"/>
        <v>Janata Pharmacy (Dr. Jogodis)</v>
      </c>
    </row>
    <row r="1893" spans="1:16" hidden="1">
      <c r="A1893" t="str">
        <f t="shared" si="88"/>
        <v>25-396</v>
      </c>
      <c r="B1893">
        <f t="shared" si="89"/>
        <v>25</v>
      </c>
      <c r="C1893">
        <v>396</v>
      </c>
      <c r="D1893" t="s">
        <v>6366</v>
      </c>
      <c r="E1893" t="s">
        <v>6403</v>
      </c>
      <c r="F1893">
        <v>7505</v>
      </c>
      <c r="G1893" t="s">
        <v>6404</v>
      </c>
      <c r="H1893">
        <v>1913910985</v>
      </c>
      <c r="I1893" t="s">
        <v>131</v>
      </c>
      <c r="J1893" t="s">
        <v>172</v>
      </c>
      <c r="K1893" t="s">
        <v>133</v>
      </c>
      <c r="L1893" t="s">
        <v>6401</v>
      </c>
      <c r="M1893" t="s">
        <v>6402</v>
      </c>
      <c r="P1893" s="31" t="str">
        <f t="shared" si="90"/>
        <v>Jeebon Ho Hall (Dr. Shesir Kor)</v>
      </c>
    </row>
    <row r="1894" spans="1:16" hidden="1">
      <c r="A1894" t="str">
        <f t="shared" si="88"/>
        <v>26-396</v>
      </c>
      <c r="B1894">
        <f t="shared" si="89"/>
        <v>26</v>
      </c>
      <c r="C1894">
        <v>396</v>
      </c>
      <c r="D1894" t="s">
        <v>6366</v>
      </c>
      <c r="E1894" t="s">
        <v>6370</v>
      </c>
      <c r="F1894">
        <v>7488</v>
      </c>
      <c r="G1894" t="s">
        <v>6371</v>
      </c>
      <c r="H1894">
        <v>171141935</v>
      </c>
      <c r="I1894" t="s">
        <v>131</v>
      </c>
      <c r="J1894" t="s">
        <v>132</v>
      </c>
      <c r="K1894" t="s">
        <v>133</v>
      </c>
      <c r="L1894" t="s">
        <v>6368</v>
      </c>
      <c r="M1894" t="s">
        <v>503</v>
      </c>
      <c r="P1894" s="31" t="str">
        <f t="shared" si="90"/>
        <v>Kadir Homoeo Hall (Dr. Kadir)</v>
      </c>
    </row>
    <row r="1895" spans="1:16" hidden="1">
      <c r="A1895" t="str">
        <f t="shared" si="88"/>
        <v>27-396</v>
      </c>
      <c r="B1895">
        <f t="shared" si="89"/>
        <v>27</v>
      </c>
      <c r="C1895">
        <v>396</v>
      </c>
      <c r="D1895" t="s">
        <v>6366</v>
      </c>
      <c r="E1895" t="s">
        <v>552</v>
      </c>
      <c r="F1895">
        <v>7510</v>
      </c>
      <c r="G1895" t="s">
        <v>6411</v>
      </c>
      <c r="H1895">
        <v>1731106140</v>
      </c>
      <c r="I1895" t="s">
        <v>131</v>
      </c>
      <c r="J1895" t="s">
        <v>172</v>
      </c>
      <c r="K1895" t="s">
        <v>133</v>
      </c>
      <c r="L1895" t="s">
        <v>6406</v>
      </c>
      <c r="M1895" t="s">
        <v>1359</v>
      </c>
      <c r="P1895" s="31" t="str">
        <f t="shared" si="90"/>
        <v>Khal Ho Hall (Dr. Bablu)</v>
      </c>
    </row>
    <row r="1896" spans="1:16" hidden="1">
      <c r="A1896" t="str">
        <f t="shared" si="88"/>
        <v>28-396</v>
      </c>
      <c r="B1896">
        <f t="shared" si="89"/>
        <v>28</v>
      </c>
      <c r="C1896">
        <v>396</v>
      </c>
      <c r="D1896" t="s">
        <v>6366</v>
      </c>
      <c r="E1896" t="s">
        <v>2565</v>
      </c>
      <c r="F1896">
        <v>7513</v>
      </c>
      <c r="G1896" t="s">
        <v>3478</v>
      </c>
      <c r="H1896">
        <v>1920192376</v>
      </c>
      <c r="I1896" t="s">
        <v>131</v>
      </c>
      <c r="J1896" t="s">
        <v>397</v>
      </c>
      <c r="K1896" t="s">
        <v>152</v>
      </c>
      <c r="L1896" t="s">
        <v>6418</v>
      </c>
      <c r="M1896" t="s">
        <v>1359</v>
      </c>
      <c r="P1896" s="31" t="str">
        <f t="shared" si="90"/>
        <v>Khan Ho Hall (Dr. Hanif)</v>
      </c>
    </row>
    <row r="1897" spans="1:16" hidden="1">
      <c r="A1897" t="str">
        <f t="shared" si="88"/>
        <v>29-396</v>
      </c>
      <c r="B1897">
        <f t="shared" si="89"/>
        <v>29</v>
      </c>
      <c r="C1897">
        <v>396</v>
      </c>
      <c r="D1897" t="s">
        <v>6366</v>
      </c>
      <c r="E1897" t="s">
        <v>6445</v>
      </c>
      <c r="F1897">
        <v>7529</v>
      </c>
      <c r="G1897" t="s">
        <v>6446</v>
      </c>
      <c r="H1897">
        <v>1712408421</v>
      </c>
      <c r="I1897" t="s">
        <v>131</v>
      </c>
      <c r="J1897" t="s">
        <v>230</v>
      </c>
      <c r="K1897" t="s">
        <v>152</v>
      </c>
      <c r="L1897" t="s">
        <v>6406</v>
      </c>
      <c r="M1897" t="s">
        <v>6444</v>
      </c>
      <c r="P1897" s="31" t="str">
        <f t="shared" si="90"/>
        <v>Khan Ho Hall (1) (Dr. Shalaykhan)</v>
      </c>
    </row>
    <row r="1898" spans="1:16" hidden="1">
      <c r="A1898" t="str">
        <f t="shared" si="88"/>
        <v>30-396</v>
      </c>
      <c r="B1898">
        <f t="shared" si="89"/>
        <v>30</v>
      </c>
      <c r="C1898">
        <v>396</v>
      </c>
      <c r="D1898" t="s">
        <v>6366</v>
      </c>
      <c r="E1898" t="s">
        <v>6448</v>
      </c>
      <c r="F1898">
        <v>7531</v>
      </c>
      <c r="G1898" t="s">
        <v>6449</v>
      </c>
      <c r="H1898">
        <v>1754424584</v>
      </c>
      <c r="I1898" t="s">
        <v>131</v>
      </c>
      <c r="J1898" t="s">
        <v>230</v>
      </c>
      <c r="K1898" t="s">
        <v>133</v>
      </c>
      <c r="L1898" t="s">
        <v>6406</v>
      </c>
      <c r="M1898" t="s">
        <v>6450</v>
      </c>
      <c r="P1898" s="31" t="str">
        <f t="shared" si="90"/>
        <v>Khan Ho Hall (2) (Dr. Monjorul)</v>
      </c>
    </row>
    <row r="1899" spans="1:16" hidden="1">
      <c r="A1899" t="str">
        <f t="shared" si="88"/>
        <v>31-396</v>
      </c>
      <c r="B1899">
        <f t="shared" si="89"/>
        <v>31</v>
      </c>
      <c r="C1899">
        <v>396</v>
      </c>
      <c r="D1899" t="s">
        <v>6366</v>
      </c>
      <c r="E1899" t="s">
        <v>4958</v>
      </c>
      <c r="F1899">
        <v>7556</v>
      </c>
      <c r="G1899" t="s">
        <v>130</v>
      </c>
      <c r="H1899">
        <v>1718262987</v>
      </c>
      <c r="I1899" t="s">
        <v>131</v>
      </c>
      <c r="J1899" t="s">
        <v>306</v>
      </c>
      <c r="K1899" t="s">
        <v>133</v>
      </c>
      <c r="L1899" t="s">
        <v>6444</v>
      </c>
      <c r="M1899" t="s">
        <v>6406</v>
      </c>
      <c r="P1899" s="31" t="str">
        <f t="shared" si="90"/>
        <v>Khan Homoeo Hall (Dr. Sazzat)</v>
      </c>
    </row>
    <row r="1900" spans="1:16" hidden="1">
      <c r="A1900" t="str">
        <f t="shared" si="88"/>
        <v>32-396</v>
      </c>
      <c r="B1900">
        <f t="shared" si="89"/>
        <v>32</v>
      </c>
      <c r="C1900">
        <v>396</v>
      </c>
      <c r="D1900" t="s">
        <v>6366</v>
      </c>
      <c r="E1900" t="s">
        <v>6383</v>
      </c>
      <c r="F1900">
        <v>7494</v>
      </c>
      <c r="G1900" t="s">
        <v>6384</v>
      </c>
      <c r="H1900">
        <v>1734437315</v>
      </c>
      <c r="I1900" t="s">
        <v>131</v>
      </c>
      <c r="J1900" t="s">
        <v>132</v>
      </c>
      <c r="K1900" t="s">
        <v>152</v>
      </c>
      <c r="L1900" t="s">
        <v>6368</v>
      </c>
      <c r="M1900" t="s">
        <v>6382</v>
      </c>
      <c r="P1900" s="31" t="str">
        <f t="shared" si="90"/>
        <v>Ma Ho Hall (Dr. Dibakor)</v>
      </c>
    </row>
    <row r="1901" spans="1:16" hidden="1">
      <c r="A1901" t="str">
        <f t="shared" si="88"/>
        <v>33-396</v>
      </c>
      <c r="B1901">
        <f t="shared" si="89"/>
        <v>33</v>
      </c>
      <c r="C1901">
        <v>396</v>
      </c>
      <c r="D1901" t="s">
        <v>6366</v>
      </c>
      <c r="E1901" t="s">
        <v>548</v>
      </c>
      <c r="F1901">
        <v>7501</v>
      </c>
      <c r="G1901" t="s">
        <v>6384</v>
      </c>
      <c r="H1901">
        <v>1924261558</v>
      </c>
      <c r="I1901" t="s">
        <v>131</v>
      </c>
      <c r="J1901" t="s">
        <v>132</v>
      </c>
      <c r="K1901" t="s">
        <v>133</v>
      </c>
      <c r="L1901" t="s">
        <v>6368</v>
      </c>
      <c r="M1901" t="s">
        <v>6395</v>
      </c>
      <c r="P1901" s="31" t="str">
        <f t="shared" si="90"/>
        <v>Ma Ho Hall (Dr. Ibrahim)</v>
      </c>
    </row>
    <row r="1902" spans="1:16" hidden="1">
      <c r="A1902" t="str">
        <f t="shared" si="88"/>
        <v>34-396</v>
      </c>
      <c r="B1902">
        <f t="shared" si="89"/>
        <v>34</v>
      </c>
      <c r="C1902">
        <v>396</v>
      </c>
      <c r="D1902" t="s">
        <v>6366</v>
      </c>
      <c r="E1902" t="s">
        <v>6397</v>
      </c>
      <c r="F1902">
        <v>7533</v>
      </c>
      <c r="G1902" t="s">
        <v>6384</v>
      </c>
      <c r="H1902">
        <v>1720218969</v>
      </c>
      <c r="I1902" t="s">
        <v>131</v>
      </c>
      <c r="J1902" t="s">
        <v>274</v>
      </c>
      <c r="K1902" t="s">
        <v>138</v>
      </c>
      <c r="L1902" t="s">
        <v>6401</v>
      </c>
      <c r="M1902" t="s">
        <v>6399</v>
      </c>
      <c r="P1902" s="31" t="str">
        <f t="shared" si="90"/>
        <v>Ma Ho Hall (Dr. Noyon)</v>
      </c>
    </row>
    <row r="1903" spans="1:16" hidden="1">
      <c r="A1903" t="str">
        <f t="shared" si="88"/>
        <v>35-396</v>
      </c>
      <c r="B1903">
        <f t="shared" si="89"/>
        <v>35</v>
      </c>
      <c r="C1903">
        <v>396</v>
      </c>
      <c r="D1903" t="s">
        <v>6366</v>
      </c>
      <c r="E1903" t="s">
        <v>6397</v>
      </c>
      <c r="F1903">
        <v>7503</v>
      </c>
      <c r="G1903" t="s">
        <v>638</v>
      </c>
      <c r="H1903">
        <v>1720218969</v>
      </c>
      <c r="I1903" t="s">
        <v>131</v>
      </c>
      <c r="J1903" t="s">
        <v>172</v>
      </c>
      <c r="K1903" t="s">
        <v>138</v>
      </c>
      <c r="L1903" t="s">
        <v>6398</v>
      </c>
      <c r="M1903" t="s">
        <v>6399</v>
      </c>
      <c r="P1903" s="31" t="str">
        <f t="shared" si="90"/>
        <v>Ma Homoeo Hall (Dr. Noyon)</v>
      </c>
    </row>
    <row r="1904" spans="1:16" hidden="1">
      <c r="A1904" t="str">
        <f t="shared" si="88"/>
        <v>36-396</v>
      </c>
      <c r="B1904">
        <f t="shared" si="89"/>
        <v>36</v>
      </c>
      <c r="C1904">
        <v>396</v>
      </c>
      <c r="D1904" t="s">
        <v>6366</v>
      </c>
      <c r="E1904" t="s">
        <v>2529</v>
      </c>
      <c r="F1904">
        <v>7526</v>
      </c>
      <c r="G1904" t="s">
        <v>210</v>
      </c>
      <c r="H1904">
        <v>1921639250</v>
      </c>
      <c r="I1904" t="s">
        <v>131</v>
      </c>
      <c r="J1904" t="s">
        <v>230</v>
      </c>
      <c r="K1904" t="s">
        <v>152</v>
      </c>
      <c r="L1904" t="s">
        <v>6406</v>
      </c>
      <c r="M1904" t="s">
        <v>6440</v>
      </c>
      <c r="P1904" s="31" t="str">
        <f t="shared" si="90"/>
        <v>Master Homoeo Hall (Dr. Habibur)</v>
      </c>
    </row>
    <row r="1905" spans="1:16" hidden="1">
      <c r="A1905" t="str">
        <f t="shared" si="88"/>
        <v>37-396</v>
      </c>
      <c r="B1905">
        <f t="shared" si="89"/>
        <v>37</v>
      </c>
      <c r="C1905">
        <v>396</v>
      </c>
      <c r="D1905" t="s">
        <v>6366</v>
      </c>
      <c r="E1905" t="s">
        <v>6385</v>
      </c>
      <c r="F1905">
        <v>7495</v>
      </c>
      <c r="G1905" t="s">
        <v>6386</v>
      </c>
      <c r="H1905">
        <v>1770631195</v>
      </c>
      <c r="I1905" t="s">
        <v>131</v>
      </c>
      <c r="J1905" t="s">
        <v>132</v>
      </c>
      <c r="K1905" t="s">
        <v>152</v>
      </c>
      <c r="L1905" t="s">
        <v>6368</v>
      </c>
      <c r="M1905" t="s">
        <v>503</v>
      </c>
      <c r="N1905" t="s">
        <v>11696</v>
      </c>
      <c r="P1905" s="31" t="str">
        <f t="shared" si="90"/>
        <v>Milli Ho Hall (Dr. Mojibor)</v>
      </c>
    </row>
    <row r="1906" spans="1:16" hidden="1">
      <c r="A1906" t="str">
        <f t="shared" si="88"/>
        <v>38-396</v>
      </c>
      <c r="B1906">
        <f t="shared" si="89"/>
        <v>38</v>
      </c>
      <c r="C1906">
        <v>396</v>
      </c>
      <c r="D1906" t="s">
        <v>6366</v>
      </c>
      <c r="E1906" t="s">
        <v>6377</v>
      </c>
      <c r="F1906">
        <v>7492</v>
      </c>
      <c r="G1906" t="s">
        <v>6378</v>
      </c>
      <c r="H1906">
        <v>1745260540</v>
      </c>
      <c r="I1906" t="s">
        <v>131</v>
      </c>
      <c r="J1906" t="s">
        <v>132</v>
      </c>
      <c r="K1906" t="s">
        <v>133</v>
      </c>
      <c r="L1906" t="s">
        <v>6368</v>
      </c>
      <c r="M1906" t="s">
        <v>6379</v>
      </c>
      <c r="P1906" s="31" t="str">
        <f t="shared" si="90"/>
        <v>Mokti Ho Hall (Dr. Nurul Haq)</v>
      </c>
    </row>
    <row r="1907" spans="1:16" hidden="1">
      <c r="A1907" t="str">
        <f t="shared" si="88"/>
        <v>39-396</v>
      </c>
      <c r="B1907">
        <f t="shared" si="89"/>
        <v>39</v>
      </c>
      <c r="C1907">
        <v>396</v>
      </c>
      <c r="D1907" t="s">
        <v>6366</v>
      </c>
      <c r="E1907" t="s">
        <v>6479</v>
      </c>
      <c r="F1907">
        <v>7555</v>
      </c>
      <c r="G1907" t="s">
        <v>6480</v>
      </c>
      <c r="H1907">
        <v>1774890336</v>
      </c>
      <c r="I1907" t="s">
        <v>131</v>
      </c>
      <c r="J1907" t="s">
        <v>306</v>
      </c>
      <c r="K1907" t="s">
        <v>133</v>
      </c>
      <c r="L1907" t="s">
        <v>6444</v>
      </c>
      <c r="M1907" t="s">
        <v>6406</v>
      </c>
      <c r="P1907" s="31" t="str">
        <f t="shared" si="90"/>
        <v>Monica Ho Hall (Dr. Prosanto)</v>
      </c>
    </row>
    <row r="1908" spans="1:16" hidden="1">
      <c r="A1908" t="str">
        <f t="shared" si="88"/>
        <v>40-396</v>
      </c>
      <c r="B1908">
        <f t="shared" si="89"/>
        <v>40</v>
      </c>
      <c r="C1908">
        <v>396</v>
      </c>
      <c r="D1908" t="s">
        <v>6366</v>
      </c>
      <c r="E1908" t="s">
        <v>11284</v>
      </c>
      <c r="F1908">
        <v>11167</v>
      </c>
      <c r="G1908" t="s">
        <v>11617</v>
      </c>
      <c r="H1908">
        <v>1934448097</v>
      </c>
      <c r="I1908">
        <v>0</v>
      </c>
      <c r="J1908">
        <v>0</v>
      </c>
      <c r="K1908" t="s">
        <v>138</v>
      </c>
      <c r="L1908" t="s">
        <v>6406</v>
      </c>
      <c r="M1908" t="s">
        <v>6406</v>
      </c>
      <c r="P1908" s="31" t="str">
        <f t="shared" si="90"/>
        <v>Mpo-Mohammad Azizul Huq-Fulpur (Self Stock)</v>
      </c>
    </row>
    <row r="1909" spans="1:16" hidden="1">
      <c r="A1909" t="str">
        <f t="shared" si="88"/>
        <v>41-396</v>
      </c>
      <c r="B1909">
        <f t="shared" si="89"/>
        <v>41</v>
      </c>
      <c r="C1909">
        <v>396</v>
      </c>
      <c r="D1909" t="s">
        <v>6366</v>
      </c>
      <c r="E1909" t="s">
        <v>6464</v>
      </c>
      <c r="F1909">
        <v>7545</v>
      </c>
      <c r="G1909" t="s">
        <v>3350</v>
      </c>
      <c r="H1909">
        <v>1751025597</v>
      </c>
      <c r="I1909" t="s">
        <v>131</v>
      </c>
      <c r="J1909" t="s">
        <v>274</v>
      </c>
      <c r="K1909" t="s">
        <v>138</v>
      </c>
      <c r="L1909" t="s">
        <v>6444</v>
      </c>
      <c r="M1909" t="s">
        <v>6465</v>
      </c>
      <c r="N1909" t="s">
        <v>11150</v>
      </c>
      <c r="P1909" s="31" t="str">
        <f t="shared" si="90"/>
        <v>Mridul Homoeo Hall (Dr. Kuddus)</v>
      </c>
    </row>
    <row r="1910" spans="1:16" hidden="1">
      <c r="A1910" t="str">
        <f t="shared" si="88"/>
        <v>42-396</v>
      </c>
      <c r="B1910">
        <f t="shared" si="89"/>
        <v>42</v>
      </c>
      <c r="C1910">
        <v>396</v>
      </c>
      <c r="D1910" t="s">
        <v>6366</v>
      </c>
      <c r="E1910" t="s">
        <v>6458</v>
      </c>
      <c r="F1910">
        <v>7541</v>
      </c>
      <c r="G1910" t="s">
        <v>6459</v>
      </c>
      <c r="H1910">
        <v>1725065478</v>
      </c>
      <c r="I1910" t="s">
        <v>131</v>
      </c>
      <c r="J1910" t="s">
        <v>274</v>
      </c>
      <c r="K1910" t="s">
        <v>138</v>
      </c>
      <c r="L1910" t="s">
        <v>6401</v>
      </c>
      <c r="M1910" t="s">
        <v>1359</v>
      </c>
      <c r="P1910" s="31" t="str">
        <f t="shared" si="90"/>
        <v>Nadia Ho Hall (Dr. Ajijul)</v>
      </c>
    </row>
    <row r="1911" spans="1:16" hidden="1">
      <c r="A1911" t="str">
        <f t="shared" si="88"/>
        <v>43-396</v>
      </c>
      <c r="B1911">
        <f t="shared" si="89"/>
        <v>43</v>
      </c>
      <c r="C1911">
        <v>396</v>
      </c>
      <c r="D1911" t="s">
        <v>6366</v>
      </c>
      <c r="E1911" t="s">
        <v>6472</v>
      </c>
      <c r="F1911">
        <v>7551</v>
      </c>
      <c r="G1911" t="s">
        <v>6473</v>
      </c>
      <c r="H1911">
        <v>1725065478</v>
      </c>
      <c r="I1911" t="s">
        <v>131</v>
      </c>
      <c r="J1911" t="s">
        <v>306</v>
      </c>
      <c r="K1911" t="s">
        <v>152</v>
      </c>
      <c r="L1911" t="s">
        <v>6444</v>
      </c>
      <c r="M1911" t="s">
        <v>6406</v>
      </c>
      <c r="P1911" s="31" t="str">
        <f t="shared" si="90"/>
        <v>Nadia Homoeo Hall (Dr. Azijul)</v>
      </c>
    </row>
    <row r="1912" spans="1:16" hidden="1">
      <c r="A1912" t="str">
        <f t="shared" si="88"/>
        <v>44-396</v>
      </c>
      <c r="B1912">
        <f t="shared" si="89"/>
        <v>44</v>
      </c>
      <c r="C1912">
        <v>396</v>
      </c>
      <c r="D1912" t="s">
        <v>6366</v>
      </c>
      <c r="E1912" t="s">
        <v>6409</v>
      </c>
      <c r="F1912">
        <v>7509</v>
      </c>
      <c r="G1912" t="s">
        <v>6410</v>
      </c>
      <c r="H1912">
        <v>1942182817</v>
      </c>
      <c r="I1912" t="s">
        <v>131</v>
      </c>
      <c r="J1912" t="s">
        <v>172</v>
      </c>
      <c r="K1912" t="s">
        <v>133</v>
      </c>
      <c r="L1912" t="s">
        <v>6406</v>
      </c>
      <c r="M1912" t="s">
        <v>6407</v>
      </c>
      <c r="P1912" s="31" t="str">
        <f t="shared" si="90"/>
        <v>Nafisa Ho Hall (Dr. Nurul)</v>
      </c>
    </row>
    <row r="1913" spans="1:16" hidden="1">
      <c r="A1913" t="str">
        <f t="shared" si="88"/>
        <v>45-396</v>
      </c>
      <c r="B1913">
        <f t="shared" si="89"/>
        <v>45</v>
      </c>
      <c r="C1913">
        <v>396</v>
      </c>
      <c r="D1913" t="s">
        <v>6366</v>
      </c>
      <c r="E1913" t="s">
        <v>817</v>
      </c>
      <c r="F1913">
        <v>7544</v>
      </c>
      <c r="G1913" t="s">
        <v>6463</v>
      </c>
      <c r="H1913">
        <v>1721096888</v>
      </c>
      <c r="I1913" t="s">
        <v>131</v>
      </c>
      <c r="J1913" t="s">
        <v>274</v>
      </c>
      <c r="K1913" t="s">
        <v>152</v>
      </c>
      <c r="L1913" t="s">
        <v>6444</v>
      </c>
      <c r="M1913" t="s">
        <v>6462</v>
      </c>
      <c r="P1913" s="31" t="str">
        <f t="shared" si="90"/>
        <v>Nasarica Ho Hall (Dr. Alam)</v>
      </c>
    </row>
    <row r="1914" spans="1:16" hidden="1">
      <c r="A1914" t="str">
        <f t="shared" si="88"/>
        <v>46-396</v>
      </c>
      <c r="B1914">
        <f t="shared" si="89"/>
        <v>46</v>
      </c>
      <c r="C1914">
        <v>396</v>
      </c>
      <c r="D1914" t="s">
        <v>6366</v>
      </c>
      <c r="E1914" t="s">
        <v>817</v>
      </c>
      <c r="F1914">
        <v>7489</v>
      </c>
      <c r="G1914" t="s">
        <v>6372</v>
      </c>
      <c r="H1914">
        <v>1720926520</v>
      </c>
      <c r="I1914" t="s">
        <v>131</v>
      </c>
      <c r="J1914" t="s">
        <v>132</v>
      </c>
      <c r="K1914" t="s">
        <v>152</v>
      </c>
      <c r="L1914" t="s">
        <v>6368</v>
      </c>
      <c r="M1914" t="s">
        <v>1359</v>
      </c>
      <c r="P1914" s="31" t="str">
        <f t="shared" si="90"/>
        <v>Nur Ho Hall (Dr. Alam)</v>
      </c>
    </row>
    <row r="1915" spans="1:16" hidden="1">
      <c r="A1915" t="str">
        <f t="shared" si="88"/>
        <v>47-396</v>
      </c>
      <c r="B1915">
        <f t="shared" si="89"/>
        <v>47</v>
      </c>
      <c r="C1915">
        <v>396</v>
      </c>
      <c r="D1915" t="s">
        <v>6366</v>
      </c>
      <c r="E1915" t="s">
        <v>817</v>
      </c>
      <c r="F1915">
        <v>7507</v>
      </c>
      <c r="G1915" t="s">
        <v>6372</v>
      </c>
      <c r="H1915">
        <v>1720926520</v>
      </c>
      <c r="I1915" t="s">
        <v>131</v>
      </c>
      <c r="J1915" t="s">
        <v>172</v>
      </c>
      <c r="K1915" t="s">
        <v>152</v>
      </c>
      <c r="L1915" t="s">
        <v>6406</v>
      </c>
      <c r="M1915" t="s">
        <v>6407</v>
      </c>
      <c r="P1915" s="31" t="str">
        <f t="shared" si="90"/>
        <v>Nur Ho Hall (Dr. Alam)</v>
      </c>
    </row>
    <row r="1916" spans="1:16" hidden="1">
      <c r="A1916" t="str">
        <f t="shared" si="88"/>
        <v>48-396</v>
      </c>
      <c r="B1916">
        <f t="shared" si="89"/>
        <v>48</v>
      </c>
      <c r="C1916">
        <v>396</v>
      </c>
      <c r="D1916" t="s">
        <v>6366</v>
      </c>
      <c r="E1916" t="s">
        <v>817</v>
      </c>
      <c r="F1916">
        <v>7538</v>
      </c>
      <c r="G1916" t="s">
        <v>432</v>
      </c>
      <c r="H1916">
        <v>1720926520</v>
      </c>
      <c r="I1916" t="s">
        <v>131</v>
      </c>
      <c r="J1916" t="s">
        <v>274</v>
      </c>
      <c r="K1916" t="s">
        <v>138</v>
      </c>
      <c r="L1916" t="s">
        <v>6401</v>
      </c>
      <c r="M1916" t="s">
        <v>6453</v>
      </c>
      <c r="P1916" s="31" t="str">
        <f t="shared" si="90"/>
        <v>Nur Homoeo Hall (Dr. Alam)</v>
      </c>
    </row>
    <row r="1917" spans="1:16" hidden="1">
      <c r="A1917" t="str">
        <f t="shared" si="88"/>
        <v>49-396</v>
      </c>
      <c r="B1917">
        <f t="shared" si="89"/>
        <v>49</v>
      </c>
      <c r="C1917">
        <v>396</v>
      </c>
      <c r="D1917" t="s">
        <v>6366</v>
      </c>
      <c r="E1917" t="s">
        <v>6437</v>
      </c>
      <c r="F1917">
        <v>7523</v>
      </c>
      <c r="G1917" t="s">
        <v>828</v>
      </c>
      <c r="H1917">
        <v>1715304231</v>
      </c>
      <c r="I1917" t="s">
        <v>131</v>
      </c>
      <c r="J1917" t="s">
        <v>230</v>
      </c>
      <c r="K1917" t="s">
        <v>152</v>
      </c>
      <c r="L1917" t="s">
        <v>6406</v>
      </c>
      <c r="M1917" t="s">
        <v>6438</v>
      </c>
      <c r="P1917" s="31" t="str">
        <f t="shared" si="90"/>
        <v>Parul Homoeo Hall (Dr. Majadul)</v>
      </c>
    </row>
    <row r="1918" spans="1:16" hidden="1">
      <c r="A1918" t="str">
        <f t="shared" si="88"/>
        <v>50-396</v>
      </c>
      <c r="B1918">
        <f t="shared" si="89"/>
        <v>50</v>
      </c>
      <c r="C1918">
        <v>396</v>
      </c>
      <c r="D1918" t="s">
        <v>6366</v>
      </c>
      <c r="E1918" t="s">
        <v>6415</v>
      </c>
      <c r="F1918">
        <v>7512</v>
      </c>
      <c r="G1918" t="s">
        <v>6416</v>
      </c>
      <c r="H1918">
        <v>1911715835</v>
      </c>
      <c r="I1918" t="s">
        <v>131</v>
      </c>
      <c r="J1918" t="s">
        <v>172</v>
      </c>
      <c r="K1918" t="s">
        <v>152</v>
      </c>
      <c r="L1918" t="s">
        <v>6406</v>
      </c>
      <c r="M1918" t="s">
        <v>6417</v>
      </c>
      <c r="P1918" s="31" t="str">
        <f t="shared" si="90"/>
        <v>Pies Ho Hall (Dr. Gazi)</v>
      </c>
    </row>
    <row r="1919" spans="1:16" hidden="1">
      <c r="A1919" t="str">
        <f t="shared" si="88"/>
        <v>51-396</v>
      </c>
      <c r="B1919">
        <f t="shared" si="89"/>
        <v>51</v>
      </c>
      <c r="C1919">
        <v>396</v>
      </c>
      <c r="D1919" t="s">
        <v>6366</v>
      </c>
      <c r="E1919" t="s">
        <v>5263</v>
      </c>
      <c r="F1919">
        <v>7547</v>
      </c>
      <c r="G1919" t="s">
        <v>6468</v>
      </c>
      <c r="H1919">
        <v>1743914495</v>
      </c>
      <c r="I1919" t="s">
        <v>131</v>
      </c>
      <c r="J1919" t="s">
        <v>274</v>
      </c>
      <c r="K1919" t="s">
        <v>152</v>
      </c>
      <c r="L1919" t="s">
        <v>6444</v>
      </c>
      <c r="M1919" t="s">
        <v>6462</v>
      </c>
      <c r="P1919" s="31" t="str">
        <f t="shared" si="90"/>
        <v>Professor Homoeo Hall (Dr. Farid)</v>
      </c>
    </row>
    <row r="1920" spans="1:16" hidden="1">
      <c r="A1920" t="str">
        <f t="shared" si="88"/>
        <v>52-396</v>
      </c>
      <c r="B1920">
        <f t="shared" si="89"/>
        <v>52</v>
      </c>
      <c r="C1920">
        <v>396</v>
      </c>
      <c r="D1920" t="s">
        <v>6366</v>
      </c>
      <c r="E1920" t="s">
        <v>6431</v>
      </c>
      <c r="F1920">
        <v>7520</v>
      </c>
      <c r="G1920" t="s">
        <v>6432</v>
      </c>
      <c r="H1920">
        <v>1768075191</v>
      </c>
      <c r="I1920" t="s">
        <v>131</v>
      </c>
      <c r="J1920" t="s">
        <v>397</v>
      </c>
      <c r="K1920" t="s">
        <v>152</v>
      </c>
      <c r="L1920" t="s">
        <v>6401</v>
      </c>
      <c r="M1920" t="s">
        <v>6429</v>
      </c>
      <c r="P1920" s="31" t="str">
        <f t="shared" si="90"/>
        <v>Pul Ho Hall (Dr. Opendra)</v>
      </c>
    </row>
    <row r="1921" spans="1:16" hidden="1">
      <c r="A1921" t="str">
        <f t="shared" si="88"/>
        <v>53-396</v>
      </c>
      <c r="B1921">
        <f t="shared" si="89"/>
        <v>53</v>
      </c>
      <c r="C1921">
        <v>396</v>
      </c>
      <c r="D1921" t="s">
        <v>6366</v>
      </c>
      <c r="E1921" t="s">
        <v>6443</v>
      </c>
      <c r="F1921">
        <v>7528</v>
      </c>
      <c r="G1921" t="s">
        <v>6088</v>
      </c>
      <c r="H1921">
        <v>1914310502</v>
      </c>
      <c r="I1921" t="s">
        <v>131</v>
      </c>
      <c r="J1921" t="s">
        <v>230</v>
      </c>
      <c r="K1921" t="s">
        <v>133</v>
      </c>
      <c r="L1921" t="s">
        <v>6406</v>
      </c>
      <c r="M1921" t="s">
        <v>6444</v>
      </c>
      <c r="P1921" s="31" t="str">
        <f t="shared" si="90"/>
        <v>Ramjan Homoeo Hall (Dr. Amdadul Haq)</v>
      </c>
    </row>
    <row r="1922" spans="1:16" hidden="1">
      <c r="A1922" t="str">
        <f t="shared" ref="A1922:A1985" si="91">B1922&amp;"-"&amp;C1922</f>
        <v>54-396</v>
      </c>
      <c r="B1922">
        <f t="shared" ref="B1922:B1985" si="92">IF(C1922=C1921,B1921+1,1)</f>
        <v>54</v>
      </c>
      <c r="C1922">
        <v>396</v>
      </c>
      <c r="D1922" t="s">
        <v>6366</v>
      </c>
      <c r="E1922" t="s">
        <v>6387</v>
      </c>
      <c r="F1922">
        <v>7497</v>
      </c>
      <c r="G1922" t="s">
        <v>6388</v>
      </c>
      <c r="H1922">
        <v>1821083371</v>
      </c>
      <c r="I1922" t="s">
        <v>131</v>
      </c>
      <c r="J1922" t="s">
        <v>132</v>
      </c>
      <c r="K1922" t="s">
        <v>152</v>
      </c>
      <c r="L1922" t="s">
        <v>6368</v>
      </c>
      <c r="M1922" t="s">
        <v>6389</v>
      </c>
      <c r="P1922" s="31" t="str">
        <f t="shared" ref="P1922:P1985" si="93">PROPER(G1922&amp;" ("&amp;E1922&amp;")")</f>
        <v>Rofikullah Ho Hall (Dr. Rodikullah)</v>
      </c>
    </row>
    <row r="1923" spans="1:16" hidden="1">
      <c r="A1923" t="str">
        <f t="shared" si="91"/>
        <v>55-396</v>
      </c>
      <c r="B1923">
        <f t="shared" si="92"/>
        <v>55</v>
      </c>
      <c r="C1923">
        <v>396</v>
      </c>
      <c r="D1923" t="s">
        <v>6366</v>
      </c>
      <c r="E1923" t="s">
        <v>6396</v>
      </c>
      <c r="F1923">
        <v>7502</v>
      </c>
      <c r="G1923" t="s">
        <v>3211</v>
      </c>
      <c r="H1923">
        <v>1710543936</v>
      </c>
      <c r="I1923" t="s">
        <v>131</v>
      </c>
      <c r="J1923" t="s">
        <v>132</v>
      </c>
      <c r="K1923" t="s">
        <v>152</v>
      </c>
      <c r="L1923" t="s">
        <v>6368</v>
      </c>
      <c r="M1923" t="s">
        <v>6369</v>
      </c>
      <c r="P1923" s="31" t="str">
        <f t="shared" si="93"/>
        <v>Sadia Homoeo Hall (Dr. Sohidullah)</v>
      </c>
    </row>
    <row r="1924" spans="1:16" hidden="1">
      <c r="A1924" t="str">
        <f t="shared" si="91"/>
        <v>56-396</v>
      </c>
      <c r="B1924">
        <f t="shared" si="92"/>
        <v>56</v>
      </c>
      <c r="C1924">
        <v>396</v>
      </c>
      <c r="D1924" t="s">
        <v>6366</v>
      </c>
      <c r="E1924" t="s">
        <v>6466</v>
      </c>
      <c r="F1924">
        <v>7546</v>
      </c>
      <c r="G1924" t="s">
        <v>6467</v>
      </c>
      <c r="H1924">
        <v>1960134927</v>
      </c>
      <c r="I1924" t="s">
        <v>131</v>
      </c>
      <c r="J1924" t="s">
        <v>274</v>
      </c>
      <c r="K1924" t="s">
        <v>138</v>
      </c>
      <c r="L1924" t="s">
        <v>6444</v>
      </c>
      <c r="M1924" t="s">
        <v>6465</v>
      </c>
      <c r="P1924" s="31" t="str">
        <f t="shared" si="93"/>
        <v>Sahugh Ho Hall (Dr. Ieasive)</v>
      </c>
    </row>
    <row r="1925" spans="1:16" hidden="1">
      <c r="A1925" t="str">
        <f t="shared" si="91"/>
        <v>57-396</v>
      </c>
      <c r="B1925">
        <f t="shared" si="92"/>
        <v>57</v>
      </c>
      <c r="C1925">
        <v>396</v>
      </c>
      <c r="D1925" t="s">
        <v>6366</v>
      </c>
      <c r="E1925" t="s">
        <v>6430</v>
      </c>
      <c r="F1925">
        <v>7519</v>
      </c>
      <c r="G1925" t="s">
        <v>344</v>
      </c>
      <c r="H1925">
        <v>1915023996</v>
      </c>
      <c r="I1925" t="s">
        <v>131</v>
      </c>
      <c r="J1925" t="s">
        <v>397</v>
      </c>
      <c r="K1925" t="s">
        <v>138</v>
      </c>
      <c r="L1925" t="s">
        <v>6401</v>
      </c>
      <c r="M1925" t="s">
        <v>6429</v>
      </c>
      <c r="P1925" s="31" t="str">
        <f t="shared" si="93"/>
        <v>Sattar Homoeo Hall (Dr. Sattar)</v>
      </c>
    </row>
    <row r="1926" spans="1:16" hidden="1">
      <c r="A1926" t="str">
        <f t="shared" si="91"/>
        <v>58-396</v>
      </c>
      <c r="B1926">
        <f t="shared" si="92"/>
        <v>58</v>
      </c>
      <c r="C1926">
        <v>396</v>
      </c>
      <c r="D1926" t="s">
        <v>6366</v>
      </c>
      <c r="E1926" t="s">
        <v>6408</v>
      </c>
      <c r="F1926">
        <v>7508</v>
      </c>
      <c r="G1926" t="s">
        <v>3462</v>
      </c>
      <c r="H1926">
        <v>1921709383</v>
      </c>
      <c r="I1926" t="s">
        <v>131</v>
      </c>
      <c r="J1926" t="s">
        <v>172</v>
      </c>
      <c r="K1926" t="s">
        <v>133</v>
      </c>
      <c r="L1926" t="s">
        <v>6406</v>
      </c>
      <c r="M1926" t="s">
        <v>6407</v>
      </c>
      <c r="P1926" s="31" t="str">
        <f t="shared" si="93"/>
        <v>Seba Ho Hall (Dr. Wahab)</v>
      </c>
    </row>
    <row r="1927" spans="1:16" hidden="1">
      <c r="A1927" t="str">
        <f t="shared" si="91"/>
        <v>59-396</v>
      </c>
      <c r="B1927">
        <f t="shared" si="92"/>
        <v>59</v>
      </c>
      <c r="C1927">
        <v>396</v>
      </c>
      <c r="D1927" t="s">
        <v>6366</v>
      </c>
      <c r="E1927" t="s">
        <v>6408</v>
      </c>
      <c r="F1927">
        <v>7537</v>
      </c>
      <c r="G1927" t="s">
        <v>196</v>
      </c>
      <c r="H1927">
        <v>1921709383</v>
      </c>
      <c r="I1927" t="s">
        <v>131</v>
      </c>
      <c r="J1927" t="s">
        <v>274</v>
      </c>
      <c r="K1927" t="s">
        <v>152</v>
      </c>
      <c r="L1927" t="s">
        <v>6401</v>
      </c>
      <c r="M1927" t="s">
        <v>6407</v>
      </c>
      <c r="P1927" s="31" t="str">
        <f t="shared" si="93"/>
        <v>Seba Homoeo Hall (Dr. Wahab)</v>
      </c>
    </row>
    <row r="1928" spans="1:16" hidden="1">
      <c r="A1928" t="str">
        <f t="shared" si="91"/>
        <v>60-396</v>
      </c>
      <c r="B1928">
        <f t="shared" si="92"/>
        <v>60</v>
      </c>
      <c r="C1928">
        <v>396</v>
      </c>
      <c r="D1928" t="s">
        <v>6366</v>
      </c>
      <c r="E1928" t="s">
        <v>2269</v>
      </c>
      <c r="F1928">
        <v>7525</v>
      </c>
      <c r="G1928" t="s">
        <v>6441</v>
      </c>
      <c r="H1928">
        <v>1726354062</v>
      </c>
      <c r="I1928" t="s">
        <v>131</v>
      </c>
      <c r="J1928" t="s">
        <v>230</v>
      </c>
      <c r="K1928" t="s">
        <v>133</v>
      </c>
      <c r="L1928" t="s">
        <v>6406</v>
      </c>
      <c r="M1928" t="s">
        <v>6440</v>
      </c>
      <c r="P1928" s="31" t="str">
        <f t="shared" si="93"/>
        <v>Sebaloy Ho Hall (Dr. Tapan)</v>
      </c>
    </row>
    <row r="1929" spans="1:16" hidden="1">
      <c r="A1929" t="str">
        <f t="shared" si="91"/>
        <v>61-396</v>
      </c>
      <c r="B1929">
        <f t="shared" si="92"/>
        <v>61</v>
      </c>
      <c r="C1929">
        <v>396</v>
      </c>
      <c r="D1929" t="s">
        <v>6366</v>
      </c>
      <c r="E1929" t="s">
        <v>6425</v>
      </c>
      <c r="F1929">
        <v>7517</v>
      </c>
      <c r="G1929" t="s">
        <v>6426</v>
      </c>
      <c r="H1929">
        <v>1820216974</v>
      </c>
      <c r="I1929" t="s">
        <v>131</v>
      </c>
      <c r="J1929" t="s">
        <v>397</v>
      </c>
      <c r="K1929" t="s">
        <v>138</v>
      </c>
      <c r="L1929" t="s">
        <v>6418</v>
      </c>
      <c r="M1929" t="s">
        <v>6427</v>
      </c>
      <c r="P1929" s="31" t="str">
        <f t="shared" si="93"/>
        <v>Sebashom Homoeo Hall (Dr. Sohidul)</v>
      </c>
    </row>
    <row r="1930" spans="1:16" hidden="1">
      <c r="A1930" t="str">
        <f t="shared" si="91"/>
        <v>62-396</v>
      </c>
      <c r="B1930">
        <f t="shared" si="92"/>
        <v>62</v>
      </c>
      <c r="C1930">
        <v>396</v>
      </c>
      <c r="D1930" t="s">
        <v>6366</v>
      </c>
      <c r="E1930" t="s">
        <v>7169</v>
      </c>
      <c r="F1930">
        <v>7951</v>
      </c>
      <c r="G1930" t="s">
        <v>7170</v>
      </c>
      <c r="H1930" t="s">
        <v>7171</v>
      </c>
      <c r="I1930" t="s">
        <v>4027</v>
      </c>
      <c r="J1930" t="s">
        <v>397</v>
      </c>
      <c r="K1930" t="s">
        <v>4002</v>
      </c>
      <c r="L1930" t="s">
        <v>7172</v>
      </c>
      <c r="M1930" t="s">
        <v>7121</v>
      </c>
      <c r="P1930" s="31" t="str">
        <f t="shared" si="93"/>
        <v>Shorif Homoeo Hall (Soriful Islam)</v>
      </c>
    </row>
    <row r="1931" spans="1:16" hidden="1">
      <c r="A1931" t="str">
        <f t="shared" si="91"/>
        <v>63-396</v>
      </c>
      <c r="B1931">
        <f t="shared" si="92"/>
        <v>63</v>
      </c>
      <c r="C1931">
        <v>396</v>
      </c>
      <c r="D1931" t="s">
        <v>6366</v>
      </c>
      <c r="E1931" t="s">
        <v>6481</v>
      </c>
      <c r="F1931">
        <v>7557</v>
      </c>
      <c r="G1931" t="s">
        <v>6482</v>
      </c>
      <c r="H1931">
        <v>1953087471</v>
      </c>
      <c r="I1931" t="s">
        <v>131</v>
      </c>
      <c r="J1931" t="s">
        <v>306</v>
      </c>
      <c r="K1931" t="s">
        <v>133</v>
      </c>
      <c r="L1931" t="s">
        <v>6444</v>
      </c>
      <c r="M1931" t="s">
        <v>6406</v>
      </c>
      <c r="P1931" s="31" t="str">
        <f t="shared" si="93"/>
        <v>Sikdar Homoeo Hall (Dr. Toffajal)</v>
      </c>
    </row>
    <row r="1932" spans="1:16" hidden="1">
      <c r="A1932" t="str">
        <f t="shared" si="91"/>
        <v>64-396</v>
      </c>
      <c r="B1932">
        <f t="shared" si="92"/>
        <v>64</v>
      </c>
      <c r="C1932">
        <v>396</v>
      </c>
      <c r="D1932" t="s">
        <v>6366</v>
      </c>
      <c r="E1932" t="s">
        <v>6419</v>
      </c>
      <c r="F1932">
        <v>7514</v>
      </c>
      <c r="G1932" t="s">
        <v>6420</v>
      </c>
      <c r="H1932">
        <v>1734472832</v>
      </c>
      <c r="I1932" t="s">
        <v>131</v>
      </c>
      <c r="J1932" t="s">
        <v>397</v>
      </c>
      <c r="K1932" t="s">
        <v>152</v>
      </c>
      <c r="L1932" t="s">
        <v>6418</v>
      </c>
      <c r="M1932" t="s">
        <v>1359</v>
      </c>
      <c r="P1932" s="31" t="str">
        <f t="shared" si="93"/>
        <v>Sodes Ho Hall (Dr.  Motin)</v>
      </c>
    </row>
    <row r="1933" spans="1:16" hidden="1">
      <c r="A1933" t="str">
        <f t="shared" si="91"/>
        <v>65-396</v>
      </c>
      <c r="B1933">
        <f t="shared" si="92"/>
        <v>65</v>
      </c>
      <c r="C1933">
        <v>396</v>
      </c>
      <c r="D1933" t="s">
        <v>6366</v>
      </c>
      <c r="E1933" t="s">
        <v>6435</v>
      </c>
      <c r="F1933">
        <v>7522</v>
      </c>
      <c r="G1933" t="s">
        <v>6436</v>
      </c>
      <c r="H1933">
        <v>1921987923</v>
      </c>
      <c r="I1933" t="s">
        <v>131</v>
      </c>
      <c r="J1933" t="s">
        <v>397</v>
      </c>
      <c r="K1933" t="s">
        <v>138</v>
      </c>
      <c r="L1933" t="s">
        <v>6401</v>
      </c>
      <c r="M1933" t="s">
        <v>1359</v>
      </c>
      <c r="P1933" s="31" t="str">
        <f t="shared" si="93"/>
        <v>Sokonna Ho Hall (Dr. Sopon)</v>
      </c>
    </row>
    <row r="1934" spans="1:16" hidden="1">
      <c r="A1934" t="str">
        <f t="shared" si="91"/>
        <v>66-396</v>
      </c>
      <c r="B1934">
        <f t="shared" si="92"/>
        <v>66</v>
      </c>
      <c r="C1934">
        <v>396</v>
      </c>
      <c r="D1934" t="s">
        <v>6366</v>
      </c>
      <c r="E1934" t="s">
        <v>6423</v>
      </c>
      <c r="F1934">
        <v>7516</v>
      </c>
      <c r="G1934" t="s">
        <v>6424</v>
      </c>
      <c r="H1934">
        <v>1959985020</v>
      </c>
      <c r="I1934" t="s">
        <v>131</v>
      </c>
      <c r="J1934" t="s">
        <v>397</v>
      </c>
      <c r="K1934" t="s">
        <v>133</v>
      </c>
      <c r="L1934" t="s">
        <v>6418</v>
      </c>
      <c r="M1934" t="s">
        <v>1359</v>
      </c>
      <c r="P1934" s="31" t="str">
        <f t="shared" si="93"/>
        <v>Soltan Ho Hall (Dr. Soltan)</v>
      </c>
    </row>
    <row r="1935" spans="1:16" hidden="1">
      <c r="A1935" t="str">
        <f t="shared" si="91"/>
        <v>67-396</v>
      </c>
      <c r="B1935">
        <f t="shared" si="92"/>
        <v>67</v>
      </c>
      <c r="C1935">
        <v>396</v>
      </c>
      <c r="D1935" t="s">
        <v>6366</v>
      </c>
      <c r="E1935" t="s">
        <v>6477</v>
      </c>
      <c r="F1935">
        <v>7554</v>
      </c>
      <c r="G1935" t="s">
        <v>6478</v>
      </c>
      <c r="H1935">
        <v>1740396987</v>
      </c>
      <c r="I1935" t="s">
        <v>131</v>
      </c>
      <c r="J1935" t="s">
        <v>306</v>
      </c>
      <c r="K1935" t="s">
        <v>152</v>
      </c>
      <c r="L1935" t="s">
        <v>6444</v>
      </c>
      <c r="M1935" t="s">
        <v>6406</v>
      </c>
      <c r="P1935" s="31" t="str">
        <f t="shared" si="93"/>
        <v>Sorobi Ho Hall (Dr. Sorobi)</v>
      </c>
    </row>
    <row r="1936" spans="1:16" hidden="1">
      <c r="A1936" t="str">
        <f t="shared" si="91"/>
        <v>68-396</v>
      </c>
      <c r="B1936">
        <f t="shared" si="92"/>
        <v>68</v>
      </c>
      <c r="C1936">
        <v>396</v>
      </c>
      <c r="D1936" t="s">
        <v>6366</v>
      </c>
      <c r="E1936" t="s">
        <v>3473</v>
      </c>
      <c r="F1936">
        <v>7553</v>
      </c>
      <c r="G1936" t="s">
        <v>6476</v>
      </c>
      <c r="H1936">
        <v>1722118101</v>
      </c>
      <c r="I1936" t="s">
        <v>131</v>
      </c>
      <c r="J1936" t="s">
        <v>306</v>
      </c>
      <c r="K1936" t="s">
        <v>152</v>
      </c>
      <c r="L1936" t="s">
        <v>6444</v>
      </c>
      <c r="M1936" t="s">
        <v>6406</v>
      </c>
      <c r="P1936" s="31" t="str">
        <f t="shared" si="93"/>
        <v>Sree Guro Homoeo Hall (Dr. Narayon)</v>
      </c>
    </row>
    <row r="1937" spans="1:16" hidden="1">
      <c r="A1937" t="str">
        <f t="shared" si="91"/>
        <v>69-396</v>
      </c>
      <c r="B1937">
        <f t="shared" si="92"/>
        <v>69</v>
      </c>
      <c r="C1937">
        <v>396</v>
      </c>
      <c r="D1937" t="s">
        <v>6366</v>
      </c>
      <c r="E1937" t="s">
        <v>529</v>
      </c>
      <c r="F1937">
        <v>7524</v>
      </c>
      <c r="G1937" t="s">
        <v>6439</v>
      </c>
      <c r="H1937">
        <v>1727276414</v>
      </c>
      <c r="I1937" t="s">
        <v>131</v>
      </c>
      <c r="J1937" t="s">
        <v>230</v>
      </c>
      <c r="K1937" t="s">
        <v>133</v>
      </c>
      <c r="L1937" t="s">
        <v>6406</v>
      </c>
      <c r="M1937" t="s">
        <v>6440</v>
      </c>
      <c r="P1937" s="31" t="str">
        <f t="shared" si="93"/>
        <v>Sree Krishno Ho Hall (Dr. Sonjoy)</v>
      </c>
    </row>
    <row r="1938" spans="1:16" hidden="1">
      <c r="A1938" t="str">
        <f t="shared" si="91"/>
        <v>70-396</v>
      </c>
      <c r="B1938">
        <f t="shared" si="92"/>
        <v>70</v>
      </c>
      <c r="C1938">
        <v>396</v>
      </c>
      <c r="D1938" t="s">
        <v>6366</v>
      </c>
      <c r="E1938" t="s">
        <v>6433</v>
      </c>
      <c r="F1938">
        <v>7521</v>
      </c>
      <c r="G1938" t="s">
        <v>6434</v>
      </c>
      <c r="H1938">
        <v>1737748161</v>
      </c>
      <c r="I1938" t="s">
        <v>131</v>
      </c>
      <c r="J1938" t="s">
        <v>397</v>
      </c>
      <c r="K1938" t="s">
        <v>133</v>
      </c>
      <c r="L1938" t="s">
        <v>6401</v>
      </c>
      <c r="M1938" t="s">
        <v>6429</v>
      </c>
      <c r="P1938" s="31" t="str">
        <f t="shared" si="93"/>
        <v>Sristi Homoeo Hall (Dr. Sottananda)</v>
      </c>
    </row>
    <row r="1939" spans="1:16" hidden="1">
      <c r="A1939" t="str">
        <f t="shared" si="91"/>
        <v>71-396</v>
      </c>
      <c r="B1939">
        <f t="shared" si="92"/>
        <v>71</v>
      </c>
      <c r="C1939">
        <v>396</v>
      </c>
      <c r="D1939" t="s">
        <v>6366</v>
      </c>
      <c r="E1939" t="s">
        <v>6460</v>
      </c>
      <c r="F1939">
        <v>7543</v>
      </c>
      <c r="G1939" t="s">
        <v>6461</v>
      </c>
      <c r="H1939">
        <v>1740602271</v>
      </c>
      <c r="I1939" t="s">
        <v>131</v>
      </c>
      <c r="J1939" t="s">
        <v>274</v>
      </c>
      <c r="K1939" t="s">
        <v>138</v>
      </c>
      <c r="L1939" t="s">
        <v>6444</v>
      </c>
      <c r="M1939" t="s">
        <v>6462</v>
      </c>
      <c r="P1939" s="31" t="str">
        <f t="shared" si="93"/>
        <v>Tipu Homoeo Hall (Dr. Tipu)</v>
      </c>
    </row>
    <row r="1940" spans="1:16" hidden="1">
      <c r="A1940" t="str">
        <f t="shared" si="91"/>
        <v>72-396</v>
      </c>
      <c r="B1940">
        <f t="shared" si="92"/>
        <v>72</v>
      </c>
      <c r="C1940">
        <v>396</v>
      </c>
      <c r="D1940" t="s">
        <v>6366</v>
      </c>
      <c r="E1940" t="s">
        <v>6456</v>
      </c>
      <c r="F1940">
        <v>7540</v>
      </c>
      <c r="G1940" t="s">
        <v>6457</v>
      </c>
      <c r="H1940">
        <v>1741113011</v>
      </c>
      <c r="I1940" t="s">
        <v>131</v>
      </c>
      <c r="J1940" t="s">
        <v>274</v>
      </c>
      <c r="K1940" t="s">
        <v>138</v>
      </c>
      <c r="L1940" t="s">
        <v>6401</v>
      </c>
      <c r="M1940" t="s">
        <v>1359</v>
      </c>
      <c r="P1940" s="31" t="str">
        <f t="shared" si="93"/>
        <v>Tripti Ho Hall (Dr. Pranes)</v>
      </c>
    </row>
    <row r="1941" spans="1:16" hidden="1">
      <c r="A1941" t="str">
        <f t="shared" si="91"/>
        <v>73-396</v>
      </c>
      <c r="B1941">
        <f t="shared" si="92"/>
        <v>73</v>
      </c>
      <c r="C1941">
        <v>396</v>
      </c>
      <c r="D1941" t="s">
        <v>6366</v>
      </c>
      <c r="E1941" t="s">
        <v>6456</v>
      </c>
      <c r="F1941">
        <v>7548</v>
      </c>
      <c r="G1941" t="s">
        <v>6469</v>
      </c>
      <c r="H1941">
        <v>1741113011</v>
      </c>
      <c r="I1941" t="s">
        <v>131</v>
      </c>
      <c r="J1941" t="s">
        <v>306</v>
      </c>
      <c r="K1941" t="s">
        <v>138</v>
      </c>
      <c r="L1941" t="s">
        <v>6444</v>
      </c>
      <c r="M1941" t="s">
        <v>6406</v>
      </c>
      <c r="P1941" s="31" t="str">
        <f t="shared" si="93"/>
        <v>Tripti Homoeo Hall (Dr. Pranes)</v>
      </c>
    </row>
    <row r="1942" spans="1:16" hidden="1">
      <c r="A1942" t="str">
        <f t="shared" si="91"/>
        <v>1-402</v>
      </c>
      <c r="B1942">
        <f t="shared" si="92"/>
        <v>1</v>
      </c>
      <c r="C1942">
        <v>402</v>
      </c>
      <c r="D1942" t="s">
        <v>35</v>
      </c>
      <c r="E1942" t="s">
        <v>11154</v>
      </c>
      <c r="F1942">
        <v>10908</v>
      </c>
      <c r="G1942" t="s">
        <v>11155</v>
      </c>
      <c r="H1942">
        <v>1862377027</v>
      </c>
      <c r="I1942" t="s">
        <v>131</v>
      </c>
      <c r="J1942" t="s">
        <v>132</v>
      </c>
      <c r="K1942" t="s">
        <v>152</v>
      </c>
      <c r="L1942" t="s">
        <v>10767</v>
      </c>
      <c r="M1942" t="s">
        <v>19004</v>
      </c>
      <c r="P1942" s="31" t="str">
        <f t="shared" si="93"/>
        <v>Heniman Homoeo Hall-1 (Dr.Sona Ram Dey)</v>
      </c>
    </row>
    <row r="1943" spans="1:16" hidden="1">
      <c r="A1943" t="str">
        <f t="shared" si="91"/>
        <v>2-402</v>
      </c>
      <c r="B1943">
        <f t="shared" si="92"/>
        <v>2</v>
      </c>
      <c r="C1943">
        <v>402</v>
      </c>
      <c r="D1943" t="s">
        <v>35</v>
      </c>
      <c r="E1943" t="s">
        <v>10840</v>
      </c>
      <c r="F1943">
        <v>10794</v>
      </c>
      <c r="G1943" t="s">
        <v>3335</v>
      </c>
      <c r="H1943">
        <v>1814122544</v>
      </c>
      <c r="I1943" t="s">
        <v>131</v>
      </c>
      <c r="J1943" t="s">
        <v>2596</v>
      </c>
      <c r="K1943" t="s">
        <v>133</v>
      </c>
      <c r="L1943" t="s">
        <v>10767</v>
      </c>
      <c r="M1943" t="s">
        <v>19005</v>
      </c>
      <c r="P1943" s="31" t="str">
        <f t="shared" si="93"/>
        <v>Prova Homoeo Hall (Dr. Jogonnath Dhe)</v>
      </c>
    </row>
    <row r="1944" spans="1:16" hidden="1">
      <c r="A1944" t="str">
        <f t="shared" si="91"/>
        <v>3-402</v>
      </c>
      <c r="B1944">
        <f t="shared" si="92"/>
        <v>3</v>
      </c>
      <c r="C1944">
        <v>402</v>
      </c>
      <c r="D1944" t="s">
        <v>35</v>
      </c>
      <c r="E1944" t="s">
        <v>10766</v>
      </c>
      <c r="F1944">
        <v>10766</v>
      </c>
      <c r="G1944" t="s">
        <v>6069</v>
      </c>
      <c r="H1944">
        <v>1872024184</v>
      </c>
      <c r="I1944" t="s">
        <v>131</v>
      </c>
      <c r="J1944" t="s">
        <v>2596</v>
      </c>
      <c r="K1944" t="s">
        <v>152</v>
      </c>
      <c r="L1944" t="s">
        <v>10767</v>
      </c>
      <c r="M1944" t="s">
        <v>19006</v>
      </c>
      <c r="P1944" s="31" t="str">
        <f t="shared" si="93"/>
        <v>Rajshahi Homoeo Hall (Dr. S.Boshu)</v>
      </c>
    </row>
    <row r="1945" spans="1:16" hidden="1">
      <c r="A1945" t="str">
        <f t="shared" si="91"/>
        <v>4-402</v>
      </c>
      <c r="B1945">
        <f t="shared" si="92"/>
        <v>4</v>
      </c>
      <c r="C1945">
        <v>402</v>
      </c>
      <c r="D1945" t="s">
        <v>35</v>
      </c>
      <c r="E1945" t="s">
        <v>15145</v>
      </c>
      <c r="F1945">
        <v>12810</v>
      </c>
      <c r="G1945" t="s">
        <v>15146</v>
      </c>
      <c r="H1945">
        <v>1825446199</v>
      </c>
      <c r="I1945" t="s">
        <v>131</v>
      </c>
      <c r="K1945" t="s">
        <v>138</v>
      </c>
      <c r="L1945" t="s">
        <v>10619</v>
      </c>
      <c r="M1945" t="s">
        <v>15147</v>
      </c>
      <c r="P1945" s="31" t="str">
        <f t="shared" si="93"/>
        <v>Sankar Homoeo Hall  (Dr.Sankar Babu)</v>
      </c>
    </row>
    <row r="1946" spans="1:16" hidden="1">
      <c r="A1946" t="str">
        <f t="shared" si="91"/>
        <v>1-404</v>
      </c>
      <c r="B1946">
        <f t="shared" si="92"/>
        <v>1</v>
      </c>
      <c r="C1946">
        <v>404</v>
      </c>
      <c r="D1946" t="s">
        <v>100</v>
      </c>
      <c r="E1946" t="s">
        <v>817</v>
      </c>
      <c r="F1946">
        <v>4158</v>
      </c>
      <c r="G1946" t="s">
        <v>818</v>
      </c>
      <c r="H1946">
        <v>1721952496</v>
      </c>
      <c r="I1946" t="s">
        <v>131</v>
      </c>
      <c r="J1946" t="s">
        <v>397</v>
      </c>
      <c r="K1946" t="s">
        <v>133</v>
      </c>
      <c r="L1946" t="s">
        <v>756</v>
      </c>
      <c r="M1946" t="s">
        <v>756</v>
      </c>
      <c r="P1946" s="31" t="str">
        <f t="shared" si="93"/>
        <v>Alam Homoeo Hall (Dr. Alam)</v>
      </c>
    </row>
    <row r="1947" spans="1:16" hidden="1">
      <c r="A1947" t="str">
        <f t="shared" si="91"/>
        <v>2-404</v>
      </c>
      <c r="B1947">
        <f t="shared" si="92"/>
        <v>2</v>
      </c>
      <c r="C1947">
        <v>404</v>
      </c>
      <c r="D1947" t="s">
        <v>100</v>
      </c>
      <c r="E1947" t="s">
        <v>14875</v>
      </c>
      <c r="F1947">
        <v>12691</v>
      </c>
      <c r="G1947" t="s">
        <v>14876</v>
      </c>
      <c r="H1947">
        <v>1737035354</v>
      </c>
      <c r="I1947" t="s">
        <v>11164</v>
      </c>
      <c r="J1947" t="s">
        <v>132</v>
      </c>
      <c r="K1947" t="s">
        <v>1402</v>
      </c>
      <c r="L1947" t="s">
        <v>14877</v>
      </c>
      <c r="M1947" t="s">
        <v>14878</v>
      </c>
      <c r="P1947" s="31" t="str">
        <f t="shared" si="93"/>
        <v>Alfurkan Homoeo Hall (Dr. Anarul Islam)</v>
      </c>
    </row>
    <row r="1948" spans="1:16" hidden="1">
      <c r="A1948" t="str">
        <f t="shared" si="91"/>
        <v>3-404</v>
      </c>
      <c r="B1948">
        <f t="shared" si="92"/>
        <v>3</v>
      </c>
      <c r="C1948">
        <v>404</v>
      </c>
      <c r="D1948" t="s">
        <v>100</v>
      </c>
      <c r="E1948" t="s">
        <v>779</v>
      </c>
      <c r="F1948">
        <v>4141</v>
      </c>
      <c r="G1948" t="s">
        <v>780</v>
      </c>
      <c r="H1948">
        <v>1750022848</v>
      </c>
      <c r="I1948" t="s">
        <v>131</v>
      </c>
      <c r="J1948" t="s">
        <v>172</v>
      </c>
      <c r="K1948" t="s">
        <v>152</v>
      </c>
      <c r="L1948" t="s">
        <v>769</v>
      </c>
      <c r="M1948" t="s">
        <v>778</v>
      </c>
      <c r="P1948" s="31" t="str">
        <f t="shared" si="93"/>
        <v>Azad Homoeo Hall (Dr. Azad)</v>
      </c>
    </row>
    <row r="1949" spans="1:16" hidden="1">
      <c r="A1949" t="str">
        <f t="shared" si="91"/>
        <v>4-404</v>
      </c>
      <c r="B1949">
        <f t="shared" si="92"/>
        <v>4</v>
      </c>
      <c r="C1949">
        <v>404</v>
      </c>
      <c r="D1949" t="s">
        <v>100</v>
      </c>
      <c r="E1949" t="s">
        <v>358</v>
      </c>
      <c r="F1949">
        <v>4169</v>
      </c>
      <c r="G1949" t="s">
        <v>834</v>
      </c>
      <c r="H1949">
        <v>1718163025</v>
      </c>
      <c r="I1949" t="s">
        <v>131</v>
      </c>
      <c r="J1949" t="s">
        <v>230</v>
      </c>
      <c r="K1949" t="s">
        <v>138</v>
      </c>
      <c r="L1949" t="s">
        <v>831</v>
      </c>
      <c r="M1949" t="s">
        <v>831</v>
      </c>
      <c r="P1949" s="31" t="str">
        <f t="shared" si="93"/>
        <v>Babol Homoeo Hall (Dr.)</v>
      </c>
    </row>
    <row r="1950" spans="1:16" hidden="1">
      <c r="A1950" t="str">
        <f t="shared" si="91"/>
        <v>5-404</v>
      </c>
      <c r="B1950">
        <f t="shared" si="92"/>
        <v>5</v>
      </c>
      <c r="C1950">
        <v>404</v>
      </c>
      <c r="D1950" t="s">
        <v>100</v>
      </c>
      <c r="E1950" t="s">
        <v>829</v>
      </c>
      <c r="F1950">
        <v>4167</v>
      </c>
      <c r="G1950" t="s">
        <v>830</v>
      </c>
      <c r="H1950">
        <v>1712651631</v>
      </c>
      <c r="I1950" t="s">
        <v>131</v>
      </c>
      <c r="J1950" t="s">
        <v>230</v>
      </c>
      <c r="K1950" t="s">
        <v>138</v>
      </c>
      <c r="L1950" t="s">
        <v>831</v>
      </c>
      <c r="M1950" t="s">
        <v>831</v>
      </c>
      <c r="P1950" s="31" t="str">
        <f t="shared" si="93"/>
        <v>Babor Homoeo Hall (Dr. Sehabul)</v>
      </c>
    </row>
    <row r="1951" spans="1:16" hidden="1">
      <c r="A1951" t="str">
        <f t="shared" si="91"/>
        <v>6-404</v>
      </c>
      <c r="B1951">
        <f t="shared" si="92"/>
        <v>6</v>
      </c>
      <c r="C1951">
        <v>404</v>
      </c>
      <c r="D1951" t="s">
        <v>100</v>
      </c>
      <c r="E1951" t="s">
        <v>11296</v>
      </c>
      <c r="F1951">
        <v>4142</v>
      </c>
      <c r="G1951" t="s">
        <v>781</v>
      </c>
      <c r="H1951">
        <v>1729600906</v>
      </c>
      <c r="I1951" t="s">
        <v>131</v>
      </c>
      <c r="J1951" t="s">
        <v>172</v>
      </c>
      <c r="K1951" t="s">
        <v>138</v>
      </c>
      <c r="L1951" t="s">
        <v>769</v>
      </c>
      <c r="M1951" t="s">
        <v>782</v>
      </c>
      <c r="P1951" s="31" t="str">
        <f t="shared" si="93"/>
        <v>Babul Homoeo Hall (Dr.Babul)</v>
      </c>
    </row>
    <row r="1952" spans="1:16" hidden="1">
      <c r="A1952" t="str">
        <f t="shared" si="91"/>
        <v>7-404</v>
      </c>
      <c r="B1952">
        <f t="shared" si="92"/>
        <v>7</v>
      </c>
      <c r="C1952">
        <v>404</v>
      </c>
      <c r="D1952" t="s">
        <v>100</v>
      </c>
      <c r="E1952" t="s">
        <v>437</v>
      </c>
      <c r="F1952">
        <v>4124</v>
      </c>
      <c r="G1952" t="s">
        <v>447</v>
      </c>
      <c r="H1952">
        <v>1784738851</v>
      </c>
      <c r="I1952" t="s">
        <v>131</v>
      </c>
      <c r="J1952" t="s">
        <v>132</v>
      </c>
      <c r="K1952" t="s">
        <v>133</v>
      </c>
      <c r="L1952" t="s">
        <v>756</v>
      </c>
      <c r="M1952" t="s">
        <v>757</v>
      </c>
      <c r="P1952" s="31" t="str">
        <f t="shared" si="93"/>
        <v>Biswas Homoeo Hall (Dr. Samsul)</v>
      </c>
    </row>
    <row r="1953" spans="1:16" hidden="1">
      <c r="A1953" t="str">
        <f t="shared" si="91"/>
        <v>8-404</v>
      </c>
      <c r="B1953">
        <f t="shared" si="92"/>
        <v>8</v>
      </c>
      <c r="C1953">
        <v>404</v>
      </c>
      <c r="D1953" t="s">
        <v>100</v>
      </c>
      <c r="E1953" t="s">
        <v>14888</v>
      </c>
      <c r="F1953">
        <v>12695</v>
      </c>
      <c r="G1953" t="s">
        <v>14889</v>
      </c>
      <c r="H1953">
        <v>1710966643</v>
      </c>
      <c r="I1953" t="s">
        <v>131</v>
      </c>
      <c r="J1953" t="s">
        <v>14890</v>
      </c>
      <c r="K1953" t="s">
        <v>1402</v>
      </c>
      <c r="L1953" t="s">
        <v>14891</v>
      </c>
      <c r="M1953" t="s">
        <v>14892</v>
      </c>
      <c r="P1953" s="31" t="str">
        <f t="shared" si="93"/>
        <v>Bokul Homoeo Hall (Dr.Papiya Sultana)</v>
      </c>
    </row>
    <row r="1954" spans="1:16" hidden="1">
      <c r="A1954" t="str">
        <f t="shared" si="91"/>
        <v>9-404</v>
      </c>
      <c r="B1954">
        <f t="shared" si="92"/>
        <v>9</v>
      </c>
      <c r="C1954">
        <v>404</v>
      </c>
      <c r="D1954" t="s">
        <v>100</v>
      </c>
      <c r="E1954" t="s">
        <v>754</v>
      </c>
      <c r="F1954">
        <v>4123</v>
      </c>
      <c r="G1954" t="s">
        <v>755</v>
      </c>
      <c r="H1954">
        <v>1850479862</v>
      </c>
      <c r="I1954" t="s">
        <v>131</v>
      </c>
      <c r="J1954" t="s">
        <v>132</v>
      </c>
      <c r="K1954" t="s">
        <v>152</v>
      </c>
      <c r="L1954" t="s">
        <v>756</v>
      </c>
      <c r="M1954" t="s">
        <v>757</v>
      </c>
      <c r="P1954" s="31" t="str">
        <f t="shared" si="93"/>
        <v>Brothers Homoeo Hall (Dr. Nazrul)</v>
      </c>
    </row>
    <row r="1955" spans="1:16" hidden="1">
      <c r="A1955" t="str">
        <f t="shared" si="91"/>
        <v>10-404</v>
      </c>
      <c r="B1955">
        <f t="shared" si="92"/>
        <v>10</v>
      </c>
      <c r="C1955">
        <v>404</v>
      </c>
      <c r="D1955" t="s">
        <v>100</v>
      </c>
      <c r="E1955" t="s">
        <v>16906</v>
      </c>
      <c r="F1955">
        <v>13625</v>
      </c>
      <c r="G1955" t="s">
        <v>16907</v>
      </c>
      <c r="H1955">
        <v>1722469636</v>
      </c>
      <c r="I1955" t="s">
        <v>131</v>
      </c>
      <c r="J1955" t="s">
        <v>230</v>
      </c>
      <c r="K1955" t="s">
        <v>1315</v>
      </c>
      <c r="L1955" t="s">
        <v>14891</v>
      </c>
      <c r="M1955" t="s">
        <v>16908</v>
      </c>
      <c r="P1955" s="31" t="str">
        <f t="shared" si="93"/>
        <v>Bulbul Homoeo Hall (Dr.Abdus Samad)</v>
      </c>
    </row>
    <row r="1956" spans="1:16" hidden="1">
      <c r="A1956" t="str">
        <f t="shared" si="91"/>
        <v>11-404</v>
      </c>
      <c r="B1956">
        <f t="shared" si="92"/>
        <v>11</v>
      </c>
      <c r="C1956">
        <v>404</v>
      </c>
      <c r="D1956" t="s">
        <v>100</v>
      </c>
      <c r="E1956" t="s">
        <v>773</v>
      </c>
      <c r="F1956">
        <v>4139</v>
      </c>
      <c r="G1956" t="s">
        <v>774</v>
      </c>
      <c r="H1956">
        <v>1726166511</v>
      </c>
      <c r="I1956" t="s">
        <v>131</v>
      </c>
      <c r="J1956" t="s">
        <v>172</v>
      </c>
      <c r="K1956" t="s">
        <v>152</v>
      </c>
      <c r="L1956" t="s">
        <v>769</v>
      </c>
      <c r="M1956" t="s">
        <v>775</v>
      </c>
      <c r="P1956" s="31" t="str">
        <f t="shared" si="93"/>
        <v>Chowdhury Homoeo Hall (Dr. Asraful)</v>
      </c>
    </row>
    <row r="1957" spans="1:16" hidden="1">
      <c r="A1957" t="str">
        <f t="shared" si="91"/>
        <v>12-404</v>
      </c>
      <c r="B1957">
        <f t="shared" si="92"/>
        <v>12</v>
      </c>
      <c r="C1957">
        <v>404</v>
      </c>
      <c r="D1957" t="s">
        <v>100</v>
      </c>
      <c r="E1957" t="s">
        <v>18011</v>
      </c>
      <c r="F1957">
        <v>15729</v>
      </c>
      <c r="G1957" t="s">
        <v>18012</v>
      </c>
      <c r="H1957">
        <v>1770063162</v>
      </c>
      <c r="I1957" t="s">
        <v>131</v>
      </c>
      <c r="J1957" t="s">
        <v>18013</v>
      </c>
      <c r="K1957" t="s">
        <v>1315</v>
      </c>
      <c r="L1957" t="s">
        <v>15704</v>
      </c>
      <c r="M1957" t="s">
        <v>18014</v>
      </c>
      <c r="P1957" s="31" t="str">
        <f t="shared" si="93"/>
        <v>Ha Mim Homoeo Hall  (Dr. Ha Mim Hossain )</v>
      </c>
    </row>
    <row r="1958" spans="1:16" hidden="1">
      <c r="A1958" t="str">
        <f t="shared" si="91"/>
        <v>13-404</v>
      </c>
      <c r="B1958">
        <f t="shared" si="92"/>
        <v>13</v>
      </c>
      <c r="C1958">
        <v>404</v>
      </c>
      <c r="D1958" t="s">
        <v>100</v>
      </c>
      <c r="E1958" t="s">
        <v>18003</v>
      </c>
      <c r="F1958">
        <v>15726</v>
      </c>
      <c r="G1958" t="s">
        <v>18004</v>
      </c>
      <c r="H1958">
        <v>1725937897</v>
      </c>
      <c r="I1958" t="s">
        <v>131</v>
      </c>
      <c r="J1958" t="s">
        <v>306</v>
      </c>
      <c r="K1958" t="s">
        <v>152</v>
      </c>
      <c r="L1958" t="s">
        <v>14881</v>
      </c>
      <c r="M1958" t="s">
        <v>18005</v>
      </c>
      <c r="P1958" s="31" t="str">
        <f t="shared" si="93"/>
        <v>Homoeo  Bitan (Dr. Sudeb Pal)</v>
      </c>
    </row>
    <row r="1959" spans="1:16" hidden="1">
      <c r="A1959" t="str">
        <f t="shared" si="91"/>
        <v>14-404</v>
      </c>
      <c r="B1959">
        <f t="shared" si="92"/>
        <v>14</v>
      </c>
      <c r="C1959">
        <v>404</v>
      </c>
      <c r="D1959" t="s">
        <v>100</v>
      </c>
      <c r="E1959" t="s">
        <v>14879</v>
      </c>
      <c r="F1959">
        <v>12692</v>
      </c>
      <c r="G1959" t="s">
        <v>14880</v>
      </c>
      <c r="H1959">
        <v>1745262202</v>
      </c>
      <c r="I1959" t="s">
        <v>131</v>
      </c>
      <c r="J1959" t="s">
        <v>10912</v>
      </c>
      <c r="K1959" t="s">
        <v>1315</v>
      </c>
      <c r="L1959" t="s">
        <v>14881</v>
      </c>
      <c r="M1959" t="s">
        <v>14878</v>
      </c>
      <c r="P1959" s="31" t="str">
        <f t="shared" si="93"/>
        <v>Homoeo Arrogo Niketon (Dr.Habibur Rohman)</v>
      </c>
    </row>
    <row r="1960" spans="1:16" hidden="1">
      <c r="A1960" t="str">
        <f t="shared" si="91"/>
        <v>15-404</v>
      </c>
      <c r="B1960">
        <f t="shared" si="92"/>
        <v>15</v>
      </c>
      <c r="C1960">
        <v>404</v>
      </c>
      <c r="D1960" t="s">
        <v>100</v>
      </c>
      <c r="E1960" t="s">
        <v>751</v>
      </c>
      <c r="F1960">
        <v>4122</v>
      </c>
      <c r="G1960" t="s">
        <v>752</v>
      </c>
      <c r="H1960">
        <v>176359317</v>
      </c>
      <c r="I1960" t="s">
        <v>131</v>
      </c>
      <c r="J1960" t="s">
        <v>132</v>
      </c>
      <c r="K1960" t="s">
        <v>138</v>
      </c>
      <c r="L1960" t="s">
        <v>746</v>
      </c>
      <c r="M1960" t="s">
        <v>753</v>
      </c>
      <c r="P1960" s="31" t="str">
        <f t="shared" si="93"/>
        <v>Homoeo Kotir (Dr. Obidullah)</v>
      </c>
    </row>
    <row r="1961" spans="1:16" hidden="1">
      <c r="A1961" t="str">
        <f t="shared" si="91"/>
        <v>16-404</v>
      </c>
      <c r="B1961">
        <f t="shared" si="92"/>
        <v>16</v>
      </c>
      <c r="C1961">
        <v>404</v>
      </c>
      <c r="D1961" t="s">
        <v>100</v>
      </c>
      <c r="E1961" t="s">
        <v>748</v>
      </c>
      <c r="F1961">
        <v>4121</v>
      </c>
      <c r="G1961" t="s">
        <v>749</v>
      </c>
      <c r="H1961">
        <v>1725078207</v>
      </c>
      <c r="I1961" t="s">
        <v>131</v>
      </c>
      <c r="J1961" t="s">
        <v>132</v>
      </c>
      <c r="K1961" t="s">
        <v>133</v>
      </c>
      <c r="L1961" t="s">
        <v>746</v>
      </c>
      <c r="M1961" t="s">
        <v>750</v>
      </c>
      <c r="P1961" s="31" t="str">
        <f t="shared" si="93"/>
        <v>Hoque Homoeo Hall (Dr. Fazlu)</v>
      </c>
    </row>
    <row r="1962" spans="1:16" hidden="1">
      <c r="A1962" t="str">
        <f t="shared" si="91"/>
        <v>17-404</v>
      </c>
      <c r="B1962">
        <f t="shared" si="92"/>
        <v>17</v>
      </c>
      <c r="C1962">
        <v>404</v>
      </c>
      <c r="D1962" t="s">
        <v>100</v>
      </c>
      <c r="E1962" t="s">
        <v>417</v>
      </c>
      <c r="F1962">
        <v>4185</v>
      </c>
      <c r="G1962" t="s">
        <v>859</v>
      </c>
      <c r="H1962">
        <v>1721563541</v>
      </c>
      <c r="I1962" t="s">
        <v>131</v>
      </c>
      <c r="J1962" t="s">
        <v>274</v>
      </c>
      <c r="K1962" t="s">
        <v>138</v>
      </c>
      <c r="L1962" t="s">
        <v>856</v>
      </c>
      <c r="M1962" t="s">
        <v>860</v>
      </c>
      <c r="P1962" s="31" t="str">
        <f t="shared" si="93"/>
        <v>Jahanara Homoeo Hall (Dr. Dulal)</v>
      </c>
    </row>
    <row r="1963" spans="1:16" hidden="1">
      <c r="A1963" t="str">
        <f t="shared" si="91"/>
        <v>18-404</v>
      </c>
      <c r="B1963">
        <f t="shared" si="92"/>
        <v>18</v>
      </c>
      <c r="C1963">
        <v>404</v>
      </c>
      <c r="D1963" t="s">
        <v>100</v>
      </c>
      <c r="E1963" t="s">
        <v>857</v>
      </c>
      <c r="F1963">
        <v>4184</v>
      </c>
      <c r="G1963" t="s">
        <v>858</v>
      </c>
      <c r="H1963">
        <v>1719456114</v>
      </c>
      <c r="I1963" t="s">
        <v>131</v>
      </c>
      <c r="J1963" t="s">
        <v>274</v>
      </c>
      <c r="K1963" t="s">
        <v>138</v>
      </c>
      <c r="L1963" t="s">
        <v>856</v>
      </c>
      <c r="M1963" t="s">
        <v>856</v>
      </c>
      <c r="P1963" s="31" t="str">
        <f t="shared" si="93"/>
        <v>Jarif Homoeo Hall (Dr. Hamidul)</v>
      </c>
    </row>
    <row r="1964" spans="1:16" hidden="1">
      <c r="A1964" t="str">
        <f t="shared" si="91"/>
        <v>19-404</v>
      </c>
      <c r="B1964">
        <f t="shared" si="92"/>
        <v>19</v>
      </c>
      <c r="C1964">
        <v>404</v>
      </c>
      <c r="D1964" t="s">
        <v>100</v>
      </c>
      <c r="E1964" t="s">
        <v>14887</v>
      </c>
      <c r="F1964">
        <v>12694</v>
      </c>
      <c r="G1964" t="s">
        <v>4395</v>
      </c>
      <c r="H1964">
        <v>1949498727</v>
      </c>
      <c r="I1964" t="s">
        <v>131</v>
      </c>
      <c r="J1964" t="s">
        <v>14884</v>
      </c>
      <c r="K1964" t="s">
        <v>1402</v>
      </c>
      <c r="L1964" t="s">
        <v>14885</v>
      </c>
      <c r="M1964" t="s">
        <v>14886</v>
      </c>
      <c r="P1964" s="31" t="str">
        <f t="shared" si="93"/>
        <v>Jerin Homoeo Hall (Dr.Miganur  Rohman)</v>
      </c>
    </row>
    <row r="1965" spans="1:16" hidden="1">
      <c r="A1965" t="str">
        <f t="shared" si="91"/>
        <v>20-404</v>
      </c>
      <c r="B1965">
        <f t="shared" si="92"/>
        <v>20</v>
      </c>
      <c r="C1965">
        <v>404</v>
      </c>
      <c r="D1965" t="s">
        <v>100</v>
      </c>
      <c r="E1965" t="s">
        <v>832</v>
      </c>
      <c r="F1965">
        <v>4168</v>
      </c>
      <c r="G1965" t="s">
        <v>833</v>
      </c>
      <c r="H1965">
        <v>1714592011</v>
      </c>
      <c r="I1965" t="s">
        <v>131</v>
      </c>
      <c r="J1965" t="s">
        <v>230</v>
      </c>
      <c r="K1965" t="s">
        <v>138</v>
      </c>
      <c r="L1965" t="s">
        <v>831</v>
      </c>
      <c r="M1965" t="s">
        <v>831</v>
      </c>
      <c r="P1965" s="31" t="str">
        <f t="shared" si="93"/>
        <v>Khalad Homoeo Hall (Dr. Khalad)</v>
      </c>
    </row>
    <row r="1966" spans="1:16" hidden="1">
      <c r="A1966" t="str">
        <f t="shared" si="91"/>
        <v>21-404</v>
      </c>
      <c r="B1966">
        <f t="shared" si="92"/>
        <v>21</v>
      </c>
      <c r="C1966">
        <v>404</v>
      </c>
      <c r="D1966" t="s">
        <v>100</v>
      </c>
      <c r="E1966" t="s">
        <v>16910</v>
      </c>
      <c r="F1966">
        <v>13627</v>
      </c>
      <c r="G1966" t="s">
        <v>638</v>
      </c>
      <c r="H1966">
        <v>1951904261</v>
      </c>
      <c r="I1966" t="s">
        <v>131</v>
      </c>
      <c r="J1966" t="s">
        <v>9009</v>
      </c>
      <c r="K1966" t="s">
        <v>1315</v>
      </c>
      <c r="L1966" t="s">
        <v>14881</v>
      </c>
      <c r="M1966" t="s">
        <v>16911</v>
      </c>
      <c r="P1966" s="31" t="str">
        <f t="shared" si="93"/>
        <v>Ma Homoeo Hall (Dr.Monoyara Khatun )</v>
      </c>
    </row>
    <row r="1967" spans="1:16" hidden="1">
      <c r="A1967" t="str">
        <f t="shared" si="91"/>
        <v>22-404</v>
      </c>
      <c r="B1967">
        <f t="shared" si="92"/>
        <v>22</v>
      </c>
      <c r="C1967">
        <v>404</v>
      </c>
      <c r="D1967" t="s">
        <v>100</v>
      </c>
      <c r="E1967" t="s">
        <v>16912</v>
      </c>
      <c r="F1967">
        <v>13628</v>
      </c>
      <c r="G1967" t="s">
        <v>210</v>
      </c>
      <c r="H1967">
        <v>1881901905</v>
      </c>
      <c r="I1967" t="s">
        <v>131</v>
      </c>
      <c r="J1967" t="s">
        <v>10924</v>
      </c>
      <c r="K1967" t="s">
        <v>1315</v>
      </c>
      <c r="L1967" t="s">
        <v>15704</v>
      </c>
      <c r="M1967" t="s">
        <v>15705</v>
      </c>
      <c r="P1967" s="31" t="str">
        <f t="shared" si="93"/>
        <v>Master Homoeo Hall (Dr.Abdul Baki)</v>
      </c>
    </row>
    <row r="1968" spans="1:16" hidden="1">
      <c r="A1968" t="str">
        <f t="shared" si="91"/>
        <v>23-404</v>
      </c>
      <c r="B1968">
        <f t="shared" si="92"/>
        <v>23</v>
      </c>
      <c r="C1968">
        <v>404</v>
      </c>
      <c r="D1968" t="s">
        <v>100</v>
      </c>
      <c r="E1968" t="s">
        <v>865</v>
      </c>
      <c r="F1968">
        <v>4188</v>
      </c>
      <c r="G1968" t="s">
        <v>400</v>
      </c>
      <c r="H1968">
        <v>1712960697</v>
      </c>
      <c r="I1968" t="s">
        <v>131</v>
      </c>
      <c r="J1968" t="s">
        <v>274</v>
      </c>
      <c r="K1968" t="s">
        <v>138</v>
      </c>
      <c r="L1968" t="s">
        <v>856</v>
      </c>
      <c r="M1968" t="s">
        <v>866</v>
      </c>
      <c r="P1968" s="31" t="str">
        <f t="shared" si="93"/>
        <v>Masum Homoeo Hall (Dr. Hanan)</v>
      </c>
    </row>
    <row r="1969" spans="1:16" hidden="1">
      <c r="A1969" t="str">
        <f t="shared" si="91"/>
        <v>24-404</v>
      </c>
      <c r="B1969">
        <f t="shared" si="92"/>
        <v>24</v>
      </c>
      <c r="C1969">
        <v>404</v>
      </c>
      <c r="D1969" t="s">
        <v>100</v>
      </c>
      <c r="E1969" t="s">
        <v>771</v>
      </c>
      <c r="F1969">
        <v>4136</v>
      </c>
      <c r="G1969" t="s">
        <v>356</v>
      </c>
      <c r="H1969">
        <v>1716089961</v>
      </c>
      <c r="I1969" t="s">
        <v>131</v>
      </c>
      <c r="J1969" t="s">
        <v>172</v>
      </c>
      <c r="K1969" t="s">
        <v>152</v>
      </c>
      <c r="L1969" t="s">
        <v>769</v>
      </c>
      <c r="M1969" t="s">
        <v>770</v>
      </c>
      <c r="P1969" s="31" t="str">
        <f t="shared" si="93"/>
        <v>Modern Homoeo Hall (Dr. Rafiul)</v>
      </c>
    </row>
    <row r="1970" spans="1:16" hidden="1">
      <c r="A1970" t="str">
        <f t="shared" si="91"/>
        <v>25-404</v>
      </c>
      <c r="B1970">
        <f t="shared" si="92"/>
        <v>25</v>
      </c>
      <c r="C1970">
        <v>404</v>
      </c>
      <c r="D1970" t="s">
        <v>100</v>
      </c>
      <c r="E1970" t="s">
        <v>11284</v>
      </c>
      <c r="F1970">
        <v>11196</v>
      </c>
      <c r="G1970" t="s">
        <v>11639</v>
      </c>
      <c r="H1970">
        <v>1934448091</v>
      </c>
      <c r="I1970">
        <v>0</v>
      </c>
      <c r="J1970">
        <v>0</v>
      </c>
      <c r="K1970" t="s">
        <v>138</v>
      </c>
      <c r="L1970" t="s">
        <v>10577</v>
      </c>
      <c r="M1970" t="s">
        <v>10577</v>
      </c>
      <c r="P1970" s="31" t="str">
        <f t="shared" si="93"/>
        <v>Mpo-Farhad Ali-Kustia (Self Stock)</v>
      </c>
    </row>
    <row r="1971" spans="1:16" hidden="1">
      <c r="A1971" t="str">
        <f t="shared" si="91"/>
        <v>26-404</v>
      </c>
      <c r="B1971">
        <f t="shared" si="92"/>
        <v>26</v>
      </c>
      <c r="C1971">
        <v>404</v>
      </c>
      <c r="D1971" t="s">
        <v>100</v>
      </c>
      <c r="E1971" t="s">
        <v>18018</v>
      </c>
      <c r="F1971">
        <v>15731</v>
      </c>
      <c r="G1971" t="s">
        <v>14347</v>
      </c>
      <c r="H1971">
        <v>1875844522</v>
      </c>
      <c r="I1971" t="s">
        <v>131</v>
      </c>
      <c r="J1971" t="s">
        <v>172</v>
      </c>
      <c r="K1971" t="s">
        <v>152</v>
      </c>
      <c r="L1971" t="s">
        <v>15704</v>
      </c>
      <c r="M1971" t="s">
        <v>18019</v>
      </c>
      <c r="P1971" s="31" t="str">
        <f t="shared" si="93"/>
        <v>Mukti Homoeo Hall  (Robioul Islam)</v>
      </c>
    </row>
    <row r="1972" spans="1:16" hidden="1">
      <c r="A1972" t="str">
        <f t="shared" si="91"/>
        <v>27-404</v>
      </c>
      <c r="B1972">
        <f t="shared" si="92"/>
        <v>27</v>
      </c>
      <c r="C1972">
        <v>404</v>
      </c>
      <c r="D1972" t="s">
        <v>100</v>
      </c>
      <c r="E1972" t="s">
        <v>14893</v>
      </c>
      <c r="F1972">
        <v>12696</v>
      </c>
      <c r="G1972" t="s">
        <v>14894</v>
      </c>
      <c r="H1972">
        <v>1714545178</v>
      </c>
      <c r="I1972" t="s">
        <v>131</v>
      </c>
      <c r="J1972" t="s">
        <v>14890</v>
      </c>
      <c r="K1972" t="s">
        <v>1315</v>
      </c>
      <c r="L1972" t="s">
        <v>14891</v>
      </c>
      <c r="M1972" t="s">
        <v>14892</v>
      </c>
      <c r="P1972" s="31" t="str">
        <f t="shared" si="93"/>
        <v>N J S Homoeo Hall  (Dr.Nargis Nahar)</v>
      </c>
    </row>
    <row r="1973" spans="1:16" hidden="1">
      <c r="A1973" t="str">
        <f t="shared" si="91"/>
        <v>28-404</v>
      </c>
      <c r="B1973">
        <f t="shared" si="92"/>
        <v>28</v>
      </c>
      <c r="C1973">
        <v>404</v>
      </c>
      <c r="D1973" t="s">
        <v>100</v>
      </c>
      <c r="E1973" t="s">
        <v>18000</v>
      </c>
      <c r="F1973">
        <v>15725</v>
      </c>
      <c r="G1973" t="s">
        <v>18001</v>
      </c>
      <c r="H1973">
        <v>1724781999</v>
      </c>
      <c r="I1973" t="s">
        <v>131</v>
      </c>
      <c r="J1973" t="s">
        <v>397</v>
      </c>
      <c r="K1973" t="s">
        <v>152</v>
      </c>
      <c r="L1973" t="s">
        <v>14881</v>
      </c>
      <c r="M1973" t="s">
        <v>18002</v>
      </c>
      <c r="P1973" s="31" t="str">
        <f t="shared" si="93"/>
        <v>Naim Homoeo Hall  (Dr.Beuti)</v>
      </c>
    </row>
    <row r="1974" spans="1:16" hidden="1">
      <c r="A1974" t="str">
        <f t="shared" si="91"/>
        <v>29-404</v>
      </c>
      <c r="B1974">
        <f t="shared" si="92"/>
        <v>29</v>
      </c>
      <c r="C1974">
        <v>404</v>
      </c>
      <c r="D1974" t="s">
        <v>100</v>
      </c>
      <c r="E1974" t="s">
        <v>18008</v>
      </c>
      <c r="F1974">
        <v>15728</v>
      </c>
      <c r="G1974" t="s">
        <v>18009</v>
      </c>
      <c r="H1974">
        <v>1725918974</v>
      </c>
      <c r="I1974" t="s">
        <v>131</v>
      </c>
      <c r="J1974" t="s">
        <v>9009</v>
      </c>
      <c r="K1974" t="s">
        <v>152</v>
      </c>
      <c r="L1974" t="s">
        <v>14881</v>
      </c>
      <c r="M1974" t="s">
        <v>18010</v>
      </c>
      <c r="P1974" s="31" t="str">
        <f t="shared" si="93"/>
        <v>Nashir Homoeo Hall  (Dr.Mahfuza  Khatun)</v>
      </c>
    </row>
    <row r="1975" spans="1:16" hidden="1">
      <c r="A1975" t="str">
        <f t="shared" si="91"/>
        <v>30-404</v>
      </c>
      <c r="B1975">
        <f t="shared" si="92"/>
        <v>30</v>
      </c>
      <c r="C1975">
        <v>404</v>
      </c>
      <c r="D1975" t="s">
        <v>100</v>
      </c>
      <c r="E1975" t="s">
        <v>767</v>
      </c>
      <c r="F1975">
        <v>4135</v>
      </c>
      <c r="G1975" t="s">
        <v>768</v>
      </c>
      <c r="H1975">
        <v>1712804592</v>
      </c>
      <c r="I1975" t="s">
        <v>131</v>
      </c>
      <c r="J1975" t="s">
        <v>172</v>
      </c>
      <c r="K1975" t="s">
        <v>152</v>
      </c>
      <c r="L1975" t="s">
        <v>769</v>
      </c>
      <c r="M1975" t="s">
        <v>770</v>
      </c>
      <c r="P1975" s="31" t="str">
        <f t="shared" si="93"/>
        <v>Noyan Homoeo Hall (Dr. Motalib)</v>
      </c>
    </row>
    <row r="1976" spans="1:16" hidden="1">
      <c r="A1976" t="str">
        <f t="shared" si="91"/>
        <v>31-404</v>
      </c>
      <c r="B1976">
        <f t="shared" si="92"/>
        <v>31</v>
      </c>
      <c r="C1976">
        <v>404</v>
      </c>
      <c r="D1976" t="s">
        <v>100</v>
      </c>
      <c r="E1976" t="s">
        <v>15714</v>
      </c>
      <c r="F1976">
        <v>13078</v>
      </c>
      <c r="G1976" t="s">
        <v>432</v>
      </c>
      <c r="H1976">
        <v>1766620263</v>
      </c>
      <c r="I1976" t="s">
        <v>131</v>
      </c>
      <c r="J1976" t="s">
        <v>397</v>
      </c>
      <c r="K1976" t="s">
        <v>1315</v>
      </c>
      <c r="L1976" t="s">
        <v>15713</v>
      </c>
      <c r="M1976" t="s">
        <v>15715</v>
      </c>
      <c r="P1976" s="31" t="str">
        <f t="shared" si="93"/>
        <v>Nur Homoeo Hall (Dr.Nur Islam)</v>
      </c>
    </row>
    <row r="1977" spans="1:16" hidden="1">
      <c r="A1977" t="str">
        <f t="shared" si="91"/>
        <v>32-404</v>
      </c>
      <c r="B1977">
        <f t="shared" si="92"/>
        <v>32</v>
      </c>
      <c r="C1977">
        <v>404</v>
      </c>
      <c r="D1977" t="s">
        <v>100</v>
      </c>
      <c r="E1977" t="s">
        <v>14882</v>
      </c>
      <c r="F1977">
        <v>12693</v>
      </c>
      <c r="G1977" t="s">
        <v>14883</v>
      </c>
      <c r="H1977">
        <v>1718328362</v>
      </c>
      <c r="I1977" t="s">
        <v>131</v>
      </c>
      <c r="J1977" t="s">
        <v>14884</v>
      </c>
      <c r="K1977" t="s">
        <v>11942</v>
      </c>
      <c r="L1977" t="s">
        <v>14885</v>
      </c>
      <c r="M1977" t="s">
        <v>14886</v>
      </c>
      <c r="P1977" s="31" t="str">
        <f t="shared" si="93"/>
        <v>Nurul Amin  Homoeo Hall (Dr. Abdus  Salam)</v>
      </c>
    </row>
    <row r="1978" spans="1:16" hidden="1">
      <c r="A1978" t="str">
        <f t="shared" si="91"/>
        <v>33-404</v>
      </c>
      <c r="B1978">
        <f t="shared" si="92"/>
        <v>33</v>
      </c>
      <c r="C1978">
        <v>404</v>
      </c>
      <c r="D1978" t="s">
        <v>100</v>
      </c>
      <c r="E1978" t="s">
        <v>14871</v>
      </c>
      <c r="F1978">
        <v>12690</v>
      </c>
      <c r="G1978" t="s">
        <v>14872</v>
      </c>
      <c r="H1978">
        <v>1715232705</v>
      </c>
      <c r="I1978" t="s">
        <v>131</v>
      </c>
      <c r="J1978" t="s">
        <v>132</v>
      </c>
      <c r="K1978" t="s">
        <v>1402</v>
      </c>
      <c r="L1978" t="s">
        <v>14873</v>
      </c>
      <c r="M1978" t="s">
        <v>14874</v>
      </c>
      <c r="P1978" s="31" t="str">
        <f t="shared" si="93"/>
        <v>Pobitro Homoeo Hall (Dr.Pobitro Kumar)</v>
      </c>
    </row>
    <row r="1979" spans="1:16" hidden="1">
      <c r="A1979" t="str">
        <f t="shared" si="91"/>
        <v>34-404</v>
      </c>
      <c r="B1979">
        <f t="shared" si="92"/>
        <v>34</v>
      </c>
      <c r="C1979">
        <v>404</v>
      </c>
      <c r="D1979" t="s">
        <v>100</v>
      </c>
      <c r="E1979" t="s">
        <v>350</v>
      </c>
      <c r="F1979">
        <v>4137</v>
      </c>
      <c r="G1979" t="s">
        <v>772</v>
      </c>
      <c r="H1979">
        <v>1717969229</v>
      </c>
      <c r="I1979" t="s">
        <v>131</v>
      </c>
      <c r="J1979" t="s">
        <v>172</v>
      </c>
      <c r="K1979" t="s">
        <v>152</v>
      </c>
      <c r="L1979" t="s">
        <v>769</v>
      </c>
      <c r="M1979" t="s">
        <v>770</v>
      </c>
      <c r="P1979" s="31" t="str">
        <f t="shared" si="93"/>
        <v>Polash Homoeo Hall (Dr. Kamal)</v>
      </c>
    </row>
    <row r="1980" spans="1:16" hidden="1">
      <c r="A1980" t="str">
        <f t="shared" si="91"/>
        <v>35-404</v>
      </c>
      <c r="B1980">
        <f t="shared" si="92"/>
        <v>35</v>
      </c>
      <c r="C1980">
        <v>404</v>
      </c>
      <c r="D1980" t="s">
        <v>100</v>
      </c>
      <c r="E1980" t="s">
        <v>15709</v>
      </c>
      <c r="F1980">
        <v>13076</v>
      </c>
      <c r="G1980" t="s">
        <v>15710</v>
      </c>
      <c r="H1980">
        <v>1716083873</v>
      </c>
      <c r="I1980" t="s">
        <v>131</v>
      </c>
      <c r="J1980" t="s">
        <v>274</v>
      </c>
      <c r="K1980" t="s">
        <v>1315</v>
      </c>
      <c r="L1980" t="s">
        <v>15711</v>
      </c>
      <c r="M1980" t="s">
        <v>15712</v>
      </c>
      <c r="P1980" s="31" t="str">
        <f t="shared" si="93"/>
        <v>Pushpita Homoeo Hall (Dr.Dipali Rani Sorma)</v>
      </c>
    </row>
    <row r="1981" spans="1:16" hidden="1">
      <c r="A1981" t="str">
        <f t="shared" si="91"/>
        <v>36-404</v>
      </c>
      <c r="B1981">
        <f t="shared" si="92"/>
        <v>36</v>
      </c>
      <c r="C1981">
        <v>404</v>
      </c>
      <c r="D1981" t="s">
        <v>100</v>
      </c>
      <c r="E1981" t="s">
        <v>341</v>
      </c>
      <c r="F1981">
        <v>4120</v>
      </c>
      <c r="G1981" t="s">
        <v>747</v>
      </c>
      <c r="H1981">
        <v>1729877408</v>
      </c>
      <c r="I1981" t="s">
        <v>131</v>
      </c>
      <c r="J1981" t="s">
        <v>132</v>
      </c>
      <c r="K1981" t="s">
        <v>138</v>
      </c>
      <c r="L1981" t="s">
        <v>746</v>
      </c>
      <c r="M1981" t="s">
        <v>746</v>
      </c>
      <c r="P1981" s="31" t="str">
        <f t="shared" si="93"/>
        <v>Rafiu Homoeo Hall (Dr. Rofiqul)</v>
      </c>
    </row>
    <row r="1982" spans="1:16" hidden="1">
      <c r="A1982" t="str">
        <f t="shared" si="91"/>
        <v>37-404</v>
      </c>
      <c r="B1982">
        <f t="shared" si="92"/>
        <v>37</v>
      </c>
      <c r="C1982">
        <v>404</v>
      </c>
      <c r="D1982" t="s">
        <v>100</v>
      </c>
      <c r="E1982" t="s">
        <v>18015</v>
      </c>
      <c r="F1982">
        <v>15730</v>
      </c>
      <c r="G1982" t="s">
        <v>18016</v>
      </c>
      <c r="H1982">
        <v>1925230011</v>
      </c>
      <c r="I1982" t="s">
        <v>131</v>
      </c>
      <c r="J1982" t="s">
        <v>9009</v>
      </c>
      <c r="K1982" t="s">
        <v>1315</v>
      </c>
      <c r="L1982" t="s">
        <v>15713</v>
      </c>
      <c r="M1982" t="s">
        <v>18017</v>
      </c>
      <c r="P1982" s="31" t="str">
        <f t="shared" si="93"/>
        <v>Rayhan Homoeo Hall  (Dr.Rayhan )</v>
      </c>
    </row>
    <row r="1983" spans="1:16" hidden="1">
      <c r="A1983" t="str">
        <f t="shared" si="91"/>
        <v>38-404</v>
      </c>
      <c r="B1983">
        <f t="shared" si="92"/>
        <v>38</v>
      </c>
      <c r="C1983">
        <v>404</v>
      </c>
      <c r="D1983" t="s">
        <v>100</v>
      </c>
      <c r="E1983" t="s">
        <v>763</v>
      </c>
      <c r="F1983">
        <v>4128</v>
      </c>
      <c r="G1983" t="s">
        <v>764</v>
      </c>
      <c r="H1983">
        <v>1717642003</v>
      </c>
      <c r="I1983" t="s">
        <v>131</v>
      </c>
      <c r="J1983" t="s">
        <v>132</v>
      </c>
      <c r="K1983" t="s">
        <v>152</v>
      </c>
      <c r="L1983" t="s">
        <v>746</v>
      </c>
      <c r="M1983" t="s">
        <v>750</v>
      </c>
      <c r="P1983" s="31" t="str">
        <f t="shared" si="93"/>
        <v>Razib Homoeo Hall (Dr. Razib)</v>
      </c>
    </row>
    <row r="1984" spans="1:16" hidden="1">
      <c r="A1984" t="str">
        <f t="shared" si="91"/>
        <v>39-404</v>
      </c>
      <c r="B1984">
        <f t="shared" si="92"/>
        <v>39</v>
      </c>
      <c r="C1984">
        <v>404</v>
      </c>
      <c r="D1984" t="s">
        <v>100</v>
      </c>
      <c r="E1984" t="s">
        <v>16905</v>
      </c>
      <c r="F1984">
        <v>13624</v>
      </c>
      <c r="G1984" t="s">
        <v>2615</v>
      </c>
      <c r="H1984">
        <v>1719953684</v>
      </c>
      <c r="I1984" t="s">
        <v>131</v>
      </c>
      <c r="J1984" t="s">
        <v>230</v>
      </c>
      <c r="K1984" t="s">
        <v>152</v>
      </c>
      <c r="L1984" t="s">
        <v>14891</v>
      </c>
      <c r="M1984" t="s">
        <v>14891</v>
      </c>
      <c r="P1984" s="31" t="str">
        <f t="shared" si="93"/>
        <v>Rokeya Homoeo Hall (Dr.Shoriful)</v>
      </c>
    </row>
    <row r="1985" spans="1:16" hidden="1">
      <c r="A1985" t="str">
        <f t="shared" si="91"/>
        <v>40-404</v>
      </c>
      <c r="B1985">
        <f t="shared" si="92"/>
        <v>40</v>
      </c>
      <c r="C1985">
        <v>404</v>
      </c>
      <c r="D1985" t="s">
        <v>100</v>
      </c>
      <c r="E1985" t="s">
        <v>16903</v>
      </c>
      <c r="F1985">
        <v>13623</v>
      </c>
      <c r="G1985" t="s">
        <v>9313</v>
      </c>
      <c r="H1985">
        <v>1729601114</v>
      </c>
      <c r="I1985" t="s">
        <v>131</v>
      </c>
      <c r="J1985" t="s">
        <v>230</v>
      </c>
      <c r="K1985" t="s">
        <v>152</v>
      </c>
      <c r="L1985" t="s">
        <v>14891</v>
      </c>
      <c r="M1985" t="s">
        <v>16904</v>
      </c>
      <c r="P1985" s="31" t="str">
        <f t="shared" si="93"/>
        <v>Sabbir Homoeo Hall (Dr.Sabbir )</v>
      </c>
    </row>
    <row r="1986" spans="1:16" hidden="1">
      <c r="A1986" t="str">
        <f t="shared" ref="A1986:A2049" si="94">B1986&amp;"-"&amp;C1986</f>
        <v>41-404</v>
      </c>
      <c r="B1986">
        <f t="shared" ref="B1986:B2049" si="95">IF(C1986=C1985,B1985+1,1)</f>
        <v>41</v>
      </c>
      <c r="C1986">
        <v>404</v>
      </c>
      <c r="D1986" t="s">
        <v>100</v>
      </c>
      <c r="E1986" t="s">
        <v>15716</v>
      </c>
      <c r="F1986">
        <v>13079</v>
      </c>
      <c r="G1986" t="s">
        <v>2446</v>
      </c>
      <c r="H1986">
        <v>1740932821</v>
      </c>
      <c r="I1986" t="s">
        <v>131</v>
      </c>
      <c r="J1986" t="s">
        <v>132</v>
      </c>
      <c r="K1986" t="s">
        <v>1315</v>
      </c>
      <c r="L1986" t="s">
        <v>15713</v>
      </c>
      <c r="M1986" t="s">
        <v>15717</v>
      </c>
      <c r="P1986" s="31" t="str">
        <f t="shared" ref="P1986:P2049" si="96">PROPER(G1986&amp;" ("&amp;E1986&amp;")")</f>
        <v>Shihab Homoeo Hall (Dr.Deloyer)</v>
      </c>
    </row>
    <row r="1987" spans="1:16" hidden="1">
      <c r="A1987" t="str">
        <f t="shared" si="94"/>
        <v>42-404</v>
      </c>
      <c r="B1987">
        <f t="shared" si="95"/>
        <v>42</v>
      </c>
      <c r="C1987">
        <v>404</v>
      </c>
      <c r="D1987" t="s">
        <v>100</v>
      </c>
      <c r="E1987" t="s">
        <v>6950</v>
      </c>
      <c r="F1987">
        <v>13626</v>
      </c>
      <c r="G1987" t="s">
        <v>16909</v>
      </c>
      <c r="H1987">
        <v>1913002208</v>
      </c>
      <c r="I1987" t="s">
        <v>131</v>
      </c>
      <c r="J1987" t="s">
        <v>306</v>
      </c>
      <c r="K1987" t="s">
        <v>152</v>
      </c>
      <c r="L1987" t="s">
        <v>14881</v>
      </c>
      <c r="M1987" t="s">
        <v>15713</v>
      </c>
      <c r="P1987" s="31" t="str">
        <f t="shared" si="96"/>
        <v>Shirin Homoeo Hall (Dr.Mamun )</v>
      </c>
    </row>
    <row r="1988" spans="1:16" hidden="1">
      <c r="A1988" t="str">
        <f t="shared" si="94"/>
        <v>43-404</v>
      </c>
      <c r="B1988">
        <f t="shared" si="95"/>
        <v>43</v>
      </c>
      <c r="C1988">
        <v>404</v>
      </c>
      <c r="D1988" t="s">
        <v>100</v>
      </c>
      <c r="E1988" t="s">
        <v>15702</v>
      </c>
      <c r="F1988">
        <v>13074</v>
      </c>
      <c r="G1988" t="s">
        <v>15703</v>
      </c>
      <c r="H1988">
        <v>1719572468</v>
      </c>
      <c r="I1988" t="s">
        <v>131</v>
      </c>
      <c r="J1988" t="s">
        <v>172</v>
      </c>
      <c r="K1988" t="s">
        <v>138</v>
      </c>
      <c r="L1988" t="s">
        <v>15704</v>
      </c>
      <c r="M1988" t="s">
        <v>15705</v>
      </c>
      <c r="P1988" s="31" t="str">
        <f t="shared" si="96"/>
        <v>Shoriful Homoeo Hall (Dr.Shoriful Islam)</v>
      </c>
    </row>
    <row r="1989" spans="1:16" hidden="1">
      <c r="A1989" t="str">
        <f t="shared" si="94"/>
        <v>44-404</v>
      </c>
      <c r="B1989">
        <f t="shared" si="95"/>
        <v>44</v>
      </c>
      <c r="C1989">
        <v>404</v>
      </c>
      <c r="D1989" t="s">
        <v>100</v>
      </c>
      <c r="E1989" t="s">
        <v>776</v>
      </c>
      <c r="F1989">
        <v>4140</v>
      </c>
      <c r="G1989" t="s">
        <v>777</v>
      </c>
      <c r="H1989">
        <v>1724383372</v>
      </c>
      <c r="I1989" t="s">
        <v>131</v>
      </c>
      <c r="J1989" t="s">
        <v>172</v>
      </c>
      <c r="K1989" t="s">
        <v>152</v>
      </c>
      <c r="L1989" t="s">
        <v>769</v>
      </c>
      <c r="M1989" t="s">
        <v>778</v>
      </c>
      <c r="P1989" s="31" t="str">
        <f t="shared" si="96"/>
        <v>Sokal Sondha Homoeo Hall (Dr. Halim)</v>
      </c>
    </row>
    <row r="1990" spans="1:16" hidden="1">
      <c r="A1990" t="str">
        <f t="shared" si="94"/>
        <v>45-404</v>
      </c>
      <c r="B1990">
        <f t="shared" si="95"/>
        <v>45</v>
      </c>
      <c r="C1990">
        <v>404</v>
      </c>
      <c r="D1990" t="s">
        <v>100</v>
      </c>
      <c r="E1990" t="s">
        <v>758</v>
      </c>
      <c r="F1990">
        <v>4126</v>
      </c>
      <c r="G1990" t="s">
        <v>759</v>
      </c>
      <c r="H1990">
        <v>1733184699</v>
      </c>
      <c r="I1990" t="s">
        <v>131</v>
      </c>
      <c r="J1990" t="s">
        <v>132</v>
      </c>
      <c r="K1990" t="s">
        <v>152</v>
      </c>
      <c r="L1990" t="s">
        <v>746</v>
      </c>
      <c r="M1990" t="s">
        <v>746</v>
      </c>
      <c r="P1990" s="31" t="str">
        <f t="shared" si="96"/>
        <v>Sr Homoeo Hall (Dr. Reajul Karim)</v>
      </c>
    </row>
    <row r="1991" spans="1:16" hidden="1">
      <c r="A1991" t="str">
        <f t="shared" si="94"/>
        <v>46-404</v>
      </c>
      <c r="B1991">
        <f t="shared" si="95"/>
        <v>46</v>
      </c>
      <c r="C1991">
        <v>404</v>
      </c>
      <c r="D1991" t="s">
        <v>100</v>
      </c>
      <c r="E1991" t="s">
        <v>18006</v>
      </c>
      <c r="F1991">
        <v>15727</v>
      </c>
      <c r="G1991" t="s">
        <v>18007</v>
      </c>
      <c r="H1991">
        <v>1721656725</v>
      </c>
      <c r="I1991" t="s">
        <v>131</v>
      </c>
      <c r="J1991" t="s">
        <v>306</v>
      </c>
      <c r="K1991" t="s">
        <v>152</v>
      </c>
      <c r="L1991" t="s">
        <v>14881</v>
      </c>
      <c r="M1991" t="s">
        <v>15713</v>
      </c>
      <c r="P1991" s="31" t="str">
        <f t="shared" si="96"/>
        <v>Toha Homoeo Hall  (Dr.Abu Taleb)</v>
      </c>
    </row>
    <row r="1992" spans="1:16" hidden="1">
      <c r="A1992" t="str">
        <f t="shared" si="94"/>
        <v>47-404</v>
      </c>
      <c r="B1992">
        <f t="shared" si="95"/>
        <v>47</v>
      </c>
      <c r="C1992">
        <v>404</v>
      </c>
      <c r="D1992" t="s">
        <v>100</v>
      </c>
      <c r="E1992" t="s">
        <v>744</v>
      </c>
      <c r="F1992">
        <v>4119</v>
      </c>
      <c r="G1992" t="s">
        <v>745</v>
      </c>
      <c r="H1992">
        <v>1711169368</v>
      </c>
      <c r="I1992" t="s">
        <v>131</v>
      </c>
      <c r="J1992" t="s">
        <v>132</v>
      </c>
      <c r="K1992" t="s">
        <v>138</v>
      </c>
      <c r="L1992" t="s">
        <v>746</v>
      </c>
      <c r="M1992" t="s">
        <v>746</v>
      </c>
      <c r="P1992" s="31" t="str">
        <f t="shared" si="96"/>
        <v>Tonny Homoeo Hall (Dr. Hamid)</v>
      </c>
    </row>
    <row r="1993" spans="1:16" hidden="1">
      <c r="A1993" t="str">
        <f t="shared" si="94"/>
        <v>48-404</v>
      </c>
      <c r="B1993">
        <f t="shared" si="95"/>
        <v>48</v>
      </c>
      <c r="C1993">
        <v>404</v>
      </c>
      <c r="D1993" t="s">
        <v>100</v>
      </c>
      <c r="E1993" t="s">
        <v>15706</v>
      </c>
      <c r="F1993">
        <v>13075</v>
      </c>
      <c r="G1993" t="s">
        <v>15707</v>
      </c>
      <c r="H1993">
        <v>1720302289</v>
      </c>
      <c r="I1993" t="s">
        <v>131</v>
      </c>
      <c r="J1993" t="s">
        <v>172</v>
      </c>
      <c r="K1993" t="s">
        <v>138</v>
      </c>
      <c r="L1993" t="s">
        <v>15704</v>
      </c>
      <c r="M1993" t="s">
        <v>15708</v>
      </c>
      <c r="P1993" s="31" t="str">
        <f t="shared" si="96"/>
        <v>Ujjol Homoeo Hall (Dr.Ujjol )</v>
      </c>
    </row>
    <row r="1994" spans="1:16" hidden="1">
      <c r="A1994" t="str">
        <f t="shared" si="94"/>
        <v>1-408</v>
      </c>
      <c r="B1994">
        <f t="shared" si="95"/>
        <v>1</v>
      </c>
      <c r="C1994">
        <v>408</v>
      </c>
      <c r="D1994" t="s">
        <v>101</v>
      </c>
      <c r="E1994" t="s">
        <v>335</v>
      </c>
      <c r="F1994">
        <v>3882</v>
      </c>
      <c r="G1994" t="s">
        <v>336</v>
      </c>
      <c r="H1994">
        <v>1715213638</v>
      </c>
      <c r="I1994" t="s">
        <v>131</v>
      </c>
      <c r="J1994" t="s">
        <v>132</v>
      </c>
      <c r="K1994" t="s">
        <v>138</v>
      </c>
      <c r="L1994" t="s">
        <v>329</v>
      </c>
      <c r="M1994" t="s">
        <v>329</v>
      </c>
      <c r="P1994" s="31" t="str">
        <f t="shared" si="96"/>
        <v>A Ali Homoeo Hall (Dr. Jabbar)</v>
      </c>
    </row>
    <row r="1995" spans="1:16" hidden="1">
      <c r="A1995" t="str">
        <f t="shared" si="94"/>
        <v>2-408</v>
      </c>
      <c r="B1995">
        <f t="shared" si="95"/>
        <v>2</v>
      </c>
      <c r="C1995">
        <v>408</v>
      </c>
      <c r="D1995" t="s">
        <v>101</v>
      </c>
      <c r="E1995" t="s">
        <v>333</v>
      </c>
      <c r="F1995">
        <v>3881</v>
      </c>
      <c r="G1995" t="s">
        <v>334</v>
      </c>
      <c r="H1995">
        <v>1718925780</v>
      </c>
      <c r="I1995" t="s">
        <v>131</v>
      </c>
      <c r="J1995" t="s">
        <v>132</v>
      </c>
      <c r="K1995" t="s">
        <v>138</v>
      </c>
      <c r="L1995" t="s">
        <v>329</v>
      </c>
      <c r="M1995" t="s">
        <v>330</v>
      </c>
      <c r="P1995" s="31" t="str">
        <f t="shared" si="96"/>
        <v>Adrosha Homoeo Hall (Dr. Santo)</v>
      </c>
    </row>
    <row r="1996" spans="1:16" hidden="1">
      <c r="A1996" t="str">
        <f t="shared" si="94"/>
        <v>3-408</v>
      </c>
      <c r="B1996">
        <f t="shared" si="95"/>
        <v>3</v>
      </c>
      <c r="C1996">
        <v>408</v>
      </c>
      <c r="D1996" t="s">
        <v>101</v>
      </c>
      <c r="E1996" t="s">
        <v>485</v>
      </c>
      <c r="F1996">
        <v>3958</v>
      </c>
      <c r="G1996" t="s">
        <v>486</v>
      </c>
      <c r="H1996">
        <v>1712430337</v>
      </c>
      <c r="I1996" t="s">
        <v>381</v>
      </c>
      <c r="J1996" t="s">
        <v>274</v>
      </c>
      <c r="K1996" t="s">
        <v>152</v>
      </c>
      <c r="L1996" t="s">
        <v>339</v>
      </c>
      <c r="M1996" t="s">
        <v>483</v>
      </c>
      <c r="P1996" s="31" t="str">
        <f t="shared" si="96"/>
        <v>Akhar Homoeo Hall (Dr. Akhar)</v>
      </c>
    </row>
    <row r="1997" spans="1:16" hidden="1">
      <c r="A1997" t="str">
        <f t="shared" si="94"/>
        <v>4-408</v>
      </c>
      <c r="B1997">
        <f t="shared" si="95"/>
        <v>4</v>
      </c>
      <c r="C1997">
        <v>408</v>
      </c>
      <c r="D1997" t="s">
        <v>101</v>
      </c>
      <c r="E1997" t="s">
        <v>390</v>
      </c>
      <c r="F1997">
        <v>3906</v>
      </c>
      <c r="G1997" t="s">
        <v>391</v>
      </c>
      <c r="H1997">
        <v>1718830523</v>
      </c>
      <c r="I1997" t="s">
        <v>131</v>
      </c>
      <c r="J1997" t="s">
        <v>172</v>
      </c>
      <c r="K1997" t="s">
        <v>133</v>
      </c>
      <c r="L1997" t="s">
        <v>339</v>
      </c>
      <c r="M1997" t="s">
        <v>339</v>
      </c>
      <c r="P1997" s="31" t="str">
        <f t="shared" si="96"/>
        <v>Akoto Homoeo Hall (Dr. Salam)</v>
      </c>
    </row>
    <row r="1998" spans="1:16" hidden="1">
      <c r="A1998" t="str">
        <f t="shared" si="94"/>
        <v>5-408</v>
      </c>
      <c r="B1998">
        <f t="shared" si="95"/>
        <v>5</v>
      </c>
      <c r="C1998">
        <v>408</v>
      </c>
      <c r="D1998" t="s">
        <v>101</v>
      </c>
      <c r="E1998" t="s">
        <v>379</v>
      </c>
      <c r="F1998">
        <v>3911</v>
      </c>
      <c r="G1998" t="s">
        <v>396</v>
      </c>
      <c r="H1998">
        <v>1920263834</v>
      </c>
      <c r="I1998" t="s">
        <v>381</v>
      </c>
      <c r="J1998" t="s">
        <v>397</v>
      </c>
      <c r="K1998" t="s">
        <v>152</v>
      </c>
      <c r="L1998" t="s">
        <v>398</v>
      </c>
      <c r="M1998" t="s">
        <v>398</v>
      </c>
      <c r="P1998" s="31" t="str">
        <f t="shared" si="96"/>
        <v>Alamin Homoeo Hall (Dr. Alamin)</v>
      </c>
    </row>
    <row r="1999" spans="1:16" hidden="1">
      <c r="A1999" t="str">
        <f t="shared" si="94"/>
        <v>6-408</v>
      </c>
      <c r="B1999">
        <f t="shared" si="95"/>
        <v>6</v>
      </c>
      <c r="C1999">
        <v>408</v>
      </c>
      <c r="D1999" t="s">
        <v>101</v>
      </c>
      <c r="E1999" t="s">
        <v>430</v>
      </c>
      <c r="F1999">
        <v>3929</v>
      </c>
      <c r="G1999" t="s">
        <v>431</v>
      </c>
      <c r="H1999">
        <v>1722652806</v>
      </c>
      <c r="I1999" t="s">
        <v>381</v>
      </c>
      <c r="J1999" t="s">
        <v>230</v>
      </c>
      <c r="K1999" t="s">
        <v>152</v>
      </c>
      <c r="L1999" t="s">
        <v>426</v>
      </c>
      <c r="M1999" t="s">
        <v>429</v>
      </c>
      <c r="P1999" s="31" t="str">
        <f t="shared" si="96"/>
        <v>Alim Homoeo Hall (Dr. Alim)</v>
      </c>
    </row>
    <row r="2000" spans="1:16" hidden="1">
      <c r="A2000" t="str">
        <f t="shared" si="94"/>
        <v>7-408</v>
      </c>
      <c r="B2000">
        <f t="shared" si="95"/>
        <v>7</v>
      </c>
      <c r="C2000">
        <v>408</v>
      </c>
      <c r="D2000" t="s">
        <v>101</v>
      </c>
      <c r="E2000" t="s">
        <v>379</v>
      </c>
      <c r="F2000">
        <v>3901</v>
      </c>
      <c r="G2000" t="s">
        <v>380</v>
      </c>
      <c r="H2000">
        <v>0</v>
      </c>
      <c r="I2000" t="s">
        <v>381</v>
      </c>
      <c r="J2000" t="s">
        <v>172</v>
      </c>
      <c r="K2000" t="s">
        <v>133</v>
      </c>
      <c r="L2000" t="s">
        <v>339</v>
      </c>
      <c r="M2000" t="s">
        <v>378</v>
      </c>
      <c r="P2000" s="31" t="str">
        <f t="shared" si="96"/>
        <v>Amin Homoeo Hall (Dr. Alamin)</v>
      </c>
    </row>
    <row r="2001" spans="1:16" hidden="1">
      <c r="A2001" t="str">
        <f t="shared" si="94"/>
        <v>8-408</v>
      </c>
      <c r="B2001">
        <f t="shared" si="95"/>
        <v>8</v>
      </c>
      <c r="C2001">
        <v>408</v>
      </c>
      <c r="D2001" t="s">
        <v>101</v>
      </c>
      <c r="E2001" t="s">
        <v>392</v>
      </c>
      <c r="F2001">
        <v>3908</v>
      </c>
      <c r="G2001" t="s">
        <v>393</v>
      </c>
      <c r="H2001">
        <v>1917146919</v>
      </c>
      <c r="I2001" t="s">
        <v>131</v>
      </c>
      <c r="J2001" t="s">
        <v>172</v>
      </c>
      <c r="K2001" t="s">
        <v>133</v>
      </c>
      <c r="L2001" t="s">
        <v>339</v>
      </c>
      <c r="M2001" t="s">
        <v>339</v>
      </c>
      <c r="P2001" s="31" t="str">
        <f t="shared" si="96"/>
        <v>Aroggo Nikaton (Dr. Mizanur)</v>
      </c>
    </row>
    <row r="2002" spans="1:16" hidden="1">
      <c r="A2002" t="str">
        <f t="shared" si="94"/>
        <v>9-408</v>
      </c>
      <c r="B2002">
        <f t="shared" si="95"/>
        <v>9</v>
      </c>
      <c r="C2002">
        <v>408</v>
      </c>
      <c r="D2002" t="s">
        <v>101</v>
      </c>
      <c r="E2002" t="s">
        <v>386</v>
      </c>
      <c r="F2002">
        <v>3904</v>
      </c>
      <c r="G2002" t="s">
        <v>387</v>
      </c>
      <c r="H2002">
        <v>1960425375</v>
      </c>
      <c r="I2002" t="s">
        <v>131</v>
      </c>
      <c r="J2002" t="s">
        <v>172</v>
      </c>
      <c r="K2002" t="s">
        <v>133</v>
      </c>
      <c r="L2002" t="s">
        <v>339</v>
      </c>
      <c r="M2002" t="s">
        <v>339</v>
      </c>
      <c r="P2002" s="31" t="str">
        <f t="shared" si="96"/>
        <v>Asa Homoeo Hall (Dr. Afsar Ali)</v>
      </c>
    </row>
    <row r="2003" spans="1:16" hidden="1">
      <c r="A2003" t="str">
        <f t="shared" si="94"/>
        <v>10-408</v>
      </c>
      <c r="B2003">
        <f t="shared" si="95"/>
        <v>10</v>
      </c>
      <c r="C2003">
        <v>408</v>
      </c>
      <c r="D2003" t="s">
        <v>101</v>
      </c>
      <c r="E2003" t="s">
        <v>384</v>
      </c>
      <c r="F2003">
        <v>3903</v>
      </c>
      <c r="G2003" t="s">
        <v>385</v>
      </c>
      <c r="H2003">
        <v>1724844163</v>
      </c>
      <c r="I2003" t="s">
        <v>131</v>
      </c>
      <c r="J2003" t="s">
        <v>172</v>
      </c>
      <c r="K2003" t="s">
        <v>133</v>
      </c>
      <c r="L2003" t="s">
        <v>339</v>
      </c>
      <c r="M2003" t="s">
        <v>383</v>
      </c>
      <c r="N2003" t="s">
        <v>10844</v>
      </c>
      <c r="O2003" t="s">
        <v>10767</v>
      </c>
      <c r="P2003" s="31" t="str">
        <f t="shared" si="96"/>
        <v>Asma Homoeo Hall (Dr. Asma Akter)</v>
      </c>
    </row>
    <row r="2004" spans="1:16" hidden="1">
      <c r="A2004" t="str">
        <f t="shared" si="94"/>
        <v>11-408</v>
      </c>
      <c r="B2004">
        <f t="shared" si="95"/>
        <v>11</v>
      </c>
      <c r="C2004">
        <v>408</v>
      </c>
      <c r="D2004" t="s">
        <v>101</v>
      </c>
      <c r="E2004" t="s">
        <v>472</v>
      </c>
      <c r="F2004">
        <v>3952</v>
      </c>
      <c r="G2004" t="s">
        <v>473</v>
      </c>
      <c r="H2004">
        <v>1756774587</v>
      </c>
      <c r="I2004" t="s">
        <v>131</v>
      </c>
      <c r="J2004" t="s">
        <v>274</v>
      </c>
      <c r="K2004" t="s">
        <v>152</v>
      </c>
      <c r="L2004" t="s">
        <v>339</v>
      </c>
      <c r="M2004" t="s">
        <v>474</v>
      </c>
      <c r="P2004" s="31" t="str">
        <f t="shared" si="96"/>
        <v>Aziz Homoeo Hall (Dr. Runu)</v>
      </c>
    </row>
    <row r="2005" spans="1:16" hidden="1">
      <c r="A2005" t="str">
        <f t="shared" si="94"/>
        <v>12-408</v>
      </c>
      <c r="B2005">
        <f t="shared" si="95"/>
        <v>12</v>
      </c>
      <c r="C2005">
        <v>408</v>
      </c>
      <c r="D2005" t="s">
        <v>101</v>
      </c>
      <c r="E2005" t="s">
        <v>358</v>
      </c>
      <c r="F2005">
        <v>3902</v>
      </c>
      <c r="G2005" t="s">
        <v>382</v>
      </c>
      <c r="H2005">
        <v>1733256519</v>
      </c>
      <c r="I2005" t="s">
        <v>131</v>
      </c>
      <c r="J2005" t="s">
        <v>172</v>
      </c>
      <c r="K2005" t="s">
        <v>133</v>
      </c>
      <c r="L2005" t="s">
        <v>339</v>
      </c>
      <c r="M2005" t="s">
        <v>383</v>
      </c>
      <c r="P2005" s="31" t="str">
        <f t="shared" si="96"/>
        <v>Babu Homoeo Hall (Dr.)</v>
      </c>
    </row>
    <row r="2006" spans="1:16" hidden="1">
      <c r="A2006" t="str">
        <f t="shared" si="94"/>
        <v>13-408</v>
      </c>
      <c r="B2006">
        <f t="shared" si="95"/>
        <v>13</v>
      </c>
      <c r="C2006">
        <v>408</v>
      </c>
      <c r="D2006" t="s">
        <v>101</v>
      </c>
      <c r="E2006" t="s">
        <v>358</v>
      </c>
      <c r="F2006">
        <v>3893</v>
      </c>
      <c r="G2006" t="s">
        <v>360</v>
      </c>
      <c r="H2006">
        <v>1724135445</v>
      </c>
      <c r="I2006" t="s">
        <v>131</v>
      </c>
      <c r="J2006" t="s">
        <v>132</v>
      </c>
      <c r="K2006" t="s">
        <v>133</v>
      </c>
      <c r="L2006" t="s">
        <v>348</v>
      </c>
      <c r="M2006" t="s">
        <v>361</v>
      </c>
      <c r="P2006" s="31" t="str">
        <f t="shared" si="96"/>
        <v>Bangla Homoeo Hall (Dr.)</v>
      </c>
    </row>
    <row r="2007" spans="1:16" hidden="1">
      <c r="A2007" t="str">
        <f t="shared" si="94"/>
        <v>14-408</v>
      </c>
      <c r="B2007">
        <f t="shared" si="95"/>
        <v>14</v>
      </c>
      <c r="C2007">
        <v>408</v>
      </c>
      <c r="D2007" t="s">
        <v>101</v>
      </c>
      <c r="E2007" t="s">
        <v>477</v>
      </c>
      <c r="F2007">
        <v>3954</v>
      </c>
      <c r="G2007" t="s">
        <v>478</v>
      </c>
      <c r="H2007">
        <v>1761906879</v>
      </c>
      <c r="I2007" t="s">
        <v>131</v>
      </c>
      <c r="J2007" t="s">
        <v>274</v>
      </c>
      <c r="K2007" t="s">
        <v>138</v>
      </c>
      <c r="L2007" t="s">
        <v>339</v>
      </c>
      <c r="M2007" t="s">
        <v>474</v>
      </c>
      <c r="P2007" s="31" t="str">
        <f t="shared" si="96"/>
        <v>Bappi Homoeo Hall (Dr. Monirul)</v>
      </c>
    </row>
    <row r="2008" spans="1:16" hidden="1">
      <c r="A2008" t="str">
        <f t="shared" si="94"/>
        <v>15-408</v>
      </c>
      <c r="B2008">
        <f t="shared" si="95"/>
        <v>15</v>
      </c>
      <c r="C2008">
        <v>408</v>
      </c>
      <c r="D2008" t="s">
        <v>101</v>
      </c>
      <c r="E2008" t="s">
        <v>438</v>
      </c>
      <c r="F2008">
        <v>3934</v>
      </c>
      <c r="G2008" t="s">
        <v>439</v>
      </c>
      <c r="H2008">
        <v>1874895571</v>
      </c>
      <c r="I2008" t="s">
        <v>131</v>
      </c>
      <c r="J2008" t="s">
        <v>230</v>
      </c>
      <c r="K2008" t="s">
        <v>133</v>
      </c>
      <c r="L2008" t="s">
        <v>426</v>
      </c>
      <c r="M2008" t="s">
        <v>440</v>
      </c>
      <c r="P2008" s="31" t="str">
        <f t="shared" si="96"/>
        <v>Belal Homoeo Hall (Dr. Belal)</v>
      </c>
    </row>
    <row r="2009" spans="1:16" hidden="1">
      <c r="A2009" t="str">
        <f t="shared" si="94"/>
        <v>16-408</v>
      </c>
      <c r="B2009">
        <f t="shared" si="95"/>
        <v>16</v>
      </c>
      <c r="C2009">
        <v>408</v>
      </c>
      <c r="D2009" t="s">
        <v>101</v>
      </c>
      <c r="E2009" t="s">
        <v>459</v>
      </c>
      <c r="F2009">
        <v>3946</v>
      </c>
      <c r="G2009" t="s">
        <v>460</v>
      </c>
      <c r="H2009">
        <v>1916681341</v>
      </c>
      <c r="I2009" t="s">
        <v>131</v>
      </c>
      <c r="J2009" t="s">
        <v>274</v>
      </c>
      <c r="K2009" t="s">
        <v>152</v>
      </c>
      <c r="L2009" t="s">
        <v>339</v>
      </c>
      <c r="M2009" t="s">
        <v>461</v>
      </c>
      <c r="P2009" s="31" t="str">
        <f t="shared" si="96"/>
        <v>Bismillah Homoeo Hall (Dr. Humayan)</v>
      </c>
    </row>
    <row r="2010" spans="1:16" hidden="1">
      <c r="A2010" t="str">
        <f t="shared" si="94"/>
        <v>17-408</v>
      </c>
      <c r="B2010">
        <f t="shared" si="95"/>
        <v>17</v>
      </c>
      <c r="C2010">
        <v>408</v>
      </c>
      <c r="D2010" t="s">
        <v>101</v>
      </c>
      <c r="E2010" t="s">
        <v>446</v>
      </c>
      <c r="F2010">
        <v>3937</v>
      </c>
      <c r="G2010" t="s">
        <v>447</v>
      </c>
      <c r="H2010">
        <v>1911278842</v>
      </c>
      <c r="I2010" t="s">
        <v>131</v>
      </c>
      <c r="J2010" t="s">
        <v>230</v>
      </c>
      <c r="K2010" t="s">
        <v>152</v>
      </c>
      <c r="L2010" t="s">
        <v>426</v>
      </c>
      <c r="M2010" t="s">
        <v>426</v>
      </c>
      <c r="P2010" s="31" t="str">
        <f t="shared" si="96"/>
        <v>Biswas Homoeo Hall (Dr. Alamgir)</v>
      </c>
    </row>
    <row r="2011" spans="1:16" hidden="1">
      <c r="A2011" t="str">
        <f t="shared" si="94"/>
        <v>18-408</v>
      </c>
      <c r="B2011">
        <f t="shared" si="95"/>
        <v>18</v>
      </c>
      <c r="C2011">
        <v>408</v>
      </c>
      <c r="D2011" t="s">
        <v>101</v>
      </c>
      <c r="E2011" t="s">
        <v>467</v>
      </c>
      <c r="F2011">
        <v>3949</v>
      </c>
      <c r="G2011" t="s">
        <v>468</v>
      </c>
      <c r="H2011">
        <v>1914716761</v>
      </c>
      <c r="I2011" t="s">
        <v>131</v>
      </c>
      <c r="J2011" t="s">
        <v>274</v>
      </c>
      <c r="K2011" t="s">
        <v>152</v>
      </c>
      <c r="L2011" t="s">
        <v>339</v>
      </c>
      <c r="M2011" t="s">
        <v>469</v>
      </c>
      <c r="P2011" s="31" t="str">
        <f t="shared" si="96"/>
        <v>Chwduri Homoeo Hall (Dr. Sanowar)</v>
      </c>
    </row>
    <row r="2012" spans="1:16" hidden="1">
      <c r="A2012" t="str">
        <f t="shared" si="94"/>
        <v>19-408</v>
      </c>
      <c r="B2012">
        <f t="shared" si="95"/>
        <v>19</v>
      </c>
      <c r="C2012">
        <v>408</v>
      </c>
      <c r="D2012" t="s">
        <v>101</v>
      </c>
      <c r="E2012" t="s">
        <v>417</v>
      </c>
      <c r="F2012">
        <v>3921</v>
      </c>
      <c r="G2012" t="s">
        <v>347</v>
      </c>
      <c r="H2012">
        <v>1712837871</v>
      </c>
      <c r="I2012" t="s">
        <v>418</v>
      </c>
      <c r="J2012" t="s">
        <v>397</v>
      </c>
      <c r="K2012" t="s">
        <v>152</v>
      </c>
      <c r="L2012" t="s">
        <v>419</v>
      </c>
      <c r="M2012" t="s">
        <v>420</v>
      </c>
      <c r="P2012" s="31" t="str">
        <f t="shared" si="96"/>
        <v>Dorsona Homoeo Hall (Dr. Dulal)</v>
      </c>
    </row>
    <row r="2013" spans="1:16" hidden="1">
      <c r="A2013" t="str">
        <f t="shared" si="94"/>
        <v>20-408</v>
      </c>
      <c r="B2013">
        <f t="shared" si="95"/>
        <v>20</v>
      </c>
      <c r="C2013">
        <v>408</v>
      </c>
      <c r="D2013" t="s">
        <v>101</v>
      </c>
      <c r="E2013" t="s">
        <v>346</v>
      </c>
      <c r="F2013">
        <v>3886</v>
      </c>
      <c r="G2013" t="s">
        <v>347</v>
      </c>
      <c r="H2013">
        <v>1742009412</v>
      </c>
      <c r="I2013" t="s">
        <v>131</v>
      </c>
      <c r="J2013" t="s">
        <v>132</v>
      </c>
      <c r="K2013" t="s">
        <v>152</v>
      </c>
      <c r="L2013" t="s">
        <v>348</v>
      </c>
      <c r="M2013" t="s">
        <v>349</v>
      </c>
      <c r="P2013" s="31" t="str">
        <f t="shared" si="96"/>
        <v>Dorsona Homoeo Hall (Dr. Samato)</v>
      </c>
    </row>
    <row r="2014" spans="1:16" hidden="1">
      <c r="A2014" t="str">
        <f t="shared" si="94"/>
        <v>21-408</v>
      </c>
      <c r="B2014">
        <f t="shared" si="95"/>
        <v>21</v>
      </c>
      <c r="C2014">
        <v>408</v>
      </c>
      <c r="D2014" t="s">
        <v>101</v>
      </c>
      <c r="E2014" t="s">
        <v>444</v>
      </c>
      <c r="F2014">
        <v>3936</v>
      </c>
      <c r="G2014" t="s">
        <v>445</v>
      </c>
      <c r="H2014">
        <v>1745262202</v>
      </c>
      <c r="I2014" t="s">
        <v>131</v>
      </c>
      <c r="J2014" t="s">
        <v>230</v>
      </c>
      <c r="K2014" t="s">
        <v>133</v>
      </c>
      <c r="L2014" t="s">
        <v>426</v>
      </c>
      <c r="M2014" t="s">
        <v>443</v>
      </c>
      <c r="P2014" s="31" t="str">
        <f t="shared" si="96"/>
        <v>Habiba Homoeo Hall (Dr. Habib)</v>
      </c>
    </row>
    <row r="2015" spans="1:16" hidden="1">
      <c r="A2015" t="str">
        <f t="shared" si="94"/>
        <v>22-408</v>
      </c>
      <c r="B2015">
        <f t="shared" si="95"/>
        <v>22</v>
      </c>
      <c r="C2015">
        <v>408</v>
      </c>
      <c r="D2015" t="s">
        <v>101</v>
      </c>
      <c r="E2015" t="s">
        <v>412</v>
      </c>
      <c r="F2015">
        <v>3919</v>
      </c>
      <c r="G2015" t="s">
        <v>413</v>
      </c>
      <c r="H2015">
        <v>1837502969</v>
      </c>
      <c r="I2015" t="s">
        <v>131</v>
      </c>
      <c r="J2015" t="s">
        <v>397</v>
      </c>
      <c r="K2015" t="s">
        <v>133</v>
      </c>
      <c r="L2015" t="s">
        <v>339</v>
      </c>
      <c r="M2015" t="s">
        <v>339</v>
      </c>
      <c r="P2015" s="31" t="str">
        <f t="shared" si="96"/>
        <v>Hadi Homoeo Hall (Dr. Masum)</v>
      </c>
    </row>
    <row r="2016" spans="1:16" hidden="1">
      <c r="A2016" t="str">
        <f t="shared" si="94"/>
        <v>23-408</v>
      </c>
      <c r="B2016">
        <f t="shared" si="95"/>
        <v>23</v>
      </c>
      <c r="C2016">
        <v>408</v>
      </c>
      <c r="D2016" t="s">
        <v>101</v>
      </c>
      <c r="E2016" t="s">
        <v>353</v>
      </c>
      <c r="F2016">
        <v>3890</v>
      </c>
      <c r="G2016" t="s">
        <v>354</v>
      </c>
      <c r="H2016">
        <v>1912972922</v>
      </c>
      <c r="I2016" t="s">
        <v>131</v>
      </c>
      <c r="J2016" t="s">
        <v>132</v>
      </c>
      <c r="K2016" t="s">
        <v>133</v>
      </c>
      <c r="L2016" t="s">
        <v>348</v>
      </c>
      <c r="M2016" t="s">
        <v>348</v>
      </c>
      <c r="P2016" s="31" t="str">
        <f t="shared" si="96"/>
        <v>Hafij Homoeo Hall (Dr. Hafij Uddin)</v>
      </c>
    </row>
    <row r="2017" spans="1:16" hidden="1">
      <c r="A2017" t="str">
        <f t="shared" si="94"/>
        <v>24-408</v>
      </c>
      <c r="B2017">
        <f t="shared" si="95"/>
        <v>24</v>
      </c>
      <c r="C2017">
        <v>408</v>
      </c>
      <c r="D2017" t="s">
        <v>101</v>
      </c>
      <c r="E2017" t="s">
        <v>465</v>
      </c>
      <c r="F2017">
        <v>3948</v>
      </c>
      <c r="G2017" t="s">
        <v>466</v>
      </c>
      <c r="H2017">
        <v>1731114785</v>
      </c>
      <c r="I2017" t="s">
        <v>131</v>
      </c>
      <c r="J2017" t="s">
        <v>274</v>
      </c>
      <c r="K2017" t="s">
        <v>133</v>
      </c>
      <c r="L2017" t="s">
        <v>339</v>
      </c>
      <c r="M2017" t="s">
        <v>464</v>
      </c>
      <c r="P2017" s="31" t="str">
        <f t="shared" si="96"/>
        <v>Hafiz Homoeo Hall (D. Hafiz)</v>
      </c>
    </row>
    <row r="2018" spans="1:16" hidden="1">
      <c r="A2018" t="str">
        <f t="shared" si="94"/>
        <v>25-408</v>
      </c>
      <c r="B2018">
        <f t="shared" si="95"/>
        <v>25</v>
      </c>
      <c r="C2018">
        <v>408</v>
      </c>
      <c r="D2018" t="s">
        <v>101</v>
      </c>
      <c r="E2018" t="s">
        <v>475</v>
      </c>
      <c r="F2018">
        <v>3953</v>
      </c>
      <c r="G2018" t="s">
        <v>476</v>
      </c>
      <c r="H2018">
        <v>171601290</v>
      </c>
      <c r="I2018" t="s">
        <v>131</v>
      </c>
      <c r="J2018" t="s">
        <v>274</v>
      </c>
      <c r="K2018" t="s">
        <v>152</v>
      </c>
      <c r="L2018" t="s">
        <v>339</v>
      </c>
      <c r="M2018" t="s">
        <v>474</v>
      </c>
      <c r="P2018" s="31" t="str">
        <f t="shared" si="96"/>
        <v>Hasan Homoeo Hall (Dr. Hasan)</v>
      </c>
    </row>
    <row r="2019" spans="1:16" hidden="1">
      <c r="A2019" t="str">
        <f t="shared" si="94"/>
        <v>26-408</v>
      </c>
      <c r="B2019">
        <f t="shared" si="95"/>
        <v>26</v>
      </c>
      <c r="C2019">
        <v>408</v>
      </c>
      <c r="D2019" t="s">
        <v>101</v>
      </c>
      <c r="E2019" t="s">
        <v>358</v>
      </c>
      <c r="F2019">
        <v>3892</v>
      </c>
      <c r="G2019" t="s">
        <v>359</v>
      </c>
      <c r="H2019">
        <v>1839646150</v>
      </c>
      <c r="I2019" t="s">
        <v>131</v>
      </c>
      <c r="J2019" t="s">
        <v>132</v>
      </c>
      <c r="K2019" t="s">
        <v>133</v>
      </c>
      <c r="L2019" t="s">
        <v>348</v>
      </c>
      <c r="M2019" t="s">
        <v>357</v>
      </c>
      <c r="P2019" s="31" t="str">
        <f t="shared" si="96"/>
        <v>Homoeopathic Clinic (Dr.)</v>
      </c>
    </row>
    <row r="2020" spans="1:16" hidden="1">
      <c r="A2020" t="str">
        <f t="shared" si="94"/>
        <v>27-408</v>
      </c>
      <c r="B2020">
        <f t="shared" si="95"/>
        <v>27</v>
      </c>
      <c r="C2020">
        <v>408</v>
      </c>
      <c r="D2020" t="s">
        <v>101</v>
      </c>
      <c r="E2020" t="s">
        <v>388</v>
      </c>
      <c r="F2020">
        <v>3905</v>
      </c>
      <c r="G2020" t="s">
        <v>389</v>
      </c>
      <c r="H2020">
        <v>1917813707</v>
      </c>
      <c r="I2020" t="s">
        <v>131</v>
      </c>
      <c r="J2020" t="s">
        <v>172</v>
      </c>
      <c r="K2020" t="s">
        <v>133</v>
      </c>
      <c r="L2020" t="s">
        <v>339</v>
      </c>
      <c r="M2020" t="s">
        <v>339</v>
      </c>
      <c r="P2020" s="31" t="str">
        <f t="shared" si="96"/>
        <v>Hosan Homoeo Hall (Dr. Hosan)</v>
      </c>
    </row>
    <row r="2021" spans="1:16" hidden="1">
      <c r="A2021" t="str">
        <f t="shared" si="94"/>
        <v>28-408</v>
      </c>
      <c r="B2021">
        <f t="shared" si="95"/>
        <v>28</v>
      </c>
      <c r="C2021">
        <v>408</v>
      </c>
      <c r="D2021" t="s">
        <v>101</v>
      </c>
      <c r="E2021" t="s">
        <v>358</v>
      </c>
      <c r="F2021">
        <v>3939</v>
      </c>
      <c r="G2021" t="s">
        <v>450</v>
      </c>
      <c r="H2021">
        <v>1712855070</v>
      </c>
      <c r="I2021" t="s">
        <v>131</v>
      </c>
      <c r="J2021" t="s">
        <v>230</v>
      </c>
      <c r="K2021" t="s">
        <v>152</v>
      </c>
      <c r="L2021" t="s">
        <v>426</v>
      </c>
      <c r="M2021" t="s">
        <v>426</v>
      </c>
      <c r="P2021" s="31" t="str">
        <f t="shared" si="96"/>
        <v>Hr Homoeo Hall (Dr.)</v>
      </c>
    </row>
    <row r="2022" spans="1:16" hidden="1">
      <c r="A2022" t="str">
        <f t="shared" si="94"/>
        <v>29-408</v>
      </c>
      <c r="B2022">
        <f t="shared" si="95"/>
        <v>29</v>
      </c>
      <c r="C2022">
        <v>408</v>
      </c>
      <c r="D2022" t="s">
        <v>101</v>
      </c>
      <c r="E2022" t="s">
        <v>479</v>
      </c>
      <c r="F2022">
        <v>3955</v>
      </c>
      <c r="G2022" t="s">
        <v>480</v>
      </c>
      <c r="H2022">
        <v>1955462313</v>
      </c>
      <c r="I2022" t="s">
        <v>131</v>
      </c>
      <c r="J2022" t="s">
        <v>274</v>
      </c>
      <c r="K2022" t="s">
        <v>138</v>
      </c>
      <c r="L2022" t="s">
        <v>339</v>
      </c>
      <c r="M2022" t="s">
        <v>474</v>
      </c>
      <c r="P2022" s="31" t="str">
        <f t="shared" si="96"/>
        <v>Ibne Sina Homoeo Hall (Dr. Tomal)</v>
      </c>
    </row>
    <row r="2023" spans="1:16" hidden="1">
      <c r="A2023" t="str">
        <f t="shared" si="94"/>
        <v>30-408</v>
      </c>
      <c r="B2023">
        <f t="shared" si="95"/>
        <v>30</v>
      </c>
      <c r="C2023">
        <v>408</v>
      </c>
      <c r="D2023" t="s">
        <v>101</v>
      </c>
      <c r="E2023" t="s">
        <v>358</v>
      </c>
      <c r="F2023">
        <v>3909</v>
      </c>
      <c r="G2023" t="s">
        <v>394</v>
      </c>
      <c r="H2023">
        <v>1724844163</v>
      </c>
      <c r="I2023" t="s">
        <v>131</v>
      </c>
      <c r="J2023" t="s">
        <v>172</v>
      </c>
      <c r="K2023" t="s">
        <v>133</v>
      </c>
      <c r="L2023" t="s">
        <v>339</v>
      </c>
      <c r="M2023" t="s">
        <v>395</v>
      </c>
      <c r="P2023" s="31" t="str">
        <f t="shared" si="96"/>
        <v>Islam Homoeo Hall (Dr.)</v>
      </c>
    </row>
    <row r="2024" spans="1:16" hidden="1">
      <c r="A2024" t="str">
        <f t="shared" si="94"/>
        <v>31-408</v>
      </c>
      <c r="B2024">
        <f t="shared" si="95"/>
        <v>31</v>
      </c>
      <c r="C2024">
        <v>408</v>
      </c>
      <c r="D2024" t="s">
        <v>101</v>
      </c>
      <c r="E2024" t="s">
        <v>343</v>
      </c>
      <c r="F2024">
        <v>3897</v>
      </c>
      <c r="G2024" t="s">
        <v>369</v>
      </c>
      <c r="H2024">
        <v>1914673664</v>
      </c>
      <c r="I2024" t="s">
        <v>131</v>
      </c>
      <c r="J2024" t="s">
        <v>172</v>
      </c>
      <c r="K2024" t="s">
        <v>152</v>
      </c>
      <c r="L2024" t="s">
        <v>365</v>
      </c>
      <c r="M2024" t="s">
        <v>366</v>
      </c>
      <c r="P2024" s="31" t="str">
        <f t="shared" si="96"/>
        <v>Islami Homoeo Hall (Dr. Uzzal)</v>
      </c>
    </row>
    <row r="2025" spans="1:16" hidden="1">
      <c r="A2025" t="str">
        <f t="shared" si="94"/>
        <v>32-408</v>
      </c>
      <c r="B2025">
        <f t="shared" si="95"/>
        <v>32</v>
      </c>
      <c r="C2025">
        <v>408</v>
      </c>
      <c r="D2025" t="s">
        <v>101</v>
      </c>
      <c r="E2025" t="s">
        <v>331</v>
      </c>
      <c r="F2025">
        <v>3880</v>
      </c>
      <c r="G2025" t="s">
        <v>332</v>
      </c>
      <c r="H2025">
        <v>1995463950</v>
      </c>
      <c r="I2025" t="s">
        <v>131</v>
      </c>
      <c r="J2025" t="s">
        <v>132</v>
      </c>
      <c r="K2025" t="s">
        <v>138</v>
      </c>
      <c r="L2025" t="s">
        <v>329</v>
      </c>
      <c r="M2025" t="s">
        <v>330</v>
      </c>
      <c r="P2025" s="31" t="str">
        <f t="shared" si="96"/>
        <v>Johir Homoeo Hall (Dr. Joher)</v>
      </c>
    </row>
    <row r="2026" spans="1:16" hidden="1">
      <c r="A2026" t="str">
        <f t="shared" si="94"/>
        <v>33-408</v>
      </c>
      <c r="B2026">
        <f t="shared" si="95"/>
        <v>33</v>
      </c>
      <c r="C2026">
        <v>408</v>
      </c>
      <c r="D2026" t="s">
        <v>101</v>
      </c>
      <c r="E2026" t="s">
        <v>401</v>
      </c>
      <c r="F2026">
        <v>3913</v>
      </c>
      <c r="G2026" t="s">
        <v>402</v>
      </c>
      <c r="H2026">
        <v>1924193891</v>
      </c>
      <c r="I2026" t="s">
        <v>381</v>
      </c>
      <c r="J2026" t="s">
        <v>397</v>
      </c>
      <c r="K2026" t="s">
        <v>152</v>
      </c>
      <c r="L2026" t="s">
        <v>398</v>
      </c>
      <c r="M2026" t="s">
        <v>403</v>
      </c>
      <c r="P2026" s="31" t="str">
        <f t="shared" si="96"/>
        <v>Jonaseba Homoeo Hall (Dr. Gaffar)</v>
      </c>
    </row>
    <row r="2027" spans="1:16" hidden="1">
      <c r="A2027" t="str">
        <f t="shared" si="94"/>
        <v>34-408</v>
      </c>
      <c r="B2027">
        <f t="shared" si="95"/>
        <v>34</v>
      </c>
      <c r="C2027">
        <v>408</v>
      </c>
      <c r="D2027" t="s">
        <v>101</v>
      </c>
      <c r="E2027" t="s">
        <v>452</v>
      </c>
      <c r="F2027">
        <v>3943</v>
      </c>
      <c r="G2027" t="s">
        <v>453</v>
      </c>
      <c r="H2027">
        <v>1718042552</v>
      </c>
      <c r="I2027" t="s">
        <v>131</v>
      </c>
      <c r="J2027" t="s">
        <v>274</v>
      </c>
      <c r="K2027" t="s">
        <v>133</v>
      </c>
      <c r="L2027" t="s">
        <v>339</v>
      </c>
      <c r="M2027" t="s">
        <v>454</v>
      </c>
      <c r="P2027" s="31" t="str">
        <f t="shared" si="96"/>
        <v>Jonosada Homoeo Hall (Dr. Samshuda)</v>
      </c>
    </row>
    <row r="2028" spans="1:16" hidden="1">
      <c r="A2028" t="str">
        <f t="shared" si="94"/>
        <v>35-408</v>
      </c>
      <c r="B2028">
        <f t="shared" si="95"/>
        <v>35</v>
      </c>
      <c r="C2028">
        <v>408</v>
      </c>
      <c r="D2028" t="s">
        <v>101</v>
      </c>
      <c r="E2028" t="s">
        <v>370</v>
      </c>
      <c r="F2028">
        <v>3898</v>
      </c>
      <c r="G2028" t="s">
        <v>371</v>
      </c>
      <c r="H2028">
        <v>1712917833</v>
      </c>
      <c r="I2028" t="s">
        <v>131</v>
      </c>
      <c r="J2028" t="s">
        <v>172</v>
      </c>
      <c r="K2028" t="s">
        <v>138</v>
      </c>
      <c r="L2028" t="s">
        <v>339</v>
      </c>
      <c r="M2028" t="s">
        <v>372</v>
      </c>
      <c r="P2028" s="31" t="str">
        <f t="shared" si="96"/>
        <v>K Ali Homoeo Hall (Dr. Sahidul)</v>
      </c>
    </row>
    <row r="2029" spans="1:16" hidden="1">
      <c r="A2029" t="str">
        <f t="shared" si="94"/>
        <v>36-408</v>
      </c>
      <c r="B2029">
        <f t="shared" si="95"/>
        <v>36</v>
      </c>
      <c r="C2029">
        <v>408</v>
      </c>
      <c r="D2029" t="s">
        <v>101</v>
      </c>
      <c r="E2029" t="s">
        <v>399</v>
      </c>
      <c r="F2029">
        <v>3957</v>
      </c>
      <c r="G2029" t="s">
        <v>484</v>
      </c>
      <c r="H2029">
        <v>1715447991</v>
      </c>
      <c r="I2029" t="s">
        <v>131</v>
      </c>
      <c r="J2029" t="s">
        <v>274</v>
      </c>
      <c r="K2029" t="s">
        <v>152</v>
      </c>
      <c r="L2029" t="s">
        <v>339</v>
      </c>
      <c r="M2029" t="s">
        <v>483</v>
      </c>
      <c r="P2029" s="31" t="str">
        <f t="shared" si="96"/>
        <v>Kadar Homoeo Hall (Dr. Kadar)</v>
      </c>
    </row>
    <row r="2030" spans="1:16" hidden="1">
      <c r="A2030" t="str">
        <f t="shared" si="94"/>
        <v>37-408</v>
      </c>
      <c r="B2030">
        <f t="shared" si="95"/>
        <v>37</v>
      </c>
      <c r="C2030">
        <v>408</v>
      </c>
      <c r="D2030" t="s">
        <v>101</v>
      </c>
      <c r="E2030" t="s">
        <v>350</v>
      </c>
      <c r="F2030">
        <v>3927</v>
      </c>
      <c r="G2030" t="s">
        <v>425</v>
      </c>
      <c r="H2030">
        <v>1717212032</v>
      </c>
      <c r="I2030" t="s">
        <v>381</v>
      </c>
      <c r="J2030" t="s">
        <v>230</v>
      </c>
      <c r="K2030" t="s">
        <v>138</v>
      </c>
      <c r="L2030" t="s">
        <v>426</v>
      </c>
      <c r="M2030" t="s">
        <v>426</v>
      </c>
      <c r="P2030" s="31" t="str">
        <f t="shared" si="96"/>
        <v>Kamal Homoeo Hall (Dr. Kamal)</v>
      </c>
    </row>
    <row r="2031" spans="1:16" hidden="1">
      <c r="A2031" t="str">
        <f t="shared" si="94"/>
        <v>38-408</v>
      </c>
      <c r="B2031">
        <f t="shared" si="95"/>
        <v>38</v>
      </c>
      <c r="C2031">
        <v>408</v>
      </c>
      <c r="D2031" t="s">
        <v>101</v>
      </c>
      <c r="E2031" t="s">
        <v>358</v>
      </c>
      <c r="F2031">
        <v>3923</v>
      </c>
      <c r="G2031" t="s">
        <v>423</v>
      </c>
      <c r="H2031">
        <v>1717656090</v>
      </c>
      <c r="I2031" t="s">
        <v>131</v>
      </c>
      <c r="J2031" t="s">
        <v>397</v>
      </c>
      <c r="K2031" t="s">
        <v>152</v>
      </c>
      <c r="L2031" t="s">
        <v>398</v>
      </c>
      <c r="M2031" t="s">
        <v>422</v>
      </c>
      <c r="P2031" s="31" t="str">
        <f t="shared" si="96"/>
        <v>Life Care Homoeo Hall (Dr.)</v>
      </c>
    </row>
    <row r="2032" spans="1:16" hidden="1">
      <c r="A2032" t="str">
        <f t="shared" si="94"/>
        <v>39-408</v>
      </c>
      <c r="B2032">
        <f t="shared" si="95"/>
        <v>39</v>
      </c>
      <c r="C2032">
        <v>408</v>
      </c>
      <c r="D2032" t="s">
        <v>101</v>
      </c>
      <c r="E2032" t="s">
        <v>470</v>
      </c>
      <c r="F2032">
        <v>3950</v>
      </c>
      <c r="G2032" t="s">
        <v>471</v>
      </c>
      <c r="H2032">
        <v>1928300886</v>
      </c>
      <c r="I2032" t="s">
        <v>131</v>
      </c>
      <c r="J2032" t="s">
        <v>274</v>
      </c>
      <c r="K2032" t="s">
        <v>133</v>
      </c>
      <c r="L2032" t="s">
        <v>339</v>
      </c>
      <c r="M2032" t="s">
        <v>469</v>
      </c>
      <c r="P2032" s="31" t="str">
        <f t="shared" si="96"/>
        <v>Lipi Homoeo Hall (Dr. Lipi)</v>
      </c>
    </row>
    <row r="2033" spans="1:16" hidden="1">
      <c r="A2033" t="str">
        <f t="shared" si="94"/>
        <v>40-408</v>
      </c>
      <c r="B2033">
        <f t="shared" si="95"/>
        <v>40</v>
      </c>
      <c r="C2033">
        <v>408</v>
      </c>
      <c r="D2033" t="s">
        <v>101</v>
      </c>
      <c r="E2033" t="s">
        <v>14019</v>
      </c>
      <c r="F2033">
        <v>12255</v>
      </c>
      <c r="G2033" t="s">
        <v>638</v>
      </c>
      <c r="H2033">
        <v>1797782863</v>
      </c>
      <c r="I2033" t="s">
        <v>131</v>
      </c>
      <c r="J2033" t="s">
        <v>2596</v>
      </c>
      <c r="K2033" t="s">
        <v>152</v>
      </c>
      <c r="L2033" t="s">
        <v>14020</v>
      </c>
      <c r="M2033" t="s">
        <v>14021</v>
      </c>
      <c r="P2033" s="31" t="str">
        <f t="shared" si="96"/>
        <v>Ma Homoeo Hall (Dr:Md: Abu-Hanif)</v>
      </c>
    </row>
    <row r="2034" spans="1:16" hidden="1">
      <c r="A2034" t="str">
        <f t="shared" si="94"/>
        <v>41-408</v>
      </c>
      <c r="B2034">
        <f t="shared" si="95"/>
        <v>41</v>
      </c>
      <c r="C2034">
        <v>408</v>
      </c>
      <c r="D2034" t="s">
        <v>101</v>
      </c>
      <c r="E2034" t="s">
        <v>351</v>
      </c>
      <c r="F2034">
        <v>3889</v>
      </c>
      <c r="G2034" t="s">
        <v>352</v>
      </c>
      <c r="H2034">
        <v>1713911981</v>
      </c>
      <c r="I2034" t="s">
        <v>131</v>
      </c>
      <c r="J2034" t="s">
        <v>132</v>
      </c>
      <c r="K2034" t="s">
        <v>133</v>
      </c>
      <c r="L2034" t="s">
        <v>348</v>
      </c>
      <c r="M2034" t="s">
        <v>348</v>
      </c>
      <c r="P2034" s="31" t="str">
        <f t="shared" si="96"/>
        <v>Maharun Homoeo Hall (Dr. Santi)</v>
      </c>
    </row>
    <row r="2035" spans="1:16" hidden="1">
      <c r="A2035" t="str">
        <f t="shared" si="94"/>
        <v>42-408</v>
      </c>
      <c r="B2035">
        <f t="shared" si="95"/>
        <v>42</v>
      </c>
      <c r="C2035">
        <v>408</v>
      </c>
      <c r="D2035" t="s">
        <v>101</v>
      </c>
      <c r="E2035" t="s">
        <v>14416</v>
      </c>
      <c r="F2035">
        <v>12473</v>
      </c>
      <c r="G2035" t="s">
        <v>5447</v>
      </c>
      <c r="H2035">
        <v>1963708962</v>
      </c>
      <c r="I2035" t="s">
        <v>131</v>
      </c>
      <c r="J2035" t="s">
        <v>2596</v>
      </c>
      <c r="K2035" t="s">
        <v>152</v>
      </c>
      <c r="L2035" t="s">
        <v>14417</v>
      </c>
      <c r="M2035" t="s">
        <v>19007</v>
      </c>
      <c r="P2035" s="31" t="str">
        <f t="shared" si="96"/>
        <v>Manob Seba Homoeo Hall (Dr: Md Jannatul Nayim)</v>
      </c>
    </row>
    <row r="2036" spans="1:16" hidden="1">
      <c r="A2036" t="str">
        <f t="shared" si="94"/>
        <v>43-408</v>
      </c>
      <c r="B2036">
        <f t="shared" si="95"/>
        <v>43</v>
      </c>
      <c r="C2036">
        <v>408</v>
      </c>
      <c r="D2036" t="s">
        <v>101</v>
      </c>
      <c r="E2036" t="s">
        <v>350</v>
      </c>
      <c r="F2036">
        <v>3887</v>
      </c>
      <c r="G2036" t="s">
        <v>210</v>
      </c>
      <c r="H2036">
        <v>1944673664</v>
      </c>
      <c r="I2036" t="s">
        <v>131</v>
      </c>
      <c r="J2036" t="s">
        <v>132</v>
      </c>
      <c r="K2036" t="s">
        <v>152</v>
      </c>
      <c r="L2036" t="s">
        <v>348</v>
      </c>
      <c r="M2036" t="s">
        <v>349</v>
      </c>
      <c r="P2036" s="31" t="str">
        <f t="shared" si="96"/>
        <v>Master Homoeo Hall (Dr. Kamal)</v>
      </c>
    </row>
    <row r="2037" spans="1:16" hidden="1">
      <c r="A2037" t="str">
        <f t="shared" si="94"/>
        <v>44-408</v>
      </c>
      <c r="B2037">
        <f t="shared" si="95"/>
        <v>44</v>
      </c>
      <c r="C2037">
        <v>408</v>
      </c>
      <c r="D2037" t="s">
        <v>101</v>
      </c>
      <c r="E2037" t="s">
        <v>399</v>
      </c>
      <c r="F2037">
        <v>3912</v>
      </c>
      <c r="G2037" t="s">
        <v>400</v>
      </c>
      <c r="H2037">
        <v>0</v>
      </c>
      <c r="I2037" t="s">
        <v>131</v>
      </c>
      <c r="J2037" t="s">
        <v>397</v>
      </c>
      <c r="K2037" t="s">
        <v>152</v>
      </c>
      <c r="L2037" t="s">
        <v>398</v>
      </c>
      <c r="M2037" t="s">
        <v>398</v>
      </c>
      <c r="P2037" s="31" t="str">
        <f t="shared" si="96"/>
        <v>Masum Homoeo Hall (Dr. Kadar)</v>
      </c>
    </row>
    <row r="2038" spans="1:16" hidden="1">
      <c r="A2038" t="str">
        <f t="shared" si="94"/>
        <v>45-408</v>
      </c>
      <c r="B2038">
        <f t="shared" si="95"/>
        <v>45</v>
      </c>
      <c r="C2038">
        <v>408</v>
      </c>
      <c r="D2038" t="s">
        <v>101</v>
      </c>
      <c r="E2038" t="s">
        <v>13523</v>
      </c>
      <c r="F2038">
        <v>12007</v>
      </c>
      <c r="G2038" t="s">
        <v>13524</v>
      </c>
      <c r="H2038">
        <v>1914928707</v>
      </c>
      <c r="I2038" t="s">
        <v>131</v>
      </c>
      <c r="J2038" t="s">
        <v>2596</v>
      </c>
      <c r="K2038" t="s">
        <v>152</v>
      </c>
      <c r="L2038" t="s">
        <v>339</v>
      </c>
      <c r="M2038" t="s">
        <v>13525</v>
      </c>
      <c r="P2038" s="31" t="str">
        <f t="shared" si="96"/>
        <v>Mishu Moni Homeo International (Dr:Md:Monirul Islam)</v>
      </c>
    </row>
    <row r="2039" spans="1:16" hidden="1">
      <c r="A2039" t="str">
        <f t="shared" si="94"/>
        <v>46-408</v>
      </c>
      <c r="B2039">
        <f t="shared" si="95"/>
        <v>46</v>
      </c>
      <c r="C2039">
        <v>408</v>
      </c>
      <c r="D2039" t="s">
        <v>101</v>
      </c>
      <c r="E2039" t="s">
        <v>355</v>
      </c>
      <c r="F2039">
        <v>3891</v>
      </c>
      <c r="G2039" t="s">
        <v>356</v>
      </c>
      <c r="H2039">
        <v>1716352308</v>
      </c>
      <c r="I2039" t="s">
        <v>131</v>
      </c>
      <c r="J2039" t="s">
        <v>132</v>
      </c>
      <c r="K2039" t="s">
        <v>133</v>
      </c>
      <c r="L2039" t="s">
        <v>348</v>
      </c>
      <c r="M2039" t="s">
        <v>357</v>
      </c>
      <c r="P2039" s="31" t="str">
        <f t="shared" si="96"/>
        <v>Modern Homoeo Hall (Dr. Omar Ali)</v>
      </c>
    </row>
    <row r="2040" spans="1:16" hidden="1">
      <c r="A2040" t="str">
        <f t="shared" si="94"/>
        <v>47-408</v>
      </c>
      <c r="B2040">
        <f t="shared" si="95"/>
        <v>47</v>
      </c>
      <c r="C2040">
        <v>408</v>
      </c>
      <c r="D2040" t="s">
        <v>101</v>
      </c>
      <c r="E2040" t="s">
        <v>11284</v>
      </c>
      <c r="F2040">
        <v>11193</v>
      </c>
      <c r="G2040" t="s">
        <v>11635</v>
      </c>
      <c r="H2040">
        <v>1934448072</v>
      </c>
      <c r="I2040">
        <v>0</v>
      </c>
      <c r="J2040">
        <v>0</v>
      </c>
      <c r="K2040" t="s">
        <v>138</v>
      </c>
      <c r="L2040" t="s">
        <v>339</v>
      </c>
      <c r="M2040" t="s">
        <v>339</v>
      </c>
      <c r="P2040" s="31" t="str">
        <f t="shared" si="96"/>
        <v>Mpo-Jahidul Islam-Chuadanga (Self Stock)</v>
      </c>
    </row>
    <row r="2041" spans="1:16" hidden="1">
      <c r="A2041" t="str">
        <f t="shared" si="94"/>
        <v>48-408</v>
      </c>
      <c r="B2041">
        <f t="shared" si="95"/>
        <v>48</v>
      </c>
      <c r="C2041">
        <v>408</v>
      </c>
      <c r="D2041" t="s">
        <v>101</v>
      </c>
      <c r="E2041" t="s">
        <v>408</v>
      </c>
      <c r="F2041">
        <v>3916</v>
      </c>
      <c r="G2041" t="s">
        <v>409</v>
      </c>
      <c r="H2041">
        <v>1914927707</v>
      </c>
      <c r="I2041" t="s">
        <v>131</v>
      </c>
      <c r="J2041" t="s">
        <v>397</v>
      </c>
      <c r="K2041" t="s">
        <v>138</v>
      </c>
      <c r="L2041" t="s">
        <v>339</v>
      </c>
      <c r="M2041" t="s">
        <v>339</v>
      </c>
      <c r="P2041" s="31" t="str">
        <f t="shared" si="96"/>
        <v>Muslim Homoeo Hall (Dr. Mohan)</v>
      </c>
    </row>
    <row r="2042" spans="1:16" hidden="1">
      <c r="A2042" t="str">
        <f t="shared" si="94"/>
        <v>49-408</v>
      </c>
      <c r="B2042">
        <f t="shared" si="95"/>
        <v>49</v>
      </c>
      <c r="C2042">
        <v>408</v>
      </c>
      <c r="D2042" t="s">
        <v>101</v>
      </c>
      <c r="E2042" t="s">
        <v>358</v>
      </c>
      <c r="F2042">
        <v>3924</v>
      </c>
      <c r="G2042" t="s">
        <v>424</v>
      </c>
      <c r="H2042">
        <v>1981210408</v>
      </c>
      <c r="I2042" t="s">
        <v>131</v>
      </c>
      <c r="J2042" t="s">
        <v>397</v>
      </c>
      <c r="K2042" t="s">
        <v>152</v>
      </c>
      <c r="L2042" t="s">
        <v>398</v>
      </c>
      <c r="M2042" t="s">
        <v>422</v>
      </c>
      <c r="P2042" s="31" t="str">
        <f t="shared" si="96"/>
        <v>Nazim Homoeo Hall (Dr.)</v>
      </c>
    </row>
    <row r="2043" spans="1:16" hidden="1">
      <c r="A2043" t="str">
        <f t="shared" si="94"/>
        <v>50-408</v>
      </c>
      <c r="B2043">
        <f t="shared" si="95"/>
        <v>50</v>
      </c>
      <c r="C2043">
        <v>408</v>
      </c>
      <c r="D2043" t="s">
        <v>101</v>
      </c>
      <c r="E2043" t="s">
        <v>414</v>
      </c>
      <c r="F2043">
        <v>3920</v>
      </c>
      <c r="G2043" t="s">
        <v>415</v>
      </c>
      <c r="H2043">
        <v>1912271123</v>
      </c>
      <c r="I2043" t="s">
        <v>381</v>
      </c>
      <c r="J2043" t="s">
        <v>397</v>
      </c>
      <c r="K2043" t="s">
        <v>133</v>
      </c>
      <c r="L2043" t="s">
        <v>339</v>
      </c>
      <c r="M2043" t="s">
        <v>416</v>
      </c>
      <c r="P2043" s="31" t="str">
        <f t="shared" si="96"/>
        <v>Nilufa Homoeo Hall (Dr. Nilufa)</v>
      </c>
    </row>
    <row r="2044" spans="1:16" hidden="1">
      <c r="A2044" t="str">
        <f t="shared" si="94"/>
        <v>51-408</v>
      </c>
      <c r="B2044">
        <f t="shared" si="95"/>
        <v>51</v>
      </c>
      <c r="C2044">
        <v>408</v>
      </c>
      <c r="D2044" t="s">
        <v>101</v>
      </c>
      <c r="E2044" t="s">
        <v>404</v>
      </c>
      <c r="F2044">
        <v>3914</v>
      </c>
      <c r="G2044" t="s">
        <v>144</v>
      </c>
      <c r="H2044">
        <v>1917420184</v>
      </c>
      <c r="I2044" t="s">
        <v>131</v>
      </c>
      <c r="J2044" t="s">
        <v>397</v>
      </c>
      <c r="K2044" t="s">
        <v>152</v>
      </c>
      <c r="L2044" t="s">
        <v>398</v>
      </c>
      <c r="M2044" t="s">
        <v>405</v>
      </c>
      <c r="P2044" s="31" t="str">
        <f t="shared" si="96"/>
        <v>Niramoy Homoeo Hall (Dr. Omar)</v>
      </c>
    </row>
    <row r="2045" spans="1:16" hidden="1">
      <c r="A2045" t="str">
        <f t="shared" si="94"/>
        <v>52-408</v>
      </c>
      <c r="B2045">
        <f t="shared" si="95"/>
        <v>52</v>
      </c>
      <c r="C2045">
        <v>408</v>
      </c>
      <c r="D2045" t="s">
        <v>101</v>
      </c>
      <c r="E2045" t="s">
        <v>481</v>
      </c>
      <c r="F2045">
        <v>3956</v>
      </c>
      <c r="G2045" t="s">
        <v>482</v>
      </c>
      <c r="H2045">
        <v>1857638226</v>
      </c>
      <c r="I2045" t="s">
        <v>381</v>
      </c>
      <c r="J2045" t="s">
        <v>274</v>
      </c>
      <c r="K2045" t="s">
        <v>152</v>
      </c>
      <c r="L2045" t="s">
        <v>339</v>
      </c>
      <c r="M2045" t="s">
        <v>483</v>
      </c>
      <c r="P2045" s="31" t="str">
        <f t="shared" si="96"/>
        <v>Nuha Homoeo Hall (Dr. Nuha)</v>
      </c>
    </row>
    <row r="2046" spans="1:16" hidden="1">
      <c r="A2046" t="str">
        <f t="shared" si="94"/>
        <v>53-408</v>
      </c>
      <c r="B2046">
        <f t="shared" si="95"/>
        <v>53</v>
      </c>
      <c r="C2046">
        <v>408</v>
      </c>
      <c r="D2046" t="s">
        <v>101</v>
      </c>
      <c r="E2046" t="s">
        <v>358</v>
      </c>
      <c r="F2046">
        <v>3930</v>
      </c>
      <c r="G2046" t="s">
        <v>432</v>
      </c>
      <c r="H2046">
        <v>1911865672</v>
      </c>
      <c r="I2046" t="s">
        <v>131</v>
      </c>
      <c r="J2046" t="s">
        <v>230</v>
      </c>
      <c r="K2046" t="s">
        <v>133</v>
      </c>
      <c r="L2046" t="s">
        <v>426</v>
      </c>
      <c r="M2046" t="s">
        <v>426</v>
      </c>
      <c r="P2046" s="31" t="str">
        <f t="shared" si="96"/>
        <v>Nur Homoeo Hall (Dr.)</v>
      </c>
    </row>
    <row r="2047" spans="1:16" hidden="1">
      <c r="A2047" t="str">
        <f t="shared" si="94"/>
        <v>54-408</v>
      </c>
      <c r="B2047">
        <f t="shared" si="95"/>
        <v>54</v>
      </c>
      <c r="C2047">
        <v>408</v>
      </c>
      <c r="D2047" t="s">
        <v>101</v>
      </c>
      <c r="E2047" t="s">
        <v>448</v>
      </c>
      <c r="F2047">
        <v>3938</v>
      </c>
      <c r="G2047" t="s">
        <v>449</v>
      </c>
      <c r="H2047">
        <v>1761238299</v>
      </c>
      <c r="I2047" t="s">
        <v>131</v>
      </c>
      <c r="J2047" t="s">
        <v>230</v>
      </c>
      <c r="K2047" t="s">
        <v>152</v>
      </c>
      <c r="L2047" t="s">
        <v>426</v>
      </c>
      <c r="M2047" t="s">
        <v>426</v>
      </c>
      <c r="P2047" s="31" t="str">
        <f t="shared" si="96"/>
        <v>Rasal Homoeo Hall (Dr. Rasal)</v>
      </c>
    </row>
    <row r="2048" spans="1:16" hidden="1">
      <c r="A2048" t="str">
        <f t="shared" si="94"/>
        <v>55-408</v>
      </c>
      <c r="B2048">
        <f t="shared" si="95"/>
        <v>55</v>
      </c>
      <c r="C2048">
        <v>408</v>
      </c>
      <c r="D2048" t="s">
        <v>101</v>
      </c>
      <c r="E2048" t="s">
        <v>441</v>
      </c>
      <c r="F2048">
        <v>3935</v>
      </c>
      <c r="G2048" t="s">
        <v>442</v>
      </c>
      <c r="H2048">
        <v>1996887484</v>
      </c>
      <c r="I2048" t="s">
        <v>131</v>
      </c>
      <c r="J2048" t="s">
        <v>230</v>
      </c>
      <c r="K2048" t="s">
        <v>133</v>
      </c>
      <c r="L2048" t="s">
        <v>426</v>
      </c>
      <c r="M2048" t="s">
        <v>443</v>
      </c>
      <c r="P2048" s="31" t="str">
        <f t="shared" si="96"/>
        <v>Rashid Homoeo Hall (Dr. Rashid)</v>
      </c>
    </row>
    <row r="2049" spans="1:16" hidden="1">
      <c r="A2049" t="str">
        <f t="shared" si="94"/>
        <v>56-408</v>
      </c>
      <c r="B2049">
        <f t="shared" si="95"/>
        <v>56</v>
      </c>
      <c r="C2049">
        <v>408</v>
      </c>
      <c r="D2049" t="s">
        <v>101</v>
      </c>
      <c r="E2049" t="s">
        <v>363</v>
      </c>
      <c r="F2049">
        <v>3895</v>
      </c>
      <c r="G2049" t="s">
        <v>364</v>
      </c>
      <c r="H2049">
        <v>1917146909</v>
      </c>
      <c r="I2049" t="s">
        <v>131</v>
      </c>
      <c r="J2049" t="s">
        <v>172</v>
      </c>
      <c r="K2049" t="s">
        <v>152</v>
      </c>
      <c r="L2049" t="s">
        <v>365</v>
      </c>
      <c r="M2049" t="s">
        <v>366</v>
      </c>
      <c r="P2049" s="31" t="str">
        <f t="shared" si="96"/>
        <v>Raton Homoeo Hall (Dr. Raton)</v>
      </c>
    </row>
    <row r="2050" spans="1:16" hidden="1">
      <c r="A2050" t="str">
        <f t="shared" ref="A2050:A2113" si="97">B2050&amp;"-"&amp;C2050</f>
        <v>57-408</v>
      </c>
      <c r="B2050">
        <f t="shared" ref="B2050:B2113" si="98">IF(C2050=C2049,B2049+1,1)</f>
        <v>57</v>
      </c>
      <c r="C2050">
        <v>408</v>
      </c>
      <c r="D2050" t="s">
        <v>101</v>
      </c>
      <c r="E2050" t="s">
        <v>376</v>
      </c>
      <c r="F2050">
        <v>3900</v>
      </c>
      <c r="G2050" t="s">
        <v>377</v>
      </c>
      <c r="H2050">
        <v>1823196027</v>
      </c>
      <c r="I2050" t="s">
        <v>131</v>
      </c>
      <c r="J2050" t="s">
        <v>172</v>
      </c>
      <c r="K2050" t="s">
        <v>133</v>
      </c>
      <c r="L2050" t="s">
        <v>339</v>
      </c>
      <c r="M2050" t="s">
        <v>378</v>
      </c>
      <c r="P2050" s="31" t="str">
        <f t="shared" ref="P2050:P2113" si="99">PROPER(G2050&amp;" ("&amp;E2050&amp;")")</f>
        <v>Robi Homoeo Hall (Dr. Robi)</v>
      </c>
    </row>
    <row r="2051" spans="1:16" hidden="1">
      <c r="A2051" t="str">
        <f t="shared" si="97"/>
        <v>58-408</v>
      </c>
      <c r="B2051">
        <f t="shared" si="98"/>
        <v>58</v>
      </c>
      <c r="C2051">
        <v>408</v>
      </c>
      <c r="D2051" t="s">
        <v>101</v>
      </c>
      <c r="E2051" t="s">
        <v>337</v>
      </c>
      <c r="F2051">
        <v>3883</v>
      </c>
      <c r="G2051" t="s">
        <v>338</v>
      </c>
      <c r="H2051">
        <v>1715169109</v>
      </c>
      <c r="I2051" t="s">
        <v>131</v>
      </c>
      <c r="J2051" t="s">
        <v>132</v>
      </c>
      <c r="K2051" t="s">
        <v>138</v>
      </c>
      <c r="L2051" t="s">
        <v>339</v>
      </c>
      <c r="M2051" t="s">
        <v>340</v>
      </c>
      <c r="P2051" s="31" t="str">
        <f t="shared" si="99"/>
        <v>Rohamania Homoeo Hall (Dr. Bozlu)</v>
      </c>
    </row>
    <row r="2052" spans="1:16" hidden="1">
      <c r="A2052" t="str">
        <f t="shared" si="97"/>
        <v>59-408</v>
      </c>
      <c r="B2052">
        <f t="shared" si="98"/>
        <v>59</v>
      </c>
      <c r="C2052">
        <v>408</v>
      </c>
      <c r="D2052" t="s">
        <v>101</v>
      </c>
      <c r="E2052" t="s">
        <v>373</v>
      </c>
      <c r="F2052">
        <v>3899</v>
      </c>
      <c r="G2052" t="s">
        <v>374</v>
      </c>
      <c r="H2052">
        <v>0</v>
      </c>
      <c r="I2052" t="s">
        <v>131</v>
      </c>
      <c r="J2052" t="s">
        <v>172</v>
      </c>
      <c r="K2052" t="s">
        <v>152</v>
      </c>
      <c r="L2052" t="s">
        <v>339</v>
      </c>
      <c r="M2052" t="s">
        <v>375</v>
      </c>
      <c r="P2052" s="31" t="str">
        <f t="shared" si="99"/>
        <v>Rokon Homoeo Hall (Dr. Rokon)</v>
      </c>
    </row>
    <row r="2053" spans="1:16" hidden="1">
      <c r="A2053" t="str">
        <f t="shared" si="97"/>
        <v>60-408</v>
      </c>
      <c r="B2053">
        <f t="shared" si="98"/>
        <v>60</v>
      </c>
      <c r="C2053">
        <v>408</v>
      </c>
      <c r="D2053" t="s">
        <v>101</v>
      </c>
      <c r="E2053" t="s">
        <v>455</v>
      </c>
      <c r="F2053">
        <v>3944</v>
      </c>
      <c r="G2053" t="s">
        <v>456</v>
      </c>
      <c r="H2053">
        <v>1923263834</v>
      </c>
      <c r="I2053" t="s">
        <v>131</v>
      </c>
      <c r="J2053" t="s">
        <v>274</v>
      </c>
      <c r="K2053" t="s">
        <v>133</v>
      </c>
      <c r="L2053" t="s">
        <v>339</v>
      </c>
      <c r="M2053" t="s">
        <v>454</v>
      </c>
      <c r="P2053" s="31" t="str">
        <f t="shared" si="99"/>
        <v>Ruma Homoeo Hall (Dr. Laddu)</v>
      </c>
    </row>
    <row r="2054" spans="1:16" hidden="1">
      <c r="A2054" t="str">
        <f t="shared" si="97"/>
        <v>61-408</v>
      </c>
      <c r="B2054">
        <f t="shared" si="98"/>
        <v>61</v>
      </c>
      <c r="C2054">
        <v>408</v>
      </c>
      <c r="D2054" t="s">
        <v>101</v>
      </c>
      <c r="E2054" t="s">
        <v>358</v>
      </c>
      <c r="F2054">
        <v>3894</v>
      </c>
      <c r="G2054" t="s">
        <v>362</v>
      </c>
      <c r="H2054">
        <v>1719637718</v>
      </c>
      <c r="I2054" t="s">
        <v>131</v>
      </c>
      <c r="J2054" t="s">
        <v>132</v>
      </c>
      <c r="K2054" t="s">
        <v>133</v>
      </c>
      <c r="L2054" t="s">
        <v>348</v>
      </c>
      <c r="M2054" t="s">
        <v>361</v>
      </c>
      <c r="P2054" s="31" t="str">
        <f t="shared" si="99"/>
        <v>Rumi Homoeo Hall (Dr.)</v>
      </c>
    </row>
    <row r="2055" spans="1:16" hidden="1">
      <c r="A2055" t="str">
        <f t="shared" si="97"/>
        <v>62-408</v>
      </c>
      <c r="B2055">
        <f t="shared" si="98"/>
        <v>62</v>
      </c>
      <c r="C2055">
        <v>408</v>
      </c>
      <c r="D2055" t="s">
        <v>101</v>
      </c>
      <c r="E2055" t="s">
        <v>457</v>
      </c>
      <c r="F2055">
        <v>3945</v>
      </c>
      <c r="G2055" t="s">
        <v>458</v>
      </c>
      <c r="H2055">
        <v>1923720751</v>
      </c>
      <c r="I2055" t="s">
        <v>131</v>
      </c>
      <c r="J2055" t="s">
        <v>274</v>
      </c>
      <c r="K2055" t="s">
        <v>133</v>
      </c>
      <c r="L2055" t="s">
        <v>339</v>
      </c>
      <c r="M2055" t="s">
        <v>454</v>
      </c>
      <c r="P2055" s="31" t="str">
        <f t="shared" si="99"/>
        <v>Saba Homoeo Hall (Dr. Tomisuddin)</v>
      </c>
    </row>
    <row r="2056" spans="1:16" hidden="1">
      <c r="A2056" t="str">
        <f t="shared" si="97"/>
        <v>63-408</v>
      </c>
      <c r="B2056">
        <f t="shared" si="98"/>
        <v>63</v>
      </c>
      <c r="C2056">
        <v>408</v>
      </c>
      <c r="D2056" t="s">
        <v>101</v>
      </c>
      <c r="E2056" t="s">
        <v>435</v>
      </c>
      <c r="F2056">
        <v>3932</v>
      </c>
      <c r="G2056" t="s">
        <v>436</v>
      </c>
      <c r="H2056">
        <v>0</v>
      </c>
      <c r="I2056" t="s">
        <v>131</v>
      </c>
      <c r="J2056" t="s">
        <v>230</v>
      </c>
      <c r="K2056" t="s">
        <v>133</v>
      </c>
      <c r="L2056" t="s">
        <v>426</v>
      </c>
      <c r="M2056" t="s">
        <v>426</v>
      </c>
      <c r="P2056" s="31" t="str">
        <f t="shared" si="99"/>
        <v>Salehin Homoeo Hall (Dr. Salina)</v>
      </c>
    </row>
    <row r="2057" spans="1:16" hidden="1">
      <c r="A2057" t="str">
        <f t="shared" si="97"/>
        <v>64-408</v>
      </c>
      <c r="B2057">
        <f t="shared" si="98"/>
        <v>64</v>
      </c>
      <c r="C2057">
        <v>408</v>
      </c>
      <c r="D2057" t="s">
        <v>101</v>
      </c>
      <c r="E2057" t="s">
        <v>367</v>
      </c>
      <c r="F2057">
        <v>3896</v>
      </c>
      <c r="G2057" t="s">
        <v>368</v>
      </c>
      <c r="H2057">
        <v>1718925780</v>
      </c>
      <c r="I2057" t="s">
        <v>131</v>
      </c>
      <c r="J2057" t="s">
        <v>172</v>
      </c>
      <c r="K2057" t="s">
        <v>138</v>
      </c>
      <c r="L2057" t="s">
        <v>365</v>
      </c>
      <c r="M2057" t="s">
        <v>366</v>
      </c>
      <c r="P2057" s="31" t="str">
        <f t="shared" si="99"/>
        <v>Santo Homoeo Hall (Dr. Razzak)</v>
      </c>
    </row>
    <row r="2058" spans="1:16" hidden="1">
      <c r="A2058" t="str">
        <f t="shared" si="97"/>
        <v>65-408</v>
      </c>
      <c r="B2058">
        <f t="shared" si="98"/>
        <v>65</v>
      </c>
      <c r="C2058">
        <v>408</v>
      </c>
      <c r="D2058" t="s">
        <v>101</v>
      </c>
      <c r="E2058" t="s">
        <v>327</v>
      </c>
      <c r="F2058">
        <v>3879</v>
      </c>
      <c r="G2058" t="s">
        <v>328</v>
      </c>
      <c r="H2058">
        <v>1916411890</v>
      </c>
      <c r="I2058" t="s">
        <v>131</v>
      </c>
      <c r="J2058" t="s">
        <v>132</v>
      </c>
      <c r="K2058" t="s">
        <v>138</v>
      </c>
      <c r="L2058" t="s">
        <v>329</v>
      </c>
      <c r="M2058" t="s">
        <v>330</v>
      </c>
      <c r="P2058" s="31" t="str">
        <f t="shared" si="99"/>
        <v>Sarkar Homoeo Hall (Dr. Motiar)</v>
      </c>
    </row>
    <row r="2059" spans="1:16" hidden="1">
      <c r="A2059" t="str">
        <f t="shared" si="97"/>
        <v>66-408</v>
      </c>
      <c r="B2059">
        <f t="shared" si="98"/>
        <v>66</v>
      </c>
      <c r="C2059">
        <v>408</v>
      </c>
      <c r="D2059" t="s">
        <v>101</v>
      </c>
      <c r="E2059" t="s">
        <v>343</v>
      </c>
      <c r="F2059">
        <v>3885</v>
      </c>
      <c r="G2059" t="s">
        <v>344</v>
      </c>
      <c r="H2059">
        <v>1712734448</v>
      </c>
      <c r="I2059" t="s">
        <v>131</v>
      </c>
      <c r="J2059" t="s">
        <v>132</v>
      </c>
      <c r="K2059" t="s">
        <v>138</v>
      </c>
      <c r="L2059" t="s">
        <v>339</v>
      </c>
      <c r="M2059" t="s">
        <v>345</v>
      </c>
      <c r="P2059" s="31" t="str">
        <f t="shared" si="99"/>
        <v>Sattar Homoeo Hall (Dr. Uzzal)</v>
      </c>
    </row>
    <row r="2060" spans="1:16" hidden="1">
      <c r="A2060" t="str">
        <f t="shared" si="97"/>
        <v>67-408</v>
      </c>
      <c r="B2060">
        <f t="shared" si="98"/>
        <v>67</v>
      </c>
      <c r="C2060">
        <v>408</v>
      </c>
      <c r="D2060" t="s">
        <v>101</v>
      </c>
      <c r="E2060" t="s">
        <v>343</v>
      </c>
      <c r="F2060">
        <v>3917</v>
      </c>
      <c r="G2060" t="s">
        <v>410</v>
      </c>
      <c r="H2060">
        <v>1712734448</v>
      </c>
      <c r="I2060" t="s">
        <v>131</v>
      </c>
      <c r="J2060" t="s">
        <v>397</v>
      </c>
      <c r="K2060" t="s">
        <v>138</v>
      </c>
      <c r="L2060" t="s">
        <v>339</v>
      </c>
      <c r="M2060" t="s">
        <v>339</v>
      </c>
      <c r="P2060" s="31" t="str">
        <f t="shared" si="99"/>
        <v>Sattat Homoeo Hall (Dr. Uzzal)</v>
      </c>
    </row>
    <row r="2061" spans="1:16" hidden="1">
      <c r="A2061" t="str">
        <f t="shared" si="97"/>
        <v>68-408</v>
      </c>
      <c r="B2061">
        <f t="shared" si="98"/>
        <v>68</v>
      </c>
      <c r="C2061">
        <v>408</v>
      </c>
      <c r="D2061" t="s">
        <v>101</v>
      </c>
      <c r="E2061" t="s">
        <v>437</v>
      </c>
      <c r="F2061">
        <v>3933</v>
      </c>
      <c r="G2061" t="s">
        <v>199</v>
      </c>
      <c r="H2061">
        <v>0</v>
      </c>
      <c r="I2061" t="s">
        <v>131</v>
      </c>
      <c r="J2061" t="s">
        <v>230</v>
      </c>
      <c r="K2061" t="s">
        <v>133</v>
      </c>
      <c r="L2061" t="s">
        <v>426</v>
      </c>
      <c r="M2061" t="s">
        <v>426</v>
      </c>
      <c r="P2061" s="31" t="str">
        <f t="shared" si="99"/>
        <v>Sefa Homoeo Hall (Dr. Samsul)</v>
      </c>
    </row>
    <row r="2062" spans="1:16" hidden="1">
      <c r="A2062" t="str">
        <f t="shared" si="97"/>
        <v>69-408</v>
      </c>
      <c r="B2062">
        <f t="shared" si="98"/>
        <v>69</v>
      </c>
      <c r="C2062">
        <v>408</v>
      </c>
      <c r="D2062" t="s">
        <v>101</v>
      </c>
      <c r="E2062" t="s">
        <v>358</v>
      </c>
      <c r="F2062">
        <v>3922</v>
      </c>
      <c r="G2062" t="s">
        <v>421</v>
      </c>
      <c r="H2062">
        <v>1727868134</v>
      </c>
      <c r="I2062" t="s">
        <v>131</v>
      </c>
      <c r="J2062" t="s">
        <v>397</v>
      </c>
      <c r="K2062" t="s">
        <v>152</v>
      </c>
      <c r="L2062" t="s">
        <v>398</v>
      </c>
      <c r="M2062" t="s">
        <v>422</v>
      </c>
      <c r="P2062" s="31" t="str">
        <f t="shared" si="99"/>
        <v>Singapure Homoeo Hall (Dr.)</v>
      </c>
    </row>
    <row r="2063" spans="1:16" hidden="1">
      <c r="A2063" t="str">
        <f t="shared" si="97"/>
        <v>70-408</v>
      </c>
      <c r="B2063">
        <f t="shared" si="98"/>
        <v>70</v>
      </c>
      <c r="C2063">
        <v>408</v>
      </c>
      <c r="D2063" t="s">
        <v>101</v>
      </c>
      <c r="E2063" t="s">
        <v>433</v>
      </c>
      <c r="F2063">
        <v>3931</v>
      </c>
      <c r="G2063" t="s">
        <v>434</v>
      </c>
      <c r="H2063">
        <v>1911865671</v>
      </c>
      <c r="I2063" t="s">
        <v>131</v>
      </c>
      <c r="J2063" t="s">
        <v>230</v>
      </c>
      <c r="K2063" t="s">
        <v>152</v>
      </c>
      <c r="L2063" t="s">
        <v>426</v>
      </c>
      <c r="M2063" t="s">
        <v>426</v>
      </c>
      <c r="P2063" s="31" t="str">
        <f t="shared" si="99"/>
        <v>Sojib Mamorial (Dr. Mohasin)</v>
      </c>
    </row>
    <row r="2064" spans="1:16" hidden="1">
      <c r="A2064" t="str">
        <f t="shared" si="97"/>
        <v>71-408</v>
      </c>
      <c r="B2064">
        <f t="shared" si="98"/>
        <v>71</v>
      </c>
      <c r="C2064">
        <v>408</v>
      </c>
      <c r="D2064" t="s">
        <v>101</v>
      </c>
      <c r="E2064" t="s">
        <v>411</v>
      </c>
      <c r="F2064">
        <v>3918</v>
      </c>
      <c r="G2064" t="s">
        <v>342</v>
      </c>
      <c r="H2064">
        <v>1711388533</v>
      </c>
      <c r="I2064" t="s">
        <v>131</v>
      </c>
      <c r="J2064" t="s">
        <v>397</v>
      </c>
      <c r="K2064" t="s">
        <v>152</v>
      </c>
      <c r="L2064" t="s">
        <v>339</v>
      </c>
      <c r="M2064" t="s">
        <v>340</v>
      </c>
      <c r="P2064" s="31" t="str">
        <f t="shared" si="99"/>
        <v>Talha Homoeo Hall (Dr. Fofique)</v>
      </c>
    </row>
    <row r="2065" spans="1:16" hidden="1">
      <c r="A2065" t="str">
        <f t="shared" si="97"/>
        <v>72-408</v>
      </c>
      <c r="B2065">
        <f t="shared" si="98"/>
        <v>72</v>
      </c>
      <c r="C2065">
        <v>408</v>
      </c>
      <c r="D2065" t="s">
        <v>101</v>
      </c>
      <c r="E2065" t="s">
        <v>341</v>
      </c>
      <c r="F2065">
        <v>3884</v>
      </c>
      <c r="G2065" t="s">
        <v>342</v>
      </c>
      <c r="H2065">
        <v>1711388533</v>
      </c>
      <c r="I2065" t="s">
        <v>131</v>
      </c>
      <c r="J2065" t="s">
        <v>132</v>
      </c>
      <c r="K2065" t="s">
        <v>138</v>
      </c>
      <c r="L2065" t="s">
        <v>339</v>
      </c>
      <c r="M2065" t="s">
        <v>340</v>
      </c>
      <c r="P2065" s="31" t="str">
        <f t="shared" si="99"/>
        <v>Talha Homoeo Hall (Dr. Rofiqul)</v>
      </c>
    </row>
    <row r="2066" spans="1:16" hidden="1">
      <c r="A2066" t="str">
        <f t="shared" si="97"/>
        <v>73-408</v>
      </c>
      <c r="B2066">
        <f t="shared" si="98"/>
        <v>73</v>
      </c>
      <c r="C2066">
        <v>408</v>
      </c>
      <c r="D2066" t="s">
        <v>101</v>
      </c>
      <c r="E2066" t="s">
        <v>427</v>
      </c>
      <c r="F2066">
        <v>3928</v>
      </c>
      <c r="G2066" t="s">
        <v>428</v>
      </c>
      <c r="H2066">
        <v>1916609476</v>
      </c>
      <c r="I2066" t="s">
        <v>131</v>
      </c>
      <c r="J2066" t="s">
        <v>230</v>
      </c>
      <c r="K2066" t="s">
        <v>138</v>
      </c>
      <c r="L2066" t="s">
        <v>426</v>
      </c>
      <c r="M2066" t="s">
        <v>429</v>
      </c>
      <c r="P2066" s="31" t="str">
        <f t="shared" si="99"/>
        <v>Tamim Homoeo Hall (Dr. Alia)</v>
      </c>
    </row>
    <row r="2067" spans="1:16" hidden="1">
      <c r="A2067" t="str">
        <f t="shared" si="97"/>
        <v>74-408</v>
      </c>
      <c r="B2067">
        <f t="shared" si="98"/>
        <v>74</v>
      </c>
      <c r="C2067">
        <v>408</v>
      </c>
      <c r="D2067" t="s">
        <v>101</v>
      </c>
      <c r="E2067" t="s">
        <v>406</v>
      </c>
      <c r="F2067">
        <v>3915</v>
      </c>
      <c r="G2067" t="s">
        <v>407</v>
      </c>
      <c r="H2067">
        <v>1925405615</v>
      </c>
      <c r="I2067" t="s">
        <v>131</v>
      </c>
      <c r="J2067" t="s">
        <v>397</v>
      </c>
      <c r="K2067" t="s">
        <v>138</v>
      </c>
      <c r="L2067" t="s">
        <v>339</v>
      </c>
      <c r="M2067" t="s">
        <v>339</v>
      </c>
      <c r="P2067" s="31" t="str">
        <f t="shared" si="99"/>
        <v>Tohid Homoeo Hall (Dr. Aynul Haque)</v>
      </c>
    </row>
    <row r="2068" spans="1:16" hidden="1">
      <c r="A2068" t="str">
        <f t="shared" si="97"/>
        <v>75-408</v>
      </c>
      <c r="B2068">
        <f t="shared" si="98"/>
        <v>75</v>
      </c>
      <c r="C2068">
        <v>408</v>
      </c>
      <c r="D2068" t="s">
        <v>101</v>
      </c>
      <c r="E2068" t="s">
        <v>358</v>
      </c>
      <c r="F2068">
        <v>3941</v>
      </c>
      <c r="G2068" t="s">
        <v>451</v>
      </c>
      <c r="H2068">
        <v>1721191255</v>
      </c>
      <c r="I2068" t="s">
        <v>131</v>
      </c>
      <c r="J2068" t="s">
        <v>230</v>
      </c>
      <c r="K2068" t="s">
        <v>133</v>
      </c>
      <c r="L2068" t="s">
        <v>426</v>
      </c>
      <c r="M2068" t="s">
        <v>426</v>
      </c>
      <c r="P2068" s="31" t="str">
        <f t="shared" si="99"/>
        <v>Tonmoy Homoeo Hall (Dr.)</v>
      </c>
    </row>
    <row r="2069" spans="1:16" hidden="1">
      <c r="A2069" t="str">
        <f t="shared" si="97"/>
        <v>76-408</v>
      </c>
      <c r="B2069">
        <f t="shared" si="98"/>
        <v>76</v>
      </c>
      <c r="C2069">
        <v>408</v>
      </c>
      <c r="D2069" t="s">
        <v>101</v>
      </c>
      <c r="E2069" t="s">
        <v>462</v>
      </c>
      <c r="F2069">
        <v>3947</v>
      </c>
      <c r="G2069" t="s">
        <v>463</v>
      </c>
      <c r="H2069">
        <v>1914448660</v>
      </c>
      <c r="I2069" t="s">
        <v>131</v>
      </c>
      <c r="J2069" t="s">
        <v>274</v>
      </c>
      <c r="K2069" t="s">
        <v>133</v>
      </c>
      <c r="L2069" t="s">
        <v>339</v>
      </c>
      <c r="M2069" t="s">
        <v>464</v>
      </c>
      <c r="P2069" s="31" t="str">
        <f t="shared" si="99"/>
        <v>Zia Homoeo Hall (Dr. Zia)</v>
      </c>
    </row>
    <row r="2070" spans="1:16" hidden="1">
      <c r="A2070" t="str">
        <f t="shared" si="97"/>
        <v>1-412</v>
      </c>
      <c r="B2070">
        <f t="shared" si="98"/>
        <v>1</v>
      </c>
      <c r="C2070">
        <v>412</v>
      </c>
      <c r="D2070" t="s">
        <v>13</v>
      </c>
      <c r="E2070" t="s">
        <v>12856</v>
      </c>
      <c r="F2070">
        <v>11720</v>
      </c>
      <c r="G2070" t="s">
        <v>276</v>
      </c>
      <c r="H2070">
        <v>1734085702</v>
      </c>
      <c r="I2070" t="s">
        <v>131</v>
      </c>
      <c r="J2070" t="s">
        <v>274</v>
      </c>
      <c r="K2070" t="s">
        <v>133</v>
      </c>
      <c r="L2070" t="s">
        <v>12839</v>
      </c>
      <c r="M2070" t="s">
        <v>12857</v>
      </c>
      <c r="P2070" s="31" t="str">
        <f t="shared" si="99"/>
        <v>Abdullah Homoeo Hall (Dr. Md. Abdul Alim)</v>
      </c>
    </row>
    <row r="2071" spans="1:16" hidden="1">
      <c r="A2071" t="str">
        <f t="shared" si="97"/>
        <v>2-412</v>
      </c>
      <c r="B2071">
        <f t="shared" si="98"/>
        <v>2</v>
      </c>
      <c r="C2071">
        <v>412</v>
      </c>
      <c r="D2071" t="s">
        <v>13</v>
      </c>
      <c r="E2071" t="s">
        <v>12908</v>
      </c>
      <c r="F2071">
        <v>11747</v>
      </c>
      <c r="G2071" t="s">
        <v>1236</v>
      </c>
      <c r="H2071">
        <v>1712663062</v>
      </c>
      <c r="I2071" t="s">
        <v>131</v>
      </c>
      <c r="J2071" t="s">
        <v>274</v>
      </c>
      <c r="K2071" t="s">
        <v>138</v>
      </c>
      <c r="L2071" t="s">
        <v>12844</v>
      </c>
      <c r="M2071" t="s">
        <v>12902</v>
      </c>
      <c r="P2071" s="31" t="str">
        <f t="shared" si="99"/>
        <v>Adarsha Homoeo Hall (Dr. Susil Roy)</v>
      </c>
    </row>
    <row r="2072" spans="1:16" hidden="1">
      <c r="A2072" t="str">
        <f t="shared" si="97"/>
        <v>3-412</v>
      </c>
      <c r="B2072">
        <f t="shared" si="98"/>
        <v>3</v>
      </c>
      <c r="C2072">
        <v>412</v>
      </c>
      <c r="D2072" t="s">
        <v>13</v>
      </c>
      <c r="E2072" t="s">
        <v>12913</v>
      </c>
      <c r="F2072">
        <v>11749</v>
      </c>
      <c r="G2072" t="s">
        <v>12914</v>
      </c>
      <c r="H2072">
        <v>1722647289</v>
      </c>
      <c r="I2072" t="s">
        <v>131</v>
      </c>
      <c r="J2072" t="s">
        <v>397</v>
      </c>
      <c r="K2072" t="s">
        <v>133</v>
      </c>
      <c r="L2072" t="s">
        <v>12844</v>
      </c>
      <c r="M2072" t="s">
        <v>12915</v>
      </c>
      <c r="P2072" s="31" t="str">
        <f t="shared" si="99"/>
        <v>Adhunik Homoeo Hall  (Dr. Md. Kamrujjam)</v>
      </c>
    </row>
    <row r="2073" spans="1:16" hidden="1">
      <c r="A2073" t="str">
        <f t="shared" si="97"/>
        <v>4-412</v>
      </c>
      <c r="B2073">
        <f t="shared" si="98"/>
        <v>4</v>
      </c>
      <c r="C2073">
        <v>412</v>
      </c>
      <c r="D2073" t="s">
        <v>13</v>
      </c>
      <c r="E2073" t="s">
        <v>12854</v>
      </c>
      <c r="F2073">
        <v>11719</v>
      </c>
      <c r="G2073" t="s">
        <v>12855</v>
      </c>
      <c r="H2073">
        <v>1721459031</v>
      </c>
      <c r="I2073" t="s">
        <v>131</v>
      </c>
      <c r="J2073" t="s">
        <v>132</v>
      </c>
      <c r="K2073" t="s">
        <v>152</v>
      </c>
      <c r="L2073" t="s">
        <v>12839</v>
      </c>
      <c r="M2073" t="s">
        <v>3315</v>
      </c>
      <c r="P2073" s="31" t="str">
        <f t="shared" si="99"/>
        <v>Ameena Homeo Complex  (Dr. Arafat Jahan)</v>
      </c>
    </row>
    <row r="2074" spans="1:16" hidden="1">
      <c r="A2074" t="str">
        <f t="shared" si="97"/>
        <v>5-412</v>
      </c>
      <c r="B2074">
        <f t="shared" si="98"/>
        <v>5</v>
      </c>
      <c r="C2074">
        <v>412</v>
      </c>
      <c r="D2074" t="s">
        <v>13</v>
      </c>
      <c r="E2074" t="s">
        <v>5140</v>
      </c>
      <c r="F2074">
        <v>11716</v>
      </c>
      <c r="G2074" t="s">
        <v>12847</v>
      </c>
      <c r="H2074">
        <v>1731356332</v>
      </c>
      <c r="I2074" t="s">
        <v>131</v>
      </c>
      <c r="J2074" t="s">
        <v>397</v>
      </c>
      <c r="K2074" t="s">
        <v>133</v>
      </c>
      <c r="L2074" t="s">
        <v>12844</v>
      </c>
      <c r="M2074" t="s">
        <v>12848</v>
      </c>
      <c r="P2074" s="31" t="str">
        <f t="shared" si="99"/>
        <v>Amran Homoeo Hall (Dr. Amdadul Haque)</v>
      </c>
    </row>
    <row r="2075" spans="1:16" hidden="1">
      <c r="A2075" t="str">
        <f t="shared" si="97"/>
        <v>6-412</v>
      </c>
      <c r="B2075">
        <f t="shared" si="98"/>
        <v>6</v>
      </c>
      <c r="C2075">
        <v>412</v>
      </c>
      <c r="D2075" t="s">
        <v>13</v>
      </c>
      <c r="E2075" t="s">
        <v>12858</v>
      </c>
      <c r="F2075">
        <v>11721</v>
      </c>
      <c r="G2075" t="s">
        <v>12859</v>
      </c>
      <c r="H2075">
        <v>1712239512</v>
      </c>
      <c r="I2075" t="s">
        <v>131</v>
      </c>
      <c r="J2075" t="s">
        <v>230</v>
      </c>
      <c r="K2075" t="s">
        <v>152</v>
      </c>
      <c r="L2075" t="s">
        <v>12839</v>
      </c>
      <c r="M2075" t="s">
        <v>9183</v>
      </c>
      <c r="P2075" s="31" t="str">
        <f t="shared" si="99"/>
        <v>Begam Homoeo Hall (Dr. Md. Abu Taher Mondol)</v>
      </c>
    </row>
    <row r="2076" spans="1:16" hidden="1">
      <c r="A2076" t="str">
        <f t="shared" si="97"/>
        <v>7-412</v>
      </c>
      <c r="B2076">
        <f t="shared" si="98"/>
        <v>7</v>
      </c>
      <c r="C2076">
        <v>412</v>
      </c>
      <c r="D2076" t="s">
        <v>13</v>
      </c>
      <c r="E2076" t="s">
        <v>10797</v>
      </c>
      <c r="F2076">
        <v>10777</v>
      </c>
      <c r="G2076" t="s">
        <v>460</v>
      </c>
      <c r="H2076">
        <v>1710204930</v>
      </c>
      <c r="I2076" t="s">
        <v>131</v>
      </c>
      <c r="J2076" t="s">
        <v>172</v>
      </c>
      <c r="K2076" t="s">
        <v>152</v>
      </c>
      <c r="L2076" t="s">
        <v>10798</v>
      </c>
      <c r="M2076" t="s">
        <v>10799</v>
      </c>
      <c r="P2076" s="31" t="str">
        <f t="shared" si="99"/>
        <v>Bismillah Homoeo Hall (Dr. Md. Shahadul Islam)</v>
      </c>
    </row>
    <row r="2077" spans="1:16" hidden="1">
      <c r="A2077" t="str">
        <f t="shared" si="97"/>
        <v>8-412</v>
      </c>
      <c r="B2077">
        <f t="shared" si="98"/>
        <v>8</v>
      </c>
      <c r="C2077">
        <v>412</v>
      </c>
      <c r="D2077" t="s">
        <v>13</v>
      </c>
      <c r="E2077" t="s">
        <v>9804</v>
      </c>
      <c r="F2077">
        <v>10146</v>
      </c>
      <c r="G2077" t="s">
        <v>9805</v>
      </c>
      <c r="H2077">
        <v>1773053040</v>
      </c>
      <c r="I2077" t="s">
        <v>9806</v>
      </c>
      <c r="J2077" t="s">
        <v>274</v>
      </c>
      <c r="K2077">
        <v>0</v>
      </c>
      <c r="L2077" t="s">
        <v>9807</v>
      </c>
      <c r="M2077" t="s">
        <v>9808</v>
      </c>
      <c r="P2077" s="31" t="str">
        <f t="shared" si="99"/>
        <v>Biswas Homeo Chikithsaloy (Dr. Md. Rezul Karim)</v>
      </c>
    </row>
    <row r="2078" spans="1:16" hidden="1">
      <c r="A2078" t="str">
        <f t="shared" si="97"/>
        <v>9-412</v>
      </c>
      <c r="B2078">
        <f t="shared" si="98"/>
        <v>9</v>
      </c>
      <c r="C2078">
        <v>412</v>
      </c>
      <c r="D2078" t="s">
        <v>13</v>
      </c>
      <c r="E2078" t="s">
        <v>10791</v>
      </c>
      <c r="F2078">
        <v>10774</v>
      </c>
      <c r="G2078" t="s">
        <v>1131</v>
      </c>
      <c r="H2078">
        <v>1731244190</v>
      </c>
      <c r="I2078" t="s">
        <v>131</v>
      </c>
      <c r="J2078" t="s">
        <v>230</v>
      </c>
      <c r="K2078" t="s">
        <v>152</v>
      </c>
      <c r="L2078" t="s">
        <v>10789</v>
      </c>
      <c r="M2078" t="s">
        <v>10792</v>
      </c>
      <c r="P2078" s="31" t="str">
        <f t="shared" si="99"/>
        <v>Classic Homoeo Hall (Dr. Md. Shariful Islam)</v>
      </c>
    </row>
    <row r="2079" spans="1:16" hidden="1">
      <c r="A2079" t="str">
        <f t="shared" si="97"/>
        <v>10-412</v>
      </c>
      <c r="B2079">
        <f t="shared" si="98"/>
        <v>10</v>
      </c>
      <c r="C2079">
        <v>412</v>
      </c>
      <c r="D2079" t="s">
        <v>13</v>
      </c>
      <c r="E2079" t="s">
        <v>10795</v>
      </c>
      <c r="F2079">
        <v>10776</v>
      </c>
      <c r="G2079" t="s">
        <v>2795</v>
      </c>
      <c r="H2079">
        <v>1712499659</v>
      </c>
      <c r="I2079" t="s">
        <v>131</v>
      </c>
      <c r="J2079" t="s">
        <v>132</v>
      </c>
      <c r="K2079" t="s">
        <v>152</v>
      </c>
      <c r="L2079" t="s">
        <v>10789</v>
      </c>
      <c r="M2079" t="s">
        <v>10796</v>
      </c>
      <c r="P2079" s="31" t="str">
        <f t="shared" si="99"/>
        <v>Dewan Homoeo Hall (Dr. Md. Shamim)</v>
      </c>
    </row>
    <row r="2080" spans="1:16" hidden="1">
      <c r="A2080" t="str">
        <f t="shared" si="97"/>
        <v>11-412</v>
      </c>
      <c r="B2080">
        <f t="shared" si="98"/>
        <v>11</v>
      </c>
      <c r="C2080">
        <v>412</v>
      </c>
      <c r="D2080" t="s">
        <v>13</v>
      </c>
      <c r="E2080" t="s">
        <v>12903</v>
      </c>
      <c r="F2080">
        <v>11745</v>
      </c>
      <c r="G2080" t="s">
        <v>12904</v>
      </c>
      <c r="H2080">
        <v>1740125217</v>
      </c>
      <c r="I2080" t="s">
        <v>131</v>
      </c>
      <c r="J2080" t="s">
        <v>172</v>
      </c>
      <c r="K2080" t="s">
        <v>133</v>
      </c>
      <c r="L2080" t="s">
        <v>10786</v>
      </c>
      <c r="M2080" t="s">
        <v>12880</v>
      </c>
      <c r="P2080" s="31" t="str">
        <f t="shared" si="99"/>
        <v>Fizu Homoeo Hall (Dr. Md. Mostafizur Rahman)</v>
      </c>
    </row>
    <row r="2081" spans="1:16" hidden="1">
      <c r="A2081" t="str">
        <f t="shared" si="97"/>
        <v>12-412</v>
      </c>
      <c r="B2081">
        <f t="shared" si="98"/>
        <v>12</v>
      </c>
      <c r="C2081">
        <v>412</v>
      </c>
      <c r="D2081" t="s">
        <v>13</v>
      </c>
      <c r="E2081" t="s">
        <v>12860</v>
      </c>
      <c r="F2081">
        <v>11722</v>
      </c>
      <c r="G2081" t="s">
        <v>7620</v>
      </c>
      <c r="H2081">
        <v>1716204177</v>
      </c>
      <c r="I2081" t="s">
        <v>131</v>
      </c>
      <c r="J2081" t="s">
        <v>274</v>
      </c>
      <c r="K2081" t="s">
        <v>152</v>
      </c>
      <c r="L2081" t="s">
        <v>12844</v>
      </c>
      <c r="M2081" t="s">
        <v>1081</v>
      </c>
      <c r="P2081" s="31" t="str">
        <f t="shared" si="99"/>
        <v>Green Life Homoeo Hall (Dr. Md. Abu Hena Mostofa Kamal)</v>
      </c>
    </row>
    <row r="2082" spans="1:16" hidden="1">
      <c r="A2082" t="str">
        <f t="shared" si="97"/>
        <v>13-412</v>
      </c>
      <c r="B2082">
        <f t="shared" si="98"/>
        <v>13</v>
      </c>
      <c r="C2082">
        <v>412</v>
      </c>
      <c r="D2082" t="s">
        <v>13</v>
      </c>
      <c r="E2082" t="s">
        <v>12896</v>
      </c>
      <c r="F2082">
        <v>11742</v>
      </c>
      <c r="G2082" t="s">
        <v>12897</v>
      </c>
      <c r="H2082">
        <v>1722093334</v>
      </c>
      <c r="I2082" t="s">
        <v>131</v>
      </c>
      <c r="J2082" t="s">
        <v>274</v>
      </c>
      <c r="K2082" t="s">
        <v>133</v>
      </c>
      <c r="L2082" t="s">
        <v>12839</v>
      </c>
      <c r="M2082" t="s">
        <v>9183</v>
      </c>
      <c r="P2082" s="31" t="str">
        <f t="shared" si="99"/>
        <v>Habib Homoeo Hall  (Dr. Jamrul Islam)</v>
      </c>
    </row>
    <row r="2083" spans="1:16" hidden="1">
      <c r="A2083" t="str">
        <f t="shared" si="97"/>
        <v>14-412</v>
      </c>
      <c r="B2083">
        <f t="shared" si="98"/>
        <v>14</v>
      </c>
      <c r="C2083">
        <v>412</v>
      </c>
      <c r="D2083" t="s">
        <v>13</v>
      </c>
      <c r="E2083" t="s">
        <v>12883</v>
      </c>
      <c r="F2083">
        <v>11735</v>
      </c>
      <c r="G2083" t="s">
        <v>12884</v>
      </c>
      <c r="H2083">
        <v>1731436272</v>
      </c>
      <c r="I2083" t="s">
        <v>131</v>
      </c>
      <c r="J2083" t="s">
        <v>306</v>
      </c>
      <c r="K2083" t="s">
        <v>138</v>
      </c>
      <c r="L2083" t="s">
        <v>3107</v>
      </c>
      <c r="M2083" t="s">
        <v>1099</v>
      </c>
      <c r="P2083" s="31" t="str">
        <f t="shared" si="99"/>
        <v>Hai Homoeo Hall (Dr. Md. Abul Hossen)</v>
      </c>
    </row>
    <row r="2084" spans="1:16" hidden="1">
      <c r="A2084" t="str">
        <f t="shared" si="97"/>
        <v>15-412</v>
      </c>
      <c r="B2084">
        <f t="shared" si="98"/>
        <v>15</v>
      </c>
      <c r="C2084">
        <v>412</v>
      </c>
      <c r="D2084" t="s">
        <v>13</v>
      </c>
      <c r="E2084" t="s">
        <v>10861</v>
      </c>
      <c r="F2084">
        <v>10802</v>
      </c>
      <c r="G2084" t="s">
        <v>2050</v>
      </c>
      <c r="H2084">
        <v>1776817329</v>
      </c>
      <c r="I2084" t="s">
        <v>131</v>
      </c>
      <c r="J2084" t="s">
        <v>397</v>
      </c>
      <c r="K2084" t="s">
        <v>152</v>
      </c>
      <c r="L2084" t="s">
        <v>10789</v>
      </c>
      <c r="M2084" t="s">
        <v>10862</v>
      </c>
      <c r="P2084" s="31" t="str">
        <f t="shared" si="99"/>
        <v>Haque Homoeo Hall (Dr. Md. Anamul Haque)</v>
      </c>
    </row>
    <row r="2085" spans="1:16" hidden="1">
      <c r="A2085" t="str">
        <f t="shared" si="97"/>
        <v>16-412</v>
      </c>
      <c r="B2085">
        <f t="shared" si="98"/>
        <v>16</v>
      </c>
      <c r="C2085">
        <v>412</v>
      </c>
      <c r="D2085" t="s">
        <v>13</v>
      </c>
      <c r="E2085" t="s">
        <v>13831</v>
      </c>
      <c r="F2085">
        <v>12144</v>
      </c>
      <c r="G2085" t="s">
        <v>13832</v>
      </c>
      <c r="H2085">
        <v>1721105402</v>
      </c>
      <c r="I2085" t="s">
        <v>131</v>
      </c>
      <c r="J2085" t="s">
        <v>397</v>
      </c>
      <c r="K2085" t="s">
        <v>152</v>
      </c>
      <c r="L2085" t="s">
        <v>13827</v>
      </c>
      <c r="M2085" t="s">
        <v>13830</v>
      </c>
      <c r="P2085" s="31" t="str">
        <f t="shared" si="99"/>
        <v>Homoeo Chamber  (Dr.Md Najmul Huda)</v>
      </c>
    </row>
    <row r="2086" spans="1:16" hidden="1">
      <c r="A2086" t="str">
        <f t="shared" si="97"/>
        <v>17-412</v>
      </c>
      <c r="B2086">
        <f t="shared" si="98"/>
        <v>17</v>
      </c>
      <c r="C2086">
        <v>412</v>
      </c>
      <c r="D2086" t="s">
        <v>13</v>
      </c>
      <c r="E2086" t="s">
        <v>12868</v>
      </c>
      <c r="F2086">
        <v>11727</v>
      </c>
      <c r="G2086" t="s">
        <v>12869</v>
      </c>
      <c r="H2086">
        <v>1739771696</v>
      </c>
      <c r="I2086" t="s">
        <v>131</v>
      </c>
      <c r="J2086" t="s">
        <v>306</v>
      </c>
      <c r="K2086" t="s">
        <v>133</v>
      </c>
      <c r="L2086" t="s">
        <v>3107</v>
      </c>
      <c r="M2086" t="s">
        <v>12870</v>
      </c>
      <c r="P2086" s="31" t="str">
        <f t="shared" si="99"/>
        <v>Ideal Homoeo Chikitshaloy (Dr. Md. Sultan Hossen)</v>
      </c>
    </row>
    <row r="2087" spans="1:16" hidden="1">
      <c r="A2087" t="str">
        <f t="shared" si="97"/>
        <v>18-412</v>
      </c>
      <c r="B2087">
        <f t="shared" si="98"/>
        <v>18</v>
      </c>
      <c r="C2087">
        <v>412</v>
      </c>
      <c r="D2087" t="s">
        <v>13</v>
      </c>
      <c r="E2087" t="s">
        <v>10828</v>
      </c>
      <c r="F2087">
        <v>10790</v>
      </c>
      <c r="G2087" t="s">
        <v>10829</v>
      </c>
      <c r="H2087">
        <v>1723526123</v>
      </c>
      <c r="I2087" t="s">
        <v>131</v>
      </c>
      <c r="J2087" t="s">
        <v>2596</v>
      </c>
      <c r="K2087" t="s">
        <v>152</v>
      </c>
      <c r="L2087" t="s">
        <v>10830</v>
      </c>
      <c r="M2087" t="s">
        <v>10830</v>
      </c>
      <c r="P2087" s="31" t="str">
        <f t="shared" si="99"/>
        <v>Jamal Homoeo Hall (Dr. Md. Abdul Motin)</v>
      </c>
    </row>
    <row r="2088" spans="1:16" hidden="1">
      <c r="A2088" t="str">
        <f t="shared" si="97"/>
        <v>19-412</v>
      </c>
      <c r="B2088">
        <f t="shared" si="98"/>
        <v>19</v>
      </c>
      <c r="C2088">
        <v>412</v>
      </c>
      <c r="D2088" t="s">
        <v>13</v>
      </c>
      <c r="E2088" t="s">
        <v>10788</v>
      </c>
      <c r="F2088">
        <v>10773</v>
      </c>
      <c r="G2088" t="s">
        <v>575</v>
      </c>
      <c r="H2088">
        <v>1714946706</v>
      </c>
      <c r="I2088" t="s">
        <v>131</v>
      </c>
      <c r="J2088" t="s">
        <v>2596</v>
      </c>
      <c r="K2088" t="s">
        <v>138</v>
      </c>
      <c r="L2088" t="s">
        <v>10789</v>
      </c>
      <c r="M2088" t="s">
        <v>10790</v>
      </c>
      <c r="P2088" s="31" t="str">
        <f t="shared" si="99"/>
        <v>Jaman Homoeo Hall (Dr. Md. Ashraful)</v>
      </c>
    </row>
    <row r="2089" spans="1:16" hidden="1">
      <c r="A2089" t="str">
        <f t="shared" si="97"/>
        <v>20-412</v>
      </c>
      <c r="B2089">
        <f t="shared" si="98"/>
        <v>20</v>
      </c>
      <c r="C2089">
        <v>412</v>
      </c>
      <c r="D2089" t="s">
        <v>13</v>
      </c>
      <c r="E2089" t="s">
        <v>10831</v>
      </c>
      <c r="F2089">
        <v>10791</v>
      </c>
      <c r="G2089" t="s">
        <v>10832</v>
      </c>
      <c r="H2089">
        <v>1729345255</v>
      </c>
      <c r="I2089" t="s">
        <v>131</v>
      </c>
      <c r="J2089" t="s">
        <v>132</v>
      </c>
      <c r="K2089" t="s">
        <v>138</v>
      </c>
      <c r="L2089" t="s">
        <v>10790</v>
      </c>
      <c r="M2089" t="s">
        <v>10790</v>
      </c>
      <c r="P2089" s="31" t="str">
        <f t="shared" si="99"/>
        <v>Jaman Homoeo Stores (Dr. Foyez Uddin Ahmed)</v>
      </c>
    </row>
    <row r="2090" spans="1:16" hidden="1">
      <c r="A2090" t="str">
        <f t="shared" si="97"/>
        <v>21-412</v>
      </c>
      <c r="B2090">
        <f t="shared" si="98"/>
        <v>21</v>
      </c>
      <c r="C2090">
        <v>412</v>
      </c>
      <c r="D2090" t="s">
        <v>13</v>
      </c>
      <c r="E2090" t="s">
        <v>1609</v>
      </c>
      <c r="F2090">
        <v>11728</v>
      </c>
      <c r="G2090" t="s">
        <v>7129</v>
      </c>
      <c r="H2090">
        <v>1776274107</v>
      </c>
      <c r="I2090" t="s">
        <v>131</v>
      </c>
      <c r="J2090" t="s">
        <v>306</v>
      </c>
      <c r="K2090" t="s">
        <v>133</v>
      </c>
      <c r="L2090" t="s">
        <v>3107</v>
      </c>
      <c r="M2090" t="s">
        <v>12870</v>
      </c>
      <c r="P2090" s="31" t="str">
        <f t="shared" si="99"/>
        <v>Jarin Homoeo Hall (Dr. Md. Lutfor Rahman)</v>
      </c>
    </row>
    <row r="2091" spans="1:16" hidden="1">
      <c r="A2091" t="str">
        <f t="shared" si="97"/>
        <v>22-412</v>
      </c>
      <c r="B2091">
        <f t="shared" si="98"/>
        <v>22</v>
      </c>
      <c r="C2091">
        <v>412</v>
      </c>
      <c r="D2091" t="s">
        <v>13</v>
      </c>
      <c r="E2091" t="s">
        <v>12885</v>
      </c>
      <c r="F2091">
        <v>11736</v>
      </c>
      <c r="G2091" t="s">
        <v>12886</v>
      </c>
      <c r="H2091">
        <v>1797883598</v>
      </c>
      <c r="I2091" t="s">
        <v>131</v>
      </c>
      <c r="J2091" t="s">
        <v>274</v>
      </c>
      <c r="K2091" t="s">
        <v>133</v>
      </c>
      <c r="L2091" t="s">
        <v>12844</v>
      </c>
      <c r="M2091" t="s">
        <v>12850</v>
      </c>
      <c r="P2091" s="31" t="str">
        <f t="shared" si="99"/>
        <v>Jarman( Maa) Homoeo Hall (Dr. N. C. Sarkar ( Nironjon))</v>
      </c>
    </row>
    <row r="2092" spans="1:16" hidden="1">
      <c r="A2092" t="str">
        <f t="shared" si="97"/>
        <v>23-412</v>
      </c>
      <c r="B2092">
        <f t="shared" si="98"/>
        <v>23</v>
      </c>
      <c r="C2092">
        <v>412</v>
      </c>
      <c r="D2092" t="s">
        <v>13</v>
      </c>
      <c r="E2092" t="s">
        <v>12923</v>
      </c>
      <c r="F2092">
        <v>11754</v>
      </c>
      <c r="G2092" t="s">
        <v>12924</v>
      </c>
      <c r="H2092">
        <v>1714862622</v>
      </c>
      <c r="I2092" t="s">
        <v>131</v>
      </c>
      <c r="J2092" t="s">
        <v>397</v>
      </c>
      <c r="K2092" t="s">
        <v>133</v>
      </c>
      <c r="L2092" t="s">
        <v>12844</v>
      </c>
      <c r="M2092" t="s">
        <v>12925</v>
      </c>
      <c r="P2092" s="31" t="str">
        <f t="shared" si="99"/>
        <v>Jiniya Homoeo Hall  (Dr. Md. Jahanggir Alam)</v>
      </c>
    </row>
    <row r="2093" spans="1:16" hidden="1">
      <c r="A2093" t="str">
        <f t="shared" si="97"/>
        <v>24-412</v>
      </c>
      <c r="B2093">
        <f t="shared" si="98"/>
        <v>24</v>
      </c>
      <c r="C2093">
        <v>412</v>
      </c>
      <c r="D2093" t="s">
        <v>13</v>
      </c>
      <c r="E2093" t="s">
        <v>12881</v>
      </c>
      <c r="F2093">
        <v>11734</v>
      </c>
      <c r="G2093" t="s">
        <v>1765</v>
      </c>
      <c r="H2093">
        <v>1716316180</v>
      </c>
      <c r="I2093" t="s">
        <v>131</v>
      </c>
      <c r="J2093" t="s">
        <v>172</v>
      </c>
      <c r="K2093" t="s">
        <v>133</v>
      </c>
      <c r="L2093" t="s">
        <v>3107</v>
      </c>
      <c r="M2093" t="s">
        <v>12882</v>
      </c>
      <c r="P2093" s="31" t="str">
        <f t="shared" si="99"/>
        <v>Jononi Homoeo Hall (Dr. Md. Abdul Mabud Hossen)</v>
      </c>
    </row>
    <row r="2094" spans="1:16" hidden="1">
      <c r="A2094" t="str">
        <f t="shared" si="97"/>
        <v>25-412</v>
      </c>
      <c r="B2094">
        <f t="shared" si="98"/>
        <v>25</v>
      </c>
      <c r="C2094">
        <v>412</v>
      </c>
      <c r="D2094" t="s">
        <v>13</v>
      </c>
      <c r="E2094" t="s">
        <v>10833</v>
      </c>
      <c r="F2094">
        <v>10792</v>
      </c>
      <c r="G2094" t="s">
        <v>1765</v>
      </c>
      <c r="H2094">
        <v>1718877730</v>
      </c>
      <c r="I2094" t="s">
        <v>131</v>
      </c>
      <c r="J2094" t="s">
        <v>2596</v>
      </c>
      <c r="K2094" t="s">
        <v>138</v>
      </c>
      <c r="L2094" t="s">
        <v>10834</v>
      </c>
      <c r="M2094" t="s">
        <v>10834</v>
      </c>
      <c r="P2094" s="31" t="str">
        <f t="shared" si="99"/>
        <v>Jononi Homoeo Hall (Dr. Chanchol Chandra Sarkar)</v>
      </c>
    </row>
    <row r="2095" spans="1:16" hidden="1">
      <c r="A2095" t="str">
        <f t="shared" si="97"/>
        <v>26-412</v>
      </c>
      <c r="B2095">
        <f t="shared" si="98"/>
        <v>26</v>
      </c>
      <c r="C2095">
        <v>412</v>
      </c>
      <c r="D2095" t="s">
        <v>13</v>
      </c>
      <c r="E2095" t="s">
        <v>12892</v>
      </c>
      <c r="F2095">
        <v>11740</v>
      </c>
      <c r="G2095" t="s">
        <v>12893</v>
      </c>
      <c r="H2095">
        <v>1773726347</v>
      </c>
      <c r="I2095" t="s">
        <v>131</v>
      </c>
      <c r="J2095" t="s">
        <v>306</v>
      </c>
      <c r="K2095" t="s">
        <v>133</v>
      </c>
      <c r="L2095" t="s">
        <v>3107</v>
      </c>
      <c r="M2095" t="s">
        <v>12882</v>
      </c>
      <c r="P2095" s="31" t="str">
        <f t="shared" si="99"/>
        <v>Jononi Homoeo Pharmacy  (Dr. Md. Hobibur Rahman)</v>
      </c>
    </row>
    <row r="2096" spans="1:16" hidden="1">
      <c r="A2096" t="str">
        <f t="shared" si="97"/>
        <v>27-412</v>
      </c>
      <c r="B2096">
        <f t="shared" si="98"/>
        <v>27</v>
      </c>
      <c r="C2096">
        <v>412</v>
      </c>
      <c r="D2096" t="s">
        <v>13</v>
      </c>
      <c r="E2096" t="s">
        <v>12898</v>
      </c>
      <c r="F2096">
        <v>11743</v>
      </c>
      <c r="G2096" t="s">
        <v>12899</v>
      </c>
      <c r="H2096">
        <v>1785353540</v>
      </c>
      <c r="I2096" t="s">
        <v>131</v>
      </c>
      <c r="J2096" t="s">
        <v>132</v>
      </c>
      <c r="K2096" t="s">
        <v>133</v>
      </c>
      <c r="L2096" t="s">
        <v>12839</v>
      </c>
      <c r="M2096" t="s">
        <v>12840</v>
      </c>
      <c r="P2096" s="31" t="str">
        <f t="shared" si="99"/>
        <v>Kartik Homoeo Hall  (Dr. Krisno Chandra Barman)</v>
      </c>
    </row>
    <row r="2097" spans="1:16" hidden="1">
      <c r="A2097" t="str">
        <f t="shared" si="97"/>
        <v>28-412</v>
      </c>
      <c r="B2097">
        <f t="shared" si="98"/>
        <v>28</v>
      </c>
      <c r="C2097">
        <v>412</v>
      </c>
      <c r="D2097" t="s">
        <v>13</v>
      </c>
      <c r="E2097" t="s">
        <v>15810</v>
      </c>
      <c r="F2097">
        <v>13129</v>
      </c>
      <c r="G2097" t="s">
        <v>15811</v>
      </c>
      <c r="H2097">
        <v>1714862637</v>
      </c>
      <c r="I2097" t="s">
        <v>131</v>
      </c>
      <c r="J2097" t="s">
        <v>132</v>
      </c>
      <c r="K2097" t="s">
        <v>133</v>
      </c>
      <c r="L2097" t="s">
        <v>10789</v>
      </c>
      <c r="M2097" t="s">
        <v>15812</v>
      </c>
      <c r="P2097" s="31" t="str">
        <f t="shared" si="99"/>
        <v>Kiran Homoeo Hall (Dr.Bikash Chandra)</v>
      </c>
    </row>
    <row r="2098" spans="1:16" hidden="1">
      <c r="A2098" t="str">
        <f t="shared" si="97"/>
        <v>29-412</v>
      </c>
      <c r="B2098">
        <f t="shared" si="98"/>
        <v>29</v>
      </c>
      <c r="C2098">
        <v>412</v>
      </c>
      <c r="D2098" t="s">
        <v>13</v>
      </c>
      <c r="E2098" t="s">
        <v>12887</v>
      </c>
      <c r="F2098">
        <v>11737</v>
      </c>
      <c r="G2098" t="s">
        <v>6210</v>
      </c>
      <c r="H2098">
        <v>1719914513</v>
      </c>
      <c r="I2098" t="s">
        <v>131</v>
      </c>
      <c r="J2098" t="s">
        <v>172</v>
      </c>
      <c r="K2098" t="s">
        <v>152</v>
      </c>
      <c r="L2098" t="s">
        <v>10786</v>
      </c>
      <c r="M2098" t="s">
        <v>12888</v>
      </c>
      <c r="P2098" s="31" t="str">
        <f t="shared" si="99"/>
        <v>Maa Baba Homoeo Hall (Dr. Md. Joni Babu)</v>
      </c>
    </row>
    <row r="2099" spans="1:16" hidden="1">
      <c r="A2099" t="str">
        <f t="shared" si="97"/>
        <v>30-412</v>
      </c>
      <c r="B2099">
        <f t="shared" si="98"/>
        <v>30</v>
      </c>
      <c r="C2099">
        <v>412</v>
      </c>
      <c r="D2099" t="s">
        <v>13</v>
      </c>
      <c r="E2099" t="s">
        <v>11218</v>
      </c>
      <c r="F2099">
        <v>10938</v>
      </c>
      <c r="G2099" t="s">
        <v>6210</v>
      </c>
      <c r="H2099">
        <v>1774397655</v>
      </c>
      <c r="I2099" t="s">
        <v>131</v>
      </c>
      <c r="J2099" t="s">
        <v>2596</v>
      </c>
      <c r="K2099" t="s">
        <v>138</v>
      </c>
      <c r="L2099" t="s">
        <v>3107</v>
      </c>
      <c r="M2099" t="s">
        <v>2608</v>
      </c>
      <c r="P2099" s="31" t="str">
        <f t="shared" si="99"/>
        <v>Maa Baba Homoeo Hall (Dr.Jaberul Islam)</v>
      </c>
    </row>
    <row r="2100" spans="1:16" hidden="1">
      <c r="A2100" t="str">
        <f t="shared" si="97"/>
        <v>31-412</v>
      </c>
      <c r="B2100">
        <f t="shared" si="98"/>
        <v>31</v>
      </c>
      <c r="C2100">
        <v>412</v>
      </c>
      <c r="D2100" t="s">
        <v>13</v>
      </c>
      <c r="E2100" t="s">
        <v>12875</v>
      </c>
      <c r="F2100">
        <v>11731</v>
      </c>
      <c r="G2100" t="s">
        <v>6210</v>
      </c>
      <c r="H2100">
        <v>1730485965</v>
      </c>
      <c r="I2100" t="s">
        <v>131</v>
      </c>
      <c r="J2100" t="s">
        <v>306</v>
      </c>
      <c r="K2100" t="s">
        <v>152</v>
      </c>
      <c r="L2100" t="s">
        <v>3107</v>
      </c>
      <c r="M2100" t="s">
        <v>12876</v>
      </c>
      <c r="P2100" s="31" t="str">
        <f t="shared" si="99"/>
        <v>Maa Baba Homoeo Hall (Dr. Md. Jaberul Islam)</v>
      </c>
    </row>
    <row r="2101" spans="1:16" hidden="1">
      <c r="A2101" t="str">
        <f t="shared" si="97"/>
        <v>32-412</v>
      </c>
      <c r="B2101">
        <f t="shared" si="98"/>
        <v>32</v>
      </c>
      <c r="C2101">
        <v>412</v>
      </c>
      <c r="D2101" t="s">
        <v>13</v>
      </c>
      <c r="E2101" t="s">
        <v>11210</v>
      </c>
      <c r="F2101">
        <v>10935</v>
      </c>
      <c r="G2101" t="s">
        <v>1111</v>
      </c>
      <c r="H2101">
        <v>1739461937</v>
      </c>
      <c r="I2101" t="s">
        <v>131</v>
      </c>
      <c r="J2101" t="s">
        <v>132</v>
      </c>
      <c r="K2101" t="s">
        <v>138</v>
      </c>
      <c r="L2101" t="s">
        <v>10798</v>
      </c>
      <c r="M2101" t="s">
        <v>19008</v>
      </c>
      <c r="P2101" s="31" t="str">
        <f t="shared" si="99"/>
        <v>Maa Homoeo Hall (Dr.Sri Akhil Chandra Sarkar)</v>
      </c>
    </row>
    <row r="2102" spans="1:16" hidden="1">
      <c r="A2102" t="str">
        <f t="shared" si="97"/>
        <v>33-412</v>
      </c>
      <c r="B2102">
        <f t="shared" si="98"/>
        <v>33</v>
      </c>
      <c r="C2102">
        <v>412</v>
      </c>
      <c r="D2102" t="s">
        <v>13</v>
      </c>
      <c r="E2102" t="s">
        <v>12889</v>
      </c>
      <c r="F2102">
        <v>11738</v>
      </c>
      <c r="G2102" t="s">
        <v>1111</v>
      </c>
      <c r="H2102">
        <v>1786743740</v>
      </c>
      <c r="I2102" t="s">
        <v>131</v>
      </c>
      <c r="J2102" t="s">
        <v>274</v>
      </c>
      <c r="K2102" t="s">
        <v>133</v>
      </c>
      <c r="L2102" t="s">
        <v>12844</v>
      </c>
      <c r="M2102" t="s">
        <v>11211</v>
      </c>
      <c r="P2102" s="31" t="str">
        <f t="shared" si="99"/>
        <v>Maa Homoeo Hall (Dr. Sri Akhil Chandra  Sarkar)</v>
      </c>
    </row>
    <row r="2103" spans="1:16" hidden="1">
      <c r="A2103" t="str">
        <f t="shared" si="97"/>
        <v>34-412</v>
      </c>
      <c r="B2103">
        <f t="shared" si="98"/>
        <v>34</v>
      </c>
      <c r="C2103">
        <v>412</v>
      </c>
      <c r="D2103" t="s">
        <v>13</v>
      </c>
      <c r="E2103" t="s">
        <v>12918</v>
      </c>
      <c r="F2103">
        <v>11752</v>
      </c>
      <c r="G2103" t="s">
        <v>12919</v>
      </c>
      <c r="H2103">
        <v>1734284696</v>
      </c>
      <c r="I2103" t="s">
        <v>131</v>
      </c>
      <c r="J2103" t="s">
        <v>274</v>
      </c>
      <c r="K2103" t="s">
        <v>152</v>
      </c>
      <c r="L2103" t="s">
        <v>12844</v>
      </c>
      <c r="M2103" t="s">
        <v>12915</v>
      </c>
      <c r="P2103" s="31" t="str">
        <f t="shared" si="99"/>
        <v>Maa Homoeo Hall  (Dr. Md. Atikur Rahman )</v>
      </c>
    </row>
    <row r="2104" spans="1:16" hidden="1">
      <c r="A2104" t="str">
        <f t="shared" si="97"/>
        <v>35-412</v>
      </c>
      <c r="B2104">
        <f t="shared" si="98"/>
        <v>35</v>
      </c>
      <c r="C2104">
        <v>412</v>
      </c>
      <c r="D2104" t="s">
        <v>13</v>
      </c>
      <c r="E2104" t="s">
        <v>12878</v>
      </c>
      <c r="F2104">
        <v>11733</v>
      </c>
      <c r="G2104" t="s">
        <v>12879</v>
      </c>
      <c r="H2104">
        <v>1764917763</v>
      </c>
      <c r="I2104" t="s">
        <v>131</v>
      </c>
      <c r="J2104" t="s">
        <v>172</v>
      </c>
      <c r="K2104" t="s">
        <v>133</v>
      </c>
      <c r="L2104" t="s">
        <v>10786</v>
      </c>
      <c r="M2104" t="s">
        <v>12880</v>
      </c>
      <c r="P2104" s="31" t="str">
        <f t="shared" si="99"/>
        <v>Maa Homoeo Pharmacy  (Dr. Md. Abdul Aziz)</v>
      </c>
    </row>
    <row r="2105" spans="1:16" hidden="1">
      <c r="A2105" t="str">
        <f t="shared" si="97"/>
        <v>36-412</v>
      </c>
      <c r="B2105">
        <f t="shared" si="98"/>
        <v>36</v>
      </c>
      <c r="C2105">
        <v>412</v>
      </c>
      <c r="D2105" t="s">
        <v>13</v>
      </c>
      <c r="E2105" t="s">
        <v>12905</v>
      </c>
      <c r="F2105">
        <v>11746</v>
      </c>
      <c r="G2105" t="s">
        <v>12906</v>
      </c>
      <c r="H2105">
        <v>1724858852</v>
      </c>
      <c r="I2105" t="s">
        <v>131</v>
      </c>
      <c r="J2105" t="s">
        <v>274</v>
      </c>
      <c r="K2105" t="s">
        <v>133</v>
      </c>
      <c r="L2105" t="s">
        <v>12844</v>
      </c>
      <c r="M2105" t="s">
        <v>12907</v>
      </c>
      <c r="P2105" s="31" t="str">
        <f t="shared" si="99"/>
        <v>Mather Homoeo Hall  (Dr. Prodip Kumar Biswas )</v>
      </c>
    </row>
    <row r="2106" spans="1:16" hidden="1">
      <c r="A2106" t="str">
        <f t="shared" si="97"/>
        <v>37-412</v>
      </c>
      <c r="B2106">
        <f t="shared" si="98"/>
        <v>37</v>
      </c>
      <c r="C2106">
        <v>412</v>
      </c>
      <c r="D2106" t="s">
        <v>13</v>
      </c>
      <c r="E2106" t="s">
        <v>1666</v>
      </c>
      <c r="F2106">
        <v>11715</v>
      </c>
      <c r="G2106" t="s">
        <v>12846</v>
      </c>
      <c r="H2106">
        <v>1744511949</v>
      </c>
      <c r="I2106" t="s">
        <v>131</v>
      </c>
      <c r="J2106" t="s">
        <v>397</v>
      </c>
      <c r="K2106" t="s">
        <v>133</v>
      </c>
      <c r="L2106" t="s">
        <v>12844</v>
      </c>
      <c r="M2106" t="s">
        <v>12845</v>
      </c>
      <c r="P2106" s="31" t="str">
        <f t="shared" si="99"/>
        <v>Mitu Homoeo Hall  (Dr. Md. Jahangir Alam)</v>
      </c>
    </row>
    <row r="2107" spans="1:16" hidden="1">
      <c r="A2107" t="str">
        <f t="shared" si="97"/>
        <v>38-412</v>
      </c>
      <c r="B2107">
        <f t="shared" si="98"/>
        <v>38</v>
      </c>
      <c r="C2107">
        <v>412</v>
      </c>
      <c r="D2107" t="s">
        <v>13</v>
      </c>
      <c r="E2107" t="s">
        <v>12866</v>
      </c>
      <c r="F2107">
        <v>11726</v>
      </c>
      <c r="G2107" t="s">
        <v>12867</v>
      </c>
      <c r="H2107">
        <v>1813347931</v>
      </c>
      <c r="I2107" t="s">
        <v>131</v>
      </c>
      <c r="J2107" t="s">
        <v>172</v>
      </c>
      <c r="K2107" t="s">
        <v>133</v>
      </c>
      <c r="L2107" t="s">
        <v>10786</v>
      </c>
      <c r="M2107" t="s">
        <v>5920</v>
      </c>
      <c r="P2107" s="31" t="str">
        <f t="shared" si="99"/>
        <v>Mostofa Homoeo Hall (Dr. Md. Ashek Ullah)</v>
      </c>
    </row>
    <row r="2108" spans="1:16" hidden="1">
      <c r="A2108" t="str">
        <f t="shared" si="97"/>
        <v>39-412</v>
      </c>
      <c r="B2108">
        <f t="shared" si="98"/>
        <v>39</v>
      </c>
      <c r="C2108">
        <v>412</v>
      </c>
      <c r="D2108" t="s">
        <v>13</v>
      </c>
      <c r="E2108" t="s">
        <v>11284</v>
      </c>
      <c r="F2108">
        <v>11028</v>
      </c>
      <c r="G2108" t="s">
        <v>11386</v>
      </c>
      <c r="H2108">
        <v>1934448094</v>
      </c>
      <c r="I2108">
        <v>0</v>
      </c>
      <c r="J2108">
        <v>0</v>
      </c>
      <c r="K2108" t="s">
        <v>138</v>
      </c>
      <c r="L2108" t="s">
        <v>10789</v>
      </c>
      <c r="M2108" t="s">
        <v>10789</v>
      </c>
      <c r="P2108" s="31" t="str">
        <f t="shared" si="99"/>
        <v>Mpo-Alamgir Islam-Birampur (Self Stock)</v>
      </c>
    </row>
    <row r="2109" spans="1:16" hidden="1">
      <c r="A2109" t="str">
        <f t="shared" si="97"/>
        <v>40-412</v>
      </c>
      <c r="B2109">
        <f t="shared" si="98"/>
        <v>40</v>
      </c>
      <c r="C2109">
        <v>412</v>
      </c>
      <c r="D2109" t="s">
        <v>13</v>
      </c>
      <c r="E2109" t="s">
        <v>10785</v>
      </c>
      <c r="F2109">
        <v>10772</v>
      </c>
      <c r="G2109" t="s">
        <v>1026</v>
      </c>
      <c r="H2109">
        <v>1711357562</v>
      </c>
      <c r="I2109" t="s">
        <v>131</v>
      </c>
      <c r="J2109" t="s">
        <v>2596</v>
      </c>
      <c r="K2109" t="s">
        <v>152</v>
      </c>
      <c r="L2109" t="s">
        <v>10786</v>
      </c>
      <c r="M2109" t="s">
        <v>10787</v>
      </c>
      <c r="P2109" s="31" t="str">
        <f t="shared" si="99"/>
        <v>Nazat Homoeo Hall (Dr. Md. Nazrul Islam)</v>
      </c>
    </row>
    <row r="2110" spans="1:16" hidden="1">
      <c r="A2110" t="str">
        <f t="shared" si="97"/>
        <v>41-412</v>
      </c>
      <c r="B2110">
        <f t="shared" si="98"/>
        <v>41</v>
      </c>
      <c r="C2110">
        <v>412</v>
      </c>
      <c r="D2110" t="s">
        <v>13</v>
      </c>
      <c r="E2110" t="s">
        <v>13825</v>
      </c>
      <c r="F2110">
        <v>12142</v>
      </c>
      <c r="G2110" t="s">
        <v>13826</v>
      </c>
      <c r="H2110">
        <v>1721464052</v>
      </c>
      <c r="I2110" t="s">
        <v>131</v>
      </c>
      <c r="J2110" t="s">
        <v>274</v>
      </c>
      <c r="K2110" t="s">
        <v>133</v>
      </c>
      <c r="L2110" t="s">
        <v>13827</v>
      </c>
      <c r="M2110" t="s">
        <v>13828</v>
      </c>
      <c r="P2110" s="31" t="str">
        <f t="shared" si="99"/>
        <v>Niramoy Homoeo Pharmacy  (Dr.Prodip Kumar Sarkar)</v>
      </c>
    </row>
    <row r="2111" spans="1:16" hidden="1">
      <c r="A2111" t="str">
        <f t="shared" si="97"/>
        <v>42-412</v>
      </c>
      <c r="B2111">
        <f t="shared" si="98"/>
        <v>42</v>
      </c>
      <c r="C2111">
        <v>412</v>
      </c>
      <c r="D2111" t="s">
        <v>13</v>
      </c>
      <c r="E2111" t="s">
        <v>15817</v>
      </c>
      <c r="F2111">
        <v>13133</v>
      </c>
      <c r="G2111" t="s">
        <v>15818</v>
      </c>
      <c r="H2111">
        <v>1723892560</v>
      </c>
      <c r="I2111" t="s">
        <v>131</v>
      </c>
      <c r="J2111" t="s">
        <v>397</v>
      </c>
      <c r="K2111" t="s">
        <v>133</v>
      </c>
      <c r="L2111" t="s">
        <v>15814</v>
      </c>
      <c r="M2111" t="s">
        <v>15819</v>
      </c>
      <c r="P2111" s="31" t="str">
        <f t="shared" si="99"/>
        <v>Raihan Homoeo Dakterkhana (Dr. Jaherul Islam)</v>
      </c>
    </row>
    <row r="2112" spans="1:16" hidden="1">
      <c r="A2112" t="str">
        <f t="shared" si="97"/>
        <v>43-412</v>
      </c>
      <c r="B2112">
        <f t="shared" si="98"/>
        <v>43</v>
      </c>
      <c r="C2112">
        <v>412</v>
      </c>
      <c r="D2112" t="s">
        <v>13</v>
      </c>
      <c r="E2112" t="s">
        <v>12843</v>
      </c>
      <c r="F2112">
        <v>11714</v>
      </c>
      <c r="G2112" t="s">
        <v>6177</v>
      </c>
      <c r="H2112">
        <v>1736426585</v>
      </c>
      <c r="I2112" t="s">
        <v>131</v>
      </c>
      <c r="J2112" t="s">
        <v>397</v>
      </c>
      <c r="K2112" t="s">
        <v>133</v>
      </c>
      <c r="L2112" t="s">
        <v>12844</v>
      </c>
      <c r="M2112" t="s">
        <v>12845</v>
      </c>
      <c r="P2112" s="31" t="str">
        <f t="shared" si="99"/>
        <v>Raihan Homoeo Hall (Dr. Md. Tojammel Haque)</v>
      </c>
    </row>
    <row r="2113" spans="1:18" hidden="1">
      <c r="A2113" t="str">
        <f t="shared" si="97"/>
        <v>44-412</v>
      </c>
      <c r="B2113">
        <f t="shared" si="98"/>
        <v>44</v>
      </c>
      <c r="C2113">
        <v>412</v>
      </c>
      <c r="D2113" t="s">
        <v>13</v>
      </c>
      <c r="E2113" t="s">
        <v>12841</v>
      </c>
      <c r="F2113">
        <v>11713</v>
      </c>
      <c r="G2113" t="s">
        <v>12842</v>
      </c>
      <c r="H2113">
        <v>1723590255</v>
      </c>
      <c r="I2113" t="s">
        <v>131</v>
      </c>
      <c r="J2113" t="s">
        <v>230</v>
      </c>
      <c r="K2113" t="s">
        <v>133</v>
      </c>
      <c r="L2113" t="s">
        <v>12839</v>
      </c>
      <c r="M2113" t="s">
        <v>12840</v>
      </c>
      <c r="P2113" s="31" t="str">
        <f t="shared" si="99"/>
        <v>Raisha Homoeo Center (Dr. Md. Rabiul Islam )</v>
      </c>
    </row>
    <row r="2114" spans="1:18" hidden="1">
      <c r="A2114" t="str">
        <f t="shared" ref="A2114:A2177" si="100">B2114&amp;"-"&amp;C2114</f>
        <v>45-412</v>
      </c>
      <c r="B2114">
        <f t="shared" ref="B2114:B2177" si="101">IF(C2114=C2113,B2113+1,1)</f>
        <v>45</v>
      </c>
      <c r="C2114">
        <v>412</v>
      </c>
      <c r="D2114" t="s">
        <v>13</v>
      </c>
      <c r="E2114" t="s">
        <v>12894</v>
      </c>
      <c r="F2114">
        <v>11741</v>
      </c>
      <c r="G2114" t="s">
        <v>12895</v>
      </c>
      <c r="H2114">
        <v>1920266258</v>
      </c>
      <c r="I2114" t="s">
        <v>131</v>
      </c>
      <c r="J2114" t="s">
        <v>306</v>
      </c>
      <c r="K2114" t="s">
        <v>133</v>
      </c>
      <c r="L2114" t="s">
        <v>12839</v>
      </c>
      <c r="M2114" t="s">
        <v>9183</v>
      </c>
      <c r="P2114" s="31" t="str">
        <f t="shared" ref="P2114:P2177" si="102">PROPER(G2114&amp;" ("&amp;E2114&amp;")")</f>
        <v>Rajib Homoeo Pharmacy  (Dr. Sri Radheshem Shaha)</v>
      </c>
    </row>
    <row r="2115" spans="1:18" hidden="1">
      <c r="A2115" t="str">
        <f t="shared" si="100"/>
        <v>46-412</v>
      </c>
      <c r="B2115">
        <f t="shared" si="101"/>
        <v>46</v>
      </c>
      <c r="C2115">
        <v>412</v>
      </c>
      <c r="D2115" t="s">
        <v>13</v>
      </c>
      <c r="E2115" t="s">
        <v>13817</v>
      </c>
      <c r="F2115">
        <v>12139</v>
      </c>
      <c r="G2115" t="s">
        <v>13818</v>
      </c>
      <c r="H2115">
        <v>1720314214</v>
      </c>
      <c r="I2115" t="s">
        <v>131</v>
      </c>
      <c r="J2115" t="s">
        <v>172</v>
      </c>
      <c r="K2115" t="s">
        <v>138</v>
      </c>
      <c r="L2115" t="s">
        <v>12911</v>
      </c>
      <c r="M2115" t="s">
        <v>13819</v>
      </c>
      <c r="P2115" s="31" t="str">
        <f t="shared" si="102"/>
        <v>Research Homoeo Pharmacy  (Dr.Md.Abul Khayer )</v>
      </c>
    </row>
    <row r="2116" spans="1:18" hidden="1">
      <c r="A2116" t="str">
        <f t="shared" si="100"/>
        <v>47-412</v>
      </c>
      <c r="B2116">
        <f t="shared" si="101"/>
        <v>47</v>
      </c>
      <c r="C2116">
        <v>412</v>
      </c>
      <c r="D2116" t="s">
        <v>13</v>
      </c>
      <c r="E2116" t="s">
        <v>12864</v>
      </c>
      <c r="F2116">
        <v>11725</v>
      </c>
      <c r="G2116" t="s">
        <v>12865</v>
      </c>
      <c r="H2116">
        <v>1722026475</v>
      </c>
      <c r="I2116" t="s">
        <v>131</v>
      </c>
      <c r="J2116" t="s">
        <v>172</v>
      </c>
      <c r="K2116" t="s">
        <v>152</v>
      </c>
      <c r="L2116" t="s">
        <v>10786</v>
      </c>
      <c r="M2116" t="s">
        <v>5920</v>
      </c>
      <c r="P2116" s="31" t="str">
        <f t="shared" si="102"/>
        <v>Rina Homoeo Hall (Dr. Md. Delowar Hossen)</v>
      </c>
      <c r="Q2116" t="s">
        <v>16982</v>
      </c>
    </row>
    <row r="2117" spans="1:18" hidden="1">
      <c r="A2117" t="str">
        <f t="shared" si="100"/>
        <v>48-412</v>
      </c>
      <c r="B2117">
        <f t="shared" si="101"/>
        <v>48</v>
      </c>
      <c r="C2117">
        <v>412</v>
      </c>
      <c r="D2117" t="s">
        <v>13</v>
      </c>
      <c r="E2117" t="s">
        <v>10793</v>
      </c>
      <c r="F2117">
        <v>10775</v>
      </c>
      <c r="G2117" t="s">
        <v>3358</v>
      </c>
      <c r="H2117">
        <v>1712235912</v>
      </c>
      <c r="I2117" t="s">
        <v>131</v>
      </c>
      <c r="J2117" t="s">
        <v>274</v>
      </c>
      <c r="K2117" t="s">
        <v>138</v>
      </c>
      <c r="L2117" t="s">
        <v>10789</v>
      </c>
      <c r="M2117" t="s">
        <v>10794</v>
      </c>
      <c r="P2117" s="31" t="str">
        <f t="shared" si="102"/>
        <v>Ripon Homoeo Hall (Dr.Kartik Chandra Roy)</v>
      </c>
    </row>
    <row r="2118" spans="1:18" hidden="1">
      <c r="A2118" t="str">
        <f t="shared" si="100"/>
        <v>49-412</v>
      </c>
      <c r="B2118">
        <f t="shared" si="101"/>
        <v>49</v>
      </c>
      <c r="C2118">
        <v>412</v>
      </c>
      <c r="D2118" t="s">
        <v>13</v>
      </c>
      <c r="E2118" t="s">
        <v>3183</v>
      </c>
      <c r="F2118">
        <v>12143</v>
      </c>
      <c r="G2118" t="s">
        <v>13829</v>
      </c>
      <c r="H2118">
        <v>1714600848</v>
      </c>
      <c r="I2118" t="s">
        <v>131</v>
      </c>
      <c r="J2118" t="s">
        <v>397</v>
      </c>
      <c r="K2118" t="s">
        <v>138</v>
      </c>
      <c r="L2118" t="s">
        <v>13827</v>
      </c>
      <c r="M2118" t="s">
        <v>13830</v>
      </c>
      <c r="P2118" s="31" t="str">
        <f t="shared" si="102"/>
        <v>Rogmukti Homoeo Clinic  (Dr. Nur Islam)</v>
      </c>
    </row>
    <row r="2119" spans="1:18" hidden="1">
      <c r="A2119" t="str">
        <f t="shared" si="100"/>
        <v>50-412</v>
      </c>
      <c r="B2119">
        <f t="shared" si="101"/>
        <v>50</v>
      </c>
      <c r="C2119">
        <v>412</v>
      </c>
      <c r="D2119" t="s">
        <v>13</v>
      </c>
      <c r="E2119" t="s">
        <v>12849</v>
      </c>
      <c r="F2119">
        <v>11717</v>
      </c>
      <c r="G2119" t="s">
        <v>2833</v>
      </c>
      <c r="H2119">
        <v>1740294664</v>
      </c>
      <c r="I2119" t="s">
        <v>131</v>
      </c>
      <c r="J2119" t="s">
        <v>274</v>
      </c>
      <c r="K2119" t="s">
        <v>133</v>
      </c>
      <c r="L2119" t="s">
        <v>12844</v>
      </c>
      <c r="M2119" t="s">
        <v>12850</v>
      </c>
      <c r="P2119" s="31" t="str">
        <f t="shared" si="102"/>
        <v>Rogmukti Homoeo Hall (Dr. Hafez Md. Mahfujur Rahman)</v>
      </c>
    </row>
    <row r="2120" spans="1:18" hidden="1">
      <c r="A2120" t="str">
        <f t="shared" si="100"/>
        <v>51-412</v>
      </c>
      <c r="B2120">
        <f t="shared" si="101"/>
        <v>51</v>
      </c>
      <c r="C2120">
        <v>412</v>
      </c>
      <c r="D2120" t="s">
        <v>13</v>
      </c>
      <c r="E2120" t="s">
        <v>10858</v>
      </c>
      <c r="F2120">
        <v>10801</v>
      </c>
      <c r="G2120" t="s">
        <v>10859</v>
      </c>
      <c r="H2120">
        <v>1722659155</v>
      </c>
      <c r="I2120" t="s">
        <v>131</v>
      </c>
      <c r="J2120" t="s">
        <v>2596</v>
      </c>
      <c r="K2120" t="s">
        <v>152</v>
      </c>
      <c r="L2120" t="s">
        <v>10798</v>
      </c>
      <c r="M2120" t="s">
        <v>10860</v>
      </c>
      <c r="P2120" s="31" t="str">
        <f t="shared" si="102"/>
        <v>Rostam Homoeo Hall (Dr. Rostam)</v>
      </c>
    </row>
    <row r="2121" spans="1:18" hidden="1">
      <c r="A2121" t="str">
        <f t="shared" si="100"/>
        <v>52-412</v>
      </c>
      <c r="B2121">
        <f t="shared" si="101"/>
        <v>52</v>
      </c>
      <c r="C2121">
        <v>412</v>
      </c>
      <c r="D2121" t="s">
        <v>13</v>
      </c>
      <c r="E2121" t="s">
        <v>12920</v>
      </c>
      <c r="F2121">
        <v>11753</v>
      </c>
      <c r="G2121" t="s">
        <v>12921</v>
      </c>
      <c r="H2121">
        <v>1781046151</v>
      </c>
      <c r="I2121" t="s">
        <v>131</v>
      </c>
      <c r="J2121" t="s">
        <v>172</v>
      </c>
      <c r="K2121" t="s">
        <v>133</v>
      </c>
      <c r="L2121" t="s">
        <v>12911</v>
      </c>
      <c r="M2121" t="s">
        <v>12922</v>
      </c>
      <c r="P2121" s="31" t="str">
        <f t="shared" si="102"/>
        <v>Sarkar Homoeo Hall  (Dr. Md. Rejaul Alam)</v>
      </c>
    </row>
    <row r="2122" spans="1:18" hidden="1">
      <c r="A2122" t="str">
        <f t="shared" si="100"/>
        <v>53-412</v>
      </c>
      <c r="B2122">
        <f t="shared" si="101"/>
        <v>53</v>
      </c>
      <c r="C2122">
        <v>412</v>
      </c>
      <c r="D2122" t="s">
        <v>13</v>
      </c>
      <c r="E2122" t="s">
        <v>15816</v>
      </c>
      <c r="F2122">
        <v>13132</v>
      </c>
      <c r="G2122" t="s">
        <v>196</v>
      </c>
      <c r="H2122">
        <v>1735254774</v>
      </c>
      <c r="I2122" t="s">
        <v>131</v>
      </c>
      <c r="J2122" t="s">
        <v>397</v>
      </c>
      <c r="K2122" t="s">
        <v>133</v>
      </c>
      <c r="L2122" t="s">
        <v>15814</v>
      </c>
      <c r="M2122" t="s">
        <v>12915</v>
      </c>
      <c r="P2122" s="31" t="str">
        <f t="shared" si="102"/>
        <v>Seba Homoeo Hall (Dr.Ahmed Ullah)</v>
      </c>
    </row>
    <row r="2123" spans="1:18" hidden="1">
      <c r="A2123" t="str">
        <f t="shared" si="100"/>
        <v>54-412</v>
      </c>
      <c r="B2123">
        <f t="shared" si="101"/>
        <v>54</v>
      </c>
      <c r="C2123">
        <v>412</v>
      </c>
      <c r="D2123" t="s">
        <v>13</v>
      </c>
      <c r="E2123" t="s">
        <v>12890</v>
      </c>
      <c r="F2123">
        <v>11739</v>
      </c>
      <c r="G2123" t="s">
        <v>12891</v>
      </c>
      <c r="H2123">
        <v>1717276997</v>
      </c>
      <c r="I2123" t="s">
        <v>131</v>
      </c>
      <c r="J2123" t="s">
        <v>274</v>
      </c>
      <c r="K2123" t="s">
        <v>152</v>
      </c>
      <c r="L2123" t="s">
        <v>12844</v>
      </c>
      <c r="M2123" t="s">
        <v>12850</v>
      </c>
      <c r="P2123" s="31" t="str">
        <f t="shared" si="102"/>
        <v>Shah Homoeo Centre  (Dr. Md. M. A. Shah (Emran))</v>
      </c>
    </row>
    <row r="2124" spans="1:18" hidden="1">
      <c r="A2124" t="str">
        <f t="shared" si="100"/>
        <v>55-412</v>
      </c>
      <c r="B2124">
        <f t="shared" si="101"/>
        <v>55</v>
      </c>
      <c r="C2124">
        <v>412</v>
      </c>
      <c r="D2124" t="s">
        <v>13</v>
      </c>
      <c r="E2124" t="s">
        <v>12873</v>
      </c>
      <c r="F2124">
        <v>11730</v>
      </c>
      <c r="G2124" t="s">
        <v>8229</v>
      </c>
      <c r="H2124">
        <v>1750885578</v>
      </c>
      <c r="I2124" t="s">
        <v>131</v>
      </c>
      <c r="J2124" t="s">
        <v>306</v>
      </c>
      <c r="K2124" t="s">
        <v>133</v>
      </c>
      <c r="L2124" t="s">
        <v>3107</v>
      </c>
      <c r="M2124" t="s">
        <v>12874</v>
      </c>
      <c r="P2124" s="31" t="str">
        <f t="shared" si="102"/>
        <v>Shanta Homoeo Hall (Dr. Md. Firoj Kabir)</v>
      </c>
    </row>
    <row r="2125" spans="1:18" hidden="1">
      <c r="A2125" t="str">
        <f t="shared" si="100"/>
        <v>56-412</v>
      </c>
      <c r="B2125">
        <f t="shared" si="101"/>
        <v>56</v>
      </c>
      <c r="C2125">
        <v>412</v>
      </c>
      <c r="D2125" t="s">
        <v>13</v>
      </c>
      <c r="E2125" t="s">
        <v>12861</v>
      </c>
      <c r="F2125">
        <v>11723</v>
      </c>
      <c r="G2125" t="s">
        <v>551</v>
      </c>
      <c r="H2125">
        <v>1718786853</v>
      </c>
      <c r="I2125" t="s">
        <v>131</v>
      </c>
      <c r="J2125" t="s">
        <v>274</v>
      </c>
      <c r="K2125" t="s">
        <v>152</v>
      </c>
      <c r="L2125" t="s">
        <v>12844</v>
      </c>
      <c r="M2125" t="s">
        <v>10379</v>
      </c>
      <c r="P2125" s="31" t="str">
        <f t="shared" si="102"/>
        <v>Shefa Homoeo Hall (Dr. Md. Rafiul Islam)</v>
      </c>
      <c r="Q2125" t="s">
        <v>16543</v>
      </c>
      <c r="R2125" t="s">
        <v>16562</v>
      </c>
    </row>
    <row r="2126" spans="1:18" hidden="1">
      <c r="A2126" t="str">
        <f t="shared" si="100"/>
        <v>57-412</v>
      </c>
      <c r="B2126">
        <f t="shared" si="101"/>
        <v>57</v>
      </c>
      <c r="C2126">
        <v>412</v>
      </c>
      <c r="D2126" t="s">
        <v>13</v>
      </c>
      <c r="E2126" t="s">
        <v>12862</v>
      </c>
      <c r="F2126">
        <v>11724</v>
      </c>
      <c r="G2126" t="s">
        <v>12863</v>
      </c>
      <c r="H2126">
        <v>1716390294</v>
      </c>
      <c r="I2126" t="s">
        <v>131</v>
      </c>
      <c r="J2126" t="s">
        <v>172</v>
      </c>
      <c r="K2126" t="s">
        <v>138</v>
      </c>
      <c r="L2126" t="s">
        <v>10786</v>
      </c>
      <c r="M2126" t="s">
        <v>5920</v>
      </c>
      <c r="P2126" s="31" t="str">
        <f t="shared" si="102"/>
        <v>Shelina Homoeo Hall (Dr. Md. Abul Kasem)</v>
      </c>
    </row>
    <row r="2127" spans="1:18" hidden="1">
      <c r="A2127" t="str">
        <f t="shared" si="100"/>
        <v>58-412</v>
      </c>
      <c r="B2127">
        <f t="shared" si="101"/>
        <v>58</v>
      </c>
      <c r="C2127">
        <v>412</v>
      </c>
      <c r="D2127" t="s">
        <v>13</v>
      </c>
      <c r="E2127" t="s">
        <v>12851</v>
      </c>
      <c r="F2127">
        <v>11718</v>
      </c>
      <c r="G2127" t="s">
        <v>12852</v>
      </c>
      <c r="H2127">
        <v>1712781029</v>
      </c>
      <c r="I2127" t="s">
        <v>131</v>
      </c>
      <c r="J2127" t="s">
        <v>132</v>
      </c>
      <c r="K2127" t="s">
        <v>133</v>
      </c>
      <c r="L2127" t="s">
        <v>12839</v>
      </c>
      <c r="M2127" t="s">
        <v>12853</v>
      </c>
      <c r="P2127" s="31" t="str">
        <f t="shared" si="102"/>
        <v>Shohag Homoeo Hall (Dr. Shamirul Islam )</v>
      </c>
    </row>
    <row r="2128" spans="1:18" hidden="1">
      <c r="A2128" t="str">
        <f t="shared" si="100"/>
        <v>59-412</v>
      </c>
      <c r="B2128">
        <f t="shared" si="101"/>
        <v>59</v>
      </c>
      <c r="C2128">
        <v>412</v>
      </c>
      <c r="D2128" t="s">
        <v>13</v>
      </c>
      <c r="E2128" t="s">
        <v>12877</v>
      </c>
      <c r="F2128">
        <v>11732</v>
      </c>
      <c r="G2128" t="s">
        <v>2082</v>
      </c>
      <c r="H2128">
        <v>1717158399</v>
      </c>
      <c r="I2128" t="s">
        <v>131</v>
      </c>
      <c r="J2128" t="s">
        <v>306</v>
      </c>
      <c r="K2128" t="s">
        <v>152</v>
      </c>
      <c r="L2128" t="s">
        <v>3107</v>
      </c>
      <c r="M2128" t="s">
        <v>12874</v>
      </c>
      <c r="P2128" s="31" t="str">
        <f t="shared" si="102"/>
        <v>Siddikiya Homoeo Hall (Dr. Md. Solaiman Mondol)</v>
      </c>
    </row>
    <row r="2129" spans="1:16" hidden="1">
      <c r="A2129" t="str">
        <f t="shared" si="100"/>
        <v>60-412</v>
      </c>
      <c r="B2129">
        <f t="shared" si="101"/>
        <v>60</v>
      </c>
      <c r="C2129">
        <v>412</v>
      </c>
      <c r="D2129" t="s">
        <v>13</v>
      </c>
      <c r="E2129" t="s">
        <v>12909</v>
      </c>
      <c r="F2129">
        <v>11748</v>
      </c>
      <c r="G2129" t="s">
        <v>12910</v>
      </c>
      <c r="H2129">
        <v>1712804430</v>
      </c>
      <c r="I2129" t="s">
        <v>131</v>
      </c>
      <c r="J2129" t="s">
        <v>172</v>
      </c>
      <c r="K2129" t="s">
        <v>152</v>
      </c>
      <c r="L2129" t="s">
        <v>12911</v>
      </c>
      <c r="M2129" t="s">
        <v>12912</v>
      </c>
      <c r="P2129" s="31" t="str">
        <f t="shared" si="102"/>
        <v>Siyam Homoeo Pharmacy  (Dr. M. A. Malek)</v>
      </c>
    </row>
    <row r="2130" spans="1:16" hidden="1">
      <c r="A2130" t="str">
        <f t="shared" si="100"/>
        <v>61-412</v>
      </c>
      <c r="B2130">
        <f t="shared" si="101"/>
        <v>61</v>
      </c>
      <c r="C2130">
        <v>412</v>
      </c>
      <c r="D2130" t="s">
        <v>13</v>
      </c>
      <c r="E2130" t="s">
        <v>10854</v>
      </c>
      <c r="F2130">
        <v>10799</v>
      </c>
      <c r="G2130" t="s">
        <v>3288</v>
      </c>
      <c r="H2130">
        <v>1716549589</v>
      </c>
      <c r="I2130" t="s">
        <v>131</v>
      </c>
      <c r="J2130" t="s">
        <v>274</v>
      </c>
      <c r="K2130" t="s">
        <v>138</v>
      </c>
      <c r="L2130" t="s">
        <v>3107</v>
      </c>
      <c r="M2130" t="s">
        <v>10855</v>
      </c>
      <c r="P2130" s="31" t="str">
        <f t="shared" si="102"/>
        <v>Somobidhan Homoeo Hall (Dr. Nironjon Kumar Roy)</v>
      </c>
    </row>
    <row r="2131" spans="1:16" hidden="1">
      <c r="A2131" t="str">
        <f t="shared" si="100"/>
        <v>62-412</v>
      </c>
      <c r="B2131">
        <f t="shared" si="101"/>
        <v>62</v>
      </c>
      <c r="C2131">
        <v>412</v>
      </c>
      <c r="D2131" t="s">
        <v>13</v>
      </c>
      <c r="E2131" t="s">
        <v>13820</v>
      </c>
      <c r="F2131">
        <v>12140</v>
      </c>
      <c r="G2131" t="s">
        <v>13821</v>
      </c>
      <c r="H2131">
        <v>1738120629</v>
      </c>
      <c r="I2131" t="s">
        <v>131</v>
      </c>
      <c r="J2131" t="s">
        <v>132</v>
      </c>
      <c r="K2131" t="s">
        <v>152</v>
      </c>
      <c r="L2131" t="s">
        <v>10789</v>
      </c>
      <c r="M2131" t="s">
        <v>13822</v>
      </c>
      <c r="P2131" s="31" t="str">
        <f t="shared" si="102"/>
        <v>Sorkar Homoeo Hall (Dr.Md Motaher Hossen )</v>
      </c>
    </row>
    <row r="2132" spans="1:16" hidden="1">
      <c r="A2132" t="str">
        <f t="shared" si="100"/>
        <v>63-412</v>
      </c>
      <c r="B2132">
        <f t="shared" si="101"/>
        <v>63</v>
      </c>
      <c r="C2132">
        <v>412</v>
      </c>
      <c r="D2132" t="s">
        <v>13</v>
      </c>
      <c r="E2132" t="s">
        <v>12837</v>
      </c>
      <c r="F2132">
        <v>11712</v>
      </c>
      <c r="G2132" t="s">
        <v>12838</v>
      </c>
      <c r="H2132">
        <v>1718665507</v>
      </c>
      <c r="I2132" t="s">
        <v>131</v>
      </c>
      <c r="J2132" t="s">
        <v>230</v>
      </c>
      <c r="K2132" t="s">
        <v>152</v>
      </c>
      <c r="L2132" t="s">
        <v>12839</v>
      </c>
      <c r="M2132" t="s">
        <v>12840</v>
      </c>
      <c r="P2132" s="31" t="str">
        <f t="shared" si="102"/>
        <v>Soyad Homoeo Chikitshaloy (Dr. Shahedul Alam)</v>
      </c>
    </row>
    <row r="2133" spans="1:16" hidden="1">
      <c r="A2133" t="str">
        <f t="shared" si="100"/>
        <v>64-412</v>
      </c>
      <c r="B2133">
        <f t="shared" si="101"/>
        <v>64</v>
      </c>
      <c r="C2133">
        <v>412</v>
      </c>
      <c r="D2133" t="s">
        <v>13</v>
      </c>
      <c r="E2133" t="s">
        <v>15815</v>
      </c>
      <c r="F2133">
        <v>13131</v>
      </c>
      <c r="G2133" t="s">
        <v>3030</v>
      </c>
      <c r="H2133">
        <v>1792764092</v>
      </c>
      <c r="I2133" t="s">
        <v>131</v>
      </c>
      <c r="J2133" t="s">
        <v>306</v>
      </c>
      <c r="K2133" t="s">
        <v>133</v>
      </c>
      <c r="L2133" t="s">
        <v>3107</v>
      </c>
      <c r="M2133" t="s">
        <v>5899</v>
      </c>
      <c r="P2133" s="31" t="str">
        <f t="shared" si="102"/>
        <v>Sufiya Homoeo Hall (Dr.Md.Sorforaj Ali)</v>
      </c>
    </row>
    <row r="2134" spans="1:16" hidden="1">
      <c r="A2134" t="str">
        <f t="shared" si="100"/>
        <v>65-412</v>
      </c>
      <c r="B2134">
        <f t="shared" si="101"/>
        <v>65</v>
      </c>
      <c r="C2134">
        <v>412</v>
      </c>
      <c r="D2134" t="s">
        <v>13</v>
      </c>
      <c r="E2134" t="s">
        <v>15813</v>
      </c>
      <c r="F2134">
        <v>13130</v>
      </c>
      <c r="G2134" t="s">
        <v>1392</v>
      </c>
      <c r="H2134">
        <v>1746970427</v>
      </c>
      <c r="I2134" t="s">
        <v>131</v>
      </c>
      <c r="J2134" t="s">
        <v>397</v>
      </c>
      <c r="K2134" t="s">
        <v>133</v>
      </c>
      <c r="L2134" t="s">
        <v>15814</v>
      </c>
      <c r="M2134" t="s">
        <v>12915</v>
      </c>
      <c r="P2134" s="31" t="str">
        <f t="shared" si="102"/>
        <v>Sumi Homoeo Hall (Dr.Md.Nurul Islam)</v>
      </c>
    </row>
    <row r="2135" spans="1:16" hidden="1">
      <c r="A2135" t="str">
        <f t="shared" si="100"/>
        <v>66-412</v>
      </c>
      <c r="B2135">
        <f t="shared" si="101"/>
        <v>66</v>
      </c>
      <c r="C2135">
        <v>412</v>
      </c>
      <c r="D2135" t="s">
        <v>13</v>
      </c>
      <c r="E2135" t="s">
        <v>11219</v>
      </c>
      <c r="F2135">
        <v>10939</v>
      </c>
      <c r="G2135" t="s">
        <v>11220</v>
      </c>
      <c r="H2135">
        <v>1710606861</v>
      </c>
      <c r="I2135" t="s">
        <v>131</v>
      </c>
      <c r="J2135" t="s">
        <v>2596</v>
      </c>
      <c r="K2135" t="s">
        <v>138</v>
      </c>
      <c r="L2135" t="s">
        <v>3107</v>
      </c>
      <c r="M2135" t="s">
        <v>11221</v>
      </c>
      <c r="P2135" s="31" t="str">
        <f t="shared" si="102"/>
        <v>Surovi Homoeo Chikitsaloy (Dr.Siben Chandra Sarkar)</v>
      </c>
    </row>
    <row r="2136" spans="1:16" hidden="1">
      <c r="A2136" t="str">
        <f t="shared" si="100"/>
        <v>67-412</v>
      </c>
      <c r="B2136">
        <f t="shared" si="101"/>
        <v>67</v>
      </c>
      <c r="C2136">
        <v>412</v>
      </c>
      <c r="D2136" t="s">
        <v>13</v>
      </c>
      <c r="E2136" t="s">
        <v>12871</v>
      </c>
      <c r="F2136">
        <v>11729</v>
      </c>
      <c r="G2136" t="s">
        <v>8827</v>
      </c>
      <c r="H2136">
        <v>1710606861</v>
      </c>
      <c r="I2136" t="s">
        <v>131</v>
      </c>
      <c r="J2136" t="s">
        <v>306</v>
      </c>
      <c r="K2136" t="s">
        <v>138</v>
      </c>
      <c r="L2136" t="s">
        <v>3107</v>
      </c>
      <c r="M2136" t="s">
        <v>12872</v>
      </c>
      <c r="P2136" s="31" t="str">
        <f t="shared" si="102"/>
        <v>Surovi Homoeo Hall (Dr. Md. Siben Chandra Sarkar)</v>
      </c>
    </row>
    <row r="2137" spans="1:16" hidden="1">
      <c r="A2137" t="str">
        <f t="shared" si="100"/>
        <v>68-412</v>
      </c>
      <c r="B2137">
        <f t="shared" si="101"/>
        <v>68</v>
      </c>
      <c r="C2137">
        <v>412</v>
      </c>
      <c r="D2137" t="s">
        <v>13</v>
      </c>
      <c r="E2137" t="s">
        <v>8265</v>
      </c>
      <c r="F2137">
        <v>11751</v>
      </c>
      <c r="G2137" t="s">
        <v>5273</v>
      </c>
      <c r="H2137">
        <v>1740984659</v>
      </c>
      <c r="I2137" t="s">
        <v>131</v>
      </c>
      <c r="J2137" t="s">
        <v>397</v>
      </c>
      <c r="K2137" t="s">
        <v>133</v>
      </c>
      <c r="L2137" t="s">
        <v>12844</v>
      </c>
      <c r="M2137" t="s">
        <v>12915</v>
      </c>
      <c r="P2137" s="31" t="str">
        <f t="shared" si="102"/>
        <v>The Homoeo Hall (Dr. Khairul Alam)</v>
      </c>
    </row>
    <row r="2138" spans="1:16" hidden="1">
      <c r="A2138" t="str">
        <f t="shared" si="100"/>
        <v>69-412</v>
      </c>
      <c r="B2138">
        <f t="shared" si="101"/>
        <v>69</v>
      </c>
      <c r="C2138">
        <v>412</v>
      </c>
      <c r="D2138" t="s">
        <v>13</v>
      </c>
      <c r="E2138" t="s">
        <v>13823</v>
      </c>
      <c r="F2138">
        <v>12141</v>
      </c>
      <c r="G2138" t="s">
        <v>13824</v>
      </c>
      <c r="H2138">
        <v>1738672221</v>
      </c>
      <c r="I2138" t="s">
        <v>131</v>
      </c>
      <c r="J2138" t="s">
        <v>132</v>
      </c>
      <c r="K2138" t="s">
        <v>133</v>
      </c>
      <c r="L2138" t="s">
        <v>10789</v>
      </c>
      <c r="M2138" t="s">
        <v>13822</v>
      </c>
      <c r="P2138" s="31" t="str">
        <f t="shared" si="102"/>
        <v>Tosmuddin Homoeo Hall (Dr. Md Tosmuddin)</v>
      </c>
    </row>
    <row r="2139" spans="1:16" hidden="1">
      <c r="A2139" t="str">
        <f t="shared" si="100"/>
        <v>70-412</v>
      </c>
      <c r="B2139">
        <f t="shared" si="101"/>
        <v>70</v>
      </c>
      <c r="C2139">
        <v>412</v>
      </c>
      <c r="D2139" t="s">
        <v>13</v>
      </c>
      <c r="E2139" t="s">
        <v>12900</v>
      </c>
      <c r="F2139">
        <v>11744</v>
      </c>
      <c r="G2139" t="s">
        <v>12901</v>
      </c>
      <c r="H2139">
        <v>1729736229</v>
      </c>
      <c r="I2139" t="s">
        <v>131</v>
      </c>
      <c r="J2139" t="s">
        <v>274</v>
      </c>
      <c r="K2139" t="s">
        <v>133</v>
      </c>
      <c r="L2139" t="s">
        <v>12844</v>
      </c>
      <c r="M2139" t="s">
        <v>12902</v>
      </c>
      <c r="P2139" s="31" t="str">
        <f t="shared" si="102"/>
        <v>Uttom Homoeo Care (Dr. Uttom Kumar Mondol )</v>
      </c>
    </row>
    <row r="2140" spans="1:16" hidden="1">
      <c r="A2140" t="str">
        <f t="shared" si="100"/>
        <v>71-412</v>
      </c>
      <c r="B2140">
        <f t="shared" si="101"/>
        <v>71</v>
      </c>
      <c r="C2140">
        <v>412</v>
      </c>
      <c r="D2140" t="s">
        <v>13</v>
      </c>
      <c r="E2140" t="s">
        <v>12916</v>
      </c>
      <c r="F2140">
        <v>11750</v>
      </c>
      <c r="G2140" t="s">
        <v>12917</v>
      </c>
      <c r="H2140">
        <v>1712756350</v>
      </c>
      <c r="I2140" t="s">
        <v>131</v>
      </c>
      <c r="J2140" t="s">
        <v>306</v>
      </c>
      <c r="K2140" t="s">
        <v>138</v>
      </c>
      <c r="L2140" t="s">
        <v>12839</v>
      </c>
      <c r="M2140" t="s">
        <v>3315</v>
      </c>
      <c r="P2140" s="31" t="str">
        <f t="shared" si="102"/>
        <v>Woswatun Homoeo Hall (Dr. Md. Darastullah)</v>
      </c>
    </row>
    <row r="2141" spans="1:16" hidden="1">
      <c r="A2141" t="str">
        <f t="shared" si="100"/>
        <v>1-415</v>
      </c>
      <c r="B2141">
        <f t="shared" si="101"/>
        <v>1</v>
      </c>
      <c r="C2141">
        <v>415</v>
      </c>
      <c r="D2141" t="s">
        <v>16705</v>
      </c>
      <c r="E2141" t="s">
        <v>18661</v>
      </c>
      <c r="F2141">
        <v>11113</v>
      </c>
      <c r="G2141" t="s">
        <v>10557</v>
      </c>
      <c r="H2141">
        <v>1716691567</v>
      </c>
      <c r="I2141" t="s">
        <v>11164</v>
      </c>
      <c r="J2141" t="s">
        <v>10912</v>
      </c>
      <c r="K2141" t="s">
        <v>138</v>
      </c>
      <c r="L2141" t="s">
        <v>11575</v>
      </c>
      <c r="M2141" t="s">
        <v>11576</v>
      </c>
      <c r="P2141" s="31" t="str">
        <f t="shared" si="102"/>
        <v>Ababil Homoeo Hall (Dr Ibrahim Kholoi)</v>
      </c>
    </row>
    <row r="2142" spans="1:16" hidden="1">
      <c r="A2142" t="str">
        <f t="shared" si="100"/>
        <v>2-415</v>
      </c>
      <c r="B2142">
        <f t="shared" si="101"/>
        <v>2</v>
      </c>
      <c r="C2142">
        <v>415</v>
      </c>
      <c r="D2142" t="s">
        <v>16705</v>
      </c>
      <c r="E2142" t="s">
        <v>3765</v>
      </c>
      <c r="F2142">
        <v>12735</v>
      </c>
      <c r="G2142" t="s">
        <v>14973</v>
      </c>
      <c r="H2142">
        <v>1715320749</v>
      </c>
      <c r="I2142" t="s">
        <v>11538</v>
      </c>
      <c r="J2142" t="s">
        <v>14960</v>
      </c>
      <c r="K2142" t="s">
        <v>1315</v>
      </c>
      <c r="L2142" t="s">
        <v>11578</v>
      </c>
      <c r="M2142" t="s">
        <v>14971</v>
      </c>
      <c r="P2142" s="31" t="str">
        <f t="shared" si="102"/>
        <v>Abdullah Homoeo (Dr.Abdullah)</v>
      </c>
    </row>
    <row r="2143" spans="1:16" hidden="1">
      <c r="A2143" t="str">
        <f t="shared" si="100"/>
        <v>3-415</v>
      </c>
      <c r="B2143">
        <f t="shared" si="101"/>
        <v>3</v>
      </c>
      <c r="C2143">
        <v>415</v>
      </c>
      <c r="D2143" t="s">
        <v>16705</v>
      </c>
      <c r="E2143" t="s">
        <v>15041</v>
      </c>
      <c r="F2143">
        <v>12762</v>
      </c>
      <c r="G2143" t="s">
        <v>15042</v>
      </c>
      <c r="H2143">
        <v>1816360139</v>
      </c>
      <c r="I2143" t="s">
        <v>11538</v>
      </c>
      <c r="J2143" t="s">
        <v>11772</v>
      </c>
      <c r="K2143" t="s">
        <v>1402</v>
      </c>
      <c r="L2143" t="s">
        <v>7926</v>
      </c>
      <c r="M2143" t="s">
        <v>11576</v>
      </c>
      <c r="P2143" s="31" t="str">
        <f t="shared" si="102"/>
        <v>Abrar Homoeo Hall (Dr.Lotif)</v>
      </c>
    </row>
    <row r="2144" spans="1:16" hidden="1">
      <c r="A2144" t="str">
        <f t="shared" si="100"/>
        <v>4-415</v>
      </c>
      <c r="B2144">
        <f t="shared" si="101"/>
        <v>4</v>
      </c>
      <c r="C2144">
        <v>415</v>
      </c>
      <c r="D2144" t="s">
        <v>16705</v>
      </c>
      <c r="E2144" t="s">
        <v>15010</v>
      </c>
      <c r="F2144">
        <v>12749</v>
      </c>
      <c r="G2144" t="s">
        <v>15011</v>
      </c>
      <c r="H2144">
        <v>1913627498</v>
      </c>
      <c r="I2144" t="s">
        <v>11538</v>
      </c>
      <c r="J2144" t="s">
        <v>10924</v>
      </c>
      <c r="K2144" t="s">
        <v>1402</v>
      </c>
      <c r="L2144" t="s">
        <v>14999</v>
      </c>
      <c r="M2144" t="s">
        <v>15009</v>
      </c>
      <c r="P2144" s="31" t="str">
        <f t="shared" si="102"/>
        <v>Abul Ulaiya Homoeo (Dr.Mamun)</v>
      </c>
    </row>
    <row r="2145" spans="1:16" hidden="1">
      <c r="A2145" t="str">
        <f t="shared" si="100"/>
        <v>5-415</v>
      </c>
      <c r="B2145">
        <f t="shared" si="101"/>
        <v>5</v>
      </c>
      <c r="C2145">
        <v>415</v>
      </c>
      <c r="D2145" t="s">
        <v>16705</v>
      </c>
      <c r="E2145" t="s">
        <v>7993</v>
      </c>
      <c r="F2145">
        <v>8443</v>
      </c>
      <c r="G2145" t="s">
        <v>7994</v>
      </c>
      <c r="H2145">
        <v>1811249704</v>
      </c>
      <c r="I2145" t="s">
        <v>131</v>
      </c>
      <c r="J2145" t="s">
        <v>306</v>
      </c>
      <c r="K2145" t="s">
        <v>138</v>
      </c>
      <c r="L2145" t="s">
        <v>7943</v>
      </c>
      <c r="M2145" t="s">
        <v>7995</v>
      </c>
      <c r="P2145" s="31" t="str">
        <f t="shared" si="102"/>
        <v>Ahamodia Homoeo Hall (Dr. Nure Alahi)</v>
      </c>
    </row>
    <row r="2146" spans="1:16" hidden="1">
      <c r="A2146" t="str">
        <f t="shared" si="100"/>
        <v>6-415</v>
      </c>
      <c r="B2146">
        <f t="shared" si="101"/>
        <v>6</v>
      </c>
      <c r="C2146">
        <v>415</v>
      </c>
      <c r="D2146" t="s">
        <v>16705</v>
      </c>
      <c r="E2146" t="s">
        <v>7968</v>
      </c>
      <c r="F2146">
        <v>8431</v>
      </c>
      <c r="G2146" t="s">
        <v>926</v>
      </c>
      <c r="H2146">
        <v>1715437709</v>
      </c>
      <c r="I2146" t="s">
        <v>131</v>
      </c>
      <c r="J2146" t="s">
        <v>274</v>
      </c>
      <c r="K2146" t="s">
        <v>152</v>
      </c>
      <c r="L2146" t="s">
        <v>7966</v>
      </c>
      <c r="M2146" t="s">
        <v>7969</v>
      </c>
      <c r="P2146" s="31" t="str">
        <f t="shared" si="102"/>
        <v>Ali Homoeo Hall (Dr. Hamida)</v>
      </c>
    </row>
    <row r="2147" spans="1:16" hidden="1">
      <c r="A2147" t="str">
        <f t="shared" si="100"/>
        <v>7-415</v>
      </c>
      <c r="B2147">
        <f t="shared" si="101"/>
        <v>7</v>
      </c>
      <c r="C2147">
        <v>415</v>
      </c>
      <c r="D2147" t="s">
        <v>16705</v>
      </c>
      <c r="E2147" t="s">
        <v>15054</v>
      </c>
      <c r="F2147">
        <v>12768</v>
      </c>
      <c r="G2147" t="s">
        <v>15055</v>
      </c>
      <c r="H2147">
        <v>1753466912</v>
      </c>
      <c r="I2147" t="s">
        <v>11538</v>
      </c>
      <c r="J2147" t="s">
        <v>10900</v>
      </c>
      <c r="K2147" t="s">
        <v>1402</v>
      </c>
      <c r="L2147" t="s">
        <v>15044</v>
      </c>
      <c r="M2147" t="s">
        <v>15052</v>
      </c>
      <c r="P2147" s="31" t="str">
        <f t="shared" si="102"/>
        <v>Amdadia Homoeo (Dr.Amdadul Haque )</v>
      </c>
    </row>
    <row r="2148" spans="1:16" hidden="1">
      <c r="A2148" t="str">
        <f t="shared" si="100"/>
        <v>8-415</v>
      </c>
      <c r="B2148">
        <f t="shared" si="101"/>
        <v>8</v>
      </c>
      <c r="C2148">
        <v>415</v>
      </c>
      <c r="D2148" t="s">
        <v>16705</v>
      </c>
      <c r="E2148" t="s">
        <v>7950</v>
      </c>
      <c r="F2148">
        <v>8422</v>
      </c>
      <c r="G2148" t="s">
        <v>7432</v>
      </c>
      <c r="H2148">
        <v>173367216</v>
      </c>
      <c r="I2148" t="s">
        <v>131</v>
      </c>
      <c r="J2148" t="s">
        <v>172</v>
      </c>
      <c r="K2148" t="s">
        <v>133</v>
      </c>
      <c r="L2148" t="s">
        <v>7943</v>
      </c>
      <c r="M2148" t="s">
        <v>7951</v>
      </c>
      <c r="P2148" s="31" t="str">
        <f t="shared" si="102"/>
        <v>American Homoeo Hall (Dr. Nithon Chandra Saha)</v>
      </c>
    </row>
    <row r="2149" spans="1:16" hidden="1">
      <c r="A2149" t="str">
        <f t="shared" si="100"/>
        <v>9-415</v>
      </c>
      <c r="B2149">
        <f t="shared" si="101"/>
        <v>9</v>
      </c>
      <c r="C2149">
        <v>415</v>
      </c>
      <c r="D2149" t="s">
        <v>16705</v>
      </c>
      <c r="E2149" t="s">
        <v>15012</v>
      </c>
      <c r="F2149">
        <v>12750</v>
      </c>
      <c r="G2149" t="s">
        <v>15013</v>
      </c>
      <c r="H2149">
        <v>1716944224</v>
      </c>
      <c r="I2149" t="s">
        <v>11538</v>
      </c>
      <c r="J2149" t="s">
        <v>10924</v>
      </c>
      <c r="K2149" t="s">
        <v>1402</v>
      </c>
      <c r="L2149" t="s">
        <v>14999</v>
      </c>
      <c r="M2149" t="s">
        <v>15014</v>
      </c>
      <c r="P2149" s="31" t="str">
        <f t="shared" si="102"/>
        <v>Aniks Homoeo Hall (Dr.Abdul Hai)</v>
      </c>
    </row>
    <row r="2150" spans="1:16" hidden="1">
      <c r="A2150" t="str">
        <f t="shared" si="100"/>
        <v>10-415</v>
      </c>
      <c r="B2150">
        <f t="shared" si="101"/>
        <v>10</v>
      </c>
      <c r="C2150">
        <v>415</v>
      </c>
      <c r="D2150" t="s">
        <v>16705</v>
      </c>
      <c r="E2150" t="s">
        <v>7970</v>
      </c>
      <c r="F2150">
        <v>8432</v>
      </c>
      <c r="G2150" t="s">
        <v>7971</v>
      </c>
      <c r="H2150">
        <v>1712991675</v>
      </c>
      <c r="I2150" t="s">
        <v>131</v>
      </c>
      <c r="J2150" t="s">
        <v>274</v>
      </c>
      <c r="K2150" t="s">
        <v>152</v>
      </c>
      <c r="L2150" t="s">
        <v>7966</v>
      </c>
      <c r="M2150" t="s">
        <v>7969</v>
      </c>
      <c r="P2150" s="31" t="str">
        <f t="shared" si="102"/>
        <v>Arogga Homoeo Hall (Dr. Iqbal Hossain)</v>
      </c>
    </row>
    <row r="2151" spans="1:16" hidden="1">
      <c r="A2151" t="str">
        <f t="shared" si="100"/>
        <v>11-415</v>
      </c>
      <c r="B2151">
        <f t="shared" si="101"/>
        <v>11</v>
      </c>
      <c r="C2151">
        <v>415</v>
      </c>
      <c r="D2151" t="s">
        <v>16705</v>
      </c>
      <c r="E2151" t="s">
        <v>15048</v>
      </c>
      <c r="F2151">
        <v>12765</v>
      </c>
      <c r="G2151" t="s">
        <v>15049</v>
      </c>
      <c r="H2151">
        <v>1791385891</v>
      </c>
      <c r="I2151" t="s">
        <v>11538</v>
      </c>
      <c r="J2151" t="s">
        <v>10900</v>
      </c>
      <c r="K2151" t="s">
        <v>1402</v>
      </c>
      <c r="L2151" t="s">
        <v>15044</v>
      </c>
      <c r="M2151" t="s">
        <v>15045</v>
      </c>
      <c r="P2151" s="31" t="str">
        <f t="shared" si="102"/>
        <v>Aroggo Homoeo (Dr.Cittro Ronjan)</v>
      </c>
    </row>
    <row r="2152" spans="1:16" hidden="1">
      <c r="A2152" t="str">
        <f t="shared" si="100"/>
        <v>12-415</v>
      </c>
      <c r="B2152">
        <f t="shared" si="101"/>
        <v>12</v>
      </c>
      <c r="C2152">
        <v>415</v>
      </c>
      <c r="D2152" t="s">
        <v>16705</v>
      </c>
      <c r="E2152" t="s">
        <v>15280</v>
      </c>
      <c r="F2152">
        <v>12876</v>
      </c>
      <c r="G2152" t="s">
        <v>15281</v>
      </c>
      <c r="H2152">
        <v>1791385891</v>
      </c>
      <c r="I2152" t="s">
        <v>13098</v>
      </c>
      <c r="J2152" t="s">
        <v>10903</v>
      </c>
      <c r="K2152" t="s">
        <v>598</v>
      </c>
      <c r="L2152" t="s">
        <v>15044</v>
      </c>
      <c r="M2152" t="s">
        <v>15277</v>
      </c>
      <c r="P2152" s="31" t="str">
        <f t="shared" si="102"/>
        <v>Arroggo Homoeo (Dr.Citto Ranjan Sarkar)</v>
      </c>
    </row>
    <row r="2153" spans="1:16" hidden="1">
      <c r="A2153" t="str">
        <f t="shared" si="100"/>
        <v>13-415</v>
      </c>
      <c r="B2153">
        <f t="shared" si="101"/>
        <v>13</v>
      </c>
      <c r="C2153">
        <v>415</v>
      </c>
      <c r="D2153" t="s">
        <v>16705</v>
      </c>
      <c r="E2153" t="s">
        <v>14208</v>
      </c>
      <c r="F2153">
        <v>12386</v>
      </c>
      <c r="G2153" t="s">
        <v>11227</v>
      </c>
      <c r="H2153">
        <v>1717335506</v>
      </c>
      <c r="I2153" t="s">
        <v>131</v>
      </c>
      <c r="J2153" t="s">
        <v>306</v>
      </c>
      <c r="K2153" t="s">
        <v>138</v>
      </c>
      <c r="L2153" t="s">
        <v>11578</v>
      </c>
      <c r="M2153" t="s">
        <v>14209</v>
      </c>
      <c r="P2153" s="31" t="str">
        <f t="shared" si="102"/>
        <v>Arroggo Homoeo Hall (Md.Shafik Ahmed)</v>
      </c>
    </row>
    <row r="2154" spans="1:16" hidden="1">
      <c r="A2154" t="str">
        <f t="shared" si="100"/>
        <v>14-415</v>
      </c>
      <c r="B2154">
        <f t="shared" si="101"/>
        <v>14</v>
      </c>
      <c r="C2154">
        <v>415</v>
      </c>
      <c r="D2154" t="s">
        <v>16705</v>
      </c>
      <c r="E2154" t="s">
        <v>14990</v>
      </c>
      <c r="F2154">
        <v>12741</v>
      </c>
      <c r="G2154" t="s">
        <v>14991</v>
      </c>
      <c r="H2154">
        <v>1712740689</v>
      </c>
      <c r="I2154" t="s">
        <v>11538</v>
      </c>
      <c r="J2154" t="s">
        <v>132</v>
      </c>
      <c r="K2154" t="s">
        <v>138</v>
      </c>
      <c r="L2154" t="s">
        <v>11580</v>
      </c>
      <c r="M2154" t="s">
        <v>14992</v>
      </c>
      <c r="P2154" s="31" t="str">
        <f t="shared" si="102"/>
        <v>Barman Homoeo (Dr.Delip Barman )</v>
      </c>
    </row>
    <row r="2155" spans="1:16" hidden="1">
      <c r="A2155" t="str">
        <f t="shared" si="100"/>
        <v>15-415</v>
      </c>
      <c r="B2155">
        <f t="shared" si="101"/>
        <v>15</v>
      </c>
      <c r="C2155">
        <v>415</v>
      </c>
      <c r="D2155" t="s">
        <v>16705</v>
      </c>
      <c r="E2155" t="s">
        <v>2387</v>
      </c>
      <c r="F2155">
        <v>8419</v>
      </c>
      <c r="G2155" t="s">
        <v>7945</v>
      </c>
      <c r="H2155">
        <v>1731771081</v>
      </c>
      <c r="I2155" t="s">
        <v>131</v>
      </c>
      <c r="J2155" t="s">
        <v>172</v>
      </c>
      <c r="K2155" t="s">
        <v>152</v>
      </c>
      <c r="L2155" t="s">
        <v>7943</v>
      </c>
      <c r="M2155" t="s">
        <v>7944</v>
      </c>
      <c r="N2155" t="s">
        <v>10841</v>
      </c>
      <c r="P2155" s="31" t="str">
        <f t="shared" si="102"/>
        <v>Bikalpa Polli Homoeo (Dr. Al Amin)</v>
      </c>
    </row>
    <row r="2156" spans="1:16" hidden="1">
      <c r="A2156" t="str">
        <f t="shared" si="100"/>
        <v>16-415</v>
      </c>
      <c r="B2156">
        <f t="shared" si="101"/>
        <v>16</v>
      </c>
      <c r="C2156">
        <v>415</v>
      </c>
      <c r="D2156" t="s">
        <v>16705</v>
      </c>
      <c r="E2156" t="s">
        <v>15050</v>
      </c>
      <c r="F2156">
        <v>12766</v>
      </c>
      <c r="G2156" t="s">
        <v>15051</v>
      </c>
      <c r="H2156">
        <v>1931667791</v>
      </c>
      <c r="I2156" t="s">
        <v>11538</v>
      </c>
      <c r="J2156" t="s">
        <v>10900</v>
      </c>
      <c r="K2156" t="s">
        <v>1402</v>
      </c>
      <c r="L2156" t="s">
        <v>15044</v>
      </c>
      <c r="M2156" t="s">
        <v>15052</v>
      </c>
      <c r="N2156" t="s">
        <v>10841</v>
      </c>
      <c r="P2156" s="31" t="str">
        <f t="shared" si="102"/>
        <v>Chaudhury  Homoeo (Dr.Utpol)</v>
      </c>
    </row>
    <row r="2157" spans="1:16" hidden="1">
      <c r="A2157" t="str">
        <f t="shared" si="100"/>
        <v>17-415</v>
      </c>
      <c r="B2157">
        <f t="shared" si="101"/>
        <v>17</v>
      </c>
      <c r="C2157">
        <v>415</v>
      </c>
      <c r="D2157" t="s">
        <v>16705</v>
      </c>
      <c r="E2157" t="s">
        <v>15004</v>
      </c>
      <c r="F2157">
        <v>12747</v>
      </c>
      <c r="G2157" t="s">
        <v>15005</v>
      </c>
      <c r="H2157">
        <v>1995253050</v>
      </c>
      <c r="I2157" t="s">
        <v>11538</v>
      </c>
      <c r="J2157" t="s">
        <v>10924</v>
      </c>
      <c r="K2157" t="s">
        <v>138</v>
      </c>
      <c r="L2157" t="s">
        <v>14999</v>
      </c>
      <c r="M2157" t="s">
        <v>15006</v>
      </c>
      <c r="N2157" t="s">
        <v>10768</v>
      </c>
      <c r="P2157" s="31" t="str">
        <f t="shared" si="102"/>
        <v>Dawal Homoeo Hall (Dr.Al Amin)</v>
      </c>
    </row>
    <row r="2158" spans="1:16" hidden="1">
      <c r="A2158" t="str">
        <f t="shared" si="100"/>
        <v>18-415</v>
      </c>
      <c r="B2158">
        <f t="shared" si="101"/>
        <v>18</v>
      </c>
      <c r="C2158">
        <v>415</v>
      </c>
      <c r="D2158" t="s">
        <v>16705</v>
      </c>
      <c r="E2158" t="s">
        <v>7939</v>
      </c>
      <c r="F2158">
        <v>8416</v>
      </c>
      <c r="G2158" t="s">
        <v>7940</v>
      </c>
      <c r="H2158">
        <v>1766930422</v>
      </c>
      <c r="I2158" t="s">
        <v>131</v>
      </c>
      <c r="J2158" t="s">
        <v>132</v>
      </c>
      <c r="K2158" t="s">
        <v>152</v>
      </c>
      <c r="L2158" t="s">
        <v>7926</v>
      </c>
      <c r="M2158" t="s">
        <v>7938</v>
      </c>
      <c r="P2158" s="31" t="str">
        <f t="shared" si="102"/>
        <v>Dawamoy Homoeo Hall (Dr. Tapash Debanath)</v>
      </c>
    </row>
    <row r="2159" spans="1:16" hidden="1">
      <c r="A2159" t="str">
        <f t="shared" si="100"/>
        <v>19-415</v>
      </c>
      <c r="B2159">
        <f t="shared" si="101"/>
        <v>19</v>
      </c>
      <c r="C2159">
        <v>415</v>
      </c>
      <c r="D2159" t="s">
        <v>16705</v>
      </c>
      <c r="E2159" t="s">
        <v>15015</v>
      </c>
      <c r="F2159">
        <v>12751</v>
      </c>
      <c r="G2159" t="s">
        <v>15016</v>
      </c>
      <c r="H2159">
        <v>1853465354</v>
      </c>
      <c r="I2159" t="s">
        <v>11964</v>
      </c>
      <c r="J2159" t="s">
        <v>10924</v>
      </c>
      <c r="K2159" t="s">
        <v>138</v>
      </c>
      <c r="L2159" t="s">
        <v>14999</v>
      </c>
      <c r="M2159" t="s">
        <v>15014</v>
      </c>
      <c r="P2159" s="31" t="str">
        <f t="shared" si="102"/>
        <v>Dianamic Homoeo (Dr.Yunus Mia)</v>
      </c>
    </row>
    <row r="2160" spans="1:16" hidden="1">
      <c r="A2160" t="str">
        <f t="shared" si="100"/>
        <v>20-415</v>
      </c>
      <c r="B2160">
        <f t="shared" si="101"/>
        <v>20</v>
      </c>
      <c r="C2160">
        <v>415</v>
      </c>
      <c r="D2160" t="s">
        <v>16705</v>
      </c>
      <c r="E2160" t="s">
        <v>14970</v>
      </c>
      <c r="F2160">
        <v>12733</v>
      </c>
      <c r="G2160" t="s">
        <v>2450</v>
      </c>
      <c r="H2160">
        <v>1842699632</v>
      </c>
      <c r="I2160" t="s">
        <v>11538</v>
      </c>
      <c r="J2160" t="s">
        <v>14960</v>
      </c>
      <c r="K2160" t="s">
        <v>1315</v>
      </c>
      <c r="L2160" t="s">
        <v>11578</v>
      </c>
      <c r="M2160" t="s">
        <v>14971</v>
      </c>
      <c r="P2160" s="31" t="str">
        <f t="shared" si="102"/>
        <v>Digital Homoeo Hall (Dr.Asadullah)</v>
      </c>
    </row>
    <row r="2161" spans="1:16" hidden="1">
      <c r="A2161" t="str">
        <f t="shared" si="100"/>
        <v>21-415</v>
      </c>
      <c r="B2161">
        <f t="shared" si="101"/>
        <v>21</v>
      </c>
      <c r="C2161">
        <v>415</v>
      </c>
      <c r="D2161" t="s">
        <v>16705</v>
      </c>
      <c r="E2161" t="s">
        <v>15025</v>
      </c>
      <c r="F2161">
        <v>12756</v>
      </c>
      <c r="G2161" t="s">
        <v>15026</v>
      </c>
      <c r="H2161">
        <v>1711711054</v>
      </c>
      <c r="I2161" t="s">
        <v>11538</v>
      </c>
      <c r="J2161" t="s">
        <v>10895</v>
      </c>
      <c r="K2161" t="s">
        <v>1402</v>
      </c>
      <c r="L2161" t="s">
        <v>14999</v>
      </c>
      <c r="M2161" t="s">
        <v>15027</v>
      </c>
      <c r="P2161" s="31" t="str">
        <f t="shared" si="102"/>
        <v>Doyal Homoeo Hall (Dr.Hamid Mia)</v>
      </c>
    </row>
    <row r="2162" spans="1:16" hidden="1">
      <c r="A2162" t="str">
        <f t="shared" si="100"/>
        <v>22-415</v>
      </c>
      <c r="B2162">
        <f t="shared" si="101"/>
        <v>22</v>
      </c>
      <c r="C2162">
        <v>415</v>
      </c>
      <c r="D2162" t="s">
        <v>16705</v>
      </c>
      <c r="E2162" t="s">
        <v>19009</v>
      </c>
      <c r="F2162">
        <v>11116</v>
      </c>
      <c r="G2162" t="s">
        <v>4431</v>
      </c>
      <c r="H2162">
        <v>1861505050</v>
      </c>
      <c r="I2162" t="s">
        <v>11164</v>
      </c>
      <c r="J2162" t="s">
        <v>10903</v>
      </c>
      <c r="K2162" t="s">
        <v>152</v>
      </c>
      <c r="L2162" t="s">
        <v>11578</v>
      </c>
      <c r="M2162" t="s">
        <v>11581</v>
      </c>
      <c r="P2162" s="31" t="str">
        <f t="shared" si="102"/>
        <v>Ferdus Homoeo Hall (Dr Ferdus)</v>
      </c>
    </row>
    <row r="2163" spans="1:16" hidden="1">
      <c r="A2163" t="str">
        <f t="shared" si="100"/>
        <v>23-415</v>
      </c>
      <c r="B2163">
        <f t="shared" si="101"/>
        <v>23</v>
      </c>
      <c r="C2163">
        <v>415</v>
      </c>
      <c r="D2163" t="s">
        <v>16705</v>
      </c>
      <c r="E2163" t="s">
        <v>15007</v>
      </c>
      <c r="F2163">
        <v>12748</v>
      </c>
      <c r="G2163" t="s">
        <v>15008</v>
      </c>
      <c r="H2163">
        <v>1991160678</v>
      </c>
      <c r="I2163" t="s">
        <v>11538</v>
      </c>
      <c r="J2163" t="s">
        <v>10924</v>
      </c>
      <c r="K2163" t="s">
        <v>1402</v>
      </c>
      <c r="L2163" t="s">
        <v>14999</v>
      </c>
      <c r="M2163" t="s">
        <v>15009</v>
      </c>
      <c r="P2163" s="31" t="str">
        <f t="shared" si="102"/>
        <v>Forid Uddin Homoeo (Dr.Forid Uddin)</v>
      </c>
    </row>
    <row r="2164" spans="1:16" hidden="1">
      <c r="A2164" t="str">
        <f t="shared" si="100"/>
        <v>24-415</v>
      </c>
      <c r="B2164">
        <f t="shared" si="101"/>
        <v>24</v>
      </c>
      <c r="C2164">
        <v>415</v>
      </c>
      <c r="D2164" t="s">
        <v>16705</v>
      </c>
      <c r="E2164" t="s">
        <v>15030</v>
      </c>
      <c r="F2164">
        <v>12758</v>
      </c>
      <c r="G2164" t="s">
        <v>15031</v>
      </c>
      <c r="H2164">
        <v>1740940394</v>
      </c>
      <c r="I2164" t="s">
        <v>11538</v>
      </c>
      <c r="J2164" t="s">
        <v>10895</v>
      </c>
      <c r="K2164" t="s">
        <v>1402</v>
      </c>
      <c r="L2164" t="s">
        <v>14999</v>
      </c>
      <c r="M2164" t="s">
        <v>15027</v>
      </c>
      <c r="P2164" s="31" t="str">
        <f t="shared" si="102"/>
        <v>Gaosia Homoeo Hall  (Dr.Billal Ahmed)</v>
      </c>
    </row>
    <row r="2165" spans="1:16" hidden="1">
      <c r="A2165" t="str">
        <f t="shared" si="100"/>
        <v>25-415</v>
      </c>
      <c r="B2165">
        <f t="shared" si="101"/>
        <v>25</v>
      </c>
      <c r="C2165">
        <v>415</v>
      </c>
      <c r="D2165" t="s">
        <v>16705</v>
      </c>
      <c r="E2165" t="s">
        <v>7976</v>
      </c>
      <c r="F2165">
        <v>8434</v>
      </c>
      <c r="G2165" t="s">
        <v>7977</v>
      </c>
      <c r="H2165">
        <v>1720153752</v>
      </c>
      <c r="I2165" t="s">
        <v>131</v>
      </c>
      <c r="J2165" t="s">
        <v>274</v>
      </c>
      <c r="K2165" t="s">
        <v>152</v>
      </c>
      <c r="L2165" t="s">
        <v>7974</v>
      </c>
      <c r="M2165" t="s">
        <v>7975</v>
      </c>
      <c r="P2165" s="31" t="str">
        <f t="shared" si="102"/>
        <v>Gobinda Homoeo Hall (Dr. Dulal Bonik)</v>
      </c>
    </row>
    <row r="2166" spans="1:16" hidden="1">
      <c r="A2166" t="str">
        <f t="shared" si="100"/>
        <v>26-415</v>
      </c>
      <c r="B2166">
        <f t="shared" si="101"/>
        <v>26</v>
      </c>
      <c r="C2166">
        <v>415</v>
      </c>
      <c r="D2166" t="s">
        <v>16705</v>
      </c>
      <c r="E2166" t="s">
        <v>894</v>
      </c>
      <c r="F2166">
        <v>8428</v>
      </c>
      <c r="G2166" t="s">
        <v>7962</v>
      </c>
      <c r="H2166">
        <v>1710836776</v>
      </c>
      <c r="I2166" t="s">
        <v>131</v>
      </c>
      <c r="J2166" t="s">
        <v>230</v>
      </c>
      <c r="K2166" t="s">
        <v>152</v>
      </c>
      <c r="L2166" t="s">
        <v>7960</v>
      </c>
      <c r="M2166" t="s">
        <v>7961</v>
      </c>
      <c r="P2166" s="31" t="str">
        <f t="shared" si="102"/>
        <v>Goljar Homoeo Hall (Dr. Anisuzzaman)</v>
      </c>
    </row>
    <row r="2167" spans="1:16" hidden="1">
      <c r="A2167" t="str">
        <f t="shared" si="100"/>
        <v>27-415</v>
      </c>
      <c r="B2167">
        <f t="shared" si="101"/>
        <v>27</v>
      </c>
      <c r="C2167">
        <v>415</v>
      </c>
      <c r="D2167" t="s">
        <v>16705</v>
      </c>
      <c r="E2167" t="s">
        <v>14964</v>
      </c>
      <c r="F2167">
        <v>12730</v>
      </c>
      <c r="G2167" t="s">
        <v>14965</v>
      </c>
      <c r="H2167">
        <v>1987012879</v>
      </c>
      <c r="I2167" t="s">
        <v>11538</v>
      </c>
      <c r="J2167" t="s">
        <v>14960</v>
      </c>
      <c r="K2167" t="s">
        <v>1402</v>
      </c>
      <c r="L2167" t="s">
        <v>4799</v>
      </c>
      <c r="M2167" t="s">
        <v>14425</v>
      </c>
      <c r="P2167" s="31" t="str">
        <f t="shared" si="102"/>
        <v>Greenlab Homoeo (Dr.Mohsin)</v>
      </c>
    </row>
    <row r="2168" spans="1:16" hidden="1">
      <c r="A2168" t="str">
        <f t="shared" si="100"/>
        <v>28-415</v>
      </c>
      <c r="B2168">
        <f t="shared" si="101"/>
        <v>28</v>
      </c>
      <c r="C2168">
        <v>415</v>
      </c>
      <c r="D2168" t="s">
        <v>16705</v>
      </c>
      <c r="E2168" t="s">
        <v>438</v>
      </c>
      <c r="F2168">
        <v>8445</v>
      </c>
      <c r="G2168" t="s">
        <v>7877</v>
      </c>
      <c r="H2168">
        <v>1813614295</v>
      </c>
      <c r="I2168" t="s">
        <v>131</v>
      </c>
      <c r="J2168" t="s">
        <v>306</v>
      </c>
      <c r="K2168" t="s">
        <v>152</v>
      </c>
      <c r="L2168" t="s">
        <v>7943</v>
      </c>
      <c r="M2168" t="s">
        <v>7997</v>
      </c>
      <c r="P2168" s="31" t="str">
        <f t="shared" si="102"/>
        <v>Heniman Homoeo Hall (Dr. Belal)</v>
      </c>
    </row>
    <row r="2169" spans="1:16" hidden="1">
      <c r="A2169" t="str">
        <f t="shared" si="100"/>
        <v>29-415</v>
      </c>
      <c r="B2169">
        <f t="shared" si="101"/>
        <v>29</v>
      </c>
      <c r="C2169">
        <v>415</v>
      </c>
      <c r="D2169" t="s">
        <v>16705</v>
      </c>
      <c r="E2169" t="s">
        <v>15024</v>
      </c>
      <c r="F2169">
        <v>12755</v>
      </c>
      <c r="G2169" t="s">
        <v>14989</v>
      </c>
      <c r="H2169">
        <v>1700859255</v>
      </c>
      <c r="I2169" t="s">
        <v>11538</v>
      </c>
      <c r="J2169" t="s">
        <v>10895</v>
      </c>
      <c r="K2169" t="s">
        <v>1402</v>
      </c>
      <c r="L2169" t="s">
        <v>14999</v>
      </c>
      <c r="M2169" t="s">
        <v>15023</v>
      </c>
      <c r="P2169" s="31" t="str">
        <f t="shared" si="102"/>
        <v>Homoeo Centar (Dr.Shitol Das)</v>
      </c>
    </row>
    <row r="2170" spans="1:16" hidden="1">
      <c r="A2170" t="str">
        <f t="shared" si="100"/>
        <v>30-415</v>
      </c>
      <c r="B2170">
        <f t="shared" si="101"/>
        <v>30</v>
      </c>
      <c r="C2170">
        <v>415</v>
      </c>
      <c r="D2170" t="s">
        <v>16705</v>
      </c>
      <c r="E2170" t="s">
        <v>14988</v>
      </c>
      <c r="F2170">
        <v>12740</v>
      </c>
      <c r="G2170" t="s">
        <v>14989</v>
      </c>
      <c r="H2170">
        <v>1761908565</v>
      </c>
      <c r="I2170" t="s">
        <v>11538</v>
      </c>
      <c r="J2170" t="s">
        <v>132</v>
      </c>
      <c r="K2170" t="s">
        <v>1402</v>
      </c>
      <c r="L2170" t="s">
        <v>11580</v>
      </c>
      <c r="M2170" t="s">
        <v>14987</v>
      </c>
      <c r="P2170" s="31" t="str">
        <f t="shared" si="102"/>
        <v>Homoeo Centar (Dr.Arif Mia)</v>
      </c>
    </row>
    <row r="2171" spans="1:16" hidden="1">
      <c r="A2171" t="str">
        <f t="shared" si="100"/>
        <v>31-415</v>
      </c>
      <c r="B2171">
        <f t="shared" si="101"/>
        <v>31</v>
      </c>
      <c r="C2171">
        <v>415</v>
      </c>
      <c r="D2171" t="s">
        <v>16705</v>
      </c>
      <c r="E2171" t="s">
        <v>7956</v>
      </c>
      <c r="F2171">
        <v>8425</v>
      </c>
      <c r="G2171" t="s">
        <v>7957</v>
      </c>
      <c r="H2171">
        <v>1728084949</v>
      </c>
      <c r="I2171" t="s">
        <v>131</v>
      </c>
      <c r="J2171" t="s">
        <v>230</v>
      </c>
      <c r="K2171" t="s">
        <v>152</v>
      </c>
      <c r="L2171" t="s">
        <v>7954</v>
      </c>
      <c r="M2171" t="s">
        <v>7955</v>
      </c>
      <c r="P2171" s="31" t="str">
        <f t="shared" si="102"/>
        <v>Homoeo Center (Dr. Kazi Moshiur Rahman)</v>
      </c>
    </row>
    <row r="2172" spans="1:16" hidden="1">
      <c r="A2172" t="str">
        <f t="shared" si="100"/>
        <v>32-415</v>
      </c>
      <c r="B2172">
        <f t="shared" si="101"/>
        <v>32</v>
      </c>
      <c r="C2172">
        <v>415</v>
      </c>
      <c r="D2172" t="s">
        <v>16705</v>
      </c>
      <c r="E2172" t="s">
        <v>14423</v>
      </c>
      <c r="F2172">
        <v>12476</v>
      </c>
      <c r="G2172" t="s">
        <v>14424</v>
      </c>
      <c r="H2172">
        <v>1892374119</v>
      </c>
      <c r="I2172" t="s">
        <v>131</v>
      </c>
      <c r="J2172" t="s">
        <v>306</v>
      </c>
      <c r="K2172" t="s">
        <v>1402</v>
      </c>
      <c r="L2172" t="s">
        <v>4799</v>
      </c>
      <c r="M2172" t="s">
        <v>14425</v>
      </c>
      <c r="P2172" s="31" t="str">
        <f t="shared" si="102"/>
        <v>Homoeo Helth Care (Dr.Shamim Hossain)</v>
      </c>
    </row>
    <row r="2173" spans="1:16" hidden="1">
      <c r="A2173" t="str">
        <f t="shared" si="100"/>
        <v>33-415</v>
      </c>
      <c r="B2173">
        <f t="shared" si="101"/>
        <v>33</v>
      </c>
      <c r="C2173">
        <v>415</v>
      </c>
      <c r="D2173" t="s">
        <v>16705</v>
      </c>
      <c r="E2173" t="s">
        <v>15039</v>
      </c>
      <c r="F2173">
        <v>12761</v>
      </c>
      <c r="G2173" t="s">
        <v>15040</v>
      </c>
      <c r="H2173">
        <v>1729528713</v>
      </c>
      <c r="I2173" t="s">
        <v>11538</v>
      </c>
      <c r="J2173" t="s">
        <v>11772</v>
      </c>
      <c r="K2173" t="s">
        <v>1402</v>
      </c>
      <c r="L2173" t="s">
        <v>7926</v>
      </c>
      <c r="M2173" t="s">
        <v>15038</v>
      </c>
      <c r="P2173" s="31" t="str">
        <f t="shared" si="102"/>
        <v>Jasim Homoeo Hall (Dr.Jasim)</v>
      </c>
    </row>
    <row r="2174" spans="1:16" hidden="1">
      <c r="A2174" t="str">
        <f t="shared" si="100"/>
        <v>34-415</v>
      </c>
      <c r="B2174">
        <f t="shared" si="101"/>
        <v>34</v>
      </c>
      <c r="C2174">
        <v>415</v>
      </c>
      <c r="D2174" t="s">
        <v>16705</v>
      </c>
      <c r="E2174" t="s">
        <v>14997</v>
      </c>
      <c r="F2174">
        <v>12744</v>
      </c>
      <c r="G2174" t="s">
        <v>14998</v>
      </c>
      <c r="H2174">
        <v>1794388051</v>
      </c>
      <c r="I2174" t="s">
        <v>11538</v>
      </c>
      <c r="J2174" t="s">
        <v>10924</v>
      </c>
      <c r="K2174" t="s">
        <v>1402</v>
      </c>
      <c r="L2174" t="s">
        <v>14999</v>
      </c>
      <c r="M2174" t="s">
        <v>15000</v>
      </c>
      <c r="P2174" s="31" t="str">
        <f t="shared" si="102"/>
        <v>Jonodorodi Homoeo (Dr.Abdul Kaiyum)</v>
      </c>
    </row>
    <row r="2175" spans="1:16" hidden="1">
      <c r="A2175" t="str">
        <f t="shared" si="100"/>
        <v>35-415</v>
      </c>
      <c r="B2175">
        <f t="shared" si="101"/>
        <v>35</v>
      </c>
      <c r="C2175">
        <v>415</v>
      </c>
      <c r="D2175" t="s">
        <v>16705</v>
      </c>
      <c r="E2175" t="s">
        <v>14966</v>
      </c>
      <c r="F2175">
        <v>12731</v>
      </c>
      <c r="G2175" t="s">
        <v>12014</v>
      </c>
      <c r="H2175">
        <v>1740171052</v>
      </c>
      <c r="I2175" t="s">
        <v>11538</v>
      </c>
      <c r="J2175" t="s">
        <v>14960</v>
      </c>
      <c r="K2175" t="s">
        <v>1402</v>
      </c>
      <c r="L2175" t="s">
        <v>4799</v>
      </c>
      <c r="M2175" t="s">
        <v>14967</v>
      </c>
      <c r="P2175" s="31" t="str">
        <f t="shared" si="102"/>
        <v>Jononi Homoeo (Dr.Jowel)</v>
      </c>
    </row>
    <row r="2176" spans="1:16" hidden="1">
      <c r="A2176" t="str">
        <f t="shared" si="100"/>
        <v>36-415</v>
      </c>
      <c r="B2176">
        <f t="shared" si="101"/>
        <v>36</v>
      </c>
      <c r="C2176">
        <v>415</v>
      </c>
      <c r="D2176" t="s">
        <v>16705</v>
      </c>
      <c r="E2176" t="s">
        <v>14633</v>
      </c>
      <c r="F2176">
        <v>12569</v>
      </c>
      <c r="G2176" t="s">
        <v>14634</v>
      </c>
      <c r="H2176">
        <v>1729528713</v>
      </c>
      <c r="I2176" t="s">
        <v>131</v>
      </c>
      <c r="J2176" t="s">
        <v>230</v>
      </c>
      <c r="K2176" t="s">
        <v>152</v>
      </c>
      <c r="L2176" t="s">
        <v>14635</v>
      </c>
      <c r="M2176" t="s">
        <v>14636</v>
      </c>
      <c r="P2176" s="31" t="str">
        <f t="shared" si="102"/>
        <v>Josim Homoeo Hall (Dr.Jasim )</v>
      </c>
    </row>
    <row r="2177" spans="1:16" hidden="1">
      <c r="A2177" t="str">
        <f t="shared" si="100"/>
        <v>37-415</v>
      </c>
      <c r="B2177">
        <f t="shared" si="101"/>
        <v>37</v>
      </c>
      <c r="C2177">
        <v>415</v>
      </c>
      <c r="D2177" t="s">
        <v>16705</v>
      </c>
      <c r="E2177" t="s">
        <v>14968</v>
      </c>
      <c r="F2177">
        <v>12732</v>
      </c>
      <c r="G2177" t="s">
        <v>14969</v>
      </c>
      <c r="H2177">
        <v>1718518918</v>
      </c>
      <c r="I2177" t="s">
        <v>11538</v>
      </c>
      <c r="J2177" t="s">
        <v>14960</v>
      </c>
      <c r="K2177" t="s">
        <v>138</v>
      </c>
      <c r="L2177" t="s">
        <v>4799</v>
      </c>
      <c r="M2177" t="s">
        <v>14967</v>
      </c>
      <c r="P2177" s="31" t="str">
        <f t="shared" si="102"/>
        <v>Joy Homoeo (Dr.Shib Sonkor)</v>
      </c>
    </row>
    <row r="2178" spans="1:16" hidden="1">
      <c r="A2178" t="str">
        <f t="shared" ref="A2178:A2241" si="103">B2178&amp;"-"&amp;C2178</f>
        <v>38-415</v>
      </c>
      <c r="B2178">
        <f t="shared" ref="B2178:B2241" si="104">IF(C2178=C2177,B2177+1,1)</f>
        <v>38</v>
      </c>
      <c r="C2178">
        <v>415</v>
      </c>
      <c r="D2178" t="s">
        <v>16705</v>
      </c>
      <c r="E2178" t="s">
        <v>15019</v>
      </c>
      <c r="F2178">
        <v>12753</v>
      </c>
      <c r="G2178" t="s">
        <v>15020</v>
      </c>
      <c r="H2178">
        <v>1761700018</v>
      </c>
      <c r="I2178" t="s">
        <v>11538</v>
      </c>
      <c r="J2178" t="s">
        <v>10924</v>
      </c>
      <c r="K2178" t="s">
        <v>138</v>
      </c>
      <c r="L2178" t="s">
        <v>14999</v>
      </c>
      <c r="M2178" t="s">
        <v>15000</v>
      </c>
      <c r="P2178" s="31" t="str">
        <f t="shared" ref="P2178:P2241" si="105">PROPER(G2178&amp;" ("&amp;E2178&amp;")")</f>
        <v>Kalgora Homoeo (Dr.Hamde Alhi)</v>
      </c>
    </row>
    <row r="2179" spans="1:16" hidden="1">
      <c r="A2179" t="str">
        <f t="shared" si="103"/>
        <v>39-415</v>
      </c>
      <c r="B2179">
        <f t="shared" si="104"/>
        <v>39</v>
      </c>
      <c r="C2179">
        <v>415</v>
      </c>
      <c r="D2179" t="s">
        <v>16705</v>
      </c>
      <c r="E2179" t="s">
        <v>14630</v>
      </c>
      <c r="F2179">
        <v>12568</v>
      </c>
      <c r="G2179" t="s">
        <v>14631</v>
      </c>
      <c r="H2179">
        <v>1761700018</v>
      </c>
      <c r="I2179" t="s">
        <v>131</v>
      </c>
      <c r="J2179" t="s">
        <v>172</v>
      </c>
      <c r="K2179" t="s">
        <v>138</v>
      </c>
      <c r="L2179" t="s">
        <v>14632</v>
      </c>
      <c r="M2179" t="s">
        <v>14632</v>
      </c>
      <c r="P2179" s="31" t="str">
        <f t="shared" si="105"/>
        <v>Kalgora Homoeo Hall (Dr.Hamde Alahi)</v>
      </c>
    </row>
    <row r="2180" spans="1:16" hidden="1">
      <c r="A2180" t="str">
        <f t="shared" si="103"/>
        <v>40-415</v>
      </c>
      <c r="B2180">
        <f t="shared" si="104"/>
        <v>40</v>
      </c>
      <c r="C2180">
        <v>415</v>
      </c>
      <c r="D2180" t="s">
        <v>16705</v>
      </c>
      <c r="E2180" t="s">
        <v>7932</v>
      </c>
      <c r="F2180">
        <v>8413</v>
      </c>
      <c r="G2180" t="s">
        <v>7933</v>
      </c>
      <c r="H2180">
        <v>1824852108</v>
      </c>
      <c r="I2180" t="s">
        <v>131</v>
      </c>
      <c r="J2180" t="s">
        <v>132</v>
      </c>
      <c r="K2180" t="s">
        <v>152</v>
      </c>
      <c r="L2180" t="s">
        <v>7926</v>
      </c>
      <c r="M2180" t="s">
        <v>7931</v>
      </c>
      <c r="P2180" s="31" t="str">
        <f t="shared" si="105"/>
        <v>Khadokar Homoeo Hall (Dr. Wahidullah)</v>
      </c>
    </row>
    <row r="2181" spans="1:16" hidden="1">
      <c r="A2181" t="str">
        <f t="shared" si="103"/>
        <v>41-415</v>
      </c>
      <c r="B2181">
        <f t="shared" si="104"/>
        <v>41</v>
      </c>
      <c r="C2181">
        <v>415</v>
      </c>
      <c r="D2181" t="s">
        <v>16705</v>
      </c>
      <c r="E2181" t="s">
        <v>15282</v>
      </c>
      <c r="F2181">
        <v>12877</v>
      </c>
      <c r="G2181" t="s">
        <v>15283</v>
      </c>
      <c r="H2181">
        <v>1734470074</v>
      </c>
      <c r="I2181" t="s">
        <v>11164</v>
      </c>
      <c r="J2181" t="s">
        <v>10903</v>
      </c>
      <c r="K2181" t="s">
        <v>1402</v>
      </c>
      <c r="L2181" t="s">
        <v>15044</v>
      </c>
      <c r="M2181" t="s">
        <v>15052</v>
      </c>
      <c r="P2181" s="31" t="str">
        <f t="shared" si="105"/>
        <v>Khandaker Homoeo Hall (Dr.Jasim Khandker )</v>
      </c>
    </row>
    <row r="2182" spans="1:16" hidden="1">
      <c r="A2182" t="str">
        <f t="shared" si="103"/>
        <v>42-415</v>
      </c>
      <c r="B2182">
        <f t="shared" si="104"/>
        <v>42</v>
      </c>
      <c r="C2182">
        <v>415</v>
      </c>
      <c r="D2182" t="s">
        <v>16705</v>
      </c>
      <c r="E2182" t="s">
        <v>15053</v>
      </c>
      <c r="F2182">
        <v>12767</v>
      </c>
      <c r="G2182" t="s">
        <v>7982</v>
      </c>
      <c r="H2182">
        <v>1726143929</v>
      </c>
      <c r="I2182" t="s">
        <v>11538</v>
      </c>
      <c r="J2182" t="s">
        <v>10900</v>
      </c>
      <c r="K2182" t="s">
        <v>1402</v>
      </c>
      <c r="L2182" t="s">
        <v>15044</v>
      </c>
      <c r="M2182" t="s">
        <v>15052</v>
      </c>
      <c r="P2182" s="31" t="str">
        <f t="shared" si="105"/>
        <v>Loknath Homoeo (Dr.Tapon Chaudhury )</v>
      </c>
    </row>
    <row r="2183" spans="1:16" hidden="1">
      <c r="A2183" t="str">
        <f t="shared" si="103"/>
        <v>43-415</v>
      </c>
      <c r="B2183">
        <f t="shared" si="104"/>
        <v>43</v>
      </c>
      <c r="C2183">
        <v>415</v>
      </c>
      <c r="D2183" t="s">
        <v>16705</v>
      </c>
      <c r="E2183" t="s">
        <v>7981</v>
      </c>
      <c r="F2183">
        <v>8436</v>
      </c>
      <c r="G2183" t="s">
        <v>7982</v>
      </c>
      <c r="H2183">
        <v>1925194876</v>
      </c>
      <c r="I2183" t="s">
        <v>131</v>
      </c>
      <c r="J2183" t="s">
        <v>274</v>
      </c>
      <c r="K2183" t="s">
        <v>152</v>
      </c>
      <c r="L2183" t="s">
        <v>7974</v>
      </c>
      <c r="M2183" t="s">
        <v>1359</v>
      </c>
      <c r="P2183" s="31" t="str">
        <f t="shared" si="105"/>
        <v>Loknath Homoeo (Dr. Depali Rani)</v>
      </c>
    </row>
    <row r="2184" spans="1:16" hidden="1">
      <c r="A2184" t="str">
        <f t="shared" si="103"/>
        <v>44-415</v>
      </c>
      <c r="B2184">
        <f t="shared" si="104"/>
        <v>44</v>
      </c>
      <c r="C2184">
        <v>415</v>
      </c>
      <c r="D2184" t="s">
        <v>16705</v>
      </c>
      <c r="E2184" t="s">
        <v>7991</v>
      </c>
      <c r="F2184">
        <v>8442</v>
      </c>
      <c r="G2184" t="s">
        <v>7992</v>
      </c>
      <c r="H2184">
        <v>1817597154</v>
      </c>
      <c r="I2184" t="s">
        <v>131</v>
      </c>
      <c r="J2184" t="s">
        <v>306</v>
      </c>
      <c r="K2184" t="s">
        <v>152</v>
      </c>
      <c r="L2184" t="s">
        <v>7943</v>
      </c>
      <c r="M2184" t="s">
        <v>7943</v>
      </c>
      <c r="P2184" s="31" t="str">
        <f t="shared" si="105"/>
        <v>Lucky Homoeo Hall (Dr. Nasir Hossain)</v>
      </c>
    </row>
    <row r="2185" spans="1:16" hidden="1">
      <c r="A2185" t="str">
        <f t="shared" si="103"/>
        <v>45-415</v>
      </c>
      <c r="B2185">
        <f t="shared" si="104"/>
        <v>45</v>
      </c>
      <c r="C2185">
        <v>415</v>
      </c>
      <c r="D2185" t="s">
        <v>16705</v>
      </c>
      <c r="E2185" t="s">
        <v>7930</v>
      </c>
      <c r="F2185">
        <v>8412</v>
      </c>
      <c r="G2185" t="s">
        <v>1111</v>
      </c>
      <c r="H2185">
        <v>1731570775</v>
      </c>
      <c r="I2185" t="s">
        <v>131</v>
      </c>
      <c r="J2185" t="s">
        <v>132</v>
      </c>
      <c r="K2185" t="s">
        <v>152</v>
      </c>
      <c r="L2185" t="s">
        <v>7926</v>
      </c>
      <c r="M2185" t="s">
        <v>7931</v>
      </c>
      <c r="P2185" s="31" t="str">
        <f t="shared" si="105"/>
        <v>Maa Homoeo Hall (Dr. Dono Mia)</v>
      </c>
    </row>
    <row r="2186" spans="1:16" hidden="1">
      <c r="A2186" t="str">
        <f t="shared" si="103"/>
        <v>46-415</v>
      </c>
      <c r="B2186">
        <f t="shared" si="104"/>
        <v>46</v>
      </c>
      <c r="C2186">
        <v>415</v>
      </c>
      <c r="D2186" t="s">
        <v>16705</v>
      </c>
      <c r="E2186" t="s">
        <v>7941</v>
      </c>
      <c r="F2186">
        <v>8417</v>
      </c>
      <c r="G2186" t="s">
        <v>1111</v>
      </c>
      <c r="H2186">
        <v>1730002732</v>
      </c>
      <c r="I2186" t="s">
        <v>131</v>
      </c>
      <c r="J2186" t="s">
        <v>132</v>
      </c>
      <c r="K2186" t="s">
        <v>133</v>
      </c>
      <c r="L2186" t="s">
        <v>7926</v>
      </c>
      <c r="M2186" t="s">
        <v>7938</v>
      </c>
      <c r="P2186" s="31" t="str">
        <f t="shared" si="105"/>
        <v>Maa Homoeo Hall (Dr. Harandra Debanath)</v>
      </c>
    </row>
    <row r="2187" spans="1:16" hidden="1">
      <c r="A2187" t="str">
        <f t="shared" si="103"/>
        <v>47-415</v>
      </c>
      <c r="B2187">
        <f t="shared" si="104"/>
        <v>47</v>
      </c>
      <c r="C2187">
        <v>415</v>
      </c>
      <c r="D2187" t="s">
        <v>16705</v>
      </c>
      <c r="E2187" t="s">
        <v>7942</v>
      </c>
      <c r="F2187">
        <v>8418</v>
      </c>
      <c r="G2187" t="s">
        <v>1111</v>
      </c>
      <c r="H2187">
        <v>1727997464</v>
      </c>
      <c r="I2187" t="s">
        <v>131</v>
      </c>
      <c r="J2187" t="s">
        <v>172</v>
      </c>
      <c r="K2187" t="s">
        <v>152</v>
      </c>
      <c r="L2187" t="s">
        <v>7943</v>
      </c>
      <c r="M2187" t="s">
        <v>7944</v>
      </c>
      <c r="P2187" s="31" t="str">
        <f t="shared" si="105"/>
        <v>Maa Homoeo Hall (Dr. Bishajid)</v>
      </c>
    </row>
    <row r="2188" spans="1:16" hidden="1">
      <c r="A2188" t="str">
        <f t="shared" si="103"/>
        <v>48-415</v>
      </c>
      <c r="B2188">
        <f t="shared" si="104"/>
        <v>48</v>
      </c>
      <c r="C2188">
        <v>415</v>
      </c>
      <c r="D2188" t="s">
        <v>16705</v>
      </c>
      <c r="E2188" t="s">
        <v>7998</v>
      </c>
      <c r="F2188">
        <v>8446</v>
      </c>
      <c r="G2188" t="s">
        <v>1111</v>
      </c>
      <c r="H2188">
        <v>1991776644</v>
      </c>
      <c r="I2188" t="s">
        <v>131</v>
      </c>
      <c r="J2188" t="s">
        <v>306</v>
      </c>
      <c r="K2188" t="s">
        <v>152</v>
      </c>
      <c r="L2188" t="s">
        <v>7943</v>
      </c>
      <c r="M2188" t="s">
        <v>7999</v>
      </c>
      <c r="P2188" s="31" t="str">
        <f t="shared" si="105"/>
        <v>Maa Homoeo Hall (Dr. Jannatul)</v>
      </c>
    </row>
    <row r="2189" spans="1:16" hidden="1">
      <c r="A2189" t="str">
        <f t="shared" si="103"/>
        <v>49-415</v>
      </c>
      <c r="B2189">
        <f t="shared" si="104"/>
        <v>49</v>
      </c>
      <c r="C2189">
        <v>415</v>
      </c>
      <c r="D2189" t="s">
        <v>16705</v>
      </c>
      <c r="E2189" t="s">
        <v>15032</v>
      </c>
      <c r="F2189">
        <v>12759</v>
      </c>
      <c r="G2189" t="s">
        <v>15033</v>
      </c>
      <c r="H2189">
        <v>1917933149</v>
      </c>
      <c r="I2189" t="s">
        <v>11538</v>
      </c>
      <c r="J2189" t="s">
        <v>11772</v>
      </c>
      <c r="K2189" t="s">
        <v>138</v>
      </c>
      <c r="L2189" t="s">
        <v>15034</v>
      </c>
      <c r="M2189" t="s">
        <v>15035</v>
      </c>
      <c r="P2189" s="31" t="str">
        <f t="shared" si="105"/>
        <v>Maa O Moni Homoeo (Dr.Ronotus)</v>
      </c>
    </row>
    <row r="2190" spans="1:16" hidden="1">
      <c r="A2190" t="str">
        <f t="shared" si="103"/>
        <v>50-415</v>
      </c>
      <c r="B2190">
        <f t="shared" si="104"/>
        <v>50</v>
      </c>
      <c r="C2190">
        <v>415</v>
      </c>
      <c r="D2190" t="s">
        <v>16705</v>
      </c>
      <c r="E2190" t="s">
        <v>18662</v>
      </c>
      <c r="F2190">
        <v>11114</v>
      </c>
      <c r="G2190" t="s">
        <v>11577</v>
      </c>
      <c r="H2190">
        <v>1758475805</v>
      </c>
      <c r="I2190" t="s">
        <v>11164</v>
      </c>
      <c r="J2190" t="s">
        <v>11352</v>
      </c>
      <c r="K2190" t="s">
        <v>152</v>
      </c>
      <c r="L2190" t="s">
        <v>11578</v>
      </c>
      <c r="M2190" t="s">
        <v>11579</v>
      </c>
      <c r="P2190" s="31" t="str">
        <f t="shared" si="105"/>
        <v>Mahmud Homoeo (Dr Samsuddin)</v>
      </c>
    </row>
    <row r="2191" spans="1:16" hidden="1">
      <c r="A2191" t="str">
        <f t="shared" si="103"/>
        <v>51-415</v>
      </c>
      <c r="B2191">
        <f t="shared" si="104"/>
        <v>51</v>
      </c>
      <c r="C2191">
        <v>415</v>
      </c>
      <c r="D2191" t="s">
        <v>16705</v>
      </c>
      <c r="E2191" t="s">
        <v>7965</v>
      </c>
      <c r="F2191">
        <v>8430</v>
      </c>
      <c r="G2191" t="s">
        <v>2134</v>
      </c>
      <c r="H2191">
        <v>1758475805</v>
      </c>
      <c r="I2191" t="s">
        <v>131</v>
      </c>
      <c r="J2191" t="s">
        <v>274</v>
      </c>
      <c r="K2191" t="s">
        <v>152</v>
      </c>
      <c r="L2191" t="s">
        <v>7966</v>
      </c>
      <c r="M2191" t="s">
        <v>7967</v>
      </c>
      <c r="P2191" s="31" t="str">
        <f t="shared" si="105"/>
        <v>Mahmud Homoeo Hall (Dr. Samsu Uddin)</v>
      </c>
    </row>
    <row r="2192" spans="1:16" hidden="1">
      <c r="A2192" t="str">
        <f t="shared" si="103"/>
        <v>52-415</v>
      </c>
      <c r="B2192">
        <f t="shared" si="104"/>
        <v>52</v>
      </c>
      <c r="C2192">
        <v>415</v>
      </c>
      <c r="D2192" t="s">
        <v>16705</v>
      </c>
      <c r="E2192" t="s">
        <v>18663</v>
      </c>
      <c r="F2192">
        <v>11571</v>
      </c>
      <c r="G2192" t="s">
        <v>12492</v>
      </c>
      <c r="H2192">
        <v>1745729246</v>
      </c>
      <c r="I2192" t="s">
        <v>131</v>
      </c>
      <c r="J2192" t="s">
        <v>10895</v>
      </c>
      <c r="K2192" t="s">
        <v>1402</v>
      </c>
      <c r="L2192" t="s">
        <v>12493</v>
      </c>
      <c r="M2192" t="s">
        <v>12494</v>
      </c>
      <c r="P2192" s="31" t="str">
        <f t="shared" si="105"/>
        <v>Mastar Homoeo Hall (Dr Razu Ahmed)</v>
      </c>
    </row>
    <row r="2193" spans="1:16" hidden="1">
      <c r="A2193" t="str">
        <f t="shared" si="103"/>
        <v>53-415</v>
      </c>
      <c r="B2193">
        <f t="shared" si="104"/>
        <v>53</v>
      </c>
      <c r="C2193">
        <v>415</v>
      </c>
      <c r="D2193" t="s">
        <v>16705</v>
      </c>
      <c r="E2193" t="s">
        <v>15017</v>
      </c>
      <c r="F2193">
        <v>12752</v>
      </c>
      <c r="G2193" t="s">
        <v>15018</v>
      </c>
      <c r="H2193">
        <v>1631244073</v>
      </c>
      <c r="I2193" t="s">
        <v>11964</v>
      </c>
      <c r="J2193" t="s">
        <v>10924</v>
      </c>
      <c r="K2193" t="s">
        <v>1402</v>
      </c>
      <c r="L2193" t="s">
        <v>14999</v>
      </c>
      <c r="M2193" t="s">
        <v>15014</v>
      </c>
      <c r="P2193" s="31" t="str">
        <f t="shared" si="105"/>
        <v>Medicare Homoeo (Dr.Sheuli Aktar)</v>
      </c>
    </row>
    <row r="2194" spans="1:16" hidden="1">
      <c r="A2194" t="str">
        <f t="shared" si="103"/>
        <v>54-415</v>
      </c>
      <c r="B2194">
        <f t="shared" si="104"/>
        <v>54</v>
      </c>
      <c r="C2194">
        <v>415</v>
      </c>
      <c r="D2194" t="s">
        <v>16705</v>
      </c>
      <c r="E2194" t="s">
        <v>1379</v>
      </c>
      <c r="F2194">
        <v>12729</v>
      </c>
      <c r="G2194" t="s">
        <v>13444</v>
      </c>
      <c r="H2194">
        <v>1716665804</v>
      </c>
      <c r="I2194" t="s">
        <v>11538</v>
      </c>
      <c r="J2194" t="s">
        <v>14960</v>
      </c>
      <c r="K2194" t="s">
        <v>138</v>
      </c>
      <c r="L2194" t="s">
        <v>4799</v>
      </c>
      <c r="M2194" t="s">
        <v>14425</v>
      </c>
      <c r="P2194" s="31" t="str">
        <f t="shared" si="105"/>
        <v>Modern Homoeo (Dr.Jahid)</v>
      </c>
    </row>
    <row r="2195" spans="1:16" hidden="1">
      <c r="A2195" t="str">
        <f t="shared" si="103"/>
        <v>55-415</v>
      </c>
      <c r="B2195">
        <f t="shared" si="104"/>
        <v>55</v>
      </c>
      <c r="C2195">
        <v>415</v>
      </c>
      <c r="D2195" t="s">
        <v>16705</v>
      </c>
      <c r="E2195" t="s">
        <v>15279</v>
      </c>
      <c r="F2195">
        <v>12875</v>
      </c>
      <c r="G2195" t="s">
        <v>356</v>
      </c>
      <c r="H2195">
        <v>1720240533</v>
      </c>
      <c r="I2195" t="s">
        <v>11164</v>
      </c>
      <c r="J2195" t="s">
        <v>10903</v>
      </c>
      <c r="K2195" t="s">
        <v>598</v>
      </c>
      <c r="L2195" t="s">
        <v>15044</v>
      </c>
      <c r="M2195" t="s">
        <v>15278</v>
      </c>
      <c r="P2195" s="31" t="str">
        <f t="shared" si="105"/>
        <v>Modern Homoeo Hall (Dr.Saedur Rahman)</v>
      </c>
    </row>
    <row r="2196" spans="1:16" hidden="1">
      <c r="A2196" t="str">
        <f t="shared" si="103"/>
        <v>56-415</v>
      </c>
      <c r="B2196">
        <f t="shared" si="104"/>
        <v>56</v>
      </c>
      <c r="C2196">
        <v>415</v>
      </c>
      <c r="D2196" t="s">
        <v>16705</v>
      </c>
      <c r="E2196" t="s">
        <v>7936</v>
      </c>
      <c r="F2196">
        <v>8415</v>
      </c>
      <c r="G2196" t="s">
        <v>7937</v>
      </c>
      <c r="H2196">
        <v>1759637804</v>
      </c>
      <c r="I2196" t="s">
        <v>131</v>
      </c>
      <c r="J2196" t="s">
        <v>132</v>
      </c>
      <c r="K2196" t="s">
        <v>138</v>
      </c>
      <c r="L2196" t="s">
        <v>7926</v>
      </c>
      <c r="M2196" t="s">
        <v>7938</v>
      </c>
      <c r="P2196" s="31" t="str">
        <f t="shared" si="105"/>
        <v>Modosodan Homoeo Hall (Dr. Modosodan Debanath)</v>
      </c>
    </row>
    <row r="2197" spans="1:16" hidden="1">
      <c r="A2197" t="str">
        <f t="shared" si="103"/>
        <v>57-415</v>
      </c>
      <c r="B2197">
        <f t="shared" si="104"/>
        <v>57</v>
      </c>
      <c r="C2197">
        <v>415</v>
      </c>
      <c r="D2197" t="s">
        <v>16705</v>
      </c>
      <c r="E2197" t="s">
        <v>2359</v>
      </c>
      <c r="F2197">
        <v>8427</v>
      </c>
      <c r="G2197" t="s">
        <v>7959</v>
      </c>
      <c r="H2197">
        <v>1715621495</v>
      </c>
      <c r="I2197" t="s">
        <v>131</v>
      </c>
      <c r="J2197" t="s">
        <v>230</v>
      </c>
      <c r="K2197" t="s">
        <v>152</v>
      </c>
      <c r="L2197" t="s">
        <v>7960</v>
      </c>
      <c r="M2197" t="s">
        <v>7961</v>
      </c>
      <c r="P2197" s="31" t="str">
        <f t="shared" si="105"/>
        <v>Mokti Homoeo Hall (Dr. Mohiuddin)</v>
      </c>
    </row>
    <row r="2198" spans="1:16" hidden="1">
      <c r="A2198" t="str">
        <f t="shared" si="103"/>
        <v>58-415</v>
      </c>
      <c r="B2198">
        <f t="shared" si="104"/>
        <v>58</v>
      </c>
      <c r="C2198">
        <v>415</v>
      </c>
      <c r="D2198" t="s">
        <v>16705</v>
      </c>
      <c r="E2198" t="s">
        <v>15273</v>
      </c>
      <c r="F2198">
        <v>12872</v>
      </c>
      <c r="G2198" t="s">
        <v>512</v>
      </c>
      <c r="H2198">
        <v>1717358281</v>
      </c>
      <c r="I2198" t="s">
        <v>11164</v>
      </c>
      <c r="J2198" t="s">
        <v>306</v>
      </c>
      <c r="K2198" t="s">
        <v>152</v>
      </c>
      <c r="L2198" t="s">
        <v>4799</v>
      </c>
      <c r="M2198" t="s">
        <v>15274</v>
      </c>
      <c r="P2198" s="31" t="str">
        <f t="shared" si="105"/>
        <v>Momota Homoeo Hall (Dr.Krisna Podo Baisho)</v>
      </c>
    </row>
    <row r="2199" spans="1:16" hidden="1">
      <c r="A2199" t="str">
        <f t="shared" si="103"/>
        <v>59-415</v>
      </c>
      <c r="B2199">
        <f t="shared" si="104"/>
        <v>59</v>
      </c>
      <c r="C2199">
        <v>415</v>
      </c>
      <c r="D2199" t="s">
        <v>16705</v>
      </c>
      <c r="E2199" t="s">
        <v>14995</v>
      </c>
      <c r="F2199">
        <v>12743</v>
      </c>
      <c r="G2199" t="s">
        <v>14996</v>
      </c>
      <c r="H2199">
        <v>1926629964</v>
      </c>
      <c r="I2199" t="s">
        <v>11538</v>
      </c>
      <c r="J2199" t="s">
        <v>132</v>
      </c>
      <c r="K2199" t="s">
        <v>138</v>
      </c>
      <c r="L2199" t="s">
        <v>11580</v>
      </c>
      <c r="M2199" t="s">
        <v>14992</v>
      </c>
      <c r="P2199" s="31" t="str">
        <f t="shared" si="105"/>
        <v>Montola Homoeo (Dr.Dalim Mia)</v>
      </c>
    </row>
    <row r="2200" spans="1:16" hidden="1">
      <c r="A2200" t="str">
        <f t="shared" si="103"/>
        <v>60-415</v>
      </c>
      <c r="B2200">
        <f t="shared" si="104"/>
        <v>60</v>
      </c>
      <c r="C2200">
        <v>415</v>
      </c>
      <c r="D2200" t="s">
        <v>16705</v>
      </c>
      <c r="E2200" t="s">
        <v>15043</v>
      </c>
      <c r="F2200">
        <v>12763</v>
      </c>
      <c r="G2200" t="s">
        <v>14996</v>
      </c>
      <c r="H2200">
        <v>1761351432</v>
      </c>
      <c r="I2200" t="s">
        <v>11538</v>
      </c>
      <c r="J2200" t="s">
        <v>10900</v>
      </c>
      <c r="K2200" t="s">
        <v>1402</v>
      </c>
      <c r="L2200" t="s">
        <v>15044</v>
      </c>
      <c r="M2200" t="s">
        <v>15045</v>
      </c>
      <c r="P2200" s="31" t="str">
        <f t="shared" si="105"/>
        <v>Montola Homoeo (Dr.Ferdus)</v>
      </c>
    </row>
    <row r="2201" spans="1:16" hidden="1">
      <c r="A2201" t="str">
        <f t="shared" si="103"/>
        <v>61-415</v>
      </c>
      <c r="B2201">
        <f t="shared" si="104"/>
        <v>61</v>
      </c>
      <c r="C2201">
        <v>415</v>
      </c>
      <c r="D2201" t="s">
        <v>16705</v>
      </c>
      <c r="E2201" t="s">
        <v>4226</v>
      </c>
      <c r="F2201">
        <v>12874</v>
      </c>
      <c r="G2201" t="s">
        <v>1053</v>
      </c>
      <c r="H2201">
        <v>1756433934</v>
      </c>
      <c r="I2201" t="s">
        <v>11164</v>
      </c>
      <c r="J2201" t="s">
        <v>10903</v>
      </c>
      <c r="K2201" t="s">
        <v>598</v>
      </c>
      <c r="L2201" t="s">
        <v>15044</v>
      </c>
      <c r="M2201" t="s">
        <v>15278</v>
      </c>
      <c r="P2201" s="31" t="str">
        <f t="shared" si="105"/>
        <v>Montola Homoeo Hall (Dr.Emon)</v>
      </c>
    </row>
    <row r="2202" spans="1:16" hidden="1">
      <c r="A2202" t="str">
        <f t="shared" si="103"/>
        <v>62-415</v>
      </c>
      <c r="B2202">
        <f t="shared" si="104"/>
        <v>62</v>
      </c>
      <c r="C2202">
        <v>415</v>
      </c>
      <c r="D2202" t="s">
        <v>16705</v>
      </c>
      <c r="E2202" t="s">
        <v>11284</v>
      </c>
      <c r="F2202">
        <v>11033</v>
      </c>
      <c r="G2202" t="s">
        <v>11392</v>
      </c>
      <c r="H2202">
        <v>1934448046</v>
      </c>
      <c r="I2202">
        <v>0</v>
      </c>
      <c r="J2202">
        <v>0</v>
      </c>
      <c r="K2202" t="s">
        <v>138</v>
      </c>
      <c r="L2202" t="s">
        <v>11393</v>
      </c>
      <c r="M2202" t="s">
        <v>11393</v>
      </c>
      <c r="P2202" s="31" t="str">
        <f t="shared" si="105"/>
        <v>Mpo-Jonaeid Mullah-B.Baria (Self Stock)</v>
      </c>
    </row>
    <row r="2203" spans="1:16" hidden="1">
      <c r="A2203" t="str">
        <f t="shared" si="103"/>
        <v>63-415</v>
      </c>
      <c r="B2203">
        <f t="shared" si="104"/>
        <v>63</v>
      </c>
      <c r="C2203">
        <v>415</v>
      </c>
      <c r="D2203" t="s">
        <v>16705</v>
      </c>
      <c r="E2203" t="s">
        <v>7978</v>
      </c>
      <c r="F2203">
        <v>8435</v>
      </c>
      <c r="G2203" t="s">
        <v>7979</v>
      </c>
      <c r="H2203">
        <v>1711487268</v>
      </c>
      <c r="I2203" t="s">
        <v>131</v>
      </c>
      <c r="J2203" t="s">
        <v>274</v>
      </c>
      <c r="K2203" t="s">
        <v>138</v>
      </c>
      <c r="L2203" t="s">
        <v>7974</v>
      </c>
      <c r="M2203" t="s">
        <v>7980</v>
      </c>
      <c r="P2203" s="31" t="str">
        <f t="shared" si="105"/>
        <v>Nandi Homoeo Hall (Dr. Nittha Gopal)</v>
      </c>
    </row>
    <row r="2204" spans="1:16" hidden="1">
      <c r="A2204" t="str">
        <f t="shared" si="103"/>
        <v>64-415</v>
      </c>
      <c r="B2204">
        <f t="shared" si="104"/>
        <v>64</v>
      </c>
      <c r="C2204">
        <v>415</v>
      </c>
      <c r="D2204" t="s">
        <v>16705</v>
      </c>
      <c r="E2204" t="s">
        <v>15036</v>
      </c>
      <c r="F2204">
        <v>12760</v>
      </c>
      <c r="G2204" t="s">
        <v>15037</v>
      </c>
      <c r="H2204">
        <v>1845689901</v>
      </c>
      <c r="I2204" t="s">
        <v>11538</v>
      </c>
      <c r="J2204" t="s">
        <v>11772</v>
      </c>
      <c r="K2204" t="s">
        <v>1402</v>
      </c>
      <c r="L2204" t="s">
        <v>7926</v>
      </c>
      <c r="M2204" t="s">
        <v>15038</v>
      </c>
      <c r="P2204" s="31" t="str">
        <f t="shared" si="105"/>
        <v>Naon Homoeo (Dr.Tarek)</v>
      </c>
    </row>
    <row r="2205" spans="1:16" hidden="1">
      <c r="A2205" t="str">
        <f t="shared" si="103"/>
        <v>65-415</v>
      </c>
      <c r="B2205">
        <f t="shared" si="104"/>
        <v>65</v>
      </c>
      <c r="C2205">
        <v>415</v>
      </c>
      <c r="D2205" t="s">
        <v>16705</v>
      </c>
      <c r="E2205" t="s">
        <v>7934</v>
      </c>
      <c r="F2205">
        <v>8414</v>
      </c>
      <c r="G2205" t="s">
        <v>7935</v>
      </c>
      <c r="H2205">
        <v>1814177075</v>
      </c>
      <c r="I2205" t="s">
        <v>131</v>
      </c>
      <c r="J2205" t="s">
        <v>132</v>
      </c>
      <c r="K2205" t="s">
        <v>138</v>
      </c>
      <c r="L2205" t="s">
        <v>7926</v>
      </c>
      <c r="M2205" t="s">
        <v>7931</v>
      </c>
      <c r="P2205" s="31" t="str">
        <f t="shared" si="105"/>
        <v>Nargis Homoeo Hall (Dr. Amir Hamza)</v>
      </c>
    </row>
    <row r="2206" spans="1:16" hidden="1">
      <c r="A2206" t="str">
        <f t="shared" si="103"/>
        <v>66-415</v>
      </c>
      <c r="B2206">
        <f t="shared" si="104"/>
        <v>66</v>
      </c>
      <c r="C2206">
        <v>415</v>
      </c>
      <c r="D2206" t="s">
        <v>16705</v>
      </c>
      <c r="E2206" t="s">
        <v>15021</v>
      </c>
      <c r="F2206">
        <v>12754</v>
      </c>
      <c r="G2206" t="s">
        <v>15022</v>
      </c>
      <c r="H2206">
        <v>1724641066</v>
      </c>
      <c r="I2206" t="s">
        <v>11538</v>
      </c>
      <c r="J2206" t="s">
        <v>10895</v>
      </c>
      <c r="K2206" t="s">
        <v>138</v>
      </c>
      <c r="L2206" t="s">
        <v>14999</v>
      </c>
      <c r="M2206" t="s">
        <v>15023</v>
      </c>
      <c r="P2206" s="31" t="str">
        <f t="shared" si="105"/>
        <v>Nazmul Homoeo Hall (Dr.Nazmul)</v>
      </c>
    </row>
    <row r="2207" spans="1:16" hidden="1">
      <c r="A2207" t="str">
        <f t="shared" si="103"/>
        <v>67-415</v>
      </c>
      <c r="B2207">
        <f t="shared" si="104"/>
        <v>67</v>
      </c>
      <c r="C2207">
        <v>415</v>
      </c>
      <c r="D2207" t="s">
        <v>16705</v>
      </c>
      <c r="E2207" t="s">
        <v>15001</v>
      </c>
      <c r="F2207">
        <v>12745</v>
      </c>
      <c r="G2207" t="s">
        <v>3522</v>
      </c>
      <c r="H2207">
        <v>1822964966</v>
      </c>
      <c r="I2207" t="s">
        <v>11538</v>
      </c>
      <c r="J2207" t="s">
        <v>10924</v>
      </c>
      <c r="K2207" t="s">
        <v>11942</v>
      </c>
      <c r="L2207" t="s">
        <v>14999</v>
      </c>
      <c r="M2207" t="s">
        <v>15000</v>
      </c>
      <c r="P2207" s="31" t="str">
        <f t="shared" si="105"/>
        <v>Nila Homoeo Hall (Dr.Azad)</v>
      </c>
    </row>
    <row r="2208" spans="1:16" hidden="1">
      <c r="A2208" t="str">
        <f t="shared" si="103"/>
        <v>68-415</v>
      </c>
      <c r="B2208">
        <f t="shared" si="104"/>
        <v>68</v>
      </c>
      <c r="C2208">
        <v>415</v>
      </c>
      <c r="D2208" t="s">
        <v>16705</v>
      </c>
      <c r="E2208" t="s">
        <v>15183</v>
      </c>
      <c r="F2208">
        <v>12830</v>
      </c>
      <c r="G2208" t="s">
        <v>144</v>
      </c>
      <c r="H2208">
        <v>1987207372</v>
      </c>
      <c r="I2208" t="s">
        <v>11164</v>
      </c>
      <c r="J2208" t="s">
        <v>306</v>
      </c>
      <c r="K2208" t="s">
        <v>138</v>
      </c>
      <c r="L2208" t="s">
        <v>11578</v>
      </c>
      <c r="M2208" t="s">
        <v>11578</v>
      </c>
      <c r="P2208" s="31" t="str">
        <f t="shared" si="105"/>
        <v>Niramoy Homoeo Hall (Dr.Atik)</v>
      </c>
    </row>
    <row r="2209" spans="1:16" hidden="1">
      <c r="A2209" t="str">
        <f t="shared" si="103"/>
        <v>69-415</v>
      </c>
      <c r="B2209">
        <f t="shared" si="104"/>
        <v>69</v>
      </c>
      <c r="C2209">
        <v>415</v>
      </c>
      <c r="D2209" t="s">
        <v>16705</v>
      </c>
      <c r="E2209" t="s">
        <v>7990</v>
      </c>
      <c r="F2209">
        <v>8440</v>
      </c>
      <c r="G2209" t="s">
        <v>144</v>
      </c>
      <c r="H2209">
        <v>1740615287</v>
      </c>
      <c r="I2209" t="s">
        <v>131</v>
      </c>
      <c r="J2209" t="s">
        <v>306</v>
      </c>
      <c r="K2209" t="s">
        <v>138</v>
      </c>
      <c r="L2209" t="s">
        <v>7943</v>
      </c>
      <c r="M2209" t="s">
        <v>7943</v>
      </c>
      <c r="P2209" s="31" t="str">
        <f t="shared" si="105"/>
        <v>Niramoy Homoeo Hall (Dr. Nasir Ahmed)</v>
      </c>
    </row>
    <row r="2210" spans="1:16" hidden="1">
      <c r="A2210" t="str">
        <f t="shared" si="103"/>
        <v>70-415</v>
      </c>
      <c r="B2210">
        <f t="shared" si="104"/>
        <v>70</v>
      </c>
      <c r="C2210">
        <v>415</v>
      </c>
      <c r="D2210" t="s">
        <v>16705</v>
      </c>
      <c r="E2210" t="s">
        <v>14959</v>
      </c>
      <c r="F2210">
        <v>12727</v>
      </c>
      <c r="G2210" t="s">
        <v>893</v>
      </c>
      <c r="H2210">
        <v>1711487268</v>
      </c>
      <c r="I2210" t="s">
        <v>11538</v>
      </c>
      <c r="J2210" t="s">
        <v>14960</v>
      </c>
      <c r="K2210" t="s">
        <v>138</v>
      </c>
      <c r="L2210" t="s">
        <v>4799</v>
      </c>
      <c r="M2210" t="s">
        <v>4799</v>
      </c>
      <c r="P2210" s="31" t="str">
        <f t="shared" si="105"/>
        <v>Nondi Homoeo Hall (Dr.Debojit Debu)</v>
      </c>
    </row>
    <row r="2211" spans="1:16" hidden="1">
      <c r="A2211" t="str">
        <f t="shared" si="103"/>
        <v>71-415</v>
      </c>
      <c r="B2211">
        <f t="shared" si="104"/>
        <v>71</v>
      </c>
      <c r="C2211">
        <v>415</v>
      </c>
      <c r="D2211" t="s">
        <v>16705</v>
      </c>
      <c r="E2211" t="s">
        <v>7972</v>
      </c>
      <c r="F2211">
        <v>8433</v>
      </c>
      <c r="G2211" t="s">
        <v>7973</v>
      </c>
      <c r="H2211">
        <v>1774910261</v>
      </c>
      <c r="I2211" t="s">
        <v>131</v>
      </c>
      <c r="J2211" t="s">
        <v>274</v>
      </c>
      <c r="K2211" t="s">
        <v>138</v>
      </c>
      <c r="L2211" t="s">
        <v>7974</v>
      </c>
      <c r="M2211" t="s">
        <v>7975</v>
      </c>
      <c r="P2211" s="31" t="str">
        <f t="shared" si="105"/>
        <v>Poddar Homoeo Hall (Dr. Uzzal Bonik)</v>
      </c>
    </row>
    <row r="2212" spans="1:16" hidden="1">
      <c r="A2212" t="str">
        <f t="shared" si="103"/>
        <v>72-415</v>
      </c>
      <c r="B2212">
        <f t="shared" si="104"/>
        <v>72</v>
      </c>
      <c r="C2212">
        <v>415</v>
      </c>
      <c r="D2212" t="s">
        <v>16705</v>
      </c>
      <c r="E2212" t="s">
        <v>7987</v>
      </c>
      <c r="F2212">
        <v>8438</v>
      </c>
      <c r="G2212" t="s">
        <v>7988</v>
      </c>
      <c r="H2212">
        <v>1712610424</v>
      </c>
      <c r="I2212" t="s">
        <v>131</v>
      </c>
      <c r="J2212" t="s">
        <v>274</v>
      </c>
      <c r="K2212" t="s">
        <v>138</v>
      </c>
      <c r="L2212" t="s">
        <v>7974</v>
      </c>
      <c r="M2212" t="s">
        <v>7989</v>
      </c>
      <c r="P2212" s="31" t="str">
        <f t="shared" si="105"/>
        <v>Rahmani Homoeo Hall (Dr. Mokleshor Rahman)</v>
      </c>
    </row>
    <row r="2213" spans="1:16" hidden="1">
      <c r="A2213" t="str">
        <f t="shared" si="103"/>
        <v>73-415</v>
      </c>
      <c r="B2213">
        <f t="shared" si="104"/>
        <v>73</v>
      </c>
      <c r="C2213">
        <v>415</v>
      </c>
      <c r="D2213" t="s">
        <v>16705</v>
      </c>
      <c r="E2213" t="s">
        <v>7996</v>
      </c>
      <c r="F2213">
        <v>8444</v>
      </c>
      <c r="G2213" t="s">
        <v>5974</v>
      </c>
      <c r="H2213">
        <v>1711455947</v>
      </c>
      <c r="I2213" t="s">
        <v>131</v>
      </c>
      <c r="J2213" t="s">
        <v>306</v>
      </c>
      <c r="K2213" t="s">
        <v>152</v>
      </c>
      <c r="L2213" t="s">
        <v>7943</v>
      </c>
      <c r="M2213" t="s">
        <v>7943</v>
      </c>
      <c r="P2213" s="31" t="str">
        <f t="shared" si="105"/>
        <v>Raj Homoeo Hall (Dr. Rajo Ahmed)</v>
      </c>
    </row>
    <row r="2214" spans="1:16" hidden="1">
      <c r="A2214" t="str">
        <f t="shared" si="103"/>
        <v>74-415</v>
      </c>
      <c r="B2214">
        <f t="shared" si="104"/>
        <v>74</v>
      </c>
      <c r="C2214">
        <v>415</v>
      </c>
      <c r="D2214" t="s">
        <v>16705</v>
      </c>
      <c r="E2214" t="s">
        <v>7963</v>
      </c>
      <c r="F2214">
        <v>8429</v>
      </c>
      <c r="G2214" t="s">
        <v>7964</v>
      </c>
      <c r="H2214">
        <v>0</v>
      </c>
      <c r="I2214" t="s">
        <v>131</v>
      </c>
      <c r="J2214" t="s">
        <v>230</v>
      </c>
      <c r="K2214" t="s">
        <v>133</v>
      </c>
      <c r="L2214" t="s">
        <v>7954</v>
      </c>
      <c r="M2214" t="s">
        <v>7955</v>
      </c>
      <c r="P2214" s="31" t="str">
        <f t="shared" si="105"/>
        <v>Reja Homoeo Hall (Dr. Masudur Rahman)</v>
      </c>
    </row>
    <row r="2215" spans="1:16" hidden="1">
      <c r="A2215" t="str">
        <f t="shared" si="103"/>
        <v>75-415</v>
      </c>
      <c r="B2215">
        <f t="shared" si="104"/>
        <v>75</v>
      </c>
      <c r="C2215">
        <v>415</v>
      </c>
      <c r="D2215" t="s">
        <v>16705</v>
      </c>
      <c r="E2215" t="s">
        <v>7924</v>
      </c>
      <c r="F2215">
        <v>8409</v>
      </c>
      <c r="G2215" t="s">
        <v>7925</v>
      </c>
      <c r="H2215">
        <v>1724170217</v>
      </c>
      <c r="I2215" t="s">
        <v>131</v>
      </c>
      <c r="J2215" t="s">
        <v>132</v>
      </c>
      <c r="K2215" t="s">
        <v>152</v>
      </c>
      <c r="L2215" t="s">
        <v>7926</v>
      </c>
      <c r="M2215" t="s">
        <v>7927</v>
      </c>
      <c r="P2215" s="31" t="str">
        <f t="shared" si="105"/>
        <v>Rofij Homoeo Hall (Dr. Shoruj Ali)</v>
      </c>
    </row>
    <row r="2216" spans="1:16" hidden="1">
      <c r="A2216" t="str">
        <f t="shared" si="103"/>
        <v>76-415</v>
      </c>
      <c r="B2216">
        <f t="shared" si="104"/>
        <v>76</v>
      </c>
      <c r="C2216">
        <v>415</v>
      </c>
      <c r="D2216" t="s">
        <v>16705</v>
      </c>
      <c r="E2216" t="s">
        <v>7952</v>
      </c>
      <c r="F2216">
        <v>8424</v>
      </c>
      <c r="G2216" t="s">
        <v>7953</v>
      </c>
      <c r="H2216">
        <v>1727067562</v>
      </c>
      <c r="I2216" t="s">
        <v>131</v>
      </c>
      <c r="J2216" t="s">
        <v>230</v>
      </c>
      <c r="K2216" t="s">
        <v>138</v>
      </c>
      <c r="L2216" t="s">
        <v>7954</v>
      </c>
      <c r="M2216" t="s">
        <v>7955</v>
      </c>
      <c r="P2216" s="31" t="str">
        <f t="shared" si="105"/>
        <v>Romana Homoeo Hall (Dr. Jotish Poddar)</v>
      </c>
    </row>
    <row r="2217" spans="1:16" hidden="1">
      <c r="A2217" t="str">
        <f t="shared" si="103"/>
        <v>77-415</v>
      </c>
      <c r="B2217">
        <f t="shared" si="104"/>
        <v>77</v>
      </c>
      <c r="C2217">
        <v>415</v>
      </c>
      <c r="D2217" t="s">
        <v>16705</v>
      </c>
      <c r="E2217" t="s">
        <v>14983</v>
      </c>
      <c r="F2217">
        <v>12738</v>
      </c>
      <c r="G2217" t="s">
        <v>14984</v>
      </c>
      <c r="H2217">
        <v>1728477020</v>
      </c>
      <c r="I2217" t="s">
        <v>11538</v>
      </c>
      <c r="J2217" t="s">
        <v>10912</v>
      </c>
      <c r="K2217" t="s">
        <v>1402</v>
      </c>
      <c r="L2217" t="s">
        <v>11580</v>
      </c>
      <c r="M2217" t="s">
        <v>19010</v>
      </c>
      <c r="P2217" s="31" t="str">
        <f t="shared" si="105"/>
        <v>Romesh Homoeo Hall (Dr.Romesh Sen)</v>
      </c>
    </row>
    <row r="2218" spans="1:16" hidden="1">
      <c r="A2218" t="str">
        <f t="shared" si="103"/>
        <v>78-415</v>
      </c>
      <c r="B2218">
        <f t="shared" si="104"/>
        <v>78</v>
      </c>
      <c r="C2218">
        <v>415</v>
      </c>
      <c r="D2218" t="s">
        <v>16705</v>
      </c>
      <c r="E2218" t="s">
        <v>14985</v>
      </c>
      <c r="F2218">
        <v>12739</v>
      </c>
      <c r="G2218" t="s">
        <v>14986</v>
      </c>
      <c r="H2218">
        <v>1842004441</v>
      </c>
      <c r="I2218" t="s">
        <v>11538</v>
      </c>
      <c r="J2218" t="s">
        <v>132</v>
      </c>
      <c r="K2218" t="s">
        <v>1402</v>
      </c>
      <c r="L2218" t="s">
        <v>11580</v>
      </c>
      <c r="M2218" t="s">
        <v>14987</v>
      </c>
      <c r="P2218" s="31" t="str">
        <f t="shared" si="105"/>
        <v>Rubaba Homoeo Hall (Dr.Mamunur Rashid)</v>
      </c>
    </row>
    <row r="2219" spans="1:16" hidden="1">
      <c r="A2219" t="str">
        <f t="shared" si="103"/>
        <v>79-415</v>
      </c>
      <c r="B2219">
        <f t="shared" si="104"/>
        <v>79</v>
      </c>
      <c r="C2219">
        <v>415</v>
      </c>
      <c r="D2219" t="s">
        <v>16705</v>
      </c>
      <c r="E2219" t="s">
        <v>14956</v>
      </c>
      <c r="F2219">
        <v>12726</v>
      </c>
      <c r="G2219" t="s">
        <v>14957</v>
      </c>
      <c r="H2219">
        <v>1790171777</v>
      </c>
      <c r="I2219" t="s">
        <v>11538</v>
      </c>
      <c r="J2219" t="s">
        <v>274</v>
      </c>
      <c r="K2219" t="s">
        <v>138</v>
      </c>
      <c r="L2219" t="s">
        <v>14954</v>
      </c>
      <c r="M2219" t="s">
        <v>14958</v>
      </c>
      <c r="P2219" s="31" t="str">
        <f t="shared" si="105"/>
        <v>Samim Homoeo Hall (Dr.Samim Ahmed)</v>
      </c>
    </row>
    <row r="2220" spans="1:16" hidden="1">
      <c r="A2220" t="str">
        <f t="shared" si="103"/>
        <v>80-415</v>
      </c>
      <c r="B2220">
        <f t="shared" si="104"/>
        <v>80</v>
      </c>
      <c r="C2220">
        <v>415</v>
      </c>
      <c r="D2220" t="s">
        <v>16705</v>
      </c>
      <c r="E2220" t="s">
        <v>15275</v>
      </c>
      <c r="F2220">
        <v>12873</v>
      </c>
      <c r="G2220" t="s">
        <v>15276</v>
      </c>
      <c r="H2220">
        <v>1725147894</v>
      </c>
      <c r="I2220" t="s">
        <v>11164</v>
      </c>
      <c r="J2220" t="s">
        <v>10903</v>
      </c>
      <c r="K2220" t="s">
        <v>152</v>
      </c>
      <c r="L2220" t="s">
        <v>15044</v>
      </c>
      <c r="M2220" t="s">
        <v>15277</v>
      </c>
      <c r="P2220" s="31" t="str">
        <f t="shared" si="105"/>
        <v>Samsuddin Homoeo Hall (Dr.Tripor Mahmud)</v>
      </c>
    </row>
    <row r="2221" spans="1:16" hidden="1">
      <c r="A2221" t="str">
        <f t="shared" si="103"/>
        <v>81-415</v>
      </c>
      <c r="B2221">
        <f t="shared" si="104"/>
        <v>81</v>
      </c>
      <c r="C2221">
        <v>415</v>
      </c>
      <c r="D2221" t="s">
        <v>16705</v>
      </c>
      <c r="E2221" t="s">
        <v>14952</v>
      </c>
      <c r="F2221">
        <v>12725</v>
      </c>
      <c r="G2221" t="s">
        <v>14953</v>
      </c>
      <c r="H2221">
        <v>1721650436</v>
      </c>
      <c r="I2221" t="s">
        <v>11538</v>
      </c>
      <c r="J2221" t="s">
        <v>274</v>
      </c>
      <c r="K2221" t="s">
        <v>1402</v>
      </c>
      <c r="L2221" t="s">
        <v>14954</v>
      </c>
      <c r="M2221" t="s">
        <v>14955</v>
      </c>
      <c r="P2221" s="31" t="str">
        <f t="shared" si="105"/>
        <v>Samsun Homoeo Hall (Dr.Sopon Debonth)</v>
      </c>
    </row>
    <row r="2222" spans="1:16" hidden="1">
      <c r="A2222" t="str">
        <f t="shared" si="103"/>
        <v>82-415</v>
      </c>
      <c r="B2222">
        <f t="shared" si="104"/>
        <v>82</v>
      </c>
      <c r="C2222">
        <v>415</v>
      </c>
      <c r="D2222" t="s">
        <v>16705</v>
      </c>
      <c r="E2222" t="s">
        <v>7946</v>
      </c>
      <c r="F2222">
        <v>8420</v>
      </c>
      <c r="G2222" t="s">
        <v>701</v>
      </c>
      <c r="H2222">
        <v>1724861946</v>
      </c>
      <c r="I2222" t="s">
        <v>131</v>
      </c>
      <c r="J2222" t="s">
        <v>172</v>
      </c>
      <c r="K2222" t="s">
        <v>152</v>
      </c>
      <c r="L2222" t="s">
        <v>7943</v>
      </c>
      <c r="M2222" t="s">
        <v>7947</v>
      </c>
      <c r="P2222" s="31" t="str">
        <f t="shared" si="105"/>
        <v>Santi Homoeo Hall (Dr. Santiranjon Gosh)</v>
      </c>
    </row>
    <row r="2223" spans="1:16" hidden="1">
      <c r="A2223" t="str">
        <f t="shared" si="103"/>
        <v>83-415</v>
      </c>
      <c r="B2223">
        <f t="shared" si="104"/>
        <v>83</v>
      </c>
      <c r="C2223">
        <v>415</v>
      </c>
      <c r="D2223" t="s">
        <v>16705</v>
      </c>
      <c r="E2223" t="s">
        <v>7958</v>
      </c>
      <c r="F2223">
        <v>8426</v>
      </c>
      <c r="G2223" t="s">
        <v>199</v>
      </c>
      <c r="H2223">
        <v>1714721650</v>
      </c>
      <c r="I2223" t="s">
        <v>131</v>
      </c>
      <c r="J2223" t="s">
        <v>230</v>
      </c>
      <c r="K2223" t="s">
        <v>152</v>
      </c>
      <c r="L2223" t="s">
        <v>7954</v>
      </c>
      <c r="M2223" t="s">
        <v>7955</v>
      </c>
      <c r="P2223" s="31" t="str">
        <f t="shared" si="105"/>
        <v>Sefa Homoeo Hall (Dr. Md. Yonus)</v>
      </c>
    </row>
    <row r="2224" spans="1:16" hidden="1">
      <c r="A2224" t="str">
        <f t="shared" si="103"/>
        <v>84-415</v>
      </c>
      <c r="B2224">
        <f t="shared" si="104"/>
        <v>84</v>
      </c>
      <c r="C2224">
        <v>415</v>
      </c>
      <c r="D2224" t="s">
        <v>16705</v>
      </c>
      <c r="F2224">
        <v>11115</v>
      </c>
      <c r="G2224" t="s">
        <v>199</v>
      </c>
      <c r="H2224">
        <v>1720138183</v>
      </c>
      <c r="I2224" t="s">
        <v>11164</v>
      </c>
      <c r="J2224" t="s">
        <v>11360</v>
      </c>
      <c r="K2224" t="s">
        <v>138</v>
      </c>
      <c r="L2224" t="s">
        <v>11580</v>
      </c>
      <c r="M2224" t="s">
        <v>11580</v>
      </c>
      <c r="P2224" s="31" t="str">
        <f t="shared" si="105"/>
        <v>Sefa Homoeo Hall ()</v>
      </c>
    </row>
    <row r="2225" spans="1:16" hidden="1">
      <c r="A2225" t="str">
        <f t="shared" si="103"/>
        <v>85-415</v>
      </c>
      <c r="B2225">
        <f t="shared" si="104"/>
        <v>85</v>
      </c>
      <c r="C2225">
        <v>415</v>
      </c>
      <c r="D2225" t="s">
        <v>16705</v>
      </c>
      <c r="E2225" t="s">
        <v>14961</v>
      </c>
      <c r="F2225">
        <v>12728</v>
      </c>
      <c r="G2225" t="s">
        <v>14962</v>
      </c>
      <c r="H2225">
        <v>1718130880</v>
      </c>
      <c r="I2225" t="s">
        <v>11538</v>
      </c>
      <c r="J2225" t="s">
        <v>14960</v>
      </c>
      <c r="K2225" t="s">
        <v>1402</v>
      </c>
      <c r="L2225" t="s">
        <v>4799</v>
      </c>
      <c r="M2225" t="s">
        <v>14963</v>
      </c>
      <c r="P2225" s="31" t="str">
        <f t="shared" si="105"/>
        <v>Shahidul Homoeo (Dr.Roman)</v>
      </c>
    </row>
    <row r="2226" spans="1:16" hidden="1">
      <c r="A2226" t="str">
        <f t="shared" si="103"/>
        <v>86-415</v>
      </c>
      <c r="B2226">
        <f t="shared" si="104"/>
        <v>86</v>
      </c>
      <c r="C2226">
        <v>415</v>
      </c>
      <c r="D2226" t="s">
        <v>16705</v>
      </c>
      <c r="E2226" t="s">
        <v>14993</v>
      </c>
      <c r="F2226">
        <v>12742</v>
      </c>
      <c r="G2226" t="s">
        <v>14994</v>
      </c>
      <c r="H2226">
        <v>1722830698</v>
      </c>
      <c r="I2226" t="s">
        <v>11538</v>
      </c>
      <c r="J2226" t="s">
        <v>132</v>
      </c>
      <c r="K2226" t="s">
        <v>1402</v>
      </c>
      <c r="L2226" t="s">
        <v>11580</v>
      </c>
      <c r="M2226" t="s">
        <v>14992</v>
      </c>
      <c r="P2226" s="31" t="str">
        <f t="shared" si="105"/>
        <v>Shisho Mongol Homoeo (Dr.Ranutus Sen)</v>
      </c>
    </row>
    <row r="2227" spans="1:16" hidden="1">
      <c r="A2227" t="str">
        <f t="shared" si="103"/>
        <v>87-415</v>
      </c>
      <c r="B2227">
        <f t="shared" si="104"/>
        <v>87</v>
      </c>
      <c r="C2227">
        <v>415</v>
      </c>
      <c r="D2227" t="s">
        <v>16705</v>
      </c>
      <c r="E2227" t="s">
        <v>15002</v>
      </c>
      <c r="F2227">
        <v>12746</v>
      </c>
      <c r="G2227" t="s">
        <v>15003</v>
      </c>
      <c r="H2227">
        <v>1682632531</v>
      </c>
      <c r="I2227" t="s">
        <v>11538</v>
      </c>
      <c r="J2227" t="s">
        <v>10924</v>
      </c>
      <c r="K2227" t="s">
        <v>1402</v>
      </c>
      <c r="L2227" t="s">
        <v>14999</v>
      </c>
      <c r="M2227" t="s">
        <v>15000</v>
      </c>
      <c r="P2227" s="31" t="str">
        <f t="shared" si="105"/>
        <v>Sobar Jonno Homoeopath  (Dr.Samim Hossen)</v>
      </c>
    </row>
    <row r="2228" spans="1:16" hidden="1">
      <c r="A2228" t="str">
        <f t="shared" si="103"/>
        <v>88-415</v>
      </c>
      <c r="B2228">
        <f t="shared" si="104"/>
        <v>88</v>
      </c>
      <c r="C2228">
        <v>415</v>
      </c>
      <c r="D2228" t="s">
        <v>16705</v>
      </c>
      <c r="E2228" t="s">
        <v>14949</v>
      </c>
      <c r="F2228">
        <v>12724</v>
      </c>
      <c r="G2228" t="s">
        <v>14950</v>
      </c>
      <c r="H2228">
        <v>1716676038</v>
      </c>
      <c r="I2228" t="s">
        <v>11538</v>
      </c>
      <c r="J2228" t="s">
        <v>132</v>
      </c>
      <c r="K2228" t="s">
        <v>1402</v>
      </c>
      <c r="L2228" t="s">
        <v>14951</v>
      </c>
      <c r="M2228" t="s">
        <v>11580</v>
      </c>
      <c r="P2228" s="31" t="str">
        <f t="shared" si="105"/>
        <v>Sohani Homoeo Hall (Dr.Kazi Kibria)</v>
      </c>
    </row>
    <row r="2229" spans="1:16" hidden="1">
      <c r="A2229" t="str">
        <f t="shared" si="103"/>
        <v>89-415</v>
      </c>
      <c r="B2229">
        <f t="shared" si="104"/>
        <v>89</v>
      </c>
      <c r="C2229">
        <v>415</v>
      </c>
      <c r="D2229" t="s">
        <v>16705</v>
      </c>
      <c r="E2229" t="s">
        <v>15046</v>
      </c>
      <c r="F2229">
        <v>12764</v>
      </c>
      <c r="G2229" t="s">
        <v>15047</v>
      </c>
      <c r="H2229">
        <v>1725480186</v>
      </c>
      <c r="I2229" t="s">
        <v>11538</v>
      </c>
      <c r="J2229" t="s">
        <v>10900</v>
      </c>
      <c r="K2229" t="s">
        <v>1402</v>
      </c>
      <c r="L2229" t="s">
        <v>15044</v>
      </c>
      <c r="M2229" t="s">
        <v>15045</v>
      </c>
      <c r="P2229" s="31" t="str">
        <f t="shared" si="105"/>
        <v>Somon Homoeo Hall (Dr.Sumon)</v>
      </c>
    </row>
    <row r="2230" spans="1:16" hidden="1">
      <c r="A2230" t="str">
        <f t="shared" si="103"/>
        <v>90-415</v>
      </c>
      <c r="B2230">
        <f t="shared" si="104"/>
        <v>90</v>
      </c>
      <c r="C2230">
        <v>415</v>
      </c>
      <c r="D2230" t="s">
        <v>16705</v>
      </c>
      <c r="E2230" t="s">
        <v>7928</v>
      </c>
      <c r="F2230">
        <v>8410</v>
      </c>
      <c r="G2230" t="s">
        <v>7929</v>
      </c>
      <c r="H2230">
        <v>1788838015</v>
      </c>
      <c r="I2230" t="s">
        <v>131</v>
      </c>
      <c r="J2230" t="s">
        <v>132</v>
      </c>
      <c r="K2230" t="s">
        <v>133</v>
      </c>
      <c r="L2230" t="s">
        <v>7926</v>
      </c>
      <c r="M2230" t="s">
        <v>7927</v>
      </c>
      <c r="P2230" s="31" t="str">
        <f t="shared" si="105"/>
        <v>Soshil Das Homoeo Hall (Dr. Soshil Debanath)</v>
      </c>
    </row>
    <row r="2231" spans="1:16" hidden="1">
      <c r="A2231" t="str">
        <f t="shared" si="103"/>
        <v>91-415</v>
      </c>
      <c r="B2231">
        <f t="shared" si="104"/>
        <v>91</v>
      </c>
      <c r="C2231">
        <v>415</v>
      </c>
      <c r="D2231" t="s">
        <v>16705</v>
      </c>
      <c r="E2231" t="s">
        <v>15028</v>
      </c>
      <c r="F2231">
        <v>12757</v>
      </c>
      <c r="G2231" t="s">
        <v>15029</v>
      </c>
      <c r="H2231">
        <v>1760149974</v>
      </c>
      <c r="I2231" t="s">
        <v>11538</v>
      </c>
      <c r="J2231" t="s">
        <v>10895</v>
      </c>
      <c r="K2231" t="s">
        <v>1402</v>
      </c>
      <c r="L2231" t="s">
        <v>14999</v>
      </c>
      <c r="M2231" t="s">
        <v>15027</v>
      </c>
      <c r="P2231" s="31" t="str">
        <f t="shared" si="105"/>
        <v>Sree Jogonnath Homoeo (Dr.Monika Rani)</v>
      </c>
    </row>
    <row r="2232" spans="1:16" hidden="1">
      <c r="A2232" t="str">
        <f t="shared" si="103"/>
        <v>92-415</v>
      </c>
      <c r="B2232">
        <f t="shared" si="104"/>
        <v>92</v>
      </c>
      <c r="C2232">
        <v>415</v>
      </c>
      <c r="D2232" t="s">
        <v>16705</v>
      </c>
      <c r="E2232" t="s">
        <v>14979</v>
      </c>
      <c r="F2232">
        <v>12737</v>
      </c>
      <c r="G2232" t="s">
        <v>14980</v>
      </c>
      <c r="H2232">
        <v>1721292777</v>
      </c>
      <c r="I2232" t="s">
        <v>11538</v>
      </c>
      <c r="J2232" t="s">
        <v>132</v>
      </c>
      <c r="K2232" t="s">
        <v>1402</v>
      </c>
      <c r="L2232" t="s">
        <v>14981</v>
      </c>
      <c r="M2232" t="s">
        <v>14982</v>
      </c>
      <c r="P2232" s="31" t="str">
        <f t="shared" si="105"/>
        <v>Sree Trenoan Homoeo (Dr.Ripon Das)</v>
      </c>
    </row>
    <row r="2233" spans="1:16" hidden="1">
      <c r="A2233" t="str">
        <f t="shared" si="103"/>
        <v>93-415</v>
      </c>
      <c r="B2233">
        <f t="shared" si="104"/>
        <v>93</v>
      </c>
      <c r="C2233">
        <v>415</v>
      </c>
      <c r="D2233" t="s">
        <v>16705</v>
      </c>
      <c r="E2233" t="s">
        <v>18664</v>
      </c>
      <c r="F2233">
        <v>11570</v>
      </c>
      <c r="G2233" t="s">
        <v>12490</v>
      </c>
      <c r="H2233">
        <v>1972171455</v>
      </c>
      <c r="I2233" t="s">
        <v>11164</v>
      </c>
      <c r="J2233" t="s">
        <v>10903</v>
      </c>
      <c r="K2233" t="s">
        <v>1402</v>
      </c>
      <c r="L2233" t="s">
        <v>4799</v>
      </c>
      <c r="M2233" t="s">
        <v>12491</v>
      </c>
      <c r="P2233" s="31" t="str">
        <f t="shared" si="105"/>
        <v>Srija Homoeo Hall (Dr Sohel Kormokar)</v>
      </c>
    </row>
    <row r="2234" spans="1:16" hidden="1">
      <c r="A2234" t="str">
        <f t="shared" si="103"/>
        <v>94-415</v>
      </c>
      <c r="B2234">
        <f t="shared" si="104"/>
        <v>94</v>
      </c>
      <c r="C2234">
        <v>415</v>
      </c>
      <c r="D2234" t="s">
        <v>16705</v>
      </c>
      <c r="E2234" t="s">
        <v>7948</v>
      </c>
      <c r="F2234">
        <v>8421</v>
      </c>
      <c r="G2234" t="s">
        <v>7949</v>
      </c>
      <c r="H2234">
        <v>1715892432</v>
      </c>
      <c r="I2234" t="s">
        <v>131</v>
      </c>
      <c r="J2234" t="s">
        <v>172</v>
      </c>
      <c r="K2234" t="s">
        <v>152</v>
      </c>
      <c r="L2234" t="s">
        <v>7943</v>
      </c>
      <c r="M2234" t="s">
        <v>7947</v>
      </c>
      <c r="P2234" s="31" t="str">
        <f t="shared" si="105"/>
        <v>The Dhaka Homoeo Hall (Dr. Bissho Sen)</v>
      </c>
    </row>
    <row r="2235" spans="1:16" hidden="1">
      <c r="A2235" t="str">
        <f t="shared" si="103"/>
        <v>95-415</v>
      </c>
      <c r="B2235">
        <f t="shared" si="104"/>
        <v>95</v>
      </c>
      <c r="C2235">
        <v>415</v>
      </c>
      <c r="D2235" t="s">
        <v>16705</v>
      </c>
      <c r="E2235" t="s">
        <v>6946</v>
      </c>
      <c r="F2235">
        <v>12734</v>
      </c>
      <c r="G2235" t="s">
        <v>14972</v>
      </c>
      <c r="H2235">
        <v>1917515809</v>
      </c>
      <c r="I2235" t="s">
        <v>11538</v>
      </c>
      <c r="J2235" t="s">
        <v>14960</v>
      </c>
      <c r="K2235" t="s">
        <v>1402</v>
      </c>
      <c r="L2235" t="s">
        <v>11578</v>
      </c>
      <c r="M2235" t="s">
        <v>14971</v>
      </c>
      <c r="P2235" s="31" t="str">
        <f t="shared" si="105"/>
        <v>The Islamia Hall (Dr.Ibrahim)</v>
      </c>
    </row>
    <row r="2236" spans="1:16" hidden="1">
      <c r="A2236" t="str">
        <f t="shared" si="103"/>
        <v>96-415</v>
      </c>
      <c r="B2236">
        <f t="shared" si="104"/>
        <v>96</v>
      </c>
      <c r="C2236">
        <v>415</v>
      </c>
      <c r="D2236" t="s">
        <v>16705</v>
      </c>
      <c r="E2236" t="s">
        <v>7983</v>
      </c>
      <c r="F2236">
        <v>8437</v>
      </c>
      <c r="G2236" t="s">
        <v>7984</v>
      </c>
      <c r="H2236" t="s">
        <v>7985</v>
      </c>
      <c r="I2236" t="s">
        <v>131</v>
      </c>
      <c r="J2236" t="s">
        <v>274</v>
      </c>
      <c r="K2236" t="s">
        <v>152</v>
      </c>
      <c r="L2236" t="s">
        <v>7974</v>
      </c>
      <c r="M2236" t="s">
        <v>7986</v>
      </c>
      <c r="P2236" s="31" t="str">
        <f t="shared" si="105"/>
        <v>The New Economic Homoeo (Dr. Nitha Chakrabarti)</v>
      </c>
    </row>
    <row r="2237" spans="1:16" hidden="1">
      <c r="A2237" t="str">
        <f t="shared" si="103"/>
        <v>1-417</v>
      </c>
      <c r="B2237">
        <f t="shared" si="104"/>
        <v>1</v>
      </c>
      <c r="C2237">
        <v>417</v>
      </c>
      <c r="D2237" t="s">
        <v>54</v>
      </c>
      <c r="E2237" t="s">
        <v>15968</v>
      </c>
      <c r="F2237">
        <v>13200</v>
      </c>
      <c r="G2237" t="s">
        <v>15969</v>
      </c>
      <c r="H2237">
        <v>1726145627</v>
      </c>
      <c r="I2237" t="s">
        <v>131</v>
      </c>
      <c r="J2237" t="s">
        <v>10892</v>
      </c>
      <c r="K2237" t="s">
        <v>152</v>
      </c>
      <c r="L2237" t="s">
        <v>15930</v>
      </c>
      <c r="M2237" t="s">
        <v>11173</v>
      </c>
      <c r="P2237" s="31" t="str">
        <f t="shared" si="105"/>
        <v xml:space="preserve"> Shosthy Homoeo Hall (Dr Archona Rane Das)</v>
      </c>
    </row>
    <row r="2238" spans="1:16" hidden="1">
      <c r="A2238" t="str">
        <f t="shared" si="103"/>
        <v>2-417</v>
      </c>
      <c r="B2238">
        <f t="shared" si="104"/>
        <v>2</v>
      </c>
      <c r="C2238">
        <v>417</v>
      </c>
      <c r="D2238" t="s">
        <v>54</v>
      </c>
      <c r="E2238" t="s">
        <v>15915</v>
      </c>
      <c r="F2238">
        <v>13175</v>
      </c>
      <c r="G2238" t="s">
        <v>15916</v>
      </c>
      <c r="H2238">
        <v>1717971859</v>
      </c>
      <c r="I2238" t="s">
        <v>131</v>
      </c>
      <c r="J2238" t="s">
        <v>9009</v>
      </c>
      <c r="K2238" t="s">
        <v>1315</v>
      </c>
      <c r="L2238" t="s">
        <v>15917</v>
      </c>
      <c r="M2238" t="s">
        <v>11173</v>
      </c>
      <c r="P2238" s="31" t="str">
        <f t="shared" si="105"/>
        <v>A.B. Homoeo Hall (Md Alal Hossen)</v>
      </c>
    </row>
    <row r="2239" spans="1:16" hidden="1">
      <c r="A2239" t="str">
        <f t="shared" si="103"/>
        <v>3-417</v>
      </c>
      <c r="B2239">
        <f t="shared" si="104"/>
        <v>3</v>
      </c>
      <c r="C2239">
        <v>417</v>
      </c>
      <c r="D2239" t="s">
        <v>54</v>
      </c>
      <c r="E2239" t="s">
        <v>1066</v>
      </c>
      <c r="F2239">
        <v>4317</v>
      </c>
      <c r="G2239" t="s">
        <v>276</v>
      </c>
      <c r="H2239">
        <v>1724252534</v>
      </c>
      <c r="I2239" t="s">
        <v>131</v>
      </c>
      <c r="J2239" t="s">
        <v>397</v>
      </c>
      <c r="K2239" t="s">
        <v>152</v>
      </c>
      <c r="L2239" t="s">
        <v>1060</v>
      </c>
      <c r="M2239" t="s">
        <v>1067</v>
      </c>
      <c r="P2239" s="31" t="str">
        <f t="shared" si="105"/>
        <v>Abdullah Homoeo Hall (Dr. Lotfar Rahman)</v>
      </c>
    </row>
    <row r="2240" spans="1:16" hidden="1">
      <c r="A2240" t="str">
        <f t="shared" si="103"/>
        <v>4-417</v>
      </c>
      <c r="B2240">
        <f t="shared" si="104"/>
        <v>4</v>
      </c>
      <c r="C2240">
        <v>417</v>
      </c>
      <c r="D2240" t="s">
        <v>54</v>
      </c>
      <c r="E2240" t="s">
        <v>12603</v>
      </c>
      <c r="F2240">
        <v>11612</v>
      </c>
      <c r="G2240" t="s">
        <v>12604</v>
      </c>
      <c r="H2240">
        <v>1848061433</v>
      </c>
      <c r="I2240" t="s">
        <v>131</v>
      </c>
      <c r="J2240" t="s">
        <v>10900</v>
      </c>
      <c r="K2240" t="s">
        <v>133</v>
      </c>
      <c r="L2240" t="s">
        <v>12605</v>
      </c>
      <c r="M2240" t="s">
        <v>12606</v>
      </c>
      <c r="P2240" s="31" t="str">
        <f t="shared" si="105"/>
        <v>Abhi Homeo Hall (H M Khokan)</v>
      </c>
    </row>
    <row r="2241" spans="1:16" hidden="1">
      <c r="A2241" t="str">
        <f t="shared" si="103"/>
        <v>5-417</v>
      </c>
      <c r="B2241">
        <f t="shared" si="104"/>
        <v>5</v>
      </c>
      <c r="C2241">
        <v>417</v>
      </c>
      <c r="D2241" t="s">
        <v>54</v>
      </c>
      <c r="E2241" t="s">
        <v>12580</v>
      </c>
      <c r="F2241">
        <v>11604</v>
      </c>
      <c r="G2241" t="s">
        <v>12581</v>
      </c>
      <c r="H2241">
        <v>1714868812</v>
      </c>
      <c r="I2241" t="s">
        <v>131</v>
      </c>
      <c r="J2241" t="s">
        <v>132</v>
      </c>
      <c r="K2241" t="s">
        <v>138</v>
      </c>
      <c r="L2241" t="s">
        <v>12571</v>
      </c>
      <c r="M2241" t="s">
        <v>12582</v>
      </c>
      <c r="P2241" s="31" t="str">
        <f t="shared" si="105"/>
        <v>Adhunik Homeo Clinic (Nibandhro Chandra Dev)</v>
      </c>
    </row>
    <row r="2242" spans="1:16" hidden="1">
      <c r="A2242" t="str">
        <f t="shared" ref="A2242:A2305" si="106">B2242&amp;"-"&amp;C2242</f>
        <v>6-417</v>
      </c>
      <c r="B2242">
        <f t="shared" ref="B2242:B2305" si="107">IF(C2242=C2241,B2241+1,1)</f>
        <v>6</v>
      </c>
      <c r="C2242">
        <v>417</v>
      </c>
      <c r="D2242" t="s">
        <v>54</v>
      </c>
      <c r="E2242" t="s">
        <v>15962</v>
      </c>
      <c r="F2242">
        <v>13197</v>
      </c>
      <c r="G2242" t="s">
        <v>939</v>
      </c>
      <c r="H2242">
        <v>1714868812</v>
      </c>
      <c r="I2242" t="s">
        <v>131</v>
      </c>
      <c r="J2242" t="s">
        <v>10892</v>
      </c>
      <c r="K2242" t="s">
        <v>152</v>
      </c>
      <c r="L2242" t="s">
        <v>15963</v>
      </c>
      <c r="M2242" t="s">
        <v>11173</v>
      </c>
      <c r="P2242" s="31" t="str">
        <f t="shared" ref="P2242:P2305" si="108">PROPER(G2242&amp;" ("&amp;E2242&amp;")")</f>
        <v>Adhunik Homoeo Hall (Dr Nependro Chandra Deb)</v>
      </c>
    </row>
    <row r="2243" spans="1:16" hidden="1">
      <c r="A2243" t="str">
        <f t="shared" si="106"/>
        <v>7-417</v>
      </c>
      <c r="B2243">
        <f t="shared" si="107"/>
        <v>7</v>
      </c>
      <c r="C2243">
        <v>417</v>
      </c>
      <c r="D2243" t="s">
        <v>54</v>
      </c>
      <c r="E2243" t="s">
        <v>999</v>
      </c>
      <c r="F2243">
        <v>4290</v>
      </c>
      <c r="G2243" t="s">
        <v>1000</v>
      </c>
      <c r="H2243">
        <v>1705496414</v>
      </c>
      <c r="I2243" t="s">
        <v>988</v>
      </c>
      <c r="J2243" t="s">
        <v>132</v>
      </c>
      <c r="K2243" t="s">
        <v>138</v>
      </c>
      <c r="L2243" t="s">
        <v>972</v>
      </c>
      <c r="M2243" t="s">
        <v>1001</v>
      </c>
      <c r="P2243" s="31" t="str">
        <f t="shared" si="108"/>
        <v>Adiba Homoeo Hall (Dr. Ali Ahad Chawdhury)</v>
      </c>
    </row>
    <row r="2244" spans="1:16" hidden="1">
      <c r="A2244" t="str">
        <f t="shared" si="106"/>
        <v>8-417</v>
      </c>
      <c r="B2244">
        <f t="shared" si="107"/>
        <v>8</v>
      </c>
      <c r="C2244">
        <v>417</v>
      </c>
      <c r="D2244" t="s">
        <v>54</v>
      </c>
      <c r="E2244" t="s">
        <v>15950</v>
      </c>
      <c r="F2244">
        <v>13191</v>
      </c>
      <c r="G2244" t="s">
        <v>14180</v>
      </c>
      <c r="H2244">
        <v>1764854388</v>
      </c>
      <c r="I2244" t="s">
        <v>131</v>
      </c>
      <c r="J2244" t="s">
        <v>9009</v>
      </c>
      <c r="K2244" t="s">
        <v>1315</v>
      </c>
      <c r="L2244" t="s">
        <v>11173</v>
      </c>
      <c r="M2244" t="s">
        <v>11173</v>
      </c>
      <c r="P2244" s="31" t="str">
        <f t="shared" si="108"/>
        <v>Ahsan Homoeo Hall (Dr Masum Vuyia)</v>
      </c>
    </row>
    <row r="2245" spans="1:16" hidden="1">
      <c r="A2245" t="str">
        <f t="shared" si="106"/>
        <v>9-417</v>
      </c>
      <c r="B2245">
        <f t="shared" si="107"/>
        <v>9</v>
      </c>
      <c r="C2245">
        <v>417</v>
      </c>
      <c r="D2245" t="s">
        <v>54</v>
      </c>
      <c r="E2245" t="s">
        <v>1128</v>
      </c>
      <c r="F2245">
        <v>4350</v>
      </c>
      <c r="G2245" t="s">
        <v>1129</v>
      </c>
      <c r="H2245">
        <v>1750080163</v>
      </c>
      <c r="I2245" t="s">
        <v>988</v>
      </c>
      <c r="J2245" t="s">
        <v>274</v>
      </c>
      <c r="K2245" t="s">
        <v>133</v>
      </c>
      <c r="L2245" t="s">
        <v>1116</v>
      </c>
      <c r="M2245" t="s">
        <v>762</v>
      </c>
      <c r="P2245" s="31" t="str">
        <f t="shared" si="108"/>
        <v>Al-  Madina Homoeo Hall (Dr. Abdullah Khan)</v>
      </c>
    </row>
    <row r="2246" spans="1:16" hidden="1">
      <c r="A2246" t="str">
        <f t="shared" si="106"/>
        <v>10-417</v>
      </c>
      <c r="B2246">
        <f t="shared" si="107"/>
        <v>10</v>
      </c>
      <c r="C2246">
        <v>417</v>
      </c>
      <c r="D2246" t="s">
        <v>54</v>
      </c>
      <c r="E2246" t="s">
        <v>1005</v>
      </c>
      <c r="F2246">
        <v>4293</v>
      </c>
      <c r="G2246" t="s">
        <v>926</v>
      </c>
      <c r="H2246">
        <v>1727135259</v>
      </c>
      <c r="I2246" t="s">
        <v>988</v>
      </c>
      <c r="J2246" t="s">
        <v>132</v>
      </c>
      <c r="K2246" t="s">
        <v>138</v>
      </c>
      <c r="L2246" t="s">
        <v>972</v>
      </c>
      <c r="M2246" t="s">
        <v>1006</v>
      </c>
      <c r="P2246" s="31" t="str">
        <f t="shared" si="108"/>
        <v>Ali Homoeo Hall (Dr. Md.Ali)</v>
      </c>
    </row>
    <row r="2247" spans="1:16" hidden="1">
      <c r="A2247" t="str">
        <f t="shared" si="106"/>
        <v>11-417</v>
      </c>
      <c r="B2247">
        <f t="shared" si="107"/>
        <v>11</v>
      </c>
      <c r="C2247">
        <v>417</v>
      </c>
      <c r="D2247" t="s">
        <v>54</v>
      </c>
      <c r="E2247" t="s">
        <v>15918</v>
      </c>
      <c r="F2247">
        <v>13176</v>
      </c>
      <c r="G2247" t="s">
        <v>431</v>
      </c>
      <c r="H2247">
        <v>1726744846</v>
      </c>
      <c r="I2247" t="s">
        <v>131</v>
      </c>
      <c r="J2247" t="s">
        <v>9009</v>
      </c>
      <c r="K2247" t="s">
        <v>152</v>
      </c>
      <c r="L2247" t="s">
        <v>15917</v>
      </c>
      <c r="M2247" t="s">
        <v>11173</v>
      </c>
      <c r="P2247" s="31" t="str">
        <f t="shared" si="108"/>
        <v>Alim Homoeo Hall (Dr. Abdul Alim Ieyasin)</v>
      </c>
    </row>
    <row r="2248" spans="1:16" hidden="1">
      <c r="A2248" t="str">
        <f t="shared" si="106"/>
        <v>12-417</v>
      </c>
      <c r="B2248">
        <f t="shared" si="107"/>
        <v>12</v>
      </c>
      <c r="C2248">
        <v>417</v>
      </c>
      <c r="D2248" t="s">
        <v>54</v>
      </c>
      <c r="E2248" t="s">
        <v>12600</v>
      </c>
      <c r="F2248">
        <v>11611</v>
      </c>
      <c r="G2248" t="s">
        <v>12601</v>
      </c>
      <c r="H2248">
        <v>1750080163</v>
      </c>
      <c r="I2248" t="s">
        <v>131</v>
      </c>
      <c r="J2248" t="s">
        <v>10892</v>
      </c>
      <c r="K2248" t="s">
        <v>133</v>
      </c>
      <c r="L2248" t="s">
        <v>12602</v>
      </c>
      <c r="P2248" s="31" t="str">
        <f t="shared" si="108"/>
        <v>Almodina Chikitsalay (Abdullah Khan)</v>
      </c>
    </row>
    <row r="2249" spans="1:16" hidden="1">
      <c r="A2249" t="str">
        <f t="shared" si="106"/>
        <v>13-417</v>
      </c>
      <c r="B2249">
        <f t="shared" si="107"/>
        <v>13</v>
      </c>
      <c r="C2249">
        <v>417</v>
      </c>
      <c r="D2249" t="s">
        <v>54</v>
      </c>
      <c r="E2249" t="s">
        <v>15973</v>
      </c>
      <c r="F2249">
        <v>13202</v>
      </c>
      <c r="G2249" t="s">
        <v>5067</v>
      </c>
      <c r="H2249">
        <v>1788807291</v>
      </c>
      <c r="I2249" t="s">
        <v>131</v>
      </c>
      <c r="J2249" t="s">
        <v>10892</v>
      </c>
      <c r="K2249" t="s">
        <v>152</v>
      </c>
      <c r="L2249" t="s">
        <v>15963</v>
      </c>
      <c r="M2249" t="s">
        <v>11173</v>
      </c>
      <c r="P2249" s="31" t="str">
        <f t="shared" si="108"/>
        <v>Alom Homoeo Hall (Dr Md Alomgir Alam)</v>
      </c>
    </row>
    <row r="2250" spans="1:16" hidden="1">
      <c r="A2250" t="str">
        <f t="shared" si="106"/>
        <v>14-417</v>
      </c>
      <c r="B2250">
        <f t="shared" si="107"/>
        <v>14</v>
      </c>
      <c r="C2250">
        <v>417</v>
      </c>
      <c r="D2250" t="s">
        <v>54</v>
      </c>
      <c r="E2250" t="s">
        <v>1022</v>
      </c>
      <c r="F2250">
        <v>4300</v>
      </c>
      <c r="G2250" t="s">
        <v>1023</v>
      </c>
      <c r="H2250">
        <v>1727138198</v>
      </c>
      <c r="I2250" t="s">
        <v>131</v>
      </c>
      <c r="J2250" t="s">
        <v>172</v>
      </c>
      <c r="K2250" t="s">
        <v>152</v>
      </c>
      <c r="L2250" t="s">
        <v>1009</v>
      </c>
      <c r="M2250" t="s">
        <v>1024</v>
      </c>
      <c r="P2250" s="31" t="str">
        <f t="shared" si="108"/>
        <v>Al-Sefa Homoeo Hall (Dr. Azizur Rahman)</v>
      </c>
    </row>
    <row r="2251" spans="1:16" hidden="1">
      <c r="A2251" t="str">
        <f t="shared" si="106"/>
        <v>15-417</v>
      </c>
      <c r="B2251">
        <f t="shared" si="107"/>
        <v>15</v>
      </c>
      <c r="C2251">
        <v>417</v>
      </c>
      <c r="D2251" t="s">
        <v>54</v>
      </c>
      <c r="E2251" t="s">
        <v>1030</v>
      </c>
      <c r="F2251">
        <v>4303</v>
      </c>
      <c r="G2251" t="s">
        <v>380</v>
      </c>
      <c r="H2251">
        <v>0</v>
      </c>
      <c r="I2251" t="s">
        <v>988</v>
      </c>
      <c r="J2251" t="s">
        <v>172</v>
      </c>
      <c r="K2251" t="s">
        <v>133</v>
      </c>
      <c r="L2251" t="s">
        <v>972</v>
      </c>
      <c r="M2251" t="s">
        <v>1031</v>
      </c>
      <c r="P2251" s="31" t="str">
        <f t="shared" si="108"/>
        <v>Amin Homoeo Hall (Dr. Ajimul Islam)</v>
      </c>
    </row>
    <row r="2252" spans="1:16" hidden="1">
      <c r="A2252" t="str">
        <f t="shared" si="106"/>
        <v>16-417</v>
      </c>
      <c r="B2252">
        <f t="shared" si="107"/>
        <v>16</v>
      </c>
      <c r="C2252">
        <v>417</v>
      </c>
      <c r="D2252" t="s">
        <v>54</v>
      </c>
      <c r="E2252" t="s">
        <v>12573</v>
      </c>
      <c r="F2252">
        <v>11602</v>
      </c>
      <c r="G2252" t="s">
        <v>12574</v>
      </c>
      <c r="H2252">
        <v>1748122357</v>
      </c>
      <c r="I2252" t="s">
        <v>12575</v>
      </c>
      <c r="J2252" t="s">
        <v>132</v>
      </c>
      <c r="K2252" t="s">
        <v>152</v>
      </c>
      <c r="L2252" t="s">
        <v>12576</v>
      </c>
      <c r="M2252" t="s">
        <v>12577</v>
      </c>
      <c r="P2252" s="31" t="str">
        <f t="shared" si="108"/>
        <v>Amrita Banerjee Aushadhalaya (Manmohan Sarkar)</v>
      </c>
    </row>
    <row r="2253" spans="1:16" hidden="1">
      <c r="A2253" t="str">
        <f t="shared" si="106"/>
        <v>17-417</v>
      </c>
      <c r="B2253">
        <f t="shared" si="107"/>
        <v>17</v>
      </c>
      <c r="C2253">
        <v>417</v>
      </c>
      <c r="D2253" t="s">
        <v>54</v>
      </c>
      <c r="E2253" t="s">
        <v>1085</v>
      </c>
      <c r="F2253">
        <v>4326</v>
      </c>
      <c r="G2253" t="s">
        <v>1086</v>
      </c>
      <c r="H2253">
        <v>1711379858</v>
      </c>
      <c r="I2253" t="s">
        <v>131</v>
      </c>
      <c r="J2253" t="s">
        <v>230</v>
      </c>
      <c r="K2253" t="s">
        <v>152</v>
      </c>
      <c r="L2253" t="s">
        <v>1087</v>
      </c>
      <c r="M2253" t="s">
        <v>1088</v>
      </c>
      <c r="P2253" s="31" t="str">
        <f t="shared" si="108"/>
        <v>Baccu Homoeo Hall (Dr. Zahirul Islam)</v>
      </c>
    </row>
    <row r="2254" spans="1:16" hidden="1">
      <c r="A2254" t="str">
        <f t="shared" si="106"/>
        <v>18-417</v>
      </c>
      <c r="B2254">
        <f t="shared" si="107"/>
        <v>18</v>
      </c>
      <c r="C2254">
        <v>417</v>
      </c>
      <c r="D2254" t="s">
        <v>54</v>
      </c>
      <c r="E2254" t="s">
        <v>1105</v>
      </c>
      <c r="F2254">
        <v>4336</v>
      </c>
      <c r="G2254" t="s">
        <v>1086</v>
      </c>
      <c r="H2254">
        <v>1716905114</v>
      </c>
      <c r="I2254" t="s">
        <v>988</v>
      </c>
      <c r="J2254" t="s">
        <v>230</v>
      </c>
      <c r="K2254" t="s">
        <v>133</v>
      </c>
      <c r="L2254" t="s">
        <v>1087</v>
      </c>
      <c r="M2254" t="s">
        <v>756</v>
      </c>
      <c r="P2254" s="31" t="str">
        <f t="shared" si="108"/>
        <v>Baccu Homoeo Hall (Dr. Haripad Basu)</v>
      </c>
    </row>
    <row r="2255" spans="1:16" hidden="1">
      <c r="A2255" t="str">
        <f t="shared" si="106"/>
        <v>19-417</v>
      </c>
      <c r="B2255">
        <f t="shared" si="107"/>
        <v>19</v>
      </c>
      <c r="C2255">
        <v>417</v>
      </c>
      <c r="D2255" t="s">
        <v>54</v>
      </c>
      <c r="E2255" t="s">
        <v>1032</v>
      </c>
      <c r="F2255">
        <v>4304</v>
      </c>
      <c r="G2255" t="s">
        <v>1033</v>
      </c>
      <c r="H2255">
        <v>1721180670</v>
      </c>
      <c r="I2255" t="s">
        <v>988</v>
      </c>
      <c r="J2255" t="s">
        <v>172</v>
      </c>
      <c r="K2255" t="s">
        <v>133</v>
      </c>
      <c r="L2255" t="s">
        <v>972</v>
      </c>
      <c r="M2255" t="s">
        <v>1031</v>
      </c>
      <c r="P2255" s="31" t="str">
        <f t="shared" si="108"/>
        <v>Bamkandi Pharma (Dr. Sujan Rasel)</v>
      </c>
    </row>
    <row r="2256" spans="1:16" hidden="1">
      <c r="A2256" t="str">
        <f t="shared" si="106"/>
        <v>20-417</v>
      </c>
      <c r="B2256">
        <f t="shared" si="107"/>
        <v>20</v>
      </c>
      <c r="C2256">
        <v>417</v>
      </c>
      <c r="D2256" t="s">
        <v>54</v>
      </c>
      <c r="E2256" t="s">
        <v>1002</v>
      </c>
      <c r="F2256">
        <v>4291</v>
      </c>
      <c r="G2256" t="s">
        <v>1003</v>
      </c>
      <c r="H2256">
        <v>0</v>
      </c>
      <c r="I2256" t="s">
        <v>988</v>
      </c>
      <c r="J2256" t="s">
        <v>132</v>
      </c>
      <c r="K2256" t="s">
        <v>138</v>
      </c>
      <c r="L2256" t="s">
        <v>972</v>
      </c>
      <c r="M2256" t="s">
        <v>1004</v>
      </c>
      <c r="P2256" s="31" t="str">
        <f t="shared" si="108"/>
        <v>Basunti Homoeo Hall (Dr. Sunil Kumar)</v>
      </c>
    </row>
    <row r="2257" spans="1:16" hidden="1">
      <c r="A2257" t="str">
        <f t="shared" si="106"/>
        <v>21-417</v>
      </c>
      <c r="B2257">
        <f t="shared" si="107"/>
        <v>21</v>
      </c>
      <c r="C2257">
        <v>417</v>
      </c>
      <c r="D2257" t="s">
        <v>54</v>
      </c>
      <c r="E2257" t="s">
        <v>1012</v>
      </c>
      <c r="F2257">
        <v>4296</v>
      </c>
      <c r="G2257" t="s">
        <v>1013</v>
      </c>
      <c r="H2257">
        <v>1710755096</v>
      </c>
      <c r="I2257" t="s">
        <v>131</v>
      </c>
      <c r="J2257" t="s">
        <v>172</v>
      </c>
      <c r="K2257" t="s">
        <v>133</v>
      </c>
      <c r="L2257" t="s">
        <v>1009</v>
      </c>
      <c r="M2257" t="s">
        <v>1010</v>
      </c>
      <c r="P2257" s="31" t="str">
        <f t="shared" si="108"/>
        <v>Bismilla Homoeo Hall (Dr.  Nazim Uddin)</v>
      </c>
    </row>
    <row r="2258" spans="1:16" hidden="1">
      <c r="A2258" t="str">
        <f t="shared" si="106"/>
        <v>22-417</v>
      </c>
      <c r="B2258">
        <f t="shared" si="107"/>
        <v>22</v>
      </c>
      <c r="C2258">
        <v>417</v>
      </c>
      <c r="D2258" t="s">
        <v>54</v>
      </c>
      <c r="E2258" t="s">
        <v>995</v>
      </c>
      <c r="F2258">
        <v>4288</v>
      </c>
      <c r="G2258" t="s">
        <v>460</v>
      </c>
      <c r="H2258">
        <v>1724772605</v>
      </c>
      <c r="I2258" t="s">
        <v>988</v>
      </c>
      <c r="J2258" t="s">
        <v>132</v>
      </c>
      <c r="K2258" t="s">
        <v>138</v>
      </c>
      <c r="L2258" t="s">
        <v>972</v>
      </c>
      <c r="M2258" t="s">
        <v>996</v>
      </c>
      <c r="P2258" s="31" t="str">
        <f t="shared" si="108"/>
        <v>Bismillah Homoeo Hall (Dr. Sirajul Islam)</v>
      </c>
    </row>
    <row r="2259" spans="1:16" hidden="1">
      <c r="A2259" t="str">
        <f t="shared" si="106"/>
        <v>23-417</v>
      </c>
      <c r="B2259">
        <f t="shared" si="107"/>
        <v>23</v>
      </c>
      <c r="C2259">
        <v>417</v>
      </c>
      <c r="D2259" t="s">
        <v>54</v>
      </c>
      <c r="E2259" t="s">
        <v>1049</v>
      </c>
      <c r="F2259">
        <v>4311</v>
      </c>
      <c r="G2259" t="s">
        <v>1050</v>
      </c>
      <c r="H2259">
        <v>1779141940</v>
      </c>
      <c r="I2259" t="s">
        <v>131</v>
      </c>
      <c r="J2259" t="s">
        <v>397</v>
      </c>
      <c r="K2259" t="s">
        <v>133</v>
      </c>
      <c r="L2259" t="s">
        <v>1048</v>
      </c>
      <c r="M2259" t="s">
        <v>1051</v>
      </c>
      <c r="P2259" s="31" t="str">
        <f t="shared" si="108"/>
        <v>Central Homoeo Hall (Dr. A Hamid)</v>
      </c>
    </row>
    <row r="2260" spans="1:16" hidden="1">
      <c r="A2260" t="str">
        <f t="shared" si="106"/>
        <v>24-417</v>
      </c>
      <c r="B2260">
        <f t="shared" si="107"/>
        <v>24</v>
      </c>
      <c r="C2260">
        <v>417</v>
      </c>
      <c r="D2260" t="s">
        <v>54</v>
      </c>
      <c r="E2260" t="s">
        <v>1072</v>
      </c>
      <c r="F2260">
        <v>4320</v>
      </c>
      <c r="G2260" t="s">
        <v>1073</v>
      </c>
      <c r="H2260">
        <v>1731024728</v>
      </c>
      <c r="I2260" t="s">
        <v>988</v>
      </c>
      <c r="J2260" t="s">
        <v>397</v>
      </c>
      <c r="K2260" t="s">
        <v>133</v>
      </c>
      <c r="L2260" t="s">
        <v>972</v>
      </c>
      <c r="M2260" t="s">
        <v>1074</v>
      </c>
      <c r="P2260" s="31" t="str">
        <f t="shared" si="108"/>
        <v>Chandan Homoeo Hall (Dr. Chandan Das)</v>
      </c>
    </row>
    <row r="2261" spans="1:16" hidden="1">
      <c r="A2261" t="str">
        <f t="shared" si="106"/>
        <v>25-417</v>
      </c>
      <c r="B2261">
        <f t="shared" si="107"/>
        <v>25</v>
      </c>
      <c r="C2261">
        <v>417</v>
      </c>
      <c r="D2261" t="s">
        <v>54</v>
      </c>
      <c r="E2261" t="s">
        <v>1103</v>
      </c>
      <c r="F2261">
        <v>4335</v>
      </c>
      <c r="G2261" t="s">
        <v>1104</v>
      </c>
      <c r="H2261">
        <v>1731889965</v>
      </c>
      <c r="I2261" t="s">
        <v>988</v>
      </c>
      <c r="J2261" t="s">
        <v>230</v>
      </c>
      <c r="K2261" t="s">
        <v>133</v>
      </c>
      <c r="L2261" t="s">
        <v>1087</v>
      </c>
      <c r="M2261" t="s">
        <v>756</v>
      </c>
      <c r="N2261" t="s">
        <v>14418</v>
      </c>
      <c r="P2261" s="31" t="str">
        <f t="shared" si="108"/>
        <v>Chistina Homoeo Hall (Dr. Mosahid Ahammed)</v>
      </c>
    </row>
    <row r="2262" spans="1:16" hidden="1">
      <c r="A2262" t="str">
        <f t="shared" si="106"/>
        <v>26-417</v>
      </c>
      <c r="B2262">
        <f t="shared" si="107"/>
        <v>26</v>
      </c>
      <c r="C2262">
        <v>417</v>
      </c>
      <c r="D2262" t="s">
        <v>54</v>
      </c>
      <c r="E2262" t="s">
        <v>1011</v>
      </c>
      <c r="F2262">
        <v>4295</v>
      </c>
      <c r="G2262" t="s">
        <v>774</v>
      </c>
      <c r="H2262">
        <v>1721680188</v>
      </c>
      <c r="I2262" t="s">
        <v>131</v>
      </c>
      <c r="J2262" t="s">
        <v>172</v>
      </c>
      <c r="K2262" t="s">
        <v>133</v>
      </c>
      <c r="L2262" t="s">
        <v>1009</v>
      </c>
      <c r="M2262" t="s">
        <v>1010</v>
      </c>
      <c r="P2262" s="31" t="str">
        <f t="shared" si="108"/>
        <v>Chowdhury Homoeo Hall (Dr. Mozammal Haq)</v>
      </c>
    </row>
    <row r="2263" spans="1:16" hidden="1">
      <c r="A2263" t="str">
        <f t="shared" si="106"/>
        <v>27-417</v>
      </c>
      <c r="B2263">
        <f t="shared" si="107"/>
        <v>27</v>
      </c>
      <c r="C2263">
        <v>417</v>
      </c>
      <c r="D2263" t="s">
        <v>54</v>
      </c>
      <c r="E2263" t="s">
        <v>1130</v>
      </c>
      <c r="F2263">
        <v>4352</v>
      </c>
      <c r="G2263" t="s">
        <v>1131</v>
      </c>
      <c r="H2263">
        <v>1767151964</v>
      </c>
      <c r="I2263" t="s">
        <v>131</v>
      </c>
      <c r="J2263" t="s">
        <v>274</v>
      </c>
      <c r="K2263" t="s">
        <v>152</v>
      </c>
      <c r="L2263" t="s">
        <v>1116</v>
      </c>
      <c r="M2263" t="s">
        <v>1132</v>
      </c>
      <c r="P2263" s="31" t="str">
        <f t="shared" si="108"/>
        <v>Classic Homoeo Hall (Dr.  Nahid Hassan)</v>
      </c>
    </row>
    <row r="2264" spans="1:16" hidden="1">
      <c r="A2264" t="str">
        <f t="shared" si="106"/>
        <v>28-417</v>
      </c>
      <c r="B2264">
        <f t="shared" si="107"/>
        <v>28</v>
      </c>
      <c r="C2264">
        <v>417</v>
      </c>
      <c r="D2264" t="s">
        <v>54</v>
      </c>
      <c r="E2264" t="s">
        <v>992</v>
      </c>
      <c r="F2264">
        <v>4287</v>
      </c>
      <c r="G2264" t="s">
        <v>993</v>
      </c>
      <c r="H2264">
        <v>1713802882</v>
      </c>
      <c r="I2264" t="s">
        <v>131</v>
      </c>
      <c r="J2264" t="s">
        <v>132</v>
      </c>
      <c r="K2264" t="s">
        <v>138</v>
      </c>
      <c r="L2264" t="s">
        <v>972</v>
      </c>
      <c r="M2264" t="s">
        <v>994</v>
      </c>
      <c r="P2264" s="31" t="str">
        <f t="shared" si="108"/>
        <v>Das Homoeo Hall (Dr. Subrata Das)</v>
      </c>
    </row>
    <row r="2265" spans="1:16" hidden="1">
      <c r="A2265" t="str">
        <f t="shared" si="106"/>
        <v>29-417</v>
      </c>
      <c r="B2265">
        <f t="shared" si="107"/>
        <v>29</v>
      </c>
      <c r="C2265">
        <v>417</v>
      </c>
      <c r="D2265" t="s">
        <v>54</v>
      </c>
      <c r="E2265" t="s">
        <v>15941</v>
      </c>
      <c r="F2265">
        <v>13188</v>
      </c>
      <c r="G2265" t="s">
        <v>15942</v>
      </c>
      <c r="H2265">
        <v>1721164062</v>
      </c>
      <c r="I2265" t="s">
        <v>131</v>
      </c>
      <c r="J2265" t="s">
        <v>10900</v>
      </c>
      <c r="K2265" t="s">
        <v>138</v>
      </c>
      <c r="L2265" t="s">
        <v>15943</v>
      </c>
      <c r="M2265" t="s">
        <v>11173</v>
      </c>
      <c r="P2265" s="31" t="str">
        <f t="shared" si="108"/>
        <v>Dayananda Homoeo Hall (Dr Shewle Sutradhar)</v>
      </c>
    </row>
    <row r="2266" spans="1:16" hidden="1">
      <c r="A2266" t="str">
        <f t="shared" si="106"/>
        <v>30-417</v>
      </c>
      <c r="B2266">
        <f t="shared" si="107"/>
        <v>30</v>
      </c>
      <c r="C2266">
        <v>417</v>
      </c>
      <c r="D2266" t="s">
        <v>54</v>
      </c>
      <c r="E2266" t="s">
        <v>1014</v>
      </c>
      <c r="F2266">
        <v>4297</v>
      </c>
      <c r="G2266" t="s">
        <v>1015</v>
      </c>
      <c r="H2266">
        <v>1736448837</v>
      </c>
      <c r="I2266" t="s">
        <v>131</v>
      </c>
      <c r="J2266" t="s">
        <v>172</v>
      </c>
      <c r="K2266" t="s">
        <v>152</v>
      </c>
      <c r="L2266" t="s">
        <v>1009</v>
      </c>
      <c r="M2266" t="s">
        <v>1016</v>
      </c>
      <c r="P2266" s="31" t="str">
        <f t="shared" si="108"/>
        <v>Dayeananda Homoeo Hall (Dr. Bisnu Sukra)</v>
      </c>
    </row>
    <row r="2267" spans="1:16" hidden="1">
      <c r="A2267" t="str">
        <f t="shared" si="106"/>
        <v>31-417</v>
      </c>
      <c r="B2267">
        <f t="shared" si="107"/>
        <v>31</v>
      </c>
      <c r="C2267">
        <v>417</v>
      </c>
      <c r="D2267" t="s">
        <v>54</v>
      </c>
      <c r="E2267" t="s">
        <v>12626</v>
      </c>
      <c r="F2267">
        <v>11618</v>
      </c>
      <c r="G2267" t="s">
        <v>12627</v>
      </c>
      <c r="H2267">
        <v>1766061529</v>
      </c>
      <c r="I2267" t="s">
        <v>131</v>
      </c>
      <c r="J2267" t="s">
        <v>9009</v>
      </c>
      <c r="K2267" t="s">
        <v>1315</v>
      </c>
      <c r="L2267" t="s">
        <v>12628</v>
      </c>
      <c r="M2267" t="s">
        <v>12629</v>
      </c>
      <c r="P2267" s="31" t="str">
        <f t="shared" si="108"/>
        <v>Dugdho Maya Homeo Hall (Dr. Onail Sutro Dhor)</v>
      </c>
    </row>
    <row r="2268" spans="1:16" hidden="1">
      <c r="A2268" t="str">
        <f t="shared" si="106"/>
        <v>32-417</v>
      </c>
      <c r="B2268">
        <f t="shared" si="107"/>
        <v>32</v>
      </c>
      <c r="C2268">
        <v>417</v>
      </c>
      <c r="D2268" t="s">
        <v>54</v>
      </c>
      <c r="E2268" t="s">
        <v>12607</v>
      </c>
      <c r="F2268">
        <v>11613</v>
      </c>
      <c r="G2268" t="s">
        <v>12608</v>
      </c>
      <c r="H2268">
        <v>1717907509</v>
      </c>
      <c r="I2268" t="s">
        <v>131</v>
      </c>
      <c r="J2268" t="s">
        <v>10924</v>
      </c>
      <c r="K2268" t="s">
        <v>133</v>
      </c>
      <c r="L2268" t="s">
        <v>12609</v>
      </c>
      <c r="M2268" t="s">
        <v>12610</v>
      </c>
      <c r="P2268" s="31" t="str">
        <f t="shared" si="108"/>
        <v>Fotic Homeo Hall (Ma A Tahir)</v>
      </c>
    </row>
    <row r="2269" spans="1:16" hidden="1">
      <c r="A2269" t="str">
        <f t="shared" si="106"/>
        <v>33-417</v>
      </c>
      <c r="B2269">
        <f t="shared" si="107"/>
        <v>33</v>
      </c>
      <c r="C2269">
        <v>417</v>
      </c>
      <c r="D2269" t="s">
        <v>54</v>
      </c>
      <c r="E2269" t="s">
        <v>15970</v>
      </c>
      <c r="F2269">
        <v>13201</v>
      </c>
      <c r="G2269" t="s">
        <v>15971</v>
      </c>
      <c r="H2269">
        <v>1717907509</v>
      </c>
      <c r="I2269" t="s">
        <v>131</v>
      </c>
      <c r="J2269" t="s">
        <v>10889</v>
      </c>
      <c r="K2269" t="s">
        <v>1315</v>
      </c>
      <c r="L2269" t="s">
        <v>15972</v>
      </c>
      <c r="M2269" t="s">
        <v>11173</v>
      </c>
      <c r="P2269" s="31" t="str">
        <f t="shared" si="108"/>
        <v>Fotic Homoeo Hall (Dr M A Thahir)</v>
      </c>
    </row>
    <row r="2270" spans="1:16" hidden="1">
      <c r="A2270" t="str">
        <f t="shared" si="106"/>
        <v>34-417</v>
      </c>
      <c r="B2270">
        <f t="shared" si="107"/>
        <v>34</v>
      </c>
      <c r="C2270">
        <v>417</v>
      </c>
      <c r="D2270" t="s">
        <v>54</v>
      </c>
      <c r="E2270" t="s">
        <v>15965</v>
      </c>
      <c r="F2270">
        <v>13199</v>
      </c>
      <c r="G2270" t="s">
        <v>15966</v>
      </c>
      <c r="H2270">
        <v>1714869965</v>
      </c>
      <c r="I2270" t="s">
        <v>131</v>
      </c>
      <c r="J2270" t="s">
        <v>10892</v>
      </c>
      <c r="K2270" t="s">
        <v>138</v>
      </c>
      <c r="L2270" t="s">
        <v>15967</v>
      </c>
      <c r="M2270" t="s">
        <v>11173</v>
      </c>
      <c r="P2270" s="31" t="str">
        <f t="shared" si="108"/>
        <v>Gausiya Homoeo Hall (Dr  M A Rouf)</v>
      </c>
    </row>
    <row r="2271" spans="1:16" hidden="1">
      <c r="A2271" t="str">
        <f t="shared" si="106"/>
        <v>35-417</v>
      </c>
      <c r="B2271">
        <f t="shared" si="107"/>
        <v>35</v>
      </c>
      <c r="C2271">
        <v>417</v>
      </c>
      <c r="D2271" t="s">
        <v>54</v>
      </c>
      <c r="E2271" t="s">
        <v>1075</v>
      </c>
      <c r="F2271">
        <v>4322</v>
      </c>
      <c r="G2271" t="s">
        <v>1076</v>
      </c>
      <c r="H2271">
        <v>1722593725</v>
      </c>
      <c r="I2271" t="s">
        <v>1077</v>
      </c>
      <c r="J2271" t="s">
        <v>397</v>
      </c>
      <c r="K2271" t="s">
        <v>152</v>
      </c>
      <c r="L2271" t="s">
        <v>972</v>
      </c>
      <c r="M2271" t="s">
        <v>1078</v>
      </c>
      <c r="P2271" s="31" t="str">
        <f t="shared" si="108"/>
        <v>Gausul Azam Chikitsaloya (Dr. Aminul Haque)</v>
      </c>
    </row>
    <row r="2272" spans="1:16" hidden="1">
      <c r="A2272" t="str">
        <f t="shared" si="106"/>
        <v>36-417</v>
      </c>
      <c r="B2272">
        <f t="shared" si="107"/>
        <v>36</v>
      </c>
      <c r="C2272">
        <v>417</v>
      </c>
      <c r="D2272" t="s">
        <v>54</v>
      </c>
      <c r="E2272" t="s">
        <v>1019</v>
      </c>
      <c r="F2272">
        <v>4299</v>
      </c>
      <c r="G2272" t="s">
        <v>1020</v>
      </c>
      <c r="H2272">
        <v>1728967386</v>
      </c>
      <c r="I2272" t="s">
        <v>131</v>
      </c>
      <c r="J2272" t="s">
        <v>172</v>
      </c>
      <c r="K2272" t="s">
        <v>152</v>
      </c>
      <c r="L2272" t="s">
        <v>1009</v>
      </c>
      <c r="M2272" t="s">
        <v>1021</v>
      </c>
      <c r="P2272" s="31" t="str">
        <f t="shared" si="108"/>
        <v>Gita Homoeo Hall (Dr. Kama Roy)</v>
      </c>
    </row>
    <row r="2273" spans="1:16" hidden="1">
      <c r="A2273" t="str">
        <f t="shared" si="106"/>
        <v>37-417</v>
      </c>
      <c r="B2273">
        <f t="shared" si="107"/>
        <v>37</v>
      </c>
      <c r="C2273">
        <v>417</v>
      </c>
      <c r="D2273" t="s">
        <v>54</v>
      </c>
      <c r="E2273" t="s">
        <v>15926</v>
      </c>
      <c r="F2273">
        <v>13181</v>
      </c>
      <c r="G2273" t="s">
        <v>15927</v>
      </c>
      <c r="H2273">
        <v>1712288859</v>
      </c>
      <c r="I2273" t="s">
        <v>131</v>
      </c>
      <c r="J2273" t="s">
        <v>10903</v>
      </c>
      <c r="K2273" t="s">
        <v>138</v>
      </c>
      <c r="L2273" t="s">
        <v>11173</v>
      </c>
      <c r="M2273" t="s">
        <v>11173</v>
      </c>
      <c r="P2273" s="31" t="str">
        <f t="shared" si="108"/>
        <v>Habigonj Homoeo Hall (Dr. Mezanur-Rahman)</v>
      </c>
    </row>
    <row r="2274" spans="1:16" hidden="1">
      <c r="A2274" t="str">
        <f t="shared" si="106"/>
        <v>38-417</v>
      </c>
      <c r="B2274">
        <f t="shared" si="107"/>
        <v>38</v>
      </c>
      <c r="C2274">
        <v>417</v>
      </c>
      <c r="D2274" t="s">
        <v>54</v>
      </c>
      <c r="E2274" t="s">
        <v>1007</v>
      </c>
      <c r="F2274">
        <v>4294</v>
      </c>
      <c r="G2274" t="s">
        <v>1008</v>
      </c>
      <c r="H2274">
        <v>1721281806</v>
      </c>
      <c r="I2274" t="s">
        <v>131</v>
      </c>
      <c r="J2274" t="s">
        <v>172</v>
      </c>
      <c r="K2274" t="s">
        <v>152</v>
      </c>
      <c r="L2274" t="s">
        <v>1009</v>
      </c>
      <c r="M2274" t="s">
        <v>1010</v>
      </c>
      <c r="P2274" s="31" t="str">
        <f t="shared" si="108"/>
        <v>Hanimen Homoeo Hall (Dr. Sajal Chakrab)</v>
      </c>
    </row>
    <row r="2275" spans="1:16" hidden="1">
      <c r="A2275" t="str">
        <f t="shared" si="106"/>
        <v>39-417</v>
      </c>
      <c r="B2275">
        <f t="shared" si="107"/>
        <v>39</v>
      </c>
      <c r="C2275">
        <v>417</v>
      </c>
      <c r="D2275" t="s">
        <v>54</v>
      </c>
      <c r="E2275" t="s">
        <v>15923</v>
      </c>
      <c r="F2275">
        <v>13179</v>
      </c>
      <c r="G2275" t="s">
        <v>476</v>
      </c>
      <c r="H2275">
        <v>1748919331</v>
      </c>
      <c r="J2275" t="s">
        <v>10903</v>
      </c>
      <c r="K2275" t="s">
        <v>152</v>
      </c>
      <c r="L2275" t="s">
        <v>12616</v>
      </c>
      <c r="M2275" t="s">
        <v>11173</v>
      </c>
      <c r="P2275" s="31" t="str">
        <f t="shared" si="108"/>
        <v>Hasan Homoeo Hall (Dr. Md Aladdin)</v>
      </c>
    </row>
    <row r="2276" spans="1:16" hidden="1">
      <c r="A2276" t="str">
        <f t="shared" si="106"/>
        <v>40-417</v>
      </c>
      <c r="B2276">
        <f t="shared" si="107"/>
        <v>40</v>
      </c>
      <c r="C2276">
        <v>417</v>
      </c>
      <c r="D2276" t="s">
        <v>54</v>
      </c>
      <c r="E2276" t="s">
        <v>15958</v>
      </c>
      <c r="F2276">
        <v>13195</v>
      </c>
      <c r="G2276" t="s">
        <v>15959</v>
      </c>
      <c r="H2276">
        <v>1730251944</v>
      </c>
      <c r="I2276" t="s">
        <v>131</v>
      </c>
      <c r="J2276" t="s">
        <v>11352</v>
      </c>
      <c r="K2276" t="s">
        <v>152</v>
      </c>
      <c r="L2276" t="s">
        <v>15960</v>
      </c>
      <c r="M2276" t="s">
        <v>11173</v>
      </c>
      <c r="P2276" s="31" t="str">
        <f t="shared" si="108"/>
        <v>Homoeo Halth Chare (Dr Md Sahjahan Mia)</v>
      </c>
    </row>
    <row r="2277" spans="1:16" hidden="1">
      <c r="A2277" t="str">
        <f t="shared" si="106"/>
        <v>41-417</v>
      </c>
      <c r="B2277">
        <f t="shared" si="107"/>
        <v>41</v>
      </c>
      <c r="C2277">
        <v>417</v>
      </c>
      <c r="D2277" t="s">
        <v>54</v>
      </c>
      <c r="E2277" t="s">
        <v>12578</v>
      </c>
      <c r="F2277">
        <v>11603</v>
      </c>
      <c r="G2277" t="s">
        <v>7910</v>
      </c>
      <c r="H2277">
        <v>1714362287</v>
      </c>
      <c r="I2277" t="s">
        <v>131</v>
      </c>
      <c r="J2277" t="s">
        <v>132</v>
      </c>
      <c r="K2277" t="s">
        <v>133</v>
      </c>
      <c r="L2277" t="s">
        <v>12571</v>
      </c>
      <c r="M2277" t="s">
        <v>12579</v>
      </c>
      <c r="P2277" s="31" t="str">
        <f t="shared" si="108"/>
        <v>Homoeo Mission (Sk Das)</v>
      </c>
    </row>
    <row r="2278" spans="1:16" hidden="1">
      <c r="A2278" t="str">
        <f t="shared" si="106"/>
        <v>42-417</v>
      </c>
      <c r="B2278">
        <f t="shared" si="107"/>
        <v>42</v>
      </c>
      <c r="C2278">
        <v>417</v>
      </c>
      <c r="D2278" t="s">
        <v>54</v>
      </c>
      <c r="E2278" t="s">
        <v>1100</v>
      </c>
      <c r="F2278">
        <v>4332</v>
      </c>
      <c r="G2278" t="s">
        <v>1101</v>
      </c>
      <c r="H2278">
        <v>1711383916</v>
      </c>
      <c r="I2278" t="s">
        <v>131</v>
      </c>
      <c r="J2278" t="s">
        <v>230</v>
      </c>
      <c r="K2278" t="s">
        <v>152</v>
      </c>
      <c r="L2278" t="s">
        <v>1098</v>
      </c>
      <c r="M2278" t="s">
        <v>1099</v>
      </c>
      <c r="P2278" s="31" t="str">
        <f t="shared" si="108"/>
        <v>Ibn Sina Homoeo Hall (Dr. Mahadi Hasan)</v>
      </c>
    </row>
    <row r="2279" spans="1:16" hidden="1">
      <c r="A2279" t="str">
        <f t="shared" si="106"/>
        <v>43-417</v>
      </c>
      <c r="B2279">
        <f t="shared" si="107"/>
        <v>43</v>
      </c>
      <c r="C2279">
        <v>417</v>
      </c>
      <c r="D2279" t="s">
        <v>54</v>
      </c>
      <c r="E2279" t="s">
        <v>539</v>
      </c>
      <c r="F2279">
        <v>4333</v>
      </c>
      <c r="G2279" t="s">
        <v>369</v>
      </c>
      <c r="H2279">
        <v>1736718065</v>
      </c>
      <c r="I2279" t="s">
        <v>988</v>
      </c>
      <c r="J2279" t="s">
        <v>230</v>
      </c>
      <c r="K2279" t="s">
        <v>152</v>
      </c>
      <c r="L2279" t="s">
        <v>1098</v>
      </c>
      <c r="M2279" t="s">
        <v>1099</v>
      </c>
      <c r="P2279" s="31" t="str">
        <f t="shared" si="108"/>
        <v>Islami Homoeo Hall (Dr. Habibur Rahman)</v>
      </c>
    </row>
    <row r="2280" spans="1:16" hidden="1">
      <c r="A2280" t="str">
        <f t="shared" si="106"/>
        <v>44-417</v>
      </c>
      <c r="B2280">
        <f t="shared" si="107"/>
        <v>44</v>
      </c>
      <c r="C2280">
        <v>417</v>
      </c>
      <c r="D2280" t="s">
        <v>54</v>
      </c>
      <c r="E2280" t="s">
        <v>1097</v>
      </c>
      <c r="F2280">
        <v>4331</v>
      </c>
      <c r="G2280" t="s">
        <v>149</v>
      </c>
      <c r="H2280">
        <v>1740982549</v>
      </c>
      <c r="I2280" t="s">
        <v>988</v>
      </c>
      <c r="J2280" t="s">
        <v>230</v>
      </c>
      <c r="K2280" t="s">
        <v>133</v>
      </c>
      <c r="L2280" t="s">
        <v>1098</v>
      </c>
      <c r="M2280" t="s">
        <v>1099</v>
      </c>
      <c r="P2280" s="31" t="str">
        <f t="shared" si="108"/>
        <v>Islamia Homoeo Hall (Dr. Homaun Kabir)</v>
      </c>
    </row>
    <row r="2281" spans="1:16" hidden="1">
      <c r="A2281" t="str">
        <f t="shared" si="106"/>
        <v>45-417</v>
      </c>
      <c r="B2281">
        <f t="shared" si="107"/>
        <v>45</v>
      </c>
      <c r="C2281">
        <v>417</v>
      </c>
      <c r="D2281" t="s">
        <v>54</v>
      </c>
      <c r="E2281" t="s">
        <v>974</v>
      </c>
      <c r="F2281">
        <v>4279</v>
      </c>
      <c r="G2281" t="s">
        <v>975</v>
      </c>
      <c r="H2281">
        <v>1728050055</v>
      </c>
      <c r="I2281" t="s">
        <v>131</v>
      </c>
      <c r="J2281" t="s">
        <v>132</v>
      </c>
      <c r="K2281" t="s">
        <v>138</v>
      </c>
      <c r="L2281" t="s">
        <v>972</v>
      </c>
      <c r="M2281" t="s">
        <v>976</v>
      </c>
      <c r="P2281" s="31" t="str">
        <f t="shared" si="108"/>
        <v>Jalmoni Homoeo Hall (Dr. Gobinda Das)</v>
      </c>
    </row>
    <row r="2282" spans="1:16" hidden="1">
      <c r="A2282" t="str">
        <f t="shared" si="106"/>
        <v>46-417</v>
      </c>
      <c r="B2282">
        <f t="shared" si="107"/>
        <v>46</v>
      </c>
      <c r="C2282">
        <v>417</v>
      </c>
      <c r="D2282" t="s">
        <v>54</v>
      </c>
      <c r="E2282" t="s">
        <v>15921</v>
      </c>
      <c r="F2282">
        <v>13178</v>
      </c>
      <c r="G2282" t="s">
        <v>15922</v>
      </c>
      <c r="H2282">
        <v>1711483142</v>
      </c>
      <c r="I2282" t="s">
        <v>131</v>
      </c>
      <c r="J2282" t="s">
        <v>11352</v>
      </c>
      <c r="K2282" t="s">
        <v>152</v>
      </c>
      <c r="L2282" t="s">
        <v>756</v>
      </c>
      <c r="M2282" t="s">
        <v>11173</v>
      </c>
      <c r="P2282" s="31" t="str">
        <f t="shared" si="108"/>
        <v>Jamy Homoeo Hall (Dr. Md .Kamal )</v>
      </c>
    </row>
    <row r="2283" spans="1:16" hidden="1">
      <c r="A2283" t="str">
        <f t="shared" si="106"/>
        <v>47-417</v>
      </c>
      <c r="B2283">
        <f t="shared" si="107"/>
        <v>47</v>
      </c>
      <c r="C2283">
        <v>417</v>
      </c>
      <c r="D2283" t="s">
        <v>54</v>
      </c>
      <c r="E2283" t="s">
        <v>1046</v>
      </c>
      <c r="F2283">
        <v>4310</v>
      </c>
      <c r="G2283" t="s">
        <v>1047</v>
      </c>
      <c r="H2283">
        <v>1716701782</v>
      </c>
      <c r="I2283" t="s">
        <v>131</v>
      </c>
      <c r="J2283" t="s">
        <v>397</v>
      </c>
      <c r="K2283" t="s">
        <v>152</v>
      </c>
      <c r="L2283" t="s">
        <v>1048</v>
      </c>
      <c r="M2283" t="s">
        <v>1048</v>
      </c>
      <c r="P2283" s="31" t="str">
        <f t="shared" si="108"/>
        <v>Janani Ausadaloy (Dr. Bijoy Acharja)</v>
      </c>
    </row>
    <row r="2284" spans="1:16" hidden="1">
      <c r="A2284" t="str">
        <f t="shared" si="106"/>
        <v>48-417</v>
      </c>
      <c r="B2284">
        <f t="shared" si="107"/>
        <v>48</v>
      </c>
      <c r="C2284">
        <v>417</v>
      </c>
      <c r="D2284" t="s">
        <v>54</v>
      </c>
      <c r="E2284" t="s">
        <v>1106</v>
      </c>
      <c r="F2284">
        <v>4337</v>
      </c>
      <c r="G2284" t="s">
        <v>1107</v>
      </c>
      <c r="H2284">
        <v>1740943160</v>
      </c>
      <c r="I2284" t="s">
        <v>131</v>
      </c>
      <c r="J2284" t="s">
        <v>230</v>
      </c>
      <c r="K2284" t="s">
        <v>133</v>
      </c>
      <c r="L2284" t="s">
        <v>1087</v>
      </c>
      <c r="M2284" t="s">
        <v>756</v>
      </c>
      <c r="P2284" s="31" t="str">
        <f t="shared" si="108"/>
        <v>Janaprio Homoeo Hall (Dr. Samiran Datta)</v>
      </c>
    </row>
    <row r="2285" spans="1:16" hidden="1">
      <c r="A2285" t="str">
        <f t="shared" si="106"/>
        <v>49-417</v>
      </c>
      <c r="B2285">
        <f t="shared" si="107"/>
        <v>49</v>
      </c>
      <c r="C2285">
        <v>417</v>
      </c>
      <c r="D2285" t="s">
        <v>54</v>
      </c>
      <c r="E2285" t="s">
        <v>15954</v>
      </c>
      <c r="F2285">
        <v>13193</v>
      </c>
      <c r="G2285" t="s">
        <v>250</v>
      </c>
      <c r="H2285">
        <v>1718062275</v>
      </c>
      <c r="I2285" t="s">
        <v>131</v>
      </c>
      <c r="J2285" t="s">
        <v>10903</v>
      </c>
      <c r="K2285" t="s">
        <v>138</v>
      </c>
      <c r="L2285" t="s">
        <v>15955</v>
      </c>
      <c r="M2285" t="s">
        <v>11173</v>
      </c>
      <c r="P2285" s="31" t="str">
        <f t="shared" si="108"/>
        <v>Janoni Homoeo Hall ( Dr Shunil Chandra Deb)</v>
      </c>
    </row>
    <row r="2286" spans="1:16" hidden="1">
      <c r="A2286" t="str">
        <f t="shared" si="106"/>
        <v>50-417</v>
      </c>
      <c r="B2286">
        <f t="shared" si="107"/>
        <v>50</v>
      </c>
      <c r="C2286">
        <v>417</v>
      </c>
      <c r="D2286" t="s">
        <v>54</v>
      </c>
      <c r="E2286" t="s">
        <v>1058</v>
      </c>
      <c r="F2286">
        <v>4314</v>
      </c>
      <c r="G2286" t="s">
        <v>1059</v>
      </c>
      <c r="H2286">
        <v>1728551130</v>
      </c>
      <c r="I2286" t="s">
        <v>131</v>
      </c>
      <c r="J2286" t="s">
        <v>397</v>
      </c>
      <c r="K2286" t="s">
        <v>133</v>
      </c>
      <c r="L2286" t="s">
        <v>1060</v>
      </c>
      <c r="M2286" t="s">
        <v>1061</v>
      </c>
      <c r="P2286" s="31" t="str">
        <f t="shared" si="108"/>
        <v>Janoseba Homoeo Hall (Dr. Robell Uddin)</v>
      </c>
    </row>
    <row r="2287" spans="1:16" hidden="1">
      <c r="A2287" t="str">
        <f t="shared" si="106"/>
        <v>51-417</v>
      </c>
      <c r="B2287">
        <f t="shared" si="107"/>
        <v>51</v>
      </c>
      <c r="C2287">
        <v>417</v>
      </c>
      <c r="D2287" t="s">
        <v>54</v>
      </c>
      <c r="E2287" t="s">
        <v>1119</v>
      </c>
      <c r="F2287">
        <v>4344</v>
      </c>
      <c r="G2287" t="s">
        <v>1120</v>
      </c>
      <c r="H2287">
        <v>1716940803</v>
      </c>
      <c r="I2287" t="s">
        <v>131</v>
      </c>
      <c r="J2287" t="s">
        <v>274</v>
      </c>
      <c r="K2287" t="s">
        <v>152</v>
      </c>
      <c r="L2287" t="s">
        <v>1116</v>
      </c>
      <c r="M2287" t="s">
        <v>762</v>
      </c>
      <c r="P2287" s="31" t="str">
        <f t="shared" si="108"/>
        <v>Jarman Homoeo Hall (Dr. Tofael  Ahammed)</v>
      </c>
    </row>
    <row r="2288" spans="1:16" hidden="1">
      <c r="A2288" t="str">
        <f t="shared" si="106"/>
        <v>52-417</v>
      </c>
      <c r="B2288">
        <f t="shared" si="107"/>
        <v>52</v>
      </c>
      <c r="C2288">
        <v>417</v>
      </c>
      <c r="D2288" t="s">
        <v>54</v>
      </c>
      <c r="E2288" t="s">
        <v>1136</v>
      </c>
      <c r="F2288">
        <v>4357</v>
      </c>
      <c r="G2288" t="s">
        <v>1120</v>
      </c>
      <c r="H2288">
        <v>1749440594</v>
      </c>
      <c r="I2288" t="s">
        <v>131</v>
      </c>
      <c r="J2288" t="s">
        <v>274</v>
      </c>
      <c r="K2288" t="s">
        <v>152</v>
      </c>
      <c r="L2288" t="s">
        <v>1116</v>
      </c>
      <c r="M2288" t="s">
        <v>1137</v>
      </c>
      <c r="P2288" s="31" t="str">
        <f t="shared" si="108"/>
        <v>Jarman Homoeo Hall (Dr. Faysal Akangi)</v>
      </c>
    </row>
    <row r="2289" spans="1:16" hidden="1">
      <c r="A2289" t="str">
        <f t="shared" si="106"/>
        <v>53-417</v>
      </c>
      <c r="B2289">
        <f t="shared" si="107"/>
        <v>53</v>
      </c>
      <c r="C2289">
        <v>417</v>
      </c>
      <c r="D2289" t="s">
        <v>54</v>
      </c>
      <c r="E2289" t="s">
        <v>1068</v>
      </c>
      <c r="F2289">
        <v>4318</v>
      </c>
      <c r="G2289" t="s">
        <v>1069</v>
      </c>
      <c r="H2289">
        <v>1788563637</v>
      </c>
      <c r="I2289" t="s">
        <v>988</v>
      </c>
      <c r="J2289" t="s">
        <v>397</v>
      </c>
      <c r="K2289" t="s">
        <v>133</v>
      </c>
      <c r="L2289" t="s">
        <v>1060</v>
      </c>
      <c r="M2289" t="s">
        <v>1063</v>
      </c>
      <c r="P2289" s="31" t="str">
        <f t="shared" si="108"/>
        <v>Jiban Homoeo Hall (Dr. Jutis Chandra)</v>
      </c>
    </row>
    <row r="2290" spans="1:16" hidden="1">
      <c r="A2290" t="str">
        <f t="shared" si="106"/>
        <v>54-417</v>
      </c>
      <c r="B2290">
        <f t="shared" si="107"/>
        <v>54</v>
      </c>
      <c r="C2290">
        <v>417</v>
      </c>
      <c r="D2290" t="s">
        <v>54</v>
      </c>
      <c r="E2290" t="s">
        <v>15964</v>
      </c>
      <c r="F2290">
        <v>13198</v>
      </c>
      <c r="G2290" t="s">
        <v>13497</v>
      </c>
      <c r="H2290">
        <v>1714455704</v>
      </c>
      <c r="I2290" t="s">
        <v>131</v>
      </c>
      <c r="J2290" t="s">
        <v>11352</v>
      </c>
      <c r="K2290" t="s">
        <v>152</v>
      </c>
      <c r="L2290" t="s">
        <v>15963</v>
      </c>
      <c r="M2290" t="s">
        <v>11173</v>
      </c>
      <c r="P2290" s="31" t="str">
        <f t="shared" si="108"/>
        <v>Jonopreo Homoeo Hall (Drmohin Uddin Mojumdar)</v>
      </c>
    </row>
    <row r="2291" spans="1:16" hidden="1">
      <c r="A2291" t="str">
        <f t="shared" si="106"/>
        <v>55-417</v>
      </c>
      <c r="B2291">
        <f t="shared" si="107"/>
        <v>55</v>
      </c>
      <c r="C2291">
        <v>417</v>
      </c>
      <c r="D2291" t="s">
        <v>54</v>
      </c>
      <c r="E2291" t="s">
        <v>12583</v>
      </c>
      <c r="F2291">
        <v>11605</v>
      </c>
      <c r="G2291" t="s">
        <v>12584</v>
      </c>
      <c r="H2291">
        <v>1714455704</v>
      </c>
      <c r="I2291" t="s">
        <v>131</v>
      </c>
      <c r="J2291" t="s">
        <v>132</v>
      </c>
      <c r="K2291" t="s">
        <v>133</v>
      </c>
      <c r="L2291" t="s">
        <v>12571</v>
      </c>
      <c r="M2291" t="s">
        <v>12577</v>
      </c>
      <c r="P2291" s="31" t="str">
        <f t="shared" si="108"/>
        <v>Jonoprio Homeo Hall (Mohiuddin Mojumdar )</v>
      </c>
    </row>
    <row r="2292" spans="1:16" hidden="1">
      <c r="A2292" t="str">
        <f t="shared" si="106"/>
        <v>56-417</v>
      </c>
      <c r="B2292">
        <f t="shared" si="107"/>
        <v>56</v>
      </c>
      <c r="C2292">
        <v>417</v>
      </c>
      <c r="D2292" t="s">
        <v>54</v>
      </c>
      <c r="E2292" t="s">
        <v>12611</v>
      </c>
      <c r="F2292">
        <v>11614</v>
      </c>
      <c r="G2292" t="s">
        <v>12612</v>
      </c>
      <c r="H2292">
        <v>1778323396</v>
      </c>
      <c r="I2292" t="s">
        <v>131</v>
      </c>
      <c r="J2292" t="s">
        <v>10903</v>
      </c>
      <c r="K2292" t="s">
        <v>152</v>
      </c>
      <c r="L2292" t="s">
        <v>11173</v>
      </c>
      <c r="M2292" t="s">
        <v>12613</v>
      </c>
      <c r="P2292" s="31" t="str">
        <f t="shared" si="108"/>
        <v>Jonoshastho Homeo Hall (Dr. Sm. Shohan)</v>
      </c>
    </row>
    <row r="2293" spans="1:16" hidden="1">
      <c r="A2293" t="str">
        <f t="shared" si="106"/>
        <v>57-417</v>
      </c>
      <c r="B2293">
        <f t="shared" si="107"/>
        <v>57</v>
      </c>
      <c r="C2293">
        <v>417</v>
      </c>
      <c r="D2293" t="s">
        <v>54</v>
      </c>
      <c r="E2293" t="s">
        <v>15976</v>
      </c>
      <c r="F2293">
        <v>13204</v>
      </c>
      <c r="G2293" t="s">
        <v>15977</v>
      </c>
      <c r="H2293">
        <v>1778323396</v>
      </c>
      <c r="I2293" t="s">
        <v>131</v>
      </c>
      <c r="J2293" t="s">
        <v>10892</v>
      </c>
      <c r="K2293" t="s">
        <v>138</v>
      </c>
      <c r="L2293" t="s">
        <v>11173</v>
      </c>
      <c r="M2293" t="s">
        <v>11173</v>
      </c>
      <c r="P2293" s="31" t="str">
        <f t="shared" si="108"/>
        <v>Jonoshastho Homoeo Hall (Dr M A Shohan)</v>
      </c>
    </row>
    <row r="2294" spans="1:16" hidden="1">
      <c r="A2294" t="str">
        <f t="shared" si="106"/>
        <v>58-417</v>
      </c>
      <c r="B2294">
        <f t="shared" si="107"/>
        <v>58</v>
      </c>
      <c r="C2294">
        <v>417</v>
      </c>
      <c r="D2294" t="s">
        <v>54</v>
      </c>
      <c r="E2294" t="s">
        <v>15951</v>
      </c>
      <c r="F2294">
        <v>13192</v>
      </c>
      <c r="G2294" t="s">
        <v>15952</v>
      </c>
      <c r="H2294">
        <v>1727622597</v>
      </c>
      <c r="I2294" t="s">
        <v>131</v>
      </c>
      <c r="J2294" t="s">
        <v>10889</v>
      </c>
      <c r="K2294" t="s">
        <v>138</v>
      </c>
      <c r="L2294" t="s">
        <v>15953</v>
      </c>
      <c r="M2294" t="s">
        <v>11173</v>
      </c>
      <c r="P2294" s="31" t="str">
        <f t="shared" si="108"/>
        <v>Joy Durgha Homoeo Vhall (Dr Hemangsu Rownodeb)</v>
      </c>
    </row>
    <row r="2295" spans="1:16" hidden="1">
      <c r="A2295" t="str">
        <f t="shared" si="106"/>
        <v>59-417</v>
      </c>
      <c r="B2295">
        <f t="shared" si="107"/>
        <v>59</v>
      </c>
      <c r="C2295">
        <v>417</v>
      </c>
      <c r="D2295" t="s">
        <v>54</v>
      </c>
      <c r="E2295" t="s">
        <v>970</v>
      </c>
      <c r="F2295">
        <v>4278</v>
      </c>
      <c r="G2295" t="s">
        <v>971</v>
      </c>
      <c r="H2295">
        <v>1711966672</v>
      </c>
      <c r="I2295" t="s">
        <v>131</v>
      </c>
      <c r="J2295" t="s">
        <v>132</v>
      </c>
      <c r="K2295" t="s">
        <v>138</v>
      </c>
      <c r="L2295" t="s">
        <v>972</v>
      </c>
      <c r="M2295" t="s">
        <v>973</v>
      </c>
      <c r="P2295" s="31" t="str">
        <f t="shared" si="108"/>
        <v>Kamal Homoeo Clinic (Dr. Md. Selim)</v>
      </c>
    </row>
    <row r="2296" spans="1:16" hidden="1">
      <c r="A2296" t="str">
        <f t="shared" si="106"/>
        <v>60-417</v>
      </c>
      <c r="B2296">
        <f t="shared" si="107"/>
        <v>60</v>
      </c>
      <c r="C2296">
        <v>417</v>
      </c>
      <c r="D2296" t="s">
        <v>54</v>
      </c>
      <c r="E2296" t="s">
        <v>1062</v>
      </c>
      <c r="F2296">
        <v>4315</v>
      </c>
      <c r="G2296" t="s">
        <v>425</v>
      </c>
      <c r="H2296">
        <v>1717889012</v>
      </c>
      <c r="I2296" t="s">
        <v>131</v>
      </c>
      <c r="J2296" t="s">
        <v>397</v>
      </c>
      <c r="K2296" t="s">
        <v>152</v>
      </c>
      <c r="L2296" t="s">
        <v>1060</v>
      </c>
      <c r="M2296" t="s">
        <v>1063</v>
      </c>
      <c r="P2296" s="31" t="str">
        <f t="shared" si="108"/>
        <v>Kamal Homoeo Hall (Dr. Kamal Shah)</v>
      </c>
    </row>
    <row r="2297" spans="1:16" hidden="1">
      <c r="A2297" t="str">
        <f t="shared" si="106"/>
        <v>61-417</v>
      </c>
      <c r="B2297">
        <f t="shared" si="107"/>
        <v>61</v>
      </c>
      <c r="C2297">
        <v>417</v>
      </c>
      <c r="D2297" t="s">
        <v>54</v>
      </c>
      <c r="E2297" t="s">
        <v>12614</v>
      </c>
      <c r="F2297">
        <v>11615</v>
      </c>
      <c r="G2297" t="s">
        <v>12615</v>
      </c>
      <c r="I2297" t="s">
        <v>131</v>
      </c>
      <c r="J2297" t="s">
        <v>10900</v>
      </c>
      <c r="K2297" t="s">
        <v>1315</v>
      </c>
      <c r="L2297" t="s">
        <v>12616</v>
      </c>
      <c r="M2297" t="s">
        <v>12617</v>
      </c>
      <c r="P2297" s="31" t="str">
        <f t="shared" si="108"/>
        <v>Kamrul Homeo Hall (Dr. Kamrul Islam)</v>
      </c>
    </row>
    <row r="2298" spans="1:16" hidden="1">
      <c r="A2298" t="str">
        <f t="shared" si="106"/>
        <v>62-417</v>
      </c>
      <c r="B2298">
        <f t="shared" si="107"/>
        <v>62</v>
      </c>
      <c r="C2298">
        <v>417</v>
      </c>
      <c r="D2298" t="s">
        <v>54</v>
      </c>
      <c r="E2298" t="s">
        <v>983</v>
      </c>
      <c r="F2298">
        <v>4283</v>
      </c>
      <c r="G2298" t="s">
        <v>984</v>
      </c>
      <c r="H2298">
        <v>1720374609</v>
      </c>
      <c r="I2298" t="s">
        <v>985</v>
      </c>
      <c r="J2298" t="s">
        <v>132</v>
      </c>
      <c r="K2298" t="s">
        <v>133</v>
      </c>
      <c r="L2298" t="s">
        <v>972</v>
      </c>
      <c r="M2298" t="s">
        <v>982</v>
      </c>
      <c r="P2298" s="31" t="str">
        <f t="shared" si="108"/>
        <v>Lokanath Pharmacy (Dr. Arun Kumar)</v>
      </c>
    </row>
    <row r="2299" spans="1:16" hidden="1">
      <c r="A2299" t="str">
        <f t="shared" si="106"/>
        <v>63-417</v>
      </c>
      <c r="B2299">
        <f t="shared" si="107"/>
        <v>63</v>
      </c>
      <c r="C2299">
        <v>417</v>
      </c>
      <c r="D2299" t="s">
        <v>54</v>
      </c>
      <c r="E2299" t="s">
        <v>12591</v>
      </c>
      <c r="F2299">
        <v>11608</v>
      </c>
      <c r="G2299" t="s">
        <v>638</v>
      </c>
      <c r="H2299">
        <v>1768640318</v>
      </c>
      <c r="I2299" t="s">
        <v>131</v>
      </c>
      <c r="J2299" t="s">
        <v>10892</v>
      </c>
      <c r="K2299" t="s">
        <v>133</v>
      </c>
      <c r="L2299" t="s">
        <v>12592</v>
      </c>
      <c r="M2299" t="s">
        <v>12593</v>
      </c>
      <c r="P2299" s="31" t="str">
        <f t="shared" si="108"/>
        <v>Ma Homoeo Hall (Asma Akhtar)</v>
      </c>
    </row>
    <row r="2300" spans="1:16" hidden="1">
      <c r="A2300" t="str">
        <f t="shared" si="106"/>
        <v>64-417</v>
      </c>
      <c r="B2300">
        <f t="shared" si="107"/>
        <v>64</v>
      </c>
      <c r="C2300">
        <v>417</v>
      </c>
      <c r="D2300" t="s">
        <v>54</v>
      </c>
      <c r="E2300" t="s">
        <v>12618</v>
      </c>
      <c r="F2300">
        <v>11616</v>
      </c>
      <c r="G2300" t="s">
        <v>12619</v>
      </c>
      <c r="H2300">
        <v>1760794949</v>
      </c>
      <c r="I2300" t="s">
        <v>131</v>
      </c>
      <c r="J2300" t="s">
        <v>10900</v>
      </c>
      <c r="K2300" t="s">
        <v>1315</v>
      </c>
      <c r="L2300" t="s">
        <v>11173</v>
      </c>
      <c r="M2300" t="s">
        <v>12620</v>
      </c>
      <c r="P2300" s="31" t="str">
        <f t="shared" si="108"/>
        <v>Ma Woushadaloy (Dr Pal)</v>
      </c>
    </row>
    <row r="2301" spans="1:16" hidden="1">
      <c r="A2301" t="str">
        <f t="shared" si="106"/>
        <v>65-417</v>
      </c>
      <c r="B2301">
        <f t="shared" si="107"/>
        <v>65</v>
      </c>
      <c r="C2301">
        <v>417</v>
      </c>
      <c r="D2301" t="s">
        <v>54</v>
      </c>
      <c r="E2301" t="s">
        <v>1094</v>
      </c>
      <c r="F2301">
        <v>4330</v>
      </c>
      <c r="G2301" t="s">
        <v>1095</v>
      </c>
      <c r="H2301">
        <v>1714971133</v>
      </c>
      <c r="I2301" t="s">
        <v>131</v>
      </c>
      <c r="J2301" t="s">
        <v>230</v>
      </c>
      <c r="K2301" t="s">
        <v>133</v>
      </c>
      <c r="L2301" t="s">
        <v>1087</v>
      </c>
      <c r="M2301" t="s">
        <v>1096</v>
      </c>
      <c r="P2301" s="31" t="str">
        <f t="shared" si="108"/>
        <v>Maa  Homoeo Hall (Dr. Shamim Ahmed)</v>
      </c>
    </row>
    <row r="2302" spans="1:16" hidden="1">
      <c r="A2302" t="str">
        <f t="shared" si="106"/>
        <v>66-417</v>
      </c>
      <c r="B2302">
        <f t="shared" si="107"/>
        <v>66</v>
      </c>
      <c r="C2302">
        <v>417</v>
      </c>
      <c r="D2302" t="s">
        <v>54</v>
      </c>
      <c r="E2302" t="s">
        <v>1110</v>
      </c>
      <c r="F2302">
        <v>4340</v>
      </c>
      <c r="G2302" t="s">
        <v>1111</v>
      </c>
      <c r="H2302">
        <v>1720549877</v>
      </c>
      <c r="I2302" t="s">
        <v>131</v>
      </c>
      <c r="J2302" t="s">
        <v>230</v>
      </c>
      <c r="K2302" t="s">
        <v>152</v>
      </c>
      <c r="L2302" t="s">
        <v>1087</v>
      </c>
      <c r="M2302" t="s">
        <v>756</v>
      </c>
      <c r="P2302" s="31" t="str">
        <f t="shared" si="108"/>
        <v>Maa Homoeo Hall (Dr. Rasendra Chandra)</v>
      </c>
    </row>
    <row r="2303" spans="1:16" hidden="1">
      <c r="A2303" t="str">
        <f t="shared" si="106"/>
        <v>67-417</v>
      </c>
      <c r="B2303">
        <f t="shared" si="107"/>
        <v>67</v>
      </c>
      <c r="C2303">
        <v>417</v>
      </c>
      <c r="D2303" t="s">
        <v>54</v>
      </c>
      <c r="E2303" t="s">
        <v>1112</v>
      </c>
      <c r="F2303">
        <v>4341</v>
      </c>
      <c r="G2303" t="s">
        <v>1111</v>
      </c>
      <c r="H2303">
        <v>1718539138</v>
      </c>
      <c r="I2303" t="s">
        <v>131</v>
      </c>
      <c r="J2303" t="s">
        <v>230</v>
      </c>
      <c r="K2303" t="s">
        <v>133</v>
      </c>
      <c r="L2303" t="s">
        <v>1087</v>
      </c>
      <c r="M2303" t="s">
        <v>1113</v>
      </c>
      <c r="P2303" s="31" t="str">
        <f t="shared" si="108"/>
        <v>Maa Homoeo Hall (Dr. Golam Kibria)</v>
      </c>
    </row>
    <row r="2304" spans="1:16" hidden="1">
      <c r="A2304" t="str">
        <f t="shared" si="106"/>
        <v>68-417</v>
      </c>
      <c r="B2304">
        <f t="shared" si="107"/>
        <v>68</v>
      </c>
      <c r="C2304">
        <v>417</v>
      </c>
      <c r="D2304" t="s">
        <v>54</v>
      </c>
      <c r="E2304" t="s">
        <v>1064</v>
      </c>
      <c r="F2304">
        <v>4316</v>
      </c>
      <c r="G2304" t="s">
        <v>1065</v>
      </c>
      <c r="H2304">
        <v>0</v>
      </c>
      <c r="I2304" t="s">
        <v>131</v>
      </c>
      <c r="J2304" t="s">
        <v>397</v>
      </c>
      <c r="K2304" t="s">
        <v>133</v>
      </c>
      <c r="L2304" t="s">
        <v>1060</v>
      </c>
      <c r="M2304" t="s">
        <v>1063</v>
      </c>
      <c r="P2304" s="31" t="str">
        <f t="shared" si="108"/>
        <v>Mamun Homoeo Hall (Dr. Safiqur Rahman)</v>
      </c>
    </row>
    <row r="2305" spans="1:16" hidden="1">
      <c r="A2305" t="str">
        <f t="shared" si="106"/>
        <v>69-417</v>
      </c>
      <c r="B2305">
        <f t="shared" si="107"/>
        <v>69</v>
      </c>
      <c r="C2305">
        <v>417</v>
      </c>
      <c r="D2305" t="s">
        <v>54</v>
      </c>
      <c r="E2305" t="s">
        <v>1122</v>
      </c>
      <c r="F2305">
        <v>4346</v>
      </c>
      <c r="G2305" t="s">
        <v>1123</v>
      </c>
      <c r="H2305">
        <v>1732007192</v>
      </c>
      <c r="I2305" t="s">
        <v>131</v>
      </c>
      <c r="J2305" t="s">
        <v>274</v>
      </c>
      <c r="K2305" t="s">
        <v>133</v>
      </c>
      <c r="L2305" t="s">
        <v>1116</v>
      </c>
      <c r="M2305" t="s">
        <v>1124</v>
      </c>
      <c r="P2305" s="31" t="str">
        <f t="shared" si="108"/>
        <v>Manna Homoeo Hall (Dr. Md. A Motin)</v>
      </c>
    </row>
    <row r="2306" spans="1:16" hidden="1">
      <c r="A2306" t="str">
        <f t="shared" ref="A2306:A2369" si="109">B2306&amp;"-"&amp;C2306</f>
        <v>70-417</v>
      </c>
      <c r="B2306">
        <f t="shared" ref="B2306:B2369" si="110">IF(C2306=C2305,B2305+1,1)</f>
        <v>70</v>
      </c>
      <c r="C2306">
        <v>417</v>
      </c>
      <c r="D2306" t="s">
        <v>54</v>
      </c>
      <c r="E2306" t="s">
        <v>1042</v>
      </c>
      <c r="F2306">
        <v>4309</v>
      </c>
      <c r="G2306" t="s">
        <v>1043</v>
      </c>
      <c r="H2306">
        <v>1732565796</v>
      </c>
      <c r="I2306" t="s">
        <v>1044</v>
      </c>
      <c r="J2306" t="s">
        <v>172</v>
      </c>
      <c r="K2306" t="s">
        <v>152</v>
      </c>
      <c r="L2306" t="s">
        <v>972</v>
      </c>
      <c r="M2306" t="s">
        <v>1045</v>
      </c>
      <c r="P2306" s="31" t="str">
        <f t="shared" ref="P2306:P2369" si="111">PROPER(G2306&amp;" ("&amp;E2306&amp;")")</f>
        <v>Mili Pharmachy (Dr. Nurul Amin)</v>
      </c>
    </row>
    <row r="2307" spans="1:16" hidden="1">
      <c r="A2307" t="str">
        <f t="shared" si="109"/>
        <v>71-417</v>
      </c>
      <c r="B2307">
        <f t="shared" si="110"/>
        <v>71</v>
      </c>
      <c r="C2307">
        <v>417</v>
      </c>
      <c r="D2307" t="s">
        <v>54</v>
      </c>
      <c r="E2307" t="s">
        <v>15948</v>
      </c>
      <c r="F2307">
        <v>13190</v>
      </c>
      <c r="G2307" t="s">
        <v>1559</v>
      </c>
      <c r="H2307">
        <v>1770049344</v>
      </c>
      <c r="I2307" t="s">
        <v>131</v>
      </c>
      <c r="J2307" t="s">
        <v>10903</v>
      </c>
      <c r="K2307" t="s">
        <v>133</v>
      </c>
      <c r="L2307" t="s">
        <v>15949</v>
      </c>
      <c r="M2307" t="s">
        <v>11173</v>
      </c>
      <c r="P2307" s="31" t="str">
        <f t="shared" si="111"/>
        <v>Milon Homoeo Hall (Dr Mokhlesur Rahman)</v>
      </c>
    </row>
    <row r="2308" spans="1:16" hidden="1">
      <c r="A2308" t="str">
        <f t="shared" si="109"/>
        <v>72-417</v>
      </c>
      <c r="B2308">
        <f t="shared" si="110"/>
        <v>72</v>
      </c>
      <c r="C2308">
        <v>417</v>
      </c>
      <c r="D2308" t="s">
        <v>54</v>
      </c>
      <c r="E2308" t="s">
        <v>1125</v>
      </c>
      <c r="F2308">
        <v>4348</v>
      </c>
      <c r="G2308" t="s">
        <v>1126</v>
      </c>
      <c r="H2308">
        <v>1724829640</v>
      </c>
      <c r="I2308" t="s">
        <v>988</v>
      </c>
      <c r="J2308" t="s">
        <v>274</v>
      </c>
      <c r="K2308" t="s">
        <v>133</v>
      </c>
      <c r="L2308" t="s">
        <v>1116</v>
      </c>
      <c r="M2308" t="s">
        <v>1124</v>
      </c>
      <c r="P2308" s="31" t="str">
        <f t="shared" si="111"/>
        <v>Mitali Homoeo Hall (Dr.  A. Sattar)</v>
      </c>
    </row>
    <row r="2309" spans="1:16" hidden="1">
      <c r="A2309" t="str">
        <f t="shared" si="109"/>
        <v>73-417</v>
      </c>
      <c r="B2309">
        <f t="shared" si="110"/>
        <v>73</v>
      </c>
      <c r="C2309">
        <v>417</v>
      </c>
      <c r="D2309" t="s">
        <v>54</v>
      </c>
      <c r="E2309" t="s">
        <v>1082</v>
      </c>
      <c r="F2309">
        <v>4325</v>
      </c>
      <c r="G2309" t="s">
        <v>1083</v>
      </c>
      <c r="H2309">
        <v>1712321012</v>
      </c>
      <c r="I2309" t="s">
        <v>131</v>
      </c>
      <c r="J2309" t="s">
        <v>397</v>
      </c>
      <c r="K2309" t="s">
        <v>138</v>
      </c>
      <c r="L2309" t="s">
        <v>972</v>
      </c>
      <c r="M2309" t="s">
        <v>1084</v>
      </c>
      <c r="P2309" s="31" t="str">
        <f t="shared" si="111"/>
        <v>Mohamaya Homoeo Hall (Dr. Prosantu Vaumik)</v>
      </c>
    </row>
    <row r="2310" spans="1:16" hidden="1">
      <c r="A2310" t="str">
        <f t="shared" si="109"/>
        <v>74-417</v>
      </c>
      <c r="B2310">
        <f t="shared" si="110"/>
        <v>74</v>
      </c>
      <c r="C2310">
        <v>417</v>
      </c>
      <c r="D2310" t="s">
        <v>54</v>
      </c>
      <c r="E2310" t="s">
        <v>977</v>
      </c>
      <c r="F2310">
        <v>4280</v>
      </c>
      <c r="G2310" t="s">
        <v>978</v>
      </c>
      <c r="H2310">
        <v>1758141550</v>
      </c>
      <c r="I2310" t="s">
        <v>131</v>
      </c>
      <c r="J2310" t="s">
        <v>132</v>
      </c>
      <c r="K2310" t="s">
        <v>138</v>
      </c>
      <c r="L2310" t="s">
        <v>972</v>
      </c>
      <c r="M2310" t="s">
        <v>979</v>
      </c>
      <c r="P2310" s="31" t="str">
        <f t="shared" si="111"/>
        <v>Mokta Homoeo Hall (Gaubaddan Talukdar)</v>
      </c>
    </row>
    <row r="2311" spans="1:16" hidden="1">
      <c r="A2311" t="str">
        <f t="shared" si="109"/>
        <v>75-417</v>
      </c>
      <c r="B2311">
        <f t="shared" si="110"/>
        <v>75</v>
      </c>
      <c r="C2311">
        <v>417</v>
      </c>
      <c r="D2311" t="s">
        <v>54</v>
      </c>
      <c r="E2311" t="s">
        <v>1052</v>
      </c>
      <c r="F2311">
        <v>4312</v>
      </c>
      <c r="G2311" t="s">
        <v>1053</v>
      </c>
      <c r="H2311">
        <v>1727726928</v>
      </c>
      <c r="I2311" t="s">
        <v>131</v>
      </c>
      <c r="J2311" t="s">
        <v>397</v>
      </c>
      <c r="K2311" t="s">
        <v>152</v>
      </c>
      <c r="L2311" t="s">
        <v>1048</v>
      </c>
      <c r="M2311" t="s">
        <v>1054</v>
      </c>
      <c r="P2311" s="31" t="str">
        <f t="shared" si="111"/>
        <v>Montola Homoeo Hall (Dr. Md. Nasir Uddin)</v>
      </c>
    </row>
    <row r="2312" spans="1:16" hidden="1">
      <c r="A2312" t="str">
        <f t="shared" si="109"/>
        <v>76-417</v>
      </c>
      <c r="B2312">
        <f t="shared" si="110"/>
        <v>76</v>
      </c>
      <c r="C2312">
        <v>417</v>
      </c>
      <c r="D2312" t="s">
        <v>54</v>
      </c>
      <c r="E2312" t="s">
        <v>1017</v>
      </c>
      <c r="F2312">
        <v>4298</v>
      </c>
      <c r="G2312" t="s">
        <v>1018</v>
      </c>
      <c r="H2312">
        <v>1843306076</v>
      </c>
      <c r="I2312" t="s">
        <v>131</v>
      </c>
      <c r="J2312" t="s">
        <v>172</v>
      </c>
      <c r="K2312" t="s">
        <v>152</v>
      </c>
      <c r="L2312" t="s">
        <v>1009</v>
      </c>
      <c r="M2312" t="s">
        <v>1016</v>
      </c>
      <c r="P2312" s="31" t="str">
        <f t="shared" si="111"/>
        <v>Monwara Homoeo Hall (Dr. Mahabub Uddin)</v>
      </c>
    </row>
    <row r="2313" spans="1:16" hidden="1">
      <c r="A2313" t="str">
        <f t="shared" si="109"/>
        <v>77-417</v>
      </c>
      <c r="B2313">
        <f t="shared" si="110"/>
        <v>77</v>
      </c>
      <c r="C2313">
        <v>417</v>
      </c>
      <c r="D2313" t="s">
        <v>54</v>
      </c>
      <c r="E2313" t="s">
        <v>15938</v>
      </c>
      <c r="F2313">
        <v>13186</v>
      </c>
      <c r="G2313" t="s">
        <v>9899</v>
      </c>
      <c r="H2313">
        <v>1731096388</v>
      </c>
      <c r="I2313" t="s">
        <v>131</v>
      </c>
      <c r="J2313" t="s">
        <v>11352</v>
      </c>
      <c r="K2313" t="s">
        <v>152</v>
      </c>
      <c r="L2313" t="s">
        <v>15939</v>
      </c>
      <c r="M2313" t="s">
        <v>11173</v>
      </c>
      <c r="P2313" s="31" t="str">
        <f t="shared" si="111"/>
        <v>Mordarn Homoeo Hall (Dr Abdul Haiy)</v>
      </c>
    </row>
    <row r="2314" spans="1:16" hidden="1">
      <c r="A2314" t="str">
        <f t="shared" si="109"/>
        <v>78-417</v>
      </c>
      <c r="B2314">
        <f t="shared" si="110"/>
        <v>78</v>
      </c>
      <c r="C2314">
        <v>417</v>
      </c>
      <c r="D2314" t="s">
        <v>54</v>
      </c>
      <c r="E2314" t="s">
        <v>12589</v>
      </c>
      <c r="F2314">
        <v>11607</v>
      </c>
      <c r="G2314" t="s">
        <v>12590</v>
      </c>
      <c r="H2314">
        <v>1717446546</v>
      </c>
      <c r="I2314" t="s">
        <v>131</v>
      </c>
      <c r="J2314" t="s">
        <v>132</v>
      </c>
      <c r="K2314" t="s">
        <v>1315</v>
      </c>
      <c r="L2314" t="s">
        <v>12587</v>
      </c>
      <c r="P2314" s="31" t="str">
        <f t="shared" si="111"/>
        <v>Motien Foundation (M A Motien)</v>
      </c>
    </row>
    <row r="2315" spans="1:16" hidden="1">
      <c r="A2315" t="str">
        <f t="shared" si="109"/>
        <v>79-417</v>
      </c>
      <c r="B2315">
        <f t="shared" si="110"/>
        <v>79</v>
      </c>
      <c r="C2315">
        <v>417</v>
      </c>
      <c r="D2315" t="s">
        <v>54</v>
      </c>
      <c r="E2315" t="s">
        <v>15961</v>
      </c>
      <c r="F2315">
        <v>13196</v>
      </c>
      <c r="G2315" t="s">
        <v>9983</v>
      </c>
      <c r="H2315">
        <v>1717446546</v>
      </c>
      <c r="I2315" t="s">
        <v>131</v>
      </c>
      <c r="J2315" t="s">
        <v>10903</v>
      </c>
      <c r="K2315" t="s">
        <v>152</v>
      </c>
      <c r="L2315" t="s">
        <v>11173</v>
      </c>
      <c r="M2315" t="s">
        <v>11173</v>
      </c>
      <c r="P2315" s="31" t="str">
        <f t="shared" si="111"/>
        <v>Motin Homoeo Hall (Dr M A Motin)</v>
      </c>
    </row>
    <row r="2316" spans="1:16" hidden="1">
      <c r="A2316" t="str">
        <f t="shared" si="109"/>
        <v>80-417</v>
      </c>
      <c r="B2316">
        <f t="shared" si="110"/>
        <v>80</v>
      </c>
      <c r="C2316">
        <v>417</v>
      </c>
      <c r="D2316" t="s">
        <v>54</v>
      </c>
      <c r="E2316" t="s">
        <v>11284</v>
      </c>
      <c r="F2316">
        <v>11158</v>
      </c>
      <c r="G2316" t="s">
        <v>11608</v>
      </c>
      <c r="H2316">
        <v>1934448286</v>
      </c>
      <c r="I2316">
        <v>0</v>
      </c>
      <c r="J2316">
        <v>0</v>
      </c>
      <c r="K2316" t="s">
        <v>138</v>
      </c>
      <c r="L2316" t="s">
        <v>11173</v>
      </c>
      <c r="M2316" t="s">
        <v>11173</v>
      </c>
      <c r="P2316" s="31" t="str">
        <f t="shared" si="111"/>
        <v>Mpo-Imran Hossain-Hobigonj (Self Stock)</v>
      </c>
    </row>
    <row r="2317" spans="1:16" hidden="1">
      <c r="A2317" t="str">
        <f t="shared" si="109"/>
        <v>81-417</v>
      </c>
      <c r="B2317">
        <f t="shared" si="110"/>
        <v>81</v>
      </c>
      <c r="C2317">
        <v>417</v>
      </c>
      <c r="D2317" t="s">
        <v>54</v>
      </c>
      <c r="E2317" t="s">
        <v>1025</v>
      </c>
      <c r="F2317">
        <v>4301</v>
      </c>
      <c r="G2317" t="s">
        <v>1026</v>
      </c>
      <c r="H2317">
        <v>1911815150</v>
      </c>
      <c r="I2317" t="s">
        <v>131</v>
      </c>
      <c r="J2317" t="s">
        <v>172</v>
      </c>
      <c r="K2317" t="s">
        <v>133</v>
      </c>
      <c r="L2317" t="s">
        <v>1027</v>
      </c>
      <c r="M2317" t="s">
        <v>1024</v>
      </c>
      <c r="P2317" s="31" t="str">
        <f t="shared" si="111"/>
        <v>Nazat Homoeo Hall (Dr. Mohsin Saed)</v>
      </c>
    </row>
    <row r="2318" spans="1:16" hidden="1">
      <c r="A2318" t="str">
        <f t="shared" si="109"/>
        <v>82-417</v>
      </c>
      <c r="B2318">
        <f t="shared" si="110"/>
        <v>82</v>
      </c>
      <c r="C2318">
        <v>417</v>
      </c>
      <c r="D2318" t="s">
        <v>54</v>
      </c>
      <c r="E2318" t="s">
        <v>15956</v>
      </c>
      <c r="F2318">
        <v>13194</v>
      </c>
      <c r="G2318" t="s">
        <v>15957</v>
      </c>
      <c r="H2318">
        <v>1712454460</v>
      </c>
      <c r="I2318" t="s">
        <v>131</v>
      </c>
      <c r="J2318" t="s">
        <v>10892</v>
      </c>
      <c r="K2318" t="s">
        <v>138</v>
      </c>
      <c r="L2318" t="s">
        <v>15930</v>
      </c>
      <c r="M2318" t="s">
        <v>11173</v>
      </c>
      <c r="P2318" s="31" t="str">
        <f t="shared" si="111"/>
        <v>New Chandra Chumar Homoeo Hall (Dr Shameron Chandra Das)</v>
      </c>
    </row>
    <row r="2319" spans="1:16" hidden="1">
      <c r="A2319" t="str">
        <f t="shared" si="109"/>
        <v>83-417</v>
      </c>
      <c r="B2319">
        <f t="shared" si="110"/>
        <v>83</v>
      </c>
      <c r="C2319">
        <v>417</v>
      </c>
      <c r="D2319" t="s">
        <v>54</v>
      </c>
      <c r="E2319" t="s">
        <v>1055</v>
      </c>
      <c r="F2319">
        <v>4313</v>
      </c>
      <c r="G2319" t="s">
        <v>1056</v>
      </c>
      <c r="H2319">
        <v>1712484460</v>
      </c>
      <c r="I2319" t="s">
        <v>131</v>
      </c>
      <c r="J2319" t="s">
        <v>397</v>
      </c>
      <c r="K2319" t="s">
        <v>133</v>
      </c>
      <c r="L2319" t="s">
        <v>1048</v>
      </c>
      <c r="M2319" t="s">
        <v>1057</v>
      </c>
      <c r="P2319" s="31" t="str">
        <f t="shared" si="111"/>
        <v>New Chandra Homoeo Hall (Dr. Smiran Chandra)</v>
      </c>
    </row>
    <row r="2320" spans="1:16" hidden="1">
      <c r="A2320" t="str">
        <f t="shared" si="109"/>
        <v>84-417</v>
      </c>
      <c r="B2320">
        <f t="shared" si="110"/>
        <v>84</v>
      </c>
      <c r="C2320">
        <v>417</v>
      </c>
      <c r="D2320" t="s">
        <v>54</v>
      </c>
      <c r="E2320" t="s">
        <v>15931</v>
      </c>
      <c r="F2320">
        <v>13183</v>
      </c>
      <c r="G2320" t="s">
        <v>15932</v>
      </c>
      <c r="H2320">
        <v>1700688134</v>
      </c>
      <c r="I2320" t="s">
        <v>131</v>
      </c>
      <c r="J2320" t="s">
        <v>10892</v>
      </c>
      <c r="K2320" t="s">
        <v>152</v>
      </c>
      <c r="L2320" t="s">
        <v>15930</v>
      </c>
      <c r="M2320" t="s">
        <v>11173</v>
      </c>
      <c r="P2320" s="31" t="str">
        <f t="shared" si="111"/>
        <v>New Sheraje Homoeo Hall (Dr. Sheraiul Islam)</v>
      </c>
    </row>
    <row r="2321" spans="1:16" hidden="1">
      <c r="A2321" t="str">
        <f t="shared" si="109"/>
        <v>85-417</v>
      </c>
      <c r="B2321">
        <f t="shared" si="110"/>
        <v>85</v>
      </c>
      <c r="C2321">
        <v>417</v>
      </c>
      <c r="D2321" t="s">
        <v>54</v>
      </c>
      <c r="E2321" t="s">
        <v>12597</v>
      </c>
      <c r="F2321">
        <v>11610</v>
      </c>
      <c r="G2321" t="s">
        <v>12598</v>
      </c>
      <c r="H2321">
        <v>1719739646</v>
      </c>
      <c r="I2321" t="s">
        <v>131</v>
      </c>
      <c r="J2321" t="s">
        <v>132</v>
      </c>
      <c r="K2321" t="s">
        <v>152</v>
      </c>
      <c r="L2321" t="s">
        <v>12571</v>
      </c>
      <c r="M2321" t="s">
        <v>12599</v>
      </c>
      <c r="P2321" s="31" t="str">
        <f t="shared" si="111"/>
        <v>Noman Homeo Complex (Noman Talukdar)</v>
      </c>
    </row>
    <row r="2322" spans="1:16" hidden="1">
      <c r="A2322" t="str">
        <f t="shared" si="109"/>
        <v>86-417</v>
      </c>
      <c r="B2322">
        <f t="shared" si="110"/>
        <v>86</v>
      </c>
      <c r="C2322">
        <v>417</v>
      </c>
      <c r="D2322" t="s">
        <v>54</v>
      </c>
      <c r="E2322" t="s">
        <v>1089</v>
      </c>
      <c r="F2322">
        <v>4327</v>
      </c>
      <c r="G2322" t="s">
        <v>1090</v>
      </c>
      <c r="H2322">
        <v>1719739646</v>
      </c>
      <c r="I2322" t="s">
        <v>131</v>
      </c>
      <c r="J2322" t="s">
        <v>230</v>
      </c>
      <c r="K2322" t="s">
        <v>133</v>
      </c>
      <c r="L2322" t="s">
        <v>1087</v>
      </c>
      <c r="M2322" t="s">
        <v>1091</v>
      </c>
      <c r="P2322" s="31" t="str">
        <f t="shared" si="111"/>
        <v>Noman Homoeohall (Dr. Numan Talukdar)</v>
      </c>
    </row>
    <row r="2323" spans="1:16" hidden="1">
      <c r="A2323" t="str">
        <f t="shared" si="109"/>
        <v>87-417</v>
      </c>
      <c r="B2323">
        <f t="shared" si="110"/>
        <v>87</v>
      </c>
      <c r="C2323">
        <v>417</v>
      </c>
      <c r="D2323" t="s">
        <v>54</v>
      </c>
      <c r="E2323" t="s">
        <v>1092</v>
      </c>
      <c r="F2323">
        <v>4328</v>
      </c>
      <c r="G2323" t="s">
        <v>768</v>
      </c>
      <c r="H2323">
        <v>1743848920</v>
      </c>
      <c r="I2323" t="s">
        <v>988</v>
      </c>
      <c r="J2323" t="s">
        <v>230</v>
      </c>
      <c r="K2323" t="s">
        <v>152</v>
      </c>
      <c r="L2323" t="s">
        <v>1087</v>
      </c>
      <c r="M2323" t="s">
        <v>1093</v>
      </c>
      <c r="P2323" s="31" t="str">
        <f t="shared" si="111"/>
        <v>Noyan Homoeo Hall (Dr. Jalal Uddin)</v>
      </c>
    </row>
    <row r="2324" spans="1:16" hidden="1">
      <c r="A2324" t="str">
        <f t="shared" si="109"/>
        <v>88-417</v>
      </c>
      <c r="B2324">
        <f t="shared" si="110"/>
        <v>88</v>
      </c>
      <c r="C2324">
        <v>417</v>
      </c>
      <c r="D2324" t="s">
        <v>54</v>
      </c>
      <c r="E2324" t="s">
        <v>12621</v>
      </c>
      <c r="F2324">
        <v>11617</v>
      </c>
      <c r="G2324" t="s">
        <v>12622</v>
      </c>
      <c r="H2324">
        <v>1726744846</v>
      </c>
      <c r="I2324" t="s">
        <v>131</v>
      </c>
      <c r="J2324" t="s">
        <v>12623</v>
      </c>
      <c r="K2324" t="s">
        <v>1315</v>
      </c>
      <c r="L2324" t="s">
        <v>12624</v>
      </c>
      <c r="M2324" t="s">
        <v>12625</v>
      </c>
      <c r="P2324" s="31" t="str">
        <f t="shared" si="111"/>
        <v>Olim Homeo Hall (Dr. Abdul Olim)</v>
      </c>
    </row>
    <row r="2325" spans="1:16" hidden="1">
      <c r="A2325" t="str">
        <f t="shared" si="109"/>
        <v>89-417</v>
      </c>
      <c r="B2325">
        <f t="shared" si="110"/>
        <v>89</v>
      </c>
      <c r="C2325">
        <v>417</v>
      </c>
      <c r="D2325" t="s">
        <v>54</v>
      </c>
      <c r="E2325" t="s">
        <v>1114</v>
      </c>
      <c r="F2325">
        <v>4342</v>
      </c>
      <c r="G2325" t="s">
        <v>1115</v>
      </c>
      <c r="H2325">
        <v>1723696900</v>
      </c>
      <c r="I2325" t="s">
        <v>131</v>
      </c>
      <c r="J2325" t="s">
        <v>274</v>
      </c>
      <c r="K2325" t="s">
        <v>152</v>
      </c>
      <c r="L2325" t="s">
        <v>1116</v>
      </c>
      <c r="M2325" t="s">
        <v>762</v>
      </c>
      <c r="P2325" s="31" t="str">
        <f t="shared" si="111"/>
        <v>Pandey Homoeo Hall (Dr. Gautam Pandey)</v>
      </c>
    </row>
    <row r="2326" spans="1:16" hidden="1">
      <c r="A2326" t="str">
        <f t="shared" si="109"/>
        <v>90-417</v>
      </c>
      <c r="B2326">
        <f t="shared" si="110"/>
        <v>90</v>
      </c>
      <c r="C2326">
        <v>417</v>
      </c>
      <c r="D2326" t="s">
        <v>54</v>
      </c>
      <c r="E2326" t="s">
        <v>980</v>
      </c>
      <c r="F2326">
        <v>4282</v>
      </c>
      <c r="G2326" t="s">
        <v>981</v>
      </c>
      <c r="H2326">
        <v>1704581652</v>
      </c>
      <c r="I2326" t="s">
        <v>131</v>
      </c>
      <c r="J2326" t="s">
        <v>132</v>
      </c>
      <c r="K2326" t="s">
        <v>138</v>
      </c>
      <c r="L2326" t="s">
        <v>972</v>
      </c>
      <c r="M2326" t="s">
        <v>982</v>
      </c>
      <c r="P2326" s="31" t="str">
        <f t="shared" si="111"/>
        <v>Progoti Homoeo Hall (Dr. Chitta Ranjan)</v>
      </c>
    </row>
    <row r="2327" spans="1:16" hidden="1">
      <c r="A2327" t="str">
        <f t="shared" si="109"/>
        <v>91-417</v>
      </c>
      <c r="B2327">
        <f t="shared" si="110"/>
        <v>91</v>
      </c>
      <c r="C2327">
        <v>417</v>
      </c>
      <c r="D2327" t="s">
        <v>54</v>
      </c>
      <c r="E2327" t="s">
        <v>1036</v>
      </c>
      <c r="F2327">
        <v>4307</v>
      </c>
      <c r="G2327" t="s">
        <v>1037</v>
      </c>
      <c r="H2327">
        <v>1710457772</v>
      </c>
      <c r="I2327" t="s">
        <v>1038</v>
      </c>
      <c r="J2327" t="s">
        <v>172</v>
      </c>
      <c r="K2327" t="s">
        <v>152</v>
      </c>
      <c r="L2327" t="s">
        <v>972</v>
      </c>
      <c r="M2327" t="s">
        <v>1035</v>
      </c>
      <c r="N2327" t="s">
        <v>11212</v>
      </c>
      <c r="P2327" s="31" t="str">
        <f t="shared" si="111"/>
        <v>Purna Pharmacy (Dr. Dipas Kumar)</v>
      </c>
    </row>
    <row r="2328" spans="1:16" hidden="1">
      <c r="A2328" t="str">
        <f t="shared" si="109"/>
        <v>92-417</v>
      </c>
      <c r="B2328">
        <f t="shared" si="110"/>
        <v>92</v>
      </c>
      <c r="C2328">
        <v>417</v>
      </c>
      <c r="D2328" t="s">
        <v>54</v>
      </c>
      <c r="E2328" t="s">
        <v>15933</v>
      </c>
      <c r="F2328">
        <v>13184</v>
      </c>
      <c r="G2328" t="s">
        <v>15934</v>
      </c>
      <c r="H2328">
        <v>1719774949</v>
      </c>
      <c r="I2328" t="s">
        <v>131</v>
      </c>
      <c r="J2328" t="s">
        <v>11352</v>
      </c>
      <c r="K2328" t="s">
        <v>138</v>
      </c>
      <c r="L2328" t="s">
        <v>756</v>
      </c>
      <c r="M2328" t="s">
        <v>11173</v>
      </c>
      <c r="P2328" s="31" t="str">
        <f t="shared" si="111"/>
        <v>Purna Shoshe Homoeo Hall (Dr .Shancho Shechor Deb)</v>
      </c>
    </row>
    <row r="2329" spans="1:16" hidden="1">
      <c r="A2329" t="str">
        <f t="shared" si="109"/>
        <v>93-417</v>
      </c>
      <c r="B2329">
        <f t="shared" si="110"/>
        <v>93</v>
      </c>
      <c r="C2329">
        <v>417</v>
      </c>
      <c r="D2329" t="s">
        <v>54</v>
      </c>
      <c r="E2329" t="s">
        <v>15924</v>
      </c>
      <c r="F2329">
        <v>13180</v>
      </c>
      <c r="G2329" t="s">
        <v>15925</v>
      </c>
      <c r="H2329">
        <v>1813582518</v>
      </c>
      <c r="I2329" t="s">
        <v>131</v>
      </c>
      <c r="J2329" t="s">
        <v>10903</v>
      </c>
      <c r="K2329" t="s">
        <v>1315</v>
      </c>
      <c r="L2329" t="s">
        <v>12616</v>
      </c>
      <c r="M2329" t="s">
        <v>11173</v>
      </c>
      <c r="P2329" s="31" t="str">
        <f t="shared" si="111"/>
        <v>Rafe Homoeo Hall (Dr. Ahmad Ali)</v>
      </c>
    </row>
    <row r="2330" spans="1:16" hidden="1">
      <c r="A2330" t="str">
        <f t="shared" si="109"/>
        <v>94-417</v>
      </c>
      <c r="B2330">
        <f t="shared" si="110"/>
        <v>94</v>
      </c>
      <c r="C2330">
        <v>417</v>
      </c>
      <c r="D2330" t="s">
        <v>54</v>
      </c>
      <c r="E2330" t="s">
        <v>990</v>
      </c>
      <c r="F2330">
        <v>4285</v>
      </c>
      <c r="G2330" t="s">
        <v>991</v>
      </c>
      <c r="H2330">
        <v>1743270476</v>
      </c>
      <c r="I2330" t="s">
        <v>131</v>
      </c>
      <c r="J2330" t="s">
        <v>132</v>
      </c>
      <c r="K2330" t="s">
        <v>138</v>
      </c>
      <c r="L2330" t="s">
        <v>972</v>
      </c>
      <c r="M2330" t="s">
        <v>989</v>
      </c>
      <c r="P2330" s="31" t="str">
        <f t="shared" si="111"/>
        <v>Rahul Homoeo Hall (Dr. Ramandra Narayan)</v>
      </c>
    </row>
    <row r="2331" spans="1:16" hidden="1">
      <c r="A2331" t="str">
        <f t="shared" si="109"/>
        <v>95-417</v>
      </c>
      <c r="B2331">
        <f t="shared" si="110"/>
        <v>95</v>
      </c>
      <c r="C2331">
        <v>417</v>
      </c>
      <c r="D2331" t="s">
        <v>54</v>
      </c>
      <c r="E2331" t="s">
        <v>1102</v>
      </c>
      <c r="F2331">
        <v>4334</v>
      </c>
      <c r="G2331" t="s">
        <v>991</v>
      </c>
      <c r="H2331">
        <v>1719265892</v>
      </c>
      <c r="I2331" t="s">
        <v>131</v>
      </c>
      <c r="J2331" t="s">
        <v>230</v>
      </c>
      <c r="K2331" t="s">
        <v>133</v>
      </c>
      <c r="L2331" t="s">
        <v>1087</v>
      </c>
      <c r="M2331" t="s">
        <v>756</v>
      </c>
      <c r="P2331" s="31" t="str">
        <f t="shared" si="111"/>
        <v>Rahul Homoeo Hall (Dr. Vanulal Dar)</v>
      </c>
    </row>
    <row r="2332" spans="1:16" hidden="1">
      <c r="A2332" t="str">
        <f t="shared" si="109"/>
        <v>96-417</v>
      </c>
      <c r="B2332">
        <f t="shared" si="110"/>
        <v>96</v>
      </c>
      <c r="C2332">
        <v>417</v>
      </c>
      <c r="D2332" t="s">
        <v>54</v>
      </c>
      <c r="E2332" t="s">
        <v>986</v>
      </c>
      <c r="F2332">
        <v>4284</v>
      </c>
      <c r="G2332" t="s">
        <v>987</v>
      </c>
      <c r="H2332">
        <v>1726005519</v>
      </c>
      <c r="I2332" t="s">
        <v>988</v>
      </c>
      <c r="J2332" t="s">
        <v>132</v>
      </c>
      <c r="K2332" t="s">
        <v>133</v>
      </c>
      <c r="L2332" t="s">
        <v>972</v>
      </c>
      <c r="M2332" t="s">
        <v>989</v>
      </c>
      <c r="P2332" s="31" t="str">
        <f t="shared" si="111"/>
        <v>Rekha Homoeo Hall (Dr. Bikas Das)</v>
      </c>
    </row>
    <row r="2333" spans="1:16" hidden="1">
      <c r="A2333" t="str">
        <f t="shared" si="109"/>
        <v>97-417</v>
      </c>
      <c r="B2333">
        <f t="shared" si="110"/>
        <v>97</v>
      </c>
      <c r="C2333">
        <v>417</v>
      </c>
      <c r="D2333" t="s">
        <v>54</v>
      </c>
      <c r="E2333" t="s">
        <v>18608</v>
      </c>
      <c r="F2333">
        <v>13187</v>
      </c>
      <c r="G2333" t="s">
        <v>15940</v>
      </c>
      <c r="H2333">
        <v>1718529997</v>
      </c>
      <c r="I2333" t="s">
        <v>1044</v>
      </c>
      <c r="J2333" t="s">
        <v>10892</v>
      </c>
      <c r="K2333" t="s">
        <v>138</v>
      </c>
      <c r="L2333" t="s">
        <v>15930</v>
      </c>
      <c r="M2333" t="s">
        <v>11173</v>
      </c>
      <c r="P2333" s="31" t="str">
        <f t="shared" si="111"/>
        <v>S Am Medical Hall (Dr Khali Podo Ascharjo)</v>
      </c>
    </row>
    <row r="2334" spans="1:16" hidden="1">
      <c r="A2334" t="str">
        <f t="shared" si="109"/>
        <v>98-417</v>
      </c>
      <c r="B2334">
        <f t="shared" si="110"/>
        <v>98</v>
      </c>
      <c r="C2334">
        <v>417</v>
      </c>
      <c r="D2334" t="s">
        <v>54</v>
      </c>
      <c r="E2334" t="s">
        <v>1079</v>
      </c>
      <c r="F2334">
        <v>4323</v>
      </c>
      <c r="G2334" t="s">
        <v>1080</v>
      </c>
      <c r="H2334">
        <v>1715310385</v>
      </c>
      <c r="I2334" t="s">
        <v>131</v>
      </c>
      <c r="J2334" t="s">
        <v>397</v>
      </c>
      <c r="K2334" t="s">
        <v>138</v>
      </c>
      <c r="L2334" t="s">
        <v>972</v>
      </c>
      <c r="M2334" t="s">
        <v>1081</v>
      </c>
      <c r="P2334" s="31" t="str">
        <f t="shared" si="111"/>
        <v>Sadi Homoeo Hall (Dr. Ramzan Ali)</v>
      </c>
    </row>
    <row r="2335" spans="1:16" hidden="1">
      <c r="A2335" t="str">
        <f t="shared" si="109"/>
        <v>99-417</v>
      </c>
      <c r="B2335">
        <f t="shared" si="110"/>
        <v>99</v>
      </c>
      <c r="C2335">
        <v>417</v>
      </c>
      <c r="D2335" t="s">
        <v>54</v>
      </c>
      <c r="E2335" t="s">
        <v>997</v>
      </c>
      <c r="F2335">
        <v>4289</v>
      </c>
      <c r="G2335" t="s">
        <v>998</v>
      </c>
      <c r="H2335">
        <v>0</v>
      </c>
      <c r="I2335" t="s">
        <v>131</v>
      </c>
      <c r="J2335" t="s">
        <v>132</v>
      </c>
      <c r="K2335" t="s">
        <v>138</v>
      </c>
      <c r="L2335" t="s">
        <v>972</v>
      </c>
      <c r="M2335" t="s">
        <v>996</v>
      </c>
      <c r="P2335" s="31" t="str">
        <f t="shared" si="111"/>
        <v>Sahajalal Homoeo Hall (Dr. A Kadir (Sakr))</v>
      </c>
    </row>
    <row r="2336" spans="1:16" hidden="1">
      <c r="A2336" t="str">
        <f t="shared" si="109"/>
        <v>100-417</v>
      </c>
      <c r="B2336">
        <f t="shared" si="110"/>
        <v>100</v>
      </c>
      <c r="C2336">
        <v>417</v>
      </c>
      <c r="D2336" t="s">
        <v>54</v>
      </c>
      <c r="E2336" t="s">
        <v>15919</v>
      </c>
      <c r="F2336">
        <v>13177</v>
      </c>
      <c r="G2336" t="s">
        <v>15920</v>
      </c>
      <c r="H2336">
        <v>1722463732</v>
      </c>
      <c r="J2336" t="s">
        <v>9009</v>
      </c>
      <c r="K2336" t="s">
        <v>1315</v>
      </c>
      <c r="L2336" t="s">
        <v>15917</v>
      </c>
      <c r="M2336" t="s">
        <v>11173</v>
      </c>
      <c r="P2336" s="31" t="str">
        <f t="shared" si="111"/>
        <v>Sahjalal Rah Farmese (Dr. Md Rashel)</v>
      </c>
    </row>
    <row r="2337" spans="1:16" hidden="1">
      <c r="A2337" t="str">
        <f t="shared" si="109"/>
        <v>101-417</v>
      </c>
      <c r="B2337">
        <f t="shared" si="110"/>
        <v>101</v>
      </c>
      <c r="C2337">
        <v>417</v>
      </c>
      <c r="D2337" t="s">
        <v>54</v>
      </c>
      <c r="E2337" t="s">
        <v>15935</v>
      </c>
      <c r="F2337">
        <v>13185</v>
      </c>
      <c r="G2337" t="s">
        <v>15936</v>
      </c>
      <c r="H2337">
        <v>1722215885</v>
      </c>
      <c r="J2337" t="s">
        <v>11352</v>
      </c>
      <c r="K2337" t="s">
        <v>152</v>
      </c>
      <c r="L2337" t="s">
        <v>15937</v>
      </c>
      <c r="M2337" t="s">
        <v>11173</v>
      </c>
      <c r="P2337" s="31" t="str">
        <f t="shared" si="111"/>
        <v>Sahjalal Rah: Homoeo Hall (Dr Am A Kadir)</v>
      </c>
    </row>
    <row r="2338" spans="1:16" hidden="1">
      <c r="A2338" t="str">
        <f t="shared" si="109"/>
        <v>102-417</v>
      </c>
      <c r="B2338">
        <f t="shared" si="110"/>
        <v>102</v>
      </c>
      <c r="C2338">
        <v>417</v>
      </c>
      <c r="D2338" t="s">
        <v>54</v>
      </c>
      <c r="E2338" t="s">
        <v>1117</v>
      </c>
      <c r="F2338">
        <v>4343</v>
      </c>
      <c r="G2338" t="s">
        <v>1118</v>
      </c>
      <c r="H2338">
        <v>1731696657</v>
      </c>
      <c r="I2338" t="s">
        <v>988</v>
      </c>
      <c r="J2338" t="s">
        <v>274</v>
      </c>
      <c r="K2338" t="s">
        <v>133</v>
      </c>
      <c r="L2338" t="s">
        <v>1116</v>
      </c>
      <c r="M2338" t="s">
        <v>762</v>
      </c>
      <c r="P2338" s="31" t="str">
        <f t="shared" si="111"/>
        <v>Sanjida Homoeo Hall (Dr. S.M Nasir)</v>
      </c>
    </row>
    <row r="2339" spans="1:16" hidden="1">
      <c r="A2339" t="str">
        <f t="shared" si="109"/>
        <v>103-417</v>
      </c>
      <c r="B2339">
        <f t="shared" si="110"/>
        <v>103</v>
      </c>
      <c r="C2339">
        <v>417</v>
      </c>
      <c r="D2339" t="s">
        <v>54</v>
      </c>
      <c r="E2339" t="s">
        <v>1034</v>
      </c>
      <c r="F2339">
        <v>4306</v>
      </c>
      <c r="G2339" t="s">
        <v>196</v>
      </c>
      <c r="H2339">
        <v>1728907669</v>
      </c>
      <c r="I2339" t="s">
        <v>131</v>
      </c>
      <c r="J2339" t="s">
        <v>172</v>
      </c>
      <c r="K2339" t="s">
        <v>152</v>
      </c>
      <c r="L2339" t="s">
        <v>972</v>
      </c>
      <c r="M2339" t="s">
        <v>1035</v>
      </c>
      <c r="P2339" s="31" t="str">
        <f t="shared" si="111"/>
        <v>Seba Homoeo Hall (Dr. Ranjid Das)</v>
      </c>
    </row>
    <row r="2340" spans="1:16" hidden="1">
      <c r="A2340" t="str">
        <f t="shared" si="109"/>
        <v>104-417</v>
      </c>
      <c r="B2340">
        <f t="shared" si="110"/>
        <v>104</v>
      </c>
      <c r="C2340">
        <v>417</v>
      </c>
      <c r="D2340" t="s">
        <v>54</v>
      </c>
      <c r="E2340" t="s">
        <v>1121</v>
      </c>
      <c r="F2340">
        <v>4345</v>
      </c>
      <c r="G2340" t="s">
        <v>199</v>
      </c>
      <c r="H2340">
        <v>1749440594</v>
      </c>
      <c r="I2340" t="s">
        <v>988</v>
      </c>
      <c r="J2340" t="s">
        <v>274</v>
      </c>
      <c r="K2340" t="s">
        <v>133</v>
      </c>
      <c r="L2340" t="s">
        <v>1116</v>
      </c>
      <c r="M2340" t="s">
        <v>762</v>
      </c>
      <c r="P2340" s="31" t="str">
        <f t="shared" si="111"/>
        <v>Sefa Homoeo Hall (Dr. Hamidur Rahman)</v>
      </c>
    </row>
    <row r="2341" spans="1:16" hidden="1">
      <c r="A2341" t="str">
        <f t="shared" si="109"/>
        <v>105-417</v>
      </c>
      <c r="B2341">
        <f t="shared" si="110"/>
        <v>105</v>
      </c>
      <c r="C2341">
        <v>417</v>
      </c>
      <c r="D2341" t="s">
        <v>54</v>
      </c>
      <c r="E2341" t="s">
        <v>12569</v>
      </c>
      <c r="F2341">
        <v>11601</v>
      </c>
      <c r="G2341" t="s">
        <v>12570</v>
      </c>
      <c r="H2341">
        <v>1758231559</v>
      </c>
      <c r="I2341" t="s">
        <v>131</v>
      </c>
      <c r="J2341" t="s">
        <v>132</v>
      </c>
      <c r="K2341" t="s">
        <v>138</v>
      </c>
      <c r="L2341" t="s">
        <v>12571</v>
      </c>
      <c r="M2341" t="s">
        <v>12572</v>
      </c>
      <c r="P2341" s="31" t="str">
        <f t="shared" si="111"/>
        <v>Shahin Homoeo Clinic (Md Shahin Alam)</v>
      </c>
    </row>
    <row r="2342" spans="1:16" hidden="1">
      <c r="A2342" t="str">
        <f t="shared" si="109"/>
        <v>106-417</v>
      </c>
      <c r="B2342">
        <f t="shared" si="110"/>
        <v>106</v>
      </c>
      <c r="C2342">
        <v>417</v>
      </c>
      <c r="D2342" t="s">
        <v>54</v>
      </c>
      <c r="E2342" t="s">
        <v>1133</v>
      </c>
      <c r="F2342">
        <v>4353</v>
      </c>
      <c r="G2342" t="s">
        <v>1134</v>
      </c>
      <c r="H2342">
        <v>1761889254</v>
      </c>
      <c r="I2342" t="s">
        <v>131</v>
      </c>
      <c r="J2342" t="s">
        <v>274</v>
      </c>
      <c r="K2342" t="s">
        <v>152</v>
      </c>
      <c r="L2342" t="s">
        <v>1116</v>
      </c>
      <c r="M2342" t="s">
        <v>1135</v>
      </c>
      <c r="P2342" s="31" t="str">
        <f t="shared" si="111"/>
        <v>Shahjalala Homoeo Hall (Dr. A Jalal Ahammed)</v>
      </c>
    </row>
    <row r="2343" spans="1:16" hidden="1">
      <c r="A2343" t="str">
        <f t="shared" si="109"/>
        <v>107-417</v>
      </c>
      <c r="B2343">
        <f t="shared" si="110"/>
        <v>107</v>
      </c>
      <c r="C2343">
        <v>417</v>
      </c>
      <c r="D2343" t="s">
        <v>54</v>
      </c>
      <c r="E2343" t="s">
        <v>15928</v>
      </c>
      <c r="F2343">
        <v>13182</v>
      </c>
      <c r="G2343" t="s">
        <v>15929</v>
      </c>
      <c r="H2343">
        <v>1790632641</v>
      </c>
      <c r="I2343" t="s">
        <v>131</v>
      </c>
      <c r="J2343" t="s">
        <v>10892</v>
      </c>
      <c r="K2343" t="s">
        <v>152</v>
      </c>
      <c r="L2343" t="s">
        <v>15930</v>
      </c>
      <c r="M2343" t="s">
        <v>11173</v>
      </c>
      <c r="P2343" s="31" t="str">
        <f t="shared" si="111"/>
        <v>Shams Homoeo Hall (Dr. Tazim Mohammad Zubair)</v>
      </c>
    </row>
    <row r="2344" spans="1:16" hidden="1">
      <c r="A2344" t="str">
        <f t="shared" si="109"/>
        <v>108-417</v>
      </c>
      <c r="B2344">
        <f t="shared" si="110"/>
        <v>108</v>
      </c>
      <c r="C2344">
        <v>417</v>
      </c>
      <c r="D2344" t="s">
        <v>54</v>
      </c>
      <c r="E2344" t="s">
        <v>15974</v>
      </c>
      <c r="F2344">
        <v>13203</v>
      </c>
      <c r="G2344" t="s">
        <v>5157</v>
      </c>
      <c r="H2344">
        <v>1711065241</v>
      </c>
      <c r="I2344" t="s">
        <v>131</v>
      </c>
      <c r="J2344" t="s">
        <v>11352</v>
      </c>
      <c r="K2344" t="s">
        <v>138</v>
      </c>
      <c r="L2344" t="s">
        <v>15975</v>
      </c>
      <c r="M2344" t="s">
        <v>11173</v>
      </c>
      <c r="P2344" s="31" t="str">
        <f t="shared" si="111"/>
        <v>Sheba Homoeo Hall (Dr Md Asfac Hossen Shohel)</v>
      </c>
    </row>
    <row r="2345" spans="1:16" hidden="1">
      <c r="A2345" t="str">
        <f t="shared" si="109"/>
        <v>109-417</v>
      </c>
      <c r="B2345">
        <f t="shared" si="110"/>
        <v>109</v>
      </c>
      <c r="C2345">
        <v>417</v>
      </c>
      <c r="D2345" t="s">
        <v>54</v>
      </c>
      <c r="E2345" t="s">
        <v>15944</v>
      </c>
      <c r="F2345">
        <v>13189</v>
      </c>
      <c r="G2345" t="s">
        <v>15945</v>
      </c>
      <c r="H2345">
        <v>1711577406</v>
      </c>
      <c r="I2345" t="s">
        <v>15946</v>
      </c>
      <c r="J2345" t="s">
        <v>11360</v>
      </c>
      <c r="K2345" t="s">
        <v>152</v>
      </c>
      <c r="L2345" t="s">
        <v>15947</v>
      </c>
      <c r="M2345" t="s">
        <v>11173</v>
      </c>
      <c r="P2345" s="31" t="str">
        <f t="shared" si="111"/>
        <v>Shefa Chekitshaloy  (Dr Hakim Sherajul Islam)</v>
      </c>
    </row>
    <row r="2346" spans="1:16" hidden="1">
      <c r="A2346" t="str">
        <f t="shared" si="109"/>
        <v>110-417</v>
      </c>
      <c r="B2346">
        <f t="shared" si="110"/>
        <v>110</v>
      </c>
      <c r="C2346">
        <v>417</v>
      </c>
      <c r="D2346" t="s">
        <v>54</v>
      </c>
      <c r="E2346" t="s">
        <v>1108</v>
      </c>
      <c r="F2346">
        <v>4339</v>
      </c>
      <c r="G2346" t="s">
        <v>1109</v>
      </c>
      <c r="H2346">
        <v>1671629571</v>
      </c>
      <c r="I2346" t="s">
        <v>988</v>
      </c>
      <c r="J2346" t="s">
        <v>230</v>
      </c>
      <c r="K2346" t="s">
        <v>152</v>
      </c>
      <c r="L2346" t="s">
        <v>1087</v>
      </c>
      <c r="M2346" t="s">
        <v>756</v>
      </c>
      <c r="P2346" s="31" t="str">
        <f t="shared" si="111"/>
        <v>Siraji Homoeo Hall (Dr. Md. Mahiuddin)</v>
      </c>
    </row>
    <row r="2347" spans="1:16" hidden="1">
      <c r="A2347" t="str">
        <f t="shared" si="109"/>
        <v>111-417</v>
      </c>
      <c r="B2347">
        <f t="shared" si="110"/>
        <v>111</v>
      </c>
      <c r="C2347">
        <v>417</v>
      </c>
      <c r="D2347" t="s">
        <v>54</v>
      </c>
      <c r="E2347" t="s">
        <v>12594</v>
      </c>
      <c r="F2347">
        <v>11609</v>
      </c>
      <c r="G2347" t="s">
        <v>12595</v>
      </c>
      <c r="H2347">
        <v>1765454721</v>
      </c>
      <c r="I2347" t="s">
        <v>131</v>
      </c>
      <c r="J2347" t="s">
        <v>10892</v>
      </c>
      <c r="K2347" t="s">
        <v>152</v>
      </c>
      <c r="L2347" t="s">
        <v>12592</v>
      </c>
      <c r="M2347" t="s">
        <v>12596</v>
      </c>
      <c r="P2347" s="31" t="str">
        <f t="shared" si="111"/>
        <v>Sm Medical Hall (Vishwajeet)</v>
      </c>
    </row>
    <row r="2348" spans="1:16" hidden="1">
      <c r="A2348" t="str">
        <f t="shared" si="109"/>
        <v>112-417</v>
      </c>
      <c r="B2348">
        <f t="shared" si="110"/>
        <v>112</v>
      </c>
      <c r="C2348">
        <v>417</v>
      </c>
      <c r="D2348" t="s">
        <v>54</v>
      </c>
      <c r="E2348" t="s">
        <v>1028</v>
      </c>
      <c r="F2348">
        <v>4302</v>
      </c>
      <c r="G2348" t="s">
        <v>1029</v>
      </c>
      <c r="H2348">
        <v>0</v>
      </c>
      <c r="I2348" t="s">
        <v>131</v>
      </c>
      <c r="J2348" t="s">
        <v>172</v>
      </c>
      <c r="K2348" t="s">
        <v>133</v>
      </c>
      <c r="L2348" t="s">
        <v>1027</v>
      </c>
      <c r="M2348" t="s">
        <v>1024</v>
      </c>
      <c r="P2348" s="31" t="str">
        <f t="shared" si="111"/>
        <v>Sohag Homoeo Hall (Dr. Abdul Hannan)</v>
      </c>
    </row>
    <row r="2349" spans="1:16" hidden="1">
      <c r="A2349" t="str">
        <f t="shared" si="109"/>
        <v>113-417</v>
      </c>
      <c r="B2349">
        <f t="shared" si="110"/>
        <v>113</v>
      </c>
      <c r="C2349">
        <v>417</v>
      </c>
      <c r="D2349" t="s">
        <v>54</v>
      </c>
      <c r="E2349" t="s">
        <v>1070</v>
      </c>
      <c r="F2349">
        <v>4319</v>
      </c>
      <c r="G2349" t="s">
        <v>1071</v>
      </c>
      <c r="H2349">
        <v>1746048426</v>
      </c>
      <c r="I2349" t="s">
        <v>131</v>
      </c>
      <c r="J2349" t="s">
        <v>397</v>
      </c>
      <c r="K2349" t="s">
        <v>152</v>
      </c>
      <c r="L2349" t="s">
        <v>1060</v>
      </c>
      <c r="M2349" t="s">
        <v>1061</v>
      </c>
      <c r="P2349" s="31" t="str">
        <f t="shared" si="111"/>
        <v>Sojan Homoeo Hall (Dr. Sojan Chandr)</v>
      </c>
    </row>
    <row r="2350" spans="1:16" hidden="1">
      <c r="A2350" t="str">
        <f t="shared" si="109"/>
        <v>114-417</v>
      </c>
      <c r="B2350">
        <f t="shared" si="110"/>
        <v>114</v>
      </c>
      <c r="C2350">
        <v>417</v>
      </c>
      <c r="D2350" t="s">
        <v>54</v>
      </c>
      <c r="E2350" t="s">
        <v>1039</v>
      </c>
      <c r="F2350">
        <v>4308</v>
      </c>
      <c r="G2350" t="s">
        <v>1040</v>
      </c>
      <c r="H2350">
        <v>1797001469</v>
      </c>
      <c r="I2350" t="s">
        <v>131</v>
      </c>
      <c r="J2350" t="s">
        <v>172</v>
      </c>
      <c r="K2350" t="s">
        <v>152</v>
      </c>
      <c r="L2350" t="s">
        <v>972</v>
      </c>
      <c r="M2350" t="s">
        <v>1041</v>
      </c>
      <c r="P2350" s="31" t="str">
        <f t="shared" si="111"/>
        <v>Sridurga Homoeo Hall (Dr. Sham Prad Bissas)</v>
      </c>
    </row>
    <row r="2351" spans="1:16" hidden="1">
      <c r="A2351" t="str">
        <f t="shared" si="109"/>
        <v>115-417</v>
      </c>
      <c r="B2351">
        <f t="shared" si="110"/>
        <v>115</v>
      </c>
      <c r="C2351">
        <v>417</v>
      </c>
      <c r="D2351" t="s">
        <v>54</v>
      </c>
      <c r="E2351" t="s">
        <v>1127</v>
      </c>
      <c r="F2351">
        <v>4349</v>
      </c>
      <c r="G2351" t="s">
        <v>721</v>
      </c>
      <c r="H2351">
        <v>1712302995</v>
      </c>
      <c r="I2351" t="s">
        <v>131</v>
      </c>
      <c r="J2351" t="s">
        <v>274</v>
      </c>
      <c r="K2351" t="s">
        <v>133</v>
      </c>
      <c r="L2351" t="s">
        <v>1116</v>
      </c>
      <c r="M2351" t="s">
        <v>762</v>
      </c>
      <c r="P2351" s="31" t="str">
        <f t="shared" si="111"/>
        <v>Tanvir Homoeo Hall (Dr. Khalilur Rahman)</v>
      </c>
    </row>
    <row r="2352" spans="1:16" hidden="1">
      <c r="A2352" t="str">
        <f t="shared" si="109"/>
        <v>116-417</v>
      </c>
      <c r="B2352">
        <f t="shared" si="110"/>
        <v>116</v>
      </c>
      <c r="C2352">
        <v>417</v>
      </c>
      <c r="D2352" t="s">
        <v>54</v>
      </c>
      <c r="E2352" t="s">
        <v>11171</v>
      </c>
      <c r="F2352">
        <v>10917</v>
      </c>
      <c r="G2352" t="s">
        <v>11172</v>
      </c>
      <c r="H2352">
        <v>1718329360</v>
      </c>
      <c r="I2352" t="s">
        <v>131</v>
      </c>
      <c r="J2352" t="s">
        <v>2596</v>
      </c>
      <c r="K2352" t="s">
        <v>152</v>
      </c>
      <c r="L2352" t="s">
        <v>11173</v>
      </c>
      <c r="M2352" t="s">
        <v>19011</v>
      </c>
      <c r="P2352" s="31" t="str">
        <f t="shared" si="111"/>
        <v>Tasfia Medical Hall (Dr.Fazlul Haque)</v>
      </c>
    </row>
    <row r="2353" spans="1:16" hidden="1">
      <c r="A2353" t="str">
        <f t="shared" si="109"/>
        <v>117-417</v>
      </c>
      <c r="B2353">
        <f t="shared" si="110"/>
        <v>117</v>
      </c>
      <c r="C2353">
        <v>417</v>
      </c>
      <c r="D2353" t="s">
        <v>54</v>
      </c>
      <c r="E2353" t="s">
        <v>12585</v>
      </c>
      <c r="F2353">
        <v>11606</v>
      </c>
      <c r="G2353" t="s">
        <v>12586</v>
      </c>
      <c r="H2353">
        <v>1716768149</v>
      </c>
      <c r="I2353" t="s">
        <v>131</v>
      </c>
      <c r="J2353" t="s">
        <v>132</v>
      </c>
      <c r="K2353" t="s">
        <v>152</v>
      </c>
      <c r="L2353" t="s">
        <v>12587</v>
      </c>
      <c r="M2353" t="s">
        <v>12588</v>
      </c>
      <c r="P2353" s="31" t="str">
        <f t="shared" si="111"/>
        <v>The National Homeo Hall (Maulana Ishaq Miyan)</v>
      </c>
    </row>
    <row r="2354" spans="1:16" hidden="1">
      <c r="A2354" t="str">
        <f t="shared" si="109"/>
        <v>1-420</v>
      </c>
      <c r="B2354">
        <f t="shared" si="110"/>
        <v>1</v>
      </c>
      <c r="C2354">
        <v>420</v>
      </c>
      <c r="D2354" t="s">
        <v>77</v>
      </c>
      <c r="E2354" t="s">
        <v>10824</v>
      </c>
      <c r="F2354">
        <v>11048</v>
      </c>
      <c r="G2354" t="s">
        <v>11410</v>
      </c>
      <c r="H2354">
        <v>1725826810</v>
      </c>
      <c r="I2354" t="s">
        <v>131</v>
      </c>
      <c r="J2354" t="s">
        <v>274</v>
      </c>
      <c r="K2354" t="s">
        <v>133</v>
      </c>
      <c r="L2354" t="s">
        <v>11401</v>
      </c>
      <c r="M2354" t="s">
        <v>11401</v>
      </c>
      <c r="P2354" s="31" t="str">
        <f t="shared" si="111"/>
        <v>Abdulla Homoeo Hall (Dr.Sulaiman)</v>
      </c>
    </row>
    <row r="2355" spans="1:16" hidden="1">
      <c r="A2355" t="str">
        <f t="shared" si="109"/>
        <v>2-420</v>
      </c>
      <c r="B2355">
        <f t="shared" si="110"/>
        <v>2</v>
      </c>
      <c r="C2355">
        <v>420</v>
      </c>
      <c r="D2355" t="s">
        <v>77</v>
      </c>
      <c r="E2355" t="s">
        <v>13751</v>
      </c>
      <c r="F2355">
        <v>12689</v>
      </c>
      <c r="G2355" t="s">
        <v>538</v>
      </c>
      <c r="H2355">
        <v>1772872648</v>
      </c>
      <c r="I2355" t="s">
        <v>131</v>
      </c>
      <c r="J2355" t="s">
        <v>10889</v>
      </c>
      <c r="K2355" t="s">
        <v>152</v>
      </c>
      <c r="L2355" t="s">
        <v>11406</v>
      </c>
      <c r="M2355" t="s">
        <v>14870</v>
      </c>
      <c r="P2355" s="31" t="str">
        <f t="shared" si="111"/>
        <v>Adorso Homoeo Hall (Dr.Md.Sohidul Islam)</v>
      </c>
    </row>
    <row r="2356" spans="1:16" hidden="1">
      <c r="A2356" t="str">
        <f t="shared" si="109"/>
        <v>3-420</v>
      </c>
      <c r="B2356">
        <f t="shared" si="110"/>
        <v>3</v>
      </c>
      <c r="C2356">
        <v>420</v>
      </c>
      <c r="D2356" t="s">
        <v>77</v>
      </c>
      <c r="E2356" t="s">
        <v>11405</v>
      </c>
      <c r="F2356">
        <v>11045</v>
      </c>
      <c r="G2356" t="s">
        <v>538</v>
      </c>
      <c r="H2356">
        <v>1712184742</v>
      </c>
      <c r="I2356" t="s">
        <v>131</v>
      </c>
      <c r="J2356" t="s">
        <v>274</v>
      </c>
      <c r="K2356" t="s">
        <v>138</v>
      </c>
      <c r="L2356" t="s">
        <v>11401</v>
      </c>
      <c r="M2356" t="s">
        <v>11406</v>
      </c>
      <c r="P2356" s="31" t="str">
        <f t="shared" si="111"/>
        <v>Adorso Homoeo Hall (Dr.Atiqul Islam)</v>
      </c>
    </row>
    <row r="2357" spans="1:16" hidden="1">
      <c r="A2357" t="str">
        <f t="shared" si="109"/>
        <v>4-420</v>
      </c>
      <c r="B2357">
        <f t="shared" si="110"/>
        <v>4</v>
      </c>
      <c r="C2357">
        <v>420</v>
      </c>
      <c r="D2357" t="s">
        <v>77</v>
      </c>
      <c r="E2357" t="s">
        <v>11681</v>
      </c>
      <c r="F2357">
        <v>11214</v>
      </c>
      <c r="G2357" t="s">
        <v>538</v>
      </c>
      <c r="H2357">
        <v>1714551538</v>
      </c>
      <c r="I2357" t="s">
        <v>131</v>
      </c>
      <c r="J2357" t="s">
        <v>10900</v>
      </c>
      <c r="K2357" t="s">
        <v>152</v>
      </c>
      <c r="L2357" t="s">
        <v>11401</v>
      </c>
      <c r="M2357" t="s">
        <v>11674</v>
      </c>
      <c r="P2357" s="31" t="str">
        <f t="shared" si="111"/>
        <v>Adorso Homoeo Hall (Dr.Md.Atikur Rahaman)</v>
      </c>
    </row>
    <row r="2358" spans="1:16" hidden="1">
      <c r="A2358" t="str">
        <f t="shared" si="109"/>
        <v>5-420</v>
      </c>
      <c r="B2358">
        <f t="shared" si="110"/>
        <v>5</v>
      </c>
      <c r="C2358">
        <v>420</v>
      </c>
      <c r="D2358" t="s">
        <v>77</v>
      </c>
      <c r="E2358" t="s">
        <v>12057</v>
      </c>
      <c r="F2358">
        <v>11377</v>
      </c>
      <c r="G2358" t="s">
        <v>1309</v>
      </c>
      <c r="H2358">
        <v>1712996310</v>
      </c>
      <c r="I2358" t="s">
        <v>131</v>
      </c>
      <c r="J2358" t="s">
        <v>10892</v>
      </c>
      <c r="K2358" t="s">
        <v>152</v>
      </c>
      <c r="L2358" t="s">
        <v>11406</v>
      </c>
      <c r="M2358" t="s">
        <v>12058</v>
      </c>
      <c r="P2358" s="31" t="str">
        <f t="shared" si="111"/>
        <v>Adunik Homoeo Hall (Dr.Kamrujaman)</v>
      </c>
    </row>
    <row r="2359" spans="1:16" hidden="1">
      <c r="A2359" t="str">
        <f t="shared" si="109"/>
        <v>6-420</v>
      </c>
      <c r="B2359">
        <f t="shared" si="110"/>
        <v>6</v>
      </c>
      <c r="C2359">
        <v>420</v>
      </c>
      <c r="D2359" t="s">
        <v>77</v>
      </c>
      <c r="E2359" t="s">
        <v>12146</v>
      </c>
      <c r="F2359">
        <v>11430</v>
      </c>
      <c r="G2359" t="s">
        <v>1309</v>
      </c>
      <c r="H2359">
        <v>1766124575</v>
      </c>
      <c r="I2359" t="s">
        <v>131</v>
      </c>
      <c r="J2359" t="s">
        <v>10889</v>
      </c>
      <c r="K2359" t="s">
        <v>152</v>
      </c>
      <c r="L2359" t="s">
        <v>11406</v>
      </c>
      <c r="M2359" t="s">
        <v>12147</v>
      </c>
      <c r="P2359" s="31" t="str">
        <f t="shared" si="111"/>
        <v>Adunik Homoeo Hall (Dr.Alomgir Hossain )</v>
      </c>
    </row>
    <row r="2360" spans="1:16" hidden="1">
      <c r="A2360" t="str">
        <f t="shared" si="109"/>
        <v>7-420</v>
      </c>
      <c r="B2360">
        <f t="shared" si="110"/>
        <v>7</v>
      </c>
      <c r="C2360">
        <v>420</v>
      </c>
      <c r="D2360" t="s">
        <v>77</v>
      </c>
      <c r="E2360" t="s">
        <v>15301</v>
      </c>
      <c r="F2360">
        <v>12887</v>
      </c>
      <c r="G2360" t="s">
        <v>15302</v>
      </c>
      <c r="H2360">
        <v>1718718285</v>
      </c>
      <c r="I2360" t="s">
        <v>131</v>
      </c>
      <c r="J2360" t="s">
        <v>306</v>
      </c>
      <c r="K2360" t="s">
        <v>152</v>
      </c>
      <c r="L2360" t="s">
        <v>11406</v>
      </c>
      <c r="M2360" t="s">
        <v>15303</v>
      </c>
      <c r="P2360" s="31" t="str">
        <f t="shared" si="111"/>
        <v>Ahabban Homoeo Hall (Dr.Md.Abujafor)</v>
      </c>
    </row>
    <row r="2361" spans="1:16" hidden="1">
      <c r="A2361" t="str">
        <f t="shared" si="109"/>
        <v>8-420</v>
      </c>
      <c r="B2361">
        <f t="shared" si="110"/>
        <v>8</v>
      </c>
      <c r="C2361">
        <v>420</v>
      </c>
      <c r="D2361" t="s">
        <v>77</v>
      </c>
      <c r="E2361" t="s">
        <v>12422</v>
      </c>
      <c r="F2361">
        <v>11533</v>
      </c>
      <c r="G2361" t="s">
        <v>9258</v>
      </c>
      <c r="H2361">
        <v>1836633554</v>
      </c>
      <c r="I2361" t="s">
        <v>131</v>
      </c>
      <c r="J2361" t="s">
        <v>230</v>
      </c>
      <c r="K2361" t="s">
        <v>152</v>
      </c>
      <c r="L2361" t="s">
        <v>11406</v>
      </c>
      <c r="M2361" t="s">
        <v>12147</v>
      </c>
      <c r="P2361" s="31" t="str">
        <f t="shared" si="111"/>
        <v>Alo Homoeo Hall (Dr.Md.Alamin)</v>
      </c>
    </row>
    <row r="2362" spans="1:16" hidden="1">
      <c r="A2362" t="str">
        <f t="shared" si="109"/>
        <v>9-420</v>
      </c>
      <c r="B2362">
        <f t="shared" si="110"/>
        <v>9</v>
      </c>
      <c r="C2362">
        <v>420</v>
      </c>
      <c r="D2362" t="s">
        <v>77</v>
      </c>
      <c r="E2362" t="s">
        <v>12142</v>
      </c>
      <c r="F2362">
        <v>11427</v>
      </c>
      <c r="G2362" t="s">
        <v>380</v>
      </c>
      <c r="H2362">
        <v>1712211985</v>
      </c>
      <c r="I2362" t="s">
        <v>131</v>
      </c>
      <c r="J2362" t="s">
        <v>230</v>
      </c>
      <c r="K2362" t="s">
        <v>133</v>
      </c>
      <c r="L2362" t="s">
        <v>11406</v>
      </c>
      <c r="M2362" t="s">
        <v>11402</v>
      </c>
      <c r="P2362" s="31" t="str">
        <f t="shared" si="111"/>
        <v>Amin Homoeo Hall (Dr.Amin Molla)</v>
      </c>
    </row>
    <row r="2363" spans="1:16" hidden="1">
      <c r="A2363" t="str">
        <f t="shared" si="109"/>
        <v>10-420</v>
      </c>
      <c r="B2363">
        <f t="shared" si="110"/>
        <v>10</v>
      </c>
      <c r="C2363">
        <v>420</v>
      </c>
      <c r="D2363" t="s">
        <v>77</v>
      </c>
      <c r="E2363" t="s">
        <v>2355</v>
      </c>
      <c r="F2363">
        <v>4939</v>
      </c>
      <c r="G2363" t="s">
        <v>2356</v>
      </c>
      <c r="H2363">
        <v>1747429396</v>
      </c>
      <c r="I2363" t="s">
        <v>131</v>
      </c>
      <c r="J2363" t="s">
        <v>397</v>
      </c>
      <c r="K2363" t="s">
        <v>152</v>
      </c>
      <c r="L2363" t="s">
        <v>2349</v>
      </c>
      <c r="M2363" t="s">
        <v>2349</v>
      </c>
      <c r="P2363" s="31" t="str">
        <f t="shared" si="111"/>
        <v>Annonda Medical (Dr. Tapon Kumar)</v>
      </c>
    </row>
    <row r="2364" spans="1:16" hidden="1">
      <c r="A2364" t="str">
        <f t="shared" si="109"/>
        <v>11-420</v>
      </c>
      <c r="B2364">
        <f t="shared" si="110"/>
        <v>11</v>
      </c>
      <c r="C2364">
        <v>420</v>
      </c>
      <c r="D2364" t="s">
        <v>77</v>
      </c>
      <c r="E2364" t="s">
        <v>11677</v>
      </c>
      <c r="F2364">
        <v>11212</v>
      </c>
      <c r="G2364" t="s">
        <v>11678</v>
      </c>
      <c r="H2364">
        <v>1725966053</v>
      </c>
      <c r="I2364" t="s">
        <v>131</v>
      </c>
      <c r="J2364" t="s">
        <v>274</v>
      </c>
      <c r="K2364" t="s">
        <v>152</v>
      </c>
      <c r="L2364" t="s">
        <v>11401</v>
      </c>
      <c r="M2364" t="s">
        <v>11674</v>
      </c>
      <c r="P2364" s="31" t="str">
        <f t="shared" si="111"/>
        <v>Aroggo Niketon (Dr.Mohammed Ali)</v>
      </c>
    </row>
    <row r="2365" spans="1:16" hidden="1">
      <c r="A2365" t="str">
        <f t="shared" si="109"/>
        <v>12-420</v>
      </c>
      <c r="B2365">
        <f t="shared" si="110"/>
        <v>12</v>
      </c>
      <c r="C2365">
        <v>420</v>
      </c>
      <c r="D2365" t="s">
        <v>77</v>
      </c>
      <c r="E2365" t="s">
        <v>14623</v>
      </c>
      <c r="F2365">
        <v>12565</v>
      </c>
      <c r="G2365" t="s">
        <v>14624</v>
      </c>
      <c r="H2365">
        <v>1799436243</v>
      </c>
      <c r="I2365" t="s">
        <v>131</v>
      </c>
      <c r="J2365" t="s">
        <v>132</v>
      </c>
      <c r="K2365" t="s">
        <v>152</v>
      </c>
      <c r="L2365" t="s">
        <v>11406</v>
      </c>
      <c r="M2365" t="s">
        <v>14625</v>
      </c>
      <c r="P2365" s="31" t="str">
        <f t="shared" si="111"/>
        <v>Bahadur Homoeo Hall (Dr.Md.Ali Bahadur)</v>
      </c>
    </row>
    <row r="2366" spans="1:16" hidden="1">
      <c r="A2366" t="str">
        <f t="shared" si="109"/>
        <v>13-420</v>
      </c>
      <c r="B2366">
        <f t="shared" si="110"/>
        <v>13</v>
      </c>
      <c r="C2366">
        <v>420</v>
      </c>
      <c r="D2366" t="s">
        <v>77</v>
      </c>
      <c r="E2366" t="s">
        <v>12034</v>
      </c>
      <c r="F2366">
        <v>11368</v>
      </c>
      <c r="G2366" t="s">
        <v>12035</v>
      </c>
      <c r="H2366">
        <v>1793372532</v>
      </c>
      <c r="I2366" t="s">
        <v>131</v>
      </c>
      <c r="J2366" t="s">
        <v>132</v>
      </c>
      <c r="K2366" t="s">
        <v>152</v>
      </c>
      <c r="L2366" t="s">
        <v>11406</v>
      </c>
      <c r="M2366" t="s">
        <v>12036</v>
      </c>
      <c r="P2366" s="31" t="str">
        <f t="shared" si="111"/>
        <v>Barotio Homoeo Hall (Dr.Sekor Gain)</v>
      </c>
    </row>
    <row r="2367" spans="1:16" hidden="1">
      <c r="A2367" t="str">
        <f t="shared" si="109"/>
        <v>14-420</v>
      </c>
      <c r="B2367">
        <f t="shared" si="110"/>
        <v>14</v>
      </c>
      <c r="C2367">
        <v>420</v>
      </c>
      <c r="D2367" t="s">
        <v>77</v>
      </c>
      <c r="E2367" t="s">
        <v>12141</v>
      </c>
      <c r="F2367">
        <v>11426</v>
      </c>
      <c r="G2367" t="s">
        <v>6350</v>
      </c>
      <c r="H2367">
        <v>1721330960</v>
      </c>
      <c r="I2367" t="s">
        <v>131</v>
      </c>
      <c r="J2367" t="s">
        <v>230</v>
      </c>
      <c r="K2367" t="s">
        <v>133</v>
      </c>
      <c r="L2367" t="s">
        <v>11406</v>
      </c>
      <c r="M2367" t="s">
        <v>11402</v>
      </c>
      <c r="N2367" t="s">
        <v>11576</v>
      </c>
      <c r="P2367" s="31" t="str">
        <f t="shared" si="111"/>
        <v>Beauty Homoeo Hall (Dr.Hafijur Rahaman)</v>
      </c>
    </row>
    <row r="2368" spans="1:16" hidden="1">
      <c r="A2368" t="str">
        <f t="shared" si="109"/>
        <v>15-420</v>
      </c>
      <c r="B2368">
        <f t="shared" si="110"/>
        <v>15</v>
      </c>
      <c r="C2368">
        <v>420</v>
      </c>
      <c r="D2368" t="s">
        <v>77</v>
      </c>
      <c r="E2368" t="s">
        <v>12061</v>
      </c>
      <c r="F2368">
        <v>11379</v>
      </c>
      <c r="G2368" t="s">
        <v>12062</v>
      </c>
      <c r="I2368" t="s">
        <v>131</v>
      </c>
      <c r="J2368" t="s">
        <v>132</v>
      </c>
      <c r="K2368" t="s">
        <v>1315</v>
      </c>
      <c r="L2368" t="s">
        <v>11406</v>
      </c>
      <c r="M2368" t="s">
        <v>12055</v>
      </c>
      <c r="N2368" t="s">
        <v>11579</v>
      </c>
      <c r="P2368" s="31" t="str">
        <f t="shared" si="111"/>
        <v>Bimol Homoeo Hall (Dr.Bimol)</v>
      </c>
    </row>
    <row r="2369" spans="1:16" hidden="1">
      <c r="A2369" t="str">
        <f t="shared" si="109"/>
        <v>16-420</v>
      </c>
      <c r="B2369">
        <f t="shared" si="110"/>
        <v>16</v>
      </c>
      <c r="C2369">
        <v>420</v>
      </c>
      <c r="D2369" t="s">
        <v>77</v>
      </c>
      <c r="E2369" t="s">
        <v>11675</v>
      </c>
      <c r="F2369">
        <v>11211</v>
      </c>
      <c r="G2369" t="s">
        <v>11676</v>
      </c>
      <c r="H2369">
        <v>1740178998</v>
      </c>
      <c r="I2369" t="s">
        <v>131</v>
      </c>
      <c r="J2369" t="s">
        <v>274</v>
      </c>
      <c r="K2369" t="s">
        <v>133</v>
      </c>
      <c r="L2369" t="s">
        <v>11401</v>
      </c>
      <c r="M2369" t="s">
        <v>11674</v>
      </c>
      <c r="N2369" t="s">
        <v>11581</v>
      </c>
      <c r="P2369" s="31" t="str">
        <f t="shared" si="111"/>
        <v>Bissah Homoeo Hall (Dr.Debobroto Bissash)</v>
      </c>
    </row>
    <row r="2370" spans="1:16" hidden="1">
      <c r="A2370" t="str">
        <f t="shared" ref="A2370:A2433" si="112">B2370&amp;"-"&amp;C2370</f>
        <v>17-420</v>
      </c>
      <c r="B2370">
        <f t="shared" ref="B2370:B2433" si="113">IF(C2370=C2369,B2369+1,1)</f>
        <v>17</v>
      </c>
      <c r="C2370">
        <v>420</v>
      </c>
      <c r="D2370" t="s">
        <v>77</v>
      </c>
      <c r="E2370" t="s">
        <v>12053</v>
      </c>
      <c r="F2370">
        <v>11375</v>
      </c>
      <c r="G2370" t="s">
        <v>12054</v>
      </c>
      <c r="I2370" t="s">
        <v>131</v>
      </c>
      <c r="J2370" t="s">
        <v>132</v>
      </c>
      <c r="K2370" t="s">
        <v>152</v>
      </c>
      <c r="L2370" t="s">
        <v>11406</v>
      </c>
      <c r="M2370" t="s">
        <v>12055</v>
      </c>
      <c r="P2370" s="31" t="str">
        <f t="shared" ref="P2370:P2433" si="114">PROPER(G2370&amp;" ("&amp;E2370&amp;")")</f>
        <v>Bojlur Homoeo Hall (Dr.Bojlur Rahaman)</v>
      </c>
    </row>
    <row r="2371" spans="1:16" hidden="1">
      <c r="A2371" t="str">
        <f t="shared" si="112"/>
        <v>18-420</v>
      </c>
      <c r="B2371">
        <f t="shared" si="113"/>
        <v>18</v>
      </c>
      <c r="C2371">
        <v>420</v>
      </c>
      <c r="D2371" t="s">
        <v>77</v>
      </c>
      <c r="E2371" t="s">
        <v>11404</v>
      </c>
      <c r="F2371">
        <v>12888</v>
      </c>
      <c r="G2371" t="s">
        <v>15304</v>
      </c>
      <c r="H2371">
        <v>1915746076</v>
      </c>
      <c r="I2371" t="s">
        <v>15305</v>
      </c>
      <c r="J2371" t="s">
        <v>306</v>
      </c>
      <c r="K2371" t="s">
        <v>152</v>
      </c>
      <c r="L2371" t="s">
        <v>11406</v>
      </c>
      <c r="M2371" t="s">
        <v>15306</v>
      </c>
      <c r="N2371" t="s">
        <v>12491</v>
      </c>
      <c r="P2371" s="31" t="str">
        <f t="shared" si="114"/>
        <v>Gita Pharmacy  (Dr.Somir)</v>
      </c>
    </row>
    <row r="2372" spans="1:16" hidden="1">
      <c r="A2372" t="str">
        <f t="shared" si="112"/>
        <v>19-420</v>
      </c>
      <c r="B2372">
        <f t="shared" si="113"/>
        <v>19</v>
      </c>
      <c r="C2372">
        <v>420</v>
      </c>
      <c r="D2372" t="s">
        <v>77</v>
      </c>
      <c r="E2372" t="s">
        <v>14862</v>
      </c>
      <c r="F2372">
        <v>12686</v>
      </c>
      <c r="G2372" t="s">
        <v>14863</v>
      </c>
      <c r="H2372">
        <v>1911983956</v>
      </c>
      <c r="I2372" t="s">
        <v>131</v>
      </c>
      <c r="J2372" t="s">
        <v>397</v>
      </c>
      <c r="K2372" t="s">
        <v>152</v>
      </c>
      <c r="L2372" t="s">
        <v>13269</v>
      </c>
      <c r="M2372" t="s">
        <v>14864</v>
      </c>
      <c r="N2372" t="s">
        <v>12494</v>
      </c>
      <c r="P2372" s="31" t="str">
        <f t="shared" si="114"/>
        <v>Gramen Homoeopatic Complex (Dr.Md.Soikot)</v>
      </c>
    </row>
    <row r="2373" spans="1:16" hidden="1">
      <c r="A2373" t="str">
        <f t="shared" si="112"/>
        <v>20-420</v>
      </c>
      <c r="B2373">
        <f t="shared" si="113"/>
        <v>20</v>
      </c>
      <c r="C2373">
        <v>420</v>
      </c>
      <c r="D2373" t="s">
        <v>77</v>
      </c>
      <c r="E2373" t="s">
        <v>12052</v>
      </c>
      <c r="F2373">
        <v>11374</v>
      </c>
      <c r="G2373" t="s">
        <v>12047</v>
      </c>
      <c r="H2373">
        <v>1725902342</v>
      </c>
      <c r="I2373" t="s">
        <v>131</v>
      </c>
      <c r="J2373" t="s">
        <v>132</v>
      </c>
      <c r="K2373" t="s">
        <v>152</v>
      </c>
      <c r="L2373" t="s">
        <v>11406</v>
      </c>
      <c r="M2373" t="s">
        <v>12045</v>
      </c>
      <c r="P2373" s="31" t="str">
        <f t="shared" si="114"/>
        <v>Heneman Homoeo  Hall (Dr.Omitab Mondol)</v>
      </c>
    </row>
    <row r="2374" spans="1:16" hidden="1">
      <c r="A2374" t="str">
        <f t="shared" si="112"/>
        <v>21-420</v>
      </c>
      <c r="B2374">
        <f t="shared" si="113"/>
        <v>21</v>
      </c>
      <c r="C2374">
        <v>420</v>
      </c>
      <c r="D2374" t="s">
        <v>77</v>
      </c>
      <c r="E2374" t="s">
        <v>12046</v>
      </c>
      <c r="F2374">
        <v>11372</v>
      </c>
      <c r="G2374" t="s">
        <v>12047</v>
      </c>
      <c r="H2374">
        <v>1732663101</v>
      </c>
      <c r="I2374" t="s">
        <v>131</v>
      </c>
      <c r="J2374" t="s">
        <v>10889</v>
      </c>
      <c r="K2374" t="s">
        <v>1315</v>
      </c>
      <c r="L2374" t="s">
        <v>11406</v>
      </c>
      <c r="M2374" t="s">
        <v>12048</v>
      </c>
      <c r="P2374" s="31" t="str">
        <f t="shared" si="114"/>
        <v>Heneman Homoeo  Hall (Dr.Orobindu Shikder)</v>
      </c>
    </row>
    <row r="2375" spans="1:16" hidden="1">
      <c r="A2375" t="str">
        <f t="shared" si="112"/>
        <v>22-420</v>
      </c>
      <c r="B2375">
        <f t="shared" si="113"/>
        <v>22</v>
      </c>
      <c r="C2375">
        <v>420</v>
      </c>
      <c r="D2375" t="s">
        <v>77</v>
      </c>
      <c r="E2375" t="s">
        <v>14860</v>
      </c>
      <c r="F2375">
        <v>12685</v>
      </c>
      <c r="G2375" t="s">
        <v>5962</v>
      </c>
      <c r="H2375">
        <v>1711316359</v>
      </c>
      <c r="I2375" t="s">
        <v>131</v>
      </c>
      <c r="J2375" t="s">
        <v>230</v>
      </c>
      <c r="K2375" t="s">
        <v>152</v>
      </c>
      <c r="L2375" t="s">
        <v>11406</v>
      </c>
      <c r="M2375" t="s">
        <v>14861</v>
      </c>
      <c r="P2375" s="31" t="str">
        <f t="shared" si="114"/>
        <v>Homoeo Chikitsaloy (Dr.Md.Fazlulhaque)</v>
      </c>
    </row>
    <row r="2376" spans="1:16" hidden="1">
      <c r="A2376" t="str">
        <f t="shared" si="112"/>
        <v>23-420</v>
      </c>
      <c r="B2376">
        <f t="shared" si="113"/>
        <v>23</v>
      </c>
      <c r="C2376">
        <v>420</v>
      </c>
      <c r="D2376" t="s">
        <v>77</v>
      </c>
      <c r="E2376" t="s">
        <v>15298</v>
      </c>
      <c r="F2376">
        <v>12886</v>
      </c>
      <c r="G2376" t="s">
        <v>15299</v>
      </c>
      <c r="H2376">
        <v>1711316359</v>
      </c>
      <c r="I2376" t="s">
        <v>131</v>
      </c>
      <c r="J2376" t="s">
        <v>306</v>
      </c>
      <c r="K2376" t="s">
        <v>138</v>
      </c>
      <c r="L2376" t="s">
        <v>11406</v>
      </c>
      <c r="M2376" t="s">
        <v>15300</v>
      </c>
      <c r="P2376" s="31" t="str">
        <f t="shared" si="114"/>
        <v>Homoeo Chikitsaloy  (Dr.Md.Fazlulhaque)</v>
      </c>
    </row>
    <row r="2377" spans="1:16" hidden="1">
      <c r="A2377" t="str">
        <f t="shared" si="112"/>
        <v>24-420</v>
      </c>
      <c r="B2377">
        <f t="shared" si="113"/>
        <v>24</v>
      </c>
      <c r="C2377">
        <v>420</v>
      </c>
      <c r="D2377" t="s">
        <v>77</v>
      </c>
      <c r="E2377" t="s">
        <v>14865</v>
      </c>
      <c r="F2377">
        <v>12687</v>
      </c>
      <c r="G2377" t="s">
        <v>14866</v>
      </c>
      <c r="H2377">
        <v>1720183862</v>
      </c>
      <c r="I2377" t="s">
        <v>131</v>
      </c>
      <c r="J2377" t="s">
        <v>10892</v>
      </c>
      <c r="K2377" t="s">
        <v>152</v>
      </c>
      <c r="L2377" t="s">
        <v>13269</v>
      </c>
      <c r="M2377" t="s">
        <v>14867</v>
      </c>
      <c r="P2377" s="31" t="str">
        <f t="shared" si="114"/>
        <v>Homoeo Onessa (Dr.Bimolkrisno Poddar)</v>
      </c>
    </row>
    <row r="2378" spans="1:16" hidden="1">
      <c r="A2378" t="str">
        <f t="shared" si="112"/>
        <v>25-420</v>
      </c>
      <c r="B2378">
        <f t="shared" si="113"/>
        <v>25</v>
      </c>
      <c r="C2378">
        <v>420</v>
      </c>
      <c r="D2378" t="s">
        <v>77</v>
      </c>
      <c r="E2378" t="s">
        <v>14868</v>
      </c>
      <c r="F2378">
        <v>12688</v>
      </c>
      <c r="G2378" t="s">
        <v>14869</v>
      </c>
      <c r="H2378">
        <v>1712729875</v>
      </c>
      <c r="I2378" t="s">
        <v>12430</v>
      </c>
      <c r="J2378" t="s">
        <v>397</v>
      </c>
      <c r="K2378" t="s">
        <v>138</v>
      </c>
      <c r="L2378" t="s">
        <v>13269</v>
      </c>
      <c r="M2378" t="s">
        <v>14867</v>
      </c>
      <c r="P2378" s="31" t="str">
        <f t="shared" si="114"/>
        <v>Homoeo Seba  (Dr.A.B.M Mohiuddin)</v>
      </c>
    </row>
    <row r="2379" spans="1:16" hidden="1">
      <c r="A2379" t="str">
        <f t="shared" si="112"/>
        <v>26-420</v>
      </c>
      <c r="B2379">
        <f t="shared" si="113"/>
        <v>26</v>
      </c>
      <c r="C2379">
        <v>420</v>
      </c>
      <c r="D2379" t="s">
        <v>77</v>
      </c>
      <c r="E2379" t="s">
        <v>12056</v>
      </c>
      <c r="F2379">
        <v>11376</v>
      </c>
      <c r="G2379" t="s">
        <v>7461</v>
      </c>
      <c r="I2379" t="s">
        <v>131</v>
      </c>
      <c r="J2379" t="s">
        <v>9009</v>
      </c>
      <c r="K2379" t="s">
        <v>152</v>
      </c>
      <c r="L2379" t="s">
        <v>11406</v>
      </c>
      <c r="M2379" t="s">
        <v>12055</v>
      </c>
      <c r="P2379" s="31" t="str">
        <f t="shared" si="114"/>
        <v>Jilani Homoeo Hall (Dr.Jilani)</v>
      </c>
    </row>
    <row r="2380" spans="1:16" hidden="1">
      <c r="A2380" t="str">
        <f t="shared" si="112"/>
        <v>27-420</v>
      </c>
      <c r="B2380">
        <f t="shared" si="113"/>
        <v>27</v>
      </c>
      <c r="C2380">
        <v>420</v>
      </c>
      <c r="D2380" t="s">
        <v>77</v>
      </c>
      <c r="E2380" t="s">
        <v>16799</v>
      </c>
      <c r="F2380">
        <v>13574</v>
      </c>
      <c r="G2380" t="s">
        <v>16800</v>
      </c>
      <c r="H2380">
        <v>1789466234</v>
      </c>
      <c r="I2380" t="s">
        <v>131</v>
      </c>
      <c r="J2380" t="s">
        <v>230</v>
      </c>
      <c r="K2380" t="s">
        <v>152</v>
      </c>
      <c r="L2380" t="s">
        <v>11406</v>
      </c>
      <c r="M2380" t="s">
        <v>16689</v>
      </c>
      <c r="P2380" s="31" t="str">
        <f t="shared" si="114"/>
        <v>Jonabia Homoeo Hall (Dr.Riajul Korim)</v>
      </c>
    </row>
    <row r="2381" spans="1:16" hidden="1">
      <c r="A2381" t="str">
        <f t="shared" si="112"/>
        <v>28-420</v>
      </c>
      <c r="B2381">
        <f t="shared" si="113"/>
        <v>28</v>
      </c>
      <c r="C2381">
        <v>420</v>
      </c>
      <c r="D2381" t="s">
        <v>77</v>
      </c>
      <c r="E2381" t="s">
        <v>13276</v>
      </c>
      <c r="F2381">
        <v>11902</v>
      </c>
      <c r="G2381" t="s">
        <v>5104</v>
      </c>
      <c r="H2381">
        <v>1712085519</v>
      </c>
      <c r="I2381" t="s">
        <v>131</v>
      </c>
      <c r="J2381" t="s">
        <v>13272</v>
      </c>
      <c r="K2381" t="s">
        <v>133</v>
      </c>
      <c r="L2381" t="s">
        <v>11406</v>
      </c>
      <c r="M2381" t="s">
        <v>13277</v>
      </c>
      <c r="P2381" s="31" t="str">
        <f t="shared" si="114"/>
        <v>Laki Homoeo Hall (Dr.Subash Chandra  Halder)</v>
      </c>
    </row>
    <row r="2382" spans="1:16" hidden="1">
      <c r="A2382" t="str">
        <f t="shared" si="112"/>
        <v>29-420</v>
      </c>
      <c r="B2382">
        <f t="shared" si="113"/>
        <v>29</v>
      </c>
      <c r="C2382">
        <v>420</v>
      </c>
      <c r="D2382" t="s">
        <v>77</v>
      </c>
      <c r="E2382" t="s">
        <v>13278</v>
      </c>
      <c r="F2382">
        <v>11903</v>
      </c>
      <c r="G2382" t="s">
        <v>2890</v>
      </c>
      <c r="H2382">
        <v>1711974927</v>
      </c>
      <c r="I2382" t="s">
        <v>131</v>
      </c>
      <c r="J2382" t="s">
        <v>397</v>
      </c>
      <c r="K2382" t="s">
        <v>133</v>
      </c>
      <c r="L2382" t="s">
        <v>13269</v>
      </c>
      <c r="M2382" t="s">
        <v>13279</v>
      </c>
      <c r="P2382" s="31" t="str">
        <f t="shared" si="114"/>
        <v>Loknath Homoeo Hall (Dr.Rina Rani Malo)</v>
      </c>
    </row>
    <row r="2383" spans="1:16" hidden="1">
      <c r="A2383" t="str">
        <f t="shared" si="112"/>
        <v>30-420</v>
      </c>
      <c r="B2383">
        <f t="shared" si="113"/>
        <v>30</v>
      </c>
      <c r="C2383">
        <v>420</v>
      </c>
      <c r="D2383" t="s">
        <v>77</v>
      </c>
      <c r="E2383" t="s">
        <v>9826</v>
      </c>
      <c r="F2383">
        <v>10154</v>
      </c>
      <c r="G2383" t="s">
        <v>9827</v>
      </c>
      <c r="H2383">
        <v>1743946230</v>
      </c>
      <c r="I2383" t="s">
        <v>131</v>
      </c>
      <c r="J2383" t="s">
        <v>274</v>
      </c>
      <c r="K2383">
        <v>0</v>
      </c>
      <c r="L2383" t="s">
        <v>9824</v>
      </c>
      <c r="M2383" t="s">
        <v>9825</v>
      </c>
      <c r="P2383" s="31" t="str">
        <f t="shared" si="114"/>
        <v>Maa Baba Homeo Hall (Dr. Md. Abdul Hannan)</v>
      </c>
    </row>
    <row r="2384" spans="1:16" hidden="1">
      <c r="A2384" t="str">
        <f t="shared" si="112"/>
        <v>31-420</v>
      </c>
      <c r="B2384">
        <f t="shared" si="113"/>
        <v>31</v>
      </c>
      <c r="C2384">
        <v>420</v>
      </c>
      <c r="D2384" t="s">
        <v>77</v>
      </c>
      <c r="E2384" t="s">
        <v>13268</v>
      </c>
      <c r="F2384">
        <v>11899</v>
      </c>
      <c r="G2384" t="s">
        <v>1111</v>
      </c>
      <c r="H2384">
        <v>1735833127</v>
      </c>
      <c r="I2384" t="s">
        <v>131</v>
      </c>
      <c r="J2384" t="s">
        <v>397</v>
      </c>
      <c r="K2384" t="s">
        <v>152</v>
      </c>
      <c r="L2384" t="s">
        <v>13269</v>
      </c>
      <c r="M2384" t="s">
        <v>13270</v>
      </c>
      <c r="P2384" s="31" t="str">
        <f t="shared" si="114"/>
        <v>Maa Homoeo Hall (Dr.Nurul Hadi)</v>
      </c>
    </row>
    <row r="2385" spans="1:16" hidden="1">
      <c r="A2385" t="str">
        <f t="shared" si="112"/>
        <v>32-420</v>
      </c>
      <c r="B2385">
        <f t="shared" si="113"/>
        <v>32</v>
      </c>
      <c r="C2385">
        <v>420</v>
      </c>
      <c r="D2385" t="s">
        <v>77</v>
      </c>
      <c r="E2385" t="s">
        <v>12143</v>
      </c>
      <c r="F2385">
        <v>11428</v>
      </c>
      <c r="G2385" t="s">
        <v>1111</v>
      </c>
      <c r="H2385">
        <v>1724038213</v>
      </c>
      <c r="I2385" t="s">
        <v>131</v>
      </c>
      <c r="J2385" t="s">
        <v>230</v>
      </c>
      <c r="K2385" t="s">
        <v>152</v>
      </c>
      <c r="L2385" t="s">
        <v>11406</v>
      </c>
      <c r="M2385" t="s">
        <v>11402</v>
      </c>
      <c r="P2385" s="31" t="str">
        <f t="shared" si="114"/>
        <v>Maa Homoeo Hall (Dr.Moriom Rahaman)</v>
      </c>
    </row>
    <row r="2386" spans="1:16" hidden="1">
      <c r="A2386" t="str">
        <f t="shared" si="112"/>
        <v>33-420</v>
      </c>
      <c r="B2386">
        <f t="shared" si="113"/>
        <v>33</v>
      </c>
      <c r="C2386">
        <v>420</v>
      </c>
      <c r="D2386" t="s">
        <v>77</v>
      </c>
      <c r="E2386" t="s">
        <v>2354</v>
      </c>
      <c r="F2386">
        <v>4937</v>
      </c>
      <c r="G2386" t="s">
        <v>356</v>
      </c>
      <c r="H2386">
        <v>1742087603</v>
      </c>
      <c r="I2386" t="s">
        <v>131</v>
      </c>
      <c r="J2386" t="s">
        <v>397</v>
      </c>
      <c r="K2386" t="s">
        <v>152</v>
      </c>
      <c r="L2386" t="s">
        <v>2349</v>
      </c>
      <c r="M2386" t="s">
        <v>2349</v>
      </c>
      <c r="P2386" s="31" t="str">
        <f t="shared" si="114"/>
        <v>Modern Homoeo Hall (Sayed Rahman)</v>
      </c>
    </row>
    <row r="2387" spans="1:16" hidden="1">
      <c r="A2387" t="str">
        <f t="shared" si="112"/>
        <v>34-420</v>
      </c>
      <c r="B2387">
        <f t="shared" si="113"/>
        <v>34</v>
      </c>
      <c r="C2387">
        <v>420</v>
      </c>
      <c r="D2387" t="s">
        <v>77</v>
      </c>
      <c r="E2387" t="s">
        <v>14626</v>
      </c>
      <c r="F2387">
        <v>12566</v>
      </c>
      <c r="G2387" t="s">
        <v>5308</v>
      </c>
      <c r="H2387">
        <v>1727265625</v>
      </c>
      <c r="I2387" t="s">
        <v>131</v>
      </c>
      <c r="J2387" t="s">
        <v>132</v>
      </c>
      <c r="K2387" t="s">
        <v>152</v>
      </c>
      <c r="L2387" t="s">
        <v>13269</v>
      </c>
      <c r="M2387" t="s">
        <v>13285</v>
      </c>
      <c r="P2387" s="31" t="str">
        <f t="shared" si="114"/>
        <v>Mohammadi Homoeo Hall (Dr.Md.Ali Hossen)</v>
      </c>
    </row>
    <row r="2388" spans="1:16" hidden="1">
      <c r="A2388" t="str">
        <f t="shared" si="112"/>
        <v>35-420</v>
      </c>
      <c r="B2388">
        <f t="shared" si="113"/>
        <v>35</v>
      </c>
      <c r="C2388">
        <v>420</v>
      </c>
      <c r="D2388" t="s">
        <v>77</v>
      </c>
      <c r="E2388" t="s">
        <v>13749</v>
      </c>
      <c r="F2388">
        <v>12110</v>
      </c>
      <c r="G2388" t="s">
        <v>4967</v>
      </c>
      <c r="H2388">
        <v>1843339023</v>
      </c>
      <c r="I2388" t="s">
        <v>131</v>
      </c>
      <c r="J2388" t="s">
        <v>230</v>
      </c>
      <c r="K2388" t="s">
        <v>152</v>
      </c>
      <c r="L2388" t="s">
        <v>11406</v>
      </c>
      <c r="M2388" t="s">
        <v>13750</v>
      </c>
      <c r="P2388" s="31" t="str">
        <f t="shared" si="114"/>
        <v>Mojumder Homoeo Hall (Dr.Bissijit Mojumder)</v>
      </c>
    </row>
    <row r="2389" spans="1:16" hidden="1">
      <c r="A2389" t="str">
        <f t="shared" si="112"/>
        <v>36-420</v>
      </c>
      <c r="B2389">
        <f t="shared" si="113"/>
        <v>36</v>
      </c>
      <c r="C2389">
        <v>420</v>
      </c>
      <c r="D2389" t="s">
        <v>77</v>
      </c>
      <c r="E2389" t="s">
        <v>16036</v>
      </c>
      <c r="F2389">
        <v>13241</v>
      </c>
      <c r="G2389" t="s">
        <v>6198</v>
      </c>
      <c r="H2389">
        <v>1715306254</v>
      </c>
      <c r="I2389" t="s">
        <v>131</v>
      </c>
      <c r="J2389" t="s">
        <v>172</v>
      </c>
      <c r="K2389" t="s">
        <v>152</v>
      </c>
      <c r="L2389" t="s">
        <v>11406</v>
      </c>
      <c r="M2389" t="s">
        <v>16037</v>
      </c>
      <c r="P2389" s="31" t="str">
        <f t="shared" si="114"/>
        <v>Mondol Homoeo Hall (Dr.Konika Rani Halder)</v>
      </c>
    </row>
    <row r="2390" spans="1:16" hidden="1">
      <c r="A2390" t="str">
        <f t="shared" si="112"/>
        <v>37-420</v>
      </c>
      <c r="B2390">
        <f t="shared" si="113"/>
        <v>37</v>
      </c>
      <c r="C2390">
        <v>420</v>
      </c>
      <c r="D2390" t="s">
        <v>77</v>
      </c>
      <c r="E2390" t="s">
        <v>11284</v>
      </c>
      <c r="F2390">
        <v>11171</v>
      </c>
      <c r="G2390" t="s">
        <v>11620</v>
      </c>
      <c r="H2390">
        <v>1934448032</v>
      </c>
      <c r="I2390">
        <v>0</v>
      </c>
      <c r="J2390">
        <v>0</v>
      </c>
      <c r="K2390" t="s">
        <v>138</v>
      </c>
      <c r="L2390" t="s">
        <v>11621</v>
      </c>
      <c r="M2390" t="s">
        <v>11621</v>
      </c>
      <c r="P2390" s="31" t="str">
        <f t="shared" si="114"/>
        <v>Mpo-Hasan Hawlader-Sorupkhati (Self Stock)</v>
      </c>
    </row>
    <row r="2391" spans="1:16" hidden="1">
      <c r="A2391" t="str">
        <f t="shared" si="112"/>
        <v>38-420</v>
      </c>
      <c r="B2391">
        <f t="shared" si="113"/>
        <v>38</v>
      </c>
      <c r="C2391">
        <v>420</v>
      </c>
      <c r="D2391" t="s">
        <v>77</v>
      </c>
      <c r="E2391" t="s">
        <v>13280</v>
      </c>
      <c r="F2391">
        <v>11904</v>
      </c>
      <c r="G2391" t="s">
        <v>13281</v>
      </c>
      <c r="H2391">
        <v>1717387274</v>
      </c>
      <c r="I2391" t="s">
        <v>131</v>
      </c>
      <c r="J2391" t="s">
        <v>13272</v>
      </c>
      <c r="K2391" t="s">
        <v>133</v>
      </c>
      <c r="L2391" t="s">
        <v>11406</v>
      </c>
      <c r="M2391" t="s">
        <v>13282</v>
      </c>
      <c r="P2391" s="31" t="str">
        <f t="shared" si="114"/>
        <v>Obaydul Haque Hall (Dr.Obaydul Haque)</v>
      </c>
    </row>
    <row r="2392" spans="1:16" hidden="1">
      <c r="A2392" t="str">
        <f t="shared" si="112"/>
        <v>39-420</v>
      </c>
      <c r="B2392">
        <f t="shared" si="113"/>
        <v>39</v>
      </c>
      <c r="C2392">
        <v>420</v>
      </c>
      <c r="D2392" t="s">
        <v>77</v>
      </c>
      <c r="E2392" t="s">
        <v>12040</v>
      </c>
      <c r="F2392">
        <v>11370</v>
      </c>
      <c r="G2392" t="s">
        <v>12041</v>
      </c>
      <c r="H2392">
        <v>1711219864</v>
      </c>
      <c r="I2392" t="s">
        <v>131</v>
      </c>
      <c r="J2392" t="s">
        <v>132</v>
      </c>
      <c r="K2392" t="s">
        <v>133</v>
      </c>
      <c r="L2392" t="s">
        <v>11406</v>
      </c>
      <c r="M2392" t="s">
        <v>12042</v>
      </c>
      <c r="P2392" s="31" t="str">
        <f t="shared" si="114"/>
        <v>Onkita Homoeo Hall (Dr.Otul Prosad)</v>
      </c>
    </row>
    <row r="2393" spans="1:16" hidden="1">
      <c r="A2393" t="str">
        <f t="shared" si="112"/>
        <v>40-420</v>
      </c>
      <c r="B2393">
        <f t="shared" si="113"/>
        <v>40</v>
      </c>
      <c r="C2393">
        <v>420</v>
      </c>
      <c r="D2393" t="s">
        <v>77</v>
      </c>
      <c r="E2393" t="s">
        <v>2347</v>
      </c>
      <c r="F2393">
        <v>4934</v>
      </c>
      <c r="G2393" t="s">
        <v>2348</v>
      </c>
      <c r="H2393">
        <v>1722276685</v>
      </c>
      <c r="I2393" t="s">
        <v>131</v>
      </c>
      <c r="J2393" t="s">
        <v>397</v>
      </c>
      <c r="K2393" t="s">
        <v>133</v>
      </c>
      <c r="L2393" t="s">
        <v>2349</v>
      </c>
      <c r="M2393" t="s">
        <v>2350</v>
      </c>
      <c r="P2393" s="31" t="str">
        <f t="shared" si="114"/>
        <v>Rahmina Homoeo Hall (Dr. Shakila)</v>
      </c>
    </row>
    <row r="2394" spans="1:16" hidden="1">
      <c r="A2394" t="str">
        <f t="shared" si="112"/>
        <v>41-420</v>
      </c>
      <c r="B2394">
        <f t="shared" si="113"/>
        <v>41</v>
      </c>
      <c r="C2394">
        <v>420</v>
      </c>
      <c r="D2394" t="s">
        <v>77</v>
      </c>
      <c r="E2394" t="s">
        <v>16038</v>
      </c>
      <c r="F2394">
        <v>13242</v>
      </c>
      <c r="G2394" t="s">
        <v>16039</v>
      </c>
      <c r="H2394">
        <v>1759150785</v>
      </c>
      <c r="I2394" t="s">
        <v>131</v>
      </c>
      <c r="J2394" t="s">
        <v>172</v>
      </c>
      <c r="K2394" t="s">
        <v>152</v>
      </c>
      <c r="L2394" t="s">
        <v>11406</v>
      </c>
      <c r="M2394" t="s">
        <v>16040</v>
      </c>
      <c r="P2394" s="31" t="str">
        <f t="shared" si="114"/>
        <v>Raja Homoeo Hall (Dr.Konibuson)</v>
      </c>
    </row>
    <row r="2395" spans="1:16" hidden="1">
      <c r="A2395" t="str">
        <f t="shared" si="112"/>
        <v>42-420</v>
      </c>
      <c r="B2395">
        <f t="shared" si="113"/>
        <v>42</v>
      </c>
      <c r="C2395">
        <v>420</v>
      </c>
      <c r="D2395" t="s">
        <v>77</v>
      </c>
      <c r="E2395" t="s">
        <v>12059</v>
      </c>
      <c r="F2395">
        <v>11378</v>
      </c>
      <c r="G2395" t="s">
        <v>3358</v>
      </c>
      <c r="H2395">
        <v>1730915106</v>
      </c>
      <c r="I2395" t="s">
        <v>131</v>
      </c>
      <c r="J2395" t="s">
        <v>10892</v>
      </c>
      <c r="K2395" t="s">
        <v>152</v>
      </c>
      <c r="L2395" t="s">
        <v>11406</v>
      </c>
      <c r="M2395" t="s">
        <v>12060</v>
      </c>
      <c r="P2395" s="31" t="str">
        <f t="shared" si="114"/>
        <v>Ripon Homoeo Hall (Dr.Sunil Kumar Suta)</v>
      </c>
    </row>
    <row r="2396" spans="1:16" hidden="1">
      <c r="A2396" t="str">
        <f t="shared" si="112"/>
        <v>43-420</v>
      </c>
      <c r="B2396">
        <f t="shared" si="113"/>
        <v>43</v>
      </c>
      <c r="C2396">
        <v>420</v>
      </c>
      <c r="D2396" t="s">
        <v>77</v>
      </c>
      <c r="E2396" t="s">
        <v>12049</v>
      </c>
      <c r="F2396">
        <v>11373</v>
      </c>
      <c r="G2396" t="s">
        <v>12050</v>
      </c>
      <c r="H2396">
        <v>1616108402</v>
      </c>
      <c r="I2396" t="s">
        <v>131</v>
      </c>
      <c r="J2396" t="s">
        <v>10889</v>
      </c>
      <c r="K2396" t="s">
        <v>152</v>
      </c>
      <c r="L2396" t="s">
        <v>11406</v>
      </c>
      <c r="M2396" t="s">
        <v>12051</v>
      </c>
      <c r="P2396" s="31" t="str">
        <f t="shared" si="114"/>
        <v>S.R Homoeo Hall (Dr.Sunil Mojumder)</v>
      </c>
    </row>
    <row r="2397" spans="1:16" hidden="1">
      <c r="A2397" t="str">
        <f t="shared" si="112"/>
        <v>44-420</v>
      </c>
      <c r="B2397">
        <f t="shared" si="113"/>
        <v>44</v>
      </c>
      <c r="C2397">
        <v>420</v>
      </c>
      <c r="D2397" t="s">
        <v>77</v>
      </c>
      <c r="E2397" t="s">
        <v>12139</v>
      </c>
      <c r="F2397">
        <v>11425</v>
      </c>
      <c r="G2397" t="s">
        <v>12140</v>
      </c>
      <c r="H2397">
        <v>1712286705</v>
      </c>
      <c r="I2397" t="s">
        <v>131</v>
      </c>
      <c r="J2397" t="s">
        <v>230</v>
      </c>
      <c r="K2397" t="s">
        <v>152</v>
      </c>
      <c r="L2397" t="s">
        <v>11406</v>
      </c>
      <c r="M2397" t="s">
        <v>11402</v>
      </c>
      <c r="P2397" s="31" t="str">
        <f t="shared" si="114"/>
        <v>Sadia Homoeo Clinic (Dr.Humayon Kobir)</v>
      </c>
    </row>
    <row r="2398" spans="1:16" hidden="1">
      <c r="A2398" t="str">
        <f t="shared" si="112"/>
        <v>45-420</v>
      </c>
      <c r="B2398">
        <f t="shared" si="113"/>
        <v>45</v>
      </c>
      <c r="C2398">
        <v>420</v>
      </c>
      <c r="D2398" t="s">
        <v>77</v>
      </c>
      <c r="E2398" t="s">
        <v>14627</v>
      </c>
      <c r="F2398">
        <v>12567</v>
      </c>
      <c r="G2398" t="s">
        <v>14628</v>
      </c>
      <c r="H2398">
        <v>1712992897</v>
      </c>
      <c r="I2398" t="s">
        <v>131</v>
      </c>
      <c r="J2398" t="s">
        <v>132</v>
      </c>
      <c r="K2398" t="s">
        <v>152</v>
      </c>
      <c r="L2398" t="s">
        <v>11406</v>
      </c>
      <c r="M2398" t="s">
        <v>14629</v>
      </c>
      <c r="P2398" s="31" t="str">
        <f t="shared" si="114"/>
        <v>Sadnam Homoeo Hall (Dr.Md.Monir Hossen)</v>
      </c>
    </row>
    <row r="2399" spans="1:16" hidden="1">
      <c r="A2399" t="str">
        <f t="shared" si="112"/>
        <v>46-420</v>
      </c>
      <c r="B2399">
        <f t="shared" si="113"/>
        <v>46</v>
      </c>
      <c r="C2399">
        <v>420</v>
      </c>
      <c r="D2399" t="s">
        <v>77</v>
      </c>
      <c r="E2399" t="s">
        <v>11672</v>
      </c>
      <c r="F2399">
        <v>11210</v>
      </c>
      <c r="G2399" t="s">
        <v>11673</v>
      </c>
      <c r="H2399">
        <v>1818200576</v>
      </c>
      <c r="I2399" t="s">
        <v>131</v>
      </c>
      <c r="J2399" t="s">
        <v>274</v>
      </c>
      <c r="K2399" t="s">
        <v>1315</v>
      </c>
      <c r="L2399" t="s">
        <v>11401</v>
      </c>
      <c r="M2399" t="s">
        <v>11674</v>
      </c>
      <c r="P2399" s="31" t="str">
        <f t="shared" si="114"/>
        <v>Samsul Alom Homoeo Hall (Dr.Samsul Alom)</v>
      </c>
    </row>
    <row r="2400" spans="1:16" hidden="1">
      <c r="A2400" t="str">
        <f t="shared" si="112"/>
        <v>47-420</v>
      </c>
      <c r="B2400">
        <f t="shared" si="113"/>
        <v>47</v>
      </c>
      <c r="C2400">
        <v>420</v>
      </c>
      <c r="D2400" t="s">
        <v>77</v>
      </c>
      <c r="E2400" t="s">
        <v>16606</v>
      </c>
      <c r="F2400">
        <v>13497</v>
      </c>
      <c r="G2400" t="s">
        <v>16607</v>
      </c>
      <c r="H2400">
        <v>1711268036</v>
      </c>
      <c r="I2400" t="s">
        <v>131</v>
      </c>
      <c r="J2400" t="s">
        <v>132</v>
      </c>
      <c r="K2400" t="s">
        <v>152</v>
      </c>
      <c r="L2400" t="s">
        <v>11406</v>
      </c>
      <c r="M2400" t="s">
        <v>16608</v>
      </c>
      <c r="P2400" s="31" t="str">
        <f t="shared" si="114"/>
        <v>Sengol Homoeopathic  (Dr.Md.Samsuddoha)</v>
      </c>
    </row>
    <row r="2401" spans="1:16" hidden="1">
      <c r="A2401" t="str">
        <f t="shared" si="112"/>
        <v>48-420</v>
      </c>
      <c r="B2401">
        <f t="shared" si="113"/>
        <v>48</v>
      </c>
      <c r="C2401">
        <v>420</v>
      </c>
      <c r="D2401" t="s">
        <v>77</v>
      </c>
      <c r="E2401" t="s">
        <v>13751</v>
      </c>
      <c r="F2401">
        <v>12111</v>
      </c>
      <c r="G2401" t="s">
        <v>551</v>
      </c>
      <c r="H2401">
        <v>1820533365</v>
      </c>
      <c r="I2401" t="s">
        <v>131</v>
      </c>
      <c r="J2401" t="s">
        <v>230</v>
      </c>
      <c r="K2401" t="s">
        <v>152</v>
      </c>
      <c r="L2401" t="s">
        <v>11406</v>
      </c>
      <c r="M2401" t="s">
        <v>13752</v>
      </c>
      <c r="P2401" s="31" t="str">
        <f t="shared" si="114"/>
        <v>Shefa Homoeo Hall (Dr.Md.Sohidul Islam)</v>
      </c>
    </row>
    <row r="2402" spans="1:16" hidden="1">
      <c r="A2402" t="str">
        <f t="shared" si="112"/>
        <v>49-420</v>
      </c>
      <c r="B2402">
        <f t="shared" si="113"/>
        <v>49</v>
      </c>
      <c r="C2402">
        <v>420</v>
      </c>
      <c r="D2402" t="s">
        <v>77</v>
      </c>
      <c r="E2402" t="s">
        <v>13274</v>
      </c>
      <c r="F2402">
        <v>11901</v>
      </c>
      <c r="G2402" t="s">
        <v>13275</v>
      </c>
      <c r="H2402">
        <v>1796555987</v>
      </c>
      <c r="I2402" t="s">
        <v>131</v>
      </c>
      <c r="J2402" t="s">
        <v>13272</v>
      </c>
      <c r="K2402" t="s">
        <v>133</v>
      </c>
      <c r="L2402" t="s">
        <v>11406</v>
      </c>
      <c r="M2402" t="s">
        <v>13273</v>
      </c>
      <c r="P2402" s="31" t="str">
        <f t="shared" si="114"/>
        <v>Shilpi Homoeo  Hall (Dr.Anisur Rahman )</v>
      </c>
    </row>
    <row r="2403" spans="1:16" hidden="1">
      <c r="A2403" t="str">
        <f t="shared" si="112"/>
        <v>50-420</v>
      </c>
      <c r="B2403">
        <f t="shared" si="113"/>
        <v>50</v>
      </c>
      <c r="C2403">
        <v>420</v>
      </c>
      <c r="D2403" t="s">
        <v>77</v>
      </c>
      <c r="E2403" t="s">
        <v>2138</v>
      </c>
      <c r="F2403">
        <v>4935</v>
      </c>
      <c r="G2403" t="s">
        <v>2351</v>
      </c>
      <c r="H2403">
        <v>1975619460</v>
      </c>
      <c r="I2403" t="s">
        <v>131</v>
      </c>
      <c r="J2403" t="s">
        <v>397</v>
      </c>
      <c r="K2403" t="s">
        <v>133</v>
      </c>
      <c r="L2403" t="s">
        <v>2349</v>
      </c>
      <c r="M2403" t="s">
        <v>2349</v>
      </c>
      <c r="P2403" s="31" t="str">
        <f t="shared" si="114"/>
        <v>Siddika J. Medical Hall (Dr. Siddikur Rahman)</v>
      </c>
    </row>
    <row r="2404" spans="1:16" hidden="1">
      <c r="A2404" t="str">
        <f t="shared" si="112"/>
        <v>51-420</v>
      </c>
      <c r="B2404">
        <f t="shared" si="113"/>
        <v>51</v>
      </c>
      <c r="C2404">
        <v>420</v>
      </c>
      <c r="D2404" t="s">
        <v>77</v>
      </c>
      <c r="E2404" t="s">
        <v>13271</v>
      </c>
      <c r="F2404">
        <v>11900</v>
      </c>
      <c r="G2404" t="s">
        <v>6886</v>
      </c>
      <c r="H2404">
        <v>1718569284</v>
      </c>
      <c r="I2404" t="s">
        <v>131</v>
      </c>
      <c r="J2404" t="s">
        <v>13272</v>
      </c>
      <c r="K2404" t="s">
        <v>133</v>
      </c>
      <c r="L2404" t="s">
        <v>11406</v>
      </c>
      <c r="M2404" t="s">
        <v>13273</v>
      </c>
      <c r="P2404" s="31" t="str">
        <f t="shared" si="114"/>
        <v>Sojib Homoeo Hall (Dr.Atikiur Rahman )</v>
      </c>
    </row>
    <row r="2405" spans="1:16" hidden="1">
      <c r="A2405" t="str">
        <f t="shared" si="112"/>
        <v>52-420</v>
      </c>
      <c r="B2405">
        <f t="shared" si="113"/>
        <v>52</v>
      </c>
      <c r="C2405">
        <v>420</v>
      </c>
      <c r="D2405" t="s">
        <v>77</v>
      </c>
      <c r="E2405" t="s">
        <v>12043</v>
      </c>
      <c r="F2405">
        <v>11371</v>
      </c>
      <c r="G2405" t="s">
        <v>12044</v>
      </c>
      <c r="H2405">
        <v>1721535863</v>
      </c>
      <c r="I2405" t="s">
        <v>131</v>
      </c>
      <c r="J2405" t="s">
        <v>10889</v>
      </c>
      <c r="K2405" t="s">
        <v>152</v>
      </c>
      <c r="L2405" t="s">
        <v>11406</v>
      </c>
      <c r="M2405" t="s">
        <v>12045</v>
      </c>
      <c r="P2405" s="31" t="str">
        <f t="shared" si="114"/>
        <v>Sonkor Homoeo Hall (Dr.Sonkor)</v>
      </c>
    </row>
    <row r="2406" spans="1:16" hidden="1">
      <c r="A2406" t="str">
        <f t="shared" si="112"/>
        <v>53-420</v>
      </c>
      <c r="B2406">
        <f t="shared" si="113"/>
        <v>53</v>
      </c>
      <c r="C2406">
        <v>420</v>
      </c>
      <c r="D2406" t="s">
        <v>77</v>
      </c>
      <c r="E2406" t="s">
        <v>12144</v>
      </c>
      <c r="F2406">
        <v>11429</v>
      </c>
      <c r="G2406" t="s">
        <v>541</v>
      </c>
      <c r="H2406">
        <v>1729872736</v>
      </c>
      <c r="I2406" t="s">
        <v>131</v>
      </c>
      <c r="J2406" t="s">
        <v>10889</v>
      </c>
      <c r="K2406" t="s">
        <v>1315</v>
      </c>
      <c r="L2406" t="s">
        <v>11406</v>
      </c>
      <c r="M2406" t="s">
        <v>12145</v>
      </c>
      <c r="P2406" s="31" t="str">
        <f t="shared" si="114"/>
        <v>Sufia Homoeo Hall (Dr.Abulkalam Azad)</v>
      </c>
    </row>
    <row r="2407" spans="1:16" hidden="1">
      <c r="A2407" t="str">
        <f t="shared" si="112"/>
        <v>54-420</v>
      </c>
      <c r="B2407">
        <f t="shared" si="113"/>
        <v>54</v>
      </c>
      <c r="C2407">
        <v>420</v>
      </c>
      <c r="D2407" t="s">
        <v>77</v>
      </c>
      <c r="E2407" t="s">
        <v>12037</v>
      </c>
      <c r="F2407">
        <v>11369</v>
      </c>
      <c r="G2407" t="s">
        <v>12038</v>
      </c>
      <c r="H2407">
        <v>1729994632</v>
      </c>
      <c r="I2407" t="s">
        <v>131</v>
      </c>
      <c r="J2407" t="s">
        <v>132</v>
      </c>
      <c r="K2407" t="s">
        <v>152</v>
      </c>
      <c r="L2407" t="s">
        <v>11406</v>
      </c>
      <c r="M2407" t="s">
        <v>12039</v>
      </c>
      <c r="P2407" s="31" t="str">
        <f t="shared" si="114"/>
        <v>Sumotio Homoeo Hall (Dr.Sunil Kisno Dewri)</v>
      </c>
    </row>
    <row r="2408" spans="1:16" hidden="1">
      <c r="A2408" t="str">
        <f t="shared" si="112"/>
        <v>55-420</v>
      </c>
      <c r="B2408">
        <f t="shared" si="113"/>
        <v>55</v>
      </c>
      <c r="C2408">
        <v>420</v>
      </c>
      <c r="D2408" t="s">
        <v>77</v>
      </c>
      <c r="E2408" t="s">
        <v>13283</v>
      </c>
      <c r="F2408">
        <v>11905</v>
      </c>
      <c r="G2408" t="s">
        <v>13284</v>
      </c>
      <c r="H2408">
        <v>1718121324</v>
      </c>
      <c r="I2408" t="s">
        <v>131</v>
      </c>
      <c r="J2408" t="s">
        <v>397</v>
      </c>
      <c r="K2408" t="s">
        <v>138</v>
      </c>
      <c r="L2408" t="s">
        <v>13269</v>
      </c>
      <c r="M2408" t="s">
        <v>13285</v>
      </c>
      <c r="P2408" s="31" t="str">
        <f t="shared" si="114"/>
        <v>Tawakqul Homoeo Hall (Dr.Abul Hossain )</v>
      </c>
    </row>
    <row r="2409" spans="1:16" hidden="1">
      <c r="A2409" t="str">
        <f t="shared" si="112"/>
        <v>1-422</v>
      </c>
      <c r="B2409">
        <f t="shared" si="113"/>
        <v>1</v>
      </c>
      <c r="C2409">
        <v>422</v>
      </c>
      <c r="D2409" t="s">
        <v>82</v>
      </c>
      <c r="E2409" t="s">
        <v>11313</v>
      </c>
      <c r="F2409">
        <v>10983</v>
      </c>
      <c r="G2409" t="s">
        <v>11314</v>
      </c>
      <c r="H2409">
        <v>1728696789</v>
      </c>
      <c r="I2409" t="s">
        <v>131</v>
      </c>
      <c r="J2409" t="s">
        <v>172</v>
      </c>
      <c r="K2409" t="s">
        <v>152</v>
      </c>
      <c r="L2409" t="s">
        <v>11306</v>
      </c>
      <c r="M2409" t="s">
        <v>11310</v>
      </c>
      <c r="P2409" s="31" t="str">
        <f t="shared" si="114"/>
        <v>A Rob Madical Hall (Dr.Md.Masum)</v>
      </c>
    </row>
    <row r="2410" spans="1:16" hidden="1">
      <c r="A2410" t="str">
        <f t="shared" si="112"/>
        <v>2-422</v>
      </c>
      <c r="B2410">
        <f t="shared" si="113"/>
        <v>2</v>
      </c>
      <c r="C2410">
        <v>422</v>
      </c>
      <c r="D2410" t="s">
        <v>82</v>
      </c>
      <c r="E2410" t="s">
        <v>16444</v>
      </c>
      <c r="F2410">
        <v>13429</v>
      </c>
      <c r="G2410" t="s">
        <v>16445</v>
      </c>
      <c r="H2410">
        <v>1727879232</v>
      </c>
      <c r="I2410" t="s">
        <v>131</v>
      </c>
      <c r="J2410" t="s">
        <v>10889</v>
      </c>
      <c r="K2410" t="s">
        <v>152</v>
      </c>
      <c r="L2410" t="s">
        <v>8941</v>
      </c>
      <c r="M2410" t="s">
        <v>16446</v>
      </c>
      <c r="P2410" s="31" t="str">
        <f t="shared" si="114"/>
        <v>Apifa Homoeo Hall (Dr.Md.Abdullah)</v>
      </c>
    </row>
    <row r="2411" spans="1:16" hidden="1">
      <c r="A2411" t="str">
        <f t="shared" si="112"/>
        <v>3-422</v>
      </c>
      <c r="B2411">
        <f t="shared" si="113"/>
        <v>3</v>
      </c>
      <c r="C2411">
        <v>422</v>
      </c>
      <c r="D2411" t="s">
        <v>82</v>
      </c>
      <c r="E2411" t="s">
        <v>11316</v>
      </c>
      <c r="F2411">
        <v>10985</v>
      </c>
      <c r="G2411" t="s">
        <v>11317</v>
      </c>
      <c r="H2411">
        <v>1687328145</v>
      </c>
      <c r="I2411" t="s">
        <v>131</v>
      </c>
      <c r="J2411" t="s">
        <v>172</v>
      </c>
      <c r="K2411" t="s">
        <v>152</v>
      </c>
      <c r="L2411" t="s">
        <v>11306</v>
      </c>
      <c r="M2411" t="s">
        <v>11310</v>
      </c>
      <c r="P2411" s="31" t="str">
        <f t="shared" si="114"/>
        <v>Dawlot Khan Medicall Hall (Dr.Md.Mamun)</v>
      </c>
    </row>
    <row r="2412" spans="1:16" hidden="1">
      <c r="A2412" t="str">
        <f t="shared" si="112"/>
        <v>4-422</v>
      </c>
      <c r="B2412">
        <f t="shared" si="113"/>
        <v>4</v>
      </c>
      <c r="C2412">
        <v>422</v>
      </c>
      <c r="D2412" t="s">
        <v>82</v>
      </c>
      <c r="E2412" t="s">
        <v>11328</v>
      </c>
      <c r="F2412">
        <v>10991</v>
      </c>
      <c r="G2412" t="s">
        <v>11329</v>
      </c>
      <c r="H2412">
        <v>1750635656</v>
      </c>
      <c r="I2412" t="s">
        <v>131</v>
      </c>
      <c r="J2412" t="s">
        <v>274</v>
      </c>
      <c r="K2412" t="s">
        <v>138</v>
      </c>
      <c r="L2412" t="s">
        <v>11306</v>
      </c>
      <c r="M2412" t="s">
        <v>11327</v>
      </c>
      <c r="P2412" s="31" t="str">
        <f t="shared" si="114"/>
        <v>Fardaus Madical Hall (Dr.Abdul Mottaleb)</v>
      </c>
    </row>
    <row r="2413" spans="1:16" hidden="1">
      <c r="A2413" t="str">
        <f t="shared" si="112"/>
        <v>5-422</v>
      </c>
      <c r="B2413">
        <f t="shared" si="113"/>
        <v>5</v>
      </c>
      <c r="C2413">
        <v>422</v>
      </c>
      <c r="D2413" t="s">
        <v>82</v>
      </c>
      <c r="E2413" t="s">
        <v>11420</v>
      </c>
      <c r="F2413">
        <v>11052</v>
      </c>
      <c r="G2413" t="s">
        <v>11421</v>
      </c>
      <c r="H2413">
        <v>1716880403</v>
      </c>
      <c r="I2413" t="s">
        <v>11415</v>
      </c>
      <c r="J2413" t="s">
        <v>397</v>
      </c>
      <c r="K2413" t="s">
        <v>133</v>
      </c>
      <c r="L2413" t="s">
        <v>11306</v>
      </c>
      <c r="M2413" t="s">
        <v>11327</v>
      </c>
      <c r="P2413" s="31" t="str">
        <f t="shared" si="114"/>
        <v>Fatema Madical Hall (Dr.Ruhulamin)</v>
      </c>
    </row>
    <row r="2414" spans="1:16" hidden="1">
      <c r="A2414" t="str">
        <f t="shared" si="112"/>
        <v>6-422</v>
      </c>
      <c r="B2414">
        <f t="shared" si="113"/>
        <v>6</v>
      </c>
      <c r="C2414">
        <v>422</v>
      </c>
      <c r="D2414" t="s">
        <v>82</v>
      </c>
      <c r="E2414" t="s">
        <v>11541</v>
      </c>
      <c r="F2414">
        <v>11099</v>
      </c>
      <c r="G2414" t="s">
        <v>11542</v>
      </c>
      <c r="H2414">
        <v>1893657421</v>
      </c>
      <c r="I2414" t="s">
        <v>11538</v>
      </c>
      <c r="J2414" t="s">
        <v>230</v>
      </c>
      <c r="K2414" t="s">
        <v>11539</v>
      </c>
      <c r="L2414" t="s">
        <v>11306</v>
      </c>
      <c r="M2414" t="s">
        <v>11540</v>
      </c>
      <c r="P2414" s="31" t="str">
        <f t="shared" si="114"/>
        <v>Firoj Madicall Hall (Dr.Firoj)</v>
      </c>
    </row>
    <row r="2415" spans="1:16" hidden="1">
      <c r="A2415" t="str">
        <f t="shared" si="112"/>
        <v>7-422</v>
      </c>
      <c r="B2415">
        <f t="shared" si="113"/>
        <v>7</v>
      </c>
      <c r="C2415">
        <v>422</v>
      </c>
      <c r="D2415" t="s">
        <v>82</v>
      </c>
      <c r="E2415" t="s">
        <v>14297</v>
      </c>
      <c r="F2415">
        <v>12420</v>
      </c>
      <c r="G2415" t="s">
        <v>14298</v>
      </c>
      <c r="H2415">
        <v>1720277102</v>
      </c>
      <c r="I2415" t="s">
        <v>14285</v>
      </c>
      <c r="J2415" t="s">
        <v>9009</v>
      </c>
      <c r="L2415" t="s">
        <v>8950</v>
      </c>
      <c r="M2415" t="s">
        <v>14299</v>
      </c>
      <c r="P2415" s="31" t="str">
        <f t="shared" si="114"/>
        <v>Foraji Medical  Hall (Dr.Md.Kahium)</v>
      </c>
    </row>
    <row r="2416" spans="1:16" hidden="1">
      <c r="A2416" t="str">
        <f t="shared" si="112"/>
        <v>8-422</v>
      </c>
      <c r="B2416">
        <f t="shared" si="113"/>
        <v>8</v>
      </c>
      <c r="C2416">
        <v>422</v>
      </c>
      <c r="D2416" t="s">
        <v>82</v>
      </c>
      <c r="E2416" t="s">
        <v>11308</v>
      </c>
      <c r="F2416">
        <v>10981</v>
      </c>
      <c r="G2416" t="s">
        <v>11309</v>
      </c>
      <c r="H2416">
        <v>1714760024</v>
      </c>
      <c r="I2416" t="s">
        <v>131</v>
      </c>
      <c r="J2416" t="s">
        <v>172</v>
      </c>
      <c r="K2416" t="s">
        <v>138</v>
      </c>
      <c r="L2416" t="s">
        <v>11306</v>
      </c>
      <c r="M2416" t="s">
        <v>11310</v>
      </c>
      <c r="P2416" s="31" t="str">
        <f t="shared" si="114"/>
        <v>Fuzlul Huq Homoeo Hall (Dr.Md.Nurnobi)</v>
      </c>
    </row>
    <row r="2417" spans="1:16" hidden="1">
      <c r="A2417" t="str">
        <f t="shared" si="112"/>
        <v>9-422</v>
      </c>
      <c r="B2417">
        <f t="shared" si="113"/>
        <v>9</v>
      </c>
      <c r="C2417">
        <v>422</v>
      </c>
      <c r="D2417" t="s">
        <v>82</v>
      </c>
      <c r="E2417" t="s">
        <v>11545</v>
      </c>
      <c r="F2417">
        <v>11101</v>
      </c>
      <c r="G2417" t="s">
        <v>11546</v>
      </c>
      <c r="H2417">
        <v>1741252488</v>
      </c>
      <c r="I2417" t="s">
        <v>11538</v>
      </c>
      <c r="J2417" t="s">
        <v>172</v>
      </c>
      <c r="K2417" t="s">
        <v>11539</v>
      </c>
      <c r="L2417" t="s">
        <v>11306</v>
      </c>
      <c r="M2417" t="s">
        <v>11547</v>
      </c>
      <c r="P2417" s="31" t="str">
        <f t="shared" si="114"/>
        <v>Hoq Madical Hall (Dr.Md.Maynodin)</v>
      </c>
    </row>
    <row r="2418" spans="1:16" hidden="1">
      <c r="A2418" t="str">
        <f t="shared" si="112"/>
        <v>10-422</v>
      </c>
      <c r="B2418">
        <f t="shared" si="113"/>
        <v>10</v>
      </c>
      <c r="C2418">
        <v>422</v>
      </c>
      <c r="D2418" t="s">
        <v>82</v>
      </c>
      <c r="E2418" t="s">
        <v>13753</v>
      </c>
      <c r="F2418">
        <v>13428</v>
      </c>
      <c r="G2418" t="s">
        <v>10458</v>
      </c>
      <c r="H2418">
        <v>1722109547</v>
      </c>
      <c r="I2418" t="s">
        <v>131</v>
      </c>
      <c r="J2418" t="s">
        <v>132</v>
      </c>
      <c r="K2418" t="s">
        <v>133</v>
      </c>
      <c r="L2418" t="s">
        <v>8941</v>
      </c>
      <c r="M2418" t="s">
        <v>16443</v>
      </c>
      <c r="P2418" s="31" t="str">
        <f t="shared" si="114"/>
        <v>Humayra Homoeo Hall (Dr.Abdur Rahim)</v>
      </c>
    </row>
    <row r="2419" spans="1:16" hidden="1">
      <c r="A2419" t="str">
        <f t="shared" si="112"/>
        <v>11-422</v>
      </c>
      <c r="B2419">
        <f t="shared" si="113"/>
        <v>11</v>
      </c>
      <c r="C2419">
        <v>422</v>
      </c>
      <c r="D2419" t="s">
        <v>82</v>
      </c>
      <c r="E2419" t="s">
        <v>9882</v>
      </c>
      <c r="F2419">
        <v>11054</v>
      </c>
      <c r="G2419" t="s">
        <v>11424</v>
      </c>
      <c r="H2419">
        <v>1727068374</v>
      </c>
      <c r="I2419" t="s">
        <v>11415</v>
      </c>
      <c r="J2419" t="s">
        <v>397</v>
      </c>
      <c r="K2419" t="s">
        <v>133</v>
      </c>
      <c r="L2419" t="s">
        <v>11306</v>
      </c>
      <c r="M2419" t="s">
        <v>11327</v>
      </c>
      <c r="P2419" s="31" t="str">
        <f t="shared" si="114"/>
        <v>Islamiya Madical Hall (Dr.Mohiuddin)</v>
      </c>
    </row>
    <row r="2420" spans="1:16" hidden="1">
      <c r="A2420" t="str">
        <f t="shared" si="112"/>
        <v>12-422</v>
      </c>
      <c r="B2420">
        <f t="shared" si="113"/>
        <v>12</v>
      </c>
      <c r="C2420">
        <v>422</v>
      </c>
      <c r="D2420" t="s">
        <v>82</v>
      </c>
      <c r="E2420" t="s">
        <v>11315</v>
      </c>
      <c r="F2420">
        <v>10984</v>
      </c>
      <c r="G2420" t="s">
        <v>1243</v>
      </c>
      <c r="H2420">
        <v>1743634206</v>
      </c>
      <c r="I2420" t="s">
        <v>131</v>
      </c>
      <c r="J2420" t="s">
        <v>172</v>
      </c>
      <c r="K2420" t="s">
        <v>152</v>
      </c>
      <c r="L2420" t="s">
        <v>11306</v>
      </c>
      <c r="M2420" t="s">
        <v>11310</v>
      </c>
      <c r="P2420" s="31" t="str">
        <f t="shared" si="114"/>
        <v>Janata Homoeo Hall (Dr.Gopal)</v>
      </c>
    </row>
    <row r="2421" spans="1:16" hidden="1">
      <c r="A2421" t="str">
        <f t="shared" si="112"/>
        <v>13-422</v>
      </c>
      <c r="B2421">
        <f t="shared" si="113"/>
        <v>13</v>
      </c>
      <c r="C2421">
        <v>422</v>
      </c>
      <c r="D2421" t="s">
        <v>82</v>
      </c>
      <c r="E2421" t="s">
        <v>11413</v>
      </c>
      <c r="F2421">
        <v>11050</v>
      </c>
      <c r="G2421" t="s">
        <v>11414</v>
      </c>
      <c r="H2421">
        <v>1915142467</v>
      </c>
      <c r="I2421" t="s">
        <v>11415</v>
      </c>
      <c r="J2421" t="s">
        <v>397</v>
      </c>
      <c r="K2421" t="s">
        <v>133</v>
      </c>
      <c r="L2421" t="s">
        <v>11306</v>
      </c>
      <c r="M2421" t="s">
        <v>11416</v>
      </c>
      <c r="P2421" s="31" t="str">
        <f t="shared" si="114"/>
        <v>Jannatul Misu Medical Hall (Dr.Harun)</v>
      </c>
    </row>
    <row r="2422" spans="1:16" hidden="1">
      <c r="A2422" t="str">
        <f t="shared" si="112"/>
        <v>14-422</v>
      </c>
      <c r="B2422">
        <f t="shared" si="113"/>
        <v>14</v>
      </c>
      <c r="C2422">
        <v>422</v>
      </c>
      <c r="D2422" t="s">
        <v>82</v>
      </c>
      <c r="E2422" t="s">
        <v>11426</v>
      </c>
      <c r="F2422">
        <v>11056</v>
      </c>
      <c r="G2422" t="s">
        <v>11427</v>
      </c>
      <c r="H2422">
        <v>1769347861</v>
      </c>
      <c r="I2422" t="s">
        <v>11415</v>
      </c>
      <c r="J2422" t="s">
        <v>397</v>
      </c>
      <c r="K2422" t="s">
        <v>133</v>
      </c>
      <c r="L2422" t="s">
        <v>11306</v>
      </c>
      <c r="M2422" t="s">
        <v>11428</v>
      </c>
      <c r="P2422" s="31" t="str">
        <f t="shared" si="114"/>
        <v>Jobayar Madical Hall (Dr.Jamal)</v>
      </c>
    </row>
    <row r="2423" spans="1:16" hidden="1">
      <c r="A2423" t="str">
        <f t="shared" si="112"/>
        <v>15-422</v>
      </c>
      <c r="B2423">
        <f t="shared" si="113"/>
        <v>15</v>
      </c>
      <c r="C2423">
        <v>422</v>
      </c>
      <c r="D2423" t="s">
        <v>82</v>
      </c>
      <c r="E2423" t="s">
        <v>14293</v>
      </c>
      <c r="F2423">
        <v>12419</v>
      </c>
      <c r="G2423" t="s">
        <v>14294</v>
      </c>
      <c r="H2423">
        <v>1716851664</v>
      </c>
      <c r="I2423" t="s">
        <v>14285</v>
      </c>
      <c r="J2423" t="s">
        <v>172</v>
      </c>
      <c r="K2423" t="s">
        <v>14295</v>
      </c>
      <c r="L2423" t="s">
        <v>8950</v>
      </c>
      <c r="M2423" t="s">
        <v>14296</v>
      </c>
      <c r="P2423" s="31" t="str">
        <f t="shared" si="114"/>
        <v>Jonone Medical Hall (Dr.Md.Shamim)</v>
      </c>
    </row>
    <row r="2424" spans="1:16" hidden="1">
      <c r="A2424" t="str">
        <f t="shared" si="112"/>
        <v>16-422</v>
      </c>
      <c r="B2424">
        <f t="shared" si="113"/>
        <v>16</v>
      </c>
      <c r="C2424">
        <v>422</v>
      </c>
      <c r="D2424" t="s">
        <v>82</v>
      </c>
      <c r="E2424" t="s">
        <v>11322</v>
      </c>
      <c r="F2424">
        <v>10988</v>
      </c>
      <c r="G2424" t="s">
        <v>2068</v>
      </c>
      <c r="H2424">
        <v>1798967321</v>
      </c>
      <c r="I2424" t="s">
        <v>131</v>
      </c>
      <c r="J2424" t="s">
        <v>230</v>
      </c>
      <c r="K2424" t="s">
        <v>138</v>
      </c>
      <c r="L2424" t="s">
        <v>11306</v>
      </c>
      <c r="M2424" t="s">
        <v>10462</v>
      </c>
      <c r="P2424" s="31" t="str">
        <f t="shared" si="114"/>
        <v>Jonoseba Homoeo Hall (Dr.Md.Akbor Ali)</v>
      </c>
    </row>
    <row r="2425" spans="1:16" hidden="1">
      <c r="A2425" t="str">
        <f t="shared" si="112"/>
        <v>17-422</v>
      </c>
      <c r="B2425">
        <f t="shared" si="113"/>
        <v>17</v>
      </c>
      <c r="C2425">
        <v>422</v>
      </c>
      <c r="D2425" t="s">
        <v>82</v>
      </c>
      <c r="E2425" t="s">
        <v>9828</v>
      </c>
      <c r="F2425">
        <v>10156</v>
      </c>
      <c r="G2425" t="s">
        <v>2068</v>
      </c>
      <c r="H2425">
        <v>1718880802</v>
      </c>
      <c r="I2425" t="s">
        <v>131</v>
      </c>
      <c r="J2425" t="s">
        <v>274</v>
      </c>
      <c r="K2425" t="s">
        <v>152</v>
      </c>
      <c r="L2425" t="s">
        <v>9824</v>
      </c>
      <c r="M2425" t="s">
        <v>9825</v>
      </c>
      <c r="P2425" s="31" t="str">
        <f t="shared" si="114"/>
        <v>Jonoseba Homoeo Hall (Dr. Azizul Islam)</v>
      </c>
    </row>
    <row r="2426" spans="1:16" hidden="1">
      <c r="A2426" t="str">
        <f t="shared" si="112"/>
        <v>18-422</v>
      </c>
      <c r="B2426">
        <f t="shared" si="113"/>
        <v>18</v>
      </c>
      <c r="C2426">
        <v>422</v>
      </c>
      <c r="D2426" t="s">
        <v>82</v>
      </c>
      <c r="E2426" t="s">
        <v>14302</v>
      </c>
      <c r="F2426">
        <v>12422</v>
      </c>
      <c r="G2426" t="s">
        <v>14303</v>
      </c>
      <c r="H2426">
        <v>1734432097</v>
      </c>
      <c r="I2426" t="s">
        <v>14285</v>
      </c>
      <c r="J2426" t="s">
        <v>172</v>
      </c>
      <c r="L2426" t="s">
        <v>8950</v>
      </c>
      <c r="M2426" t="s">
        <v>14299</v>
      </c>
      <c r="P2426" s="31" t="str">
        <f t="shared" si="114"/>
        <v>Juina Medical Hall (Dr.Md.Mofiz )</v>
      </c>
    </row>
    <row r="2427" spans="1:16" hidden="1">
      <c r="A2427" t="str">
        <f t="shared" si="112"/>
        <v>19-422</v>
      </c>
      <c r="B2427">
        <f t="shared" si="113"/>
        <v>19</v>
      </c>
      <c r="C2427">
        <v>422</v>
      </c>
      <c r="D2427" t="s">
        <v>82</v>
      </c>
      <c r="E2427" t="s">
        <v>11305</v>
      </c>
      <c r="F2427">
        <v>10980</v>
      </c>
      <c r="G2427" t="s">
        <v>3429</v>
      </c>
      <c r="H2427">
        <v>1774700211</v>
      </c>
      <c r="I2427" t="s">
        <v>131</v>
      </c>
      <c r="J2427" t="s">
        <v>132</v>
      </c>
      <c r="K2427" t="s">
        <v>138</v>
      </c>
      <c r="L2427" t="s">
        <v>11306</v>
      </c>
      <c r="M2427" t="s">
        <v>11307</v>
      </c>
      <c r="P2427" s="31" t="str">
        <f t="shared" si="114"/>
        <v>Khadija Homoeo Hall (Dr.Md.Liakat Hossin)</v>
      </c>
    </row>
    <row r="2428" spans="1:16" hidden="1">
      <c r="A2428" t="str">
        <f t="shared" si="112"/>
        <v>20-422</v>
      </c>
      <c r="B2428">
        <f t="shared" si="113"/>
        <v>20</v>
      </c>
      <c r="C2428">
        <v>422</v>
      </c>
      <c r="D2428" t="s">
        <v>82</v>
      </c>
      <c r="E2428" t="s">
        <v>11338</v>
      </c>
      <c r="F2428">
        <v>10995</v>
      </c>
      <c r="G2428" t="s">
        <v>11339</v>
      </c>
      <c r="H2428">
        <v>1716972144</v>
      </c>
      <c r="I2428" t="s">
        <v>131</v>
      </c>
      <c r="J2428" t="s">
        <v>274</v>
      </c>
      <c r="K2428" t="s">
        <v>138</v>
      </c>
      <c r="L2428" t="s">
        <v>11306</v>
      </c>
      <c r="M2428" t="s">
        <v>11340</v>
      </c>
      <c r="P2428" s="31" t="str">
        <f t="shared" si="114"/>
        <v>Konok Homoeo Hall (Dr.Konok Mastar)</v>
      </c>
    </row>
    <row r="2429" spans="1:16" hidden="1">
      <c r="A2429" t="str">
        <f t="shared" si="112"/>
        <v>21-422</v>
      </c>
      <c r="B2429">
        <f t="shared" si="113"/>
        <v>21</v>
      </c>
      <c r="C2429">
        <v>422</v>
      </c>
      <c r="D2429" t="s">
        <v>82</v>
      </c>
      <c r="E2429" t="s">
        <v>14290</v>
      </c>
      <c r="F2429">
        <v>12418</v>
      </c>
      <c r="G2429" t="s">
        <v>14291</v>
      </c>
      <c r="H2429">
        <v>1742044030</v>
      </c>
      <c r="I2429" t="s">
        <v>14285</v>
      </c>
      <c r="J2429" t="s">
        <v>9009</v>
      </c>
      <c r="L2429" t="s">
        <v>8950</v>
      </c>
      <c r="M2429" t="s">
        <v>14292</v>
      </c>
      <c r="P2429" s="31" t="str">
        <f t="shared" si="114"/>
        <v>Lia Medical Hall (Dr.Md.Firoj)</v>
      </c>
    </row>
    <row r="2430" spans="1:16" hidden="1">
      <c r="A2430" t="str">
        <f t="shared" si="112"/>
        <v>22-422</v>
      </c>
      <c r="B2430">
        <f t="shared" si="113"/>
        <v>22</v>
      </c>
      <c r="C2430">
        <v>422</v>
      </c>
      <c r="D2430" t="s">
        <v>82</v>
      </c>
      <c r="E2430" t="s">
        <v>11318</v>
      </c>
      <c r="F2430">
        <v>10986</v>
      </c>
      <c r="G2430" t="s">
        <v>11319</v>
      </c>
      <c r="H2430">
        <v>1785928632</v>
      </c>
      <c r="I2430" t="s">
        <v>131</v>
      </c>
      <c r="J2430" t="s">
        <v>230</v>
      </c>
      <c r="K2430" t="s">
        <v>152</v>
      </c>
      <c r="L2430" t="s">
        <v>11306</v>
      </c>
      <c r="M2430" t="s">
        <v>10462</v>
      </c>
      <c r="P2430" s="31" t="str">
        <f t="shared" si="114"/>
        <v>M Rahaman Madical Hall (Dr.Md.Manik)</v>
      </c>
    </row>
    <row r="2431" spans="1:16" hidden="1">
      <c r="A2431" t="str">
        <f t="shared" si="112"/>
        <v>23-422</v>
      </c>
      <c r="B2431">
        <f t="shared" si="113"/>
        <v>23</v>
      </c>
      <c r="C2431">
        <v>422</v>
      </c>
      <c r="D2431" t="s">
        <v>82</v>
      </c>
      <c r="E2431" t="s">
        <v>11552</v>
      </c>
      <c r="F2431">
        <v>11104</v>
      </c>
      <c r="G2431" t="s">
        <v>638</v>
      </c>
      <c r="H2431">
        <v>1758955215</v>
      </c>
      <c r="I2431" t="s">
        <v>11538</v>
      </c>
      <c r="J2431" t="s">
        <v>172</v>
      </c>
      <c r="K2431" t="s">
        <v>11539</v>
      </c>
      <c r="L2431" t="s">
        <v>11306</v>
      </c>
      <c r="M2431" t="s">
        <v>11549</v>
      </c>
      <c r="P2431" s="31" t="str">
        <f t="shared" si="114"/>
        <v>Ma Homoeo Hall (Dr.Mohosin)</v>
      </c>
    </row>
    <row r="2432" spans="1:16" hidden="1">
      <c r="A2432" t="str">
        <f t="shared" si="112"/>
        <v>24-422</v>
      </c>
      <c r="B2432">
        <f t="shared" si="113"/>
        <v>24</v>
      </c>
      <c r="C2432">
        <v>422</v>
      </c>
      <c r="D2432" t="s">
        <v>82</v>
      </c>
      <c r="E2432" t="s">
        <v>11550</v>
      </c>
      <c r="F2432">
        <v>11103</v>
      </c>
      <c r="G2432" t="s">
        <v>11551</v>
      </c>
      <c r="H2432">
        <v>1718450094</v>
      </c>
      <c r="I2432" t="s">
        <v>11538</v>
      </c>
      <c r="J2432" t="s">
        <v>172</v>
      </c>
      <c r="K2432" t="s">
        <v>11539</v>
      </c>
      <c r="L2432" t="s">
        <v>11306</v>
      </c>
      <c r="M2432" t="s">
        <v>11549</v>
      </c>
      <c r="P2432" s="31" t="str">
        <f t="shared" si="114"/>
        <v>Ma Madical Hall (Dr.Abul Hosen)</v>
      </c>
    </row>
    <row r="2433" spans="1:16" hidden="1">
      <c r="A2433" t="str">
        <f t="shared" si="112"/>
        <v>25-422</v>
      </c>
      <c r="B2433">
        <f t="shared" si="113"/>
        <v>25</v>
      </c>
      <c r="C2433">
        <v>422</v>
      </c>
      <c r="D2433" t="s">
        <v>82</v>
      </c>
      <c r="E2433" t="s">
        <v>11311</v>
      </c>
      <c r="F2433">
        <v>10982</v>
      </c>
      <c r="G2433" t="s">
        <v>11312</v>
      </c>
      <c r="H2433">
        <v>1712444459</v>
      </c>
      <c r="I2433" t="s">
        <v>131</v>
      </c>
      <c r="J2433" t="s">
        <v>10924</v>
      </c>
      <c r="K2433" t="s">
        <v>138</v>
      </c>
      <c r="L2433" t="s">
        <v>11306</v>
      </c>
      <c r="M2433" t="s">
        <v>11310</v>
      </c>
      <c r="P2433" s="31" t="str">
        <f t="shared" si="114"/>
        <v>Ma Moni Homoeo Hall (Dr.Utpolmondol)</v>
      </c>
    </row>
    <row r="2434" spans="1:16" hidden="1">
      <c r="A2434" t="str">
        <f t="shared" ref="A2434:A2497" si="115">B2434&amp;"-"&amp;C2434</f>
        <v>26-422</v>
      </c>
      <c r="B2434">
        <f t="shared" ref="B2434:B2497" si="116">IF(C2434=C2433,B2433+1,1)</f>
        <v>26</v>
      </c>
      <c r="C2434">
        <v>422</v>
      </c>
      <c r="D2434" t="s">
        <v>82</v>
      </c>
      <c r="E2434" t="s">
        <v>14306</v>
      </c>
      <c r="F2434">
        <v>12424</v>
      </c>
      <c r="G2434" t="s">
        <v>10024</v>
      </c>
      <c r="H2434">
        <v>1735983596</v>
      </c>
      <c r="I2434" t="s">
        <v>14285</v>
      </c>
      <c r="J2434" t="s">
        <v>10889</v>
      </c>
      <c r="L2434" t="s">
        <v>8950</v>
      </c>
      <c r="M2434" t="s">
        <v>14307</v>
      </c>
      <c r="P2434" s="31" t="str">
        <f t="shared" ref="P2434:P2497" si="117">PROPER(G2434&amp;" ("&amp;E2434&amp;")")</f>
        <v>Maa Medical Hall (Dr.Amir)</v>
      </c>
    </row>
    <row r="2435" spans="1:16" hidden="1">
      <c r="A2435" t="str">
        <f t="shared" si="115"/>
        <v>27-422</v>
      </c>
      <c r="B2435">
        <f t="shared" si="116"/>
        <v>27</v>
      </c>
      <c r="C2435">
        <v>422</v>
      </c>
      <c r="D2435" t="s">
        <v>82</v>
      </c>
      <c r="E2435" t="s">
        <v>11561</v>
      </c>
      <c r="F2435">
        <v>11108</v>
      </c>
      <c r="G2435" t="s">
        <v>11562</v>
      </c>
      <c r="H2435">
        <v>1780340566</v>
      </c>
      <c r="I2435" t="s">
        <v>131</v>
      </c>
      <c r="J2435" t="s">
        <v>274</v>
      </c>
      <c r="K2435" t="s">
        <v>133</v>
      </c>
      <c r="L2435" t="s">
        <v>11557</v>
      </c>
      <c r="M2435" t="s">
        <v>11563</v>
      </c>
      <c r="P2435" s="31" t="str">
        <f t="shared" si="117"/>
        <v>Mahamuda Madical Hall (Dr.Md.Motin)</v>
      </c>
    </row>
    <row r="2436" spans="1:16" hidden="1">
      <c r="A2436" t="str">
        <f t="shared" si="115"/>
        <v>28-422</v>
      </c>
      <c r="B2436">
        <f t="shared" si="116"/>
        <v>28</v>
      </c>
      <c r="C2436">
        <v>422</v>
      </c>
      <c r="D2436" t="s">
        <v>82</v>
      </c>
      <c r="E2436" t="s">
        <v>14287</v>
      </c>
      <c r="F2436">
        <v>12417</v>
      </c>
      <c r="G2436" t="s">
        <v>14288</v>
      </c>
      <c r="H2436">
        <v>1753522925</v>
      </c>
      <c r="I2436" t="s">
        <v>14285</v>
      </c>
      <c r="J2436" t="s">
        <v>172</v>
      </c>
      <c r="L2436" t="s">
        <v>8950</v>
      </c>
      <c r="M2436" t="s">
        <v>14289</v>
      </c>
      <c r="P2436" s="31" t="str">
        <f t="shared" si="117"/>
        <v>Maisa Medical Hall (Dr.Mainuddin)</v>
      </c>
    </row>
    <row r="2437" spans="1:16" hidden="1">
      <c r="A2437" t="str">
        <f t="shared" si="115"/>
        <v>29-422</v>
      </c>
      <c r="B2437">
        <f t="shared" si="116"/>
        <v>29</v>
      </c>
      <c r="C2437">
        <v>422</v>
      </c>
      <c r="D2437" t="s">
        <v>82</v>
      </c>
      <c r="E2437" t="s">
        <v>11555</v>
      </c>
      <c r="F2437">
        <v>11106</v>
      </c>
      <c r="G2437" t="s">
        <v>11556</v>
      </c>
      <c r="H2437">
        <v>1767139147</v>
      </c>
      <c r="I2437" t="s">
        <v>131</v>
      </c>
      <c r="J2437" t="s">
        <v>274</v>
      </c>
      <c r="K2437" t="s">
        <v>133</v>
      </c>
      <c r="L2437" t="s">
        <v>11557</v>
      </c>
      <c r="M2437" t="s">
        <v>11558</v>
      </c>
      <c r="P2437" s="31" t="str">
        <f t="shared" si="117"/>
        <v>Mariya Madical Hall (Dr.Md.Mijan)</v>
      </c>
    </row>
    <row r="2438" spans="1:16" hidden="1">
      <c r="A2438" t="str">
        <f t="shared" si="115"/>
        <v>30-422</v>
      </c>
      <c r="B2438">
        <f t="shared" si="116"/>
        <v>30</v>
      </c>
      <c r="C2438">
        <v>422</v>
      </c>
      <c r="D2438" t="s">
        <v>82</v>
      </c>
      <c r="E2438" t="s">
        <v>11559</v>
      </c>
      <c r="F2438">
        <v>11107</v>
      </c>
      <c r="G2438" t="s">
        <v>11560</v>
      </c>
      <c r="H2438">
        <v>1718179843</v>
      </c>
      <c r="I2438" t="s">
        <v>131</v>
      </c>
      <c r="J2438" t="s">
        <v>274</v>
      </c>
      <c r="K2438" t="s">
        <v>133</v>
      </c>
      <c r="L2438" t="s">
        <v>11557</v>
      </c>
      <c r="M2438" t="s">
        <v>11558</v>
      </c>
      <c r="P2438" s="31" t="str">
        <f t="shared" si="117"/>
        <v>Megi Madical Hall (Dr.Susanto)</v>
      </c>
    </row>
    <row r="2439" spans="1:16" hidden="1">
      <c r="A2439" t="str">
        <f t="shared" si="115"/>
        <v>31-422</v>
      </c>
      <c r="B2439">
        <f t="shared" si="116"/>
        <v>31</v>
      </c>
      <c r="C2439">
        <v>422</v>
      </c>
      <c r="D2439" t="s">
        <v>82</v>
      </c>
      <c r="E2439" t="s">
        <v>11429</v>
      </c>
      <c r="F2439">
        <v>11057</v>
      </c>
      <c r="G2439" t="s">
        <v>11430</v>
      </c>
      <c r="H2439">
        <v>1869250762</v>
      </c>
      <c r="I2439" t="s">
        <v>11415</v>
      </c>
      <c r="J2439" t="s">
        <v>397</v>
      </c>
      <c r="K2439" t="s">
        <v>133</v>
      </c>
      <c r="L2439" t="s">
        <v>11306</v>
      </c>
      <c r="M2439" t="s">
        <v>11428</v>
      </c>
      <c r="P2439" s="31" t="str">
        <f t="shared" si="117"/>
        <v>Mijan Madical Hall (Dr.Ab.Mannan)</v>
      </c>
    </row>
    <row r="2440" spans="1:16" hidden="1">
      <c r="A2440" t="str">
        <f t="shared" si="115"/>
        <v>32-422</v>
      </c>
      <c r="B2440">
        <f t="shared" si="116"/>
        <v>32</v>
      </c>
      <c r="C2440">
        <v>422</v>
      </c>
      <c r="D2440" t="s">
        <v>82</v>
      </c>
      <c r="E2440" t="s">
        <v>6973</v>
      </c>
      <c r="F2440">
        <v>13430</v>
      </c>
      <c r="G2440" t="s">
        <v>16447</v>
      </c>
      <c r="H2440">
        <v>1731290489</v>
      </c>
      <c r="I2440" t="s">
        <v>5551</v>
      </c>
      <c r="J2440" t="s">
        <v>10889</v>
      </c>
      <c r="K2440" t="s">
        <v>152</v>
      </c>
      <c r="L2440" t="s">
        <v>8941</v>
      </c>
      <c r="M2440" t="s">
        <v>16448</v>
      </c>
      <c r="P2440" s="31" t="str">
        <f t="shared" si="117"/>
        <v>Modina Medical Hall (Dr.Abdul Mannan)</v>
      </c>
    </row>
    <row r="2441" spans="1:16" hidden="1">
      <c r="A2441" t="str">
        <f t="shared" si="115"/>
        <v>33-422</v>
      </c>
      <c r="B2441">
        <f t="shared" si="116"/>
        <v>33</v>
      </c>
      <c r="C2441">
        <v>422</v>
      </c>
      <c r="D2441" t="s">
        <v>82</v>
      </c>
      <c r="E2441" t="s">
        <v>11325</v>
      </c>
      <c r="F2441">
        <v>10990</v>
      </c>
      <c r="G2441" t="s">
        <v>11326</v>
      </c>
      <c r="H2441">
        <v>1760418455</v>
      </c>
      <c r="I2441" t="s">
        <v>131</v>
      </c>
      <c r="J2441" t="s">
        <v>274</v>
      </c>
      <c r="K2441" t="s">
        <v>138</v>
      </c>
      <c r="L2441" t="s">
        <v>11306</v>
      </c>
      <c r="M2441" t="s">
        <v>11327</v>
      </c>
      <c r="P2441" s="31" t="str">
        <f t="shared" si="117"/>
        <v>Mohamodiya Homoeo Hall (Dr.Abdul Halim)</v>
      </c>
    </row>
    <row r="2442" spans="1:16" hidden="1">
      <c r="A2442" t="str">
        <f t="shared" si="115"/>
        <v>34-422</v>
      </c>
      <c r="B2442">
        <f t="shared" si="116"/>
        <v>34</v>
      </c>
      <c r="C2442">
        <v>422</v>
      </c>
      <c r="D2442" t="s">
        <v>82</v>
      </c>
      <c r="E2442" t="s">
        <v>14283</v>
      </c>
      <c r="F2442">
        <v>12416</v>
      </c>
      <c r="G2442" t="s">
        <v>14284</v>
      </c>
      <c r="H2442">
        <v>1710068946</v>
      </c>
      <c r="I2442" t="s">
        <v>14285</v>
      </c>
      <c r="J2442" t="s">
        <v>172</v>
      </c>
      <c r="K2442" t="s">
        <v>152</v>
      </c>
      <c r="L2442" t="s">
        <v>8950</v>
      </c>
      <c r="M2442" t="s">
        <v>14286</v>
      </c>
      <c r="P2442" s="31" t="str">
        <f t="shared" si="117"/>
        <v>Mohona Medical Hall (Dr.Md.Kobir)</v>
      </c>
    </row>
    <row r="2443" spans="1:16" hidden="1">
      <c r="A2443" t="str">
        <f t="shared" si="115"/>
        <v>35-422</v>
      </c>
      <c r="B2443">
        <f t="shared" si="116"/>
        <v>35</v>
      </c>
      <c r="C2443">
        <v>422</v>
      </c>
      <c r="D2443" t="s">
        <v>82</v>
      </c>
      <c r="E2443" t="s">
        <v>11543</v>
      </c>
      <c r="F2443">
        <v>11100</v>
      </c>
      <c r="G2443" t="s">
        <v>11544</v>
      </c>
      <c r="H2443">
        <v>1733896931</v>
      </c>
      <c r="I2443" t="s">
        <v>11538</v>
      </c>
      <c r="J2443" t="s">
        <v>230</v>
      </c>
      <c r="K2443" t="s">
        <v>11539</v>
      </c>
      <c r="L2443" t="s">
        <v>11306</v>
      </c>
      <c r="M2443" t="s">
        <v>11540</v>
      </c>
      <c r="P2443" s="31" t="str">
        <f t="shared" si="117"/>
        <v>Monorom Homoeo Hall (Dr.Monorom Cokroborti)</v>
      </c>
    </row>
    <row r="2444" spans="1:16" hidden="1">
      <c r="A2444" t="str">
        <f t="shared" si="115"/>
        <v>36-422</v>
      </c>
      <c r="B2444">
        <f t="shared" si="116"/>
        <v>36</v>
      </c>
      <c r="C2444">
        <v>422</v>
      </c>
      <c r="D2444" t="s">
        <v>82</v>
      </c>
      <c r="E2444" t="s">
        <v>11284</v>
      </c>
      <c r="F2444">
        <v>11172</v>
      </c>
      <c r="G2444" t="s">
        <v>11622</v>
      </c>
      <c r="H2444">
        <v>1934448053</v>
      </c>
      <c r="I2444">
        <v>0</v>
      </c>
      <c r="J2444">
        <v>0</v>
      </c>
      <c r="K2444" t="s">
        <v>138</v>
      </c>
      <c r="L2444" t="s">
        <v>8941</v>
      </c>
      <c r="M2444" t="s">
        <v>8941</v>
      </c>
      <c r="P2444" s="31" t="str">
        <f t="shared" si="117"/>
        <v>Mpo-Md.Ibrahim-Monpura (Self Stock)</v>
      </c>
    </row>
    <row r="2445" spans="1:16" hidden="1">
      <c r="A2445" t="str">
        <f t="shared" si="115"/>
        <v>37-422</v>
      </c>
      <c r="B2445">
        <f t="shared" si="116"/>
        <v>37</v>
      </c>
      <c r="C2445">
        <v>422</v>
      </c>
      <c r="D2445" t="s">
        <v>82</v>
      </c>
      <c r="E2445" t="s">
        <v>9882</v>
      </c>
      <c r="F2445">
        <v>10996</v>
      </c>
      <c r="G2445" t="s">
        <v>11341</v>
      </c>
      <c r="H2445">
        <v>1727068374</v>
      </c>
      <c r="I2445" t="s">
        <v>131</v>
      </c>
      <c r="J2445" t="s">
        <v>172</v>
      </c>
      <c r="K2445" t="s">
        <v>133</v>
      </c>
      <c r="L2445" t="s">
        <v>11306</v>
      </c>
      <c r="M2445" t="s">
        <v>11327</v>
      </c>
      <c r="P2445" s="31" t="str">
        <f t="shared" si="117"/>
        <v>Onu Madical Hall (Dr.Mohiuddin)</v>
      </c>
    </row>
    <row r="2446" spans="1:16" hidden="1">
      <c r="A2446" t="str">
        <f t="shared" si="115"/>
        <v>38-422</v>
      </c>
      <c r="B2446">
        <f t="shared" si="116"/>
        <v>38</v>
      </c>
      <c r="C2446">
        <v>422</v>
      </c>
      <c r="D2446" t="s">
        <v>82</v>
      </c>
      <c r="E2446" t="s">
        <v>11425</v>
      </c>
      <c r="F2446">
        <v>11055</v>
      </c>
      <c r="G2446" t="s">
        <v>11343</v>
      </c>
      <c r="H2446">
        <v>1715785047</v>
      </c>
      <c r="I2446" t="s">
        <v>11415</v>
      </c>
      <c r="J2446" t="s">
        <v>397</v>
      </c>
      <c r="K2446" t="s">
        <v>133</v>
      </c>
      <c r="L2446" t="s">
        <v>11306</v>
      </c>
      <c r="M2446" t="s">
        <v>10464</v>
      </c>
      <c r="P2446" s="31" t="str">
        <f t="shared" si="117"/>
        <v>Rina Madical Hall (Dr.Tuhin)</v>
      </c>
    </row>
    <row r="2447" spans="1:16" hidden="1">
      <c r="A2447" t="str">
        <f t="shared" si="115"/>
        <v>39-422</v>
      </c>
      <c r="B2447">
        <f t="shared" si="116"/>
        <v>39</v>
      </c>
      <c r="C2447">
        <v>422</v>
      </c>
      <c r="D2447" t="s">
        <v>82</v>
      </c>
      <c r="E2447" t="s">
        <v>11342</v>
      </c>
      <c r="F2447">
        <v>10997</v>
      </c>
      <c r="G2447" t="s">
        <v>11343</v>
      </c>
      <c r="I2447" t="s">
        <v>131</v>
      </c>
      <c r="J2447" t="s">
        <v>172</v>
      </c>
      <c r="N2447" t="s">
        <v>11580</v>
      </c>
      <c r="P2447" s="31" t="str">
        <f t="shared" si="117"/>
        <v>Rina Madical Hall (Dr.Md.Tuhin)</v>
      </c>
    </row>
    <row r="2448" spans="1:16" hidden="1">
      <c r="A2448" t="str">
        <f t="shared" si="115"/>
        <v>40-422</v>
      </c>
      <c r="B2448">
        <f t="shared" si="116"/>
        <v>40</v>
      </c>
      <c r="C2448">
        <v>422</v>
      </c>
      <c r="D2448" t="s">
        <v>82</v>
      </c>
      <c r="E2448" t="s">
        <v>11323</v>
      </c>
      <c r="F2448">
        <v>10989</v>
      </c>
      <c r="G2448" t="s">
        <v>11324</v>
      </c>
      <c r="H2448">
        <v>1704587934</v>
      </c>
      <c r="I2448" t="s">
        <v>131</v>
      </c>
      <c r="J2448" t="s">
        <v>230</v>
      </c>
      <c r="K2448" t="s">
        <v>133</v>
      </c>
      <c r="L2448" t="s">
        <v>11306</v>
      </c>
      <c r="M2448" t="s">
        <v>10462</v>
      </c>
      <c r="P2448" s="31" t="str">
        <f t="shared" si="117"/>
        <v>Rokeya Madical Hall (Dr.Md.Sowkot)</v>
      </c>
    </row>
    <row r="2449" spans="1:16" hidden="1">
      <c r="A2449" t="str">
        <f t="shared" si="115"/>
        <v>41-422</v>
      </c>
      <c r="B2449">
        <f t="shared" si="116"/>
        <v>41</v>
      </c>
      <c r="C2449">
        <v>422</v>
      </c>
      <c r="D2449" t="s">
        <v>82</v>
      </c>
      <c r="E2449" t="s">
        <v>11320</v>
      </c>
      <c r="F2449">
        <v>10987</v>
      </c>
      <c r="G2449" t="s">
        <v>11321</v>
      </c>
      <c r="H2449">
        <v>177007041</v>
      </c>
      <c r="I2449" t="s">
        <v>131</v>
      </c>
      <c r="J2449" t="s">
        <v>230</v>
      </c>
      <c r="K2449" t="s">
        <v>133</v>
      </c>
      <c r="L2449" t="s">
        <v>11306</v>
      </c>
      <c r="M2449" t="s">
        <v>10462</v>
      </c>
      <c r="P2449" s="31" t="str">
        <f t="shared" si="117"/>
        <v>Salman Medical Hall (Dr.Md.Soylaman)</v>
      </c>
    </row>
    <row r="2450" spans="1:16" hidden="1">
      <c r="A2450" t="str">
        <f t="shared" si="115"/>
        <v>42-422</v>
      </c>
      <c r="B2450">
        <f t="shared" si="116"/>
        <v>42</v>
      </c>
      <c r="C2450">
        <v>422</v>
      </c>
      <c r="D2450" t="s">
        <v>82</v>
      </c>
      <c r="E2450" t="s">
        <v>14300</v>
      </c>
      <c r="F2450">
        <v>12421</v>
      </c>
      <c r="G2450" t="s">
        <v>14301</v>
      </c>
      <c r="H2450">
        <v>1714265919</v>
      </c>
      <c r="I2450" t="s">
        <v>14285</v>
      </c>
      <c r="J2450" t="s">
        <v>10889</v>
      </c>
      <c r="L2450" t="s">
        <v>8950</v>
      </c>
      <c r="M2450" t="s">
        <v>14299</v>
      </c>
      <c r="P2450" s="31" t="str">
        <f t="shared" si="117"/>
        <v>Santa Medical Hall (Dr.Md.Jahangir)</v>
      </c>
    </row>
    <row r="2451" spans="1:16" hidden="1">
      <c r="A2451" t="str">
        <f t="shared" si="115"/>
        <v>43-422</v>
      </c>
      <c r="B2451">
        <f t="shared" si="116"/>
        <v>43</v>
      </c>
      <c r="C2451">
        <v>422</v>
      </c>
      <c r="D2451" t="s">
        <v>82</v>
      </c>
      <c r="E2451" t="s">
        <v>11332</v>
      </c>
      <c r="F2451">
        <v>10993</v>
      </c>
      <c r="G2451" t="s">
        <v>11333</v>
      </c>
      <c r="H2451">
        <v>1734485487</v>
      </c>
      <c r="I2451" t="s">
        <v>131</v>
      </c>
      <c r="J2451" t="s">
        <v>274</v>
      </c>
      <c r="K2451" t="s">
        <v>152</v>
      </c>
      <c r="L2451" t="s">
        <v>11306</v>
      </c>
      <c r="M2451" t="s">
        <v>11334</v>
      </c>
      <c r="P2451" s="31" t="str">
        <f t="shared" si="117"/>
        <v>Sayd Madical Hall (Dr.Md.Musfiq Sar)</v>
      </c>
    </row>
    <row r="2452" spans="1:16" hidden="1">
      <c r="A2452" t="str">
        <f t="shared" si="115"/>
        <v>44-422</v>
      </c>
      <c r="B2452">
        <f t="shared" si="116"/>
        <v>44</v>
      </c>
      <c r="C2452">
        <v>422</v>
      </c>
      <c r="D2452" t="s">
        <v>82</v>
      </c>
      <c r="E2452" t="s">
        <v>11548</v>
      </c>
      <c r="F2452">
        <v>11102</v>
      </c>
      <c r="G2452" t="s">
        <v>11331</v>
      </c>
      <c r="H2452">
        <v>1734698231</v>
      </c>
      <c r="I2452" t="s">
        <v>11538</v>
      </c>
      <c r="J2452" t="s">
        <v>172</v>
      </c>
      <c r="K2452" t="s">
        <v>11539</v>
      </c>
      <c r="L2452" t="s">
        <v>11306</v>
      </c>
      <c r="M2452" t="s">
        <v>11549</v>
      </c>
      <c r="P2452" s="31" t="str">
        <f t="shared" si="117"/>
        <v>Shona Madical Hall (Dr.Sayful)</v>
      </c>
    </row>
    <row r="2453" spans="1:16" hidden="1">
      <c r="A2453" t="str">
        <f t="shared" si="115"/>
        <v>45-422</v>
      </c>
      <c r="B2453">
        <f t="shared" si="116"/>
        <v>45</v>
      </c>
      <c r="C2453">
        <v>422</v>
      </c>
      <c r="D2453" t="s">
        <v>82</v>
      </c>
      <c r="E2453" t="s">
        <v>11330</v>
      </c>
      <c r="F2453">
        <v>10992</v>
      </c>
      <c r="G2453" t="s">
        <v>11331</v>
      </c>
      <c r="H2453">
        <v>1762389241</v>
      </c>
      <c r="I2453" t="s">
        <v>131</v>
      </c>
      <c r="J2453" t="s">
        <v>274</v>
      </c>
      <c r="K2453" t="s">
        <v>133</v>
      </c>
      <c r="L2453" t="s">
        <v>11306</v>
      </c>
      <c r="M2453" t="s">
        <v>11327</v>
      </c>
      <c r="P2453" s="31" t="str">
        <f t="shared" si="117"/>
        <v>Shona Madical Hall (Dr.Md.Saddam)</v>
      </c>
    </row>
    <row r="2454" spans="1:16" hidden="1">
      <c r="A2454" t="str">
        <f t="shared" si="115"/>
        <v>46-422</v>
      </c>
      <c r="B2454">
        <f t="shared" si="116"/>
        <v>46</v>
      </c>
      <c r="C2454">
        <v>422</v>
      </c>
      <c r="D2454" t="s">
        <v>82</v>
      </c>
      <c r="E2454" t="s">
        <v>11553</v>
      </c>
      <c r="F2454">
        <v>11105</v>
      </c>
      <c r="G2454" t="s">
        <v>11554</v>
      </c>
      <c r="H2454">
        <v>1762067906</v>
      </c>
      <c r="I2454" t="s">
        <v>11538</v>
      </c>
      <c r="J2454" t="s">
        <v>172</v>
      </c>
      <c r="K2454" t="s">
        <v>11539</v>
      </c>
      <c r="L2454" t="s">
        <v>11306</v>
      </c>
      <c r="M2454" t="s">
        <v>11549</v>
      </c>
      <c r="P2454" s="31" t="str">
        <f t="shared" si="117"/>
        <v>Sohel Madical Hall (Dr.Sohel)</v>
      </c>
    </row>
    <row r="2455" spans="1:16" hidden="1">
      <c r="A2455" t="str">
        <f t="shared" si="115"/>
        <v>47-422</v>
      </c>
      <c r="B2455">
        <f t="shared" si="116"/>
        <v>47</v>
      </c>
      <c r="C2455">
        <v>422</v>
      </c>
      <c r="D2455" t="s">
        <v>82</v>
      </c>
      <c r="E2455" t="s">
        <v>14280</v>
      </c>
      <c r="F2455">
        <v>12425</v>
      </c>
      <c r="G2455" t="s">
        <v>14308</v>
      </c>
      <c r="H2455">
        <v>1791248688</v>
      </c>
      <c r="I2455" t="s">
        <v>14285</v>
      </c>
      <c r="J2455" t="s">
        <v>9009</v>
      </c>
      <c r="L2455" t="s">
        <v>8950</v>
      </c>
      <c r="M2455" t="s">
        <v>14309</v>
      </c>
      <c r="P2455" s="31" t="str">
        <f t="shared" si="117"/>
        <v>Sordar Medical Hall (Dr.Abdurrahaman)</v>
      </c>
    </row>
    <row r="2456" spans="1:16" hidden="1">
      <c r="A2456" t="str">
        <f t="shared" si="115"/>
        <v>48-422</v>
      </c>
      <c r="B2456">
        <f t="shared" si="116"/>
        <v>48</v>
      </c>
      <c r="C2456">
        <v>422</v>
      </c>
      <c r="D2456" t="s">
        <v>82</v>
      </c>
      <c r="E2456" t="s">
        <v>11422</v>
      </c>
      <c r="F2456">
        <v>11053</v>
      </c>
      <c r="G2456" t="s">
        <v>11423</v>
      </c>
      <c r="H2456">
        <v>1698725321</v>
      </c>
      <c r="I2456" t="s">
        <v>11415</v>
      </c>
      <c r="J2456" t="s">
        <v>397</v>
      </c>
      <c r="K2456" t="s">
        <v>133</v>
      </c>
      <c r="L2456" t="s">
        <v>11306</v>
      </c>
      <c r="M2456" t="s">
        <v>11327</v>
      </c>
      <c r="P2456" s="31" t="str">
        <f t="shared" si="117"/>
        <v>Sorif Madical Hall (Dr.Sorif Hosen)</v>
      </c>
    </row>
    <row r="2457" spans="1:16" hidden="1">
      <c r="A2457" t="str">
        <f t="shared" si="115"/>
        <v>49-422</v>
      </c>
      <c r="B2457">
        <f t="shared" si="116"/>
        <v>49</v>
      </c>
      <c r="C2457">
        <v>422</v>
      </c>
      <c r="D2457" t="s">
        <v>82</v>
      </c>
      <c r="E2457" t="s">
        <v>11536</v>
      </c>
      <c r="F2457">
        <v>11098</v>
      </c>
      <c r="G2457" t="s">
        <v>11537</v>
      </c>
      <c r="H2457">
        <v>1711169702</v>
      </c>
      <c r="I2457" t="s">
        <v>11538</v>
      </c>
      <c r="J2457" t="s">
        <v>230</v>
      </c>
      <c r="K2457" t="s">
        <v>11539</v>
      </c>
      <c r="L2457" t="s">
        <v>11306</v>
      </c>
      <c r="M2457" t="s">
        <v>11540</v>
      </c>
      <c r="P2457" s="31" t="str">
        <f t="shared" si="117"/>
        <v>Sujon Madical Hall (Md.Faruk )</v>
      </c>
    </row>
    <row r="2458" spans="1:16" hidden="1">
      <c r="A2458" t="str">
        <f t="shared" si="115"/>
        <v>50-422</v>
      </c>
      <c r="B2458">
        <f t="shared" si="116"/>
        <v>50</v>
      </c>
      <c r="C2458">
        <v>422</v>
      </c>
      <c r="D2458" t="s">
        <v>82</v>
      </c>
      <c r="E2458" t="s">
        <v>11335</v>
      </c>
      <c r="F2458">
        <v>10994</v>
      </c>
      <c r="G2458" t="s">
        <v>11336</v>
      </c>
      <c r="H2458">
        <v>1731357721</v>
      </c>
      <c r="I2458" t="s">
        <v>131</v>
      </c>
      <c r="J2458" t="s">
        <v>274</v>
      </c>
      <c r="K2458" t="s">
        <v>138</v>
      </c>
      <c r="L2458" t="s">
        <v>11306</v>
      </c>
      <c r="M2458" t="s">
        <v>11337</v>
      </c>
      <c r="P2458" s="31" t="str">
        <f t="shared" si="117"/>
        <v>Sumaya Madical Hall (Dr.Md.Alomgir)</v>
      </c>
    </row>
    <row r="2459" spans="1:16" hidden="1">
      <c r="A2459" t="str">
        <f t="shared" si="115"/>
        <v>51-422</v>
      </c>
      <c r="B2459">
        <f t="shared" si="116"/>
        <v>51</v>
      </c>
      <c r="C2459">
        <v>422</v>
      </c>
      <c r="D2459" t="s">
        <v>82</v>
      </c>
      <c r="E2459" t="s">
        <v>14304</v>
      </c>
      <c r="F2459">
        <v>12423</v>
      </c>
      <c r="G2459" t="s">
        <v>14305</v>
      </c>
      <c r="H2459">
        <v>1721168075</v>
      </c>
      <c r="I2459" t="s">
        <v>14285</v>
      </c>
      <c r="J2459" t="s">
        <v>10889</v>
      </c>
      <c r="L2459" t="s">
        <v>8950</v>
      </c>
      <c r="M2459" t="s">
        <v>14299</v>
      </c>
      <c r="P2459" s="31" t="str">
        <f t="shared" si="117"/>
        <v>Tamnna Medical Hall (Dr.Md.Ibrahim )</v>
      </c>
    </row>
    <row r="2460" spans="1:16" hidden="1">
      <c r="A2460" t="str">
        <f t="shared" si="115"/>
        <v>52-422</v>
      </c>
      <c r="B2460">
        <f t="shared" si="116"/>
        <v>52</v>
      </c>
      <c r="C2460">
        <v>422</v>
      </c>
      <c r="D2460" t="s">
        <v>82</v>
      </c>
      <c r="E2460" t="s">
        <v>11564</v>
      </c>
      <c r="F2460">
        <v>11109</v>
      </c>
      <c r="G2460" t="s">
        <v>11565</v>
      </c>
      <c r="H2460">
        <v>1711154420</v>
      </c>
      <c r="I2460" t="s">
        <v>131</v>
      </c>
      <c r="J2460" t="s">
        <v>274</v>
      </c>
      <c r="K2460" t="s">
        <v>133</v>
      </c>
      <c r="L2460" t="s">
        <v>11557</v>
      </c>
      <c r="M2460" t="s">
        <v>11563</v>
      </c>
      <c r="P2460" s="31" t="str">
        <f t="shared" si="117"/>
        <v>Tasrif  Madical Hall (Md.Ibrahim)</v>
      </c>
    </row>
    <row r="2461" spans="1:16" hidden="1">
      <c r="A2461" t="str">
        <f t="shared" si="115"/>
        <v>53-422</v>
      </c>
      <c r="B2461">
        <f t="shared" si="116"/>
        <v>53</v>
      </c>
      <c r="C2461">
        <v>422</v>
      </c>
      <c r="D2461" t="s">
        <v>82</v>
      </c>
      <c r="E2461" t="s">
        <v>11417</v>
      </c>
      <c r="F2461">
        <v>11051</v>
      </c>
      <c r="G2461" t="s">
        <v>11418</v>
      </c>
      <c r="H2461">
        <v>1697212503</v>
      </c>
      <c r="I2461" t="s">
        <v>11415</v>
      </c>
      <c r="J2461" t="s">
        <v>397</v>
      </c>
      <c r="K2461" t="s">
        <v>133</v>
      </c>
      <c r="L2461" t="s">
        <v>11306</v>
      </c>
      <c r="M2461" t="s">
        <v>11419</v>
      </c>
      <c r="P2461" s="31" t="str">
        <f t="shared" si="117"/>
        <v>Tisha Madical Hall (Dr.Cerashno)</v>
      </c>
    </row>
    <row r="2462" spans="1:16" hidden="1">
      <c r="A2462" t="str">
        <f t="shared" si="115"/>
        <v>1-426</v>
      </c>
      <c r="B2462">
        <f t="shared" si="116"/>
        <v>1</v>
      </c>
      <c r="C2462">
        <v>426</v>
      </c>
      <c r="D2462" t="s">
        <v>9831</v>
      </c>
      <c r="E2462" t="s">
        <v>6252</v>
      </c>
      <c r="F2462">
        <v>10160</v>
      </c>
      <c r="G2462" t="s">
        <v>6253</v>
      </c>
      <c r="H2462">
        <v>1721799110</v>
      </c>
      <c r="I2462" t="s">
        <v>131</v>
      </c>
      <c r="J2462" t="s">
        <v>306</v>
      </c>
      <c r="K2462" t="s">
        <v>133</v>
      </c>
      <c r="L2462" t="s">
        <v>6254</v>
      </c>
      <c r="M2462" t="s">
        <v>6254</v>
      </c>
      <c r="P2462" s="31" t="str">
        <f t="shared" si="117"/>
        <v>Bengale Homoeo Hall (Dr. Babu Khan)</v>
      </c>
    </row>
    <row r="2463" spans="1:16" hidden="1">
      <c r="A2463" t="str">
        <f t="shared" si="115"/>
        <v>1-427</v>
      </c>
      <c r="B2463">
        <f t="shared" si="116"/>
        <v>1</v>
      </c>
      <c r="C2463">
        <v>427</v>
      </c>
      <c r="D2463" t="s">
        <v>10714</v>
      </c>
      <c r="E2463" t="s">
        <v>10715</v>
      </c>
      <c r="F2463">
        <v>10739</v>
      </c>
      <c r="G2463" t="s">
        <v>2025</v>
      </c>
      <c r="H2463">
        <v>1813194522</v>
      </c>
      <c r="I2463" t="s">
        <v>131</v>
      </c>
      <c r="J2463" t="s">
        <v>2596</v>
      </c>
      <c r="K2463" t="s">
        <v>152</v>
      </c>
      <c r="L2463" t="s">
        <v>10619</v>
      </c>
      <c r="M2463" t="s">
        <v>10619</v>
      </c>
      <c r="P2463" s="31" t="str">
        <f t="shared" si="117"/>
        <v>Al Modina Homoeo Hall (Dr. Md:Nurul Islam)</v>
      </c>
    </row>
    <row r="2464" spans="1:16" hidden="1">
      <c r="A2464" t="str">
        <f t="shared" si="115"/>
        <v>2-427</v>
      </c>
      <c r="B2464">
        <f t="shared" si="116"/>
        <v>2</v>
      </c>
      <c r="C2464">
        <v>427</v>
      </c>
      <c r="D2464" t="s">
        <v>10714</v>
      </c>
      <c r="E2464" t="s">
        <v>11694</v>
      </c>
      <c r="F2464">
        <v>11222</v>
      </c>
      <c r="G2464" t="s">
        <v>11695</v>
      </c>
      <c r="H2464">
        <v>1816486753</v>
      </c>
      <c r="I2464" t="s">
        <v>131</v>
      </c>
      <c r="K2464" t="s">
        <v>133</v>
      </c>
      <c r="L2464" t="s">
        <v>11696</v>
      </c>
      <c r="M2464" t="s">
        <v>11697</v>
      </c>
      <c r="P2464" s="31" t="str">
        <f t="shared" si="117"/>
        <v>Germani Homoeo Center  (Dr.Eti Kona Boruya)</v>
      </c>
    </row>
    <row r="2465" spans="1:16" hidden="1">
      <c r="A2465" t="str">
        <f t="shared" si="115"/>
        <v>3-427</v>
      </c>
      <c r="B2465">
        <f t="shared" si="116"/>
        <v>3</v>
      </c>
      <c r="C2465">
        <v>427</v>
      </c>
      <c r="D2465" t="s">
        <v>10714</v>
      </c>
      <c r="E2465" t="s">
        <v>11691</v>
      </c>
      <c r="F2465">
        <v>11221</v>
      </c>
      <c r="G2465" t="s">
        <v>11692</v>
      </c>
      <c r="H2465">
        <v>1825446199</v>
      </c>
      <c r="I2465" t="s">
        <v>131</v>
      </c>
      <c r="K2465" t="s">
        <v>138</v>
      </c>
      <c r="L2465" t="s">
        <v>10619</v>
      </c>
      <c r="M2465" t="s">
        <v>11693</v>
      </c>
      <c r="P2465" s="31" t="str">
        <f t="shared" si="117"/>
        <v>Songkor Homoeo Hall (Dr.Arun Bhottacharzo)</v>
      </c>
    </row>
    <row r="2466" spans="1:16" hidden="1">
      <c r="A2466" t="str">
        <f t="shared" si="115"/>
        <v>1-428</v>
      </c>
      <c r="B2466">
        <f t="shared" si="116"/>
        <v>1</v>
      </c>
      <c r="C2466">
        <v>428</v>
      </c>
      <c r="D2466" t="s">
        <v>9793</v>
      </c>
      <c r="E2466" t="s">
        <v>13693</v>
      </c>
      <c r="F2466">
        <v>12080</v>
      </c>
      <c r="G2466" t="s">
        <v>5359</v>
      </c>
      <c r="H2466">
        <v>1812337016</v>
      </c>
      <c r="I2466" t="s">
        <v>131</v>
      </c>
      <c r="J2466" t="s">
        <v>132</v>
      </c>
      <c r="K2466" t="s">
        <v>138</v>
      </c>
      <c r="L2466" t="s">
        <v>13505</v>
      </c>
      <c r="M2466" t="s">
        <v>11929</v>
      </c>
      <c r="N2466" t="s">
        <v>11173</v>
      </c>
      <c r="P2466" s="31" t="str">
        <f t="shared" si="117"/>
        <v>Adarsha Homoeo Hall  (Dr.Torun Kanti Pal)</v>
      </c>
    </row>
    <row r="2467" spans="1:16" hidden="1">
      <c r="A2467" t="str">
        <f t="shared" si="115"/>
        <v>2-428</v>
      </c>
      <c r="B2467">
        <f t="shared" si="116"/>
        <v>2</v>
      </c>
      <c r="C2467">
        <v>428</v>
      </c>
      <c r="D2467" t="s">
        <v>9793</v>
      </c>
      <c r="E2467" t="s">
        <v>15376</v>
      </c>
      <c r="F2467">
        <v>12925</v>
      </c>
      <c r="G2467" t="s">
        <v>15377</v>
      </c>
      <c r="H2467">
        <v>1858571624</v>
      </c>
      <c r="I2467" t="s">
        <v>131</v>
      </c>
      <c r="J2467" t="s">
        <v>13654</v>
      </c>
      <c r="K2467" t="s">
        <v>133</v>
      </c>
      <c r="L2467" t="s">
        <v>9835</v>
      </c>
      <c r="M2467" t="s">
        <v>15378</v>
      </c>
      <c r="P2467" s="31" t="str">
        <f t="shared" si="117"/>
        <v>Adilah Homoeo Hal  (Dr Abdul Mannan )</v>
      </c>
    </row>
    <row r="2468" spans="1:16" hidden="1">
      <c r="A2468" t="str">
        <f t="shared" si="115"/>
        <v>3-428</v>
      </c>
      <c r="B2468">
        <f t="shared" si="116"/>
        <v>3</v>
      </c>
      <c r="C2468">
        <v>428</v>
      </c>
      <c r="D2468" t="s">
        <v>9793</v>
      </c>
      <c r="E2468" t="s">
        <v>13635</v>
      </c>
      <c r="F2468">
        <v>12083</v>
      </c>
      <c r="G2468" t="s">
        <v>13699</v>
      </c>
      <c r="H2468">
        <v>1813806576</v>
      </c>
      <c r="I2468" t="s">
        <v>7906</v>
      </c>
      <c r="J2468" t="s">
        <v>132</v>
      </c>
      <c r="K2468" t="s">
        <v>133</v>
      </c>
      <c r="L2468" t="s">
        <v>13505</v>
      </c>
      <c r="M2468" t="s">
        <v>19012</v>
      </c>
      <c r="P2468" s="31" t="str">
        <f t="shared" si="117"/>
        <v>Al Modina Homoeo Pharmacy  (Dr.Jamal Uddin)</v>
      </c>
    </row>
    <row r="2469" spans="1:16" hidden="1">
      <c r="A2469" t="str">
        <f t="shared" si="115"/>
        <v>4-428</v>
      </c>
      <c r="B2469">
        <f t="shared" si="116"/>
        <v>4</v>
      </c>
      <c r="C2469">
        <v>428</v>
      </c>
      <c r="D2469" t="s">
        <v>9793</v>
      </c>
      <c r="E2469" t="s">
        <v>14151</v>
      </c>
      <c r="F2469">
        <v>12358</v>
      </c>
      <c r="G2469" t="s">
        <v>14152</v>
      </c>
      <c r="H2469">
        <v>1866283238</v>
      </c>
      <c r="I2469" t="s">
        <v>131</v>
      </c>
      <c r="J2469" t="s">
        <v>9009</v>
      </c>
      <c r="K2469" t="s">
        <v>152</v>
      </c>
      <c r="L2469" t="s">
        <v>537</v>
      </c>
      <c r="M2469" t="s">
        <v>7530</v>
      </c>
      <c r="P2469" s="31" t="str">
        <f t="shared" si="117"/>
        <v>Al Mokka Homoeo  (Dr Md Geyas Uddin)</v>
      </c>
    </row>
    <row r="2470" spans="1:16" hidden="1">
      <c r="A2470" t="str">
        <f t="shared" si="115"/>
        <v>5-428</v>
      </c>
      <c r="B2470">
        <f t="shared" si="116"/>
        <v>5</v>
      </c>
      <c r="C2470">
        <v>428</v>
      </c>
      <c r="D2470" t="s">
        <v>9793</v>
      </c>
      <c r="E2470" t="s">
        <v>11927</v>
      </c>
      <c r="F2470">
        <v>11331</v>
      </c>
      <c r="G2470" t="s">
        <v>11928</v>
      </c>
      <c r="H2470">
        <v>1815604332</v>
      </c>
      <c r="I2470" t="s">
        <v>131</v>
      </c>
      <c r="J2470" t="s">
        <v>306</v>
      </c>
      <c r="K2470" t="s">
        <v>133</v>
      </c>
      <c r="L2470" t="s">
        <v>537</v>
      </c>
      <c r="M2470" t="s">
        <v>19013</v>
      </c>
      <c r="P2470" s="31" t="str">
        <f t="shared" si="117"/>
        <v>Al Mokka Homoeo Hall  (Dr.Md:Jahangir Alam)</v>
      </c>
    </row>
    <row r="2471" spans="1:16" hidden="1">
      <c r="A2471" t="str">
        <f t="shared" si="115"/>
        <v>6-428</v>
      </c>
      <c r="B2471">
        <f t="shared" si="116"/>
        <v>6</v>
      </c>
      <c r="C2471">
        <v>428</v>
      </c>
      <c r="D2471" t="s">
        <v>9793</v>
      </c>
      <c r="E2471" t="s">
        <v>14159</v>
      </c>
      <c r="F2471">
        <v>12362</v>
      </c>
      <c r="G2471" t="s">
        <v>14160</v>
      </c>
      <c r="H2471">
        <v>1834567976</v>
      </c>
      <c r="I2471" t="s">
        <v>131</v>
      </c>
      <c r="J2471" t="s">
        <v>9009</v>
      </c>
      <c r="K2471" t="s">
        <v>152</v>
      </c>
      <c r="L2471" t="s">
        <v>537</v>
      </c>
      <c r="M2471" t="s">
        <v>13505</v>
      </c>
      <c r="P2471" s="31" t="str">
        <f t="shared" si="117"/>
        <v>Alaksa Homoeo Hal  (Dr Akhter Ahmed )</v>
      </c>
    </row>
    <row r="2472" spans="1:16" hidden="1">
      <c r="A2472" t="str">
        <f t="shared" si="115"/>
        <v>7-428</v>
      </c>
      <c r="B2472">
        <f t="shared" si="116"/>
        <v>7</v>
      </c>
      <c r="C2472">
        <v>428</v>
      </c>
      <c r="D2472" t="s">
        <v>9793</v>
      </c>
      <c r="E2472" t="s">
        <v>14145</v>
      </c>
      <c r="F2472">
        <v>12355</v>
      </c>
      <c r="G2472" t="s">
        <v>14146</v>
      </c>
      <c r="H2472">
        <v>1858571407</v>
      </c>
      <c r="I2472" t="s">
        <v>131</v>
      </c>
      <c r="J2472" t="s">
        <v>10889</v>
      </c>
      <c r="K2472" t="s">
        <v>138</v>
      </c>
      <c r="L2472" t="s">
        <v>9835</v>
      </c>
      <c r="M2472" t="s">
        <v>9835</v>
      </c>
      <c r="P2472" s="31" t="str">
        <f t="shared" si="117"/>
        <v>Almansur Homoeo Hal  (Dr Md Lmtiaz Ahmed Asif)</v>
      </c>
    </row>
    <row r="2473" spans="1:16" hidden="1">
      <c r="A2473" t="str">
        <f t="shared" si="115"/>
        <v>8-428</v>
      </c>
      <c r="B2473">
        <f t="shared" si="116"/>
        <v>8</v>
      </c>
      <c r="C2473">
        <v>428</v>
      </c>
      <c r="D2473" t="s">
        <v>9793</v>
      </c>
      <c r="E2473" t="s">
        <v>13694</v>
      </c>
      <c r="F2473">
        <v>12081</v>
      </c>
      <c r="G2473" t="s">
        <v>13695</v>
      </c>
      <c r="H2473">
        <v>1872114538</v>
      </c>
      <c r="I2473" t="s">
        <v>7906</v>
      </c>
      <c r="J2473" t="s">
        <v>132</v>
      </c>
      <c r="K2473" t="s">
        <v>133</v>
      </c>
      <c r="L2473" t="s">
        <v>13505</v>
      </c>
      <c r="M2473" t="s">
        <v>11929</v>
      </c>
      <c r="P2473" s="31" t="str">
        <f t="shared" si="117"/>
        <v>Amirabad Pure Homoeo Pharmacy  (Dr.Sahab Uddin )</v>
      </c>
    </row>
    <row r="2474" spans="1:16" hidden="1">
      <c r="A2474" t="str">
        <f t="shared" si="115"/>
        <v>9-428</v>
      </c>
      <c r="B2474">
        <f t="shared" si="116"/>
        <v>9</v>
      </c>
      <c r="C2474">
        <v>428</v>
      </c>
      <c r="D2474" t="s">
        <v>9793</v>
      </c>
      <c r="E2474" t="s">
        <v>11932</v>
      </c>
      <c r="F2474">
        <v>11333</v>
      </c>
      <c r="G2474" t="s">
        <v>11933</v>
      </c>
      <c r="H2474">
        <v>1817717618</v>
      </c>
      <c r="I2474" t="s">
        <v>131</v>
      </c>
      <c r="J2474" t="s">
        <v>306</v>
      </c>
      <c r="K2474" t="s">
        <v>133</v>
      </c>
      <c r="L2474" t="s">
        <v>537</v>
      </c>
      <c r="M2474" t="s">
        <v>19014</v>
      </c>
      <c r="P2474" s="31" t="str">
        <f t="shared" si="117"/>
        <v>As Sefa Homoeo Hall  (Dr.Md:Imam Hossain )</v>
      </c>
    </row>
    <row r="2475" spans="1:16" hidden="1">
      <c r="A2475" t="str">
        <f t="shared" si="115"/>
        <v>10-428</v>
      </c>
      <c r="B2475">
        <f t="shared" si="116"/>
        <v>10</v>
      </c>
      <c r="C2475">
        <v>428</v>
      </c>
      <c r="D2475" t="s">
        <v>9793</v>
      </c>
      <c r="E2475" t="s">
        <v>11921</v>
      </c>
      <c r="F2475">
        <v>11328</v>
      </c>
      <c r="G2475" t="s">
        <v>11922</v>
      </c>
      <c r="H2475">
        <v>1811624408</v>
      </c>
      <c r="J2475" t="s">
        <v>306</v>
      </c>
      <c r="K2475" t="s">
        <v>133</v>
      </c>
      <c r="L2475" t="s">
        <v>11923</v>
      </c>
      <c r="M2475" t="s">
        <v>19015</v>
      </c>
      <c r="P2475" s="31" t="str">
        <f t="shared" si="117"/>
        <v>Ashok Pharmacy  (Dr.Ashok Chandra)</v>
      </c>
    </row>
    <row r="2476" spans="1:16" hidden="1">
      <c r="A2476" t="str">
        <f t="shared" si="115"/>
        <v>11-428</v>
      </c>
      <c r="B2476">
        <f t="shared" si="116"/>
        <v>11</v>
      </c>
      <c r="C2476">
        <v>428</v>
      </c>
      <c r="D2476" t="s">
        <v>9793</v>
      </c>
      <c r="E2476" t="s">
        <v>14149</v>
      </c>
      <c r="F2476">
        <v>12357</v>
      </c>
      <c r="G2476" t="s">
        <v>14150</v>
      </c>
      <c r="H2476">
        <v>1833766395</v>
      </c>
      <c r="I2476" t="s">
        <v>131</v>
      </c>
      <c r="J2476" t="s">
        <v>11360</v>
      </c>
      <c r="K2476" t="s">
        <v>152</v>
      </c>
      <c r="L2476" t="s">
        <v>11923</v>
      </c>
      <c r="M2476" t="s">
        <v>14139</v>
      </c>
      <c r="P2476" s="31" t="str">
        <f t="shared" si="117"/>
        <v>B K Homoeo Hal (Dr Mishon Dev Nath)</v>
      </c>
    </row>
    <row r="2477" spans="1:16" hidden="1">
      <c r="A2477" t="str">
        <f t="shared" si="115"/>
        <v>12-428</v>
      </c>
      <c r="B2477">
        <f t="shared" si="116"/>
        <v>12</v>
      </c>
      <c r="C2477">
        <v>428</v>
      </c>
      <c r="D2477" t="s">
        <v>9793</v>
      </c>
      <c r="E2477" t="s">
        <v>9794</v>
      </c>
      <c r="F2477">
        <v>10720</v>
      </c>
      <c r="G2477" t="s">
        <v>6826</v>
      </c>
      <c r="H2477">
        <v>1823959471</v>
      </c>
      <c r="I2477" t="s">
        <v>131</v>
      </c>
      <c r="J2477" t="s">
        <v>2596</v>
      </c>
      <c r="K2477" t="s">
        <v>152</v>
      </c>
      <c r="L2477" t="s">
        <v>9795</v>
      </c>
      <c r="M2477" t="s">
        <v>19016</v>
      </c>
      <c r="P2477" s="31" t="str">
        <f t="shared" si="117"/>
        <v>B.M Homoeo Hall (Dr.Chondon Kanti Nath)</v>
      </c>
    </row>
    <row r="2478" spans="1:16" hidden="1">
      <c r="A2478" t="str">
        <f t="shared" si="115"/>
        <v>13-428</v>
      </c>
      <c r="B2478">
        <f t="shared" si="116"/>
        <v>13</v>
      </c>
      <c r="C2478">
        <v>428</v>
      </c>
      <c r="D2478" t="s">
        <v>9793</v>
      </c>
      <c r="E2478" t="s">
        <v>13044</v>
      </c>
      <c r="F2478">
        <v>11804</v>
      </c>
      <c r="G2478" t="s">
        <v>13045</v>
      </c>
      <c r="H2478">
        <v>1830099895</v>
      </c>
      <c r="I2478" t="s">
        <v>131</v>
      </c>
      <c r="J2478" t="s">
        <v>172</v>
      </c>
      <c r="K2478" t="s">
        <v>133</v>
      </c>
      <c r="L2478" t="s">
        <v>13046</v>
      </c>
      <c r="M2478" t="s">
        <v>19017</v>
      </c>
      <c r="P2478" s="31" t="str">
        <f t="shared" si="117"/>
        <v>Bandarban Homoeo Pharmacy  (Dr.Topon Kanti Sen)</v>
      </c>
    </row>
    <row r="2479" spans="1:16" hidden="1">
      <c r="A2479" t="str">
        <f t="shared" si="115"/>
        <v>14-428</v>
      </c>
      <c r="B2479">
        <f t="shared" si="116"/>
        <v>14</v>
      </c>
      <c r="C2479">
        <v>428</v>
      </c>
      <c r="D2479" t="s">
        <v>9793</v>
      </c>
      <c r="E2479" t="s">
        <v>10756</v>
      </c>
      <c r="F2479">
        <v>10760</v>
      </c>
      <c r="G2479" t="s">
        <v>10757</v>
      </c>
      <c r="H2479">
        <v>1836380648</v>
      </c>
      <c r="I2479" t="s">
        <v>131</v>
      </c>
      <c r="J2479" t="s">
        <v>2596</v>
      </c>
      <c r="K2479" t="s">
        <v>133</v>
      </c>
      <c r="L2479" t="s">
        <v>7514</v>
      </c>
      <c r="M2479" t="s">
        <v>7537</v>
      </c>
      <c r="P2479" s="31" t="str">
        <f t="shared" si="117"/>
        <v>Baytus Sorof Homoeo Hall (Dr.Md:Mostakim Ahmed)</v>
      </c>
    </row>
    <row r="2480" spans="1:16" hidden="1">
      <c r="A2480" t="str">
        <f t="shared" si="115"/>
        <v>15-428</v>
      </c>
      <c r="B2480">
        <f t="shared" si="116"/>
        <v>15</v>
      </c>
      <c r="C2480">
        <v>428</v>
      </c>
      <c r="D2480" t="s">
        <v>9793</v>
      </c>
      <c r="E2480" t="s">
        <v>15373</v>
      </c>
      <c r="F2480">
        <v>12924</v>
      </c>
      <c r="G2480" t="s">
        <v>15374</v>
      </c>
      <c r="H2480">
        <v>1812083727</v>
      </c>
      <c r="I2480" t="s">
        <v>131</v>
      </c>
      <c r="J2480" t="s">
        <v>11807</v>
      </c>
      <c r="K2480" t="s">
        <v>133</v>
      </c>
      <c r="L2480" t="s">
        <v>9835</v>
      </c>
      <c r="M2480" t="s">
        <v>15375</v>
      </c>
      <c r="P2480" s="31" t="str">
        <f t="shared" si="117"/>
        <v>Bidan Homoeo Hal  (Dr Aboy Choron Ray)</v>
      </c>
    </row>
    <row r="2481" spans="1:16" hidden="1">
      <c r="A2481" t="str">
        <f t="shared" si="115"/>
        <v>16-428</v>
      </c>
      <c r="B2481">
        <f t="shared" si="116"/>
        <v>16</v>
      </c>
      <c r="C2481">
        <v>428</v>
      </c>
      <c r="D2481" t="s">
        <v>9793</v>
      </c>
      <c r="E2481" t="s">
        <v>13691</v>
      </c>
      <c r="F2481">
        <v>12079</v>
      </c>
      <c r="G2481" t="s">
        <v>13692</v>
      </c>
      <c r="H2481">
        <v>1815019841</v>
      </c>
      <c r="I2481" t="s">
        <v>131</v>
      </c>
      <c r="J2481" t="s">
        <v>132</v>
      </c>
      <c r="K2481" t="s">
        <v>138</v>
      </c>
      <c r="L2481" t="s">
        <v>13505</v>
      </c>
      <c r="M2481" t="s">
        <v>11929</v>
      </c>
      <c r="P2481" s="31" t="str">
        <f t="shared" si="117"/>
        <v>Chomidia Homoeo Hall  (Dr.Md:Humaun Kabir)</v>
      </c>
    </row>
    <row r="2482" spans="1:16" hidden="1">
      <c r="A2482" t="str">
        <f t="shared" si="115"/>
        <v>17-428</v>
      </c>
      <c r="B2482">
        <f t="shared" si="116"/>
        <v>17</v>
      </c>
      <c r="C2482">
        <v>428</v>
      </c>
      <c r="D2482" t="s">
        <v>9793</v>
      </c>
      <c r="E2482" t="s">
        <v>15428</v>
      </c>
      <c r="F2482">
        <v>12944</v>
      </c>
      <c r="G2482" t="s">
        <v>15429</v>
      </c>
      <c r="H2482">
        <v>1818608636</v>
      </c>
      <c r="I2482" t="s">
        <v>131</v>
      </c>
      <c r="K2482" t="s">
        <v>133</v>
      </c>
      <c r="L2482" t="s">
        <v>14135</v>
      </c>
      <c r="M2482" t="s">
        <v>15430</v>
      </c>
      <c r="P2482" s="31" t="str">
        <f t="shared" si="117"/>
        <v>Chowdhury Homoeo Hall  (Dr.Ratan Kumar Roy)</v>
      </c>
    </row>
    <row r="2483" spans="1:16" hidden="1">
      <c r="A2483" t="str">
        <f t="shared" si="115"/>
        <v>18-428</v>
      </c>
      <c r="B2483">
        <f t="shared" si="116"/>
        <v>18</v>
      </c>
      <c r="C2483">
        <v>428</v>
      </c>
      <c r="D2483" t="s">
        <v>9793</v>
      </c>
      <c r="E2483" t="s">
        <v>14341</v>
      </c>
      <c r="F2483">
        <v>12441</v>
      </c>
      <c r="G2483" t="s">
        <v>14342</v>
      </c>
      <c r="H2483">
        <v>1819338980</v>
      </c>
      <c r="I2483" t="s">
        <v>131</v>
      </c>
      <c r="J2483" t="s">
        <v>132</v>
      </c>
      <c r="K2483" t="s">
        <v>133</v>
      </c>
      <c r="L2483" t="s">
        <v>13505</v>
      </c>
      <c r="M2483" t="s">
        <v>19014</v>
      </c>
      <c r="P2483" s="31" t="str">
        <f t="shared" si="117"/>
        <v>Dhaka Homoeo Hall  (Dr.Arun Kanti Pal)</v>
      </c>
    </row>
    <row r="2484" spans="1:16" hidden="1">
      <c r="A2484" t="str">
        <f t="shared" si="115"/>
        <v>19-428</v>
      </c>
      <c r="B2484">
        <f t="shared" si="116"/>
        <v>19</v>
      </c>
      <c r="C2484">
        <v>428</v>
      </c>
      <c r="D2484" t="s">
        <v>9793</v>
      </c>
      <c r="E2484" t="s">
        <v>14407</v>
      </c>
      <c r="F2484">
        <v>12470</v>
      </c>
      <c r="G2484" t="s">
        <v>14408</v>
      </c>
      <c r="H2484">
        <v>1835394923</v>
      </c>
      <c r="I2484" t="s">
        <v>131</v>
      </c>
      <c r="J2484" t="s">
        <v>132</v>
      </c>
      <c r="K2484" t="s">
        <v>138</v>
      </c>
      <c r="L2484" t="s">
        <v>13505</v>
      </c>
      <c r="M2484" t="s">
        <v>19018</v>
      </c>
      <c r="P2484" s="31" t="str">
        <f t="shared" si="117"/>
        <v>Din-Rat Homoeo Hall (Dr.Topon Kumar Susil)</v>
      </c>
    </row>
    <row r="2485" spans="1:16" hidden="1">
      <c r="A2485" t="str">
        <f t="shared" si="115"/>
        <v>20-428</v>
      </c>
      <c r="B2485">
        <f t="shared" si="116"/>
        <v>20</v>
      </c>
      <c r="C2485">
        <v>428</v>
      </c>
      <c r="D2485" t="s">
        <v>9793</v>
      </c>
      <c r="E2485" t="s">
        <v>358</v>
      </c>
      <c r="F2485">
        <v>11329</v>
      </c>
      <c r="G2485" t="s">
        <v>11924</v>
      </c>
      <c r="H2485">
        <v>1815366845</v>
      </c>
      <c r="I2485" t="s">
        <v>131</v>
      </c>
      <c r="J2485" t="s">
        <v>306</v>
      </c>
      <c r="K2485" t="s">
        <v>133</v>
      </c>
      <c r="L2485" t="s">
        <v>9835</v>
      </c>
      <c r="M2485" t="s">
        <v>7537</v>
      </c>
      <c r="P2485" s="31" t="str">
        <f t="shared" si="117"/>
        <v>Doctors Homoeo Hall  (Dr.)</v>
      </c>
    </row>
    <row r="2486" spans="1:16" hidden="1">
      <c r="A2486" t="str">
        <f t="shared" si="115"/>
        <v>21-428</v>
      </c>
      <c r="B2486">
        <f t="shared" si="116"/>
        <v>21</v>
      </c>
      <c r="C2486">
        <v>428</v>
      </c>
      <c r="D2486" t="s">
        <v>9793</v>
      </c>
      <c r="E2486" t="s">
        <v>15431</v>
      </c>
      <c r="F2486">
        <v>12945</v>
      </c>
      <c r="G2486" t="s">
        <v>15432</v>
      </c>
      <c r="H2486">
        <v>1812094064</v>
      </c>
      <c r="I2486" t="s">
        <v>131</v>
      </c>
      <c r="K2486" t="s">
        <v>133</v>
      </c>
      <c r="L2486" t="s">
        <v>11923</v>
      </c>
      <c r="M2486" t="s">
        <v>2307</v>
      </c>
      <c r="P2486" s="31" t="str">
        <f t="shared" si="117"/>
        <v>Esha Homoeo Hall  (Dr.Amzad Hossain Khan)</v>
      </c>
    </row>
    <row r="2487" spans="1:16" hidden="1">
      <c r="A2487" t="str">
        <f t="shared" si="115"/>
        <v>22-428</v>
      </c>
      <c r="B2487">
        <f t="shared" si="116"/>
        <v>22</v>
      </c>
      <c r="C2487">
        <v>428</v>
      </c>
      <c r="D2487" t="s">
        <v>9793</v>
      </c>
      <c r="E2487" t="s">
        <v>14147</v>
      </c>
      <c r="F2487">
        <v>12356</v>
      </c>
      <c r="G2487" t="s">
        <v>14148</v>
      </c>
      <c r="H2487">
        <v>186929626</v>
      </c>
      <c r="I2487" t="s">
        <v>131</v>
      </c>
      <c r="J2487" t="s">
        <v>10889</v>
      </c>
      <c r="K2487" t="s">
        <v>138</v>
      </c>
      <c r="L2487" t="s">
        <v>9835</v>
      </c>
      <c r="M2487" t="s">
        <v>9835</v>
      </c>
      <c r="P2487" s="31" t="str">
        <f t="shared" si="117"/>
        <v>Faruk Homoeo Farmasy (Dr Md Faruk Ahmad )</v>
      </c>
    </row>
    <row r="2488" spans="1:16" hidden="1">
      <c r="A2488" t="str">
        <f t="shared" si="115"/>
        <v>23-428</v>
      </c>
      <c r="B2488">
        <f t="shared" si="116"/>
        <v>23</v>
      </c>
      <c r="C2488">
        <v>428</v>
      </c>
      <c r="D2488" t="s">
        <v>9793</v>
      </c>
      <c r="E2488" t="s">
        <v>14141</v>
      </c>
      <c r="F2488">
        <v>12354</v>
      </c>
      <c r="G2488" t="s">
        <v>14142</v>
      </c>
      <c r="H2488">
        <v>1872715569</v>
      </c>
      <c r="I2488" t="s">
        <v>131</v>
      </c>
      <c r="J2488" t="s">
        <v>10903</v>
      </c>
      <c r="K2488" t="s">
        <v>152</v>
      </c>
      <c r="L2488" t="s">
        <v>14143</v>
      </c>
      <c r="M2488" t="s">
        <v>14144</v>
      </c>
      <c r="P2488" s="31" t="str">
        <f t="shared" si="117"/>
        <v>German Homoeo Hal 2 (Dr Tapon Kanti Nath)</v>
      </c>
    </row>
    <row r="2489" spans="1:16" hidden="1">
      <c r="A2489" t="str">
        <f t="shared" si="115"/>
        <v>24-428</v>
      </c>
      <c r="B2489">
        <f t="shared" si="116"/>
        <v>24</v>
      </c>
      <c r="C2489">
        <v>428</v>
      </c>
      <c r="D2489" t="s">
        <v>9793</v>
      </c>
      <c r="E2489" t="s">
        <v>14410</v>
      </c>
      <c r="F2489">
        <v>12471</v>
      </c>
      <c r="G2489" t="s">
        <v>14411</v>
      </c>
      <c r="H2489">
        <v>1814369200</v>
      </c>
      <c r="I2489" t="s">
        <v>131</v>
      </c>
      <c r="J2489" t="s">
        <v>11599</v>
      </c>
      <c r="K2489" t="s">
        <v>138</v>
      </c>
      <c r="L2489" t="s">
        <v>9835</v>
      </c>
      <c r="M2489" t="s">
        <v>19019</v>
      </c>
      <c r="P2489" s="31" t="str">
        <f t="shared" si="117"/>
        <v>Habibea Homoeo  Hall (Dr Md Habibur Rahaman )</v>
      </c>
    </row>
    <row r="2490" spans="1:16" hidden="1">
      <c r="A2490" t="str">
        <f t="shared" si="115"/>
        <v>25-428</v>
      </c>
      <c r="B2490">
        <f t="shared" si="116"/>
        <v>25</v>
      </c>
      <c r="C2490">
        <v>428</v>
      </c>
      <c r="D2490" t="s">
        <v>9793</v>
      </c>
      <c r="E2490" t="s">
        <v>358</v>
      </c>
      <c r="F2490">
        <v>10705</v>
      </c>
      <c r="G2490" t="s">
        <v>5979</v>
      </c>
      <c r="H2490">
        <v>1713623254</v>
      </c>
      <c r="I2490" t="s">
        <v>131</v>
      </c>
      <c r="J2490" t="s">
        <v>2596</v>
      </c>
      <c r="K2490" t="s">
        <v>152</v>
      </c>
      <c r="L2490" t="s">
        <v>9795</v>
      </c>
      <c r="M2490" t="s">
        <v>19020</v>
      </c>
      <c r="P2490" s="31" t="str">
        <f t="shared" si="117"/>
        <v>Hajera Homoeo Hall (Dr.)</v>
      </c>
    </row>
    <row r="2491" spans="1:16" hidden="1">
      <c r="A2491" t="str">
        <f t="shared" si="115"/>
        <v>26-428</v>
      </c>
      <c r="B2491">
        <f t="shared" si="116"/>
        <v>26</v>
      </c>
      <c r="C2491">
        <v>428</v>
      </c>
      <c r="D2491" t="s">
        <v>9793</v>
      </c>
      <c r="E2491" t="s">
        <v>11151</v>
      </c>
      <c r="F2491">
        <v>10907</v>
      </c>
      <c r="G2491" t="s">
        <v>11152</v>
      </c>
      <c r="H2491">
        <v>1818940070</v>
      </c>
      <c r="I2491" t="s">
        <v>131</v>
      </c>
      <c r="J2491" t="s">
        <v>2596</v>
      </c>
      <c r="K2491" t="s">
        <v>152</v>
      </c>
      <c r="L2491" t="s">
        <v>7514</v>
      </c>
      <c r="M2491" t="s">
        <v>19021</v>
      </c>
      <c r="P2491" s="31" t="str">
        <f t="shared" si="117"/>
        <v>Heniman Homoeo Hall-2 (Dr.Sujon Kanti Sushil)</v>
      </c>
    </row>
    <row r="2492" spans="1:16" hidden="1">
      <c r="A2492" t="str">
        <f t="shared" si="115"/>
        <v>27-428</v>
      </c>
      <c r="B2492">
        <f t="shared" si="116"/>
        <v>27</v>
      </c>
      <c r="C2492">
        <v>428</v>
      </c>
      <c r="D2492" t="s">
        <v>9793</v>
      </c>
      <c r="E2492" t="s">
        <v>13050</v>
      </c>
      <c r="F2492">
        <v>11806</v>
      </c>
      <c r="G2492" t="s">
        <v>13051</v>
      </c>
      <c r="H2492">
        <v>1811519039</v>
      </c>
      <c r="I2492" t="s">
        <v>131</v>
      </c>
      <c r="J2492" t="s">
        <v>172</v>
      </c>
      <c r="K2492" t="s">
        <v>133</v>
      </c>
      <c r="L2492" t="s">
        <v>13046</v>
      </c>
      <c r="M2492" t="s">
        <v>13052</v>
      </c>
      <c r="P2492" s="31" t="str">
        <f t="shared" si="117"/>
        <v>Heniman Homoeo Pharmacy  (Dr.Awon Chowdhury )</v>
      </c>
    </row>
    <row r="2493" spans="1:16" hidden="1">
      <c r="A2493" t="str">
        <f t="shared" si="115"/>
        <v>28-428</v>
      </c>
      <c r="B2493">
        <f t="shared" si="116"/>
        <v>28</v>
      </c>
      <c r="C2493">
        <v>428</v>
      </c>
      <c r="D2493" t="s">
        <v>9793</v>
      </c>
      <c r="E2493" t="s">
        <v>14164</v>
      </c>
      <c r="F2493">
        <v>12365</v>
      </c>
      <c r="G2493" t="s">
        <v>14165</v>
      </c>
      <c r="H2493">
        <v>1879655491</v>
      </c>
      <c r="I2493" t="s">
        <v>131</v>
      </c>
      <c r="J2493" t="s">
        <v>9009</v>
      </c>
      <c r="K2493" t="s">
        <v>133</v>
      </c>
      <c r="L2493" t="s">
        <v>537</v>
      </c>
      <c r="M2493" t="s">
        <v>7530</v>
      </c>
      <c r="P2493" s="31" t="str">
        <f t="shared" si="117"/>
        <v>Hosaini Homoeo Hal  (Dr Md Mir Kasem)</v>
      </c>
    </row>
    <row r="2494" spans="1:16" hidden="1">
      <c r="A2494" t="str">
        <f t="shared" si="115"/>
        <v>29-428</v>
      </c>
      <c r="B2494">
        <f t="shared" si="116"/>
        <v>29</v>
      </c>
      <c r="C2494">
        <v>428</v>
      </c>
      <c r="D2494" t="s">
        <v>9793</v>
      </c>
      <c r="E2494" t="s">
        <v>13980</v>
      </c>
      <c r="F2494">
        <v>12238</v>
      </c>
      <c r="G2494" t="s">
        <v>5430</v>
      </c>
      <c r="H2494">
        <v>1828446353</v>
      </c>
      <c r="I2494" t="s">
        <v>131</v>
      </c>
      <c r="J2494" t="s">
        <v>397</v>
      </c>
      <c r="K2494" t="s">
        <v>138</v>
      </c>
      <c r="L2494" t="s">
        <v>9835</v>
      </c>
      <c r="M2494" t="s">
        <v>19022</v>
      </c>
      <c r="P2494" s="31" t="str">
        <f t="shared" si="117"/>
        <v>Islamia Homoeo Hall  (Dr.Delowar Hossain Ansari)</v>
      </c>
    </row>
    <row r="2495" spans="1:16" hidden="1">
      <c r="A2495" t="str">
        <f t="shared" si="115"/>
        <v>30-428</v>
      </c>
      <c r="B2495">
        <f t="shared" si="116"/>
        <v>30</v>
      </c>
      <c r="C2495">
        <v>428</v>
      </c>
      <c r="D2495" t="s">
        <v>9793</v>
      </c>
      <c r="E2495" t="s">
        <v>13981</v>
      </c>
      <c r="F2495">
        <v>12239</v>
      </c>
      <c r="G2495" t="s">
        <v>13982</v>
      </c>
      <c r="H2495">
        <v>1824848275</v>
      </c>
      <c r="I2495" t="s">
        <v>131</v>
      </c>
      <c r="J2495" t="s">
        <v>397</v>
      </c>
      <c r="K2495" t="s">
        <v>152</v>
      </c>
      <c r="L2495" t="s">
        <v>9835</v>
      </c>
      <c r="M2495" t="s">
        <v>19023</v>
      </c>
      <c r="P2495" s="31" t="str">
        <f t="shared" si="117"/>
        <v>Jalal Memorial Homoeo Hall  (Dr.Abdul Kuddus Sikder)</v>
      </c>
    </row>
    <row r="2496" spans="1:16" hidden="1">
      <c r="A2496" t="str">
        <f t="shared" si="115"/>
        <v>31-428</v>
      </c>
      <c r="B2496">
        <f t="shared" si="116"/>
        <v>31</v>
      </c>
      <c r="C2496">
        <v>428</v>
      </c>
      <c r="D2496" t="s">
        <v>9793</v>
      </c>
      <c r="E2496" t="s">
        <v>14137</v>
      </c>
      <c r="F2496">
        <v>12353</v>
      </c>
      <c r="G2496" t="s">
        <v>14138</v>
      </c>
      <c r="H2496">
        <v>1853009196</v>
      </c>
      <c r="I2496" t="s">
        <v>131</v>
      </c>
      <c r="J2496" t="s">
        <v>11360</v>
      </c>
      <c r="K2496" t="s">
        <v>133</v>
      </c>
      <c r="L2496" t="s">
        <v>14139</v>
      </c>
      <c r="M2496" t="s">
        <v>14140</v>
      </c>
      <c r="P2496" s="31" t="str">
        <f t="shared" si="117"/>
        <v>Khaja Farmesy (Md Mahabub Alom)</v>
      </c>
    </row>
    <row r="2497" spans="1:16" hidden="1">
      <c r="A2497" t="str">
        <f t="shared" si="115"/>
        <v>32-428</v>
      </c>
      <c r="B2497">
        <f t="shared" si="116"/>
        <v>32</v>
      </c>
      <c r="C2497">
        <v>428</v>
      </c>
      <c r="D2497" t="s">
        <v>9793</v>
      </c>
      <c r="E2497" t="s">
        <v>12466</v>
      </c>
      <c r="F2497">
        <v>11547</v>
      </c>
      <c r="G2497" t="s">
        <v>12467</v>
      </c>
      <c r="H2497">
        <v>1813677475</v>
      </c>
      <c r="I2497" t="s">
        <v>131</v>
      </c>
      <c r="J2497" t="s">
        <v>10107</v>
      </c>
      <c r="K2497" t="s">
        <v>133</v>
      </c>
      <c r="L2497" t="s">
        <v>11923</v>
      </c>
      <c r="M2497" t="s">
        <v>19024</v>
      </c>
      <c r="P2497" s="31" t="str">
        <f t="shared" si="117"/>
        <v>Loknath Pharmacy (Dr.Dilip Das)</v>
      </c>
    </row>
    <row r="2498" spans="1:16" hidden="1">
      <c r="A2498" t="str">
        <f t="shared" ref="A2498:A2561" si="118">B2498&amp;"-"&amp;C2498</f>
        <v>33-428</v>
      </c>
      <c r="B2498">
        <f t="shared" ref="B2498:B2561" si="119">IF(C2498=C2497,B2497+1,1)</f>
        <v>33</v>
      </c>
      <c r="C2498">
        <v>428</v>
      </c>
      <c r="D2498" t="s">
        <v>9793</v>
      </c>
      <c r="E2498" t="s">
        <v>11918</v>
      </c>
      <c r="F2498">
        <v>11327</v>
      </c>
      <c r="G2498" t="s">
        <v>11919</v>
      </c>
      <c r="H2498">
        <v>1844581789</v>
      </c>
      <c r="J2498" t="s">
        <v>306</v>
      </c>
      <c r="K2498" t="s">
        <v>133</v>
      </c>
      <c r="L2498" t="s">
        <v>9835</v>
      </c>
      <c r="M2498" t="s">
        <v>11920</v>
      </c>
      <c r="P2498" s="31" t="str">
        <f t="shared" ref="P2498:P2561" si="120">PROPER(G2498&amp;" ("&amp;E2498&amp;")")</f>
        <v>Ma Moni Pharmacy  (Dr.Jannatul Aysha)</v>
      </c>
    </row>
    <row r="2499" spans="1:16" hidden="1">
      <c r="A2499" t="str">
        <f t="shared" si="118"/>
        <v>34-428</v>
      </c>
      <c r="B2499">
        <f t="shared" si="119"/>
        <v>34</v>
      </c>
      <c r="C2499">
        <v>428</v>
      </c>
      <c r="D2499" t="s">
        <v>9793</v>
      </c>
      <c r="E2499" t="s">
        <v>13047</v>
      </c>
      <c r="F2499">
        <v>11805</v>
      </c>
      <c r="G2499" t="s">
        <v>13048</v>
      </c>
      <c r="H2499">
        <v>1814108164</v>
      </c>
      <c r="I2499" t="s">
        <v>131</v>
      </c>
      <c r="J2499" t="s">
        <v>172</v>
      </c>
      <c r="K2499" t="s">
        <v>133</v>
      </c>
      <c r="L2499" t="s">
        <v>9835</v>
      </c>
      <c r="M2499" t="s">
        <v>13049</v>
      </c>
      <c r="P2499" s="31" t="str">
        <f t="shared" si="120"/>
        <v>Mahbubul Homoeo Hall (Dr.Mahbubul Alam)</v>
      </c>
    </row>
    <row r="2500" spans="1:16" hidden="1">
      <c r="A2500" t="str">
        <f t="shared" si="118"/>
        <v>35-428</v>
      </c>
      <c r="B2500">
        <f t="shared" si="119"/>
        <v>35</v>
      </c>
      <c r="C2500">
        <v>428</v>
      </c>
      <c r="D2500" t="s">
        <v>9793</v>
      </c>
      <c r="E2500" t="s">
        <v>14161</v>
      </c>
      <c r="F2500">
        <v>12363</v>
      </c>
      <c r="G2500" t="s">
        <v>14162</v>
      </c>
      <c r="H2500">
        <v>1843352168</v>
      </c>
      <c r="I2500" t="s">
        <v>131</v>
      </c>
      <c r="J2500" t="s">
        <v>9009</v>
      </c>
      <c r="K2500" t="s">
        <v>152</v>
      </c>
      <c r="L2500" t="s">
        <v>537</v>
      </c>
      <c r="M2500" t="s">
        <v>13505</v>
      </c>
      <c r="P2500" s="31" t="str">
        <f t="shared" si="120"/>
        <v>Mordern Homoeo Clinic  (Dr Md Abedur Rahman )</v>
      </c>
    </row>
    <row r="2501" spans="1:16" hidden="1">
      <c r="A2501" t="str">
        <f t="shared" si="118"/>
        <v>36-428</v>
      </c>
      <c r="B2501">
        <f t="shared" si="119"/>
        <v>36</v>
      </c>
      <c r="C2501">
        <v>428</v>
      </c>
      <c r="D2501" t="s">
        <v>9793</v>
      </c>
      <c r="E2501" t="s">
        <v>11912</v>
      </c>
      <c r="F2501">
        <v>11325</v>
      </c>
      <c r="G2501" t="s">
        <v>11913</v>
      </c>
      <c r="H2501">
        <v>1849710675</v>
      </c>
      <c r="I2501" t="s">
        <v>131</v>
      </c>
      <c r="J2501" t="s">
        <v>306</v>
      </c>
      <c r="K2501" t="s">
        <v>133</v>
      </c>
      <c r="L2501" t="s">
        <v>9835</v>
      </c>
      <c r="M2501" t="s">
        <v>11914</v>
      </c>
      <c r="P2501" s="31" t="str">
        <f t="shared" si="120"/>
        <v>Mordern Homoeo Recharge Center (Dr.Md:Yunus)</v>
      </c>
    </row>
    <row r="2502" spans="1:16" hidden="1">
      <c r="A2502" t="str">
        <f t="shared" si="118"/>
        <v>37-428</v>
      </c>
      <c r="B2502">
        <f t="shared" si="119"/>
        <v>37</v>
      </c>
      <c r="C2502">
        <v>428</v>
      </c>
      <c r="D2502" t="s">
        <v>9793</v>
      </c>
      <c r="E2502" t="s">
        <v>14343</v>
      </c>
      <c r="F2502">
        <v>12442</v>
      </c>
      <c r="G2502" t="s">
        <v>14344</v>
      </c>
      <c r="H2502">
        <v>1824451250</v>
      </c>
      <c r="I2502" t="s">
        <v>131</v>
      </c>
      <c r="J2502" t="s">
        <v>132</v>
      </c>
      <c r="K2502" t="s">
        <v>138</v>
      </c>
      <c r="L2502" t="s">
        <v>13505</v>
      </c>
      <c r="M2502" t="s">
        <v>14345</v>
      </c>
      <c r="P2502" s="31" t="str">
        <f t="shared" si="120"/>
        <v>Mother Homoeo Clinic (Dr.Soyed Mohiuddin )</v>
      </c>
    </row>
    <row r="2503" spans="1:16" hidden="1">
      <c r="A2503" t="str">
        <f t="shared" si="118"/>
        <v>38-428</v>
      </c>
      <c r="B2503">
        <f t="shared" si="119"/>
        <v>38</v>
      </c>
      <c r="C2503">
        <v>428</v>
      </c>
      <c r="D2503" t="s">
        <v>9793</v>
      </c>
      <c r="E2503" t="s">
        <v>11930</v>
      </c>
      <c r="F2503">
        <v>11332</v>
      </c>
      <c r="G2503" t="s">
        <v>11931</v>
      </c>
      <c r="H2503">
        <v>1553126325</v>
      </c>
      <c r="I2503" t="s">
        <v>131</v>
      </c>
      <c r="J2503" t="s">
        <v>306</v>
      </c>
      <c r="K2503" t="s">
        <v>133</v>
      </c>
      <c r="L2503" t="s">
        <v>537</v>
      </c>
      <c r="M2503" t="s">
        <v>19014</v>
      </c>
      <c r="P2503" s="31" t="str">
        <f t="shared" si="120"/>
        <v>Mothers Homoeo Hall  (Dr.Md:Kamal Hossain )</v>
      </c>
    </row>
    <row r="2504" spans="1:16" hidden="1">
      <c r="A2504" t="str">
        <f t="shared" si="118"/>
        <v>39-428</v>
      </c>
      <c r="B2504">
        <f t="shared" si="119"/>
        <v>39</v>
      </c>
      <c r="C2504">
        <v>428</v>
      </c>
      <c r="D2504" t="s">
        <v>9793</v>
      </c>
      <c r="E2504" t="s">
        <v>358</v>
      </c>
      <c r="F2504">
        <v>10696</v>
      </c>
      <c r="G2504" t="s">
        <v>7536</v>
      </c>
      <c r="H2504">
        <v>1811552324</v>
      </c>
      <c r="I2504" t="s">
        <v>131</v>
      </c>
      <c r="J2504" t="s">
        <v>2596</v>
      </c>
      <c r="K2504" t="s">
        <v>152</v>
      </c>
      <c r="L2504" t="s">
        <v>7514</v>
      </c>
      <c r="M2504" t="s">
        <v>10610</v>
      </c>
      <c r="P2504" s="31" t="str">
        <f t="shared" si="120"/>
        <v>Mowlana Homoeo Hall (Dr.)</v>
      </c>
    </row>
    <row r="2505" spans="1:16" hidden="1">
      <c r="A2505" t="str">
        <f t="shared" si="118"/>
        <v>40-428</v>
      </c>
      <c r="B2505">
        <f t="shared" si="119"/>
        <v>40</v>
      </c>
      <c r="C2505">
        <v>428</v>
      </c>
      <c r="D2505" t="s">
        <v>9793</v>
      </c>
      <c r="E2505" t="s">
        <v>15978</v>
      </c>
      <c r="F2505">
        <v>13205</v>
      </c>
      <c r="G2505" t="s">
        <v>15979</v>
      </c>
      <c r="H2505">
        <v>1819175899</v>
      </c>
      <c r="I2505" t="s">
        <v>131</v>
      </c>
      <c r="J2505" t="s">
        <v>9787</v>
      </c>
      <c r="K2505" t="s">
        <v>138</v>
      </c>
      <c r="L2505" t="s">
        <v>7514</v>
      </c>
      <c r="M2505" t="s">
        <v>7537</v>
      </c>
      <c r="P2505" s="31" t="str">
        <f t="shared" si="120"/>
        <v>Mozammel Homoeo Hall (Dr.Md:Mozammel Haque)</v>
      </c>
    </row>
    <row r="2506" spans="1:16" hidden="1">
      <c r="A2506" t="str">
        <f t="shared" si="118"/>
        <v>41-428</v>
      </c>
      <c r="B2506">
        <f t="shared" si="119"/>
        <v>41</v>
      </c>
      <c r="C2506">
        <v>428</v>
      </c>
      <c r="D2506" t="s">
        <v>9793</v>
      </c>
      <c r="E2506" t="s">
        <v>11284</v>
      </c>
      <c r="F2506">
        <v>12927</v>
      </c>
      <c r="G2506" t="s">
        <v>15381</v>
      </c>
      <c r="H2506">
        <v>1709901392</v>
      </c>
      <c r="I2506">
        <v>0</v>
      </c>
      <c r="J2506">
        <v>0</v>
      </c>
      <c r="K2506" t="s">
        <v>138</v>
      </c>
      <c r="L2506" t="s">
        <v>537</v>
      </c>
      <c r="M2506" t="s">
        <v>537</v>
      </c>
      <c r="P2506" s="31" t="str">
        <f t="shared" si="120"/>
        <v>Mpo-Sajeeb Khan-Lohagara (Self Stock)</v>
      </c>
    </row>
    <row r="2507" spans="1:16" hidden="1">
      <c r="A2507" t="str">
        <f t="shared" si="118"/>
        <v>42-428</v>
      </c>
      <c r="B2507">
        <f t="shared" si="119"/>
        <v>42</v>
      </c>
      <c r="C2507">
        <v>428</v>
      </c>
      <c r="D2507" t="s">
        <v>9793</v>
      </c>
      <c r="E2507" t="s">
        <v>14346</v>
      </c>
      <c r="F2507">
        <v>12443</v>
      </c>
      <c r="G2507" t="s">
        <v>14347</v>
      </c>
      <c r="H2507">
        <v>1827492039</v>
      </c>
      <c r="I2507" t="s">
        <v>131</v>
      </c>
      <c r="J2507" t="s">
        <v>306</v>
      </c>
      <c r="K2507" t="s">
        <v>152</v>
      </c>
      <c r="L2507" t="s">
        <v>14135</v>
      </c>
      <c r="M2507" t="s">
        <v>2242</v>
      </c>
      <c r="P2507" s="31" t="str">
        <f t="shared" si="120"/>
        <v>Mukti Homoeo Hall  (Dr.Pintu Kumar Sarma)</v>
      </c>
    </row>
    <row r="2508" spans="1:16" hidden="1">
      <c r="A2508" t="str">
        <f t="shared" si="118"/>
        <v>43-428</v>
      </c>
      <c r="B2508">
        <f t="shared" si="119"/>
        <v>43</v>
      </c>
      <c r="C2508">
        <v>428</v>
      </c>
      <c r="D2508" t="s">
        <v>9793</v>
      </c>
      <c r="E2508" t="s">
        <v>15365</v>
      </c>
      <c r="F2508">
        <v>12921</v>
      </c>
      <c r="G2508" t="s">
        <v>15366</v>
      </c>
      <c r="H2508">
        <v>1814896822</v>
      </c>
      <c r="I2508" t="s">
        <v>131</v>
      </c>
      <c r="J2508" t="s">
        <v>11807</v>
      </c>
      <c r="K2508" t="s">
        <v>133</v>
      </c>
      <c r="L2508" t="s">
        <v>9835</v>
      </c>
      <c r="M2508" t="s">
        <v>19025</v>
      </c>
      <c r="P2508" s="31" t="str">
        <f t="shared" si="120"/>
        <v>Nasir Homoeo Hal  (Dr.Md Nasir Uddin)</v>
      </c>
    </row>
    <row r="2509" spans="1:16" hidden="1">
      <c r="A2509" t="str">
        <f t="shared" si="118"/>
        <v>44-428</v>
      </c>
      <c r="B2509">
        <f t="shared" si="119"/>
        <v>44</v>
      </c>
      <c r="C2509">
        <v>428</v>
      </c>
      <c r="D2509" t="s">
        <v>9793</v>
      </c>
      <c r="E2509" t="s">
        <v>14153</v>
      </c>
      <c r="F2509">
        <v>12359</v>
      </c>
      <c r="G2509" t="s">
        <v>14154</v>
      </c>
      <c r="H2509">
        <v>1868488845</v>
      </c>
      <c r="I2509" t="s">
        <v>131</v>
      </c>
      <c r="J2509" t="s">
        <v>9009</v>
      </c>
      <c r="K2509" t="s">
        <v>152</v>
      </c>
      <c r="L2509" t="s">
        <v>537</v>
      </c>
      <c r="M2509" t="s">
        <v>11929</v>
      </c>
      <c r="P2509" s="31" t="str">
        <f t="shared" si="120"/>
        <v>National Homoeopathyic Stor (Supon Kanti Borua)</v>
      </c>
    </row>
    <row r="2510" spans="1:16" hidden="1">
      <c r="A2510" t="str">
        <f t="shared" si="118"/>
        <v>45-428</v>
      </c>
      <c r="B2510">
        <f t="shared" si="119"/>
        <v>45</v>
      </c>
      <c r="C2510">
        <v>428</v>
      </c>
      <c r="D2510" t="s">
        <v>9793</v>
      </c>
      <c r="E2510" t="s">
        <v>14155</v>
      </c>
      <c r="F2510">
        <v>12360</v>
      </c>
      <c r="G2510" t="s">
        <v>14156</v>
      </c>
      <c r="H2510">
        <v>1815916468</v>
      </c>
      <c r="I2510" t="s">
        <v>131</v>
      </c>
      <c r="J2510" t="s">
        <v>9009</v>
      </c>
      <c r="K2510" t="s">
        <v>133</v>
      </c>
      <c r="L2510" t="s">
        <v>537</v>
      </c>
      <c r="M2510" t="s">
        <v>11929</v>
      </c>
      <c r="P2510" s="31" t="str">
        <f t="shared" si="120"/>
        <v>Nazrul Homoeo Pharmacy (H.M Nazrul Islam)</v>
      </c>
    </row>
    <row r="2511" spans="1:16" hidden="1">
      <c r="A2511" t="str">
        <f t="shared" si="118"/>
        <v>46-428</v>
      </c>
      <c r="B2511">
        <f t="shared" si="119"/>
        <v>46</v>
      </c>
      <c r="C2511">
        <v>428</v>
      </c>
      <c r="D2511" t="s">
        <v>9793</v>
      </c>
      <c r="E2511" t="s">
        <v>15360</v>
      </c>
      <c r="F2511">
        <v>12919</v>
      </c>
      <c r="G2511" t="s">
        <v>11800</v>
      </c>
      <c r="H2511">
        <v>1836831094</v>
      </c>
      <c r="I2511" t="s">
        <v>131</v>
      </c>
      <c r="J2511" t="s">
        <v>132</v>
      </c>
      <c r="K2511" t="s">
        <v>152</v>
      </c>
      <c r="L2511" t="s">
        <v>13505</v>
      </c>
      <c r="M2511" t="s">
        <v>19026</v>
      </c>
      <c r="P2511" s="31" t="str">
        <f t="shared" si="120"/>
        <v>Newton Homoeo Hall (Dr.Horisankar Sikdar)</v>
      </c>
    </row>
    <row r="2512" spans="1:16" hidden="1">
      <c r="A2512" t="str">
        <f t="shared" si="118"/>
        <v>47-428</v>
      </c>
      <c r="B2512">
        <f t="shared" si="119"/>
        <v>47</v>
      </c>
      <c r="C2512">
        <v>428</v>
      </c>
      <c r="D2512" t="s">
        <v>9793</v>
      </c>
      <c r="E2512" t="s">
        <v>14163</v>
      </c>
      <c r="F2512">
        <v>12364</v>
      </c>
      <c r="G2512" t="s">
        <v>144</v>
      </c>
      <c r="H2512">
        <v>1818008179</v>
      </c>
      <c r="I2512" t="s">
        <v>131</v>
      </c>
      <c r="J2512" t="s">
        <v>9009</v>
      </c>
      <c r="K2512" t="s">
        <v>152</v>
      </c>
      <c r="L2512" t="s">
        <v>537</v>
      </c>
      <c r="M2512" t="s">
        <v>7530</v>
      </c>
      <c r="P2512" s="31" t="str">
        <f t="shared" si="120"/>
        <v>Niramoy Homoeo Hall (Dr Md Ferdus )</v>
      </c>
    </row>
    <row r="2513" spans="1:16" hidden="1">
      <c r="A2513" t="str">
        <f t="shared" si="118"/>
        <v>48-428</v>
      </c>
      <c r="B2513">
        <f t="shared" si="119"/>
        <v>48</v>
      </c>
      <c r="C2513">
        <v>428</v>
      </c>
      <c r="D2513" t="s">
        <v>9793</v>
      </c>
      <c r="E2513" t="s">
        <v>13507</v>
      </c>
      <c r="F2513">
        <v>12001</v>
      </c>
      <c r="G2513" t="s">
        <v>13508</v>
      </c>
      <c r="H2513">
        <v>1819751010</v>
      </c>
      <c r="I2513" t="s">
        <v>131</v>
      </c>
      <c r="J2513" t="s">
        <v>274</v>
      </c>
      <c r="K2513" t="s">
        <v>133</v>
      </c>
      <c r="L2513" t="s">
        <v>11923</v>
      </c>
      <c r="M2513" t="s">
        <v>7463</v>
      </c>
      <c r="P2513" s="31" t="str">
        <f t="shared" si="120"/>
        <v>Omor Homoeo Hall  (Dr.Orobindo Boiragi)</v>
      </c>
    </row>
    <row r="2514" spans="1:16" hidden="1">
      <c r="A2514" t="str">
        <f t="shared" si="118"/>
        <v>49-428</v>
      </c>
      <c r="B2514">
        <f t="shared" si="119"/>
        <v>49</v>
      </c>
      <c r="C2514">
        <v>428</v>
      </c>
      <c r="D2514" t="s">
        <v>9793</v>
      </c>
      <c r="E2514" t="s">
        <v>13503</v>
      </c>
      <c r="F2514">
        <v>12000</v>
      </c>
      <c r="G2514" t="s">
        <v>13504</v>
      </c>
      <c r="H2514">
        <v>1818416890</v>
      </c>
      <c r="I2514" t="s">
        <v>131</v>
      </c>
      <c r="J2514" t="s">
        <v>132</v>
      </c>
      <c r="K2514" t="s">
        <v>133</v>
      </c>
      <c r="L2514" t="s">
        <v>13505</v>
      </c>
      <c r="M2514" t="s">
        <v>13506</v>
      </c>
      <c r="P2514" s="31" t="str">
        <f t="shared" si="120"/>
        <v>Podua Homoeo Pharmacy  (Dr.A.D.M.Mohiuddin)</v>
      </c>
    </row>
    <row r="2515" spans="1:16" hidden="1">
      <c r="A2515" t="str">
        <f t="shared" si="118"/>
        <v>50-428</v>
      </c>
      <c r="B2515">
        <f t="shared" si="119"/>
        <v>50</v>
      </c>
      <c r="C2515">
        <v>428</v>
      </c>
      <c r="D2515" t="s">
        <v>9793</v>
      </c>
      <c r="E2515" t="s">
        <v>13696</v>
      </c>
      <c r="F2515">
        <v>12082</v>
      </c>
      <c r="G2515" t="s">
        <v>13697</v>
      </c>
      <c r="H2515">
        <v>1812205026</v>
      </c>
      <c r="I2515" t="s">
        <v>131</v>
      </c>
      <c r="J2515" t="s">
        <v>274</v>
      </c>
      <c r="K2515" t="s">
        <v>133</v>
      </c>
      <c r="L2515" t="s">
        <v>9835</v>
      </c>
      <c r="M2515" t="s">
        <v>13698</v>
      </c>
      <c r="P2515" s="31" t="str">
        <f t="shared" si="120"/>
        <v>Ponchanan Homoeo Hall  (Dr.Songkorson Rudro)</v>
      </c>
    </row>
    <row r="2516" spans="1:16" hidden="1">
      <c r="A2516" t="str">
        <f t="shared" si="118"/>
        <v>51-428</v>
      </c>
      <c r="B2516">
        <f t="shared" si="119"/>
        <v>51</v>
      </c>
      <c r="C2516">
        <v>428</v>
      </c>
      <c r="D2516" t="s">
        <v>9793</v>
      </c>
      <c r="E2516" t="s">
        <v>10603</v>
      </c>
      <c r="F2516">
        <v>10692</v>
      </c>
      <c r="G2516" t="s">
        <v>147</v>
      </c>
      <c r="H2516">
        <v>1925523191</v>
      </c>
      <c r="I2516" t="s">
        <v>131</v>
      </c>
      <c r="J2516" t="s">
        <v>3178</v>
      </c>
      <c r="K2516" t="s">
        <v>152</v>
      </c>
      <c r="L2516" t="s">
        <v>10604</v>
      </c>
      <c r="M2516" t="s">
        <v>10605</v>
      </c>
      <c r="P2516" s="31" t="str">
        <f t="shared" si="120"/>
        <v>Porimol Homoeo Hall (Dr.Porimol)</v>
      </c>
    </row>
    <row r="2517" spans="1:16" hidden="1">
      <c r="A2517" t="str">
        <f t="shared" si="118"/>
        <v>52-428</v>
      </c>
      <c r="B2517">
        <f t="shared" si="119"/>
        <v>52</v>
      </c>
      <c r="C2517">
        <v>428</v>
      </c>
      <c r="D2517" t="s">
        <v>9793</v>
      </c>
      <c r="E2517" t="s">
        <v>358</v>
      </c>
      <c r="F2517">
        <v>10695</v>
      </c>
      <c r="G2517" t="s">
        <v>10608</v>
      </c>
      <c r="H2517">
        <v>1728814596</v>
      </c>
      <c r="I2517" t="s">
        <v>131</v>
      </c>
      <c r="J2517" t="s">
        <v>274</v>
      </c>
      <c r="K2517" t="s">
        <v>152</v>
      </c>
      <c r="L2517" t="s">
        <v>7514</v>
      </c>
      <c r="M2517" t="s">
        <v>10609</v>
      </c>
      <c r="P2517" s="31" t="str">
        <f t="shared" si="120"/>
        <v>Purba Homoeo Hall (Dr.)</v>
      </c>
    </row>
    <row r="2518" spans="1:16" hidden="1">
      <c r="A2518" t="str">
        <f t="shared" si="118"/>
        <v>53-428</v>
      </c>
      <c r="B2518">
        <f t="shared" si="119"/>
        <v>53</v>
      </c>
      <c r="C2518">
        <v>428</v>
      </c>
      <c r="D2518" t="s">
        <v>9793</v>
      </c>
      <c r="E2518" t="s">
        <v>12445</v>
      </c>
      <c r="F2518">
        <v>11541</v>
      </c>
      <c r="G2518" t="s">
        <v>12446</v>
      </c>
      <c r="H2518">
        <v>181470319</v>
      </c>
      <c r="I2518" t="s">
        <v>131</v>
      </c>
      <c r="J2518" t="s">
        <v>172</v>
      </c>
      <c r="K2518" t="s">
        <v>138</v>
      </c>
      <c r="L2518" t="s">
        <v>7514</v>
      </c>
      <c r="M2518" t="s">
        <v>12447</v>
      </c>
      <c r="P2518" s="31" t="str">
        <f t="shared" si="120"/>
        <v>Raju &amp; Rajes Homoeo Hall (Dr.Bijon Chakravorty)</v>
      </c>
    </row>
    <row r="2519" spans="1:16" hidden="1">
      <c r="A2519" t="str">
        <f t="shared" si="118"/>
        <v>54-428</v>
      </c>
      <c r="B2519">
        <f t="shared" si="119"/>
        <v>54</v>
      </c>
      <c r="C2519">
        <v>428</v>
      </c>
      <c r="D2519" t="s">
        <v>9793</v>
      </c>
      <c r="E2519" t="s">
        <v>10599</v>
      </c>
      <c r="F2519">
        <v>10687</v>
      </c>
      <c r="G2519" t="s">
        <v>10600</v>
      </c>
      <c r="H2519">
        <v>1556537368</v>
      </c>
      <c r="I2519" t="s">
        <v>131</v>
      </c>
      <c r="J2519" t="s">
        <v>10594</v>
      </c>
      <c r="K2519" t="s">
        <v>133</v>
      </c>
      <c r="L2519" t="s">
        <v>10601</v>
      </c>
      <c r="M2519" t="s">
        <v>10602</v>
      </c>
      <c r="P2519" s="31" t="str">
        <f t="shared" si="120"/>
        <v>Ram Homoeo Pharmacy (Dr.Ram Pad Das)</v>
      </c>
    </row>
    <row r="2520" spans="1:16" hidden="1">
      <c r="A2520" t="str">
        <f t="shared" si="118"/>
        <v>55-428</v>
      </c>
      <c r="B2520">
        <f t="shared" si="119"/>
        <v>55</v>
      </c>
      <c r="C2520">
        <v>428</v>
      </c>
      <c r="D2520" t="s">
        <v>9793</v>
      </c>
      <c r="E2520" t="s">
        <v>10868</v>
      </c>
      <c r="F2520">
        <v>10807</v>
      </c>
      <c r="G2520" t="s">
        <v>10869</v>
      </c>
      <c r="H2520">
        <v>1811201146</v>
      </c>
      <c r="I2520" t="s">
        <v>131</v>
      </c>
      <c r="J2520" t="s">
        <v>2596</v>
      </c>
      <c r="K2520" t="s">
        <v>138</v>
      </c>
      <c r="L2520" t="s">
        <v>7514</v>
      </c>
      <c r="M2520" t="s">
        <v>19027</v>
      </c>
      <c r="P2520" s="31" t="str">
        <f t="shared" si="120"/>
        <v>Roshidia Homoeo Hall (Dr. Md: Munir Uddin)</v>
      </c>
    </row>
    <row r="2521" spans="1:16" hidden="1">
      <c r="A2521" t="str">
        <f t="shared" si="118"/>
        <v>56-428</v>
      </c>
      <c r="B2521">
        <f t="shared" si="119"/>
        <v>56</v>
      </c>
      <c r="C2521">
        <v>428</v>
      </c>
      <c r="D2521" t="s">
        <v>9793</v>
      </c>
      <c r="E2521" t="s">
        <v>9833</v>
      </c>
      <c r="F2521">
        <v>11324</v>
      </c>
      <c r="G2521" t="s">
        <v>9834</v>
      </c>
      <c r="H2521">
        <v>1834196908</v>
      </c>
      <c r="I2521" t="s">
        <v>131</v>
      </c>
      <c r="J2521" t="s">
        <v>306</v>
      </c>
      <c r="K2521" t="s">
        <v>133</v>
      </c>
      <c r="L2521" t="s">
        <v>9835</v>
      </c>
      <c r="M2521" t="s">
        <v>2307</v>
      </c>
      <c r="P2521" s="31" t="str">
        <f t="shared" si="120"/>
        <v>Roshidia Pharmacy  (Dr.Md:Munir Uddin)</v>
      </c>
    </row>
    <row r="2522" spans="1:16" hidden="1">
      <c r="A2522" t="str">
        <f t="shared" si="118"/>
        <v>57-428</v>
      </c>
      <c r="B2522">
        <f t="shared" si="119"/>
        <v>57</v>
      </c>
      <c r="C2522">
        <v>428</v>
      </c>
      <c r="D2522" t="s">
        <v>9793</v>
      </c>
      <c r="E2522" t="s">
        <v>15370</v>
      </c>
      <c r="F2522">
        <v>12923</v>
      </c>
      <c r="G2522" t="s">
        <v>15371</v>
      </c>
      <c r="H2522">
        <v>1554342794</v>
      </c>
      <c r="I2522" t="s">
        <v>131</v>
      </c>
      <c r="J2522" t="s">
        <v>10889</v>
      </c>
      <c r="K2522" t="s">
        <v>138</v>
      </c>
      <c r="L2522" t="s">
        <v>9835</v>
      </c>
      <c r="M2522" t="s">
        <v>15372</v>
      </c>
      <c r="P2522" s="31" t="str">
        <f t="shared" si="120"/>
        <v>Roton Homoeo Hal (Dr. Roton Kumat Talukder )</v>
      </c>
    </row>
    <row r="2523" spans="1:16" hidden="1">
      <c r="A2523" t="str">
        <f t="shared" si="118"/>
        <v>58-428</v>
      </c>
      <c r="B2523">
        <f t="shared" si="119"/>
        <v>58</v>
      </c>
      <c r="C2523">
        <v>428</v>
      </c>
      <c r="D2523" t="s">
        <v>9793</v>
      </c>
      <c r="E2523" t="s">
        <v>15362</v>
      </c>
      <c r="F2523">
        <v>12920</v>
      </c>
      <c r="G2523" t="s">
        <v>15363</v>
      </c>
      <c r="H2523">
        <v>1915361795</v>
      </c>
      <c r="I2523" t="s">
        <v>131</v>
      </c>
      <c r="J2523" t="s">
        <v>132</v>
      </c>
      <c r="K2523" t="s">
        <v>152</v>
      </c>
      <c r="L2523" t="s">
        <v>13505</v>
      </c>
      <c r="M2523" t="s">
        <v>15364</v>
      </c>
      <c r="P2523" s="31" t="str">
        <f t="shared" si="120"/>
        <v>S M Homoeo Hal  (Dr Towhidul Islam )</v>
      </c>
    </row>
    <row r="2524" spans="1:16" hidden="1">
      <c r="A2524" t="str">
        <f t="shared" si="118"/>
        <v>59-428</v>
      </c>
      <c r="B2524">
        <f t="shared" si="119"/>
        <v>59</v>
      </c>
      <c r="C2524">
        <v>428</v>
      </c>
      <c r="D2524" t="s">
        <v>9793</v>
      </c>
      <c r="E2524" t="s">
        <v>14166</v>
      </c>
      <c r="F2524">
        <v>12366</v>
      </c>
      <c r="G2524" t="s">
        <v>14167</v>
      </c>
      <c r="H2524">
        <v>1915361795</v>
      </c>
      <c r="I2524" t="s">
        <v>131</v>
      </c>
      <c r="J2524" t="s">
        <v>9009</v>
      </c>
      <c r="K2524" t="s">
        <v>133</v>
      </c>
      <c r="L2524" t="s">
        <v>537</v>
      </c>
      <c r="M2524" t="s">
        <v>7530</v>
      </c>
      <c r="P2524" s="31" t="str">
        <f t="shared" si="120"/>
        <v>S.M Homoeo Hal (Dr.Tawhidul Islam)</v>
      </c>
    </row>
    <row r="2525" spans="1:16" hidden="1">
      <c r="A2525" t="str">
        <f t="shared" si="118"/>
        <v>60-428</v>
      </c>
      <c r="B2525">
        <f t="shared" si="119"/>
        <v>60</v>
      </c>
      <c r="C2525">
        <v>428</v>
      </c>
      <c r="D2525" t="s">
        <v>9793</v>
      </c>
      <c r="E2525" t="s">
        <v>10596</v>
      </c>
      <c r="F2525">
        <v>10686</v>
      </c>
      <c r="G2525" t="s">
        <v>10597</v>
      </c>
      <c r="H2525">
        <v>1819948653</v>
      </c>
      <c r="I2525" t="s">
        <v>131</v>
      </c>
      <c r="J2525" t="s">
        <v>10598</v>
      </c>
      <c r="K2525" t="s">
        <v>152</v>
      </c>
      <c r="L2525" t="s">
        <v>7522</v>
      </c>
      <c r="M2525" t="s">
        <v>7463</v>
      </c>
      <c r="P2525" s="31" t="str">
        <f t="shared" si="120"/>
        <v>Sah Amanat Homoeo Hall (Dr.Shahin Akter)</v>
      </c>
    </row>
    <row r="2526" spans="1:16" hidden="1">
      <c r="A2526" t="str">
        <f t="shared" si="118"/>
        <v>61-428</v>
      </c>
      <c r="B2526">
        <f t="shared" si="119"/>
        <v>61</v>
      </c>
      <c r="C2526">
        <v>428</v>
      </c>
      <c r="D2526" t="s">
        <v>9793</v>
      </c>
      <c r="E2526" t="s">
        <v>14133</v>
      </c>
      <c r="F2526">
        <v>12352</v>
      </c>
      <c r="G2526" t="s">
        <v>14134</v>
      </c>
      <c r="H2526">
        <v>1819827259</v>
      </c>
      <c r="I2526" t="s">
        <v>131</v>
      </c>
      <c r="J2526" t="s">
        <v>306</v>
      </c>
      <c r="K2526" t="s">
        <v>138</v>
      </c>
      <c r="L2526" t="s">
        <v>14135</v>
      </c>
      <c r="M2526" t="s">
        <v>14136</v>
      </c>
      <c r="P2526" s="31" t="str">
        <f t="shared" si="120"/>
        <v>Sah Chand Homoeo Hall  (Dr.Kamrunnahar)</v>
      </c>
    </row>
    <row r="2527" spans="1:16" hidden="1">
      <c r="A2527" t="str">
        <f t="shared" si="118"/>
        <v>62-428</v>
      </c>
      <c r="B2527">
        <f t="shared" si="119"/>
        <v>62</v>
      </c>
      <c r="C2527">
        <v>428</v>
      </c>
      <c r="D2527" t="s">
        <v>9793</v>
      </c>
      <c r="E2527" t="s">
        <v>358</v>
      </c>
      <c r="F2527">
        <v>10699</v>
      </c>
      <c r="G2527" t="s">
        <v>10617</v>
      </c>
      <c r="H2527">
        <v>1820059542</v>
      </c>
      <c r="I2527" t="s">
        <v>131</v>
      </c>
      <c r="J2527" t="s">
        <v>2596</v>
      </c>
      <c r="K2527" t="s">
        <v>133</v>
      </c>
      <c r="L2527" t="s">
        <v>7514</v>
      </c>
      <c r="M2527" t="s">
        <v>10616</v>
      </c>
      <c r="P2527" s="31" t="str">
        <f t="shared" si="120"/>
        <v>Sah Oliullah Homoeo Hall (Dr.)</v>
      </c>
    </row>
    <row r="2528" spans="1:16" hidden="1">
      <c r="A2528" t="str">
        <f t="shared" si="118"/>
        <v>63-428</v>
      </c>
      <c r="B2528">
        <f t="shared" si="119"/>
        <v>63</v>
      </c>
      <c r="C2528">
        <v>428</v>
      </c>
      <c r="D2528" t="s">
        <v>9793</v>
      </c>
      <c r="E2528" t="s">
        <v>358</v>
      </c>
      <c r="F2528">
        <v>10698</v>
      </c>
      <c r="G2528" t="s">
        <v>10615</v>
      </c>
      <c r="H2528">
        <v>1632816413</v>
      </c>
      <c r="I2528" t="s">
        <v>131</v>
      </c>
      <c r="J2528" t="s">
        <v>2596</v>
      </c>
      <c r="K2528" t="s">
        <v>152</v>
      </c>
      <c r="L2528" t="s">
        <v>7514</v>
      </c>
      <c r="M2528" t="s">
        <v>10616</v>
      </c>
      <c r="P2528" s="31" t="str">
        <f t="shared" si="120"/>
        <v>Sah Shufi Homoeo Hall (Dr.)</v>
      </c>
    </row>
    <row r="2529" spans="1:16" hidden="1">
      <c r="A2529" t="str">
        <f t="shared" si="118"/>
        <v>64-428</v>
      </c>
      <c r="B2529">
        <f t="shared" si="119"/>
        <v>64</v>
      </c>
      <c r="C2529">
        <v>428</v>
      </c>
      <c r="D2529" t="s">
        <v>9793</v>
      </c>
      <c r="E2529" t="s">
        <v>15379</v>
      </c>
      <c r="F2529">
        <v>12926</v>
      </c>
      <c r="G2529" t="s">
        <v>15380</v>
      </c>
      <c r="H2529">
        <v>1838061401</v>
      </c>
      <c r="I2529" t="s">
        <v>131</v>
      </c>
      <c r="J2529" t="s">
        <v>13654</v>
      </c>
      <c r="K2529" t="s">
        <v>152</v>
      </c>
      <c r="L2529" t="s">
        <v>14139</v>
      </c>
      <c r="M2529" t="s">
        <v>7549</v>
      </c>
      <c r="P2529" s="31" t="str">
        <f t="shared" si="120"/>
        <v>Salam Homoeo Hal  (Dr Sayma Arefin )</v>
      </c>
    </row>
    <row r="2530" spans="1:16" hidden="1">
      <c r="A2530" t="str">
        <f t="shared" si="118"/>
        <v>65-428</v>
      </c>
      <c r="B2530">
        <f t="shared" si="119"/>
        <v>65</v>
      </c>
      <c r="C2530">
        <v>428</v>
      </c>
      <c r="D2530" t="s">
        <v>9793</v>
      </c>
      <c r="E2530" t="s">
        <v>14157</v>
      </c>
      <c r="F2530">
        <v>12361</v>
      </c>
      <c r="G2530" t="s">
        <v>14158</v>
      </c>
      <c r="H2530">
        <v>1872507380</v>
      </c>
      <c r="I2530" t="s">
        <v>131</v>
      </c>
      <c r="J2530" t="s">
        <v>9009</v>
      </c>
      <c r="K2530" t="s">
        <v>1315</v>
      </c>
      <c r="L2530" t="s">
        <v>537</v>
      </c>
      <c r="M2530" t="s">
        <v>11929</v>
      </c>
      <c r="P2530" s="31" t="str">
        <f t="shared" si="120"/>
        <v>Sathi Homoeo Hal  (Dr Md Umar Faruk)</v>
      </c>
    </row>
    <row r="2531" spans="1:16" hidden="1">
      <c r="A2531" t="str">
        <f t="shared" si="118"/>
        <v>66-428</v>
      </c>
      <c r="B2531">
        <f t="shared" si="119"/>
        <v>66</v>
      </c>
      <c r="C2531">
        <v>428</v>
      </c>
      <c r="D2531" t="s">
        <v>9793</v>
      </c>
      <c r="E2531" t="s">
        <v>14413</v>
      </c>
      <c r="F2531">
        <v>12472</v>
      </c>
      <c r="G2531" t="s">
        <v>14414</v>
      </c>
      <c r="H2531">
        <v>1813870889</v>
      </c>
      <c r="I2531" t="s">
        <v>131</v>
      </c>
      <c r="J2531" t="s">
        <v>11807</v>
      </c>
      <c r="K2531" t="s">
        <v>152</v>
      </c>
      <c r="L2531" t="s">
        <v>11923</v>
      </c>
      <c r="M2531" t="s">
        <v>19028</v>
      </c>
      <c r="P2531" s="31" t="str">
        <f t="shared" si="120"/>
        <v>Seba 2 Homoeo Hall (Dr Md Musa)</v>
      </c>
    </row>
    <row r="2532" spans="1:16" hidden="1">
      <c r="A2532" t="str">
        <f t="shared" si="118"/>
        <v>67-428</v>
      </c>
      <c r="B2532">
        <f t="shared" si="119"/>
        <v>67</v>
      </c>
      <c r="C2532">
        <v>428</v>
      </c>
      <c r="D2532" t="s">
        <v>9793</v>
      </c>
      <c r="E2532" t="s">
        <v>11915</v>
      </c>
      <c r="F2532">
        <v>11326</v>
      </c>
      <c r="G2532" t="s">
        <v>11916</v>
      </c>
      <c r="H2532">
        <v>1818103254</v>
      </c>
      <c r="I2532" t="s">
        <v>131</v>
      </c>
      <c r="J2532" t="s">
        <v>306</v>
      </c>
      <c r="K2532" t="s">
        <v>133</v>
      </c>
      <c r="L2532" t="s">
        <v>537</v>
      </c>
      <c r="M2532" t="s">
        <v>11917</v>
      </c>
      <c r="P2532" s="31" t="str">
        <f t="shared" si="120"/>
        <v>Seba Homoeo Hall  (Dr.Uzzal Kanti)</v>
      </c>
    </row>
    <row r="2533" spans="1:16" hidden="1">
      <c r="A2533" t="str">
        <f t="shared" si="118"/>
        <v>68-428</v>
      </c>
      <c r="B2533">
        <f t="shared" si="119"/>
        <v>68</v>
      </c>
      <c r="C2533">
        <v>428</v>
      </c>
      <c r="D2533" t="s">
        <v>9793</v>
      </c>
      <c r="E2533" t="s">
        <v>11346</v>
      </c>
      <c r="F2533">
        <v>10999</v>
      </c>
      <c r="G2533" t="s">
        <v>11347</v>
      </c>
      <c r="H2533">
        <v>1858932062</v>
      </c>
      <c r="I2533" t="s">
        <v>131</v>
      </c>
      <c r="J2533" t="s">
        <v>2596</v>
      </c>
      <c r="K2533" t="s">
        <v>133</v>
      </c>
      <c r="L2533" t="s">
        <v>7514</v>
      </c>
      <c r="M2533" t="s">
        <v>19029</v>
      </c>
      <c r="P2533" s="31" t="str">
        <f t="shared" si="120"/>
        <v>Sefa Mawlana Homoeo Hall (Dr.Mowlana Sofiqul Islam)</v>
      </c>
    </row>
    <row r="2534" spans="1:16" hidden="1">
      <c r="A2534" t="str">
        <f t="shared" si="118"/>
        <v>69-428</v>
      </c>
      <c r="B2534">
        <f t="shared" si="119"/>
        <v>69</v>
      </c>
      <c r="C2534">
        <v>428</v>
      </c>
      <c r="D2534" t="s">
        <v>9793</v>
      </c>
      <c r="E2534" t="s">
        <v>358</v>
      </c>
      <c r="F2534">
        <v>10704</v>
      </c>
      <c r="G2534" t="s">
        <v>7548</v>
      </c>
      <c r="H2534">
        <v>1813204026</v>
      </c>
      <c r="I2534" t="s">
        <v>131</v>
      </c>
      <c r="J2534" t="s">
        <v>2596</v>
      </c>
      <c r="K2534" t="s">
        <v>152</v>
      </c>
      <c r="L2534" t="s">
        <v>10629</v>
      </c>
      <c r="M2534" t="s">
        <v>19030</v>
      </c>
      <c r="P2534" s="31" t="str">
        <f t="shared" si="120"/>
        <v>Shibli Homoeo Hall (Dr.)</v>
      </c>
    </row>
    <row r="2535" spans="1:16" hidden="1">
      <c r="A2535" t="str">
        <f t="shared" si="118"/>
        <v>70-428</v>
      </c>
      <c r="B2535">
        <f t="shared" si="119"/>
        <v>70</v>
      </c>
      <c r="C2535">
        <v>428</v>
      </c>
      <c r="D2535" t="s">
        <v>9793</v>
      </c>
      <c r="E2535" t="s">
        <v>15367</v>
      </c>
      <c r="F2535">
        <v>12922</v>
      </c>
      <c r="G2535" t="s">
        <v>15368</v>
      </c>
      <c r="H2535">
        <v>1845103561</v>
      </c>
      <c r="I2535" t="s">
        <v>131</v>
      </c>
      <c r="J2535" t="s">
        <v>10892</v>
      </c>
      <c r="K2535" t="s">
        <v>152</v>
      </c>
      <c r="L2535" t="s">
        <v>9835</v>
      </c>
      <c r="M2535" t="s">
        <v>15369</v>
      </c>
      <c r="P2535" s="31" t="str">
        <f t="shared" si="120"/>
        <v>Sifat Homoeo Hal  (Dr Md Sumon )</v>
      </c>
    </row>
    <row r="2536" spans="1:16" hidden="1">
      <c r="A2536" t="str">
        <f t="shared" si="118"/>
        <v>71-428</v>
      </c>
      <c r="B2536">
        <f t="shared" si="119"/>
        <v>71</v>
      </c>
      <c r="C2536">
        <v>428</v>
      </c>
      <c r="D2536" t="s">
        <v>9793</v>
      </c>
      <c r="E2536" t="s">
        <v>11643</v>
      </c>
      <c r="F2536">
        <v>11198</v>
      </c>
      <c r="G2536" t="s">
        <v>11644</v>
      </c>
      <c r="H2536">
        <v>1815022064</v>
      </c>
      <c r="I2536" t="s">
        <v>131</v>
      </c>
      <c r="J2536" t="s">
        <v>230</v>
      </c>
      <c r="K2536" t="s">
        <v>133</v>
      </c>
      <c r="L2536" t="s">
        <v>7514</v>
      </c>
      <c r="M2536" t="s">
        <v>11645</v>
      </c>
      <c r="P2536" s="31" t="str">
        <f t="shared" si="120"/>
        <v>Sneho Homoeo Hall (Dr.Anil Chandra Nathl)</v>
      </c>
    </row>
    <row r="2537" spans="1:16" hidden="1">
      <c r="A2537" t="str">
        <f t="shared" si="118"/>
        <v>72-428</v>
      </c>
      <c r="B2537">
        <f t="shared" si="119"/>
        <v>72</v>
      </c>
      <c r="C2537">
        <v>428</v>
      </c>
      <c r="D2537" t="s">
        <v>9793</v>
      </c>
      <c r="E2537" t="s">
        <v>13500</v>
      </c>
      <c r="F2537">
        <v>11999</v>
      </c>
      <c r="G2537" t="s">
        <v>13501</v>
      </c>
      <c r="H2537">
        <v>1814872303</v>
      </c>
      <c r="I2537" t="s">
        <v>131</v>
      </c>
      <c r="J2537" t="s">
        <v>274</v>
      </c>
      <c r="K2537" t="s">
        <v>133</v>
      </c>
      <c r="L2537" t="s">
        <v>11923</v>
      </c>
      <c r="M2537" t="s">
        <v>19031</v>
      </c>
      <c r="P2537" s="31" t="str">
        <f t="shared" si="120"/>
        <v>Sotsonggo Homoeo Hall  (Dr.Sudham Kanti Pal)</v>
      </c>
    </row>
    <row r="2538" spans="1:16" hidden="1">
      <c r="A2538" t="str">
        <f t="shared" si="118"/>
        <v>73-428</v>
      </c>
      <c r="B2538">
        <f t="shared" si="119"/>
        <v>73</v>
      </c>
      <c r="C2538">
        <v>428</v>
      </c>
      <c r="D2538" t="s">
        <v>9793</v>
      </c>
      <c r="E2538" t="s">
        <v>9608</v>
      </c>
      <c r="F2538">
        <v>12961</v>
      </c>
      <c r="G2538" t="s">
        <v>15469</v>
      </c>
      <c r="H2538">
        <v>1816231236</v>
      </c>
      <c r="I2538" t="s">
        <v>131</v>
      </c>
      <c r="J2538" t="s">
        <v>2537</v>
      </c>
      <c r="K2538" t="s">
        <v>152</v>
      </c>
      <c r="L2538" t="s">
        <v>7514</v>
      </c>
      <c r="M2538" t="s">
        <v>11917</v>
      </c>
      <c r="P2538" s="31" t="str">
        <f t="shared" si="120"/>
        <v>Towsif Homoeo Hall (Dr.Md:Solayman)</v>
      </c>
    </row>
    <row r="2539" spans="1:16" hidden="1">
      <c r="A2539" t="str">
        <f t="shared" si="118"/>
        <v>74-428</v>
      </c>
      <c r="B2539">
        <f t="shared" si="119"/>
        <v>74</v>
      </c>
      <c r="C2539">
        <v>428</v>
      </c>
      <c r="D2539" t="s">
        <v>9793</v>
      </c>
      <c r="E2539" t="s">
        <v>358</v>
      </c>
      <c r="F2539">
        <v>10694</v>
      </c>
      <c r="G2539" t="s">
        <v>10606</v>
      </c>
      <c r="H2539">
        <v>1777699202</v>
      </c>
      <c r="I2539" t="s">
        <v>131</v>
      </c>
      <c r="J2539" t="s">
        <v>10598</v>
      </c>
      <c r="K2539" t="s">
        <v>152</v>
      </c>
      <c r="L2539" t="s">
        <v>7522</v>
      </c>
      <c r="M2539" t="s">
        <v>10607</v>
      </c>
      <c r="P2539" s="31" t="str">
        <f t="shared" si="120"/>
        <v>Trirotno Homoeo Hall (Dr.)</v>
      </c>
    </row>
    <row r="2540" spans="1:16" hidden="1">
      <c r="A2540" t="str">
        <f t="shared" si="118"/>
        <v>75-428</v>
      </c>
      <c r="B2540">
        <f t="shared" si="119"/>
        <v>75</v>
      </c>
      <c r="C2540">
        <v>428</v>
      </c>
      <c r="D2540" t="s">
        <v>9793</v>
      </c>
      <c r="E2540" t="s">
        <v>11925</v>
      </c>
      <c r="F2540">
        <v>11330</v>
      </c>
      <c r="G2540" t="s">
        <v>11926</v>
      </c>
      <c r="H2540">
        <v>1878560862</v>
      </c>
      <c r="I2540" t="s">
        <v>131</v>
      </c>
      <c r="J2540" t="s">
        <v>306</v>
      </c>
      <c r="K2540" t="s">
        <v>133</v>
      </c>
      <c r="L2540" t="s">
        <v>9835</v>
      </c>
      <c r="M2540" t="s">
        <v>7537</v>
      </c>
      <c r="P2540" s="31" t="str">
        <f t="shared" si="120"/>
        <v>Wabaydia Homoeo Hall  (Dr.A.S.M. Sofiullah)</v>
      </c>
    </row>
    <row r="2541" spans="1:16" hidden="1">
      <c r="A2541" t="str">
        <f t="shared" si="118"/>
        <v>1-429</v>
      </c>
      <c r="B2541">
        <f t="shared" si="119"/>
        <v>1</v>
      </c>
      <c r="C2541">
        <v>429</v>
      </c>
      <c r="D2541" t="s">
        <v>9836</v>
      </c>
      <c r="E2541" t="s">
        <v>6256</v>
      </c>
      <c r="F2541">
        <v>10163</v>
      </c>
      <c r="G2541" t="s">
        <v>243</v>
      </c>
      <c r="H2541">
        <v>1733135066</v>
      </c>
      <c r="I2541" t="s">
        <v>131</v>
      </c>
      <c r="J2541" t="s">
        <v>306</v>
      </c>
      <c r="K2541" t="s">
        <v>133</v>
      </c>
      <c r="L2541" t="s">
        <v>6254</v>
      </c>
      <c r="M2541" t="s">
        <v>6254</v>
      </c>
      <c r="P2541" s="31" t="str">
        <f t="shared" si="120"/>
        <v>Haniman Homoeo Hall (Dr. Jarjis)</v>
      </c>
    </row>
    <row r="2542" spans="1:16" hidden="1">
      <c r="A2542" t="str">
        <f t="shared" si="118"/>
        <v>1-430</v>
      </c>
      <c r="B2542">
        <f t="shared" si="119"/>
        <v>1</v>
      </c>
      <c r="C2542">
        <v>430</v>
      </c>
      <c r="D2542" t="s">
        <v>9837</v>
      </c>
      <c r="E2542" t="s">
        <v>6257</v>
      </c>
      <c r="F2542">
        <v>10164</v>
      </c>
      <c r="G2542" t="s">
        <v>6258</v>
      </c>
      <c r="H2542">
        <v>1719035046</v>
      </c>
      <c r="I2542" t="s">
        <v>131</v>
      </c>
      <c r="J2542" t="s">
        <v>306</v>
      </c>
      <c r="K2542" t="s">
        <v>138</v>
      </c>
      <c r="L2542" t="s">
        <v>6254</v>
      </c>
      <c r="M2542" t="s">
        <v>6254</v>
      </c>
      <c r="P2542" s="31" t="str">
        <f t="shared" si="120"/>
        <v>Begum Homoeo Hall (Dr. Ekramul Haque)</v>
      </c>
    </row>
    <row r="2543" spans="1:16" hidden="1">
      <c r="A2543" t="str">
        <f t="shared" si="118"/>
        <v>1-432</v>
      </c>
      <c r="B2543">
        <f t="shared" si="119"/>
        <v>1</v>
      </c>
      <c r="C2543">
        <v>432</v>
      </c>
      <c r="D2543" t="s">
        <v>9838</v>
      </c>
      <c r="E2543" t="s">
        <v>9839</v>
      </c>
      <c r="F2543">
        <v>10166</v>
      </c>
      <c r="G2543" t="s">
        <v>9840</v>
      </c>
      <c r="H2543">
        <v>1739278865</v>
      </c>
      <c r="I2543" t="s">
        <v>131</v>
      </c>
      <c r="J2543" t="s">
        <v>306</v>
      </c>
      <c r="K2543" t="s">
        <v>152</v>
      </c>
      <c r="L2543" t="s">
        <v>6254</v>
      </c>
      <c r="M2543" t="s">
        <v>9841</v>
      </c>
      <c r="P2543" s="31" t="str">
        <f t="shared" si="120"/>
        <v>Dalim Homoeo Hall (Dr. Dalim)</v>
      </c>
    </row>
    <row r="2544" spans="1:16" hidden="1">
      <c r="A2544" t="str">
        <f t="shared" si="118"/>
        <v>1-433</v>
      </c>
      <c r="B2544">
        <f t="shared" si="119"/>
        <v>1</v>
      </c>
      <c r="C2544">
        <v>433</v>
      </c>
      <c r="D2544" t="s">
        <v>114</v>
      </c>
      <c r="E2544" t="s">
        <v>14836</v>
      </c>
      <c r="F2544">
        <v>12677</v>
      </c>
      <c r="G2544" t="s">
        <v>14837</v>
      </c>
      <c r="H2544">
        <v>1729381259</v>
      </c>
      <c r="I2544" t="s">
        <v>131</v>
      </c>
      <c r="J2544" t="s">
        <v>14742</v>
      </c>
      <c r="K2544" t="s">
        <v>152</v>
      </c>
      <c r="L2544" t="s">
        <v>14838</v>
      </c>
      <c r="M2544" t="s">
        <v>14839</v>
      </c>
      <c r="P2544" s="31" t="str">
        <f t="shared" si="120"/>
        <v>Al-Amin Homeo Hall (Dr.Abdurchoter)</v>
      </c>
    </row>
    <row r="2545" spans="1:16" hidden="1">
      <c r="A2545" t="str">
        <f t="shared" si="118"/>
        <v>2-433</v>
      </c>
      <c r="B2545">
        <f t="shared" si="119"/>
        <v>2</v>
      </c>
      <c r="C2545">
        <v>433</v>
      </c>
      <c r="D2545" t="s">
        <v>114</v>
      </c>
      <c r="E2545" t="s">
        <v>14128</v>
      </c>
      <c r="F2545">
        <v>12622</v>
      </c>
      <c r="G2545" t="s">
        <v>2425</v>
      </c>
      <c r="H2545">
        <v>1746305425</v>
      </c>
      <c r="I2545" t="s">
        <v>14722</v>
      </c>
      <c r="J2545" t="s">
        <v>306</v>
      </c>
      <c r="L2545" t="s">
        <v>14734</v>
      </c>
      <c r="M2545" t="s">
        <v>14735</v>
      </c>
      <c r="P2545" s="31" t="str">
        <f t="shared" si="120"/>
        <v>Al-Mujahid Homoeo Hall (Dr.Mahabub)</v>
      </c>
    </row>
    <row r="2546" spans="1:16" hidden="1">
      <c r="A2546" t="str">
        <f t="shared" si="118"/>
        <v>3-433</v>
      </c>
      <c r="B2546">
        <f t="shared" si="119"/>
        <v>3</v>
      </c>
      <c r="C2546">
        <v>433</v>
      </c>
      <c r="D2546" t="s">
        <v>114</v>
      </c>
      <c r="E2546" t="s">
        <v>14725</v>
      </c>
      <c r="F2546">
        <v>12617</v>
      </c>
      <c r="G2546" t="s">
        <v>14726</v>
      </c>
      <c r="H2546">
        <v>1722556160</v>
      </c>
      <c r="I2546" t="s">
        <v>14722</v>
      </c>
      <c r="J2546" t="s">
        <v>274</v>
      </c>
      <c r="L2546" t="s">
        <v>14723</v>
      </c>
      <c r="M2546" t="s">
        <v>19032</v>
      </c>
      <c r="P2546" s="31" t="str">
        <f t="shared" si="120"/>
        <v>Arpa Home Hall (Dr.Tania Ahamde)</v>
      </c>
    </row>
    <row r="2547" spans="1:16" hidden="1">
      <c r="A2547" t="str">
        <f t="shared" si="118"/>
        <v>4-433</v>
      </c>
      <c r="B2547">
        <f t="shared" si="119"/>
        <v>4</v>
      </c>
      <c r="C2547">
        <v>433</v>
      </c>
      <c r="D2547" t="s">
        <v>114</v>
      </c>
      <c r="E2547" t="s">
        <v>14847</v>
      </c>
      <c r="F2547">
        <v>12680</v>
      </c>
      <c r="G2547" t="s">
        <v>4303</v>
      </c>
      <c r="H2547">
        <v>1725730266</v>
      </c>
      <c r="I2547" t="s">
        <v>418</v>
      </c>
      <c r="J2547" t="s">
        <v>397</v>
      </c>
      <c r="K2547" t="s">
        <v>152</v>
      </c>
      <c r="L2547" t="s">
        <v>14848</v>
      </c>
      <c r="M2547" t="s">
        <v>14843</v>
      </c>
      <c r="P2547" s="31" t="str">
        <f t="shared" si="120"/>
        <v>Azad Homeo Hall (Dr.Kudush)</v>
      </c>
    </row>
    <row r="2548" spans="1:16" hidden="1">
      <c r="A2548" t="str">
        <f t="shared" si="118"/>
        <v>5-433</v>
      </c>
      <c r="B2548">
        <f t="shared" si="119"/>
        <v>5</v>
      </c>
      <c r="C2548">
        <v>433</v>
      </c>
      <c r="D2548" t="s">
        <v>114</v>
      </c>
      <c r="E2548" t="s">
        <v>14849</v>
      </c>
      <c r="F2548">
        <v>12681</v>
      </c>
      <c r="G2548" t="s">
        <v>4303</v>
      </c>
      <c r="H2548">
        <v>1726455829</v>
      </c>
      <c r="I2548" t="s">
        <v>131</v>
      </c>
      <c r="J2548" t="s">
        <v>397</v>
      </c>
      <c r="K2548" t="s">
        <v>152</v>
      </c>
      <c r="L2548" t="s">
        <v>14843</v>
      </c>
      <c r="M2548" t="s">
        <v>14850</v>
      </c>
      <c r="P2548" s="31" t="str">
        <f t="shared" si="120"/>
        <v>Azad Homeo Hall (Dr.Md.Shirajul Islam)</v>
      </c>
    </row>
    <row r="2549" spans="1:16" hidden="1">
      <c r="A2549" t="str">
        <f t="shared" si="118"/>
        <v>6-433</v>
      </c>
      <c r="B2549">
        <f t="shared" si="119"/>
        <v>6</v>
      </c>
      <c r="C2549">
        <v>433</v>
      </c>
      <c r="D2549" t="s">
        <v>114</v>
      </c>
      <c r="E2549" t="s">
        <v>3201</v>
      </c>
      <c r="F2549">
        <v>12613</v>
      </c>
      <c r="G2549" t="s">
        <v>14712</v>
      </c>
      <c r="H2549">
        <v>1736831381</v>
      </c>
      <c r="I2549" t="s">
        <v>131</v>
      </c>
      <c r="J2549" t="s">
        <v>14709</v>
      </c>
      <c r="L2549" t="s">
        <v>4509</v>
      </c>
      <c r="M2549" t="s">
        <v>14713</v>
      </c>
      <c r="P2549" s="31" t="str">
        <f t="shared" si="120"/>
        <v>Bamana Homeo Hall (Dr. Mijanur Rahman)</v>
      </c>
    </row>
    <row r="2550" spans="1:16" hidden="1">
      <c r="A2550" t="str">
        <f t="shared" si="118"/>
        <v>7-433</v>
      </c>
      <c r="B2550">
        <f t="shared" si="119"/>
        <v>7</v>
      </c>
      <c r="C2550">
        <v>433</v>
      </c>
      <c r="D2550" t="s">
        <v>114</v>
      </c>
      <c r="E2550" t="s">
        <v>15615</v>
      </c>
      <c r="F2550">
        <v>13029</v>
      </c>
      <c r="G2550" t="s">
        <v>15616</v>
      </c>
      <c r="H2550">
        <v>1714483350</v>
      </c>
      <c r="I2550" t="s">
        <v>131</v>
      </c>
      <c r="J2550" t="s">
        <v>397</v>
      </c>
      <c r="K2550" t="s">
        <v>152</v>
      </c>
      <c r="L2550" t="s">
        <v>4509</v>
      </c>
      <c r="M2550" t="s">
        <v>15617</v>
      </c>
      <c r="P2550" s="31" t="str">
        <f t="shared" si="120"/>
        <v>Bisass Homeo Hall (Dr.Shantanu Bala)</v>
      </c>
    </row>
    <row r="2551" spans="1:16" hidden="1">
      <c r="A2551" t="str">
        <f t="shared" si="118"/>
        <v>8-433</v>
      </c>
      <c r="B2551">
        <f t="shared" si="119"/>
        <v>8</v>
      </c>
      <c r="C2551">
        <v>433</v>
      </c>
      <c r="D2551" t="s">
        <v>114</v>
      </c>
      <c r="E2551" t="s">
        <v>15618</v>
      </c>
      <c r="F2551">
        <v>13030</v>
      </c>
      <c r="G2551" t="s">
        <v>15619</v>
      </c>
      <c r="H2551">
        <v>1728807440</v>
      </c>
      <c r="I2551" t="s">
        <v>131</v>
      </c>
      <c r="J2551" t="s">
        <v>397</v>
      </c>
      <c r="K2551" t="s">
        <v>152</v>
      </c>
      <c r="L2551" t="s">
        <v>4509</v>
      </c>
      <c r="M2551" t="s">
        <v>15617</v>
      </c>
      <c r="P2551" s="31" t="str">
        <f t="shared" si="120"/>
        <v>Hanimael Homeo Hall (Dr.Permanshu)</v>
      </c>
    </row>
    <row r="2552" spans="1:16" hidden="1">
      <c r="A2552" t="str">
        <f t="shared" si="118"/>
        <v>9-433</v>
      </c>
      <c r="B2552">
        <f t="shared" si="119"/>
        <v>9</v>
      </c>
      <c r="C2552">
        <v>433</v>
      </c>
      <c r="D2552" t="s">
        <v>114</v>
      </c>
      <c r="E2552" t="s">
        <v>14733</v>
      </c>
      <c r="F2552">
        <v>12621</v>
      </c>
      <c r="G2552" t="s">
        <v>243</v>
      </c>
      <c r="H2552">
        <v>1718816326</v>
      </c>
      <c r="I2552" t="s">
        <v>14722</v>
      </c>
      <c r="J2552" t="s">
        <v>306</v>
      </c>
      <c r="L2552" t="s">
        <v>14734</v>
      </c>
      <c r="M2552" t="s">
        <v>14735</v>
      </c>
      <c r="P2552" s="31" t="str">
        <f t="shared" si="120"/>
        <v>Haniman Homoeo Hall (Dr.Didhan Chondro Haowlader)</v>
      </c>
    </row>
    <row r="2553" spans="1:16" hidden="1">
      <c r="A2553" t="str">
        <f t="shared" si="118"/>
        <v>10-433</v>
      </c>
      <c r="B2553">
        <f t="shared" si="119"/>
        <v>10</v>
      </c>
      <c r="C2553">
        <v>433</v>
      </c>
      <c r="D2553" t="s">
        <v>114</v>
      </c>
      <c r="E2553" t="s">
        <v>14857</v>
      </c>
      <c r="F2553">
        <v>12684</v>
      </c>
      <c r="G2553" t="s">
        <v>14858</v>
      </c>
      <c r="H2553">
        <v>1714843217</v>
      </c>
      <c r="I2553" t="s">
        <v>131</v>
      </c>
      <c r="J2553" t="s">
        <v>397</v>
      </c>
      <c r="K2553" t="s">
        <v>152</v>
      </c>
      <c r="L2553" t="s">
        <v>4509</v>
      </c>
      <c r="M2553" t="s">
        <v>14859</v>
      </c>
      <c r="P2553" s="31" t="str">
        <f t="shared" si="120"/>
        <v>Homeo &amp; Dental Cher  (Dr.Md.Abdul Hai)</v>
      </c>
    </row>
    <row r="2554" spans="1:16" hidden="1">
      <c r="A2554" t="str">
        <f t="shared" si="118"/>
        <v>11-433</v>
      </c>
      <c r="B2554">
        <f t="shared" si="119"/>
        <v>11</v>
      </c>
      <c r="C2554">
        <v>433</v>
      </c>
      <c r="D2554" t="s">
        <v>114</v>
      </c>
      <c r="E2554" t="s">
        <v>15607</v>
      </c>
      <c r="F2554">
        <v>13026</v>
      </c>
      <c r="G2554" t="s">
        <v>15608</v>
      </c>
      <c r="H2554">
        <v>1770297840</v>
      </c>
      <c r="I2554" t="s">
        <v>131</v>
      </c>
      <c r="J2554" t="s">
        <v>274</v>
      </c>
      <c r="K2554" t="s">
        <v>152</v>
      </c>
      <c r="L2554" t="s">
        <v>14838</v>
      </c>
      <c r="M2554" t="s">
        <v>15609</v>
      </c>
      <c r="P2554" s="31" t="str">
        <f t="shared" si="120"/>
        <v>Homeo Conchaltarit  (Dr.Am.A Rahman)</v>
      </c>
    </row>
    <row r="2555" spans="1:16" hidden="1">
      <c r="A2555" t="str">
        <f t="shared" si="118"/>
        <v>12-433</v>
      </c>
      <c r="B2555">
        <f t="shared" si="119"/>
        <v>12</v>
      </c>
      <c r="C2555">
        <v>433</v>
      </c>
      <c r="D2555" t="s">
        <v>114</v>
      </c>
      <c r="E2555" t="s">
        <v>15610</v>
      </c>
      <c r="F2555">
        <v>13027</v>
      </c>
      <c r="G2555" t="s">
        <v>1489</v>
      </c>
      <c r="H2555">
        <v>1775281133</v>
      </c>
      <c r="I2555" t="s">
        <v>131</v>
      </c>
      <c r="J2555" t="s">
        <v>172</v>
      </c>
      <c r="K2555" t="s">
        <v>152</v>
      </c>
      <c r="L2555" t="s">
        <v>14710</v>
      </c>
      <c r="M2555" t="s">
        <v>15611</v>
      </c>
      <c r="P2555" s="31" t="str">
        <f t="shared" si="120"/>
        <v>Khan Homeo Hall (Dr.Abul Kashm Khan)</v>
      </c>
    </row>
    <row r="2556" spans="1:16" hidden="1">
      <c r="A2556" t="str">
        <f t="shared" si="118"/>
        <v>13-433</v>
      </c>
      <c r="B2556">
        <f t="shared" si="119"/>
        <v>13</v>
      </c>
      <c r="C2556">
        <v>433</v>
      </c>
      <c r="D2556" t="s">
        <v>114</v>
      </c>
      <c r="E2556" t="s">
        <v>15600</v>
      </c>
      <c r="F2556">
        <v>13024</v>
      </c>
      <c r="G2556" t="s">
        <v>15601</v>
      </c>
      <c r="H2556">
        <v>1728270825</v>
      </c>
      <c r="I2556" t="s">
        <v>131</v>
      </c>
      <c r="J2556" t="s">
        <v>14742</v>
      </c>
      <c r="K2556" t="s">
        <v>152</v>
      </c>
      <c r="L2556" t="s">
        <v>14838</v>
      </c>
      <c r="M2556" t="s">
        <v>15602</v>
      </c>
      <c r="P2556" s="31" t="str">
        <f t="shared" si="120"/>
        <v>Loknath Homeo Hall (Dr.Topon Odikari)</v>
      </c>
    </row>
    <row r="2557" spans="1:16" hidden="1">
      <c r="A2557" t="str">
        <f t="shared" si="118"/>
        <v>14-433</v>
      </c>
      <c r="B2557">
        <f t="shared" si="119"/>
        <v>14</v>
      </c>
      <c r="C2557">
        <v>433</v>
      </c>
      <c r="D2557" t="s">
        <v>114</v>
      </c>
      <c r="E2557" t="s">
        <v>14729</v>
      </c>
      <c r="F2557">
        <v>12619</v>
      </c>
      <c r="G2557" t="s">
        <v>14730</v>
      </c>
      <c r="H2557">
        <v>1788612713</v>
      </c>
      <c r="I2557" t="s">
        <v>14722</v>
      </c>
      <c r="J2557" t="s">
        <v>274</v>
      </c>
      <c r="L2557" t="s">
        <v>14723</v>
      </c>
      <c r="M2557" t="s">
        <v>14731</v>
      </c>
      <c r="P2557" s="31" t="str">
        <f t="shared" si="120"/>
        <v>Ma Fatima Homeo Hall (Dr.Miron)</v>
      </c>
    </row>
    <row r="2558" spans="1:16" hidden="1">
      <c r="A2558" t="str">
        <f t="shared" si="118"/>
        <v>15-433</v>
      </c>
      <c r="B2558">
        <f t="shared" si="119"/>
        <v>15</v>
      </c>
      <c r="C2558">
        <v>433</v>
      </c>
      <c r="D2558" t="s">
        <v>114</v>
      </c>
      <c r="E2558" t="s">
        <v>14732</v>
      </c>
      <c r="F2558">
        <v>12620</v>
      </c>
      <c r="G2558" t="s">
        <v>1667</v>
      </c>
      <c r="H2558">
        <v>1736366973</v>
      </c>
      <c r="I2558" t="s">
        <v>14722</v>
      </c>
      <c r="J2558" t="s">
        <v>274</v>
      </c>
      <c r="L2558" t="s">
        <v>14723</v>
      </c>
      <c r="M2558" t="s">
        <v>14731</v>
      </c>
      <c r="P2558" s="31" t="str">
        <f t="shared" si="120"/>
        <v>Ma Homeo Hall (Dr. Alo Rani Das)</v>
      </c>
    </row>
    <row r="2559" spans="1:16" hidden="1">
      <c r="A2559" t="str">
        <f t="shared" si="118"/>
        <v>16-433</v>
      </c>
      <c r="B2559">
        <f t="shared" si="119"/>
        <v>16</v>
      </c>
      <c r="C2559">
        <v>433</v>
      </c>
      <c r="D2559" t="s">
        <v>114</v>
      </c>
      <c r="E2559" t="s">
        <v>14851</v>
      </c>
      <c r="F2559">
        <v>12682</v>
      </c>
      <c r="G2559" t="s">
        <v>14852</v>
      </c>
      <c r="H2559">
        <v>1719938225</v>
      </c>
      <c r="I2559" t="s">
        <v>131</v>
      </c>
      <c r="J2559" t="s">
        <v>397</v>
      </c>
      <c r="K2559" t="s">
        <v>152</v>
      </c>
      <c r="L2559" t="s">
        <v>14843</v>
      </c>
      <c r="M2559" t="s">
        <v>14843</v>
      </c>
      <c r="P2559" s="31" t="str">
        <f t="shared" si="120"/>
        <v>Ma Moni Homeo Hall (Dr.Mostafijur Rahman)</v>
      </c>
    </row>
    <row r="2560" spans="1:16" hidden="1">
      <c r="A2560" t="str">
        <f t="shared" si="118"/>
        <v>17-433</v>
      </c>
      <c r="B2560">
        <f t="shared" si="119"/>
        <v>17</v>
      </c>
      <c r="C2560">
        <v>433</v>
      </c>
      <c r="D2560" t="s">
        <v>114</v>
      </c>
      <c r="E2560" t="s">
        <v>6260</v>
      </c>
      <c r="F2560">
        <v>10167</v>
      </c>
      <c r="G2560" t="s">
        <v>6261</v>
      </c>
      <c r="H2560">
        <v>1718675212</v>
      </c>
      <c r="I2560" t="s">
        <v>131</v>
      </c>
      <c r="J2560" t="s">
        <v>306</v>
      </c>
      <c r="K2560" t="s">
        <v>133</v>
      </c>
      <c r="L2560" t="s">
        <v>6254</v>
      </c>
      <c r="M2560" t="s">
        <v>6262</v>
      </c>
      <c r="P2560" s="31" t="str">
        <f t="shared" si="120"/>
        <v>Medical Homoeo Hall (Dr. Subrata)</v>
      </c>
    </row>
    <row r="2561" spans="1:16" hidden="1">
      <c r="A2561" t="str">
        <f t="shared" si="118"/>
        <v>18-433</v>
      </c>
      <c r="B2561">
        <f t="shared" si="119"/>
        <v>18</v>
      </c>
      <c r="C2561">
        <v>433</v>
      </c>
      <c r="D2561" t="s">
        <v>114</v>
      </c>
      <c r="E2561" t="s">
        <v>14840</v>
      </c>
      <c r="F2561">
        <v>12678</v>
      </c>
      <c r="G2561" t="s">
        <v>14841</v>
      </c>
      <c r="H2561">
        <v>1739908615</v>
      </c>
      <c r="I2561" t="s">
        <v>381</v>
      </c>
      <c r="J2561" t="s">
        <v>132</v>
      </c>
      <c r="K2561" t="s">
        <v>152</v>
      </c>
      <c r="L2561" t="s">
        <v>14842</v>
      </c>
      <c r="M2561" t="s">
        <v>14843</v>
      </c>
      <c r="P2561" s="31" t="str">
        <f t="shared" si="120"/>
        <v>Mim Medical Hall (Dr.Laboni Hasan)</v>
      </c>
    </row>
    <row r="2562" spans="1:16" hidden="1">
      <c r="A2562" t="str">
        <f t="shared" ref="A2562:A2625" si="121">B2562&amp;"-"&amp;C2562</f>
        <v>19-433</v>
      </c>
      <c r="B2562">
        <f t="shared" ref="B2562:B2625" si="122">IF(C2562=C2561,B2561+1,1)</f>
        <v>19</v>
      </c>
      <c r="C2562">
        <v>433</v>
      </c>
      <c r="D2562" t="s">
        <v>114</v>
      </c>
      <c r="E2562" t="s">
        <v>15595</v>
      </c>
      <c r="F2562">
        <v>13022</v>
      </c>
      <c r="G2562" t="s">
        <v>15596</v>
      </c>
      <c r="H2562">
        <v>1749349589</v>
      </c>
      <c r="I2562" t="s">
        <v>131</v>
      </c>
      <c r="J2562" t="s">
        <v>14742</v>
      </c>
      <c r="K2562" t="s">
        <v>152</v>
      </c>
      <c r="L2562" t="s">
        <v>14838</v>
      </c>
      <c r="M2562" t="s">
        <v>14839</v>
      </c>
      <c r="P2562" s="31" t="str">
        <f t="shared" ref="P2562:P2625" si="123">PROPER(G2562&amp;" ("&amp;E2562&amp;")")</f>
        <v>Moon Homeo Hall (Dr.Md.Shadat Hossean Emam)</v>
      </c>
    </row>
    <row r="2563" spans="1:16" hidden="1">
      <c r="A2563" t="str">
        <f t="shared" si="121"/>
        <v>20-433</v>
      </c>
      <c r="B2563">
        <f t="shared" si="122"/>
        <v>20</v>
      </c>
      <c r="C2563">
        <v>433</v>
      </c>
      <c r="D2563" t="s">
        <v>114</v>
      </c>
      <c r="E2563" t="s">
        <v>11284</v>
      </c>
      <c r="F2563">
        <v>12834</v>
      </c>
      <c r="G2563" t="s">
        <v>15188</v>
      </c>
      <c r="H2563">
        <v>1795061656</v>
      </c>
      <c r="I2563">
        <v>0</v>
      </c>
      <c r="J2563">
        <v>0</v>
      </c>
      <c r="K2563" t="s">
        <v>138</v>
      </c>
      <c r="L2563" t="s">
        <v>15189</v>
      </c>
      <c r="M2563" t="s">
        <v>15189</v>
      </c>
      <c r="P2563" s="31" t="str">
        <f t="shared" si="123"/>
        <v>Mpo- Parvez Shekh-Pathargata (Self Stock)</v>
      </c>
    </row>
    <row r="2564" spans="1:16" hidden="1">
      <c r="A2564" t="str">
        <f t="shared" si="121"/>
        <v>21-433</v>
      </c>
      <c r="B2564">
        <f t="shared" si="122"/>
        <v>21</v>
      </c>
      <c r="C2564">
        <v>433</v>
      </c>
      <c r="D2564" t="s">
        <v>114</v>
      </c>
      <c r="E2564" t="s">
        <v>14844</v>
      </c>
      <c r="F2564">
        <v>12679</v>
      </c>
      <c r="G2564" t="s">
        <v>2962</v>
      </c>
      <c r="H2564" t="s">
        <v>14845</v>
      </c>
      <c r="I2564" t="s">
        <v>253</v>
      </c>
      <c r="J2564" t="s">
        <v>132</v>
      </c>
      <c r="K2564" t="s">
        <v>152</v>
      </c>
      <c r="L2564" t="s">
        <v>14846</v>
      </c>
      <c r="M2564" t="s">
        <v>14843</v>
      </c>
      <c r="P2564" s="31" t="str">
        <f t="shared" si="123"/>
        <v>Nahar Homeo Hall (Dr.Chagir Hossain)</v>
      </c>
    </row>
    <row r="2565" spans="1:16" hidden="1">
      <c r="A2565" t="str">
        <f t="shared" si="121"/>
        <v>22-433</v>
      </c>
      <c r="B2565">
        <f t="shared" si="122"/>
        <v>22</v>
      </c>
      <c r="C2565">
        <v>433</v>
      </c>
      <c r="D2565" t="s">
        <v>114</v>
      </c>
      <c r="E2565" t="s">
        <v>14714</v>
      </c>
      <c r="F2565">
        <v>12614</v>
      </c>
      <c r="G2565" t="s">
        <v>14715</v>
      </c>
      <c r="H2565">
        <v>1720331791</v>
      </c>
      <c r="I2565" t="s">
        <v>131</v>
      </c>
      <c r="J2565" t="s">
        <v>14709</v>
      </c>
      <c r="L2565" t="s">
        <v>4509</v>
      </c>
      <c r="M2565" t="s">
        <v>14716</v>
      </c>
      <c r="P2565" s="31" t="str">
        <f t="shared" si="123"/>
        <v>New Life Homeo Hall (Dr.M N Jamal)</v>
      </c>
    </row>
    <row r="2566" spans="1:16" hidden="1">
      <c r="A2566" t="str">
        <f t="shared" si="121"/>
        <v>23-433</v>
      </c>
      <c r="B2566">
        <f t="shared" si="122"/>
        <v>23</v>
      </c>
      <c r="C2566">
        <v>433</v>
      </c>
      <c r="D2566" t="s">
        <v>114</v>
      </c>
      <c r="E2566" t="s">
        <v>15603</v>
      </c>
      <c r="F2566">
        <v>13025</v>
      </c>
      <c r="G2566" t="s">
        <v>15604</v>
      </c>
      <c r="H2566">
        <v>1317382668</v>
      </c>
      <c r="I2566" t="s">
        <v>131</v>
      </c>
      <c r="J2566" t="s">
        <v>132</v>
      </c>
      <c r="K2566" t="s">
        <v>152</v>
      </c>
      <c r="L2566" t="s">
        <v>15605</v>
      </c>
      <c r="M2566" t="s">
        <v>15606</v>
      </c>
      <c r="P2566" s="31" t="str">
        <f t="shared" si="123"/>
        <v>Nicha Homeo Hall (Dr.Aysha Shiddika)</v>
      </c>
    </row>
    <row r="2567" spans="1:16" hidden="1">
      <c r="A2567" t="str">
        <f t="shared" si="121"/>
        <v>24-433</v>
      </c>
      <c r="B2567">
        <f t="shared" si="122"/>
        <v>24</v>
      </c>
      <c r="C2567">
        <v>433</v>
      </c>
      <c r="D2567" t="s">
        <v>114</v>
      </c>
      <c r="E2567" t="s">
        <v>14853</v>
      </c>
      <c r="F2567">
        <v>12683</v>
      </c>
      <c r="G2567" t="s">
        <v>14854</v>
      </c>
      <c r="H2567" t="s">
        <v>14855</v>
      </c>
      <c r="I2567" t="s">
        <v>131</v>
      </c>
      <c r="J2567" t="s">
        <v>397</v>
      </c>
      <c r="K2567" t="s">
        <v>152</v>
      </c>
      <c r="L2567" t="s">
        <v>4509</v>
      </c>
      <c r="M2567" t="s">
        <v>14856</v>
      </c>
      <c r="P2567" s="31" t="str">
        <f t="shared" si="123"/>
        <v>Orpita Homeo Hall (Dr.Monika)</v>
      </c>
    </row>
    <row r="2568" spans="1:16" hidden="1">
      <c r="A2568" t="str">
        <f t="shared" si="121"/>
        <v>25-433</v>
      </c>
      <c r="B2568">
        <f t="shared" si="122"/>
        <v>25</v>
      </c>
      <c r="C2568">
        <v>433</v>
      </c>
      <c r="D2568" t="s">
        <v>114</v>
      </c>
      <c r="E2568" t="s">
        <v>15597</v>
      </c>
      <c r="F2568">
        <v>13023</v>
      </c>
      <c r="G2568" t="s">
        <v>15598</v>
      </c>
      <c r="H2568">
        <v>1724770868</v>
      </c>
      <c r="I2568" t="s">
        <v>131</v>
      </c>
      <c r="J2568" t="s">
        <v>14742</v>
      </c>
      <c r="K2568" t="s">
        <v>152</v>
      </c>
      <c r="L2568" t="s">
        <v>14838</v>
      </c>
      <c r="M2568" t="s">
        <v>15599</v>
      </c>
      <c r="P2568" s="31" t="str">
        <f t="shared" si="123"/>
        <v>R Rahman Homeo Hall (Dr.Hamayat Uddin)</v>
      </c>
    </row>
    <row r="2569" spans="1:16" hidden="1">
      <c r="A2569" t="str">
        <f t="shared" si="121"/>
        <v>26-433</v>
      </c>
      <c r="B2569">
        <f t="shared" si="122"/>
        <v>26</v>
      </c>
      <c r="C2569">
        <v>433</v>
      </c>
      <c r="D2569" t="s">
        <v>114</v>
      </c>
      <c r="E2569" t="s">
        <v>14720</v>
      </c>
      <c r="F2569">
        <v>12616</v>
      </c>
      <c r="G2569" t="s">
        <v>14721</v>
      </c>
      <c r="H2569">
        <v>1717472375</v>
      </c>
      <c r="I2569" t="s">
        <v>14722</v>
      </c>
      <c r="J2569" t="s">
        <v>274</v>
      </c>
      <c r="L2569" t="s">
        <v>14723</v>
      </c>
      <c r="M2569" t="s">
        <v>14724</v>
      </c>
      <c r="P2569" s="31" t="str">
        <f t="shared" si="123"/>
        <v>Rahman Homeo Hall (Dr.Torikul Islam )</v>
      </c>
    </row>
    <row r="2570" spans="1:16" hidden="1">
      <c r="A2570" t="str">
        <f t="shared" si="121"/>
        <v>27-433</v>
      </c>
      <c r="B2570">
        <f t="shared" si="122"/>
        <v>27</v>
      </c>
      <c r="C2570">
        <v>433</v>
      </c>
      <c r="D2570" t="s">
        <v>114</v>
      </c>
      <c r="E2570" t="s">
        <v>3158</v>
      </c>
      <c r="F2570">
        <v>12612</v>
      </c>
      <c r="G2570" t="s">
        <v>14708</v>
      </c>
      <c r="H2570">
        <v>1714420790</v>
      </c>
      <c r="I2570" t="s">
        <v>131</v>
      </c>
      <c r="J2570" t="s">
        <v>14709</v>
      </c>
      <c r="L2570" t="s">
        <v>14710</v>
      </c>
      <c r="M2570" t="s">
        <v>19033</v>
      </c>
      <c r="P2570" s="31" t="str">
        <f t="shared" si="123"/>
        <v>Ramna Homeo Hall (Dr. Jahid Hasan)</v>
      </c>
    </row>
    <row r="2571" spans="1:16" hidden="1">
      <c r="A2571" t="str">
        <f t="shared" si="121"/>
        <v>28-433</v>
      </c>
      <c r="B2571">
        <f t="shared" si="122"/>
        <v>28</v>
      </c>
      <c r="C2571">
        <v>433</v>
      </c>
      <c r="D2571" t="s">
        <v>114</v>
      </c>
      <c r="E2571" t="s">
        <v>14727</v>
      </c>
      <c r="F2571">
        <v>12618</v>
      </c>
      <c r="G2571" t="s">
        <v>14728</v>
      </c>
      <c r="H2571">
        <v>1745396236</v>
      </c>
      <c r="I2571" t="s">
        <v>14722</v>
      </c>
      <c r="J2571" t="s">
        <v>274</v>
      </c>
      <c r="L2571" t="s">
        <v>14723</v>
      </c>
      <c r="M2571" t="s">
        <v>19034</v>
      </c>
      <c r="P2571" s="31" t="str">
        <f t="shared" si="123"/>
        <v>Rodha Homeo Hall (Dr.Asma Akhter)</v>
      </c>
    </row>
    <row r="2572" spans="1:16" hidden="1">
      <c r="A2572" t="str">
        <f t="shared" si="121"/>
        <v>29-433</v>
      </c>
      <c r="B2572">
        <f t="shared" si="122"/>
        <v>29</v>
      </c>
      <c r="C2572">
        <v>433</v>
      </c>
      <c r="D2572" t="s">
        <v>114</v>
      </c>
      <c r="E2572" t="s">
        <v>15612</v>
      </c>
      <c r="F2572">
        <v>13028</v>
      </c>
      <c r="G2572" t="s">
        <v>15613</v>
      </c>
      <c r="H2572">
        <v>1725496287</v>
      </c>
      <c r="I2572" t="s">
        <v>131</v>
      </c>
      <c r="J2572" t="s">
        <v>172</v>
      </c>
      <c r="K2572" t="s">
        <v>152</v>
      </c>
      <c r="L2572" t="s">
        <v>15605</v>
      </c>
      <c r="M2572" t="s">
        <v>15614</v>
      </c>
      <c r="P2572" s="31" t="str">
        <f t="shared" si="123"/>
        <v>Shafa Homeo Hall (Dr.Alauddim )</v>
      </c>
    </row>
    <row r="2573" spans="1:16" hidden="1">
      <c r="A2573" t="str">
        <f t="shared" si="121"/>
        <v>30-433</v>
      </c>
      <c r="B2573">
        <f t="shared" si="122"/>
        <v>30</v>
      </c>
      <c r="C2573">
        <v>433</v>
      </c>
      <c r="D2573" t="s">
        <v>114</v>
      </c>
      <c r="E2573" t="s">
        <v>14717</v>
      </c>
      <c r="F2573">
        <v>12615</v>
      </c>
      <c r="G2573" t="s">
        <v>14718</v>
      </c>
      <c r="H2573">
        <v>1759536159</v>
      </c>
      <c r="I2573" t="s">
        <v>131</v>
      </c>
      <c r="J2573" t="s">
        <v>11599</v>
      </c>
      <c r="L2573" t="s">
        <v>14710</v>
      </c>
      <c r="M2573" t="s">
        <v>14719</v>
      </c>
      <c r="P2573" s="31" t="str">
        <f t="shared" si="123"/>
        <v>Ziy Homeo Hall (Dr.Md.Ziyual Islam)</v>
      </c>
    </row>
    <row r="2574" spans="1:16" hidden="1">
      <c r="A2574" t="str">
        <f t="shared" si="121"/>
        <v>1-434</v>
      </c>
      <c r="B2574">
        <f t="shared" si="122"/>
        <v>1</v>
      </c>
      <c r="C2574">
        <v>434</v>
      </c>
      <c r="D2574" t="s">
        <v>9842</v>
      </c>
      <c r="E2574" t="s">
        <v>6263</v>
      </c>
      <c r="F2574">
        <v>10168</v>
      </c>
      <c r="G2574" t="s">
        <v>828</v>
      </c>
      <c r="H2574">
        <v>1747386760</v>
      </c>
      <c r="I2574" t="s">
        <v>6187</v>
      </c>
      <c r="J2574" t="s">
        <v>306</v>
      </c>
      <c r="K2574" t="s">
        <v>133</v>
      </c>
      <c r="L2574" t="s">
        <v>6254</v>
      </c>
      <c r="M2574" t="s">
        <v>6264</v>
      </c>
      <c r="P2574" s="31" t="str">
        <f t="shared" si="123"/>
        <v>Parul Homoeo Hall (Dr. Parul Islam)</v>
      </c>
    </row>
    <row r="2575" spans="1:16" hidden="1">
      <c r="A2575" t="str">
        <f t="shared" si="121"/>
        <v>1-436</v>
      </c>
      <c r="B2575">
        <f t="shared" si="122"/>
        <v>1</v>
      </c>
      <c r="C2575">
        <v>436</v>
      </c>
      <c r="D2575" t="s">
        <v>9843</v>
      </c>
      <c r="E2575" t="s">
        <v>9844</v>
      </c>
      <c r="F2575">
        <v>10170</v>
      </c>
      <c r="G2575" t="s">
        <v>7476</v>
      </c>
      <c r="H2575">
        <v>1724669953</v>
      </c>
      <c r="I2575" t="s">
        <v>131</v>
      </c>
      <c r="J2575" t="s">
        <v>306</v>
      </c>
      <c r="K2575" t="s">
        <v>152</v>
      </c>
      <c r="L2575" t="s">
        <v>6254</v>
      </c>
      <c r="M2575" t="s">
        <v>6266</v>
      </c>
      <c r="P2575" s="31" t="str">
        <f t="shared" si="123"/>
        <v>Nur Jahan Homoeo Hall (Dr. Firoz Ali)</v>
      </c>
    </row>
    <row r="2576" spans="1:16" hidden="1">
      <c r="A2576" t="str">
        <f t="shared" si="121"/>
        <v>1-437</v>
      </c>
      <c r="B2576">
        <f t="shared" si="122"/>
        <v>1</v>
      </c>
      <c r="C2576">
        <v>437</v>
      </c>
      <c r="D2576" t="s">
        <v>9845</v>
      </c>
      <c r="E2576" t="s">
        <v>9846</v>
      </c>
      <c r="F2576">
        <v>10171</v>
      </c>
      <c r="G2576" t="s">
        <v>9847</v>
      </c>
      <c r="H2576">
        <v>1750025740</v>
      </c>
      <c r="I2576" t="s">
        <v>6187</v>
      </c>
      <c r="J2576" t="s">
        <v>306</v>
      </c>
      <c r="K2576" t="s">
        <v>133</v>
      </c>
      <c r="L2576" t="s">
        <v>6254</v>
      </c>
      <c r="M2576" t="s">
        <v>6262</v>
      </c>
      <c r="P2576" s="31" t="str">
        <f t="shared" si="123"/>
        <v>Eshar Homoeo Hall (Dr. Esharul )</v>
      </c>
    </row>
    <row r="2577" spans="1:16" hidden="1">
      <c r="A2577" t="str">
        <f t="shared" si="121"/>
        <v>1-442</v>
      </c>
      <c r="B2577">
        <f t="shared" si="122"/>
        <v>1</v>
      </c>
      <c r="C2577">
        <v>442</v>
      </c>
      <c r="D2577" t="s">
        <v>17000</v>
      </c>
      <c r="E2577" t="s">
        <v>12317</v>
      </c>
      <c r="F2577">
        <v>11495</v>
      </c>
      <c r="G2577" t="s">
        <v>12318</v>
      </c>
      <c r="H2577">
        <v>1920355758</v>
      </c>
      <c r="I2577" t="s">
        <v>131</v>
      </c>
      <c r="J2577" t="s">
        <v>230</v>
      </c>
      <c r="K2577" t="s">
        <v>1402</v>
      </c>
      <c r="L2577" t="s">
        <v>5646</v>
      </c>
      <c r="M2577" t="s">
        <v>12319</v>
      </c>
      <c r="P2577" s="31" t="str">
        <f t="shared" si="123"/>
        <v>Aadarsh Homeo Hall (Dr.Alomger Kobir)</v>
      </c>
    </row>
    <row r="2578" spans="1:16" hidden="1">
      <c r="A2578" t="str">
        <f t="shared" si="121"/>
        <v>2-442</v>
      </c>
      <c r="B2578">
        <f t="shared" si="122"/>
        <v>2</v>
      </c>
      <c r="C2578">
        <v>442</v>
      </c>
      <c r="D2578" t="s">
        <v>17000</v>
      </c>
      <c r="E2578" t="s">
        <v>12953</v>
      </c>
      <c r="F2578">
        <v>11765</v>
      </c>
      <c r="G2578" t="s">
        <v>12954</v>
      </c>
      <c r="H2578">
        <v>1818617661</v>
      </c>
      <c r="I2578" t="s">
        <v>131</v>
      </c>
      <c r="J2578" t="s">
        <v>132</v>
      </c>
      <c r="K2578" t="s">
        <v>1402</v>
      </c>
      <c r="L2578" t="s">
        <v>5588</v>
      </c>
      <c r="M2578" t="s">
        <v>12955</v>
      </c>
      <c r="P2578" s="31" t="str">
        <f t="shared" si="123"/>
        <v>Abbas Homeo Hall  (Dr.Asraful Hok (Rajib))</v>
      </c>
    </row>
    <row r="2579" spans="1:16" hidden="1">
      <c r="A2579" t="str">
        <f t="shared" si="121"/>
        <v>3-442</v>
      </c>
      <c r="B2579">
        <f t="shared" si="122"/>
        <v>3</v>
      </c>
      <c r="C2579">
        <v>442</v>
      </c>
      <c r="D2579" t="s">
        <v>17000</v>
      </c>
      <c r="E2579" t="s">
        <v>14442</v>
      </c>
      <c r="F2579">
        <v>12484</v>
      </c>
      <c r="G2579" t="s">
        <v>14443</v>
      </c>
      <c r="H2579">
        <v>1920355758</v>
      </c>
      <c r="I2579" t="s">
        <v>131</v>
      </c>
      <c r="J2579" t="s">
        <v>397</v>
      </c>
      <c r="K2579" t="s">
        <v>1402</v>
      </c>
      <c r="L2579" t="s">
        <v>5646</v>
      </c>
      <c r="M2579" t="s">
        <v>14444</v>
      </c>
      <c r="P2579" s="31" t="str">
        <f t="shared" si="123"/>
        <v>Adarso Homeo Hall  (Dr.Said Ahmad)</v>
      </c>
    </row>
    <row r="2580" spans="1:16" hidden="1">
      <c r="A2580" t="str">
        <f t="shared" si="121"/>
        <v>4-442</v>
      </c>
      <c r="B2580">
        <f t="shared" si="122"/>
        <v>4</v>
      </c>
      <c r="C2580">
        <v>442</v>
      </c>
      <c r="D2580" t="s">
        <v>17000</v>
      </c>
      <c r="E2580" t="s">
        <v>5629</v>
      </c>
      <c r="F2580">
        <v>6908</v>
      </c>
      <c r="G2580" t="s">
        <v>5630</v>
      </c>
      <c r="H2580">
        <v>1913590336</v>
      </c>
      <c r="I2580" t="s">
        <v>2104</v>
      </c>
      <c r="J2580" t="s">
        <v>172</v>
      </c>
      <c r="K2580" t="s">
        <v>152</v>
      </c>
      <c r="L2580" t="s">
        <v>5614</v>
      </c>
      <c r="M2580" t="s">
        <v>5615</v>
      </c>
      <c r="P2580" s="31" t="str">
        <f t="shared" si="123"/>
        <v>Ahoni Homeo Hall (Dr. Khanka)</v>
      </c>
    </row>
    <row r="2581" spans="1:16" hidden="1">
      <c r="A2581" t="str">
        <f t="shared" si="121"/>
        <v>5-442</v>
      </c>
      <c r="B2581">
        <f t="shared" si="122"/>
        <v>5</v>
      </c>
      <c r="C2581">
        <v>442</v>
      </c>
      <c r="D2581" t="s">
        <v>17000</v>
      </c>
      <c r="E2581" t="s">
        <v>5598</v>
      </c>
      <c r="F2581">
        <v>6890</v>
      </c>
      <c r="G2581" t="s">
        <v>5599</v>
      </c>
      <c r="H2581">
        <v>1952741990</v>
      </c>
      <c r="I2581" t="s">
        <v>2104</v>
      </c>
      <c r="J2581" t="s">
        <v>132</v>
      </c>
      <c r="K2581" t="s">
        <v>133</v>
      </c>
      <c r="L2581" t="s">
        <v>5588</v>
      </c>
      <c r="M2581" t="s">
        <v>5589</v>
      </c>
      <c r="N2581" t="s">
        <v>11174</v>
      </c>
      <c r="P2581" s="31" t="str">
        <f t="shared" si="123"/>
        <v>Ainul Homeo Hall (Dr. Aktal)</v>
      </c>
    </row>
    <row r="2582" spans="1:16" hidden="1">
      <c r="A2582" t="str">
        <f t="shared" si="121"/>
        <v>6-442</v>
      </c>
      <c r="B2582">
        <f t="shared" si="122"/>
        <v>6</v>
      </c>
      <c r="C2582">
        <v>442</v>
      </c>
      <c r="D2582" t="s">
        <v>17000</v>
      </c>
      <c r="E2582" t="s">
        <v>12964</v>
      </c>
      <c r="F2582">
        <v>11769</v>
      </c>
      <c r="G2582" t="s">
        <v>12965</v>
      </c>
      <c r="H2582">
        <v>1863697624</v>
      </c>
      <c r="I2582" t="s">
        <v>131</v>
      </c>
      <c r="J2582" t="s">
        <v>132</v>
      </c>
      <c r="K2582" t="s">
        <v>1402</v>
      </c>
      <c r="L2582" t="s">
        <v>5588</v>
      </c>
      <c r="M2582" t="s">
        <v>12966</v>
      </c>
      <c r="P2582" s="31" t="str">
        <f t="shared" si="123"/>
        <v>Ainul Homeo Hall  (Dr.Aktar Hossain )</v>
      </c>
    </row>
    <row r="2583" spans="1:16" hidden="1">
      <c r="A2583" t="str">
        <f t="shared" si="121"/>
        <v>7-442</v>
      </c>
      <c r="B2583">
        <f t="shared" si="122"/>
        <v>7</v>
      </c>
      <c r="C2583">
        <v>442</v>
      </c>
      <c r="D2583" t="s">
        <v>17000</v>
      </c>
      <c r="E2583" t="s">
        <v>12311</v>
      </c>
      <c r="F2583">
        <v>11493</v>
      </c>
      <c r="G2583" t="s">
        <v>12312</v>
      </c>
      <c r="H2583">
        <v>1715665954</v>
      </c>
      <c r="I2583" t="s">
        <v>131</v>
      </c>
      <c r="J2583" t="s">
        <v>230</v>
      </c>
      <c r="K2583" t="s">
        <v>1402</v>
      </c>
      <c r="L2583" t="s">
        <v>5646</v>
      </c>
      <c r="M2583" t="s">
        <v>12313</v>
      </c>
      <c r="P2583" s="31" t="str">
        <f t="shared" si="123"/>
        <v>Alamin Homeo Hall (Dr.Mohiuddin Ahmed )</v>
      </c>
    </row>
    <row r="2584" spans="1:16" hidden="1">
      <c r="A2584" t="str">
        <f t="shared" si="121"/>
        <v>8-442</v>
      </c>
      <c r="B2584">
        <f t="shared" si="122"/>
        <v>8</v>
      </c>
      <c r="C2584">
        <v>442</v>
      </c>
      <c r="D2584" t="s">
        <v>17000</v>
      </c>
      <c r="E2584" t="s">
        <v>12335</v>
      </c>
      <c r="F2584">
        <v>11501</v>
      </c>
      <c r="G2584" t="s">
        <v>12312</v>
      </c>
      <c r="H2584">
        <v>1742995528</v>
      </c>
      <c r="I2584" t="s">
        <v>131</v>
      </c>
      <c r="J2584" t="s">
        <v>230</v>
      </c>
      <c r="K2584" t="s">
        <v>1402</v>
      </c>
      <c r="L2584" t="s">
        <v>5646</v>
      </c>
      <c r="M2584" t="s">
        <v>12336</v>
      </c>
      <c r="P2584" s="31" t="str">
        <f t="shared" si="123"/>
        <v>Alamin Homeo Hall (Dr.Alamin )</v>
      </c>
    </row>
    <row r="2585" spans="1:16" hidden="1">
      <c r="A2585" t="str">
        <f t="shared" si="121"/>
        <v>9-442</v>
      </c>
      <c r="B2585">
        <f t="shared" si="122"/>
        <v>9</v>
      </c>
      <c r="C2585">
        <v>442</v>
      </c>
      <c r="D2585" t="s">
        <v>17000</v>
      </c>
      <c r="E2585" t="s">
        <v>12329</v>
      </c>
      <c r="F2585">
        <v>11499</v>
      </c>
      <c r="G2585" t="s">
        <v>12330</v>
      </c>
      <c r="H2585">
        <v>1726880425</v>
      </c>
      <c r="I2585" t="s">
        <v>131</v>
      </c>
      <c r="J2585" t="s">
        <v>230</v>
      </c>
      <c r="K2585" t="s">
        <v>1402</v>
      </c>
      <c r="L2585" t="s">
        <v>5646</v>
      </c>
      <c r="M2585" t="s">
        <v>12331</v>
      </c>
      <c r="P2585" s="31" t="str">
        <f t="shared" si="123"/>
        <v>Alif Homeo Hall (Dr.Lahaj Uddin (Tipu))</v>
      </c>
    </row>
    <row r="2586" spans="1:16" hidden="1">
      <c r="A2586" t="str">
        <f t="shared" si="121"/>
        <v>10-442</v>
      </c>
      <c r="B2586">
        <f t="shared" si="122"/>
        <v>10</v>
      </c>
      <c r="C2586">
        <v>442</v>
      </c>
      <c r="D2586" t="s">
        <v>17000</v>
      </c>
      <c r="E2586" t="s">
        <v>5586</v>
      </c>
      <c r="F2586">
        <v>6926</v>
      </c>
      <c r="G2586" t="s">
        <v>5653</v>
      </c>
      <c r="H2586">
        <v>1715306831</v>
      </c>
      <c r="I2586" t="s">
        <v>2104</v>
      </c>
      <c r="J2586" t="s">
        <v>230</v>
      </c>
      <c r="K2586" t="s">
        <v>138</v>
      </c>
      <c r="L2586" t="s">
        <v>5646</v>
      </c>
      <c r="M2586" t="s">
        <v>5652</v>
      </c>
      <c r="P2586" s="31" t="str">
        <f t="shared" si="123"/>
        <v>Anik Homeo Hall (Dr. Khakon)</v>
      </c>
    </row>
    <row r="2587" spans="1:16" hidden="1">
      <c r="A2587" t="str">
        <f t="shared" si="121"/>
        <v>11-442</v>
      </c>
      <c r="B2587">
        <f t="shared" si="122"/>
        <v>11</v>
      </c>
      <c r="C2587">
        <v>442</v>
      </c>
      <c r="D2587" t="s">
        <v>17000</v>
      </c>
      <c r="E2587" t="s">
        <v>12946</v>
      </c>
      <c r="F2587">
        <v>11762</v>
      </c>
      <c r="G2587" t="s">
        <v>12947</v>
      </c>
      <c r="H2587">
        <v>1818200933</v>
      </c>
      <c r="I2587" t="s">
        <v>131</v>
      </c>
      <c r="J2587" t="s">
        <v>132</v>
      </c>
      <c r="K2587" t="s">
        <v>1402</v>
      </c>
      <c r="L2587" t="s">
        <v>5588</v>
      </c>
      <c r="M2587" t="s">
        <v>12948</v>
      </c>
      <c r="P2587" s="31" t="str">
        <f t="shared" si="123"/>
        <v>Arean Homeo Farmasi (Dr.Din Islam(Aref))</v>
      </c>
    </row>
    <row r="2588" spans="1:16" hidden="1">
      <c r="A2588" t="str">
        <f t="shared" si="121"/>
        <v>12-442</v>
      </c>
      <c r="B2588">
        <f t="shared" si="122"/>
        <v>12</v>
      </c>
      <c r="C2588">
        <v>442</v>
      </c>
      <c r="D2588" t="s">
        <v>17000</v>
      </c>
      <c r="E2588" t="s">
        <v>5591</v>
      </c>
      <c r="F2588">
        <v>6886</v>
      </c>
      <c r="G2588" t="s">
        <v>5592</v>
      </c>
      <c r="H2588">
        <v>188617661</v>
      </c>
      <c r="I2588" t="s">
        <v>2104</v>
      </c>
      <c r="J2588" t="s">
        <v>132</v>
      </c>
      <c r="K2588" t="s">
        <v>152</v>
      </c>
      <c r="L2588" t="s">
        <v>5588</v>
      </c>
      <c r="M2588" t="s">
        <v>5589</v>
      </c>
      <c r="P2588" s="31" t="str">
        <f t="shared" si="123"/>
        <v>Assa Homeo Hall (Dr. Rajib)</v>
      </c>
    </row>
    <row r="2589" spans="1:16" hidden="1">
      <c r="A2589" t="str">
        <f t="shared" si="121"/>
        <v>13-442</v>
      </c>
      <c r="B2589">
        <f t="shared" si="122"/>
        <v>13</v>
      </c>
      <c r="C2589">
        <v>442</v>
      </c>
      <c r="D2589" t="s">
        <v>17000</v>
      </c>
      <c r="E2589" t="s">
        <v>12314</v>
      </c>
      <c r="F2589">
        <v>11494</v>
      </c>
      <c r="G2589" t="s">
        <v>12315</v>
      </c>
      <c r="H2589">
        <v>1726442690</v>
      </c>
      <c r="I2589" t="s">
        <v>131</v>
      </c>
      <c r="J2589" t="s">
        <v>230</v>
      </c>
      <c r="K2589" t="s">
        <v>1315</v>
      </c>
      <c r="L2589" t="s">
        <v>5646</v>
      </c>
      <c r="M2589" t="s">
        <v>12316</v>
      </c>
      <c r="P2589" s="31" t="str">
        <f t="shared" si="123"/>
        <v>Bidda Moy Homeo Hall (Dr.Noni Gopal Dabonat)</v>
      </c>
    </row>
    <row r="2590" spans="1:16" hidden="1">
      <c r="A2590" t="str">
        <f t="shared" si="121"/>
        <v>14-442</v>
      </c>
      <c r="B2590">
        <f t="shared" si="122"/>
        <v>14</v>
      </c>
      <c r="C2590">
        <v>442</v>
      </c>
      <c r="D2590" t="s">
        <v>17000</v>
      </c>
      <c r="E2590" t="s">
        <v>5648</v>
      </c>
      <c r="F2590">
        <v>6923</v>
      </c>
      <c r="G2590" t="s">
        <v>2294</v>
      </c>
      <c r="H2590">
        <v>1712061971</v>
      </c>
      <c r="I2590" t="s">
        <v>2104</v>
      </c>
      <c r="J2590" t="s">
        <v>230</v>
      </c>
      <c r="K2590" t="s">
        <v>133</v>
      </c>
      <c r="L2590" t="s">
        <v>5646</v>
      </c>
      <c r="M2590" t="s">
        <v>5646</v>
      </c>
      <c r="P2590" s="31" t="str">
        <f t="shared" si="123"/>
        <v>Bismillah Homeo Hall (Dr. Matin)</v>
      </c>
    </row>
    <row r="2591" spans="1:16" hidden="1">
      <c r="A2591" t="str">
        <f t="shared" si="121"/>
        <v>15-442</v>
      </c>
      <c r="B2591">
        <f t="shared" si="122"/>
        <v>15</v>
      </c>
      <c r="C2591">
        <v>442</v>
      </c>
      <c r="D2591" t="s">
        <v>17000</v>
      </c>
      <c r="E2591" t="s">
        <v>2646</v>
      </c>
      <c r="F2591">
        <v>10049</v>
      </c>
      <c r="G2591" t="s">
        <v>2647</v>
      </c>
      <c r="H2591">
        <v>1719079274</v>
      </c>
      <c r="I2591" t="s">
        <v>131</v>
      </c>
      <c r="J2591" t="s">
        <v>2596</v>
      </c>
      <c r="K2591" t="s">
        <v>138</v>
      </c>
      <c r="L2591" t="s">
        <v>2648</v>
      </c>
      <c r="M2591" t="s">
        <v>2649</v>
      </c>
      <c r="P2591" s="31" t="str">
        <f t="shared" si="123"/>
        <v>Borman Homoeo Hall (Dr.Chondon Kurmar Borman)</v>
      </c>
    </row>
    <row r="2592" spans="1:16" hidden="1">
      <c r="A2592" t="str">
        <f t="shared" si="121"/>
        <v>16-442</v>
      </c>
      <c r="B2592">
        <f t="shared" si="122"/>
        <v>16</v>
      </c>
      <c r="C2592">
        <v>442</v>
      </c>
      <c r="D2592" t="s">
        <v>17000</v>
      </c>
      <c r="E2592" t="s">
        <v>5662</v>
      </c>
      <c r="F2592">
        <v>6932</v>
      </c>
      <c r="G2592" t="s">
        <v>5539</v>
      </c>
      <c r="H2592">
        <v>1920996530</v>
      </c>
      <c r="I2592" t="s">
        <v>2104</v>
      </c>
      <c r="J2592" t="s">
        <v>306</v>
      </c>
      <c r="K2592" t="s">
        <v>152</v>
      </c>
      <c r="L2592" t="s">
        <v>5660</v>
      </c>
      <c r="M2592" t="s">
        <v>5661</v>
      </c>
      <c r="P2592" s="31" t="str">
        <f t="shared" si="123"/>
        <v>Chowdhury Homeo Hall (Dr. Matiur)</v>
      </c>
    </row>
    <row r="2593" spans="1:16" hidden="1">
      <c r="A2593" t="str">
        <f t="shared" si="121"/>
        <v>17-442</v>
      </c>
      <c r="B2593">
        <f t="shared" si="122"/>
        <v>17</v>
      </c>
      <c r="C2593">
        <v>442</v>
      </c>
      <c r="D2593" t="s">
        <v>17000</v>
      </c>
      <c r="E2593" t="s">
        <v>5636</v>
      </c>
      <c r="F2593">
        <v>6915</v>
      </c>
      <c r="G2593" t="s">
        <v>5637</v>
      </c>
      <c r="H2593">
        <v>1712695157</v>
      </c>
      <c r="I2593" t="s">
        <v>2104</v>
      </c>
      <c r="J2593" t="s">
        <v>397</v>
      </c>
      <c r="K2593" t="s">
        <v>152</v>
      </c>
      <c r="L2593" t="s">
        <v>2212</v>
      </c>
      <c r="M2593" t="s">
        <v>5635</v>
      </c>
      <c r="P2593" s="31" t="str">
        <f t="shared" si="123"/>
        <v>College Homeo Hall (Dr. Hannan)</v>
      </c>
    </row>
    <row r="2594" spans="1:16" hidden="1">
      <c r="A2594" t="str">
        <f t="shared" si="121"/>
        <v>18-442</v>
      </c>
      <c r="B2594">
        <f t="shared" si="122"/>
        <v>18</v>
      </c>
      <c r="C2594">
        <v>442</v>
      </c>
      <c r="D2594" t="s">
        <v>17000</v>
      </c>
      <c r="E2594" t="s">
        <v>14440</v>
      </c>
      <c r="F2594">
        <v>12483</v>
      </c>
      <c r="G2594" t="s">
        <v>14441</v>
      </c>
      <c r="H2594">
        <v>1730226293</v>
      </c>
      <c r="I2594" t="s">
        <v>131</v>
      </c>
      <c r="J2594" t="s">
        <v>172</v>
      </c>
      <c r="K2594" t="s">
        <v>1402</v>
      </c>
      <c r="L2594" t="s">
        <v>14430</v>
      </c>
      <c r="M2594" t="s">
        <v>14437</v>
      </c>
      <c r="P2594" s="31" t="str">
        <f t="shared" si="123"/>
        <v>Daleya Homeo Hall  (Dr.Almas Ali Sak)</v>
      </c>
    </row>
    <row r="2595" spans="1:16" hidden="1">
      <c r="A2595" t="str">
        <f t="shared" si="121"/>
        <v>19-442</v>
      </c>
      <c r="B2595">
        <f t="shared" si="122"/>
        <v>19</v>
      </c>
      <c r="C2595">
        <v>442</v>
      </c>
      <c r="D2595" t="s">
        <v>17000</v>
      </c>
      <c r="E2595" t="s">
        <v>5654</v>
      </c>
      <c r="F2595">
        <v>6928</v>
      </c>
      <c r="G2595" t="s">
        <v>5655</v>
      </c>
      <c r="H2595">
        <v>1726211442</v>
      </c>
      <c r="I2595" t="s">
        <v>2104</v>
      </c>
      <c r="J2595" t="s">
        <v>230</v>
      </c>
      <c r="K2595" t="s">
        <v>133</v>
      </c>
      <c r="L2595" t="s">
        <v>5646</v>
      </c>
      <c r="M2595" t="s">
        <v>5656</v>
      </c>
      <c r="P2595" s="31" t="str">
        <f t="shared" si="123"/>
        <v>Dian Homeo Hall (Dr. Sahabuddin)</v>
      </c>
    </row>
    <row r="2596" spans="1:16" hidden="1">
      <c r="A2596" t="str">
        <f t="shared" si="121"/>
        <v>20-442</v>
      </c>
      <c r="B2596">
        <f t="shared" si="122"/>
        <v>20</v>
      </c>
      <c r="C2596">
        <v>442</v>
      </c>
      <c r="D2596" t="s">
        <v>17000</v>
      </c>
      <c r="E2596" t="s">
        <v>12343</v>
      </c>
      <c r="F2596">
        <v>11505</v>
      </c>
      <c r="G2596" t="s">
        <v>12344</v>
      </c>
      <c r="H2596">
        <v>1818729998</v>
      </c>
      <c r="I2596" t="s">
        <v>131</v>
      </c>
      <c r="J2596" t="s">
        <v>230</v>
      </c>
      <c r="K2596" t="s">
        <v>1402</v>
      </c>
      <c r="L2596" t="s">
        <v>12300</v>
      </c>
      <c r="M2596" t="s">
        <v>12301</v>
      </c>
      <c r="P2596" s="31" t="str">
        <f t="shared" si="123"/>
        <v>Fojlur Rohoman Homeo Hall (Dr.Fojlur Rohoman Khan)</v>
      </c>
    </row>
    <row r="2597" spans="1:16" hidden="1">
      <c r="A2597" t="str">
        <f t="shared" si="121"/>
        <v>21-442</v>
      </c>
      <c r="B2597">
        <f t="shared" si="122"/>
        <v>21</v>
      </c>
      <c r="C2597">
        <v>442</v>
      </c>
      <c r="D2597" t="s">
        <v>17000</v>
      </c>
      <c r="E2597" t="s">
        <v>12959</v>
      </c>
      <c r="F2597">
        <v>11767</v>
      </c>
      <c r="G2597" t="s">
        <v>12960</v>
      </c>
      <c r="H2597">
        <v>1960307422</v>
      </c>
      <c r="I2597" t="s">
        <v>131</v>
      </c>
      <c r="J2597" t="s">
        <v>132</v>
      </c>
      <c r="K2597" t="s">
        <v>1402</v>
      </c>
      <c r="L2597" t="s">
        <v>5588</v>
      </c>
      <c r="M2597" t="s">
        <v>12958</v>
      </c>
      <c r="P2597" s="31" t="str">
        <f t="shared" si="123"/>
        <v>Gausapak Nibaron Homeo Hall  (Dr.Moklas)</v>
      </c>
    </row>
    <row r="2598" spans="1:16" hidden="1">
      <c r="A2598" t="str">
        <f t="shared" si="121"/>
        <v>22-442</v>
      </c>
      <c r="B2598">
        <f t="shared" si="122"/>
        <v>22</v>
      </c>
      <c r="C2598">
        <v>442</v>
      </c>
      <c r="D2598" t="s">
        <v>17000</v>
      </c>
      <c r="E2598" t="s">
        <v>2964</v>
      </c>
      <c r="F2598">
        <v>6901</v>
      </c>
      <c r="G2598" t="s">
        <v>5619</v>
      </c>
      <c r="H2598">
        <v>1717944153</v>
      </c>
      <c r="I2598" t="s">
        <v>2104</v>
      </c>
      <c r="J2598" t="s">
        <v>172</v>
      </c>
      <c r="K2598" t="s">
        <v>138</v>
      </c>
      <c r="L2598" t="s">
        <v>2212</v>
      </c>
      <c r="M2598" t="s">
        <v>5618</v>
      </c>
      <c r="P2598" s="31" t="str">
        <f t="shared" si="123"/>
        <v>German Homeo Hall (Dr. Chandan)</v>
      </c>
    </row>
    <row r="2599" spans="1:16" hidden="1">
      <c r="A2599" t="str">
        <f t="shared" si="121"/>
        <v>23-442</v>
      </c>
      <c r="B2599">
        <f t="shared" si="122"/>
        <v>23</v>
      </c>
      <c r="C2599">
        <v>442</v>
      </c>
      <c r="D2599" t="s">
        <v>17000</v>
      </c>
      <c r="E2599" t="s">
        <v>12348</v>
      </c>
      <c r="F2599">
        <v>11507</v>
      </c>
      <c r="G2599" t="s">
        <v>12349</v>
      </c>
      <c r="H2599">
        <v>1717944153</v>
      </c>
      <c r="I2599" t="s">
        <v>131</v>
      </c>
      <c r="J2599" t="s">
        <v>230</v>
      </c>
      <c r="K2599" t="s">
        <v>1402</v>
      </c>
      <c r="L2599" t="s">
        <v>12300</v>
      </c>
      <c r="M2599" t="s">
        <v>12350</v>
      </c>
      <c r="P2599" s="31" t="str">
        <f t="shared" si="123"/>
        <v>Gopal Homeo Hall (Dr.Leton Kumar Bormon)</v>
      </c>
    </row>
    <row r="2600" spans="1:16" hidden="1">
      <c r="A2600" t="str">
        <f t="shared" si="121"/>
        <v>24-442</v>
      </c>
      <c r="B2600">
        <f t="shared" si="122"/>
        <v>24</v>
      </c>
      <c r="C2600">
        <v>442</v>
      </c>
      <c r="D2600" t="s">
        <v>17000</v>
      </c>
      <c r="E2600" t="s">
        <v>5644</v>
      </c>
      <c r="F2600">
        <v>6921</v>
      </c>
      <c r="G2600" t="s">
        <v>5645</v>
      </c>
      <c r="H2600">
        <v>1728349490</v>
      </c>
      <c r="I2600" t="s">
        <v>2104</v>
      </c>
      <c r="J2600" t="s">
        <v>230</v>
      </c>
      <c r="K2600" t="s">
        <v>152</v>
      </c>
      <c r="L2600" t="s">
        <v>5646</v>
      </c>
      <c r="M2600" t="s">
        <v>5646</v>
      </c>
      <c r="P2600" s="31" t="str">
        <f t="shared" si="123"/>
        <v>Grameen Homeo Hall (Dr. Badal)</v>
      </c>
    </row>
    <row r="2601" spans="1:16" hidden="1">
      <c r="A2601" t="str">
        <f t="shared" si="121"/>
        <v>25-442</v>
      </c>
      <c r="B2601">
        <f t="shared" si="122"/>
        <v>25</v>
      </c>
      <c r="C2601">
        <v>442</v>
      </c>
      <c r="D2601" t="s">
        <v>17000</v>
      </c>
      <c r="E2601" t="s">
        <v>12942</v>
      </c>
      <c r="F2601">
        <v>11761</v>
      </c>
      <c r="G2601" t="s">
        <v>12943</v>
      </c>
      <c r="H2601">
        <v>1625443387</v>
      </c>
      <c r="I2601" t="s">
        <v>131</v>
      </c>
      <c r="J2601" t="s">
        <v>397</v>
      </c>
      <c r="K2601" t="s">
        <v>1402</v>
      </c>
      <c r="L2601" t="s">
        <v>12944</v>
      </c>
      <c r="M2601" t="s">
        <v>12945</v>
      </c>
      <c r="P2601" s="31" t="str">
        <f t="shared" si="123"/>
        <v>Grameen Homeo Hall  (Dr.Kamal Hosan)</v>
      </c>
    </row>
    <row r="2602" spans="1:16" hidden="1">
      <c r="A2602" t="str">
        <f t="shared" si="121"/>
        <v>26-442</v>
      </c>
      <c r="B2602">
        <f t="shared" si="122"/>
        <v>26</v>
      </c>
      <c r="C2602">
        <v>442</v>
      </c>
      <c r="D2602" t="s">
        <v>17000</v>
      </c>
      <c r="E2602" t="s">
        <v>12302</v>
      </c>
      <c r="F2602">
        <v>11489</v>
      </c>
      <c r="G2602" t="s">
        <v>1631</v>
      </c>
      <c r="H2602">
        <v>1882593820</v>
      </c>
      <c r="I2602" t="s">
        <v>131</v>
      </c>
      <c r="J2602" t="s">
        <v>230</v>
      </c>
      <c r="K2602" t="s">
        <v>1402</v>
      </c>
      <c r="L2602" t="s">
        <v>5646</v>
      </c>
      <c r="M2602" t="s">
        <v>12303</v>
      </c>
      <c r="P2602" s="31" t="str">
        <f t="shared" si="123"/>
        <v>Habib Homeo Hall (Dr.Salauddin )</v>
      </c>
    </row>
    <row r="2603" spans="1:16" hidden="1">
      <c r="A2603" t="str">
        <f t="shared" si="121"/>
        <v>27-442</v>
      </c>
      <c r="B2603">
        <f t="shared" si="122"/>
        <v>27</v>
      </c>
      <c r="C2603">
        <v>442</v>
      </c>
      <c r="D2603" t="s">
        <v>17000</v>
      </c>
      <c r="E2603" t="s">
        <v>3192</v>
      </c>
      <c r="F2603">
        <v>6885</v>
      </c>
      <c r="G2603" t="s">
        <v>5590</v>
      </c>
      <c r="H2603">
        <v>1818200933</v>
      </c>
      <c r="I2603" t="s">
        <v>2104</v>
      </c>
      <c r="J2603" t="s">
        <v>132</v>
      </c>
      <c r="K2603" t="s">
        <v>133</v>
      </c>
      <c r="L2603" t="s">
        <v>5588</v>
      </c>
      <c r="M2603" t="s">
        <v>5589</v>
      </c>
      <c r="P2603" s="31" t="str">
        <f t="shared" si="123"/>
        <v>Harun Homeo Hall (Dr. Arif)</v>
      </c>
    </row>
    <row r="2604" spans="1:16" hidden="1">
      <c r="A2604" t="str">
        <f t="shared" si="121"/>
        <v>28-442</v>
      </c>
      <c r="B2604">
        <f t="shared" si="122"/>
        <v>28</v>
      </c>
      <c r="C2604">
        <v>442</v>
      </c>
      <c r="D2604" t="s">
        <v>17000</v>
      </c>
      <c r="E2604" t="s">
        <v>5476</v>
      </c>
      <c r="F2604">
        <v>6903</v>
      </c>
      <c r="G2604" t="s">
        <v>5622</v>
      </c>
      <c r="H2604">
        <v>1711517418</v>
      </c>
      <c r="I2604" t="s">
        <v>2104</v>
      </c>
      <c r="J2604" t="s">
        <v>172</v>
      </c>
      <c r="K2604" t="s">
        <v>152</v>
      </c>
      <c r="L2604" t="s">
        <v>2212</v>
      </c>
      <c r="M2604" t="s">
        <v>5618</v>
      </c>
      <c r="P2604" s="31" t="str">
        <f t="shared" si="123"/>
        <v>High Homeo Hall (Dr. Abdul High)</v>
      </c>
    </row>
    <row r="2605" spans="1:16" hidden="1">
      <c r="A2605" t="str">
        <f t="shared" si="121"/>
        <v>29-442</v>
      </c>
      <c r="B2605">
        <f t="shared" si="122"/>
        <v>29</v>
      </c>
      <c r="C2605">
        <v>442</v>
      </c>
      <c r="D2605" t="s">
        <v>17000</v>
      </c>
      <c r="E2605" t="s">
        <v>14435</v>
      </c>
      <c r="F2605">
        <v>12481</v>
      </c>
      <c r="G2605" t="s">
        <v>14436</v>
      </c>
      <c r="H2605">
        <v>1760150012</v>
      </c>
      <c r="I2605" t="s">
        <v>131</v>
      </c>
      <c r="J2605" t="s">
        <v>172</v>
      </c>
      <c r="K2605" t="s">
        <v>1315</v>
      </c>
      <c r="L2605" t="s">
        <v>14430</v>
      </c>
      <c r="M2605" t="s">
        <v>14437</v>
      </c>
      <c r="P2605" s="31" t="str">
        <f t="shared" si="123"/>
        <v>Hobi Dr.Homeo (Dr.Monir Hosan)</v>
      </c>
    </row>
    <row r="2606" spans="1:16" hidden="1">
      <c r="A2606" t="str">
        <f t="shared" si="121"/>
        <v>30-442</v>
      </c>
      <c r="B2606">
        <f t="shared" si="122"/>
        <v>30</v>
      </c>
      <c r="C2606">
        <v>442</v>
      </c>
      <c r="D2606" t="s">
        <v>17000</v>
      </c>
      <c r="E2606" t="s">
        <v>12298</v>
      </c>
      <c r="F2606">
        <v>11488</v>
      </c>
      <c r="G2606" t="s">
        <v>12299</v>
      </c>
      <c r="H2606">
        <v>1716250132</v>
      </c>
      <c r="I2606" t="s">
        <v>131</v>
      </c>
      <c r="J2606" t="s">
        <v>397</v>
      </c>
      <c r="K2606" t="s">
        <v>133</v>
      </c>
      <c r="L2606" t="s">
        <v>12300</v>
      </c>
      <c r="M2606" t="s">
        <v>12301</v>
      </c>
      <c r="P2606" s="31" t="str">
        <f t="shared" si="123"/>
        <v>Hossain Homeo Hall (Dr.Raju)</v>
      </c>
    </row>
    <row r="2607" spans="1:16" hidden="1">
      <c r="A2607" t="str">
        <f t="shared" si="121"/>
        <v>31-442</v>
      </c>
      <c r="B2607">
        <f t="shared" si="122"/>
        <v>31</v>
      </c>
      <c r="C2607">
        <v>442</v>
      </c>
      <c r="D2607" t="s">
        <v>17000</v>
      </c>
      <c r="E2607" t="s">
        <v>3188</v>
      </c>
      <c r="F2607">
        <v>6913</v>
      </c>
      <c r="G2607" t="s">
        <v>3480</v>
      </c>
      <c r="H2607">
        <v>1914340288</v>
      </c>
      <c r="I2607" t="s">
        <v>2104</v>
      </c>
      <c r="J2607" t="s">
        <v>397</v>
      </c>
      <c r="K2607" t="s">
        <v>138</v>
      </c>
      <c r="L2607" t="s">
        <v>2212</v>
      </c>
      <c r="M2607" t="s">
        <v>5635</v>
      </c>
      <c r="P2607" s="31" t="str">
        <f t="shared" si="123"/>
        <v>Hossain Homoeo Hall (Dr. Shohag)</v>
      </c>
    </row>
    <row r="2608" spans="1:16" hidden="1">
      <c r="A2608" t="str">
        <f t="shared" si="121"/>
        <v>32-442</v>
      </c>
      <c r="B2608">
        <f t="shared" si="122"/>
        <v>32</v>
      </c>
      <c r="C2608">
        <v>442</v>
      </c>
      <c r="D2608" t="s">
        <v>17000</v>
      </c>
      <c r="E2608" t="s">
        <v>5623</v>
      </c>
      <c r="F2608">
        <v>6904</v>
      </c>
      <c r="G2608" t="s">
        <v>5624</v>
      </c>
      <c r="H2608">
        <v>1839954068</v>
      </c>
      <c r="I2608" t="s">
        <v>2104</v>
      </c>
      <c r="J2608" t="s">
        <v>172</v>
      </c>
      <c r="K2608" t="s">
        <v>133</v>
      </c>
      <c r="L2608" t="s">
        <v>2212</v>
      </c>
      <c r="M2608" t="s">
        <v>5625</v>
      </c>
      <c r="P2608" s="31" t="str">
        <f t="shared" si="123"/>
        <v>Insan Homeo Hall (Dr. Shati)</v>
      </c>
    </row>
    <row r="2609" spans="1:16" hidden="1">
      <c r="A2609" t="str">
        <f t="shared" si="121"/>
        <v>33-442</v>
      </c>
      <c r="B2609">
        <f t="shared" si="122"/>
        <v>33</v>
      </c>
      <c r="C2609">
        <v>442</v>
      </c>
      <c r="D2609" t="s">
        <v>17000</v>
      </c>
      <c r="E2609" t="s">
        <v>5668</v>
      </c>
      <c r="F2609">
        <v>6936</v>
      </c>
      <c r="G2609" t="s">
        <v>5669</v>
      </c>
      <c r="H2609">
        <v>1818238853</v>
      </c>
      <c r="I2609" t="s">
        <v>2104</v>
      </c>
      <c r="J2609" t="s">
        <v>306</v>
      </c>
      <c r="K2609" t="s">
        <v>133</v>
      </c>
      <c r="L2609" t="s">
        <v>2212</v>
      </c>
      <c r="M2609" t="s">
        <v>5670</v>
      </c>
      <c r="P2609" s="31" t="str">
        <f t="shared" si="123"/>
        <v>Islam Homeo Hall (Dr. Nazmul Islam)</v>
      </c>
    </row>
    <row r="2610" spans="1:16" hidden="1">
      <c r="A2610" t="str">
        <f t="shared" si="121"/>
        <v>34-442</v>
      </c>
      <c r="B2610">
        <f t="shared" si="122"/>
        <v>34</v>
      </c>
      <c r="C2610">
        <v>442</v>
      </c>
      <c r="D2610" t="s">
        <v>17000</v>
      </c>
      <c r="E2610" t="s">
        <v>3525</v>
      </c>
      <c r="F2610">
        <v>6919</v>
      </c>
      <c r="G2610" t="s">
        <v>5643</v>
      </c>
      <c r="H2610">
        <v>1732329242</v>
      </c>
      <c r="I2610" t="s">
        <v>2104</v>
      </c>
      <c r="J2610" t="s">
        <v>397</v>
      </c>
      <c r="K2610" t="s">
        <v>138</v>
      </c>
      <c r="L2610" t="s">
        <v>2212</v>
      </c>
      <c r="M2610" t="s">
        <v>1237</v>
      </c>
      <c r="P2610" s="31" t="str">
        <f t="shared" si="123"/>
        <v>Jalal Homeo Hall (Dr. Jalal)</v>
      </c>
    </row>
    <row r="2611" spans="1:16" hidden="1">
      <c r="A2611" t="str">
        <f t="shared" si="121"/>
        <v>35-442</v>
      </c>
      <c r="B2611">
        <f t="shared" si="122"/>
        <v>35</v>
      </c>
      <c r="C2611">
        <v>442</v>
      </c>
      <c r="D2611" t="s">
        <v>17000</v>
      </c>
      <c r="E2611" t="s">
        <v>14428</v>
      </c>
      <c r="F2611">
        <v>12479</v>
      </c>
      <c r="G2611" t="s">
        <v>14429</v>
      </c>
      <c r="H2611">
        <v>1712014177</v>
      </c>
      <c r="I2611" t="s">
        <v>131</v>
      </c>
      <c r="J2611" t="s">
        <v>172</v>
      </c>
      <c r="K2611" t="s">
        <v>1402</v>
      </c>
      <c r="L2611" t="s">
        <v>14430</v>
      </c>
      <c r="M2611" t="s">
        <v>14431</v>
      </c>
      <c r="P2611" s="31" t="str">
        <f t="shared" si="123"/>
        <v>Jaman Homeo Compalax (Dr.Monirujaman(Monir))</v>
      </c>
    </row>
    <row r="2612" spans="1:16" hidden="1">
      <c r="A2612" t="str">
        <f t="shared" si="121"/>
        <v>36-442</v>
      </c>
      <c r="B2612">
        <f t="shared" si="122"/>
        <v>36</v>
      </c>
      <c r="C2612">
        <v>442</v>
      </c>
      <c r="D2612" t="s">
        <v>17000</v>
      </c>
      <c r="E2612" t="s">
        <v>12345</v>
      </c>
      <c r="F2612">
        <v>11506</v>
      </c>
      <c r="G2612" t="s">
        <v>12346</v>
      </c>
      <c r="H2612">
        <v>1715049381</v>
      </c>
      <c r="I2612" t="s">
        <v>131</v>
      </c>
      <c r="J2612" t="s">
        <v>230</v>
      </c>
      <c r="K2612" t="s">
        <v>1315</v>
      </c>
      <c r="L2612" t="s">
        <v>12300</v>
      </c>
      <c r="M2612" t="s">
        <v>12347</v>
      </c>
      <c r="P2612" s="31" t="str">
        <f t="shared" si="123"/>
        <v>Jaman Homeo Farmase (Dr. Ohadujaman)</v>
      </c>
    </row>
    <row r="2613" spans="1:16" hidden="1">
      <c r="A2613" t="str">
        <f t="shared" si="121"/>
        <v>37-442</v>
      </c>
      <c r="B2613">
        <f t="shared" si="122"/>
        <v>37</v>
      </c>
      <c r="C2613">
        <v>442</v>
      </c>
      <c r="D2613" t="s">
        <v>17000</v>
      </c>
      <c r="E2613" t="s">
        <v>5549</v>
      </c>
      <c r="F2613">
        <v>6894</v>
      </c>
      <c r="G2613" t="s">
        <v>5605</v>
      </c>
      <c r="H2613">
        <v>1950478847</v>
      </c>
      <c r="I2613" t="s">
        <v>2104</v>
      </c>
      <c r="J2613" t="s">
        <v>132</v>
      </c>
      <c r="K2613" t="s">
        <v>152</v>
      </c>
      <c r="L2613" t="s">
        <v>5588</v>
      </c>
      <c r="M2613" t="s">
        <v>5588</v>
      </c>
      <c r="P2613" s="31" t="str">
        <f t="shared" si="123"/>
        <v>Jannat Homeo Hal (Dr. Mannan)</v>
      </c>
    </row>
    <row r="2614" spans="1:16" hidden="1">
      <c r="A2614" t="str">
        <f t="shared" si="121"/>
        <v>38-442</v>
      </c>
      <c r="B2614">
        <f t="shared" si="122"/>
        <v>38</v>
      </c>
      <c r="C2614">
        <v>442</v>
      </c>
      <c r="D2614" t="s">
        <v>17000</v>
      </c>
      <c r="E2614" t="s">
        <v>373</v>
      </c>
      <c r="F2614">
        <v>6922</v>
      </c>
      <c r="G2614" t="s">
        <v>5647</v>
      </c>
      <c r="H2614">
        <v>1743631315</v>
      </c>
      <c r="I2614" t="s">
        <v>2104</v>
      </c>
      <c r="J2614" t="s">
        <v>230</v>
      </c>
      <c r="K2614" t="s">
        <v>133</v>
      </c>
      <c r="L2614" t="s">
        <v>5646</v>
      </c>
      <c r="M2614" t="s">
        <v>5646</v>
      </c>
      <c r="P2614" s="31" t="str">
        <f t="shared" si="123"/>
        <v>Janopriyo Homoeo Hall (Dr. Rokon)</v>
      </c>
    </row>
    <row r="2615" spans="1:16" hidden="1">
      <c r="A2615" t="str">
        <f t="shared" si="121"/>
        <v>39-442</v>
      </c>
      <c r="B2615">
        <f t="shared" si="122"/>
        <v>39</v>
      </c>
      <c r="C2615">
        <v>442</v>
      </c>
      <c r="D2615" t="s">
        <v>17000</v>
      </c>
      <c r="E2615" t="s">
        <v>2128</v>
      </c>
      <c r="F2615">
        <v>6911</v>
      </c>
      <c r="G2615" t="s">
        <v>5633</v>
      </c>
      <c r="H2615">
        <v>1752774135</v>
      </c>
      <c r="I2615" t="s">
        <v>2104</v>
      </c>
      <c r="J2615" t="s">
        <v>397</v>
      </c>
      <c r="K2615" t="s">
        <v>133</v>
      </c>
      <c r="L2615" t="s">
        <v>2212</v>
      </c>
      <c r="M2615" t="s">
        <v>1237</v>
      </c>
      <c r="P2615" s="31" t="str">
        <f t="shared" si="123"/>
        <v>Janoseba Homeo Hall (Dr. Rayhan)</v>
      </c>
    </row>
    <row r="2616" spans="1:16" hidden="1">
      <c r="A2616" t="str">
        <f t="shared" si="121"/>
        <v>40-442</v>
      </c>
      <c r="B2616">
        <f t="shared" si="122"/>
        <v>40</v>
      </c>
      <c r="C2616">
        <v>442</v>
      </c>
      <c r="D2616" t="s">
        <v>17000</v>
      </c>
      <c r="E2616" t="s">
        <v>12304</v>
      </c>
      <c r="F2616">
        <v>11490</v>
      </c>
      <c r="G2616" t="s">
        <v>12305</v>
      </c>
      <c r="H2616">
        <v>1713522276</v>
      </c>
      <c r="I2616" t="s">
        <v>131</v>
      </c>
      <c r="J2616" t="s">
        <v>230</v>
      </c>
      <c r="K2616" t="s">
        <v>152</v>
      </c>
      <c r="L2616" t="s">
        <v>5646</v>
      </c>
      <c r="M2616" t="s">
        <v>12303</v>
      </c>
      <c r="P2616" s="31" t="str">
        <f t="shared" si="123"/>
        <v>Jonosaba Homeo Hall (Dr.Hadeulla)</v>
      </c>
    </row>
    <row r="2617" spans="1:16" hidden="1">
      <c r="A2617" t="str">
        <f t="shared" si="121"/>
        <v>41-442</v>
      </c>
      <c r="B2617">
        <f t="shared" si="122"/>
        <v>41</v>
      </c>
      <c r="C2617">
        <v>442</v>
      </c>
      <c r="D2617" t="s">
        <v>17000</v>
      </c>
      <c r="E2617" t="s">
        <v>12351</v>
      </c>
      <c r="F2617">
        <v>11508</v>
      </c>
      <c r="G2617" t="s">
        <v>12305</v>
      </c>
      <c r="H2617">
        <v>185162579</v>
      </c>
      <c r="I2617" t="s">
        <v>131</v>
      </c>
      <c r="J2617" t="s">
        <v>230</v>
      </c>
      <c r="K2617" t="s">
        <v>1315</v>
      </c>
      <c r="L2617" t="s">
        <v>5646</v>
      </c>
      <c r="M2617" t="s">
        <v>12352</v>
      </c>
      <c r="P2617" s="31" t="str">
        <f t="shared" si="123"/>
        <v>Jonosaba Homeo Hall (Dr. Kaje Asraf Ali)</v>
      </c>
    </row>
    <row r="2618" spans="1:16" hidden="1">
      <c r="A2618" t="str">
        <f t="shared" si="121"/>
        <v>42-442</v>
      </c>
      <c r="B2618">
        <f t="shared" si="122"/>
        <v>42</v>
      </c>
      <c r="C2618">
        <v>442</v>
      </c>
      <c r="D2618" t="s">
        <v>17000</v>
      </c>
      <c r="E2618" t="s">
        <v>12326</v>
      </c>
      <c r="F2618">
        <v>11498</v>
      </c>
      <c r="G2618" t="s">
        <v>12327</v>
      </c>
      <c r="H2618">
        <v>1720971304</v>
      </c>
      <c r="I2618" t="s">
        <v>131</v>
      </c>
      <c r="J2618" t="s">
        <v>230</v>
      </c>
      <c r="K2618" t="s">
        <v>1402</v>
      </c>
      <c r="L2618" t="s">
        <v>5646</v>
      </c>
      <c r="M2618" t="s">
        <v>12328</v>
      </c>
      <c r="P2618" s="31" t="str">
        <f t="shared" si="123"/>
        <v>Kaje Homeo Hall (Dr.Kaje Joherul Hawk )</v>
      </c>
    </row>
    <row r="2619" spans="1:16" hidden="1">
      <c r="A2619" t="str">
        <f t="shared" si="121"/>
        <v>43-442</v>
      </c>
      <c r="B2619">
        <f t="shared" si="122"/>
        <v>43</v>
      </c>
      <c r="C2619">
        <v>442</v>
      </c>
      <c r="D2619" t="s">
        <v>17000</v>
      </c>
      <c r="E2619" t="s">
        <v>12309</v>
      </c>
      <c r="F2619">
        <v>11492</v>
      </c>
      <c r="G2619" t="s">
        <v>12310</v>
      </c>
      <c r="H2619">
        <v>1715229330</v>
      </c>
      <c r="I2619" t="s">
        <v>131</v>
      </c>
      <c r="J2619" t="s">
        <v>230</v>
      </c>
      <c r="K2619" t="s">
        <v>1315</v>
      </c>
      <c r="L2619" t="s">
        <v>5646</v>
      </c>
      <c r="M2619" t="s">
        <v>12308</v>
      </c>
      <c r="P2619" s="31" t="str">
        <f t="shared" si="123"/>
        <v>Kalak Homeo Hall (Dr.Salem Ahmed )</v>
      </c>
    </row>
    <row r="2620" spans="1:16" hidden="1">
      <c r="A2620" t="str">
        <f t="shared" si="121"/>
        <v>44-442</v>
      </c>
      <c r="B2620">
        <f t="shared" si="122"/>
        <v>44</v>
      </c>
      <c r="C2620">
        <v>442</v>
      </c>
      <c r="D2620" t="s">
        <v>17000</v>
      </c>
      <c r="E2620" t="s">
        <v>12320</v>
      </c>
      <c r="F2620">
        <v>11496</v>
      </c>
      <c r="G2620" t="s">
        <v>12321</v>
      </c>
      <c r="H2620">
        <v>1716252032</v>
      </c>
      <c r="I2620" t="s">
        <v>131</v>
      </c>
      <c r="J2620" t="s">
        <v>230</v>
      </c>
      <c r="K2620" t="s">
        <v>1402</v>
      </c>
      <c r="L2620" t="s">
        <v>5646</v>
      </c>
      <c r="M2620" t="s">
        <v>12322</v>
      </c>
      <c r="P2620" s="31" t="str">
        <f t="shared" si="123"/>
        <v>Kohenur Homeo Hall (Dr.Kajol Sak)</v>
      </c>
    </row>
    <row r="2621" spans="1:16" hidden="1">
      <c r="A2621" t="str">
        <f t="shared" si="121"/>
        <v>45-442</v>
      </c>
      <c r="B2621">
        <f t="shared" si="122"/>
        <v>45</v>
      </c>
      <c r="C2621">
        <v>442</v>
      </c>
      <c r="D2621" t="s">
        <v>17000</v>
      </c>
      <c r="E2621" t="s">
        <v>12306</v>
      </c>
      <c r="F2621">
        <v>11491</v>
      </c>
      <c r="G2621" t="s">
        <v>12307</v>
      </c>
      <c r="H2621">
        <v>1932913277</v>
      </c>
      <c r="I2621" t="s">
        <v>131</v>
      </c>
      <c r="J2621" t="s">
        <v>230</v>
      </c>
      <c r="K2621" t="s">
        <v>11942</v>
      </c>
      <c r="L2621" t="s">
        <v>5646</v>
      </c>
      <c r="M2621" t="s">
        <v>12308</v>
      </c>
      <c r="P2621" s="31" t="str">
        <f t="shared" si="123"/>
        <v>Kollin Homeo Hall  (Dr.Gofran Ullah )</v>
      </c>
    </row>
    <row r="2622" spans="1:16" hidden="1">
      <c r="A2622" t="str">
        <f t="shared" si="121"/>
        <v>46-442</v>
      </c>
      <c r="B2622">
        <f t="shared" si="122"/>
        <v>46</v>
      </c>
      <c r="C2622">
        <v>442</v>
      </c>
      <c r="D2622" t="s">
        <v>17000</v>
      </c>
      <c r="E2622" t="s">
        <v>5608</v>
      </c>
      <c r="F2622">
        <v>6896</v>
      </c>
      <c r="G2622" t="s">
        <v>5609</v>
      </c>
      <c r="H2622">
        <v>1952741990</v>
      </c>
      <c r="I2622" t="s">
        <v>2104</v>
      </c>
      <c r="J2622" t="s">
        <v>132</v>
      </c>
      <c r="K2622" t="s">
        <v>152</v>
      </c>
      <c r="L2622" t="s">
        <v>5607</v>
      </c>
      <c r="M2622" t="s">
        <v>5607</v>
      </c>
      <c r="P2622" s="31" t="str">
        <f t="shared" si="123"/>
        <v>Ma Homeo Hall (Dr. Anil)</v>
      </c>
    </row>
    <row r="2623" spans="1:16" hidden="1">
      <c r="A2623" t="str">
        <f t="shared" si="121"/>
        <v>47-442</v>
      </c>
      <c r="B2623">
        <f t="shared" si="122"/>
        <v>47</v>
      </c>
      <c r="C2623">
        <v>442</v>
      </c>
      <c r="D2623" t="s">
        <v>17000</v>
      </c>
      <c r="E2623" t="s">
        <v>5616</v>
      </c>
      <c r="F2623">
        <v>6899</v>
      </c>
      <c r="G2623" t="s">
        <v>1667</v>
      </c>
      <c r="H2623">
        <v>1731466881</v>
      </c>
      <c r="I2623" t="s">
        <v>2104</v>
      </c>
      <c r="J2623" t="s">
        <v>172</v>
      </c>
      <c r="K2623" t="s">
        <v>133</v>
      </c>
      <c r="L2623" t="s">
        <v>2212</v>
      </c>
      <c r="M2623" t="s">
        <v>5617</v>
      </c>
      <c r="P2623" s="31" t="str">
        <f t="shared" si="123"/>
        <v>Ma Homeo Hall (Dr. Shahina)</v>
      </c>
    </row>
    <row r="2624" spans="1:16" hidden="1">
      <c r="A2624" t="str">
        <f t="shared" si="121"/>
        <v>48-442</v>
      </c>
      <c r="B2624">
        <f t="shared" si="122"/>
        <v>48</v>
      </c>
      <c r="C2624">
        <v>442</v>
      </c>
      <c r="D2624" t="s">
        <v>17000</v>
      </c>
      <c r="E2624" t="s">
        <v>5606</v>
      </c>
      <c r="F2624">
        <v>6900</v>
      </c>
      <c r="G2624" t="s">
        <v>1667</v>
      </c>
      <c r="H2624">
        <v>1710829520</v>
      </c>
      <c r="I2624" t="s">
        <v>2104</v>
      </c>
      <c r="J2624" t="s">
        <v>172</v>
      </c>
      <c r="K2624" t="s">
        <v>152</v>
      </c>
      <c r="L2624" t="s">
        <v>2212</v>
      </c>
      <c r="M2624" t="s">
        <v>5618</v>
      </c>
      <c r="P2624" s="31" t="str">
        <f t="shared" si="123"/>
        <v>Ma Homeo Hall (Dr. Altaf)</v>
      </c>
    </row>
    <row r="2625" spans="1:16" hidden="1">
      <c r="A2625" t="str">
        <f t="shared" si="121"/>
        <v>49-442</v>
      </c>
      <c r="B2625">
        <f t="shared" si="122"/>
        <v>49</v>
      </c>
      <c r="C2625">
        <v>442</v>
      </c>
      <c r="D2625" t="s">
        <v>17000</v>
      </c>
      <c r="E2625" t="s">
        <v>5665</v>
      </c>
      <c r="F2625">
        <v>6934</v>
      </c>
      <c r="G2625" t="s">
        <v>5666</v>
      </c>
      <c r="H2625">
        <v>1821420860</v>
      </c>
      <c r="I2625" t="s">
        <v>2104</v>
      </c>
      <c r="J2625" t="s">
        <v>306</v>
      </c>
      <c r="K2625" t="s">
        <v>133</v>
      </c>
      <c r="L2625" t="s">
        <v>5660</v>
      </c>
      <c r="M2625" t="s">
        <v>5661</v>
      </c>
      <c r="P2625" s="31" t="str">
        <f t="shared" si="123"/>
        <v>Mamun Homeo Hall (Dr. Majibur Rahman)</v>
      </c>
    </row>
    <row r="2626" spans="1:16" hidden="1">
      <c r="A2626" t="str">
        <f t="shared" ref="A2626:A2689" si="124">B2626&amp;"-"&amp;C2626</f>
        <v>50-442</v>
      </c>
      <c r="B2626">
        <f t="shared" ref="B2626:B2689" si="125">IF(C2626=C2625,B2625+1,1)</f>
        <v>50</v>
      </c>
      <c r="C2626">
        <v>442</v>
      </c>
      <c r="D2626" t="s">
        <v>17000</v>
      </c>
      <c r="E2626" t="s">
        <v>14445</v>
      </c>
      <c r="F2626">
        <v>12485</v>
      </c>
      <c r="G2626" t="s">
        <v>14446</v>
      </c>
      <c r="H2626">
        <v>1760777973</v>
      </c>
      <c r="I2626" t="s">
        <v>131</v>
      </c>
      <c r="J2626" t="s">
        <v>397</v>
      </c>
      <c r="K2626" t="s">
        <v>1315</v>
      </c>
      <c r="L2626" t="s">
        <v>14447</v>
      </c>
      <c r="M2626" t="s">
        <v>14448</v>
      </c>
      <c r="P2626" s="31" t="str">
        <f t="shared" ref="P2626:P2689" si="126">PROPER(G2626&amp;" ("&amp;E2626&amp;")")</f>
        <v>Manik Homeo Hall  (Dr. Manik)</v>
      </c>
    </row>
    <row r="2627" spans="1:16" hidden="1">
      <c r="A2627" t="str">
        <f t="shared" si="124"/>
        <v>51-442</v>
      </c>
      <c r="B2627">
        <f t="shared" si="125"/>
        <v>51</v>
      </c>
      <c r="C2627">
        <v>442</v>
      </c>
      <c r="D2627" t="s">
        <v>17000</v>
      </c>
      <c r="E2627" t="s">
        <v>5658</v>
      </c>
      <c r="F2627">
        <v>6933</v>
      </c>
      <c r="G2627" t="s">
        <v>5663</v>
      </c>
      <c r="H2627">
        <v>1744278103</v>
      </c>
      <c r="I2627" t="s">
        <v>2104</v>
      </c>
      <c r="J2627" t="s">
        <v>306</v>
      </c>
      <c r="K2627" t="s">
        <v>138</v>
      </c>
      <c r="L2627" t="s">
        <v>5660</v>
      </c>
      <c r="M2627" t="s">
        <v>5664</v>
      </c>
      <c r="P2627" s="31" t="str">
        <f t="shared" si="126"/>
        <v>Marachairay Homeo Hall (Dr. Sarker)</v>
      </c>
    </row>
    <row r="2628" spans="1:16" hidden="1">
      <c r="A2628" t="str">
        <f t="shared" si="124"/>
        <v>52-442</v>
      </c>
      <c r="B2628">
        <f t="shared" si="125"/>
        <v>52</v>
      </c>
      <c r="C2628">
        <v>442</v>
      </c>
      <c r="D2628" t="s">
        <v>17000</v>
      </c>
      <c r="E2628" t="s">
        <v>12338</v>
      </c>
      <c r="F2628">
        <v>11503</v>
      </c>
      <c r="G2628" t="s">
        <v>12339</v>
      </c>
      <c r="H2628">
        <v>1716348590</v>
      </c>
      <c r="I2628" t="s">
        <v>131</v>
      </c>
      <c r="J2628" t="s">
        <v>230</v>
      </c>
      <c r="K2628" t="s">
        <v>1315</v>
      </c>
      <c r="L2628" t="s">
        <v>12300</v>
      </c>
      <c r="M2628" t="s">
        <v>12340</v>
      </c>
      <c r="P2628" s="31" t="str">
        <f t="shared" si="126"/>
        <v>Mastae Homeo Hall (Dr Iskandar Mahamud)</v>
      </c>
    </row>
    <row r="2629" spans="1:16" hidden="1">
      <c r="A2629" t="str">
        <f t="shared" si="124"/>
        <v>53-442</v>
      </c>
      <c r="B2629">
        <f t="shared" si="125"/>
        <v>53</v>
      </c>
      <c r="C2629">
        <v>442</v>
      </c>
      <c r="D2629" t="s">
        <v>17000</v>
      </c>
      <c r="E2629" t="s">
        <v>175</v>
      </c>
      <c r="F2629">
        <v>6935</v>
      </c>
      <c r="G2629" t="s">
        <v>2951</v>
      </c>
      <c r="H2629">
        <v>1721636180</v>
      </c>
      <c r="I2629" t="s">
        <v>2104</v>
      </c>
      <c r="J2629" t="s">
        <v>306</v>
      </c>
      <c r="K2629" t="s">
        <v>133</v>
      </c>
      <c r="L2629" t="s">
        <v>2212</v>
      </c>
      <c r="M2629" t="s">
        <v>5667</v>
      </c>
      <c r="P2629" s="31" t="str">
        <f t="shared" si="126"/>
        <v>Master Homeo Hall (Dr. Abdul Kadir)</v>
      </c>
    </row>
    <row r="2630" spans="1:16" hidden="1">
      <c r="A2630" t="str">
        <f t="shared" si="124"/>
        <v>54-442</v>
      </c>
      <c r="B2630">
        <f t="shared" si="125"/>
        <v>54</v>
      </c>
      <c r="C2630">
        <v>442</v>
      </c>
      <c r="D2630" t="s">
        <v>17000</v>
      </c>
      <c r="E2630" t="s">
        <v>412</v>
      </c>
      <c r="F2630">
        <v>6912</v>
      </c>
      <c r="G2630" t="s">
        <v>5634</v>
      </c>
      <c r="H2630">
        <v>1953978141</v>
      </c>
      <c r="I2630" t="s">
        <v>2104</v>
      </c>
      <c r="J2630" t="s">
        <v>397</v>
      </c>
      <c r="K2630" t="s">
        <v>133</v>
      </c>
      <c r="L2630" t="s">
        <v>2212</v>
      </c>
      <c r="M2630" t="s">
        <v>1237</v>
      </c>
      <c r="P2630" s="31" t="str">
        <f t="shared" si="126"/>
        <v>Masum Homeo Hall (Dr. Masum)</v>
      </c>
    </row>
    <row r="2631" spans="1:16" hidden="1">
      <c r="A2631" t="str">
        <f t="shared" si="124"/>
        <v>55-442</v>
      </c>
      <c r="B2631">
        <f t="shared" si="125"/>
        <v>55</v>
      </c>
      <c r="C2631">
        <v>442</v>
      </c>
      <c r="D2631" t="s">
        <v>17000</v>
      </c>
      <c r="E2631" t="s">
        <v>12950</v>
      </c>
      <c r="F2631">
        <v>11764</v>
      </c>
      <c r="G2631" t="s">
        <v>12951</v>
      </c>
      <c r="H2631">
        <v>1712669948</v>
      </c>
      <c r="I2631" t="s">
        <v>131</v>
      </c>
      <c r="J2631" t="s">
        <v>132</v>
      </c>
      <c r="K2631" t="s">
        <v>1402</v>
      </c>
      <c r="L2631" t="s">
        <v>5588</v>
      </c>
      <c r="M2631" t="s">
        <v>12952</v>
      </c>
      <c r="P2631" s="31" t="str">
        <f t="shared" si="126"/>
        <v>Mayar Doya Homeo Cikissaloy (Dr.Kaji Moniruj Jaman (Jaman))</v>
      </c>
    </row>
    <row r="2632" spans="1:16" hidden="1">
      <c r="A2632" t="str">
        <f t="shared" si="124"/>
        <v>56-442</v>
      </c>
      <c r="B2632">
        <f t="shared" si="125"/>
        <v>56</v>
      </c>
      <c r="C2632">
        <v>442</v>
      </c>
      <c r="D2632" t="s">
        <v>17000</v>
      </c>
      <c r="E2632" t="s">
        <v>5603</v>
      </c>
      <c r="F2632">
        <v>6893</v>
      </c>
      <c r="G2632" t="s">
        <v>5604</v>
      </c>
      <c r="H2632">
        <v>1712669948</v>
      </c>
      <c r="I2632" t="s">
        <v>2104</v>
      </c>
      <c r="J2632" t="s">
        <v>132</v>
      </c>
      <c r="K2632" t="s">
        <v>152</v>
      </c>
      <c r="L2632" t="s">
        <v>5588</v>
      </c>
      <c r="M2632" t="s">
        <v>5589</v>
      </c>
      <c r="P2632" s="31" t="str">
        <f t="shared" si="126"/>
        <v>Mayer Dua Homeo Hall (Dr. Zaman)</v>
      </c>
    </row>
    <row r="2633" spans="1:16" hidden="1">
      <c r="A2633" t="str">
        <f t="shared" si="124"/>
        <v>57-442</v>
      </c>
      <c r="B2633">
        <f t="shared" si="125"/>
        <v>57</v>
      </c>
      <c r="C2633">
        <v>442</v>
      </c>
      <c r="D2633" t="s">
        <v>17000</v>
      </c>
      <c r="E2633" t="s">
        <v>691</v>
      </c>
      <c r="F2633">
        <v>6929</v>
      </c>
      <c r="G2633" t="s">
        <v>5657</v>
      </c>
      <c r="H2633">
        <v>1728476922</v>
      </c>
      <c r="I2633" t="s">
        <v>2104</v>
      </c>
      <c r="J2633" t="s">
        <v>230</v>
      </c>
      <c r="K2633" t="s">
        <v>138</v>
      </c>
      <c r="L2633" t="s">
        <v>5646</v>
      </c>
      <c r="M2633" t="s">
        <v>5656</v>
      </c>
      <c r="P2633" s="31" t="str">
        <f t="shared" si="126"/>
        <v>Mizan Homeo Hall (Dr. Mizan)</v>
      </c>
    </row>
    <row r="2634" spans="1:16" hidden="1">
      <c r="A2634" t="str">
        <f t="shared" si="124"/>
        <v>58-442</v>
      </c>
      <c r="B2634">
        <f t="shared" si="125"/>
        <v>58</v>
      </c>
      <c r="C2634">
        <v>442</v>
      </c>
      <c r="D2634" t="s">
        <v>17000</v>
      </c>
      <c r="E2634" t="s">
        <v>12341</v>
      </c>
      <c r="F2634">
        <v>11504</v>
      </c>
      <c r="G2634" t="s">
        <v>12342</v>
      </c>
      <c r="H2634">
        <v>1874069907</v>
      </c>
      <c r="I2634" t="s">
        <v>131</v>
      </c>
      <c r="J2634" t="s">
        <v>230</v>
      </c>
      <c r="K2634" t="s">
        <v>1315</v>
      </c>
      <c r="L2634" t="s">
        <v>12300</v>
      </c>
      <c r="M2634" t="s">
        <v>12301</v>
      </c>
      <c r="P2634" s="31" t="str">
        <f t="shared" si="126"/>
        <v>Mofej Uddin Homeo Farmase (Dr.Abdullah Al Sebli)</v>
      </c>
    </row>
    <row r="2635" spans="1:16" hidden="1">
      <c r="A2635" t="str">
        <f t="shared" si="124"/>
        <v>59-442</v>
      </c>
      <c r="B2635">
        <f t="shared" si="125"/>
        <v>59</v>
      </c>
      <c r="C2635">
        <v>442</v>
      </c>
      <c r="D2635" t="s">
        <v>17000</v>
      </c>
      <c r="E2635" t="s">
        <v>12938</v>
      </c>
      <c r="F2635">
        <v>11759</v>
      </c>
      <c r="G2635" t="s">
        <v>12939</v>
      </c>
      <c r="H2635">
        <v>1727204988</v>
      </c>
      <c r="I2635" t="s">
        <v>131</v>
      </c>
      <c r="J2635" t="s">
        <v>397</v>
      </c>
      <c r="K2635" t="s">
        <v>1315</v>
      </c>
      <c r="L2635" t="s">
        <v>5614</v>
      </c>
      <c r="M2635" t="s">
        <v>12928</v>
      </c>
      <c r="P2635" s="31" t="str">
        <f t="shared" si="126"/>
        <v>Mollah Home Hall  (Dr. Mofej Uddin Mollah )</v>
      </c>
    </row>
    <row r="2636" spans="1:16" hidden="1">
      <c r="A2636" t="str">
        <f t="shared" si="124"/>
        <v>60-442</v>
      </c>
      <c r="B2636">
        <f t="shared" si="125"/>
        <v>60</v>
      </c>
      <c r="C2636">
        <v>442</v>
      </c>
      <c r="D2636" t="s">
        <v>17000</v>
      </c>
      <c r="E2636" t="s">
        <v>11284</v>
      </c>
      <c r="F2636">
        <v>11163</v>
      </c>
      <c r="G2636" t="s">
        <v>17141</v>
      </c>
      <c r="H2636">
        <v>1934448084</v>
      </c>
      <c r="I2636">
        <v>0</v>
      </c>
      <c r="J2636">
        <v>0</v>
      </c>
      <c r="K2636" t="s">
        <v>138</v>
      </c>
      <c r="L2636" t="s">
        <v>2648</v>
      </c>
      <c r="M2636" t="s">
        <v>2648</v>
      </c>
      <c r="P2636" s="31" t="str">
        <f t="shared" si="126"/>
        <v>Mpo- Mohebbulla-Norshingdi (Self Stock)</v>
      </c>
    </row>
    <row r="2637" spans="1:16" hidden="1">
      <c r="A2637" t="str">
        <f t="shared" si="124"/>
        <v>61-442</v>
      </c>
      <c r="B2637">
        <f t="shared" si="125"/>
        <v>61</v>
      </c>
      <c r="C2637">
        <v>442</v>
      </c>
      <c r="D2637" t="s">
        <v>17000</v>
      </c>
      <c r="E2637" t="s">
        <v>5673</v>
      </c>
      <c r="F2637">
        <v>6938</v>
      </c>
      <c r="G2637" t="s">
        <v>5674</v>
      </c>
      <c r="H2637">
        <v>1962367887</v>
      </c>
      <c r="I2637" t="s">
        <v>2104</v>
      </c>
      <c r="J2637" t="s">
        <v>306</v>
      </c>
      <c r="K2637" t="s">
        <v>133</v>
      </c>
      <c r="L2637" t="s">
        <v>2212</v>
      </c>
      <c r="M2637" t="s">
        <v>5675</v>
      </c>
      <c r="P2637" s="31" t="str">
        <f t="shared" si="126"/>
        <v>Mr Khan (Dr. Ferduis Hossain)</v>
      </c>
    </row>
    <row r="2638" spans="1:16" hidden="1">
      <c r="A2638" t="str">
        <f t="shared" si="124"/>
        <v>62-442</v>
      </c>
      <c r="B2638">
        <f t="shared" si="125"/>
        <v>62</v>
      </c>
      <c r="C2638">
        <v>442</v>
      </c>
      <c r="D2638" t="s">
        <v>17000</v>
      </c>
      <c r="E2638" t="s">
        <v>12932</v>
      </c>
      <c r="F2638">
        <v>11757</v>
      </c>
      <c r="G2638" t="s">
        <v>12933</v>
      </c>
      <c r="H2638">
        <v>1750143984</v>
      </c>
      <c r="I2638" t="s">
        <v>131</v>
      </c>
      <c r="J2638" t="s">
        <v>397</v>
      </c>
      <c r="K2638" t="s">
        <v>1315</v>
      </c>
      <c r="L2638" t="s">
        <v>5614</v>
      </c>
      <c r="M2638" t="s">
        <v>12934</v>
      </c>
      <c r="P2638" s="31" t="str">
        <f t="shared" si="126"/>
        <v>Mugol Homeo Hall  (Dr.Mujohedul Islam (Mugol))</v>
      </c>
    </row>
    <row r="2639" spans="1:16" hidden="1">
      <c r="A2639" t="str">
        <f t="shared" si="124"/>
        <v>63-442</v>
      </c>
      <c r="B2639">
        <f t="shared" si="125"/>
        <v>63</v>
      </c>
      <c r="C2639">
        <v>442</v>
      </c>
      <c r="D2639" t="s">
        <v>17000</v>
      </c>
      <c r="E2639" t="s">
        <v>5596</v>
      </c>
      <c r="F2639">
        <v>6889</v>
      </c>
      <c r="G2639" t="s">
        <v>5597</v>
      </c>
      <c r="H2639">
        <v>1960307422</v>
      </c>
      <c r="I2639" t="s">
        <v>2104</v>
      </c>
      <c r="J2639" t="s">
        <v>132</v>
      </c>
      <c r="K2639" t="s">
        <v>152</v>
      </c>
      <c r="L2639" t="s">
        <v>5588</v>
      </c>
      <c r="M2639" t="s">
        <v>5589</v>
      </c>
      <c r="P2639" s="31" t="str">
        <f t="shared" si="126"/>
        <v>Muklahnibarin (Dr. Muklah)</v>
      </c>
    </row>
    <row r="2640" spans="1:16" hidden="1">
      <c r="A2640" t="str">
        <f t="shared" si="124"/>
        <v>64-442</v>
      </c>
      <c r="B2640">
        <f t="shared" si="125"/>
        <v>64</v>
      </c>
      <c r="C2640">
        <v>442</v>
      </c>
      <c r="D2640" t="s">
        <v>17000</v>
      </c>
      <c r="E2640" t="s">
        <v>5631</v>
      </c>
      <c r="F2640">
        <v>6909</v>
      </c>
      <c r="G2640" t="s">
        <v>5632</v>
      </c>
      <c r="H2640">
        <v>1727204988</v>
      </c>
      <c r="I2640" t="s">
        <v>2104</v>
      </c>
      <c r="J2640" t="s">
        <v>172</v>
      </c>
      <c r="K2640" t="s">
        <v>152</v>
      </c>
      <c r="L2640" t="s">
        <v>5614</v>
      </c>
      <c r="M2640" t="s">
        <v>5615</v>
      </c>
      <c r="P2640" s="31" t="str">
        <f t="shared" si="126"/>
        <v>Mulla Homeo Hall (Dr. Mafij Uddin)</v>
      </c>
    </row>
    <row r="2641" spans="1:16" hidden="1">
      <c r="A2641" t="str">
        <f t="shared" si="124"/>
        <v>65-442</v>
      </c>
      <c r="B2641">
        <f t="shared" si="125"/>
        <v>65</v>
      </c>
      <c r="C2641">
        <v>442</v>
      </c>
      <c r="D2641" t="s">
        <v>17000</v>
      </c>
      <c r="E2641" t="s">
        <v>5612</v>
      </c>
      <c r="F2641">
        <v>6898</v>
      </c>
      <c r="G2641" t="s">
        <v>5613</v>
      </c>
      <c r="H2641">
        <v>1913508796</v>
      </c>
      <c r="I2641" t="s">
        <v>2104</v>
      </c>
      <c r="J2641" t="s">
        <v>172</v>
      </c>
      <c r="K2641" t="s">
        <v>152</v>
      </c>
      <c r="L2641" t="s">
        <v>5614</v>
      </c>
      <c r="M2641" t="s">
        <v>5615</v>
      </c>
      <c r="P2641" s="31" t="str">
        <f t="shared" si="126"/>
        <v>Mullah Homeo Hall (Dr. Saifullah)</v>
      </c>
    </row>
    <row r="2642" spans="1:16" hidden="1">
      <c r="A2642" t="str">
        <f t="shared" si="124"/>
        <v>66-442</v>
      </c>
      <c r="B2642">
        <f t="shared" si="125"/>
        <v>66</v>
      </c>
      <c r="C2642">
        <v>442</v>
      </c>
      <c r="D2642" t="s">
        <v>17000</v>
      </c>
      <c r="E2642" t="s">
        <v>5638</v>
      </c>
      <c r="F2642">
        <v>6916</v>
      </c>
      <c r="G2642" t="s">
        <v>5639</v>
      </c>
      <c r="H2642">
        <v>1716554224</v>
      </c>
      <c r="I2642" t="s">
        <v>2104</v>
      </c>
      <c r="J2642" t="s">
        <v>397</v>
      </c>
      <c r="K2642" t="s">
        <v>133</v>
      </c>
      <c r="L2642" t="s">
        <v>2212</v>
      </c>
      <c r="M2642" t="s">
        <v>5635</v>
      </c>
      <c r="P2642" s="31" t="str">
        <f t="shared" si="126"/>
        <v>Muslim Homeo Hall (Dr. Muslim)</v>
      </c>
    </row>
    <row r="2643" spans="1:16" hidden="1">
      <c r="A2643" t="str">
        <f t="shared" si="124"/>
        <v>67-442</v>
      </c>
      <c r="B2643">
        <f t="shared" si="125"/>
        <v>67</v>
      </c>
      <c r="C2643">
        <v>442</v>
      </c>
      <c r="D2643" t="s">
        <v>17000</v>
      </c>
      <c r="E2643" t="s">
        <v>12940</v>
      </c>
      <c r="F2643">
        <v>11760</v>
      </c>
      <c r="G2643" t="s">
        <v>12941</v>
      </c>
      <c r="H2643">
        <v>1712907004</v>
      </c>
      <c r="I2643" t="s">
        <v>131</v>
      </c>
      <c r="J2643" t="s">
        <v>397</v>
      </c>
      <c r="K2643" t="s">
        <v>1402</v>
      </c>
      <c r="L2643" t="s">
        <v>5614</v>
      </c>
      <c r="M2643" t="s">
        <v>12928</v>
      </c>
      <c r="P2643" s="31" t="str">
        <f t="shared" si="126"/>
        <v>Najim Home Hall  (Dr.Najimoddin Mollah )</v>
      </c>
    </row>
    <row r="2644" spans="1:16" hidden="1">
      <c r="A2644" t="str">
        <f t="shared" si="124"/>
        <v>68-442</v>
      </c>
      <c r="B2644">
        <f t="shared" si="125"/>
        <v>68</v>
      </c>
      <c r="C2644">
        <v>442</v>
      </c>
      <c r="D2644" t="s">
        <v>17000</v>
      </c>
      <c r="E2644" t="s">
        <v>533</v>
      </c>
      <c r="F2644">
        <v>11502</v>
      </c>
      <c r="G2644" t="s">
        <v>12337</v>
      </c>
      <c r="H2644">
        <v>1818929710</v>
      </c>
      <c r="I2644" t="s">
        <v>131</v>
      </c>
      <c r="J2644" t="s">
        <v>230</v>
      </c>
      <c r="K2644" t="s">
        <v>11942</v>
      </c>
      <c r="L2644" t="s">
        <v>5646</v>
      </c>
      <c r="M2644" t="s">
        <v>5656</v>
      </c>
      <c r="P2644" s="31" t="str">
        <f t="shared" si="126"/>
        <v>Nasonal Homeo Hall (Dr. Melon)</v>
      </c>
    </row>
    <row r="2645" spans="1:16" hidden="1">
      <c r="A2645" t="str">
        <f t="shared" si="124"/>
        <v>69-442</v>
      </c>
      <c r="B2645">
        <f t="shared" si="125"/>
        <v>69</v>
      </c>
      <c r="C2645">
        <v>442</v>
      </c>
      <c r="D2645" t="s">
        <v>17000</v>
      </c>
      <c r="E2645" t="s">
        <v>2625</v>
      </c>
      <c r="F2645">
        <v>6914</v>
      </c>
      <c r="G2645" t="s">
        <v>144</v>
      </c>
      <c r="H2645">
        <v>1772246242</v>
      </c>
      <c r="I2645" t="s">
        <v>2104</v>
      </c>
      <c r="J2645" t="s">
        <v>397</v>
      </c>
      <c r="K2645" t="s">
        <v>138</v>
      </c>
      <c r="L2645" t="s">
        <v>2212</v>
      </c>
      <c r="M2645" t="s">
        <v>5635</v>
      </c>
      <c r="P2645" s="31" t="str">
        <f t="shared" si="126"/>
        <v>Niramoy Homoeo Hall (Dr. Aziz)</v>
      </c>
    </row>
    <row r="2646" spans="1:16" hidden="1">
      <c r="A2646" t="str">
        <f t="shared" si="124"/>
        <v>70-442</v>
      </c>
      <c r="B2646">
        <f t="shared" si="125"/>
        <v>70</v>
      </c>
      <c r="C2646">
        <v>442</v>
      </c>
      <c r="D2646" t="s">
        <v>17000</v>
      </c>
      <c r="E2646" t="s">
        <v>12929</v>
      </c>
      <c r="F2646">
        <v>11756</v>
      </c>
      <c r="G2646" t="s">
        <v>12930</v>
      </c>
      <c r="H2646">
        <v>1913590336</v>
      </c>
      <c r="I2646" t="s">
        <v>131</v>
      </c>
      <c r="J2646" t="s">
        <v>397</v>
      </c>
      <c r="K2646" t="s">
        <v>152</v>
      </c>
      <c r="L2646" t="s">
        <v>5614</v>
      </c>
      <c r="M2646" t="s">
        <v>12931</v>
      </c>
      <c r="P2646" s="31" t="str">
        <f t="shared" si="126"/>
        <v>Oboni Homeo Hall  (Dr.Hora Kasno Dabonat)</v>
      </c>
    </row>
    <row r="2647" spans="1:16" hidden="1">
      <c r="A2647" t="str">
        <f t="shared" si="124"/>
        <v>71-442</v>
      </c>
      <c r="B2647">
        <f t="shared" si="125"/>
        <v>71</v>
      </c>
      <c r="C2647">
        <v>442</v>
      </c>
      <c r="D2647" t="s">
        <v>17000</v>
      </c>
      <c r="E2647" t="s">
        <v>5610</v>
      </c>
      <c r="F2647">
        <v>6897</v>
      </c>
      <c r="G2647" t="s">
        <v>5611</v>
      </c>
      <c r="H2647">
        <v>1954011169</v>
      </c>
      <c r="I2647" t="s">
        <v>2104</v>
      </c>
      <c r="J2647" t="s">
        <v>132</v>
      </c>
      <c r="K2647" t="s">
        <v>133</v>
      </c>
      <c r="L2647" t="s">
        <v>5607</v>
      </c>
      <c r="M2647" t="s">
        <v>5607</v>
      </c>
      <c r="P2647" s="31" t="str">
        <f t="shared" si="126"/>
        <v>Panna Homeo Hall (Dr. Manjur)</v>
      </c>
    </row>
    <row r="2648" spans="1:16" hidden="1">
      <c r="A2648" t="str">
        <f t="shared" si="124"/>
        <v>72-442</v>
      </c>
      <c r="B2648">
        <f t="shared" si="125"/>
        <v>72</v>
      </c>
      <c r="C2648">
        <v>442</v>
      </c>
      <c r="D2648" t="s">
        <v>17000</v>
      </c>
      <c r="E2648" t="s">
        <v>901</v>
      </c>
      <c r="F2648">
        <v>6931</v>
      </c>
      <c r="G2648" t="s">
        <v>5659</v>
      </c>
      <c r="H2648">
        <v>1913480682</v>
      </c>
      <c r="I2648" t="s">
        <v>2104</v>
      </c>
      <c r="J2648" t="s">
        <v>306</v>
      </c>
      <c r="K2648" t="s">
        <v>138</v>
      </c>
      <c r="L2648" t="s">
        <v>5660</v>
      </c>
      <c r="M2648" t="s">
        <v>5661</v>
      </c>
      <c r="P2648" s="31" t="str">
        <f t="shared" si="126"/>
        <v>Paramount Homeo Hall (Dr. Anowar)</v>
      </c>
    </row>
    <row r="2649" spans="1:16" hidden="1">
      <c r="A2649" t="str">
        <f t="shared" si="124"/>
        <v>73-442</v>
      </c>
      <c r="B2649">
        <f t="shared" si="125"/>
        <v>73</v>
      </c>
      <c r="C2649">
        <v>442</v>
      </c>
      <c r="D2649" t="s">
        <v>17000</v>
      </c>
      <c r="E2649" t="s">
        <v>14432</v>
      </c>
      <c r="F2649">
        <v>12480</v>
      </c>
      <c r="G2649" t="s">
        <v>14433</v>
      </c>
      <c r="H2649">
        <v>1912985301</v>
      </c>
      <c r="I2649" t="s">
        <v>131</v>
      </c>
      <c r="J2649" t="s">
        <v>172</v>
      </c>
      <c r="K2649" t="s">
        <v>1315</v>
      </c>
      <c r="L2649" t="s">
        <v>14430</v>
      </c>
      <c r="M2649" t="s">
        <v>14434</v>
      </c>
      <c r="P2649" s="31" t="str">
        <f t="shared" si="126"/>
        <v>Porfasar Homeo Hall  (Dr.Abul Kalam Ajat)</v>
      </c>
    </row>
    <row r="2650" spans="1:16" hidden="1">
      <c r="A2650" t="str">
        <f t="shared" si="124"/>
        <v>74-442</v>
      </c>
      <c r="B2650">
        <f t="shared" si="125"/>
        <v>74</v>
      </c>
      <c r="C2650">
        <v>442</v>
      </c>
      <c r="D2650" t="s">
        <v>17000</v>
      </c>
      <c r="E2650" t="s">
        <v>12323</v>
      </c>
      <c r="F2650">
        <v>11497</v>
      </c>
      <c r="G2650" t="s">
        <v>12324</v>
      </c>
      <c r="H2650">
        <v>1732608168</v>
      </c>
      <c r="I2650" t="s">
        <v>131</v>
      </c>
      <c r="J2650" t="s">
        <v>230</v>
      </c>
      <c r="K2650" t="s">
        <v>1315</v>
      </c>
      <c r="L2650" t="s">
        <v>5646</v>
      </c>
      <c r="M2650" t="s">
        <v>12325</v>
      </c>
      <c r="P2650" s="31" t="str">
        <f t="shared" si="126"/>
        <v>Prabha Homeo Hall (Dr. Mejanur Rohoman ( Khoka))</v>
      </c>
    </row>
    <row r="2651" spans="1:16" hidden="1">
      <c r="A2651" t="str">
        <f t="shared" si="124"/>
        <v>75-442</v>
      </c>
      <c r="B2651">
        <f t="shared" si="125"/>
        <v>75</v>
      </c>
      <c r="C2651">
        <v>442</v>
      </c>
      <c r="D2651" t="s">
        <v>17000</v>
      </c>
      <c r="E2651" t="s">
        <v>3105</v>
      </c>
      <c r="F2651">
        <v>6939</v>
      </c>
      <c r="G2651" t="s">
        <v>5676</v>
      </c>
      <c r="H2651">
        <v>1912985301</v>
      </c>
      <c r="I2651" t="s">
        <v>2104</v>
      </c>
      <c r="J2651" t="s">
        <v>306</v>
      </c>
      <c r="K2651" t="s">
        <v>133</v>
      </c>
      <c r="L2651" t="s">
        <v>5607</v>
      </c>
      <c r="M2651" t="s">
        <v>5677</v>
      </c>
      <c r="P2651" s="31" t="str">
        <f t="shared" si="126"/>
        <v>Professo Homeo Hall (Dr. Abul Kalam)</v>
      </c>
    </row>
    <row r="2652" spans="1:16" hidden="1">
      <c r="A2652" t="str">
        <f t="shared" si="124"/>
        <v>76-442</v>
      </c>
      <c r="B2652">
        <f t="shared" si="125"/>
        <v>76</v>
      </c>
      <c r="C2652">
        <v>442</v>
      </c>
      <c r="D2652" t="s">
        <v>17000</v>
      </c>
      <c r="E2652" t="s">
        <v>5626</v>
      </c>
      <c r="F2652">
        <v>6905</v>
      </c>
      <c r="G2652" t="s">
        <v>5627</v>
      </c>
      <c r="H2652">
        <v>1911153589</v>
      </c>
      <c r="I2652" t="s">
        <v>2104</v>
      </c>
      <c r="J2652" t="s">
        <v>172</v>
      </c>
      <c r="K2652" t="s">
        <v>133</v>
      </c>
      <c r="L2652" t="s">
        <v>2212</v>
      </c>
      <c r="M2652" t="s">
        <v>5628</v>
      </c>
      <c r="P2652" s="31" t="str">
        <f t="shared" si="126"/>
        <v>Rabiya Homeo Hall (Dr. Rabiya)</v>
      </c>
    </row>
    <row r="2653" spans="1:16" hidden="1">
      <c r="A2653" t="str">
        <f t="shared" si="124"/>
        <v>77-442</v>
      </c>
      <c r="B2653">
        <f t="shared" si="125"/>
        <v>77</v>
      </c>
      <c r="C2653">
        <v>442</v>
      </c>
      <c r="D2653" t="s">
        <v>17000</v>
      </c>
      <c r="E2653" t="s">
        <v>5678</v>
      </c>
      <c r="F2653">
        <v>6940</v>
      </c>
      <c r="G2653" t="s">
        <v>5679</v>
      </c>
      <c r="H2653">
        <v>1916871575</v>
      </c>
      <c r="I2653" t="s">
        <v>2104</v>
      </c>
      <c r="J2653" t="s">
        <v>306</v>
      </c>
      <c r="K2653" t="s">
        <v>152</v>
      </c>
      <c r="L2653" t="s">
        <v>5607</v>
      </c>
      <c r="M2653" t="s">
        <v>5677</v>
      </c>
      <c r="P2653" s="31" t="str">
        <f t="shared" si="126"/>
        <v>Rafi Homeo Hall (Dr. Nuralam)</v>
      </c>
    </row>
    <row r="2654" spans="1:16" hidden="1">
      <c r="A2654" t="str">
        <f t="shared" si="124"/>
        <v>78-442</v>
      </c>
      <c r="B2654">
        <f t="shared" si="125"/>
        <v>78</v>
      </c>
      <c r="C2654">
        <v>442</v>
      </c>
      <c r="D2654" t="s">
        <v>17000</v>
      </c>
      <c r="E2654" t="s">
        <v>3192</v>
      </c>
      <c r="F2654">
        <v>6892</v>
      </c>
      <c r="G2654" t="s">
        <v>5602</v>
      </c>
      <c r="H2654">
        <v>1689648814</v>
      </c>
      <c r="I2654" t="s">
        <v>2104</v>
      </c>
      <c r="J2654" t="s">
        <v>132</v>
      </c>
      <c r="K2654" t="s">
        <v>133</v>
      </c>
      <c r="L2654" t="s">
        <v>5588</v>
      </c>
      <c r="M2654" t="s">
        <v>5589</v>
      </c>
      <c r="P2654" s="31" t="str">
        <f t="shared" si="126"/>
        <v>Rahim Homeo Hall (Dr. Arif)</v>
      </c>
    </row>
    <row r="2655" spans="1:16" hidden="1">
      <c r="A2655" t="str">
        <f t="shared" si="124"/>
        <v>79-442</v>
      </c>
      <c r="B2655">
        <f t="shared" si="125"/>
        <v>79</v>
      </c>
      <c r="C2655">
        <v>442</v>
      </c>
      <c r="D2655" t="s">
        <v>17000</v>
      </c>
      <c r="E2655" t="s">
        <v>12332</v>
      </c>
      <c r="F2655">
        <v>11500</v>
      </c>
      <c r="G2655" t="s">
        <v>12333</v>
      </c>
      <c r="H2655">
        <v>1727695349</v>
      </c>
      <c r="I2655" t="s">
        <v>131</v>
      </c>
      <c r="J2655" t="s">
        <v>230</v>
      </c>
      <c r="K2655" t="s">
        <v>11942</v>
      </c>
      <c r="L2655" t="s">
        <v>5646</v>
      </c>
      <c r="M2655" t="s">
        <v>12334</v>
      </c>
      <c r="P2655" s="31" t="str">
        <f t="shared" si="126"/>
        <v>Rakib Homeo Hall (Dr.Rofekul Islam)</v>
      </c>
    </row>
    <row r="2656" spans="1:16" hidden="1">
      <c r="A2656" t="str">
        <f t="shared" si="124"/>
        <v>80-442</v>
      </c>
      <c r="B2656">
        <f t="shared" si="125"/>
        <v>80</v>
      </c>
      <c r="C2656">
        <v>442</v>
      </c>
      <c r="D2656" t="s">
        <v>17000</v>
      </c>
      <c r="E2656" t="s">
        <v>5651</v>
      </c>
      <c r="F2656">
        <v>6925</v>
      </c>
      <c r="G2656" t="s">
        <v>5567</v>
      </c>
      <c r="H2656">
        <v>1753092128</v>
      </c>
      <c r="I2656" t="s">
        <v>2104</v>
      </c>
      <c r="J2656" t="s">
        <v>230</v>
      </c>
      <c r="K2656" t="s">
        <v>133</v>
      </c>
      <c r="L2656" t="s">
        <v>5646</v>
      </c>
      <c r="M2656" t="s">
        <v>5652</v>
      </c>
      <c r="P2656" s="31" t="str">
        <f t="shared" si="126"/>
        <v>Rayhan Homeo Hall (Dr. Emdadul)</v>
      </c>
    </row>
    <row r="2657" spans="1:16" hidden="1">
      <c r="A2657" t="str">
        <f t="shared" si="124"/>
        <v>81-442</v>
      </c>
      <c r="B2657">
        <f t="shared" si="125"/>
        <v>81</v>
      </c>
      <c r="C2657">
        <v>442</v>
      </c>
      <c r="D2657" t="s">
        <v>17000</v>
      </c>
      <c r="E2657" t="s">
        <v>5620</v>
      </c>
      <c r="F2657">
        <v>6902</v>
      </c>
      <c r="G2657" t="s">
        <v>5621</v>
      </c>
      <c r="H2657">
        <v>1716333194</v>
      </c>
      <c r="I2657" t="s">
        <v>2104</v>
      </c>
      <c r="J2657" t="s">
        <v>172</v>
      </c>
      <c r="K2657" t="s">
        <v>152</v>
      </c>
      <c r="L2657" t="s">
        <v>2212</v>
      </c>
      <c r="M2657" t="s">
        <v>5618</v>
      </c>
      <c r="P2657" s="31" t="str">
        <f t="shared" si="126"/>
        <v>Razan Homeo Hall (Dr. Razan)</v>
      </c>
    </row>
    <row r="2658" spans="1:16" hidden="1">
      <c r="A2658" t="str">
        <f t="shared" si="124"/>
        <v>82-442</v>
      </c>
      <c r="B2658">
        <f t="shared" si="125"/>
        <v>82</v>
      </c>
      <c r="C2658">
        <v>442</v>
      </c>
      <c r="D2658" t="s">
        <v>17000</v>
      </c>
      <c r="E2658" t="s">
        <v>5600</v>
      </c>
      <c r="F2658">
        <v>6891</v>
      </c>
      <c r="G2658" t="s">
        <v>5601</v>
      </c>
      <c r="H2658">
        <v>1846879634</v>
      </c>
      <c r="I2658" t="s">
        <v>2104</v>
      </c>
      <c r="J2658" t="s">
        <v>132</v>
      </c>
      <c r="K2658" t="s">
        <v>133</v>
      </c>
      <c r="L2658" t="s">
        <v>5588</v>
      </c>
      <c r="M2658" t="s">
        <v>5589</v>
      </c>
      <c r="P2658" s="31" t="str">
        <f t="shared" si="126"/>
        <v>Safa Homeo Hall (Dr. Hasibur Rahman)</v>
      </c>
    </row>
    <row r="2659" spans="1:16" hidden="1">
      <c r="A2659" t="str">
        <f t="shared" si="124"/>
        <v>83-442</v>
      </c>
      <c r="B2659">
        <f t="shared" si="125"/>
        <v>83</v>
      </c>
      <c r="C2659">
        <v>442</v>
      </c>
      <c r="D2659" t="s">
        <v>17000</v>
      </c>
      <c r="E2659" t="s">
        <v>12967</v>
      </c>
      <c r="F2659">
        <v>11770</v>
      </c>
      <c r="G2659" t="s">
        <v>12968</v>
      </c>
      <c r="H2659">
        <v>1818390510</v>
      </c>
      <c r="I2659" t="s">
        <v>131</v>
      </c>
      <c r="J2659" t="s">
        <v>132</v>
      </c>
      <c r="K2659" t="s">
        <v>11942</v>
      </c>
      <c r="L2659" t="s">
        <v>5588</v>
      </c>
      <c r="M2659" t="s">
        <v>12966</v>
      </c>
      <c r="P2659" s="31" t="str">
        <f t="shared" si="126"/>
        <v>Safa Homeo Hall  (Dr. Habibur Rahman )</v>
      </c>
    </row>
    <row r="2660" spans="1:16" hidden="1">
      <c r="A2660" t="str">
        <f t="shared" si="124"/>
        <v>84-442</v>
      </c>
      <c r="B2660">
        <f t="shared" si="125"/>
        <v>84</v>
      </c>
      <c r="C2660">
        <v>442</v>
      </c>
      <c r="D2660" t="s">
        <v>17000</v>
      </c>
      <c r="E2660" t="s">
        <v>8713</v>
      </c>
      <c r="F2660">
        <v>11763</v>
      </c>
      <c r="G2660" t="s">
        <v>12949</v>
      </c>
      <c r="H2660">
        <v>1312827637</v>
      </c>
      <c r="I2660" t="s">
        <v>131</v>
      </c>
      <c r="J2660" t="s">
        <v>132</v>
      </c>
      <c r="K2660" t="s">
        <v>1402</v>
      </c>
      <c r="L2660" t="s">
        <v>5588</v>
      </c>
      <c r="M2660" t="s">
        <v>12948</v>
      </c>
      <c r="P2660" s="31" t="str">
        <f t="shared" si="126"/>
        <v>Sahin Homeo Hall  (Dr.Sahin)</v>
      </c>
    </row>
    <row r="2661" spans="1:16" hidden="1">
      <c r="A2661" t="str">
        <f t="shared" si="124"/>
        <v>85-442</v>
      </c>
      <c r="B2661">
        <f t="shared" si="125"/>
        <v>85</v>
      </c>
      <c r="C2661">
        <v>442</v>
      </c>
      <c r="D2661" t="s">
        <v>17000</v>
      </c>
      <c r="E2661" t="s">
        <v>14679</v>
      </c>
      <c r="F2661">
        <v>12594</v>
      </c>
      <c r="G2661" t="s">
        <v>14680</v>
      </c>
      <c r="H2661">
        <v>1818686619</v>
      </c>
      <c r="I2661" t="s">
        <v>131</v>
      </c>
      <c r="J2661" t="s">
        <v>172</v>
      </c>
      <c r="K2661" t="s">
        <v>152</v>
      </c>
      <c r="L2661" t="s">
        <v>5614</v>
      </c>
      <c r="M2661" t="s">
        <v>14681</v>
      </c>
      <c r="P2661" s="31" t="str">
        <f t="shared" si="126"/>
        <v>Salma Homoeo  Hall  (Dr.Salma Aktar (Mele))</v>
      </c>
    </row>
    <row r="2662" spans="1:16" hidden="1">
      <c r="A2662" t="str">
        <f t="shared" si="124"/>
        <v>86-442</v>
      </c>
      <c r="B2662">
        <f t="shared" si="125"/>
        <v>86</v>
      </c>
      <c r="C2662">
        <v>442</v>
      </c>
      <c r="D2662" t="s">
        <v>17000</v>
      </c>
      <c r="E2662" t="s">
        <v>5586</v>
      </c>
      <c r="F2662">
        <v>6884</v>
      </c>
      <c r="G2662" t="s">
        <v>5587</v>
      </c>
      <c r="H2662">
        <v>1741418900</v>
      </c>
      <c r="I2662" t="s">
        <v>2104</v>
      </c>
      <c r="J2662" t="s">
        <v>132</v>
      </c>
      <c r="K2662" t="s">
        <v>138</v>
      </c>
      <c r="L2662" t="s">
        <v>5588</v>
      </c>
      <c r="M2662" t="s">
        <v>5589</v>
      </c>
      <c r="P2662" s="31" t="str">
        <f t="shared" si="126"/>
        <v>Salman Homeo Hall (Dr. Khakon)</v>
      </c>
    </row>
    <row r="2663" spans="1:16" hidden="1">
      <c r="A2663" t="str">
        <f t="shared" si="124"/>
        <v>87-442</v>
      </c>
      <c r="B2663">
        <f t="shared" si="125"/>
        <v>87</v>
      </c>
      <c r="C2663">
        <v>442</v>
      </c>
      <c r="D2663" t="s">
        <v>17000</v>
      </c>
      <c r="E2663" t="s">
        <v>12956</v>
      </c>
      <c r="F2663">
        <v>11766</v>
      </c>
      <c r="G2663" t="s">
        <v>12957</v>
      </c>
      <c r="H2663">
        <v>1814238697</v>
      </c>
      <c r="I2663" t="s">
        <v>131</v>
      </c>
      <c r="J2663" t="s">
        <v>132</v>
      </c>
      <c r="K2663" t="s">
        <v>138</v>
      </c>
      <c r="L2663" t="s">
        <v>5588</v>
      </c>
      <c r="M2663" t="s">
        <v>12958</v>
      </c>
      <c r="P2663" s="31" t="str">
        <f t="shared" si="126"/>
        <v>Samima Homeo Hall  And Consaltant Santar (Dr.Arman Hosain )</v>
      </c>
    </row>
    <row r="2664" spans="1:16" hidden="1">
      <c r="A2664" t="str">
        <f t="shared" si="124"/>
        <v>88-442</v>
      </c>
      <c r="B2664">
        <f t="shared" si="125"/>
        <v>88</v>
      </c>
      <c r="C2664">
        <v>442</v>
      </c>
      <c r="D2664" t="s">
        <v>17000</v>
      </c>
      <c r="E2664" t="s">
        <v>10047</v>
      </c>
      <c r="F2664">
        <v>10378</v>
      </c>
      <c r="G2664" t="s">
        <v>4971</v>
      </c>
      <c r="H2664">
        <v>1726181326</v>
      </c>
      <c r="I2664" t="s">
        <v>131</v>
      </c>
      <c r="J2664" t="s">
        <v>2596</v>
      </c>
      <c r="K2664" t="s">
        <v>133</v>
      </c>
      <c r="L2664" t="s">
        <v>10048</v>
      </c>
      <c r="M2664" t="s">
        <v>10049</v>
      </c>
      <c r="P2664" s="31" t="str">
        <f t="shared" si="126"/>
        <v>Sankor Homoeo Hall (Dr.Sankor)</v>
      </c>
    </row>
    <row r="2665" spans="1:16" hidden="1">
      <c r="A2665" t="str">
        <f t="shared" si="124"/>
        <v>89-442</v>
      </c>
      <c r="B2665">
        <f t="shared" si="125"/>
        <v>89</v>
      </c>
      <c r="C2665">
        <v>442</v>
      </c>
      <c r="D2665" t="s">
        <v>17000</v>
      </c>
      <c r="E2665" t="s">
        <v>12353</v>
      </c>
      <c r="F2665">
        <v>11509</v>
      </c>
      <c r="G2665" t="s">
        <v>12354</v>
      </c>
      <c r="H2665">
        <v>1967835266</v>
      </c>
      <c r="I2665" t="s">
        <v>131</v>
      </c>
      <c r="J2665" t="s">
        <v>230</v>
      </c>
      <c r="K2665" t="s">
        <v>1402</v>
      </c>
      <c r="L2665" t="s">
        <v>5646</v>
      </c>
      <c r="M2665" t="s">
        <v>12352</v>
      </c>
      <c r="P2665" s="31" t="str">
        <f t="shared" si="126"/>
        <v>Sanraij Homeo Hall (Dr.Mostofa Kamal)</v>
      </c>
    </row>
    <row r="2666" spans="1:16" hidden="1">
      <c r="A2666" t="str">
        <f t="shared" si="124"/>
        <v>90-442</v>
      </c>
      <c r="B2666">
        <f t="shared" si="125"/>
        <v>90</v>
      </c>
      <c r="C2666">
        <v>442</v>
      </c>
      <c r="D2666" t="s">
        <v>17000</v>
      </c>
      <c r="E2666" t="s">
        <v>12926</v>
      </c>
      <c r="F2666">
        <v>11755</v>
      </c>
      <c r="G2666" t="s">
        <v>12927</v>
      </c>
      <c r="H2666">
        <v>1713957492</v>
      </c>
      <c r="I2666" t="s">
        <v>131</v>
      </c>
      <c r="J2666" t="s">
        <v>397</v>
      </c>
      <c r="K2666" t="s">
        <v>1315</v>
      </c>
      <c r="L2666" t="s">
        <v>5614</v>
      </c>
      <c r="M2666" t="s">
        <v>12928</v>
      </c>
      <c r="P2666" s="31" t="str">
        <f t="shared" si="126"/>
        <v>Sara Bangla Homeo Kilinik (Dr.Sultana Rajiya (Ruma))</v>
      </c>
    </row>
    <row r="2667" spans="1:16" hidden="1">
      <c r="A2667" t="str">
        <f t="shared" si="124"/>
        <v>91-442</v>
      </c>
      <c r="B2667">
        <f t="shared" si="125"/>
        <v>91</v>
      </c>
      <c r="C2667">
        <v>442</v>
      </c>
      <c r="D2667" t="s">
        <v>17000</v>
      </c>
      <c r="E2667" t="s">
        <v>5658</v>
      </c>
      <c r="F2667">
        <v>6930</v>
      </c>
      <c r="G2667" t="s">
        <v>1690</v>
      </c>
      <c r="H2667">
        <v>1726181326</v>
      </c>
      <c r="I2667" t="s">
        <v>2104</v>
      </c>
      <c r="J2667" t="s">
        <v>230</v>
      </c>
      <c r="K2667" t="s">
        <v>138</v>
      </c>
      <c r="L2667" t="s">
        <v>5646</v>
      </c>
      <c r="M2667" t="s">
        <v>5656</v>
      </c>
      <c r="P2667" s="31" t="str">
        <f t="shared" si="126"/>
        <v>Sarker Homeo Hall (Dr. Sarker)</v>
      </c>
    </row>
    <row r="2668" spans="1:16" hidden="1">
      <c r="A2668" t="str">
        <f t="shared" si="124"/>
        <v>92-442</v>
      </c>
      <c r="B2668">
        <f t="shared" si="125"/>
        <v>92</v>
      </c>
      <c r="C2668">
        <v>442</v>
      </c>
      <c r="D2668" t="s">
        <v>17000</v>
      </c>
      <c r="E2668" t="s">
        <v>2606</v>
      </c>
      <c r="F2668">
        <v>6920</v>
      </c>
      <c r="G2668" t="s">
        <v>1445</v>
      </c>
      <c r="H2668">
        <v>1919706128</v>
      </c>
      <c r="I2668" t="s">
        <v>2104</v>
      </c>
      <c r="J2668" t="s">
        <v>397</v>
      </c>
      <c r="K2668" t="s">
        <v>152</v>
      </c>
      <c r="L2668" t="s">
        <v>2212</v>
      </c>
      <c r="M2668" t="s">
        <v>1237</v>
      </c>
      <c r="P2668" s="31" t="str">
        <f t="shared" si="126"/>
        <v>Sarker Homoeo Hall (Dr. Nasir)</v>
      </c>
    </row>
    <row r="2669" spans="1:16" hidden="1">
      <c r="A2669" t="str">
        <f t="shared" si="124"/>
        <v>93-442</v>
      </c>
      <c r="B2669">
        <f t="shared" si="125"/>
        <v>93</v>
      </c>
      <c r="C2669">
        <v>442</v>
      </c>
      <c r="D2669" t="s">
        <v>17000</v>
      </c>
      <c r="E2669" t="s">
        <v>5671</v>
      </c>
      <c r="F2669">
        <v>6937</v>
      </c>
      <c r="G2669" t="s">
        <v>1482</v>
      </c>
      <c r="H2669">
        <v>199114082</v>
      </c>
      <c r="I2669" t="s">
        <v>2104</v>
      </c>
      <c r="J2669" t="s">
        <v>306</v>
      </c>
      <c r="K2669" t="s">
        <v>152</v>
      </c>
      <c r="L2669" t="s">
        <v>2212</v>
      </c>
      <c r="M2669" t="s">
        <v>5672</v>
      </c>
      <c r="P2669" s="31" t="str">
        <f t="shared" si="126"/>
        <v>Seba Homeo Hall (Dr. Abdul Kashem)</v>
      </c>
    </row>
    <row r="2670" spans="1:16" hidden="1">
      <c r="A2670" t="str">
        <f t="shared" si="124"/>
        <v>94-442</v>
      </c>
      <c r="B2670">
        <f t="shared" si="125"/>
        <v>94</v>
      </c>
      <c r="C2670">
        <v>442</v>
      </c>
      <c r="D2670" t="s">
        <v>17000</v>
      </c>
      <c r="E2670" t="s">
        <v>5606</v>
      </c>
      <c r="F2670">
        <v>6895</v>
      </c>
      <c r="G2670" t="s">
        <v>196</v>
      </c>
      <c r="H2670">
        <v>1711474207</v>
      </c>
      <c r="I2670" t="s">
        <v>2104</v>
      </c>
      <c r="J2670" t="s">
        <v>132</v>
      </c>
      <c r="K2670" t="s">
        <v>152</v>
      </c>
      <c r="L2670" t="s">
        <v>5607</v>
      </c>
      <c r="M2670" t="s">
        <v>5607</v>
      </c>
      <c r="P2670" s="31" t="str">
        <f t="shared" si="126"/>
        <v>Seba Homoeo Hall (Dr. Altaf)</v>
      </c>
    </row>
    <row r="2671" spans="1:16" hidden="1">
      <c r="A2671" t="str">
        <f t="shared" si="124"/>
        <v>95-442</v>
      </c>
      <c r="B2671">
        <f t="shared" si="125"/>
        <v>95</v>
      </c>
      <c r="C2671">
        <v>442</v>
      </c>
      <c r="D2671" t="s">
        <v>17000</v>
      </c>
      <c r="E2671" t="s">
        <v>412</v>
      </c>
      <c r="F2671">
        <v>6907</v>
      </c>
      <c r="G2671" t="s">
        <v>196</v>
      </c>
      <c r="H2671">
        <v>1719810603</v>
      </c>
      <c r="I2671" t="s">
        <v>2104</v>
      </c>
      <c r="J2671" t="s">
        <v>172</v>
      </c>
      <c r="K2671" t="s">
        <v>138</v>
      </c>
      <c r="L2671" t="s">
        <v>5614</v>
      </c>
      <c r="M2671" t="s">
        <v>5615</v>
      </c>
      <c r="P2671" s="31" t="str">
        <f t="shared" si="126"/>
        <v>Seba Homoeo Hall (Dr. Masum)</v>
      </c>
    </row>
    <row r="2672" spans="1:16" hidden="1">
      <c r="A2672" t="str">
        <f t="shared" si="124"/>
        <v>96-442</v>
      </c>
      <c r="B2672">
        <f t="shared" si="125"/>
        <v>96</v>
      </c>
      <c r="C2672">
        <v>442</v>
      </c>
      <c r="D2672" t="s">
        <v>17000</v>
      </c>
      <c r="E2672" t="s">
        <v>5649</v>
      </c>
      <c r="F2672">
        <v>6924</v>
      </c>
      <c r="G2672" t="s">
        <v>5650</v>
      </c>
      <c r="H2672">
        <v>1943822940</v>
      </c>
      <c r="I2672" t="s">
        <v>2104</v>
      </c>
      <c r="J2672" t="s">
        <v>230</v>
      </c>
      <c r="K2672" t="s">
        <v>152</v>
      </c>
      <c r="L2672" t="s">
        <v>5646</v>
      </c>
      <c r="M2672" t="s">
        <v>5646</v>
      </c>
      <c r="P2672" s="31" t="str">
        <f t="shared" si="126"/>
        <v>Sema Homeo Hall (Dr. Noormuhammad)</v>
      </c>
    </row>
    <row r="2673" spans="1:16" hidden="1">
      <c r="A2673" t="str">
        <f t="shared" si="124"/>
        <v>97-442</v>
      </c>
      <c r="B2673">
        <f t="shared" si="125"/>
        <v>97</v>
      </c>
      <c r="C2673">
        <v>442</v>
      </c>
      <c r="D2673" t="s">
        <v>17000</v>
      </c>
      <c r="E2673" t="s">
        <v>5593</v>
      </c>
      <c r="F2673">
        <v>6887</v>
      </c>
      <c r="G2673" t="s">
        <v>2167</v>
      </c>
      <c r="H2673">
        <v>1814238697</v>
      </c>
      <c r="I2673" t="s">
        <v>2104</v>
      </c>
      <c r="J2673" t="s">
        <v>132</v>
      </c>
      <c r="K2673" t="s">
        <v>152</v>
      </c>
      <c r="L2673" t="s">
        <v>5588</v>
      </c>
      <c r="M2673" t="s">
        <v>5589</v>
      </c>
      <c r="P2673" s="31" t="str">
        <f t="shared" si="126"/>
        <v>Shamima Homeo Hall (Dr. Arman)</v>
      </c>
    </row>
    <row r="2674" spans="1:16" hidden="1">
      <c r="A2674" t="str">
        <f t="shared" si="124"/>
        <v>98-442</v>
      </c>
      <c r="B2674">
        <f t="shared" si="125"/>
        <v>98</v>
      </c>
      <c r="C2674">
        <v>442</v>
      </c>
      <c r="D2674" t="s">
        <v>17000</v>
      </c>
      <c r="E2674" t="s">
        <v>5640</v>
      </c>
      <c r="F2674">
        <v>6917</v>
      </c>
      <c r="G2674" t="s">
        <v>5641</v>
      </c>
      <c r="H2674">
        <v>1913484269</v>
      </c>
      <c r="I2674" t="s">
        <v>2104</v>
      </c>
      <c r="J2674" t="s">
        <v>397</v>
      </c>
      <c r="K2674" t="s">
        <v>138</v>
      </c>
      <c r="L2674" t="s">
        <v>2212</v>
      </c>
      <c r="M2674" t="s">
        <v>5642</v>
      </c>
      <c r="P2674" s="31" t="str">
        <f t="shared" si="126"/>
        <v>Shela Homeo Hall (Dr. Jaydul)</v>
      </c>
    </row>
    <row r="2675" spans="1:16" hidden="1">
      <c r="A2675" t="str">
        <f t="shared" si="124"/>
        <v>99-442</v>
      </c>
      <c r="B2675">
        <f t="shared" si="125"/>
        <v>99</v>
      </c>
      <c r="C2675">
        <v>442</v>
      </c>
      <c r="D2675" t="s">
        <v>17000</v>
      </c>
      <c r="E2675" t="s">
        <v>9692</v>
      </c>
      <c r="F2675">
        <v>10050</v>
      </c>
      <c r="G2675" t="s">
        <v>9693</v>
      </c>
      <c r="H2675">
        <v>1716554224</v>
      </c>
      <c r="I2675" t="s">
        <v>131</v>
      </c>
      <c r="J2675" t="s">
        <v>2596</v>
      </c>
      <c r="K2675" t="s">
        <v>138</v>
      </c>
      <c r="L2675" t="s">
        <v>2648</v>
      </c>
      <c r="M2675" t="s">
        <v>9694</v>
      </c>
      <c r="P2675" s="31" t="str">
        <f t="shared" si="126"/>
        <v>Siraj Homoeo Pharmacy (Dr.Jahidul Islam)</v>
      </c>
    </row>
    <row r="2676" spans="1:16" hidden="1">
      <c r="A2676" t="str">
        <f t="shared" si="124"/>
        <v>100-442</v>
      </c>
      <c r="B2676">
        <f t="shared" si="125"/>
        <v>100</v>
      </c>
      <c r="C2676">
        <v>442</v>
      </c>
      <c r="D2676" t="s">
        <v>17000</v>
      </c>
      <c r="E2676" t="s">
        <v>5594</v>
      </c>
      <c r="F2676">
        <v>6888</v>
      </c>
      <c r="G2676" t="s">
        <v>5595</v>
      </c>
      <c r="H2676">
        <v>1926217543</v>
      </c>
      <c r="I2676" t="s">
        <v>2104</v>
      </c>
      <c r="J2676" t="s">
        <v>132</v>
      </c>
      <c r="K2676" t="s">
        <v>138</v>
      </c>
      <c r="L2676" t="s">
        <v>5588</v>
      </c>
      <c r="M2676" t="s">
        <v>5589</v>
      </c>
      <c r="P2676" s="31" t="str">
        <f t="shared" si="126"/>
        <v>Somaya Homeo Hall (Dr. Jalil)</v>
      </c>
    </row>
    <row r="2677" spans="1:16" hidden="1">
      <c r="A2677" t="str">
        <f t="shared" si="124"/>
        <v>101-442</v>
      </c>
      <c r="B2677">
        <f t="shared" si="125"/>
        <v>101</v>
      </c>
      <c r="C2677">
        <v>442</v>
      </c>
      <c r="D2677" t="s">
        <v>17000</v>
      </c>
      <c r="E2677" t="s">
        <v>12935</v>
      </c>
      <c r="F2677">
        <v>11758</v>
      </c>
      <c r="G2677" t="s">
        <v>12936</v>
      </c>
      <c r="H2677">
        <v>1727528406</v>
      </c>
      <c r="I2677" t="s">
        <v>131</v>
      </c>
      <c r="J2677" t="s">
        <v>397</v>
      </c>
      <c r="K2677" t="s">
        <v>1402</v>
      </c>
      <c r="L2677" t="s">
        <v>5614</v>
      </c>
      <c r="M2677" t="s">
        <v>12937</v>
      </c>
      <c r="P2677" s="31" t="str">
        <f t="shared" si="126"/>
        <v>Sowkot Homeo Hall  (Dr.Sowkot Ali )</v>
      </c>
    </row>
    <row r="2678" spans="1:16" hidden="1">
      <c r="A2678" t="str">
        <f t="shared" si="124"/>
        <v>102-442</v>
      </c>
      <c r="B2678">
        <f t="shared" si="125"/>
        <v>102</v>
      </c>
      <c r="C2678">
        <v>442</v>
      </c>
      <c r="D2678" t="s">
        <v>17000</v>
      </c>
      <c r="E2678" t="s">
        <v>12961</v>
      </c>
      <c r="F2678">
        <v>11768</v>
      </c>
      <c r="G2678" t="s">
        <v>12962</v>
      </c>
      <c r="H2678">
        <v>1816000548</v>
      </c>
      <c r="I2678" t="s">
        <v>131</v>
      </c>
      <c r="J2678" t="s">
        <v>132</v>
      </c>
      <c r="K2678" t="s">
        <v>1315</v>
      </c>
      <c r="L2678" t="s">
        <v>5588</v>
      </c>
      <c r="M2678" t="s">
        <v>12963</v>
      </c>
      <c r="P2678" s="31" t="str">
        <f t="shared" si="126"/>
        <v>Sumaiya Homeo Hall  (Dr. Jolil Meya)</v>
      </c>
    </row>
    <row r="2679" spans="1:16" hidden="1">
      <c r="A2679" t="str">
        <f t="shared" si="124"/>
        <v>103-442</v>
      </c>
      <c r="B2679">
        <f t="shared" si="125"/>
        <v>103</v>
      </c>
      <c r="C2679">
        <v>442</v>
      </c>
      <c r="D2679" t="s">
        <v>17000</v>
      </c>
      <c r="E2679" t="s">
        <v>14438</v>
      </c>
      <c r="F2679">
        <v>12482</v>
      </c>
      <c r="G2679" t="s">
        <v>14439</v>
      </c>
      <c r="H2679">
        <v>1932715175</v>
      </c>
      <c r="I2679" t="s">
        <v>131</v>
      </c>
      <c r="J2679" t="s">
        <v>172</v>
      </c>
      <c r="K2679" t="s">
        <v>1315</v>
      </c>
      <c r="L2679" t="s">
        <v>14430</v>
      </c>
      <c r="M2679" t="s">
        <v>14437</v>
      </c>
      <c r="P2679" s="31" t="str">
        <f t="shared" si="126"/>
        <v>Tere Nat Homeo Hall  (Dr.Gourago Condo  Jose)</v>
      </c>
    </row>
    <row r="2680" spans="1:16" hidden="1">
      <c r="A2680" t="str">
        <f t="shared" si="124"/>
        <v>104-442</v>
      </c>
      <c r="B2680">
        <f t="shared" si="125"/>
        <v>104</v>
      </c>
      <c r="C2680">
        <v>442</v>
      </c>
      <c r="D2680" t="s">
        <v>17000</v>
      </c>
      <c r="E2680" t="s">
        <v>5603</v>
      </c>
      <c r="F2680">
        <v>6910</v>
      </c>
      <c r="G2680" t="s">
        <v>1670</v>
      </c>
      <c r="H2680">
        <v>1715049381</v>
      </c>
      <c r="I2680" t="s">
        <v>2104</v>
      </c>
      <c r="J2680" t="s">
        <v>397</v>
      </c>
      <c r="K2680" t="s">
        <v>138</v>
      </c>
      <c r="L2680" t="s">
        <v>2212</v>
      </c>
      <c r="M2680" t="s">
        <v>1237</v>
      </c>
      <c r="P2680" s="31" t="str">
        <f t="shared" si="126"/>
        <v>Zaman Homeo Hall (Dr. Zaman)</v>
      </c>
    </row>
    <row r="2681" spans="1:16" hidden="1">
      <c r="A2681" t="str">
        <f t="shared" si="124"/>
        <v>1-444</v>
      </c>
      <c r="B2681">
        <f t="shared" si="125"/>
        <v>1</v>
      </c>
      <c r="C2681">
        <v>444</v>
      </c>
      <c r="D2681" t="s">
        <v>3333</v>
      </c>
      <c r="E2681" t="s">
        <v>13904</v>
      </c>
      <c r="F2681">
        <v>12190</v>
      </c>
      <c r="G2681" t="s">
        <v>13905</v>
      </c>
      <c r="I2681" t="s">
        <v>131</v>
      </c>
      <c r="J2681" t="s">
        <v>132</v>
      </c>
      <c r="K2681" t="s">
        <v>133</v>
      </c>
      <c r="L2681" t="s">
        <v>13392</v>
      </c>
      <c r="M2681" t="s">
        <v>13906</v>
      </c>
      <c r="P2681" s="31" t="str">
        <f t="shared" si="126"/>
        <v>Ahdorsho Homoeo Clinic (Dr.Md.Saydur Rhaman Dulal)</v>
      </c>
    </row>
    <row r="2682" spans="1:16" hidden="1">
      <c r="A2682" t="str">
        <f t="shared" si="124"/>
        <v>2-444</v>
      </c>
      <c r="B2682">
        <f t="shared" si="125"/>
        <v>2</v>
      </c>
      <c r="C2682">
        <v>444</v>
      </c>
      <c r="D2682" t="s">
        <v>3333</v>
      </c>
      <c r="E2682" t="s">
        <v>13360</v>
      </c>
      <c r="F2682">
        <v>11941</v>
      </c>
      <c r="G2682" t="s">
        <v>13361</v>
      </c>
      <c r="H2682">
        <v>1712237065</v>
      </c>
      <c r="I2682" t="s">
        <v>131</v>
      </c>
      <c r="J2682" t="s">
        <v>230</v>
      </c>
      <c r="K2682" t="s">
        <v>1315</v>
      </c>
      <c r="L2682" t="s">
        <v>13354</v>
      </c>
      <c r="M2682" t="s">
        <v>19035</v>
      </c>
      <c r="P2682" s="31" t="str">
        <f t="shared" si="126"/>
        <v>Akbor Homoeo Hall (Dr.Md.Masud Rana)</v>
      </c>
    </row>
    <row r="2683" spans="1:16" hidden="1">
      <c r="A2683" t="str">
        <f t="shared" si="124"/>
        <v>3-444</v>
      </c>
      <c r="B2683">
        <f t="shared" si="125"/>
        <v>3</v>
      </c>
      <c r="C2683">
        <v>444</v>
      </c>
      <c r="D2683" t="s">
        <v>3333</v>
      </c>
      <c r="E2683" t="s">
        <v>13886</v>
      </c>
      <c r="F2683">
        <v>12183</v>
      </c>
      <c r="G2683" t="s">
        <v>13887</v>
      </c>
      <c r="H2683">
        <v>1724426284</v>
      </c>
      <c r="I2683" t="s">
        <v>131</v>
      </c>
      <c r="J2683" t="s">
        <v>132</v>
      </c>
      <c r="K2683" t="s">
        <v>152</v>
      </c>
      <c r="L2683" t="s">
        <v>13392</v>
      </c>
      <c r="M2683" t="s">
        <v>13888</v>
      </c>
      <c r="P2683" s="31" t="str">
        <f t="shared" si="126"/>
        <v>Alamin Homoeo Pharmacy (Dr.Nur A Alahe)</v>
      </c>
    </row>
    <row r="2684" spans="1:16" hidden="1">
      <c r="A2684" t="str">
        <f t="shared" si="124"/>
        <v>4-444</v>
      </c>
      <c r="B2684">
        <f t="shared" si="125"/>
        <v>4</v>
      </c>
      <c r="C2684">
        <v>444</v>
      </c>
      <c r="D2684" t="s">
        <v>3333</v>
      </c>
      <c r="E2684" t="s">
        <v>13358</v>
      </c>
      <c r="F2684">
        <v>11940</v>
      </c>
      <c r="G2684" t="s">
        <v>13359</v>
      </c>
      <c r="H2684">
        <v>1712351049</v>
      </c>
      <c r="I2684" t="s">
        <v>131</v>
      </c>
      <c r="J2684" t="s">
        <v>230</v>
      </c>
      <c r="K2684" t="s">
        <v>1315</v>
      </c>
      <c r="L2684" t="s">
        <v>13354</v>
      </c>
      <c r="M2684" t="s">
        <v>19036</v>
      </c>
      <c r="P2684" s="31" t="str">
        <f t="shared" si="126"/>
        <v>Anam Homoeo Hall (Dr.Soficul Islam Sofic)</v>
      </c>
    </row>
    <row r="2685" spans="1:16" hidden="1">
      <c r="A2685" t="str">
        <f t="shared" si="124"/>
        <v>5-444</v>
      </c>
      <c r="B2685">
        <f t="shared" si="125"/>
        <v>5</v>
      </c>
      <c r="C2685">
        <v>444</v>
      </c>
      <c r="D2685" t="s">
        <v>3333</v>
      </c>
      <c r="E2685" t="s">
        <v>3397</v>
      </c>
      <c r="F2685">
        <v>5735</v>
      </c>
      <c r="G2685" t="s">
        <v>3398</v>
      </c>
      <c r="H2685">
        <v>1731294437</v>
      </c>
      <c r="I2685" t="s">
        <v>131</v>
      </c>
      <c r="J2685" t="s">
        <v>274</v>
      </c>
      <c r="K2685" t="s">
        <v>138</v>
      </c>
      <c r="L2685" t="s">
        <v>3391</v>
      </c>
      <c r="M2685" t="s">
        <v>3399</v>
      </c>
      <c r="P2685" s="31" t="str">
        <f t="shared" si="126"/>
        <v>Ayub Homoeo Hall (Dr. Ayub Ali)</v>
      </c>
    </row>
    <row r="2686" spans="1:16" hidden="1">
      <c r="A2686" t="str">
        <f t="shared" si="124"/>
        <v>6-444</v>
      </c>
      <c r="B2686">
        <f t="shared" si="125"/>
        <v>6</v>
      </c>
      <c r="C2686">
        <v>444</v>
      </c>
      <c r="D2686" t="s">
        <v>3333</v>
      </c>
      <c r="E2686" t="s">
        <v>12096</v>
      </c>
      <c r="F2686">
        <v>11407</v>
      </c>
      <c r="G2686" t="s">
        <v>12097</v>
      </c>
      <c r="H2686">
        <v>1732732493</v>
      </c>
      <c r="I2686" t="s">
        <v>131</v>
      </c>
      <c r="J2686" t="s">
        <v>397</v>
      </c>
      <c r="K2686" t="s">
        <v>152</v>
      </c>
      <c r="L2686" t="s">
        <v>10625</v>
      </c>
      <c r="M2686" t="s">
        <v>12098</v>
      </c>
      <c r="P2686" s="31" t="str">
        <f t="shared" si="126"/>
        <v>Basar Homoeo Chikithsaloy (Dr.Golam Maowla)</v>
      </c>
    </row>
    <row r="2687" spans="1:16" hidden="1">
      <c r="A2687" t="str">
        <f t="shared" si="124"/>
        <v>7-444</v>
      </c>
      <c r="B2687">
        <f t="shared" si="125"/>
        <v>7</v>
      </c>
      <c r="C2687">
        <v>444</v>
      </c>
      <c r="D2687" t="s">
        <v>3333</v>
      </c>
      <c r="E2687" t="s">
        <v>13372</v>
      </c>
      <c r="F2687">
        <v>11947</v>
      </c>
      <c r="G2687" t="s">
        <v>13373</v>
      </c>
      <c r="H2687">
        <v>1725743466</v>
      </c>
      <c r="I2687" t="s">
        <v>131</v>
      </c>
      <c r="J2687" t="s">
        <v>230</v>
      </c>
      <c r="K2687" t="s">
        <v>152</v>
      </c>
      <c r="L2687" t="s">
        <v>13354</v>
      </c>
      <c r="M2687" t="s">
        <v>19037</v>
      </c>
      <c r="P2687" s="31" t="str">
        <f t="shared" si="126"/>
        <v>Dalower Homoeo Hall (Dr.Dalower Hossein)</v>
      </c>
    </row>
    <row r="2688" spans="1:16" hidden="1">
      <c r="A2688" t="str">
        <f t="shared" si="124"/>
        <v>8-444</v>
      </c>
      <c r="B2688">
        <f t="shared" si="125"/>
        <v>8</v>
      </c>
      <c r="C2688">
        <v>444</v>
      </c>
      <c r="D2688" t="s">
        <v>3333</v>
      </c>
      <c r="E2688" t="s">
        <v>13390</v>
      </c>
      <c r="F2688">
        <v>11953</v>
      </c>
      <c r="G2688" t="s">
        <v>13391</v>
      </c>
      <c r="H2688">
        <v>1787828283</v>
      </c>
      <c r="I2688" t="s">
        <v>131</v>
      </c>
      <c r="J2688" t="s">
        <v>172</v>
      </c>
      <c r="K2688" t="s">
        <v>133</v>
      </c>
      <c r="L2688" t="s">
        <v>13392</v>
      </c>
      <c r="M2688" t="s">
        <v>13393</v>
      </c>
      <c r="P2688" s="31" t="str">
        <f t="shared" si="126"/>
        <v>Farhad Homoeopathic (Dr.'Md.Farhad Hossain)</v>
      </c>
    </row>
    <row r="2689" spans="1:16" hidden="1">
      <c r="A2689" t="str">
        <f t="shared" si="124"/>
        <v>9-444</v>
      </c>
      <c r="B2689">
        <f t="shared" si="125"/>
        <v>9</v>
      </c>
      <c r="C2689">
        <v>444</v>
      </c>
      <c r="D2689" t="s">
        <v>3333</v>
      </c>
      <c r="E2689" t="s">
        <v>13902</v>
      </c>
      <c r="F2689">
        <v>12189</v>
      </c>
      <c r="G2689" t="s">
        <v>13903</v>
      </c>
      <c r="H2689">
        <v>1735443604</v>
      </c>
      <c r="I2689" t="s">
        <v>131</v>
      </c>
      <c r="J2689" t="s">
        <v>132</v>
      </c>
      <c r="K2689" t="s">
        <v>133</v>
      </c>
      <c r="L2689" t="s">
        <v>13897</v>
      </c>
      <c r="M2689" t="s">
        <v>13901</v>
      </c>
      <c r="P2689" s="31" t="str">
        <f t="shared" si="126"/>
        <v>Forid Khan Ma O Sesu Homoeo Hall (Dr Roksana Akter)</v>
      </c>
    </row>
    <row r="2690" spans="1:16" hidden="1">
      <c r="A2690" t="str">
        <f t="shared" ref="A2690:A2753" si="127">B2690&amp;"-"&amp;C2690</f>
        <v>10-444</v>
      </c>
      <c r="B2690">
        <f t="shared" ref="B2690:B2753" si="128">IF(C2690=C2689,B2689+1,1)</f>
        <v>10</v>
      </c>
      <c r="C2690">
        <v>444</v>
      </c>
      <c r="D2690" t="s">
        <v>3333</v>
      </c>
      <c r="E2690" t="s">
        <v>3342</v>
      </c>
      <c r="F2690">
        <v>5686</v>
      </c>
      <c r="G2690" t="s">
        <v>3343</v>
      </c>
      <c r="H2690">
        <v>1787828282</v>
      </c>
      <c r="I2690" t="s">
        <v>131</v>
      </c>
      <c r="J2690" t="s">
        <v>172</v>
      </c>
      <c r="K2690" t="s">
        <v>152</v>
      </c>
      <c r="L2690" t="s">
        <v>3336</v>
      </c>
      <c r="M2690" t="s">
        <v>3340</v>
      </c>
      <c r="P2690" s="31" t="str">
        <f t="shared" ref="P2690:P2753" si="129">PROPER(G2690&amp;" ("&amp;E2690&amp;")")</f>
        <v>Forida Homoeo Hall (Dr. Sohel Islam)</v>
      </c>
    </row>
    <row r="2691" spans="1:16" hidden="1">
      <c r="A2691" t="str">
        <f t="shared" si="127"/>
        <v>11-444</v>
      </c>
      <c r="B2691">
        <f t="shared" si="128"/>
        <v>11</v>
      </c>
      <c r="C2691">
        <v>444</v>
      </c>
      <c r="D2691" t="s">
        <v>3333</v>
      </c>
      <c r="E2691" t="s">
        <v>1324</v>
      </c>
      <c r="F2691">
        <v>5734</v>
      </c>
      <c r="G2691" t="s">
        <v>3395</v>
      </c>
      <c r="H2691">
        <v>1781128681</v>
      </c>
      <c r="I2691" t="s">
        <v>131</v>
      </c>
      <c r="J2691" t="s">
        <v>274</v>
      </c>
      <c r="K2691" t="s">
        <v>138</v>
      </c>
      <c r="L2691" t="s">
        <v>3391</v>
      </c>
      <c r="M2691" t="s">
        <v>3396</v>
      </c>
      <c r="P2691" s="31" t="str">
        <f t="shared" si="129"/>
        <v>Goni Homoeo Hall (Dr. Abu Bakkar Siddik)</v>
      </c>
    </row>
    <row r="2692" spans="1:16" hidden="1">
      <c r="A2692" t="str">
        <f t="shared" si="127"/>
        <v>12-444</v>
      </c>
      <c r="B2692">
        <f t="shared" si="128"/>
        <v>12</v>
      </c>
      <c r="C2692">
        <v>444</v>
      </c>
      <c r="D2692" t="s">
        <v>3333</v>
      </c>
      <c r="E2692" t="s">
        <v>13899</v>
      </c>
      <c r="F2692">
        <v>12188</v>
      </c>
      <c r="G2692" t="s">
        <v>13900</v>
      </c>
      <c r="H2692">
        <v>1716797515</v>
      </c>
      <c r="I2692" t="s">
        <v>131</v>
      </c>
      <c r="J2692" t="s">
        <v>132</v>
      </c>
      <c r="K2692" t="s">
        <v>133</v>
      </c>
      <c r="L2692" t="s">
        <v>13897</v>
      </c>
      <c r="M2692" t="s">
        <v>13901</v>
      </c>
      <c r="P2692" s="31" t="str">
        <f t="shared" si="129"/>
        <v>Haniman Homoeo Chamber (Dr.Bozlur Rhaman)</v>
      </c>
    </row>
    <row r="2693" spans="1:16" hidden="1">
      <c r="A2693" t="str">
        <f t="shared" si="127"/>
        <v>13-444</v>
      </c>
      <c r="B2693">
        <f t="shared" si="128"/>
        <v>13</v>
      </c>
      <c r="C2693">
        <v>444</v>
      </c>
      <c r="D2693" t="s">
        <v>3333</v>
      </c>
      <c r="E2693" t="s">
        <v>12087</v>
      </c>
      <c r="F2693">
        <v>11403</v>
      </c>
      <c r="G2693" t="s">
        <v>2050</v>
      </c>
      <c r="H2693">
        <v>1712579146</v>
      </c>
      <c r="I2693" t="s">
        <v>131</v>
      </c>
      <c r="J2693" t="s">
        <v>132</v>
      </c>
      <c r="K2693" t="s">
        <v>152</v>
      </c>
      <c r="L2693" t="s">
        <v>10625</v>
      </c>
      <c r="M2693" t="s">
        <v>12086</v>
      </c>
      <c r="P2693" s="31" t="str">
        <f t="shared" si="129"/>
        <v>Haque Homoeo Hall (Dr.Aynul Haque)</v>
      </c>
    </row>
    <row r="2694" spans="1:16" hidden="1">
      <c r="A2694" t="str">
        <f t="shared" si="127"/>
        <v>14-444</v>
      </c>
      <c r="B2694">
        <f t="shared" si="128"/>
        <v>14</v>
      </c>
      <c r="C2694">
        <v>444</v>
      </c>
      <c r="D2694" t="s">
        <v>3333</v>
      </c>
      <c r="E2694" t="s">
        <v>12124</v>
      </c>
      <c r="F2694">
        <v>11417</v>
      </c>
      <c r="G2694" t="s">
        <v>12125</v>
      </c>
      <c r="H2694">
        <v>1718628708</v>
      </c>
      <c r="I2694" t="s">
        <v>131</v>
      </c>
      <c r="J2694" t="s">
        <v>397</v>
      </c>
      <c r="K2694" t="s">
        <v>152</v>
      </c>
      <c r="L2694" t="s">
        <v>10625</v>
      </c>
      <c r="M2694" t="s">
        <v>19038</v>
      </c>
      <c r="P2694" s="31" t="str">
        <f t="shared" si="129"/>
        <v>Homoeo Aroggo (Dr.Najrul Islam)</v>
      </c>
    </row>
    <row r="2695" spans="1:16" hidden="1">
      <c r="A2695" t="str">
        <f t="shared" si="127"/>
        <v>15-444</v>
      </c>
      <c r="B2695">
        <f t="shared" si="128"/>
        <v>15</v>
      </c>
      <c r="C2695">
        <v>444</v>
      </c>
      <c r="D2695" t="s">
        <v>3333</v>
      </c>
      <c r="E2695" t="s">
        <v>12121</v>
      </c>
      <c r="F2695">
        <v>11416</v>
      </c>
      <c r="G2695" t="s">
        <v>12122</v>
      </c>
      <c r="H2695">
        <v>1778061890</v>
      </c>
      <c r="I2695" t="s">
        <v>131</v>
      </c>
      <c r="J2695" t="s">
        <v>397</v>
      </c>
      <c r="K2695" t="s">
        <v>152</v>
      </c>
      <c r="L2695" t="s">
        <v>10625</v>
      </c>
      <c r="M2695" t="s">
        <v>12123</v>
      </c>
      <c r="P2695" s="31" t="str">
        <f t="shared" si="129"/>
        <v>Homoeo Ceare (Dr.Jakaria Manik)</v>
      </c>
    </row>
    <row r="2696" spans="1:16" hidden="1">
      <c r="A2696" t="str">
        <f t="shared" si="127"/>
        <v>16-444</v>
      </c>
      <c r="B2696">
        <f t="shared" si="128"/>
        <v>16</v>
      </c>
      <c r="C2696">
        <v>444</v>
      </c>
      <c r="D2696" t="s">
        <v>3333</v>
      </c>
      <c r="E2696" t="s">
        <v>13356</v>
      </c>
      <c r="F2696">
        <v>11939</v>
      </c>
      <c r="G2696" t="s">
        <v>13357</v>
      </c>
      <c r="H2696">
        <v>1761548663</v>
      </c>
      <c r="I2696" t="s">
        <v>131</v>
      </c>
      <c r="J2696" t="s">
        <v>230</v>
      </c>
      <c r="K2696" t="s">
        <v>152</v>
      </c>
      <c r="L2696" t="s">
        <v>13354</v>
      </c>
      <c r="M2696" t="s">
        <v>19039</v>
      </c>
      <c r="P2696" s="31" t="str">
        <f t="shared" si="129"/>
        <v>Homoeo Ousadaloy (Dr.Md.Nojrul Islam Nozom)</v>
      </c>
    </row>
    <row r="2697" spans="1:16" hidden="1">
      <c r="A2697" t="str">
        <f t="shared" si="127"/>
        <v>17-444</v>
      </c>
      <c r="B2697">
        <f t="shared" si="128"/>
        <v>17</v>
      </c>
      <c r="C2697">
        <v>444</v>
      </c>
      <c r="D2697" t="s">
        <v>3333</v>
      </c>
      <c r="E2697" t="s">
        <v>901</v>
      </c>
      <c r="F2697">
        <v>5685</v>
      </c>
      <c r="G2697" t="s">
        <v>3341</v>
      </c>
      <c r="H2697">
        <v>1714540037</v>
      </c>
      <c r="I2697" t="s">
        <v>131</v>
      </c>
      <c r="J2697" t="s">
        <v>172</v>
      </c>
      <c r="K2697" t="s">
        <v>133</v>
      </c>
      <c r="L2697" t="s">
        <v>3336</v>
      </c>
      <c r="M2697" t="s">
        <v>3340</v>
      </c>
      <c r="N2697" t="s">
        <v>11929</v>
      </c>
      <c r="P2697" s="31" t="str">
        <f t="shared" si="129"/>
        <v>Iswardi Homoeo Hall (Dr. Anowar)</v>
      </c>
    </row>
    <row r="2698" spans="1:16" hidden="1">
      <c r="A2698" t="str">
        <f t="shared" si="127"/>
        <v>18-444</v>
      </c>
      <c r="B2698">
        <f t="shared" si="128"/>
        <v>18</v>
      </c>
      <c r="C2698">
        <v>444</v>
      </c>
      <c r="D2698" t="s">
        <v>3333</v>
      </c>
      <c r="E2698" t="s">
        <v>12112</v>
      </c>
      <c r="F2698">
        <v>11413</v>
      </c>
      <c r="G2698" t="s">
        <v>12113</v>
      </c>
      <c r="H2698">
        <v>1719228438</v>
      </c>
      <c r="I2698" t="s">
        <v>131</v>
      </c>
      <c r="J2698" t="s">
        <v>397</v>
      </c>
      <c r="K2698" t="s">
        <v>133</v>
      </c>
      <c r="L2698" t="s">
        <v>10625</v>
      </c>
      <c r="M2698" t="s">
        <v>12114</v>
      </c>
      <c r="P2698" s="31" t="str">
        <f t="shared" si="129"/>
        <v>Jaman Homoeo Medical (Dr.Jaman)</v>
      </c>
    </row>
    <row r="2699" spans="1:16" hidden="1">
      <c r="A2699" t="str">
        <f t="shared" si="127"/>
        <v>19-444</v>
      </c>
      <c r="B2699">
        <f t="shared" si="128"/>
        <v>19</v>
      </c>
      <c r="C2699">
        <v>444</v>
      </c>
      <c r="D2699" t="s">
        <v>3333</v>
      </c>
      <c r="E2699" t="s">
        <v>13889</v>
      </c>
      <c r="F2699">
        <v>12184</v>
      </c>
      <c r="G2699" t="s">
        <v>13890</v>
      </c>
      <c r="H2699">
        <v>1712204710</v>
      </c>
      <c r="I2699" t="s">
        <v>131</v>
      </c>
      <c r="J2699" t="s">
        <v>132</v>
      </c>
      <c r="K2699" t="s">
        <v>133</v>
      </c>
      <c r="L2699" t="s">
        <v>13392</v>
      </c>
      <c r="M2699" t="s">
        <v>13891</v>
      </c>
      <c r="N2699" t="s">
        <v>11929</v>
      </c>
      <c r="P2699" s="31" t="str">
        <f t="shared" si="129"/>
        <v>Jogot Bondu Homoeo Pharmacy (Dr.Sonjoy Kumar Kundu Milon)</v>
      </c>
    </row>
    <row r="2700" spans="1:16" hidden="1">
      <c r="A2700" t="str">
        <f t="shared" si="127"/>
        <v>20-444</v>
      </c>
      <c r="B2700">
        <f t="shared" si="128"/>
        <v>20</v>
      </c>
      <c r="C2700">
        <v>444</v>
      </c>
      <c r="D2700" t="s">
        <v>3333</v>
      </c>
      <c r="E2700" t="s">
        <v>12110</v>
      </c>
      <c r="F2700">
        <v>11412</v>
      </c>
      <c r="G2700" t="s">
        <v>130</v>
      </c>
      <c r="H2700">
        <v>1712406540</v>
      </c>
      <c r="I2700" t="s">
        <v>131</v>
      </c>
      <c r="J2700" t="s">
        <v>397</v>
      </c>
      <c r="K2700" t="s">
        <v>152</v>
      </c>
      <c r="L2700" t="s">
        <v>10625</v>
      </c>
      <c r="M2700" t="s">
        <v>12111</v>
      </c>
      <c r="P2700" s="31" t="str">
        <f t="shared" si="129"/>
        <v>Khan Homoeo Hall (Dr.A R Khan)</v>
      </c>
    </row>
    <row r="2701" spans="1:16" hidden="1">
      <c r="A2701" t="str">
        <f t="shared" si="127"/>
        <v>21-444</v>
      </c>
      <c r="B2701">
        <f t="shared" si="128"/>
        <v>21</v>
      </c>
      <c r="C2701">
        <v>444</v>
      </c>
      <c r="D2701" t="s">
        <v>3333</v>
      </c>
      <c r="E2701" t="s">
        <v>13364</v>
      </c>
      <c r="F2701">
        <v>11943</v>
      </c>
      <c r="G2701" t="s">
        <v>13365</v>
      </c>
      <c r="H2701">
        <v>1723683573</v>
      </c>
      <c r="I2701" t="s">
        <v>131</v>
      </c>
      <c r="J2701" t="s">
        <v>230</v>
      </c>
      <c r="K2701" t="s">
        <v>1315</v>
      </c>
      <c r="L2701" t="s">
        <v>13354</v>
      </c>
      <c r="M2701" t="s">
        <v>19040</v>
      </c>
      <c r="P2701" s="31" t="str">
        <f t="shared" si="129"/>
        <v>Khan Homoeo Hall (Dr.Md.Muzahid Hussain)</v>
      </c>
    </row>
    <row r="2702" spans="1:16" hidden="1">
      <c r="A2702" t="str">
        <f t="shared" si="127"/>
        <v>22-444</v>
      </c>
      <c r="B2702">
        <f t="shared" si="128"/>
        <v>22</v>
      </c>
      <c r="C2702">
        <v>444</v>
      </c>
      <c r="D2702" t="s">
        <v>3333</v>
      </c>
      <c r="E2702" t="s">
        <v>13404</v>
      </c>
      <c r="F2702">
        <v>11958</v>
      </c>
      <c r="G2702" t="s">
        <v>6093</v>
      </c>
      <c r="H2702">
        <v>1710644394</v>
      </c>
      <c r="I2702" t="s">
        <v>131</v>
      </c>
      <c r="J2702" t="s">
        <v>172</v>
      </c>
      <c r="K2702" t="s">
        <v>133</v>
      </c>
      <c r="L2702" t="s">
        <v>13392</v>
      </c>
      <c r="M2702" t="s">
        <v>13399</v>
      </c>
      <c r="P2702" s="31" t="str">
        <f t="shared" si="129"/>
        <v>Komol Homoeo Hall (Dr.Sopna Rani Paul)</v>
      </c>
    </row>
    <row r="2703" spans="1:16" hidden="1">
      <c r="A2703" t="str">
        <f t="shared" si="127"/>
        <v>23-444</v>
      </c>
      <c r="B2703">
        <f t="shared" si="128"/>
        <v>23</v>
      </c>
      <c r="C2703">
        <v>444</v>
      </c>
      <c r="D2703" t="s">
        <v>3333</v>
      </c>
      <c r="E2703" t="s">
        <v>3351</v>
      </c>
      <c r="F2703">
        <v>5690</v>
      </c>
      <c r="G2703" t="s">
        <v>3352</v>
      </c>
      <c r="H2703">
        <v>1734061088</v>
      </c>
      <c r="I2703" t="s">
        <v>131</v>
      </c>
      <c r="J2703" t="s">
        <v>172</v>
      </c>
      <c r="K2703" t="s">
        <v>152</v>
      </c>
      <c r="L2703" t="s">
        <v>3336</v>
      </c>
      <c r="M2703" t="s">
        <v>3353</v>
      </c>
      <c r="N2703" t="s">
        <v>11929</v>
      </c>
      <c r="P2703" s="31" t="str">
        <f t="shared" si="129"/>
        <v>Latif Homoeo Hall (Dr. Abdul Latif)</v>
      </c>
    </row>
    <row r="2704" spans="1:16" hidden="1">
      <c r="A2704" t="str">
        <f t="shared" si="127"/>
        <v>24-444</v>
      </c>
      <c r="B2704">
        <f t="shared" si="128"/>
        <v>24</v>
      </c>
      <c r="C2704">
        <v>444</v>
      </c>
      <c r="D2704" t="s">
        <v>3333</v>
      </c>
      <c r="E2704" t="s">
        <v>12099</v>
      </c>
      <c r="F2704">
        <v>11408</v>
      </c>
      <c r="G2704" t="s">
        <v>12100</v>
      </c>
      <c r="H2704">
        <v>1722876372</v>
      </c>
      <c r="I2704" t="s">
        <v>131</v>
      </c>
      <c r="J2704" t="s">
        <v>397</v>
      </c>
      <c r="K2704" t="s">
        <v>152</v>
      </c>
      <c r="L2704" t="s">
        <v>10625</v>
      </c>
      <c r="M2704" t="s">
        <v>12101</v>
      </c>
      <c r="N2704" t="s">
        <v>7522</v>
      </c>
      <c r="P2704" s="31" t="str">
        <f t="shared" si="129"/>
        <v>M/S Heniman Homoeo Pharmacy (Dr.Mhafujur Rahaman)</v>
      </c>
    </row>
    <row r="2705" spans="1:16" hidden="1">
      <c r="A2705" t="str">
        <f t="shared" si="127"/>
        <v>25-444</v>
      </c>
      <c r="B2705">
        <f t="shared" si="128"/>
        <v>25</v>
      </c>
      <c r="C2705">
        <v>444</v>
      </c>
      <c r="D2705" t="s">
        <v>3333</v>
      </c>
      <c r="E2705" t="s">
        <v>13352</v>
      </c>
      <c r="F2705">
        <v>11938</v>
      </c>
      <c r="G2705" t="s">
        <v>13353</v>
      </c>
      <c r="H2705">
        <v>1913261868</v>
      </c>
      <c r="I2705" t="s">
        <v>131</v>
      </c>
      <c r="J2705" t="s">
        <v>230</v>
      </c>
      <c r="K2705" t="s">
        <v>152</v>
      </c>
      <c r="L2705" t="s">
        <v>13354</v>
      </c>
      <c r="M2705" t="s">
        <v>19039</v>
      </c>
      <c r="P2705" s="31" t="str">
        <f t="shared" si="129"/>
        <v>Ma Homoeo Hall (Dr.Minoty Sarkar)</v>
      </c>
    </row>
    <row r="2706" spans="1:16" hidden="1">
      <c r="A2706" t="str">
        <f t="shared" si="127"/>
        <v>26-444</v>
      </c>
      <c r="B2706">
        <f t="shared" si="128"/>
        <v>26</v>
      </c>
      <c r="C2706">
        <v>444</v>
      </c>
      <c r="D2706" t="s">
        <v>3333</v>
      </c>
      <c r="E2706" t="s">
        <v>3354</v>
      </c>
      <c r="F2706">
        <v>5691</v>
      </c>
      <c r="G2706" t="s">
        <v>3355</v>
      </c>
      <c r="H2706">
        <v>1735443604</v>
      </c>
      <c r="I2706" t="s">
        <v>131</v>
      </c>
      <c r="J2706" t="s">
        <v>172</v>
      </c>
      <c r="K2706" t="s">
        <v>133</v>
      </c>
      <c r="L2706" t="s">
        <v>3336</v>
      </c>
      <c r="M2706" t="s">
        <v>3356</v>
      </c>
      <c r="N2706" t="s">
        <v>7522</v>
      </c>
      <c r="P2706" s="31" t="str">
        <f t="shared" si="129"/>
        <v>Maa O Sisu Homoeo Hall (Dr. Roksana Akter Sathi)</v>
      </c>
    </row>
    <row r="2707" spans="1:16" hidden="1">
      <c r="A2707" t="str">
        <f t="shared" si="127"/>
        <v>27-444</v>
      </c>
      <c r="B2707">
        <f t="shared" si="128"/>
        <v>27</v>
      </c>
      <c r="C2707">
        <v>444</v>
      </c>
      <c r="D2707" t="s">
        <v>3333</v>
      </c>
      <c r="E2707" t="s">
        <v>13400</v>
      </c>
      <c r="F2707">
        <v>11956</v>
      </c>
      <c r="G2707" t="s">
        <v>13401</v>
      </c>
      <c r="H2707">
        <v>1715464772</v>
      </c>
      <c r="I2707" t="s">
        <v>131</v>
      </c>
      <c r="J2707" t="s">
        <v>172</v>
      </c>
      <c r="K2707" t="s">
        <v>133</v>
      </c>
      <c r="L2707" t="s">
        <v>13392</v>
      </c>
      <c r="M2707" t="s">
        <v>13399</v>
      </c>
      <c r="N2707" t="s">
        <v>13046</v>
      </c>
      <c r="P2707" s="31" t="str">
        <f t="shared" si="129"/>
        <v>Monoth Homoeo Hall (Dr.Borjo Gopal Sarkar)</v>
      </c>
    </row>
    <row r="2708" spans="1:16" hidden="1">
      <c r="A2708" t="str">
        <f t="shared" si="127"/>
        <v>28-444</v>
      </c>
      <c r="B2708">
        <f t="shared" si="128"/>
        <v>28</v>
      </c>
      <c r="C2708">
        <v>444</v>
      </c>
      <c r="D2708" t="s">
        <v>3333</v>
      </c>
      <c r="E2708" t="s">
        <v>12102</v>
      </c>
      <c r="F2708">
        <v>11409</v>
      </c>
      <c r="G2708" t="s">
        <v>8803</v>
      </c>
      <c r="H2708">
        <v>1712070274</v>
      </c>
      <c r="I2708" t="s">
        <v>131</v>
      </c>
      <c r="J2708" t="s">
        <v>397</v>
      </c>
      <c r="K2708" t="s">
        <v>152</v>
      </c>
      <c r="L2708" t="s">
        <v>10625</v>
      </c>
      <c r="M2708" t="s">
        <v>12103</v>
      </c>
      <c r="P2708" s="31" t="str">
        <f t="shared" si="129"/>
        <v>Mordan Homoeo Hall (Dr.Fajlur Rahaman)</v>
      </c>
    </row>
    <row r="2709" spans="1:16" hidden="1">
      <c r="A2709" t="str">
        <f t="shared" si="127"/>
        <v>29-444</v>
      </c>
      <c r="B2709">
        <f t="shared" si="128"/>
        <v>29</v>
      </c>
      <c r="C2709">
        <v>444</v>
      </c>
      <c r="D2709" t="s">
        <v>3333</v>
      </c>
      <c r="E2709" t="s">
        <v>12090</v>
      </c>
      <c r="F2709">
        <v>11405</v>
      </c>
      <c r="G2709" t="s">
        <v>12091</v>
      </c>
      <c r="H2709">
        <v>1710766561</v>
      </c>
      <c r="I2709" t="s">
        <v>131</v>
      </c>
      <c r="J2709" t="s">
        <v>172</v>
      </c>
      <c r="K2709" t="s">
        <v>152</v>
      </c>
      <c r="L2709" t="s">
        <v>3336</v>
      </c>
      <c r="M2709" t="s">
        <v>19041</v>
      </c>
      <c r="P2709" s="31" t="str">
        <f t="shared" si="129"/>
        <v>Mredha Homoeo Hall (Dr.Sayem Ali)</v>
      </c>
    </row>
    <row r="2710" spans="1:16" hidden="1">
      <c r="A2710" t="str">
        <f t="shared" si="127"/>
        <v>30-444</v>
      </c>
      <c r="B2710">
        <f t="shared" si="128"/>
        <v>30</v>
      </c>
      <c r="C2710">
        <v>444</v>
      </c>
      <c r="D2710" t="s">
        <v>3333</v>
      </c>
      <c r="E2710" t="s">
        <v>3349</v>
      </c>
      <c r="F2710">
        <v>5689</v>
      </c>
      <c r="G2710" t="s">
        <v>3350</v>
      </c>
      <c r="H2710">
        <v>1719824741</v>
      </c>
      <c r="I2710" t="s">
        <v>131</v>
      </c>
      <c r="J2710" t="s">
        <v>172</v>
      </c>
      <c r="K2710" t="s">
        <v>152</v>
      </c>
      <c r="L2710" t="s">
        <v>3336</v>
      </c>
      <c r="M2710" t="s">
        <v>3346</v>
      </c>
      <c r="P2710" s="31" t="str">
        <f t="shared" si="129"/>
        <v>Mridul Homoeo Hall (Dr. Sadekul Islam)</v>
      </c>
    </row>
    <row r="2711" spans="1:16" hidden="1">
      <c r="A2711" t="str">
        <f t="shared" si="127"/>
        <v>31-444</v>
      </c>
      <c r="B2711">
        <f t="shared" si="128"/>
        <v>31</v>
      </c>
      <c r="C2711">
        <v>444</v>
      </c>
      <c r="D2711" t="s">
        <v>3333</v>
      </c>
      <c r="E2711" t="s">
        <v>13405</v>
      </c>
      <c r="F2711">
        <v>11959</v>
      </c>
      <c r="G2711" t="s">
        <v>13406</v>
      </c>
      <c r="H2711">
        <v>1716608354</v>
      </c>
      <c r="I2711" t="s">
        <v>131</v>
      </c>
      <c r="J2711" t="s">
        <v>172</v>
      </c>
      <c r="K2711" t="s">
        <v>152</v>
      </c>
      <c r="L2711" t="s">
        <v>13392</v>
      </c>
      <c r="M2711" t="s">
        <v>13399</v>
      </c>
      <c r="P2711" s="31" t="str">
        <f t="shared" si="129"/>
        <v>Mukti Homoeo Center (Dr.Mohosin)</v>
      </c>
    </row>
    <row r="2712" spans="1:16" hidden="1">
      <c r="A2712" t="str">
        <f t="shared" si="127"/>
        <v>32-444</v>
      </c>
      <c r="B2712">
        <f t="shared" si="128"/>
        <v>32</v>
      </c>
      <c r="C2712">
        <v>444</v>
      </c>
      <c r="D2712" t="s">
        <v>3333</v>
      </c>
      <c r="E2712" t="s">
        <v>12107</v>
      </c>
      <c r="F2712">
        <v>11411</v>
      </c>
      <c r="G2712" t="s">
        <v>12108</v>
      </c>
      <c r="H2712">
        <v>1719253575</v>
      </c>
      <c r="I2712" t="s">
        <v>131</v>
      </c>
      <c r="J2712" t="s">
        <v>397</v>
      </c>
      <c r="K2712" t="s">
        <v>133</v>
      </c>
      <c r="L2712" t="s">
        <v>10625</v>
      </c>
      <c r="M2712" t="s">
        <v>19042</v>
      </c>
      <c r="N2712" t="s">
        <v>11929</v>
      </c>
      <c r="P2712" s="31" t="str">
        <f t="shared" si="129"/>
        <v>Nati Babu Homoeo Hall (Dr.Nadira Akther Ranu)</v>
      </c>
    </row>
    <row r="2713" spans="1:16" hidden="1">
      <c r="A2713" t="str">
        <f t="shared" si="127"/>
        <v>33-444</v>
      </c>
      <c r="B2713">
        <f t="shared" si="128"/>
        <v>33</v>
      </c>
      <c r="C2713">
        <v>444</v>
      </c>
      <c r="D2713" t="s">
        <v>3333</v>
      </c>
      <c r="E2713" t="s">
        <v>13896</v>
      </c>
      <c r="F2713">
        <v>12187</v>
      </c>
      <c r="G2713" t="s">
        <v>549</v>
      </c>
      <c r="H2713">
        <v>1731155540</v>
      </c>
      <c r="I2713" t="s">
        <v>131</v>
      </c>
      <c r="J2713" t="s">
        <v>132</v>
      </c>
      <c r="K2713" t="s">
        <v>133</v>
      </c>
      <c r="L2713" t="s">
        <v>13897</v>
      </c>
      <c r="M2713" t="s">
        <v>13898</v>
      </c>
      <c r="N2713" t="s">
        <v>14409</v>
      </c>
      <c r="P2713" s="31" t="str">
        <f t="shared" si="129"/>
        <v>National Homoeo Hall (Dr.Afroza Khatun)</v>
      </c>
    </row>
    <row r="2714" spans="1:16" hidden="1">
      <c r="A2714" t="str">
        <f t="shared" si="127"/>
        <v>34-444</v>
      </c>
      <c r="B2714">
        <f t="shared" si="128"/>
        <v>34</v>
      </c>
      <c r="C2714">
        <v>444</v>
      </c>
      <c r="D2714" t="s">
        <v>3333</v>
      </c>
      <c r="E2714" t="s">
        <v>3344</v>
      </c>
      <c r="F2714">
        <v>5687</v>
      </c>
      <c r="G2714" t="s">
        <v>3345</v>
      </c>
      <c r="H2714">
        <v>1755809923</v>
      </c>
      <c r="I2714" t="s">
        <v>131</v>
      </c>
      <c r="J2714" t="s">
        <v>172</v>
      </c>
      <c r="K2714" t="s">
        <v>152</v>
      </c>
      <c r="L2714" t="s">
        <v>3336</v>
      </c>
      <c r="M2714" t="s">
        <v>3346</v>
      </c>
      <c r="P2714" s="31" t="str">
        <f t="shared" si="129"/>
        <v>Nayeem Homoeo Hall (Tahmina Binta Siraj)</v>
      </c>
    </row>
    <row r="2715" spans="1:16" hidden="1">
      <c r="A2715" t="str">
        <f t="shared" si="127"/>
        <v>35-444</v>
      </c>
      <c r="B2715">
        <f t="shared" si="128"/>
        <v>35</v>
      </c>
      <c r="C2715">
        <v>444</v>
      </c>
      <c r="D2715" t="s">
        <v>3333</v>
      </c>
      <c r="E2715" t="s">
        <v>12093</v>
      </c>
      <c r="F2715">
        <v>11406</v>
      </c>
      <c r="G2715" t="s">
        <v>12094</v>
      </c>
      <c r="H2715">
        <v>1719228438</v>
      </c>
      <c r="I2715" t="s">
        <v>131</v>
      </c>
      <c r="J2715" t="s">
        <v>397</v>
      </c>
      <c r="K2715" t="s">
        <v>138</v>
      </c>
      <c r="L2715" t="s">
        <v>10625</v>
      </c>
      <c r="M2715" t="s">
        <v>12095</v>
      </c>
      <c r="P2715" s="31" t="str">
        <f t="shared" si="129"/>
        <v>Niramoy Homoeo Chember (Dr.Golam Mostofa)</v>
      </c>
    </row>
    <row r="2716" spans="1:16" hidden="1">
      <c r="A2716" t="str">
        <f t="shared" si="127"/>
        <v>36-444</v>
      </c>
      <c r="B2716">
        <f t="shared" si="128"/>
        <v>36</v>
      </c>
      <c r="C2716">
        <v>444</v>
      </c>
      <c r="D2716" t="s">
        <v>3333</v>
      </c>
      <c r="E2716" t="s">
        <v>3410</v>
      </c>
      <c r="F2716">
        <v>5743</v>
      </c>
      <c r="G2716" t="s">
        <v>3411</v>
      </c>
      <c r="H2716">
        <v>1731666662</v>
      </c>
      <c r="I2716" t="s">
        <v>131</v>
      </c>
      <c r="J2716" t="s">
        <v>274</v>
      </c>
      <c r="K2716" t="s">
        <v>133</v>
      </c>
      <c r="L2716" t="s">
        <v>3391</v>
      </c>
      <c r="M2716" t="s">
        <v>3409</v>
      </c>
      <c r="P2716" s="31" t="str">
        <f t="shared" si="129"/>
        <v>Omor Homoeo Hall (Dr. Omor Hossain)</v>
      </c>
    </row>
    <row r="2717" spans="1:16" hidden="1">
      <c r="A2717" t="str">
        <f t="shared" si="127"/>
        <v>37-444</v>
      </c>
      <c r="B2717">
        <f t="shared" si="128"/>
        <v>37</v>
      </c>
      <c r="C2717">
        <v>444</v>
      </c>
      <c r="D2717" t="s">
        <v>3333</v>
      </c>
      <c r="E2717" t="s">
        <v>13402</v>
      </c>
      <c r="F2717">
        <v>11957</v>
      </c>
      <c r="G2717" t="s">
        <v>13403</v>
      </c>
      <c r="H2717">
        <v>1731975977</v>
      </c>
      <c r="I2717" t="s">
        <v>131</v>
      </c>
      <c r="J2717" t="s">
        <v>172</v>
      </c>
      <c r="K2717" t="s">
        <v>133</v>
      </c>
      <c r="L2717" t="s">
        <v>13392</v>
      </c>
      <c r="M2717" t="s">
        <v>13399</v>
      </c>
      <c r="P2717" s="31" t="str">
        <f t="shared" si="129"/>
        <v>Onik Homoeo Hall (Dr.Ahsutos Kumar Paul)</v>
      </c>
    </row>
    <row r="2718" spans="1:16" hidden="1">
      <c r="A2718" t="str">
        <f t="shared" si="127"/>
        <v>38-444</v>
      </c>
      <c r="B2718">
        <f t="shared" si="128"/>
        <v>38</v>
      </c>
      <c r="C2718">
        <v>444</v>
      </c>
      <c r="D2718" t="s">
        <v>3333</v>
      </c>
      <c r="E2718" t="s">
        <v>13369</v>
      </c>
      <c r="F2718">
        <v>11945</v>
      </c>
      <c r="G2718" t="s">
        <v>13370</v>
      </c>
      <c r="H2718">
        <v>1725036351</v>
      </c>
      <c r="I2718" t="s">
        <v>131</v>
      </c>
      <c r="J2718" t="s">
        <v>230</v>
      </c>
      <c r="K2718" t="s">
        <v>1315</v>
      </c>
      <c r="L2718" t="s">
        <v>13354</v>
      </c>
      <c r="M2718" t="s">
        <v>19043</v>
      </c>
      <c r="N2718" t="s">
        <v>14412</v>
      </c>
      <c r="P2718" s="31" t="str">
        <f t="shared" si="129"/>
        <v>Oyse Homoeo Hall (Dr.Mostafizur Rhaman)</v>
      </c>
    </row>
    <row r="2719" spans="1:16" hidden="1">
      <c r="A2719" t="str">
        <f t="shared" si="127"/>
        <v>39-444</v>
      </c>
      <c r="B2719">
        <f t="shared" si="128"/>
        <v>39</v>
      </c>
      <c r="C2719">
        <v>444</v>
      </c>
      <c r="D2719" t="s">
        <v>3333</v>
      </c>
      <c r="E2719" t="s">
        <v>3334</v>
      </c>
      <c r="F2719">
        <v>5683</v>
      </c>
      <c r="G2719" t="s">
        <v>3335</v>
      </c>
      <c r="H2719">
        <v>1712406570</v>
      </c>
      <c r="I2719" t="s">
        <v>131</v>
      </c>
      <c r="J2719" t="s">
        <v>172</v>
      </c>
      <c r="K2719" t="s">
        <v>138</v>
      </c>
      <c r="L2719" t="s">
        <v>3336</v>
      </c>
      <c r="M2719" t="s">
        <v>3337</v>
      </c>
      <c r="N2719" t="s">
        <v>9795</v>
      </c>
      <c r="P2719" s="31" t="str">
        <f t="shared" si="129"/>
        <v>Prova Homoeo Hall (Dr. Md. Selim Biswas)</v>
      </c>
    </row>
    <row r="2720" spans="1:16" hidden="1">
      <c r="A2720" t="str">
        <f t="shared" si="127"/>
        <v>40-444</v>
      </c>
      <c r="B2720">
        <f t="shared" si="128"/>
        <v>40</v>
      </c>
      <c r="C2720">
        <v>444</v>
      </c>
      <c r="D2720" t="s">
        <v>3333</v>
      </c>
      <c r="E2720" t="s">
        <v>13362</v>
      </c>
      <c r="F2720">
        <v>11942</v>
      </c>
      <c r="G2720" t="s">
        <v>13363</v>
      </c>
      <c r="H2720">
        <v>1710487613</v>
      </c>
      <c r="I2720" t="s">
        <v>131</v>
      </c>
      <c r="J2720" t="s">
        <v>230</v>
      </c>
      <c r="K2720" t="s">
        <v>1315</v>
      </c>
      <c r="L2720" t="s">
        <v>13354</v>
      </c>
      <c r="M2720" t="s">
        <v>19040</v>
      </c>
      <c r="N2720" t="s">
        <v>11153</v>
      </c>
      <c r="P2720" s="31" t="str">
        <f t="shared" si="129"/>
        <v>Rafe Homoeo Hall (Dr.Shohedul Islam)</v>
      </c>
    </row>
    <row r="2721" spans="1:16" hidden="1">
      <c r="A2721" t="str">
        <f t="shared" si="127"/>
        <v>41-444</v>
      </c>
      <c r="B2721">
        <f t="shared" si="128"/>
        <v>41</v>
      </c>
      <c r="C2721">
        <v>444</v>
      </c>
      <c r="D2721" t="s">
        <v>3333</v>
      </c>
      <c r="E2721" t="s">
        <v>12088</v>
      </c>
      <c r="F2721">
        <v>11404</v>
      </c>
      <c r="G2721" t="s">
        <v>12089</v>
      </c>
      <c r="H2721">
        <v>1798961571</v>
      </c>
      <c r="I2721" t="s">
        <v>131</v>
      </c>
      <c r="J2721" t="s">
        <v>172</v>
      </c>
      <c r="K2721" t="s">
        <v>152</v>
      </c>
      <c r="L2721" t="s">
        <v>3336</v>
      </c>
      <c r="M2721" t="s">
        <v>19044</v>
      </c>
      <c r="P2721" s="31" t="str">
        <f t="shared" si="129"/>
        <v>Rahamania Homoeo Center (Dr.Motiur Rahaman)</v>
      </c>
    </row>
    <row r="2722" spans="1:16" hidden="1">
      <c r="A2722" t="str">
        <f t="shared" si="127"/>
        <v>42-444</v>
      </c>
      <c r="B2722">
        <f t="shared" si="128"/>
        <v>42</v>
      </c>
      <c r="C2722">
        <v>444</v>
      </c>
      <c r="D2722" t="s">
        <v>3333</v>
      </c>
      <c r="E2722" t="s">
        <v>13374</v>
      </c>
      <c r="F2722">
        <v>11948</v>
      </c>
      <c r="G2722" t="s">
        <v>13375</v>
      </c>
      <c r="H2722">
        <v>1736259162</v>
      </c>
      <c r="I2722" t="s">
        <v>131</v>
      </c>
      <c r="J2722" t="s">
        <v>230</v>
      </c>
      <c r="K2722" t="s">
        <v>133</v>
      </c>
      <c r="L2722" t="s">
        <v>13354</v>
      </c>
      <c r="M2722" t="s">
        <v>19037</v>
      </c>
      <c r="P2722" s="31" t="str">
        <f t="shared" si="129"/>
        <v>Rajaul Homoeo Hall (Dr.Rajaul Islam)</v>
      </c>
    </row>
    <row r="2723" spans="1:16" hidden="1">
      <c r="A2723" t="str">
        <f t="shared" si="127"/>
        <v>43-444</v>
      </c>
      <c r="B2723">
        <f t="shared" si="128"/>
        <v>43</v>
      </c>
      <c r="C2723">
        <v>444</v>
      </c>
      <c r="D2723" t="s">
        <v>3333</v>
      </c>
      <c r="E2723" t="s">
        <v>3347</v>
      </c>
      <c r="F2723">
        <v>5688</v>
      </c>
      <c r="G2723" t="s">
        <v>3348</v>
      </c>
      <c r="H2723">
        <v>1754899893</v>
      </c>
      <c r="I2723" t="s">
        <v>131</v>
      </c>
      <c r="J2723" t="s">
        <v>172</v>
      </c>
      <c r="K2723" t="s">
        <v>133</v>
      </c>
      <c r="L2723" t="s">
        <v>3336</v>
      </c>
      <c r="M2723" t="s">
        <v>3346</v>
      </c>
      <c r="N2723" t="s">
        <v>7537</v>
      </c>
      <c r="P2723" s="31" t="str">
        <f t="shared" si="129"/>
        <v>Rasel Homoeo Int. (Dr. M.A. Halim)</v>
      </c>
    </row>
    <row r="2724" spans="1:16" hidden="1">
      <c r="A2724" t="str">
        <f t="shared" si="127"/>
        <v>44-444</v>
      </c>
      <c r="B2724">
        <f t="shared" si="128"/>
        <v>44</v>
      </c>
      <c r="C2724">
        <v>444</v>
      </c>
      <c r="D2724" t="s">
        <v>3333</v>
      </c>
      <c r="E2724" t="s">
        <v>3357</v>
      </c>
      <c r="F2724">
        <v>5692</v>
      </c>
      <c r="G2724" t="s">
        <v>3358</v>
      </c>
      <c r="H2724">
        <v>1713741548</v>
      </c>
      <c r="I2724" t="s">
        <v>131</v>
      </c>
      <c r="J2724" t="s">
        <v>172</v>
      </c>
      <c r="K2724" t="s">
        <v>152</v>
      </c>
      <c r="L2724" t="s">
        <v>3336</v>
      </c>
      <c r="M2724" t="s">
        <v>3356</v>
      </c>
      <c r="N2724" t="s">
        <v>7537</v>
      </c>
      <c r="P2724" s="31" t="str">
        <f t="shared" si="129"/>
        <v>Ripon Homoeo Hall (Dr. Abdur Rahman)</v>
      </c>
    </row>
    <row r="2725" spans="1:16" hidden="1">
      <c r="A2725" t="str">
        <f t="shared" si="127"/>
        <v>45-444</v>
      </c>
      <c r="B2725">
        <f t="shared" si="128"/>
        <v>45</v>
      </c>
      <c r="C2725">
        <v>444</v>
      </c>
      <c r="D2725" t="s">
        <v>3333</v>
      </c>
      <c r="E2725" t="s">
        <v>12118</v>
      </c>
      <c r="F2725">
        <v>11415</v>
      </c>
      <c r="G2725" t="s">
        <v>12119</v>
      </c>
      <c r="H2725">
        <v>1728365503</v>
      </c>
      <c r="I2725" t="s">
        <v>131</v>
      </c>
      <c r="J2725" t="s">
        <v>397</v>
      </c>
      <c r="K2725" t="s">
        <v>152</v>
      </c>
      <c r="L2725" t="s">
        <v>10625</v>
      </c>
      <c r="M2725" t="s">
        <v>12120</v>
      </c>
      <c r="P2725" s="31" t="str">
        <f t="shared" si="129"/>
        <v>Rn Homoeo Clinie (Dr.Safiqul Islam)</v>
      </c>
    </row>
    <row r="2726" spans="1:16" hidden="1">
      <c r="A2726" t="str">
        <f t="shared" si="127"/>
        <v>46-444</v>
      </c>
      <c r="B2726">
        <f t="shared" si="128"/>
        <v>46</v>
      </c>
      <c r="C2726">
        <v>444</v>
      </c>
      <c r="D2726" t="s">
        <v>3333</v>
      </c>
      <c r="E2726" t="s">
        <v>3407</v>
      </c>
      <c r="F2726">
        <v>5741</v>
      </c>
      <c r="G2726" t="s">
        <v>3408</v>
      </c>
      <c r="H2726">
        <v>1731294437</v>
      </c>
      <c r="I2726" t="s">
        <v>131</v>
      </c>
      <c r="J2726" t="s">
        <v>274</v>
      </c>
      <c r="K2726" t="s">
        <v>133</v>
      </c>
      <c r="L2726" t="s">
        <v>3391</v>
      </c>
      <c r="M2726" t="s">
        <v>3409</v>
      </c>
      <c r="N2726" t="s">
        <v>12468</v>
      </c>
      <c r="P2726" s="31" t="str">
        <f t="shared" si="129"/>
        <v>Ruhul Homoeo Hall (Dr. Md. Ruhul Amin)</v>
      </c>
    </row>
    <row r="2727" spans="1:16" hidden="1">
      <c r="A2727" t="str">
        <f t="shared" si="127"/>
        <v>47-444</v>
      </c>
      <c r="B2727">
        <f t="shared" si="128"/>
        <v>47</v>
      </c>
      <c r="C2727">
        <v>444</v>
      </c>
      <c r="D2727" t="s">
        <v>3333</v>
      </c>
      <c r="E2727" t="s">
        <v>13892</v>
      </c>
      <c r="F2727">
        <v>12185</v>
      </c>
      <c r="G2727" t="s">
        <v>13893</v>
      </c>
      <c r="H2727">
        <v>1713716714</v>
      </c>
      <c r="I2727" t="s">
        <v>131</v>
      </c>
      <c r="J2727" t="s">
        <v>132</v>
      </c>
      <c r="K2727" t="s">
        <v>133</v>
      </c>
      <c r="L2727" t="s">
        <v>13392</v>
      </c>
      <c r="M2727" t="s">
        <v>13891</v>
      </c>
      <c r="P2727" s="31" t="str">
        <f t="shared" si="129"/>
        <v>Ruppur Homoeo Clinic (Dr.Sujoy Kumar Kundu Tapos)</v>
      </c>
    </row>
    <row r="2728" spans="1:16" hidden="1">
      <c r="A2728" t="str">
        <f t="shared" si="127"/>
        <v>48-444</v>
      </c>
      <c r="B2728">
        <f t="shared" si="128"/>
        <v>48</v>
      </c>
      <c r="C2728">
        <v>444</v>
      </c>
      <c r="D2728" t="s">
        <v>3333</v>
      </c>
      <c r="E2728" t="s">
        <v>12115</v>
      </c>
      <c r="F2728">
        <v>11414</v>
      </c>
      <c r="G2728" t="s">
        <v>12116</v>
      </c>
      <c r="H2728">
        <v>1717038783</v>
      </c>
      <c r="I2728" t="s">
        <v>131</v>
      </c>
      <c r="J2728" t="s">
        <v>397</v>
      </c>
      <c r="K2728" t="s">
        <v>152</v>
      </c>
      <c r="L2728" t="s">
        <v>10625</v>
      </c>
      <c r="M2728" t="s">
        <v>19045</v>
      </c>
      <c r="P2728" s="31" t="str">
        <f t="shared" si="129"/>
        <v>Sadia Helthe Ceare. (Dr.Najmul Haque Sarker)</v>
      </c>
    </row>
    <row r="2729" spans="1:16" hidden="1">
      <c r="A2729" t="str">
        <f t="shared" si="127"/>
        <v>49-444</v>
      </c>
      <c r="B2729">
        <f t="shared" si="128"/>
        <v>49</v>
      </c>
      <c r="C2729">
        <v>444</v>
      </c>
      <c r="D2729" t="s">
        <v>3333</v>
      </c>
      <c r="E2729" t="s">
        <v>13376</v>
      </c>
      <c r="F2729">
        <v>11949</v>
      </c>
      <c r="G2729" t="s">
        <v>13377</v>
      </c>
      <c r="H2729">
        <v>171476421</v>
      </c>
      <c r="I2729" t="s">
        <v>131</v>
      </c>
      <c r="J2729" t="s">
        <v>230</v>
      </c>
      <c r="K2729" t="s">
        <v>1315</v>
      </c>
      <c r="L2729" t="s">
        <v>13354</v>
      </c>
      <c r="M2729" t="s">
        <v>19037</v>
      </c>
      <c r="P2729" s="31" t="str">
        <f t="shared" si="129"/>
        <v>Safha Homoeo Pharmacy (Dr.Yasin)</v>
      </c>
    </row>
    <row r="2730" spans="1:16" hidden="1">
      <c r="A2730" t="str">
        <f t="shared" si="127"/>
        <v>50-444</v>
      </c>
      <c r="B2730">
        <f t="shared" si="128"/>
        <v>50</v>
      </c>
      <c r="C2730">
        <v>444</v>
      </c>
      <c r="D2730" t="s">
        <v>3333</v>
      </c>
      <c r="E2730" t="s">
        <v>13366</v>
      </c>
      <c r="F2730">
        <v>11944</v>
      </c>
      <c r="G2730" t="s">
        <v>13367</v>
      </c>
      <c r="H2730">
        <v>1714781388</v>
      </c>
      <c r="I2730" t="s">
        <v>131</v>
      </c>
      <c r="J2730" t="s">
        <v>230</v>
      </c>
      <c r="K2730" t="s">
        <v>1315</v>
      </c>
      <c r="L2730" t="s">
        <v>13354</v>
      </c>
      <c r="M2730" t="s">
        <v>19043</v>
      </c>
      <c r="P2730" s="31" t="str">
        <f t="shared" si="129"/>
        <v>Shajalal Homoeo Clinic (Dr.Amirul Islam Shohed)</v>
      </c>
    </row>
    <row r="2731" spans="1:16" hidden="1">
      <c r="A2731" t="str">
        <f t="shared" si="127"/>
        <v>51-444</v>
      </c>
      <c r="B2731">
        <f t="shared" si="128"/>
        <v>51</v>
      </c>
      <c r="C2731">
        <v>444</v>
      </c>
      <c r="D2731" t="s">
        <v>3333</v>
      </c>
      <c r="E2731" t="s">
        <v>12085</v>
      </c>
      <c r="F2731">
        <v>11402</v>
      </c>
      <c r="G2731" t="s">
        <v>3708</v>
      </c>
      <c r="H2731">
        <v>1717027769</v>
      </c>
      <c r="I2731" t="s">
        <v>131</v>
      </c>
      <c r="J2731" t="s">
        <v>132</v>
      </c>
      <c r="K2731" t="s">
        <v>152</v>
      </c>
      <c r="L2731" t="s">
        <v>10625</v>
      </c>
      <c r="M2731" t="s">
        <v>12086</v>
      </c>
      <c r="P2731" s="31" t="str">
        <f t="shared" si="129"/>
        <v>Shefa Homoeo Pharmacy (Md.Safi Uddin Safi)</v>
      </c>
    </row>
    <row r="2732" spans="1:16" hidden="1">
      <c r="A2732" t="str">
        <f t="shared" si="127"/>
        <v>52-444</v>
      </c>
      <c r="B2732">
        <f t="shared" si="128"/>
        <v>52</v>
      </c>
      <c r="C2732">
        <v>444</v>
      </c>
      <c r="D2732" t="s">
        <v>3333</v>
      </c>
      <c r="E2732" t="s">
        <v>3404</v>
      </c>
      <c r="F2732">
        <v>5738</v>
      </c>
      <c r="G2732" t="s">
        <v>3405</v>
      </c>
      <c r="H2732">
        <v>1816502452</v>
      </c>
      <c r="I2732" t="s">
        <v>131</v>
      </c>
      <c r="J2732" t="s">
        <v>274</v>
      </c>
      <c r="K2732" t="s">
        <v>138</v>
      </c>
      <c r="L2732" t="s">
        <v>3387</v>
      </c>
      <c r="M2732" t="s">
        <v>3406</v>
      </c>
      <c r="N2732" t="s">
        <v>11929</v>
      </c>
      <c r="P2732" s="31" t="str">
        <f t="shared" si="129"/>
        <v>Shifa Homoeo Hall (Dr. Md. Khalilur Rahman)</v>
      </c>
    </row>
    <row r="2733" spans="1:16" hidden="1">
      <c r="A2733" t="str">
        <f t="shared" si="127"/>
        <v>53-444</v>
      </c>
      <c r="B2733">
        <f t="shared" si="128"/>
        <v>53</v>
      </c>
      <c r="C2733">
        <v>444</v>
      </c>
      <c r="D2733" t="s">
        <v>3333</v>
      </c>
      <c r="E2733" t="s">
        <v>13394</v>
      </c>
      <c r="F2733">
        <v>11954</v>
      </c>
      <c r="G2733" t="s">
        <v>13395</v>
      </c>
      <c r="H2733">
        <v>1717670145</v>
      </c>
      <c r="I2733" t="s">
        <v>253</v>
      </c>
      <c r="J2733" t="s">
        <v>172</v>
      </c>
      <c r="K2733" t="s">
        <v>152</v>
      </c>
      <c r="L2733" t="s">
        <v>13392</v>
      </c>
      <c r="M2733" t="s">
        <v>13396</v>
      </c>
      <c r="P2733" s="31" t="str">
        <f t="shared" si="129"/>
        <v>Similimam Homoeo Medical Center (Dr.M.A.Sorif Raja)</v>
      </c>
    </row>
    <row r="2734" spans="1:16" hidden="1">
      <c r="A2734" t="str">
        <f t="shared" si="127"/>
        <v>54-444</v>
      </c>
      <c r="B2734">
        <f t="shared" si="128"/>
        <v>54</v>
      </c>
      <c r="C2734">
        <v>444</v>
      </c>
      <c r="D2734" t="s">
        <v>3333</v>
      </c>
      <c r="E2734" t="s">
        <v>10624</v>
      </c>
      <c r="F2734">
        <v>10702</v>
      </c>
      <c r="G2734" t="s">
        <v>759</v>
      </c>
      <c r="H2734">
        <v>1725934859</v>
      </c>
      <c r="I2734" t="s">
        <v>131</v>
      </c>
      <c r="J2734" t="s">
        <v>2596</v>
      </c>
      <c r="K2734" t="s">
        <v>152</v>
      </c>
      <c r="L2734" t="s">
        <v>10625</v>
      </c>
      <c r="M2734" t="s">
        <v>19046</v>
      </c>
      <c r="P2734" s="31" t="str">
        <f t="shared" si="129"/>
        <v>Sr Homoeo Hall (Dr. Sahin Reza)</v>
      </c>
    </row>
    <row r="2735" spans="1:16" hidden="1">
      <c r="A2735" t="str">
        <f t="shared" si="127"/>
        <v>55-444</v>
      </c>
      <c r="B2735">
        <f t="shared" si="128"/>
        <v>55</v>
      </c>
      <c r="C2735">
        <v>444</v>
      </c>
      <c r="D2735" t="s">
        <v>3333</v>
      </c>
      <c r="E2735" t="s">
        <v>14221</v>
      </c>
      <c r="F2735">
        <v>12392</v>
      </c>
      <c r="G2735" t="s">
        <v>14222</v>
      </c>
      <c r="H2735">
        <v>1711973879</v>
      </c>
      <c r="I2735" t="s">
        <v>131</v>
      </c>
      <c r="J2735" t="s">
        <v>172</v>
      </c>
      <c r="K2735" t="s">
        <v>152</v>
      </c>
      <c r="L2735" t="s">
        <v>13392</v>
      </c>
      <c r="M2735" t="s">
        <v>14223</v>
      </c>
      <c r="P2735" s="31" t="str">
        <f t="shared" si="129"/>
        <v>Suzon Homoeo Clinic (Dr.Md.Dalower Hossain Molla)</v>
      </c>
    </row>
    <row r="2736" spans="1:16" hidden="1">
      <c r="A2736" t="str">
        <f t="shared" si="127"/>
        <v>56-444</v>
      </c>
      <c r="B2736">
        <f t="shared" si="128"/>
        <v>56</v>
      </c>
      <c r="C2736">
        <v>444</v>
      </c>
      <c r="D2736" t="s">
        <v>3333</v>
      </c>
      <c r="E2736" t="s">
        <v>13397</v>
      </c>
      <c r="F2736">
        <v>11955</v>
      </c>
      <c r="G2736" t="s">
        <v>13398</v>
      </c>
      <c r="H2736">
        <v>1721384468</v>
      </c>
      <c r="I2736" t="s">
        <v>131</v>
      </c>
      <c r="J2736" t="s">
        <v>172</v>
      </c>
      <c r="K2736" t="s">
        <v>152</v>
      </c>
      <c r="L2736" t="s">
        <v>13392</v>
      </c>
      <c r="M2736" t="s">
        <v>13399</v>
      </c>
      <c r="P2736" s="31" t="str">
        <f t="shared" si="129"/>
        <v>Uttora Homoeo Hall (Dr.Yakub Ali)</v>
      </c>
    </row>
    <row r="2737" spans="1:16" hidden="1">
      <c r="A2737" t="str">
        <f t="shared" si="127"/>
        <v>57-444</v>
      </c>
      <c r="B2737">
        <f t="shared" si="128"/>
        <v>57</v>
      </c>
      <c r="C2737">
        <v>444</v>
      </c>
      <c r="D2737" t="s">
        <v>3333</v>
      </c>
      <c r="E2737" t="s">
        <v>3338</v>
      </c>
      <c r="F2737">
        <v>5684</v>
      </c>
      <c r="G2737" t="s">
        <v>3339</v>
      </c>
      <c r="H2737">
        <v>1819685478</v>
      </c>
      <c r="I2737" t="s">
        <v>131</v>
      </c>
      <c r="J2737" t="s">
        <v>172</v>
      </c>
      <c r="K2737" t="s">
        <v>138</v>
      </c>
      <c r="L2737" t="s">
        <v>3336</v>
      </c>
      <c r="M2737" t="s">
        <v>3340</v>
      </c>
      <c r="P2737" s="31" t="str">
        <f t="shared" si="129"/>
        <v>Yaman Homoeo Hall (Dr. Yamin Chowdhury)</v>
      </c>
    </row>
    <row r="2738" spans="1:16" hidden="1">
      <c r="A2738" t="str">
        <f t="shared" si="127"/>
        <v>58-444</v>
      </c>
      <c r="B2738">
        <f t="shared" si="128"/>
        <v>58</v>
      </c>
      <c r="C2738">
        <v>444</v>
      </c>
      <c r="D2738" t="s">
        <v>3333</v>
      </c>
      <c r="E2738" t="s">
        <v>13894</v>
      </c>
      <c r="F2738">
        <v>12186</v>
      </c>
      <c r="G2738" t="s">
        <v>272</v>
      </c>
      <c r="H2738">
        <v>1764424281</v>
      </c>
      <c r="I2738" t="s">
        <v>131</v>
      </c>
      <c r="J2738" t="s">
        <v>132</v>
      </c>
      <c r="K2738" t="s">
        <v>133</v>
      </c>
      <c r="L2738" t="s">
        <v>13392</v>
      </c>
      <c r="M2738" t="s">
        <v>13895</v>
      </c>
      <c r="P2738" s="31" t="str">
        <f t="shared" si="129"/>
        <v>Yusuf Homoeo Hall (Dr.S.M.Yusuf)</v>
      </c>
    </row>
    <row r="2739" spans="1:16" hidden="1">
      <c r="A2739" t="str">
        <f t="shared" si="127"/>
        <v>59-444</v>
      </c>
      <c r="B2739">
        <f t="shared" si="128"/>
        <v>59</v>
      </c>
      <c r="C2739">
        <v>444</v>
      </c>
      <c r="D2739" t="s">
        <v>3333</v>
      </c>
      <c r="E2739" t="s">
        <v>6862</v>
      </c>
      <c r="F2739">
        <v>11946</v>
      </c>
      <c r="G2739" t="s">
        <v>13371</v>
      </c>
      <c r="H2739">
        <v>1724684485</v>
      </c>
      <c r="I2739" t="s">
        <v>131</v>
      </c>
      <c r="J2739" t="s">
        <v>230</v>
      </c>
      <c r="K2739" t="s">
        <v>152</v>
      </c>
      <c r="L2739" t="s">
        <v>13354</v>
      </c>
      <c r="M2739" t="s">
        <v>19037</v>
      </c>
      <c r="P2739" s="31" t="str">
        <f t="shared" si="129"/>
        <v>Zahed Homoeo Hall (Dr.Abdul Hamid)</v>
      </c>
    </row>
    <row r="2740" spans="1:16" hidden="1">
      <c r="A2740" t="str">
        <f t="shared" si="127"/>
        <v>60-444</v>
      </c>
      <c r="B2740">
        <f t="shared" si="128"/>
        <v>60</v>
      </c>
      <c r="C2740">
        <v>444</v>
      </c>
      <c r="D2740" t="s">
        <v>3333</v>
      </c>
      <c r="E2740" t="s">
        <v>12104</v>
      </c>
      <c r="F2740">
        <v>11410</v>
      </c>
      <c r="G2740" t="s">
        <v>12105</v>
      </c>
      <c r="H2740">
        <v>1749232798</v>
      </c>
      <c r="I2740" t="s">
        <v>131</v>
      </c>
      <c r="J2740" t="s">
        <v>397</v>
      </c>
      <c r="K2740" t="s">
        <v>133</v>
      </c>
      <c r="L2740" t="s">
        <v>10625</v>
      </c>
      <c r="M2740" t="s">
        <v>19047</v>
      </c>
      <c r="N2740" t="s">
        <v>15361</v>
      </c>
      <c r="P2740" s="31" t="str">
        <f t="shared" si="129"/>
        <v>Zehad Homoeo Hall (Dr.Rahamot Ali)</v>
      </c>
    </row>
    <row r="2741" spans="1:16" hidden="1">
      <c r="A2741" t="str">
        <f t="shared" si="127"/>
        <v>1-459</v>
      </c>
      <c r="B2741">
        <f t="shared" si="128"/>
        <v>1</v>
      </c>
      <c r="C2741">
        <v>459</v>
      </c>
      <c r="D2741" t="s">
        <v>107</v>
      </c>
      <c r="E2741" t="s">
        <v>15586</v>
      </c>
      <c r="F2741">
        <v>13019</v>
      </c>
      <c r="G2741" t="s">
        <v>276</v>
      </c>
      <c r="H2741">
        <v>1912665388</v>
      </c>
      <c r="I2741" t="s">
        <v>131</v>
      </c>
      <c r="J2741" t="s">
        <v>230</v>
      </c>
      <c r="K2741" t="s">
        <v>152</v>
      </c>
      <c r="L2741" t="s">
        <v>15587</v>
      </c>
      <c r="M2741" t="s">
        <v>15588</v>
      </c>
      <c r="P2741" s="31" t="str">
        <f t="shared" si="129"/>
        <v>Abdullah Homoeo Hall (Dr.Malek)</v>
      </c>
    </row>
    <row r="2742" spans="1:16" hidden="1">
      <c r="A2742" t="str">
        <f t="shared" si="127"/>
        <v>2-459</v>
      </c>
      <c r="B2742">
        <f t="shared" si="128"/>
        <v>2</v>
      </c>
      <c r="C2742">
        <v>459</v>
      </c>
      <c r="D2742" t="s">
        <v>107</v>
      </c>
      <c r="E2742" t="s">
        <v>15455</v>
      </c>
      <c r="F2742">
        <v>12955</v>
      </c>
      <c r="G2742" t="s">
        <v>15456</v>
      </c>
      <c r="H2742">
        <v>1935275334</v>
      </c>
      <c r="I2742" t="s">
        <v>12800</v>
      </c>
      <c r="J2742" t="s">
        <v>397</v>
      </c>
      <c r="K2742" t="s">
        <v>152</v>
      </c>
      <c r="L2742" t="s">
        <v>15452</v>
      </c>
      <c r="M2742" t="s">
        <v>15452</v>
      </c>
      <c r="P2742" s="31" t="str">
        <f t="shared" si="129"/>
        <v>Ajmir Derug  Hause (Dr.Ronjit Odikari)</v>
      </c>
    </row>
    <row r="2743" spans="1:16" hidden="1">
      <c r="A2743" t="str">
        <f t="shared" si="127"/>
        <v>3-459</v>
      </c>
      <c r="B2743">
        <f t="shared" si="128"/>
        <v>3</v>
      </c>
      <c r="C2743">
        <v>459</v>
      </c>
      <c r="D2743" t="s">
        <v>107</v>
      </c>
      <c r="E2743" t="s">
        <v>15256</v>
      </c>
      <c r="F2743">
        <v>12865</v>
      </c>
      <c r="G2743" t="s">
        <v>15257</v>
      </c>
      <c r="H2743">
        <v>1924201180</v>
      </c>
      <c r="I2743" t="s">
        <v>131</v>
      </c>
      <c r="J2743" t="s">
        <v>274</v>
      </c>
      <c r="K2743" t="s">
        <v>1315</v>
      </c>
      <c r="L2743" t="s">
        <v>15248</v>
      </c>
      <c r="M2743" t="s">
        <v>15249</v>
      </c>
      <c r="P2743" s="31" t="str">
        <f t="shared" si="129"/>
        <v>Asad Medical Hall (Dr. D M Jahidul Islam )</v>
      </c>
    </row>
    <row r="2744" spans="1:16" hidden="1">
      <c r="A2744" t="str">
        <f t="shared" si="127"/>
        <v>4-459</v>
      </c>
      <c r="B2744">
        <f t="shared" si="128"/>
        <v>4</v>
      </c>
      <c r="C2744">
        <v>459</v>
      </c>
      <c r="D2744" t="s">
        <v>107</v>
      </c>
      <c r="E2744" t="s">
        <v>10063</v>
      </c>
      <c r="F2744">
        <v>10385</v>
      </c>
      <c r="G2744" t="s">
        <v>10064</v>
      </c>
      <c r="H2744">
        <v>1923397584</v>
      </c>
      <c r="I2744" t="s">
        <v>131</v>
      </c>
      <c r="J2744" t="s">
        <v>2596</v>
      </c>
      <c r="K2744" t="s">
        <v>133</v>
      </c>
      <c r="L2744" t="s">
        <v>10065</v>
      </c>
      <c r="M2744" t="s">
        <v>10065</v>
      </c>
      <c r="P2744" s="31" t="str">
        <f t="shared" si="129"/>
        <v>Azizia Homoeo Hall (Dr.Khalilur Rahman)</v>
      </c>
    </row>
    <row r="2745" spans="1:16" hidden="1">
      <c r="A2745" t="str">
        <f t="shared" si="127"/>
        <v>5-459</v>
      </c>
      <c r="B2745">
        <f t="shared" si="128"/>
        <v>5</v>
      </c>
      <c r="C2745">
        <v>459</v>
      </c>
      <c r="D2745" t="s">
        <v>107</v>
      </c>
      <c r="E2745" t="s">
        <v>9480</v>
      </c>
      <c r="F2745">
        <v>9874</v>
      </c>
      <c r="G2745" t="s">
        <v>9481</v>
      </c>
      <c r="H2745">
        <v>1733468226</v>
      </c>
      <c r="I2745" t="s">
        <v>4818</v>
      </c>
      <c r="J2745" t="s">
        <v>172</v>
      </c>
      <c r="K2745" t="s">
        <v>133</v>
      </c>
      <c r="L2745" t="s">
        <v>9469</v>
      </c>
      <c r="M2745" t="s">
        <v>9479</v>
      </c>
      <c r="P2745" s="31" t="str">
        <f t="shared" si="129"/>
        <v>Azmir Drug House (Dr. Ranojit Adhikari)</v>
      </c>
    </row>
    <row r="2746" spans="1:16" hidden="1">
      <c r="A2746" t="str">
        <f t="shared" si="127"/>
        <v>6-459</v>
      </c>
      <c r="B2746">
        <f t="shared" si="128"/>
        <v>6</v>
      </c>
      <c r="C2746">
        <v>459</v>
      </c>
      <c r="D2746" t="s">
        <v>107</v>
      </c>
      <c r="E2746" t="s">
        <v>15260</v>
      </c>
      <c r="F2746">
        <v>12867</v>
      </c>
      <c r="G2746" t="s">
        <v>15261</v>
      </c>
      <c r="H2746">
        <v>1926188156</v>
      </c>
      <c r="I2746" t="s">
        <v>131</v>
      </c>
      <c r="J2746" t="s">
        <v>274</v>
      </c>
      <c r="K2746" t="s">
        <v>152</v>
      </c>
      <c r="L2746" t="s">
        <v>15248</v>
      </c>
      <c r="M2746" t="s">
        <v>15249</v>
      </c>
      <c r="P2746" s="31" t="str">
        <f t="shared" si="129"/>
        <v>Bismillah Homoeo Pharmacy  (Dr. Al-Haj Sm Abu Daud)</v>
      </c>
    </row>
    <row r="2747" spans="1:16" hidden="1">
      <c r="A2747" t="str">
        <f t="shared" si="127"/>
        <v>7-459</v>
      </c>
      <c r="B2747">
        <f t="shared" si="128"/>
        <v>7</v>
      </c>
      <c r="C2747">
        <v>459</v>
      </c>
      <c r="D2747" t="s">
        <v>107</v>
      </c>
      <c r="E2747" t="s">
        <v>15583</v>
      </c>
      <c r="F2747">
        <v>13018</v>
      </c>
      <c r="G2747" t="s">
        <v>15584</v>
      </c>
      <c r="H2747">
        <v>1936164318</v>
      </c>
      <c r="I2747" t="s">
        <v>131</v>
      </c>
      <c r="J2747" t="s">
        <v>397</v>
      </c>
      <c r="K2747" t="s">
        <v>152</v>
      </c>
      <c r="L2747" t="s">
        <v>15578</v>
      </c>
      <c r="M2747" t="s">
        <v>15585</v>
      </c>
      <c r="P2747" s="31" t="str">
        <f t="shared" si="129"/>
        <v>Digital Unani  Santer (Dr.Muminul Islam)</v>
      </c>
    </row>
    <row r="2748" spans="1:16" hidden="1">
      <c r="A2748" t="str">
        <f t="shared" si="127"/>
        <v>8-459</v>
      </c>
      <c r="B2748">
        <f t="shared" si="128"/>
        <v>8</v>
      </c>
      <c r="C2748">
        <v>459</v>
      </c>
      <c r="D2748" t="s">
        <v>107</v>
      </c>
      <c r="E2748" t="s">
        <v>15688</v>
      </c>
      <c r="F2748">
        <v>13067</v>
      </c>
      <c r="G2748" t="s">
        <v>3660</v>
      </c>
      <c r="H2748">
        <v>1936163515</v>
      </c>
      <c r="I2748" t="s">
        <v>131</v>
      </c>
      <c r="J2748" t="s">
        <v>132</v>
      </c>
      <c r="K2748" t="s">
        <v>152</v>
      </c>
      <c r="L2748" t="s">
        <v>15578</v>
      </c>
      <c r="M2748" t="s">
        <v>15592</v>
      </c>
      <c r="P2748" s="31" t="str">
        <f t="shared" si="129"/>
        <v>Dr.Abdus Salam (Ma- Baba Homoeo Hall)</v>
      </c>
    </row>
    <row r="2749" spans="1:16" hidden="1">
      <c r="A2749" t="str">
        <f t="shared" si="127"/>
        <v>9-459</v>
      </c>
      <c r="B2749">
        <f t="shared" si="128"/>
        <v>9</v>
      </c>
      <c r="C2749">
        <v>459</v>
      </c>
      <c r="D2749" t="s">
        <v>107</v>
      </c>
      <c r="E2749" t="s">
        <v>15689</v>
      </c>
      <c r="F2749">
        <v>13068</v>
      </c>
      <c r="G2749" t="s">
        <v>15689</v>
      </c>
      <c r="H2749">
        <v>1724460012</v>
      </c>
      <c r="I2749" t="s">
        <v>131</v>
      </c>
      <c r="J2749" t="s">
        <v>132</v>
      </c>
      <c r="K2749" t="s">
        <v>152</v>
      </c>
      <c r="L2749" t="s">
        <v>15578</v>
      </c>
      <c r="M2749" t="s">
        <v>15592</v>
      </c>
      <c r="N2749" t="s">
        <v>7514</v>
      </c>
      <c r="P2749" s="31" t="str">
        <f t="shared" si="129"/>
        <v>Dr.As.Am Mohibulla (Dr.As.Am Mohibulla)</v>
      </c>
    </row>
    <row r="2750" spans="1:16" hidden="1">
      <c r="A2750" t="str">
        <f t="shared" si="127"/>
        <v>10-459</v>
      </c>
      <c r="B2750">
        <f t="shared" si="128"/>
        <v>10</v>
      </c>
      <c r="C2750">
        <v>459</v>
      </c>
      <c r="D2750" t="s">
        <v>107</v>
      </c>
      <c r="E2750" t="s">
        <v>15580</v>
      </c>
      <c r="F2750">
        <v>13017</v>
      </c>
      <c r="G2750" t="s">
        <v>15581</v>
      </c>
      <c r="H2750">
        <v>1925668901</v>
      </c>
      <c r="I2750" t="s">
        <v>131</v>
      </c>
      <c r="J2750" t="s">
        <v>397</v>
      </c>
      <c r="K2750" t="s">
        <v>152</v>
      </c>
      <c r="L2750" t="s">
        <v>15578</v>
      </c>
      <c r="M2750" t="s">
        <v>15582</v>
      </c>
      <c r="P2750" s="31" t="str">
        <f t="shared" si="129"/>
        <v>Dr.Schinronath Homoeo Kiur Home (Bibakanando Sarkar)</v>
      </c>
    </row>
    <row r="2751" spans="1:16" hidden="1">
      <c r="A2751" t="str">
        <f t="shared" si="127"/>
        <v>11-459</v>
      </c>
      <c r="B2751">
        <f t="shared" si="128"/>
        <v>11</v>
      </c>
      <c r="C2751">
        <v>459</v>
      </c>
      <c r="D2751" t="s">
        <v>107</v>
      </c>
      <c r="E2751" t="s">
        <v>15690</v>
      </c>
      <c r="F2751">
        <v>13069</v>
      </c>
      <c r="G2751" t="s">
        <v>15691</v>
      </c>
      <c r="H2751">
        <v>1712130288</v>
      </c>
      <c r="I2751" t="s">
        <v>131</v>
      </c>
      <c r="J2751" t="s">
        <v>397</v>
      </c>
      <c r="K2751" t="s">
        <v>152</v>
      </c>
      <c r="L2751" t="s">
        <v>15578</v>
      </c>
      <c r="M2751" t="s">
        <v>15692</v>
      </c>
      <c r="P2751" s="31" t="str">
        <f t="shared" si="129"/>
        <v>Dr.Sonjit  (Srity Homoeo Hall)</v>
      </c>
    </row>
    <row r="2752" spans="1:16" hidden="1">
      <c r="A2752" t="str">
        <f t="shared" si="127"/>
        <v>12-459</v>
      </c>
      <c r="B2752">
        <f t="shared" si="128"/>
        <v>12</v>
      </c>
      <c r="C2752">
        <v>459</v>
      </c>
      <c r="D2752" t="s">
        <v>107</v>
      </c>
      <c r="E2752" t="s">
        <v>9485</v>
      </c>
      <c r="F2752">
        <v>9877</v>
      </c>
      <c r="G2752" t="s">
        <v>9486</v>
      </c>
      <c r="H2752">
        <v>1721686080</v>
      </c>
      <c r="I2752" t="s">
        <v>131</v>
      </c>
      <c r="J2752" t="s">
        <v>172</v>
      </c>
      <c r="K2752" t="s">
        <v>138</v>
      </c>
      <c r="L2752" t="s">
        <v>9469</v>
      </c>
      <c r="M2752" t="s">
        <v>9479</v>
      </c>
      <c r="P2752" s="31" t="str">
        <f t="shared" si="129"/>
        <v>Emu Homoeo Hall (Dr. Ekhtiar Hossen)</v>
      </c>
    </row>
    <row r="2753" spans="1:16" hidden="1">
      <c r="A2753" t="str">
        <f t="shared" si="127"/>
        <v>13-459</v>
      </c>
      <c r="B2753">
        <f t="shared" si="128"/>
        <v>13</v>
      </c>
      <c r="C2753">
        <v>459</v>
      </c>
      <c r="D2753" t="s">
        <v>107</v>
      </c>
      <c r="E2753" t="s">
        <v>9467</v>
      </c>
      <c r="F2753">
        <v>9869</v>
      </c>
      <c r="G2753" t="s">
        <v>9468</v>
      </c>
      <c r="H2753">
        <v>1916138546</v>
      </c>
      <c r="I2753" t="s">
        <v>131</v>
      </c>
      <c r="J2753" t="s">
        <v>172</v>
      </c>
      <c r="K2753" t="s">
        <v>138</v>
      </c>
      <c r="L2753" t="s">
        <v>9469</v>
      </c>
      <c r="M2753" t="s">
        <v>9470</v>
      </c>
      <c r="P2753" s="31" t="str">
        <f t="shared" si="129"/>
        <v>Haniman Aroggo (Dr. Pejus)</v>
      </c>
    </row>
    <row r="2754" spans="1:16" hidden="1">
      <c r="A2754" t="str">
        <f t="shared" ref="A2754:A2817" si="130">B2754&amp;"-"&amp;C2754</f>
        <v>14-459</v>
      </c>
      <c r="B2754">
        <f t="shared" ref="B2754:B2817" si="131">IF(C2754=C2753,B2753+1,1)</f>
        <v>14</v>
      </c>
      <c r="C2754">
        <v>459</v>
      </c>
      <c r="D2754" t="s">
        <v>107</v>
      </c>
      <c r="E2754" t="s">
        <v>15701</v>
      </c>
      <c r="F2754">
        <v>13073</v>
      </c>
      <c r="G2754" t="s">
        <v>476</v>
      </c>
      <c r="H2754">
        <v>1739006103</v>
      </c>
      <c r="I2754" t="s">
        <v>131</v>
      </c>
      <c r="J2754" t="s">
        <v>132</v>
      </c>
      <c r="K2754" t="s">
        <v>152</v>
      </c>
      <c r="L2754" t="s">
        <v>9469</v>
      </c>
      <c r="M2754" t="s">
        <v>15592</v>
      </c>
      <c r="P2754" s="31" t="str">
        <f t="shared" ref="P2754:P2817" si="132">PROPER(G2754&amp;" ("&amp;E2754&amp;")")</f>
        <v>Hasan Homoeo Hall (Dr.Unis Ali)</v>
      </c>
    </row>
    <row r="2755" spans="1:16" hidden="1">
      <c r="A2755" t="str">
        <f t="shared" si="130"/>
        <v>15-459</v>
      </c>
      <c r="B2755">
        <f t="shared" si="131"/>
        <v>15</v>
      </c>
      <c r="C2755">
        <v>459</v>
      </c>
      <c r="D2755" t="s">
        <v>107</v>
      </c>
      <c r="E2755" t="s">
        <v>15576</v>
      </c>
      <c r="F2755">
        <v>13016</v>
      </c>
      <c r="G2755" t="s">
        <v>15577</v>
      </c>
      <c r="H2755">
        <v>1713909202</v>
      </c>
      <c r="I2755" t="s">
        <v>131</v>
      </c>
      <c r="J2755" t="s">
        <v>172</v>
      </c>
      <c r="K2755" t="s">
        <v>152</v>
      </c>
      <c r="L2755" t="s">
        <v>15578</v>
      </c>
      <c r="M2755" t="s">
        <v>15579</v>
      </c>
      <c r="P2755" s="31" t="str">
        <f t="shared" si="132"/>
        <v>Himadri Vusan Homoeo  Care (Dr.Komol)</v>
      </c>
    </row>
    <row r="2756" spans="1:16" hidden="1">
      <c r="A2756" t="str">
        <f t="shared" si="130"/>
        <v>16-459</v>
      </c>
      <c r="B2756">
        <f t="shared" si="131"/>
        <v>16</v>
      </c>
      <c r="C2756">
        <v>459</v>
      </c>
      <c r="D2756" t="s">
        <v>107</v>
      </c>
      <c r="E2756" t="s">
        <v>11906</v>
      </c>
      <c r="F2756">
        <v>11322</v>
      </c>
      <c r="G2756" t="s">
        <v>11907</v>
      </c>
      <c r="H2756">
        <v>1713907338</v>
      </c>
      <c r="I2756" t="s">
        <v>131</v>
      </c>
      <c r="J2756" t="s">
        <v>172</v>
      </c>
      <c r="K2756" t="s">
        <v>1315</v>
      </c>
      <c r="L2756" t="s">
        <v>9469</v>
      </c>
      <c r="M2756" t="s">
        <v>11908</v>
      </c>
      <c r="P2756" s="31" t="str">
        <f t="shared" si="132"/>
        <v>Himadry Vuson Homeo Hall (Dr.Bikash Kumar)</v>
      </c>
    </row>
    <row r="2757" spans="1:16" hidden="1">
      <c r="A2757" t="str">
        <f t="shared" si="130"/>
        <v>17-459</v>
      </c>
      <c r="B2757">
        <f t="shared" si="131"/>
        <v>17</v>
      </c>
      <c r="C2757">
        <v>459</v>
      </c>
      <c r="D2757" t="s">
        <v>107</v>
      </c>
      <c r="E2757" t="s">
        <v>15242</v>
      </c>
      <c r="F2757">
        <v>12861</v>
      </c>
      <c r="G2757" t="s">
        <v>15243</v>
      </c>
      <c r="H2757">
        <v>1716225545</v>
      </c>
      <c r="I2757" t="s">
        <v>131</v>
      </c>
      <c r="J2757" t="s">
        <v>172</v>
      </c>
      <c r="K2757" t="s">
        <v>138</v>
      </c>
      <c r="L2757" t="s">
        <v>10065</v>
      </c>
      <c r="M2757" t="s">
        <v>19048</v>
      </c>
      <c r="P2757" s="31" t="str">
        <f t="shared" si="132"/>
        <v>Himesh Homoeo Aroggo Niloy (Dr. Thakurdas Tarapdar)</v>
      </c>
    </row>
    <row r="2758" spans="1:16" hidden="1">
      <c r="A2758" t="str">
        <f t="shared" si="130"/>
        <v>18-459</v>
      </c>
      <c r="B2758">
        <f t="shared" si="131"/>
        <v>18</v>
      </c>
      <c r="C2758">
        <v>459</v>
      </c>
      <c r="D2758" t="s">
        <v>107</v>
      </c>
      <c r="E2758" t="s">
        <v>15253</v>
      </c>
      <c r="F2758">
        <v>12864</v>
      </c>
      <c r="G2758" t="s">
        <v>15254</v>
      </c>
      <c r="H2758">
        <v>1910332481</v>
      </c>
      <c r="I2758" t="s">
        <v>131</v>
      </c>
      <c r="J2758" t="s">
        <v>274</v>
      </c>
      <c r="K2758" t="s">
        <v>152</v>
      </c>
      <c r="L2758" t="s">
        <v>15248</v>
      </c>
      <c r="M2758" t="s">
        <v>15255</v>
      </c>
      <c r="P2758" s="31" t="str">
        <f t="shared" si="132"/>
        <v>Hujaifa Homoeo Pharmacy  (Dr. Numan)</v>
      </c>
    </row>
    <row r="2759" spans="1:16" hidden="1">
      <c r="A2759" t="str">
        <f t="shared" si="130"/>
        <v>19-459</v>
      </c>
      <c r="B2759">
        <f t="shared" si="131"/>
        <v>19</v>
      </c>
      <c r="C2759">
        <v>459</v>
      </c>
      <c r="D2759" t="s">
        <v>107</v>
      </c>
      <c r="E2759" t="s">
        <v>15693</v>
      </c>
      <c r="F2759">
        <v>13070</v>
      </c>
      <c r="G2759" t="s">
        <v>4982</v>
      </c>
      <c r="H2759">
        <v>1913640581</v>
      </c>
      <c r="I2759" t="s">
        <v>15694</v>
      </c>
      <c r="J2759" t="s">
        <v>230</v>
      </c>
      <c r="K2759" t="s">
        <v>138</v>
      </c>
      <c r="L2759" t="s">
        <v>15587</v>
      </c>
      <c r="M2759" t="s">
        <v>15695</v>
      </c>
      <c r="P2759" s="31" t="str">
        <f t="shared" si="132"/>
        <v>Imran Homoeo Hall (Dr.Kutub Uddin)</v>
      </c>
    </row>
    <row r="2760" spans="1:16" hidden="1">
      <c r="A2760" t="str">
        <f t="shared" si="130"/>
        <v>20-459</v>
      </c>
      <c r="B2760">
        <f t="shared" si="131"/>
        <v>20</v>
      </c>
      <c r="C2760">
        <v>459</v>
      </c>
      <c r="D2760" t="s">
        <v>107</v>
      </c>
      <c r="E2760" t="s">
        <v>15684</v>
      </c>
      <c r="F2760">
        <v>13065</v>
      </c>
      <c r="G2760" t="s">
        <v>15685</v>
      </c>
      <c r="H2760">
        <v>1744916930</v>
      </c>
      <c r="I2760" t="s">
        <v>131</v>
      </c>
      <c r="J2760" t="s">
        <v>132</v>
      </c>
      <c r="K2760" t="s">
        <v>138</v>
      </c>
      <c r="L2760" t="s">
        <v>15578</v>
      </c>
      <c r="M2760" t="s">
        <v>15592</v>
      </c>
      <c r="N2760" t="s">
        <v>14415</v>
      </c>
      <c r="P2760" s="31" t="str">
        <f t="shared" si="132"/>
        <v>Lera Homoeo Hall (Dr.Sirajul Islam)</v>
      </c>
    </row>
    <row r="2761" spans="1:16" hidden="1">
      <c r="A2761" t="str">
        <f t="shared" si="130"/>
        <v>21-459</v>
      </c>
      <c r="B2761">
        <f t="shared" si="131"/>
        <v>21</v>
      </c>
      <c r="C2761">
        <v>459</v>
      </c>
      <c r="D2761" t="s">
        <v>107</v>
      </c>
      <c r="E2761" t="s">
        <v>15699</v>
      </c>
      <c r="F2761">
        <v>13072</v>
      </c>
      <c r="G2761" t="s">
        <v>15700</v>
      </c>
      <c r="H2761">
        <v>1407137182</v>
      </c>
      <c r="I2761" t="s">
        <v>131</v>
      </c>
      <c r="J2761" t="s">
        <v>230</v>
      </c>
      <c r="K2761" t="s">
        <v>133</v>
      </c>
      <c r="L2761" t="s">
        <v>15587</v>
      </c>
      <c r="M2761" t="s">
        <v>15695</v>
      </c>
      <c r="P2761" s="31" t="str">
        <f t="shared" si="132"/>
        <v>Maruf Homoeo Keyar (Dr.Shohidul Islam)</v>
      </c>
    </row>
    <row r="2762" spans="1:16" hidden="1">
      <c r="A2762" t="str">
        <f t="shared" si="130"/>
        <v>22-459</v>
      </c>
      <c r="B2762">
        <f t="shared" si="131"/>
        <v>22</v>
      </c>
      <c r="C2762">
        <v>459</v>
      </c>
      <c r="D2762" t="s">
        <v>107</v>
      </c>
      <c r="E2762" t="s">
        <v>11284</v>
      </c>
      <c r="F2762">
        <v>13504</v>
      </c>
      <c r="G2762" t="s">
        <v>16622</v>
      </c>
      <c r="H2762">
        <v>1324172248</v>
      </c>
      <c r="I2762">
        <v>0</v>
      </c>
      <c r="J2762">
        <v>0</v>
      </c>
      <c r="K2762" t="s">
        <v>138</v>
      </c>
      <c r="L2762" t="s">
        <v>10065</v>
      </c>
      <c r="M2762" t="s">
        <v>10065</v>
      </c>
      <c r="N2762" t="s">
        <v>7514</v>
      </c>
      <c r="P2762" s="31" t="str">
        <f t="shared" si="132"/>
        <v>Mpo-Shahin Alam-Paikgacha (Self Stock)</v>
      </c>
    </row>
    <row r="2763" spans="1:16" hidden="1">
      <c r="A2763" t="str">
        <f t="shared" si="130"/>
        <v>23-459</v>
      </c>
      <c r="B2763">
        <f t="shared" si="131"/>
        <v>23</v>
      </c>
      <c r="C2763">
        <v>459</v>
      </c>
      <c r="D2763" t="s">
        <v>107</v>
      </c>
      <c r="E2763" t="s">
        <v>15696</v>
      </c>
      <c r="F2763">
        <v>13071</v>
      </c>
      <c r="G2763" t="s">
        <v>15697</v>
      </c>
      <c r="H2763">
        <v>1766286688</v>
      </c>
      <c r="I2763" t="s">
        <v>131</v>
      </c>
      <c r="J2763" t="s">
        <v>230</v>
      </c>
      <c r="K2763" t="s">
        <v>152</v>
      </c>
      <c r="L2763" t="s">
        <v>15587</v>
      </c>
      <c r="M2763" t="s">
        <v>15698</v>
      </c>
      <c r="N2763" t="s">
        <v>9795</v>
      </c>
      <c r="P2763" s="31" t="str">
        <f t="shared" si="132"/>
        <v>Nice Homoeo Farmacy (Dr.A.H.S Nobokumar)</v>
      </c>
    </row>
    <row r="2764" spans="1:16" hidden="1">
      <c r="A2764" t="str">
        <f t="shared" si="130"/>
        <v>24-459</v>
      </c>
      <c r="B2764">
        <f t="shared" si="131"/>
        <v>24</v>
      </c>
      <c r="C2764">
        <v>459</v>
      </c>
      <c r="D2764" t="s">
        <v>107</v>
      </c>
      <c r="E2764" t="s">
        <v>15589</v>
      </c>
      <c r="F2764">
        <v>13020</v>
      </c>
      <c r="G2764" t="s">
        <v>15590</v>
      </c>
      <c r="H2764">
        <v>1759296472</v>
      </c>
      <c r="I2764" t="s">
        <v>131</v>
      </c>
      <c r="J2764" t="s">
        <v>15591</v>
      </c>
      <c r="K2764" t="s">
        <v>152</v>
      </c>
      <c r="L2764" t="s">
        <v>15578</v>
      </c>
      <c r="M2764" t="s">
        <v>15592</v>
      </c>
      <c r="P2764" s="31" t="str">
        <f t="shared" si="132"/>
        <v>Nirob Homoeo Hal (Dr.Bidhan Chondro Mondol)</v>
      </c>
    </row>
    <row r="2765" spans="1:16" hidden="1">
      <c r="A2765" t="str">
        <f t="shared" si="130"/>
        <v>25-459</v>
      </c>
      <c r="B2765">
        <f t="shared" si="131"/>
        <v>25</v>
      </c>
      <c r="C2765">
        <v>459</v>
      </c>
      <c r="D2765" t="s">
        <v>107</v>
      </c>
      <c r="E2765" t="s">
        <v>15250</v>
      </c>
      <c r="F2765">
        <v>12863</v>
      </c>
      <c r="G2765" t="s">
        <v>15251</v>
      </c>
      <c r="H2765">
        <v>1718852509</v>
      </c>
      <c r="I2765" t="s">
        <v>131</v>
      </c>
      <c r="J2765" t="s">
        <v>15252</v>
      </c>
      <c r="K2765" t="s">
        <v>1315</v>
      </c>
      <c r="L2765" t="s">
        <v>15248</v>
      </c>
      <c r="M2765" t="s">
        <v>15249</v>
      </c>
      <c r="P2765" s="31" t="str">
        <f t="shared" si="132"/>
        <v>Nobo Krishna Homoeo  (Dr. Lolit Mohon Modal)</v>
      </c>
    </row>
    <row r="2766" spans="1:16" hidden="1">
      <c r="A2766" t="str">
        <f t="shared" si="130"/>
        <v>26-459</v>
      </c>
      <c r="B2766">
        <f t="shared" si="131"/>
        <v>26</v>
      </c>
      <c r="C2766">
        <v>459</v>
      </c>
      <c r="D2766" t="s">
        <v>107</v>
      </c>
      <c r="E2766" t="s">
        <v>15686</v>
      </c>
      <c r="F2766">
        <v>13066</v>
      </c>
      <c r="G2766" t="s">
        <v>15687</v>
      </c>
      <c r="H2766">
        <v>1715608854</v>
      </c>
      <c r="I2766" t="s">
        <v>131</v>
      </c>
      <c r="J2766" t="s">
        <v>132</v>
      </c>
      <c r="K2766" t="s">
        <v>152</v>
      </c>
      <c r="L2766" t="s">
        <v>15578</v>
      </c>
      <c r="M2766" t="s">
        <v>15592</v>
      </c>
      <c r="N2766" t="s">
        <v>13502</v>
      </c>
      <c r="P2766" s="31" t="str">
        <f t="shared" si="132"/>
        <v>Opu Homoeo Hall (Dr.Bollov Chondro)</v>
      </c>
    </row>
    <row r="2767" spans="1:16" hidden="1">
      <c r="A2767" t="str">
        <f t="shared" si="130"/>
        <v>27-459</v>
      </c>
      <c r="B2767">
        <f t="shared" si="131"/>
        <v>27</v>
      </c>
      <c r="C2767">
        <v>459</v>
      </c>
      <c r="D2767" t="s">
        <v>107</v>
      </c>
      <c r="E2767" t="s">
        <v>9487</v>
      </c>
      <c r="F2767">
        <v>9878</v>
      </c>
      <c r="G2767" t="s">
        <v>9488</v>
      </c>
      <c r="H2767">
        <v>1720584205</v>
      </c>
      <c r="I2767" t="s">
        <v>4818</v>
      </c>
      <c r="J2767" t="s">
        <v>172</v>
      </c>
      <c r="K2767" t="s">
        <v>138</v>
      </c>
      <c r="L2767" t="s">
        <v>9469</v>
      </c>
      <c r="M2767" t="s">
        <v>3315</v>
      </c>
      <c r="P2767" s="31" t="str">
        <f t="shared" si="132"/>
        <v>Paikgasa Unani Dawakhana (Dr. Shadat Hossain)</v>
      </c>
    </row>
    <row r="2768" spans="1:16" hidden="1">
      <c r="A2768" t="str">
        <f t="shared" si="130"/>
        <v>28-459</v>
      </c>
      <c r="B2768">
        <f t="shared" si="131"/>
        <v>28</v>
      </c>
      <c r="C2768">
        <v>459</v>
      </c>
      <c r="D2768" t="s">
        <v>107</v>
      </c>
      <c r="E2768" t="s">
        <v>15258</v>
      </c>
      <c r="F2768">
        <v>12866</v>
      </c>
      <c r="G2768" t="s">
        <v>15259</v>
      </c>
      <c r="H2768">
        <v>1927488979</v>
      </c>
      <c r="I2768" t="s">
        <v>131</v>
      </c>
      <c r="J2768" t="s">
        <v>274</v>
      </c>
      <c r="K2768" t="s">
        <v>1402</v>
      </c>
      <c r="L2768" t="s">
        <v>15248</v>
      </c>
      <c r="M2768" t="s">
        <v>15249</v>
      </c>
      <c r="P2768" s="31" t="str">
        <f t="shared" si="132"/>
        <v>Rakib Homoeo &amp; Unani Care (Dr. Gm Mohimenul Islam )</v>
      </c>
    </row>
    <row r="2769" spans="1:16" hidden="1">
      <c r="A2769" t="str">
        <f t="shared" si="130"/>
        <v>29-459</v>
      </c>
      <c r="B2769">
        <f t="shared" si="131"/>
        <v>29</v>
      </c>
      <c r="C2769">
        <v>459</v>
      </c>
      <c r="D2769" t="s">
        <v>107</v>
      </c>
      <c r="E2769" t="s">
        <v>9477</v>
      </c>
      <c r="F2769">
        <v>9872</v>
      </c>
      <c r="G2769" t="s">
        <v>9478</v>
      </c>
      <c r="H2769">
        <v>1710617842</v>
      </c>
      <c r="I2769" t="s">
        <v>131</v>
      </c>
      <c r="J2769" t="s">
        <v>172</v>
      </c>
      <c r="K2769" t="s">
        <v>138</v>
      </c>
      <c r="L2769" t="s">
        <v>9469</v>
      </c>
      <c r="M2769" t="s">
        <v>9479</v>
      </c>
      <c r="P2769" s="31" t="str">
        <f t="shared" si="132"/>
        <v>Ramkrishno Homoeo Hall (Dr. Asutose)</v>
      </c>
    </row>
    <row r="2770" spans="1:16" hidden="1">
      <c r="A2770" t="str">
        <f t="shared" si="130"/>
        <v>30-459</v>
      </c>
      <c r="B2770">
        <f t="shared" si="131"/>
        <v>30</v>
      </c>
      <c r="C2770">
        <v>459</v>
      </c>
      <c r="D2770" t="s">
        <v>107</v>
      </c>
      <c r="E2770" t="s">
        <v>15245</v>
      </c>
      <c r="F2770">
        <v>12862</v>
      </c>
      <c r="G2770" t="s">
        <v>15246</v>
      </c>
      <c r="H2770">
        <v>1924227092</v>
      </c>
      <c r="I2770" t="s">
        <v>15247</v>
      </c>
      <c r="J2770" t="s">
        <v>274</v>
      </c>
      <c r="K2770" t="s">
        <v>1315</v>
      </c>
      <c r="L2770" t="s">
        <v>15248</v>
      </c>
      <c r="M2770" t="s">
        <v>15249</v>
      </c>
      <c r="P2770" s="31" t="str">
        <f t="shared" si="132"/>
        <v>Ruhul Medical  (Dr. Ruhul)</v>
      </c>
    </row>
    <row r="2771" spans="1:16" hidden="1">
      <c r="A2771" t="str">
        <f t="shared" si="130"/>
        <v>31-459</v>
      </c>
      <c r="B2771">
        <f t="shared" si="131"/>
        <v>31</v>
      </c>
      <c r="C2771">
        <v>459</v>
      </c>
      <c r="D2771" t="s">
        <v>107</v>
      </c>
      <c r="E2771" t="s">
        <v>15450</v>
      </c>
      <c r="F2771">
        <v>12953</v>
      </c>
      <c r="G2771" t="s">
        <v>15451</v>
      </c>
      <c r="H2771">
        <v>1925668901</v>
      </c>
      <c r="I2771" t="s">
        <v>12800</v>
      </c>
      <c r="J2771" t="s">
        <v>397</v>
      </c>
      <c r="K2771" t="s">
        <v>152</v>
      </c>
      <c r="L2771" t="s">
        <v>15452</v>
      </c>
      <c r="M2771" t="s">
        <v>15452</v>
      </c>
      <c r="P2771" s="31" t="str">
        <f t="shared" si="132"/>
        <v>Sachinro Homoeo Kiur Home (Dr.Bibakanando Sarkar)</v>
      </c>
    </row>
    <row r="2772" spans="1:16" hidden="1">
      <c r="A2772" t="str">
        <f t="shared" si="130"/>
        <v>32-459</v>
      </c>
      <c r="B2772">
        <f t="shared" si="131"/>
        <v>32</v>
      </c>
      <c r="C2772">
        <v>459</v>
      </c>
      <c r="D2772" t="s">
        <v>107</v>
      </c>
      <c r="E2772" t="s">
        <v>15453</v>
      </c>
      <c r="F2772">
        <v>12954</v>
      </c>
      <c r="G2772" t="s">
        <v>15454</v>
      </c>
      <c r="H2772">
        <v>1712130288</v>
      </c>
      <c r="I2772" t="s">
        <v>12800</v>
      </c>
      <c r="J2772" t="s">
        <v>397</v>
      </c>
      <c r="K2772" t="s">
        <v>138</v>
      </c>
      <c r="L2772" t="s">
        <v>15452</v>
      </c>
      <c r="M2772" t="s">
        <v>15452</v>
      </c>
      <c r="P2772" s="31" t="str">
        <f t="shared" si="132"/>
        <v>Sriti Homoeo Holl (Dr.Sanjit)</v>
      </c>
    </row>
    <row r="2773" spans="1:16" hidden="1">
      <c r="A2773" t="str">
        <f t="shared" si="130"/>
        <v>33-459</v>
      </c>
      <c r="B2773">
        <f t="shared" si="131"/>
        <v>33</v>
      </c>
      <c r="C2773">
        <v>459</v>
      </c>
      <c r="D2773" t="s">
        <v>107</v>
      </c>
      <c r="E2773" t="s">
        <v>9482</v>
      </c>
      <c r="F2773">
        <v>9875</v>
      </c>
      <c r="G2773" t="s">
        <v>9483</v>
      </c>
      <c r="H2773">
        <v>1922373934</v>
      </c>
      <c r="I2773" t="s">
        <v>4818</v>
      </c>
      <c r="J2773" t="s">
        <v>172</v>
      </c>
      <c r="K2773" t="s">
        <v>133</v>
      </c>
      <c r="L2773" t="s">
        <v>9469</v>
      </c>
      <c r="M2773" t="s">
        <v>9479</v>
      </c>
      <c r="P2773" s="31" t="str">
        <f t="shared" si="132"/>
        <v>Tama Unani (Dr. Sukumar Debnath)</v>
      </c>
    </row>
    <row r="2774" spans="1:16" hidden="1">
      <c r="A2774" t="str">
        <f t="shared" si="130"/>
        <v>34-459</v>
      </c>
      <c r="B2774">
        <f t="shared" si="131"/>
        <v>34</v>
      </c>
      <c r="C2774">
        <v>459</v>
      </c>
      <c r="D2774" t="s">
        <v>107</v>
      </c>
      <c r="E2774" t="s">
        <v>1366</v>
      </c>
      <c r="F2774">
        <v>9873</v>
      </c>
      <c r="G2774" t="s">
        <v>5913</v>
      </c>
      <c r="H2774">
        <v>1914654903</v>
      </c>
      <c r="I2774" t="s">
        <v>131</v>
      </c>
      <c r="J2774" t="s">
        <v>172</v>
      </c>
      <c r="K2774" t="s">
        <v>152</v>
      </c>
      <c r="L2774" t="s">
        <v>9469</v>
      </c>
      <c r="M2774" t="s">
        <v>9479</v>
      </c>
      <c r="P2774" s="31" t="str">
        <f t="shared" si="132"/>
        <v>Zarman Homoeo Hall (Dr. Bulbul)</v>
      </c>
    </row>
    <row r="2775" spans="1:16" hidden="1">
      <c r="A2775" t="str">
        <f t="shared" si="130"/>
        <v>1-464</v>
      </c>
      <c r="B2775">
        <f t="shared" si="131"/>
        <v>1</v>
      </c>
      <c r="C2775">
        <v>464</v>
      </c>
      <c r="D2775" t="s">
        <v>38</v>
      </c>
      <c r="E2775" t="s">
        <v>8933</v>
      </c>
      <c r="F2775">
        <v>12311</v>
      </c>
      <c r="G2775" t="s">
        <v>14112</v>
      </c>
      <c r="H2775">
        <v>1754401926</v>
      </c>
      <c r="I2775" t="s">
        <v>131</v>
      </c>
      <c r="J2775" t="s">
        <v>10892</v>
      </c>
      <c r="K2775" t="s">
        <v>138</v>
      </c>
      <c r="L2775" t="s">
        <v>10969</v>
      </c>
      <c r="M2775" t="s">
        <v>14113</v>
      </c>
      <c r="N2775" t="s">
        <v>12082</v>
      </c>
      <c r="P2775" s="31" t="str">
        <f t="shared" si="132"/>
        <v>A.B.Doctors Honoeo (Dr.Abul Bashar)</v>
      </c>
    </row>
    <row r="2776" spans="1:16" hidden="1">
      <c r="A2776" t="str">
        <f t="shared" si="130"/>
        <v>2-464</v>
      </c>
      <c r="B2776">
        <f t="shared" si="131"/>
        <v>2</v>
      </c>
      <c r="C2776">
        <v>464</v>
      </c>
      <c r="D2776" t="s">
        <v>38</v>
      </c>
      <c r="E2776" t="s">
        <v>14168</v>
      </c>
      <c r="F2776">
        <v>12367</v>
      </c>
      <c r="G2776" t="s">
        <v>14169</v>
      </c>
      <c r="H2776">
        <v>1822193752</v>
      </c>
      <c r="I2776" t="s">
        <v>131</v>
      </c>
      <c r="J2776" t="s">
        <v>9009</v>
      </c>
      <c r="K2776" t="s">
        <v>152</v>
      </c>
      <c r="L2776" t="s">
        <v>10837</v>
      </c>
      <c r="M2776" t="s">
        <v>14170</v>
      </c>
      <c r="P2776" s="31" t="str">
        <f t="shared" si="132"/>
        <v>Abdullha Homoeo Hall (Dr.H.M. Nojrul Islam)</v>
      </c>
    </row>
    <row r="2777" spans="1:16" hidden="1">
      <c r="A2777" t="str">
        <f t="shared" si="130"/>
        <v>3-464</v>
      </c>
      <c r="B2777">
        <f t="shared" si="131"/>
        <v>3</v>
      </c>
      <c r="C2777">
        <v>464</v>
      </c>
      <c r="D2777" t="s">
        <v>38</v>
      </c>
      <c r="E2777" t="s">
        <v>14561</v>
      </c>
      <c r="F2777">
        <v>12540</v>
      </c>
      <c r="G2777" t="s">
        <v>14562</v>
      </c>
      <c r="H2777">
        <v>1814451273</v>
      </c>
      <c r="I2777" t="s">
        <v>131</v>
      </c>
      <c r="J2777" t="s">
        <v>10900</v>
      </c>
      <c r="K2777" t="s">
        <v>152</v>
      </c>
      <c r="L2777" t="s">
        <v>13925</v>
      </c>
      <c r="M2777" t="s">
        <v>14563</v>
      </c>
      <c r="P2777" s="31" t="str">
        <f t="shared" si="132"/>
        <v>Ahammodiya Homoeo Hall (Dr.Md:Nurul Islam)</v>
      </c>
    </row>
    <row r="2778" spans="1:16" hidden="1">
      <c r="A2778" t="str">
        <f t="shared" si="130"/>
        <v>4-464</v>
      </c>
      <c r="B2778">
        <f t="shared" si="131"/>
        <v>4</v>
      </c>
      <c r="C2778">
        <v>464</v>
      </c>
      <c r="D2778" t="s">
        <v>38</v>
      </c>
      <c r="E2778" t="s">
        <v>14179</v>
      </c>
      <c r="F2778">
        <v>12371</v>
      </c>
      <c r="G2778" t="s">
        <v>14180</v>
      </c>
      <c r="H2778">
        <v>1817450301</v>
      </c>
      <c r="I2778" t="s">
        <v>4679</v>
      </c>
      <c r="J2778" t="s">
        <v>14175</v>
      </c>
      <c r="K2778" t="s">
        <v>152</v>
      </c>
      <c r="L2778" t="s">
        <v>10969</v>
      </c>
      <c r="M2778" t="s">
        <v>14176</v>
      </c>
      <c r="P2778" s="31" t="str">
        <f t="shared" si="132"/>
        <v>Ahsan Homoeo Hall (Dr.S.M Nurul Afsar)</v>
      </c>
    </row>
    <row r="2779" spans="1:16" hidden="1">
      <c r="A2779" t="str">
        <f t="shared" si="130"/>
        <v>5-464</v>
      </c>
      <c r="B2779">
        <f t="shared" si="131"/>
        <v>5</v>
      </c>
      <c r="C2779">
        <v>464</v>
      </c>
      <c r="D2779" t="s">
        <v>38</v>
      </c>
      <c r="E2779" t="s">
        <v>14114</v>
      </c>
      <c r="F2779">
        <v>12312</v>
      </c>
      <c r="G2779" t="s">
        <v>14115</v>
      </c>
      <c r="H2779">
        <v>1812602039</v>
      </c>
      <c r="I2779" t="s">
        <v>131</v>
      </c>
      <c r="J2779" t="s">
        <v>10892</v>
      </c>
      <c r="K2779" t="s">
        <v>152</v>
      </c>
      <c r="L2779" t="s">
        <v>10969</v>
      </c>
      <c r="M2779" t="s">
        <v>14113</v>
      </c>
      <c r="P2779" s="31" t="str">
        <f t="shared" si="132"/>
        <v>Al-Amin Honoeo Kilinic (Dr.Md:Fojlur Kader)</v>
      </c>
    </row>
    <row r="2780" spans="1:16" hidden="1">
      <c r="A2780" t="str">
        <f t="shared" si="130"/>
        <v>6-464</v>
      </c>
      <c r="B2780">
        <f t="shared" si="131"/>
        <v>6</v>
      </c>
      <c r="C2780">
        <v>464</v>
      </c>
      <c r="D2780" t="s">
        <v>38</v>
      </c>
      <c r="E2780" t="s">
        <v>14071</v>
      </c>
      <c r="F2780">
        <v>12294</v>
      </c>
      <c r="G2780" t="s">
        <v>14072</v>
      </c>
      <c r="H2780">
        <v>1890809099</v>
      </c>
      <c r="I2780" t="s">
        <v>131</v>
      </c>
      <c r="J2780" t="s">
        <v>13272</v>
      </c>
      <c r="K2780" t="s">
        <v>152</v>
      </c>
      <c r="L2780" t="s">
        <v>14073</v>
      </c>
      <c r="M2780" t="s">
        <v>14074</v>
      </c>
      <c r="P2780" s="31" t="str">
        <f t="shared" si="132"/>
        <v>Al-Falaho Homoeo Pharmace (Dr.H.M.Hanif)</v>
      </c>
    </row>
    <row r="2781" spans="1:16" hidden="1">
      <c r="A2781" t="str">
        <f t="shared" si="130"/>
        <v>7-464</v>
      </c>
      <c r="B2781">
        <f t="shared" si="131"/>
        <v>7</v>
      </c>
      <c r="C2781">
        <v>464</v>
      </c>
      <c r="D2781" t="s">
        <v>38</v>
      </c>
      <c r="E2781" t="s">
        <v>14071</v>
      </c>
      <c r="F2781">
        <v>12321</v>
      </c>
      <c r="G2781" t="s">
        <v>14072</v>
      </c>
      <c r="H2781">
        <v>1890809099</v>
      </c>
      <c r="I2781" t="s">
        <v>131</v>
      </c>
      <c r="J2781" t="s">
        <v>13272</v>
      </c>
      <c r="K2781" t="s">
        <v>152</v>
      </c>
      <c r="L2781" t="s">
        <v>14073</v>
      </c>
      <c r="M2781" t="s">
        <v>14074</v>
      </c>
      <c r="P2781" s="31" t="str">
        <f t="shared" si="132"/>
        <v>Al-Falaho Homoeo Pharmace (Dr.H.M.Hanif)</v>
      </c>
    </row>
    <row r="2782" spans="1:16" hidden="1">
      <c r="A2782" t="str">
        <f t="shared" si="130"/>
        <v>8-464</v>
      </c>
      <c r="B2782">
        <f t="shared" si="131"/>
        <v>8</v>
      </c>
      <c r="C2782">
        <v>464</v>
      </c>
      <c r="D2782" t="s">
        <v>38</v>
      </c>
      <c r="E2782" t="s">
        <v>14071</v>
      </c>
      <c r="F2782">
        <v>12343</v>
      </c>
      <c r="G2782" t="s">
        <v>14072</v>
      </c>
      <c r="H2782">
        <v>1890809099</v>
      </c>
      <c r="I2782" t="s">
        <v>131</v>
      </c>
      <c r="J2782" t="s">
        <v>13272</v>
      </c>
      <c r="K2782" t="s">
        <v>152</v>
      </c>
      <c r="L2782" t="s">
        <v>14073</v>
      </c>
      <c r="M2782" t="s">
        <v>14074</v>
      </c>
      <c r="P2782" s="31" t="str">
        <f t="shared" si="132"/>
        <v>Al-Falaho Homoeo Pharmace (Dr.H.M.Hanif)</v>
      </c>
    </row>
    <row r="2783" spans="1:16" hidden="1">
      <c r="A2783" t="str">
        <f t="shared" si="130"/>
        <v>9-464</v>
      </c>
      <c r="B2783">
        <f t="shared" si="131"/>
        <v>9</v>
      </c>
      <c r="C2783">
        <v>464</v>
      </c>
      <c r="D2783" t="s">
        <v>38</v>
      </c>
      <c r="E2783" t="s">
        <v>14087</v>
      </c>
      <c r="F2783">
        <v>12301</v>
      </c>
      <c r="G2783" t="s">
        <v>14088</v>
      </c>
      <c r="H2783">
        <v>1919724432</v>
      </c>
      <c r="I2783" t="s">
        <v>131</v>
      </c>
      <c r="J2783" t="s">
        <v>10889</v>
      </c>
      <c r="K2783" t="s">
        <v>138</v>
      </c>
      <c r="L2783" t="s">
        <v>13945</v>
      </c>
      <c r="M2783" t="s">
        <v>13733</v>
      </c>
      <c r="P2783" s="31" t="str">
        <f t="shared" si="132"/>
        <v>Al-Faysal Homoeo Hall (Dr.Mohammad Karim)</v>
      </c>
    </row>
    <row r="2784" spans="1:16" hidden="1">
      <c r="A2784" t="str">
        <f t="shared" si="130"/>
        <v>10-464</v>
      </c>
      <c r="B2784">
        <f t="shared" si="131"/>
        <v>10</v>
      </c>
      <c r="C2784">
        <v>464</v>
      </c>
      <c r="D2784" t="s">
        <v>38</v>
      </c>
      <c r="E2784" t="s">
        <v>14087</v>
      </c>
      <c r="F2784">
        <v>12328</v>
      </c>
      <c r="G2784" t="s">
        <v>14088</v>
      </c>
      <c r="H2784">
        <v>1919724432</v>
      </c>
      <c r="I2784" t="s">
        <v>131</v>
      </c>
      <c r="J2784" t="s">
        <v>10889</v>
      </c>
      <c r="K2784" t="s">
        <v>138</v>
      </c>
      <c r="L2784" t="s">
        <v>13945</v>
      </c>
      <c r="M2784" t="s">
        <v>13733</v>
      </c>
      <c r="P2784" s="31" t="str">
        <f t="shared" si="132"/>
        <v>Al-Faysal Homoeo Hall (Dr.Mohammad Karim)</v>
      </c>
    </row>
    <row r="2785" spans="1:16" hidden="1">
      <c r="A2785" t="str">
        <f t="shared" si="130"/>
        <v>11-464</v>
      </c>
      <c r="B2785">
        <f t="shared" si="131"/>
        <v>11</v>
      </c>
      <c r="C2785">
        <v>464</v>
      </c>
      <c r="D2785" t="s">
        <v>38</v>
      </c>
      <c r="E2785" t="s">
        <v>14087</v>
      </c>
      <c r="F2785">
        <v>12350</v>
      </c>
      <c r="G2785" t="s">
        <v>14088</v>
      </c>
      <c r="H2785">
        <v>1919724432</v>
      </c>
      <c r="I2785" t="s">
        <v>131</v>
      </c>
      <c r="J2785" t="s">
        <v>10889</v>
      </c>
      <c r="K2785" t="s">
        <v>138</v>
      </c>
      <c r="L2785" t="s">
        <v>13945</v>
      </c>
      <c r="M2785" t="s">
        <v>13733</v>
      </c>
      <c r="P2785" s="31" t="str">
        <f t="shared" si="132"/>
        <v>Al-Faysal Homoeo Hall (Dr.Mohammad Karim)</v>
      </c>
    </row>
    <row r="2786" spans="1:16" hidden="1">
      <c r="A2786" t="str">
        <f t="shared" si="130"/>
        <v>12-464</v>
      </c>
      <c r="B2786">
        <f t="shared" si="131"/>
        <v>12</v>
      </c>
      <c r="C2786">
        <v>464</v>
      </c>
      <c r="D2786" t="s">
        <v>38</v>
      </c>
      <c r="E2786" t="s">
        <v>14195</v>
      </c>
      <c r="F2786">
        <v>12380</v>
      </c>
      <c r="G2786" t="s">
        <v>14196</v>
      </c>
      <c r="H2786">
        <v>1815625833</v>
      </c>
      <c r="I2786" t="s">
        <v>131</v>
      </c>
      <c r="J2786" t="s">
        <v>10924</v>
      </c>
      <c r="K2786" t="s">
        <v>152</v>
      </c>
      <c r="L2786" t="s">
        <v>10969</v>
      </c>
      <c r="M2786" t="s">
        <v>14197</v>
      </c>
      <c r="P2786" s="31" t="str">
        <f t="shared" si="132"/>
        <v>Amol Kumar Homoeo Hall (Dr.Amol Kumar Nath)</v>
      </c>
    </row>
    <row r="2787" spans="1:16" hidden="1">
      <c r="A2787" t="str">
        <f t="shared" si="130"/>
        <v>13-464</v>
      </c>
      <c r="B2787">
        <f t="shared" si="131"/>
        <v>13</v>
      </c>
      <c r="C2787">
        <v>464</v>
      </c>
      <c r="D2787" t="s">
        <v>38</v>
      </c>
      <c r="E2787" t="s">
        <v>14567</v>
      </c>
      <c r="F2787">
        <v>12542</v>
      </c>
      <c r="G2787" t="s">
        <v>14568</v>
      </c>
      <c r="H2787">
        <v>1834429295</v>
      </c>
      <c r="I2787" t="s">
        <v>131</v>
      </c>
      <c r="J2787" t="s">
        <v>10892</v>
      </c>
      <c r="K2787" t="s">
        <v>133</v>
      </c>
      <c r="L2787" t="s">
        <v>10969</v>
      </c>
      <c r="M2787" t="s">
        <v>14106</v>
      </c>
      <c r="P2787" s="31" t="str">
        <f t="shared" si="132"/>
        <v>Anoar Life Homoeo  (Dr.Anor Hosen)</v>
      </c>
    </row>
    <row r="2788" spans="1:16" hidden="1">
      <c r="A2788" t="str">
        <f t="shared" si="130"/>
        <v>14-464</v>
      </c>
      <c r="B2788">
        <f t="shared" si="131"/>
        <v>14</v>
      </c>
      <c r="C2788">
        <v>464</v>
      </c>
      <c r="D2788" t="s">
        <v>38</v>
      </c>
      <c r="E2788" t="s">
        <v>10630</v>
      </c>
      <c r="F2788">
        <v>10707</v>
      </c>
      <c r="G2788" t="s">
        <v>10631</v>
      </c>
      <c r="H2788">
        <v>1820172368</v>
      </c>
      <c r="I2788" t="s">
        <v>131</v>
      </c>
      <c r="J2788" t="s">
        <v>2596</v>
      </c>
      <c r="K2788" t="s">
        <v>133</v>
      </c>
      <c r="L2788" t="s">
        <v>10632</v>
      </c>
      <c r="M2788" t="s">
        <v>19049</v>
      </c>
      <c r="P2788" s="31" t="str">
        <f t="shared" si="132"/>
        <v>Aram Homoeo Hall (Dr. Chondon Chowdhury)</v>
      </c>
    </row>
    <row r="2789" spans="1:16" hidden="1">
      <c r="A2789" t="str">
        <f t="shared" si="130"/>
        <v>15-464</v>
      </c>
      <c r="B2789">
        <f t="shared" si="131"/>
        <v>15</v>
      </c>
      <c r="C2789">
        <v>464</v>
      </c>
      <c r="D2789" t="s">
        <v>38</v>
      </c>
      <c r="E2789" t="s">
        <v>13730</v>
      </c>
      <c r="F2789">
        <v>12100</v>
      </c>
      <c r="G2789" t="s">
        <v>13731</v>
      </c>
      <c r="H2789">
        <v>1817701465</v>
      </c>
      <c r="I2789" t="s">
        <v>131</v>
      </c>
      <c r="J2789" t="s">
        <v>2596</v>
      </c>
      <c r="K2789" t="s">
        <v>152</v>
      </c>
      <c r="L2789" t="s">
        <v>13732</v>
      </c>
      <c r="M2789" t="s">
        <v>13733</v>
      </c>
      <c r="P2789" s="31" t="str">
        <f t="shared" si="132"/>
        <v>Arganan Homoeo Hall (Dr.Chinta Horon Nath)</v>
      </c>
    </row>
    <row r="2790" spans="1:16" hidden="1">
      <c r="A2790" t="str">
        <f t="shared" si="130"/>
        <v>16-464</v>
      </c>
      <c r="B2790">
        <f t="shared" si="131"/>
        <v>16</v>
      </c>
      <c r="C2790">
        <v>464</v>
      </c>
      <c r="D2790" t="s">
        <v>38</v>
      </c>
      <c r="E2790" t="s">
        <v>14206</v>
      </c>
      <c r="F2790">
        <v>12384</v>
      </c>
      <c r="G2790" t="s">
        <v>1772</v>
      </c>
      <c r="H2790">
        <v>1820549443</v>
      </c>
      <c r="I2790" t="s">
        <v>131</v>
      </c>
      <c r="J2790" t="s">
        <v>10912</v>
      </c>
      <c r="K2790" t="s">
        <v>138</v>
      </c>
      <c r="L2790" t="s">
        <v>10837</v>
      </c>
      <c r="M2790" t="s">
        <v>14205</v>
      </c>
      <c r="P2790" s="31" t="str">
        <f t="shared" si="132"/>
        <v>Aroggo Homoeo Hall (Dr.Sunil Das)</v>
      </c>
    </row>
    <row r="2791" spans="1:16" hidden="1">
      <c r="A2791" t="str">
        <f t="shared" si="130"/>
        <v>17-464</v>
      </c>
      <c r="B2791">
        <f t="shared" si="131"/>
        <v>17</v>
      </c>
      <c r="C2791">
        <v>464</v>
      </c>
      <c r="D2791" t="s">
        <v>38</v>
      </c>
      <c r="E2791" t="s">
        <v>14554</v>
      </c>
      <c r="F2791">
        <v>12537</v>
      </c>
      <c r="G2791" t="s">
        <v>14555</v>
      </c>
      <c r="H2791">
        <v>1816003306</v>
      </c>
      <c r="I2791" t="s">
        <v>131</v>
      </c>
      <c r="J2791" t="s">
        <v>10900</v>
      </c>
      <c r="K2791" t="s">
        <v>133</v>
      </c>
      <c r="L2791" t="s">
        <v>13732</v>
      </c>
      <c r="M2791" t="s">
        <v>10633</v>
      </c>
      <c r="P2791" s="31" t="str">
        <f t="shared" si="132"/>
        <v>Aynondomoi Homoeo Cilinic (Dr.Binoy Vuson Das)</v>
      </c>
    </row>
    <row r="2792" spans="1:16" hidden="1">
      <c r="A2792" t="str">
        <f t="shared" si="130"/>
        <v>18-464</v>
      </c>
      <c r="B2792">
        <f t="shared" si="131"/>
        <v>18</v>
      </c>
      <c r="C2792">
        <v>464</v>
      </c>
      <c r="D2792" t="s">
        <v>38</v>
      </c>
      <c r="E2792" t="s">
        <v>14201</v>
      </c>
      <c r="F2792">
        <v>12382</v>
      </c>
      <c r="G2792" t="s">
        <v>14202</v>
      </c>
      <c r="H2792">
        <v>1881894626</v>
      </c>
      <c r="I2792" t="s">
        <v>131</v>
      </c>
      <c r="J2792" t="s">
        <v>14175</v>
      </c>
      <c r="K2792" t="s">
        <v>152</v>
      </c>
      <c r="L2792" t="s">
        <v>10969</v>
      </c>
      <c r="M2792" t="s">
        <v>14203</v>
      </c>
      <c r="P2792" s="31" t="str">
        <f t="shared" si="132"/>
        <v>Belal Sikder Homoeo Hall (Dr.Md:Belal Sikder)</v>
      </c>
    </row>
    <row r="2793" spans="1:16" hidden="1">
      <c r="A2793" t="str">
        <f t="shared" si="130"/>
        <v>19-464</v>
      </c>
      <c r="B2793">
        <f t="shared" si="131"/>
        <v>19</v>
      </c>
      <c r="C2793">
        <v>464</v>
      </c>
      <c r="D2793" t="s">
        <v>38</v>
      </c>
      <c r="E2793" t="s">
        <v>14077</v>
      </c>
      <c r="F2793">
        <v>12296</v>
      </c>
      <c r="G2793" t="s">
        <v>14078</v>
      </c>
      <c r="H2793">
        <v>1820305281</v>
      </c>
      <c r="I2793" t="s">
        <v>131</v>
      </c>
      <c r="J2793" t="s">
        <v>13272</v>
      </c>
      <c r="K2793" t="s">
        <v>138</v>
      </c>
      <c r="L2793" t="s">
        <v>14073</v>
      </c>
      <c r="M2793" t="s">
        <v>14074</v>
      </c>
      <c r="P2793" s="31" t="str">
        <f t="shared" si="132"/>
        <v>Bidan Homoeo Hall-1 (Dr.Bibkanondo Ray)</v>
      </c>
    </row>
    <row r="2794" spans="1:16" hidden="1">
      <c r="A2794" t="str">
        <f t="shared" si="130"/>
        <v>20-464</v>
      </c>
      <c r="B2794">
        <f t="shared" si="131"/>
        <v>20</v>
      </c>
      <c r="C2794">
        <v>464</v>
      </c>
      <c r="D2794" t="s">
        <v>38</v>
      </c>
      <c r="E2794" t="s">
        <v>14077</v>
      </c>
      <c r="F2794">
        <v>12323</v>
      </c>
      <c r="G2794" t="s">
        <v>14078</v>
      </c>
      <c r="H2794">
        <v>1820305281</v>
      </c>
      <c r="I2794" t="s">
        <v>131</v>
      </c>
      <c r="J2794" t="s">
        <v>13272</v>
      </c>
      <c r="K2794" t="s">
        <v>138</v>
      </c>
      <c r="L2794" t="s">
        <v>14073</v>
      </c>
      <c r="M2794" t="s">
        <v>14074</v>
      </c>
      <c r="P2794" s="31" t="str">
        <f t="shared" si="132"/>
        <v>Bidan Homoeo Hall-1 (Dr.Bibkanondo Ray)</v>
      </c>
    </row>
    <row r="2795" spans="1:16" hidden="1">
      <c r="A2795" t="str">
        <f t="shared" si="130"/>
        <v>21-464</v>
      </c>
      <c r="B2795">
        <f t="shared" si="131"/>
        <v>21</v>
      </c>
      <c r="C2795">
        <v>464</v>
      </c>
      <c r="D2795" t="s">
        <v>38</v>
      </c>
      <c r="E2795" t="s">
        <v>14077</v>
      </c>
      <c r="F2795">
        <v>12345</v>
      </c>
      <c r="G2795" t="s">
        <v>14078</v>
      </c>
      <c r="H2795">
        <v>1820305281</v>
      </c>
      <c r="I2795" t="s">
        <v>131</v>
      </c>
      <c r="J2795" t="s">
        <v>13272</v>
      </c>
      <c r="K2795" t="s">
        <v>138</v>
      </c>
      <c r="L2795" t="s">
        <v>14073</v>
      </c>
      <c r="M2795" t="s">
        <v>14074</v>
      </c>
      <c r="P2795" s="31" t="str">
        <f t="shared" si="132"/>
        <v>Bidan Homoeo Hall-1 (Dr.Bibkanondo Ray)</v>
      </c>
    </row>
    <row r="2796" spans="1:16" hidden="1">
      <c r="A2796" t="str">
        <f t="shared" si="130"/>
        <v>22-464</v>
      </c>
      <c r="B2796">
        <f t="shared" si="131"/>
        <v>22</v>
      </c>
      <c r="C2796">
        <v>464</v>
      </c>
      <c r="D2796" t="s">
        <v>38</v>
      </c>
      <c r="E2796" t="s">
        <v>14075</v>
      </c>
      <c r="F2796">
        <v>12295</v>
      </c>
      <c r="G2796" t="s">
        <v>14076</v>
      </c>
      <c r="H2796">
        <v>1556505496</v>
      </c>
      <c r="I2796" t="s">
        <v>131</v>
      </c>
      <c r="J2796" t="s">
        <v>13272</v>
      </c>
      <c r="K2796" t="s">
        <v>138</v>
      </c>
      <c r="L2796" t="s">
        <v>14073</v>
      </c>
      <c r="M2796" t="s">
        <v>10648</v>
      </c>
      <c r="P2796" s="31" t="str">
        <f t="shared" si="132"/>
        <v>Bidan Homoeo Hall-2 ( Dr.Tun Tun Cakma)</v>
      </c>
    </row>
    <row r="2797" spans="1:16" hidden="1">
      <c r="A2797" t="str">
        <f t="shared" si="130"/>
        <v>23-464</v>
      </c>
      <c r="B2797">
        <f t="shared" si="131"/>
        <v>23</v>
      </c>
      <c r="C2797">
        <v>464</v>
      </c>
      <c r="D2797" t="s">
        <v>38</v>
      </c>
      <c r="E2797" t="s">
        <v>14075</v>
      </c>
      <c r="F2797">
        <v>12322</v>
      </c>
      <c r="G2797" t="s">
        <v>14076</v>
      </c>
      <c r="H2797">
        <v>1556505496</v>
      </c>
      <c r="I2797" t="s">
        <v>131</v>
      </c>
      <c r="J2797" t="s">
        <v>13272</v>
      </c>
      <c r="K2797" t="s">
        <v>138</v>
      </c>
      <c r="L2797" t="s">
        <v>14073</v>
      </c>
      <c r="M2797" t="s">
        <v>10648</v>
      </c>
      <c r="P2797" s="31" t="str">
        <f t="shared" si="132"/>
        <v>Bidan Homoeo Hall-2 ( Dr.Tun Tun Cakma)</v>
      </c>
    </row>
    <row r="2798" spans="1:16" hidden="1">
      <c r="A2798" t="str">
        <f t="shared" si="130"/>
        <v>24-464</v>
      </c>
      <c r="B2798">
        <f t="shared" si="131"/>
        <v>24</v>
      </c>
      <c r="C2798">
        <v>464</v>
      </c>
      <c r="D2798" t="s">
        <v>38</v>
      </c>
      <c r="E2798" t="s">
        <v>14075</v>
      </c>
      <c r="F2798">
        <v>12344</v>
      </c>
      <c r="G2798" t="s">
        <v>14076</v>
      </c>
      <c r="H2798">
        <v>1556505496</v>
      </c>
      <c r="I2798" t="s">
        <v>131</v>
      </c>
      <c r="J2798" t="s">
        <v>13272</v>
      </c>
      <c r="K2798" t="s">
        <v>138</v>
      </c>
      <c r="L2798" t="s">
        <v>14073</v>
      </c>
      <c r="M2798" t="s">
        <v>10648</v>
      </c>
      <c r="P2798" s="31" t="str">
        <f t="shared" si="132"/>
        <v>Bidan Homoeo Hall-2 ( Dr.Tun Tun Cakma)</v>
      </c>
    </row>
    <row r="2799" spans="1:16" hidden="1">
      <c r="A2799" t="str">
        <f t="shared" si="130"/>
        <v>25-464</v>
      </c>
      <c r="B2799">
        <f t="shared" si="131"/>
        <v>25</v>
      </c>
      <c r="C2799">
        <v>464</v>
      </c>
      <c r="D2799" t="s">
        <v>38</v>
      </c>
      <c r="E2799" t="s">
        <v>14109</v>
      </c>
      <c r="F2799">
        <v>12310</v>
      </c>
      <c r="G2799" t="s">
        <v>14110</v>
      </c>
      <c r="H2799">
        <v>1924286182</v>
      </c>
      <c r="I2799" t="s">
        <v>131</v>
      </c>
      <c r="J2799" t="s">
        <v>10892</v>
      </c>
      <c r="K2799" t="s">
        <v>152</v>
      </c>
      <c r="L2799" t="s">
        <v>10969</v>
      </c>
      <c r="M2799" t="s">
        <v>14111</v>
      </c>
      <c r="P2799" s="31" t="str">
        <f t="shared" si="132"/>
        <v>Binoda Honoeo Hall (Dr.Dulal Kanti Boisob)</v>
      </c>
    </row>
    <row r="2800" spans="1:16" hidden="1">
      <c r="A2800" t="str">
        <f t="shared" si="130"/>
        <v>26-464</v>
      </c>
      <c r="B2800">
        <f t="shared" si="131"/>
        <v>26</v>
      </c>
      <c r="C2800">
        <v>464</v>
      </c>
      <c r="D2800" t="s">
        <v>38</v>
      </c>
      <c r="E2800" t="s">
        <v>14198</v>
      </c>
      <c r="F2800">
        <v>12381</v>
      </c>
      <c r="G2800" t="s">
        <v>14199</v>
      </c>
      <c r="H2800">
        <v>1553090152</v>
      </c>
      <c r="I2800" t="s">
        <v>131</v>
      </c>
      <c r="J2800" t="s">
        <v>10912</v>
      </c>
      <c r="K2800" t="s">
        <v>152</v>
      </c>
      <c r="L2800" t="s">
        <v>14200</v>
      </c>
      <c r="M2800" t="s">
        <v>10838</v>
      </c>
      <c r="N2800" t="s">
        <v>14711</v>
      </c>
      <c r="P2800" s="31" t="str">
        <f t="shared" si="132"/>
        <v>Bipasha Homoeo Nikyton (Dr.Birbol Kumar Arjo)</v>
      </c>
    </row>
    <row r="2801" spans="1:16" hidden="1">
      <c r="A2801" t="str">
        <f t="shared" si="130"/>
        <v>27-464</v>
      </c>
      <c r="B2801">
        <f t="shared" si="131"/>
        <v>27</v>
      </c>
      <c r="C2801">
        <v>464</v>
      </c>
      <c r="D2801" t="s">
        <v>38</v>
      </c>
      <c r="E2801" t="s">
        <v>17001</v>
      </c>
      <c r="F2801">
        <v>13655</v>
      </c>
      <c r="G2801" t="s">
        <v>17002</v>
      </c>
      <c r="H2801">
        <v>1856202042</v>
      </c>
      <c r="I2801" t="s">
        <v>131</v>
      </c>
      <c r="J2801" t="s">
        <v>10912</v>
      </c>
      <c r="K2801" t="s">
        <v>138</v>
      </c>
      <c r="L2801" t="s">
        <v>17003</v>
      </c>
      <c r="M2801" t="s">
        <v>17004</v>
      </c>
      <c r="N2801" t="s">
        <v>12082</v>
      </c>
      <c r="P2801" s="31" t="str">
        <f t="shared" si="132"/>
        <v>Bolaka Homoeo Hall (Dr.Anisur Rahman Mijan)</v>
      </c>
    </row>
    <row r="2802" spans="1:16" hidden="1">
      <c r="A2802" t="str">
        <f t="shared" si="130"/>
        <v>28-464</v>
      </c>
      <c r="B2802">
        <f t="shared" si="131"/>
        <v>28</v>
      </c>
      <c r="C2802">
        <v>464</v>
      </c>
      <c r="D2802" t="s">
        <v>38</v>
      </c>
      <c r="E2802" t="s">
        <v>14590</v>
      </c>
      <c r="F2802">
        <v>12551</v>
      </c>
      <c r="G2802" t="s">
        <v>14591</v>
      </c>
      <c r="H2802">
        <v>1820535005</v>
      </c>
      <c r="I2802" t="s">
        <v>14592</v>
      </c>
      <c r="J2802" t="s">
        <v>10912</v>
      </c>
      <c r="K2802" t="s">
        <v>133</v>
      </c>
      <c r="L2802" t="s">
        <v>14593</v>
      </c>
      <c r="M2802" t="s">
        <v>14205</v>
      </c>
      <c r="P2802" s="31" t="str">
        <f t="shared" si="132"/>
        <v>Bonogi O Sacroi Daokhana (Kobirag Agijur Rahman)</v>
      </c>
    </row>
    <row r="2803" spans="1:16" hidden="1">
      <c r="A2803" t="str">
        <f t="shared" si="130"/>
        <v>29-464</v>
      </c>
      <c r="B2803">
        <f t="shared" si="131"/>
        <v>29</v>
      </c>
      <c r="C2803">
        <v>464</v>
      </c>
      <c r="D2803" t="s">
        <v>38</v>
      </c>
      <c r="E2803" t="s">
        <v>14081</v>
      </c>
      <c r="F2803">
        <v>12298</v>
      </c>
      <c r="G2803" t="s">
        <v>14082</v>
      </c>
      <c r="H2803">
        <v>1827187323</v>
      </c>
      <c r="I2803" t="s">
        <v>131</v>
      </c>
      <c r="J2803" t="s">
        <v>13272</v>
      </c>
      <c r="K2803" t="s">
        <v>152</v>
      </c>
      <c r="L2803" t="s">
        <v>14073</v>
      </c>
      <c r="M2803" t="s">
        <v>10648</v>
      </c>
      <c r="P2803" s="31" t="str">
        <f t="shared" si="132"/>
        <v>Bonorupa Homoeo Pharmace (Dr.Animes Cakma)</v>
      </c>
    </row>
    <row r="2804" spans="1:16" hidden="1">
      <c r="A2804" t="str">
        <f t="shared" si="130"/>
        <v>30-464</v>
      </c>
      <c r="B2804">
        <f t="shared" si="131"/>
        <v>30</v>
      </c>
      <c r="C2804">
        <v>464</v>
      </c>
      <c r="D2804" t="s">
        <v>38</v>
      </c>
      <c r="E2804" t="s">
        <v>14081</v>
      </c>
      <c r="F2804">
        <v>12325</v>
      </c>
      <c r="G2804" t="s">
        <v>14082</v>
      </c>
      <c r="H2804">
        <v>1827187323</v>
      </c>
      <c r="I2804" t="s">
        <v>131</v>
      </c>
      <c r="J2804" t="s">
        <v>13272</v>
      </c>
      <c r="K2804" t="s">
        <v>152</v>
      </c>
      <c r="L2804" t="s">
        <v>14073</v>
      </c>
      <c r="M2804" t="s">
        <v>10648</v>
      </c>
      <c r="P2804" s="31" t="str">
        <f t="shared" si="132"/>
        <v>Bonorupa Homoeo Pharmace (Dr.Animes Cakma)</v>
      </c>
    </row>
    <row r="2805" spans="1:16" hidden="1">
      <c r="A2805" t="str">
        <f t="shared" si="130"/>
        <v>31-464</v>
      </c>
      <c r="B2805">
        <f t="shared" si="131"/>
        <v>31</v>
      </c>
      <c r="C2805">
        <v>464</v>
      </c>
      <c r="D2805" t="s">
        <v>38</v>
      </c>
      <c r="E2805" t="s">
        <v>14081</v>
      </c>
      <c r="F2805">
        <v>12347</v>
      </c>
      <c r="G2805" t="s">
        <v>14082</v>
      </c>
      <c r="H2805">
        <v>1827187323</v>
      </c>
      <c r="I2805" t="s">
        <v>131</v>
      </c>
      <c r="J2805" t="s">
        <v>13272</v>
      </c>
      <c r="K2805" t="s">
        <v>152</v>
      </c>
      <c r="L2805" t="s">
        <v>14073</v>
      </c>
      <c r="M2805" t="s">
        <v>10648</v>
      </c>
      <c r="P2805" s="31" t="str">
        <f t="shared" si="132"/>
        <v>Bonorupa Homoeo Pharmace (Dr.Animes Cakma)</v>
      </c>
    </row>
    <row r="2806" spans="1:16" hidden="1">
      <c r="A2806" t="str">
        <f t="shared" si="130"/>
        <v>32-464</v>
      </c>
      <c r="B2806">
        <f t="shared" si="131"/>
        <v>32</v>
      </c>
      <c r="C2806">
        <v>464</v>
      </c>
      <c r="D2806" t="s">
        <v>38</v>
      </c>
      <c r="E2806" t="s">
        <v>13943</v>
      </c>
      <c r="F2806">
        <v>12223</v>
      </c>
      <c r="G2806" t="s">
        <v>13944</v>
      </c>
      <c r="H2806">
        <v>1840402625</v>
      </c>
      <c r="I2806" t="s">
        <v>131</v>
      </c>
      <c r="J2806" t="s">
        <v>10924</v>
      </c>
      <c r="K2806" t="s">
        <v>152</v>
      </c>
      <c r="L2806" t="s">
        <v>13945</v>
      </c>
      <c r="M2806" t="s">
        <v>13946</v>
      </c>
      <c r="P2806" s="31" t="str">
        <f t="shared" si="132"/>
        <v>Boton Homoeo Hall  (Dr.Riton Dev)</v>
      </c>
    </row>
    <row r="2807" spans="1:16" hidden="1">
      <c r="A2807" t="str">
        <f t="shared" si="130"/>
        <v>33-464</v>
      </c>
      <c r="B2807">
        <f t="shared" si="131"/>
        <v>33</v>
      </c>
      <c r="C2807">
        <v>464</v>
      </c>
      <c r="D2807" t="s">
        <v>38</v>
      </c>
      <c r="E2807" t="s">
        <v>17005</v>
      </c>
      <c r="F2807">
        <v>13658</v>
      </c>
      <c r="G2807" t="s">
        <v>17006</v>
      </c>
      <c r="H2807">
        <v>1818825739</v>
      </c>
      <c r="I2807" t="s">
        <v>131</v>
      </c>
      <c r="J2807" t="s">
        <v>10895</v>
      </c>
      <c r="K2807" t="s">
        <v>152</v>
      </c>
      <c r="L2807" t="s">
        <v>15895</v>
      </c>
      <c r="M2807" t="s">
        <v>17007</v>
      </c>
      <c r="P2807" s="31" t="str">
        <f t="shared" si="132"/>
        <v>Brojdam Homoeo Cilinic (Dr.Suvas Chondro Nath)</v>
      </c>
    </row>
    <row r="2808" spans="1:16" hidden="1">
      <c r="A2808" t="str">
        <f t="shared" si="130"/>
        <v>34-464</v>
      </c>
      <c r="B2808">
        <f t="shared" si="131"/>
        <v>34</v>
      </c>
      <c r="C2808">
        <v>464</v>
      </c>
      <c r="D2808" t="s">
        <v>38</v>
      </c>
      <c r="E2808" t="s">
        <v>14569</v>
      </c>
      <c r="F2808">
        <v>12543</v>
      </c>
      <c r="G2808" t="s">
        <v>14570</v>
      </c>
      <c r="H2808">
        <v>1816575618</v>
      </c>
      <c r="I2808" t="s">
        <v>131</v>
      </c>
      <c r="J2808" t="s">
        <v>10924</v>
      </c>
      <c r="K2808" t="s">
        <v>152</v>
      </c>
      <c r="L2808" t="s">
        <v>13732</v>
      </c>
      <c r="M2808" t="s">
        <v>14096</v>
      </c>
      <c r="P2808" s="31" t="str">
        <f t="shared" si="132"/>
        <v>Cant Homoeo Cikisshalay (Dr. Sobuj Chokroborti)</v>
      </c>
    </row>
    <row r="2809" spans="1:16" hidden="1">
      <c r="A2809" t="str">
        <f t="shared" si="130"/>
        <v>35-464</v>
      </c>
      <c r="B2809">
        <f t="shared" si="131"/>
        <v>35</v>
      </c>
      <c r="C2809">
        <v>464</v>
      </c>
      <c r="D2809" t="s">
        <v>38</v>
      </c>
      <c r="E2809" t="s">
        <v>14574</v>
      </c>
      <c r="F2809">
        <v>12545</v>
      </c>
      <c r="G2809" t="s">
        <v>14575</v>
      </c>
      <c r="H2809">
        <v>1552607788</v>
      </c>
      <c r="I2809" t="s">
        <v>13942</v>
      </c>
      <c r="J2809" t="s">
        <v>14548</v>
      </c>
      <c r="K2809" t="s">
        <v>138</v>
      </c>
      <c r="L2809" t="s">
        <v>14549</v>
      </c>
      <c r="M2809" t="s">
        <v>14576</v>
      </c>
      <c r="P2809" s="31" t="str">
        <f t="shared" si="132"/>
        <v>Cant Homoeo Hall (Dr.Buddo Condro Cakma)</v>
      </c>
    </row>
    <row r="2810" spans="1:16" hidden="1">
      <c r="A2810" t="str">
        <f t="shared" si="130"/>
        <v>36-464</v>
      </c>
      <c r="B2810">
        <f t="shared" si="131"/>
        <v>36</v>
      </c>
      <c r="C2810">
        <v>464</v>
      </c>
      <c r="D2810" t="s">
        <v>38</v>
      </c>
      <c r="E2810" t="s">
        <v>17008</v>
      </c>
      <c r="F2810">
        <v>13659</v>
      </c>
      <c r="G2810" t="s">
        <v>17009</v>
      </c>
      <c r="H2810">
        <v>1814341200</v>
      </c>
      <c r="I2810" t="s">
        <v>131</v>
      </c>
      <c r="J2810" t="s">
        <v>11807</v>
      </c>
      <c r="K2810" t="s">
        <v>138</v>
      </c>
      <c r="L2810" t="s">
        <v>16947</v>
      </c>
      <c r="M2810" t="s">
        <v>17010</v>
      </c>
      <c r="P2810" s="31" t="str">
        <f t="shared" si="132"/>
        <v>Carubala Homoeo Hall (Dr.Dulal Das)</v>
      </c>
    </row>
    <row r="2811" spans="1:16" hidden="1">
      <c r="A2811" t="str">
        <f t="shared" si="130"/>
        <v>37-464</v>
      </c>
      <c r="B2811">
        <f t="shared" si="131"/>
        <v>37</v>
      </c>
      <c r="C2811">
        <v>464</v>
      </c>
      <c r="D2811" t="s">
        <v>38</v>
      </c>
      <c r="E2811" t="s">
        <v>10611</v>
      </c>
      <c r="F2811">
        <v>10697</v>
      </c>
      <c r="G2811" t="s">
        <v>10612</v>
      </c>
      <c r="H2811">
        <v>1830064246</v>
      </c>
      <c r="I2811" t="s">
        <v>131</v>
      </c>
      <c r="J2811" t="s">
        <v>132</v>
      </c>
      <c r="K2811" t="s">
        <v>133</v>
      </c>
      <c r="L2811" t="s">
        <v>10613</v>
      </c>
      <c r="M2811" t="s">
        <v>10614</v>
      </c>
      <c r="P2811" s="31" t="str">
        <f t="shared" si="132"/>
        <v>Chad Homoeo Hall (Dr.Bolai Chan)</v>
      </c>
    </row>
    <row r="2812" spans="1:16" hidden="1">
      <c r="A2812" t="str">
        <f t="shared" si="130"/>
        <v>38-464</v>
      </c>
      <c r="B2812">
        <f t="shared" si="131"/>
        <v>38</v>
      </c>
      <c r="C2812">
        <v>464</v>
      </c>
      <c r="D2812" t="s">
        <v>38</v>
      </c>
      <c r="E2812" t="s">
        <v>14089</v>
      </c>
      <c r="F2812">
        <v>12302</v>
      </c>
      <c r="G2812" t="s">
        <v>14090</v>
      </c>
      <c r="H2812">
        <v>1812858989</v>
      </c>
      <c r="I2812" t="s">
        <v>131</v>
      </c>
      <c r="J2812" t="s">
        <v>13272</v>
      </c>
      <c r="K2812" t="s">
        <v>138</v>
      </c>
      <c r="L2812" t="s">
        <v>14091</v>
      </c>
      <c r="M2812" t="s">
        <v>14092</v>
      </c>
      <c r="P2812" s="31" t="str">
        <f t="shared" si="132"/>
        <v>Chowduri Homoeo Hall (Dr.Debasis Chowduri)</v>
      </c>
    </row>
    <row r="2813" spans="1:16" hidden="1">
      <c r="A2813" t="str">
        <f t="shared" si="130"/>
        <v>39-464</v>
      </c>
      <c r="B2813">
        <f t="shared" si="131"/>
        <v>39</v>
      </c>
      <c r="C2813">
        <v>464</v>
      </c>
      <c r="D2813" t="s">
        <v>38</v>
      </c>
      <c r="E2813" t="s">
        <v>14089</v>
      </c>
      <c r="F2813">
        <v>12329</v>
      </c>
      <c r="G2813" t="s">
        <v>14090</v>
      </c>
      <c r="H2813">
        <v>1812858989</v>
      </c>
      <c r="I2813" t="s">
        <v>131</v>
      </c>
      <c r="J2813" t="s">
        <v>13272</v>
      </c>
      <c r="K2813" t="s">
        <v>138</v>
      </c>
      <c r="L2813" t="s">
        <v>14091</v>
      </c>
      <c r="M2813" t="s">
        <v>14092</v>
      </c>
      <c r="P2813" s="31" t="str">
        <f t="shared" si="132"/>
        <v>Chowduri Homoeo Hall (Dr.Debasis Chowduri)</v>
      </c>
    </row>
    <row r="2814" spans="1:16" hidden="1">
      <c r="A2814" t="str">
        <f t="shared" si="130"/>
        <v>40-464</v>
      </c>
      <c r="B2814">
        <f t="shared" si="131"/>
        <v>40</v>
      </c>
      <c r="C2814">
        <v>464</v>
      </c>
      <c r="D2814" t="s">
        <v>38</v>
      </c>
      <c r="E2814" t="s">
        <v>14089</v>
      </c>
      <c r="F2814">
        <v>12351</v>
      </c>
      <c r="G2814" t="s">
        <v>14090</v>
      </c>
      <c r="H2814">
        <v>1812858989</v>
      </c>
      <c r="I2814" t="s">
        <v>131</v>
      </c>
      <c r="J2814" t="s">
        <v>13272</v>
      </c>
      <c r="K2814" t="s">
        <v>138</v>
      </c>
      <c r="L2814" t="s">
        <v>14091</v>
      </c>
      <c r="M2814" t="s">
        <v>14092</v>
      </c>
      <c r="P2814" s="31" t="str">
        <f t="shared" si="132"/>
        <v>Chowduri Homoeo Hall (Dr.Debasis Chowduri)</v>
      </c>
    </row>
    <row r="2815" spans="1:16" hidden="1">
      <c r="A2815" t="str">
        <f t="shared" si="130"/>
        <v>41-464</v>
      </c>
      <c r="B2815">
        <f t="shared" si="131"/>
        <v>41</v>
      </c>
      <c r="C2815">
        <v>464</v>
      </c>
      <c r="D2815" t="s">
        <v>38</v>
      </c>
      <c r="E2815" t="s">
        <v>15897</v>
      </c>
      <c r="F2815">
        <v>13169</v>
      </c>
      <c r="G2815" t="s">
        <v>14090</v>
      </c>
      <c r="H2815">
        <v>1812858989</v>
      </c>
      <c r="I2815" t="s">
        <v>131</v>
      </c>
      <c r="J2815" t="s">
        <v>14548</v>
      </c>
      <c r="K2815" t="s">
        <v>1315</v>
      </c>
      <c r="L2815" t="s">
        <v>14092</v>
      </c>
      <c r="M2815" t="s">
        <v>15898</v>
      </c>
      <c r="P2815" s="31" t="str">
        <f t="shared" si="132"/>
        <v>Chowduri Homoeo Hall (Dr.Debasis Chowduri )</v>
      </c>
    </row>
    <row r="2816" spans="1:16" hidden="1">
      <c r="A2816" t="str">
        <f t="shared" si="130"/>
        <v>42-464</v>
      </c>
      <c r="B2816">
        <f t="shared" si="131"/>
        <v>42</v>
      </c>
      <c r="C2816">
        <v>464</v>
      </c>
      <c r="D2816" t="s">
        <v>38</v>
      </c>
      <c r="E2816" t="s">
        <v>14095</v>
      </c>
      <c r="F2816">
        <v>12304</v>
      </c>
      <c r="G2816" t="s">
        <v>1267</v>
      </c>
      <c r="H2816">
        <v>1818216515</v>
      </c>
      <c r="I2816" t="s">
        <v>131</v>
      </c>
      <c r="J2816" t="s">
        <v>10889</v>
      </c>
      <c r="K2816" t="s">
        <v>138</v>
      </c>
      <c r="L2816" t="s">
        <v>13945</v>
      </c>
      <c r="M2816" t="s">
        <v>14096</v>
      </c>
      <c r="P2816" s="31" t="str">
        <f t="shared" si="132"/>
        <v>City Homoeo Hall (Dr.Suvhas Cokroborti)</v>
      </c>
    </row>
    <row r="2817" spans="1:16" hidden="1">
      <c r="A2817" t="str">
        <f t="shared" si="130"/>
        <v>43-464</v>
      </c>
      <c r="B2817">
        <f t="shared" si="131"/>
        <v>43</v>
      </c>
      <c r="C2817">
        <v>464</v>
      </c>
      <c r="D2817" t="s">
        <v>38</v>
      </c>
      <c r="E2817" t="s">
        <v>13930</v>
      </c>
      <c r="F2817">
        <v>12218</v>
      </c>
      <c r="G2817" t="s">
        <v>13931</v>
      </c>
      <c r="H2817">
        <v>1814476441</v>
      </c>
      <c r="I2817" t="s">
        <v>131</v>
      </c>
      <c r="J2817" t="s">
        <v>10900</v>
      </c>
      <c r="K2817" t="s">
        <v>133</v>
      </c>
      <c r="L2817" t="s">
        <v>13925</v>
      </c>
      <c r="M2817" t="s">
        <v>13932</v>
      </c>
      <c r="P2817" s="31" t="str">
        <f t="shared" si="132"/>
        <v>Desh Sebok Homoeo Chikissa Cendro (Dr.Dilip Kumar Nath)</v>
      </c>
    </row>
    <row r="2818" spans="1:16" hidden="1">
      <c r="A2818" t="str">
        <f t="shared" ref="A2818:A2881" si="133">B2818&amp;"-"&amp;C2818</f>
        <v>44-464</v>
      </c>
      <c r="B2818">
        <f t="shared" ref="B2818:B2881" si="134">IF(C2818=C2817,B2817+1,1)</f>
        <v>44</v>
      </c>
      <c r="C2818">
        <v>464</v>
      </c>
      <c r="D2818" t="s">
        <v>38</v>
      </c>
      <c r="E2818" t="s">
        <v>14330</v>
      </c>
      <c r="F2818">
        <v>12436</v>
      </c>
      <c r="G2818" t="s">
        <v>3025</v>
      </c>
      <c r="H2818">
        <v>1817271034</v>
      </c>
      <c r="I2818" t="s">
        <v>131</v>
      </c>
      <c r="J2818" t="s">
        <v>10924</v>
      </c>
      <c r="K2818" t="s">
        <v>152</v>
      </c>
      <c r="L2818" t="s">
        <v>14331</v>
      </c>
      <c r="M2818" t="s">
        <v>14332</v>
      </c>
      <c r="P2818" s="31" t="str">
        <f t="shared" ref="P2818:P2881" si="135">PROPER(G2818&amp;" ("&amp;E2818&amp;")")</f>
        <v>Dipti Homoeo Hall (Dr.Vupes Chokroborti)</v>
      </c>
    </row>
    <row r="2819" spans="1:16" hidden="1">
      <c r="A2819" t="str">
        <f t="shared" si="133"/>
        <v>45-464</v>
      </c>
      <c r="B2819">
        <f t="shared" si="134"/>
        <v>45</v>
      </c>
      <c r="C2819">
        <v>464</v>
      </c>
      <c r="D2819" t="s">
        <v>38</v>
      </c>
      <c r="E2819" t="s">
        <v>15899</v>
      </c>
      <c r="F2819">
        <v>13170</v>
      </c>
      <c r="G2819" t="s">
        <v>15900</v>
      </c>
      <c r="H2819">
        <v>1879804558</v>
      </c>
      <c r="I2819" t="s">
        <v>131</v>
      </c>
      <c r="J2819" t="s">
        <v>15887</v>
      </c>
      <c r="K2819" t="s">
        <v>133</v>
      </c>
      <c r="L2819" t="s">
        <v>15901</v>
      </c>
      <c r="M2819" t="s">
        <v>15902</v>
      </c>
      <c r="P2819" s="31" t="str">
        <f t="shared" si="135"/>
        <v>Dr.Sarmin Akter (Jarman Homoeo (Tobolchari))</v>
      </c>
    </row>
    <row r="2820" spans="1:16" hidden="1">
      <c r="A2820" t="str">
        <f t="shared" si="133"/>
        <v>46-464</v>
      </c>
      <c r="B2820">
        <f t="shared" si="134"/>
        <v>46</v>
      </c>
      <c r="C2820">
        <v>464</v>
      </c>
      <c r="D2820" t="s">
        <v>38</v>
      </c>
      <c r="E2820" t="s">
        <v>13927</v>
      </c>
      <c r="F2820">
        <v>12216</v>
      </c>
      <c r="G2820" t="s">
        <v>614</v>
      </c>
      <c r="H2820">
        <v>1862878069</v>
      </c>
      <c r="I2820" t="s">
        <v>131</v>
      </c>
      <c r="J2820" t="s">
        <v>13928</v>
      </c>
      <c r="K2820" t="s">
        <v>138</v>
      </c>
      <c r="L2820" t="s">
        <v>13925</v>
      </c>
      <c r="M2820" t="s">
        <v>13926</v>
      </c>
      <c r="P2820" s="31" t="str">
        <f t="shared" si="135"/>
        <v>Emon Homoeo Hall (Dr.Soili Rani Da)</v>
      </c>
    </row>
    <row r="2821" spans="1:16" hidden="1">
      <c r="A2821" t="str">
        <f t="shared" si="133"/>
        <v>47-464</v>
      </c>
      <c r="B2821">
        <f t="shared" si="134"/>
        <v>47</v>
      </c>
      <c r="C2821">
        <v>464</v>
      </c>
      <c r="D2821" t="s">
        <v>38</v>
      </c>
      <c r="E2821" t="s">
        <v>14564</v>
      </c>
      <c r="F2821">
        <v>12541</v>
      </c>
      <c r="G2821" t="s">
        <v>14565</v>
      </c>
      <c r="H2821">
        <v>1839148783</v>
      </c>
      <c r="I2821" t="s">
        <v>13942</v>
      </c>
      <c r="J2821" t="s">
        <v>10900</v>
      </c>
      <c r="K2821" t="s">
        <v>138</v>
      </c>
      <c r="L2821" t="s">
        <v>13732</v>
      </c>
      <c r="M2821" t="s">
        <v>14566</v>
      </c>
      <c r="P2821" s="31" t="str">
        <f t="shared" si="135"/>
        <v>Foygiya Garmani Homoeo (Dr.M.M.Moklysur Rahman)</v>
      </c>
    </row>
    <row r="2822" spans="1:16" hidden="1">
      <c r="A2822" t="str">
        <f t="shared" si="133"/>
        <v>48-464</v>
      </c>
      <c r="B2822">
        <f t="shared" si="134"/>
        <v>48</v>
      </c>
      <c r="C2822">
        <v>464</v>
      </c>
      <c r="D2822" t="s">
        <v>38</v>
      </c>
      <c r="E2822" t="s">
        <v>10967</v>
      </c>
      <c r="F2822">
        <v>10851</v>
      </c>
      <c r="G2822" t="s">
        <v>10968</v>
      </c>
      <c r="H2822">
        <v>1818685575</v>
      </c>
      <c r="I2822" t="s">
        <v>131</v>
      </c>
      <c r="J2822" t="s">
        <v>2596</v>
      </c>
      <c r="K2822" t="s">
        <v>138</v>
      </c>
      <c r="L2822" t="s">
        <v>10969</v>
      </c>
      <c r="M2822" t="s">
        <v>19050</v>
      </c>
      <c r="P2822" s="31" t="str">
        <f t="shared" si="135"/>
        <v>Foyzia Homoeo Hall (Dr. M.A.Sobahan)</v>
      </c>
    </row>
    <row r="2823" spans="1:16" hidden="1">
      <c r="A2823" t="str">
        <f t="shared" si="133"/>
        <v>49-464</v>
      </c>
      <c r="B2823">
        <f t="shared" si="134"/>
        <v>49</v>
      </c>
      <c r="C2823">
        <v>464</v>
      </c>
      <c r="D2823" t="s">
        <v>38</v>
      </c>
      <c r="E2823" t="s">
        <v>11646</v>
      </c>
      <c r="F2823">
        <v>11199</v>
      </c>
      <c r="G2823" t="s">
        <v>11647</v>
      </c>
      <c r="H2823">
        <v>1818624717</v>
      </c>
      <c r="I2823" t="s">
        <v>131</v>
      </c>
      <c r="J2823" t="s">
        <v>172</v>
      </c>
      <c r="K2823" t="s">
        <v>133</v>
      </c>
      <c r="L2823" t="s">
        <v>10969</v>
      </c>
      <c r="M2823" t="s">
        <v>11648</v>
      </c>
      <c r="P2823" s="31" t="str">
        <f t="shared" si="135"/>
        <v>Foyzia Homoeo Hall-2 (Dr.Md:Foyez)</v>
      </c>
    </row>
    <row r="2824" spans="1:16" hidden="1">
      <c r="A2824" t="str">
        <f t="shared" si="133"/>
        <v>50-464</v>
      </c>
      <c r="B2824">
        <f t="shared" si="134"/>
        <v>50</v>
      </c>
      <c r="C2824">
        <v>464</v>
      </c>
      <c r="D2824" t="s">
        <v>38</v>
      </c>
      <c r="E2824" t="s">
        <v>14571</v>
      </c>
      <c r="F2824">
        <v>12544</v>
      </c>
      <c r="G2824" t="s">
        <v>14572</v>
      </c>
      <c r="H2824">
        <v>1811902018</v>
      </c>
      <c r="I2824" t="s">
        <v>131</v>
      </c>
      <c r="J2824" t="s">
        <v>10924</v>
      </c>
      <c r="K2824" t="s">
        <v>1315</v>
      </c>
      <c r="L2824" t="s">
        <v>13732</v>
      </c>
      <c r="M2824" t="s">
        <v>14573</v>
      </c>
      <c r="P2824" s="31" t="str">
        <f t="shared" si="135"/>
        <v>Garmar Homoeo Hall ( Hiyako Bajar) (Dr.Tipu Sultan)</v>
      </c>
    </row>
    <row r="2825" spans="1:16" hidden="1">
      <c r="A2825" t="str">
        <f t="shared" si="133"/>
        <v>51-464</v>
      </c>
      <c r="B2825">
        <f t="shared" si="134"/>
        <v>51</v>
      </c>
      <c r="C2825">
        <v>464</v>
      </c>
      <c r="D2825" t="s">
        <v>38</v>
      </c>
      <c r="E2825" t="s">
        <v>10835</v>
      </c>
      <c r="F2825">
        <v>10793</v>
      </c>
      <c r="G2825" t="s">
        <v>10836</v>
      </c>
      <c r="H2825">
        <v>1559727070</v>
      </c>
      <c r="I2825" t="s">
        <v>131</v>
      </c>
      <c r="J2825" t="s">
        <v>2596</v>
      </c>
      <c r="K2825" t="s">
        <v>152</v>
      </c>
      <c r="L2825" t="s">
        <v>10837</v>
      </c>
      <c r="M2825" t="s">
        <v>19051</v>
      </c>
      <c r="P2825" s="31" t="str">
        <f t="shared" si="135"/>
        <v>German Hom Hall (Dr. Imam Hossen)</v>
      </c>
    </row>
    <row r="2826" spans="1:16" hidden="1">
      <c r="A2826" t="str">
        <f t="shared" si="133"/>
        <v>52-464</v>
      </c>
      <c r="B2826">
        <f t="shared" si="134"/>
        <v>52</v>
      </c>
      <c r="C2826">
        <v>464</v>
      </c>
      <c r="D2826" t="s">
        <v>38</v>
      </c>
      <c r="E2826" t="s">
        <v>14546</v>
      </c>
      <c r="F2826">
        <v>12535</v>
      </c>
      <c r="G2826" t="s">
        <v>14547</v>
      </c>
      <c r="H2826">
        <v>1556567366</v>
      </c>
      <c r="I2826" t="s">
        <v>13942</v>
      </c>
      <c r="J2826" t="s">
        <v>14548</v>
      </c>
      <c r="K2826" t="s">
        <v>138</v>
      </c>
      <c r="L2826" t="s">
        <v>14549</v>
      </c>
      <c r="M2826" t="s">
        <v>14550</v>
      </c>
      <c r="P2826" s="31" t="str">
        <f t="shared" si="135"/>
        <v>Ginghani Homoeo Hall (Dr.Mitra Chakma)</v>
      </c>
    </row>
    <row r="2827" spans="1:16" hidden="1">
      <c r="A2827" t="str">
        <f t="shared" si="133"/>
        <v>53-464</v>
      </c>
      <c r="B2827">
        <f t="shared" si="134"/>
        <v>53</v>
      </c>
      <c r="C2827">
        <v>464</v>
      </c>
      <c r="D2827" t="s">
        <v>38</v>
      </c>
      <c r="E2827" t="s">
        <v>17015</v>
      </c>
      <c r="F2827">
        <v>13661</v>
      </c>
      <c r="G2827" t="s">
        <v>17012</v>
      </c>
      <c r="H2827">
        <v>1858399980</v>
      </c>
      <c r="I2827" t="s">
        <v>131</v>
      </c>
      <c r="J2827" t="s">
        <v>10924</v>
      </c>
      <c r="K2827" t="s">
        <v>138</v>
      </c>
      <c r="L2827" t="s">
        <v>13732</v>
      </c>
      <c r="M2827" t="s">
        <v>17016</v>
      </c>
      <c r="P2827" s="31" t="str">
        <f t="shared" si="135"/>
        <v>H.P. Homoeo Hall (Dr.Ujjol Cokroborti )</v>
      </c>
    </row>
    <row r="2828" spans="1:16" hidden="1">
      <c r="A2828" t="str">
        <f t="shared" si="133"/>
        <v>54-464</v>
      </c>
      <c r="B2828">
        <f t="shared" si="134"/>
        <v>54</v>
      </c>
      <c r="C2828">
        <v>464</v>
      </c>
      <c r="D2828" t="s">
        <v>38</v>
      </c>
      <c r="E2828" t="s">
        <v>17011</v>
      </c>
      <c r="F2828">
        <v>13690</v>
      </c>
      <c r="G2828" t="s">
        <v>17012</v>
      </c>
      <c r="H2828">
        <v>1858399940</v>
      </c>
      <c r="I2828" t="s">
        <v>131</v>
      </c>
      <c r="J2828" t="s">
        <v>172</v>
      </c>
      <c r="K2828" t="s">
        <v>138</v>
      </c>
      <c r="L2828" t="s">
        <v>17013</v>
      </c>
      <c r="M2828" t="s">
        <v>17014</v>
      </c>
      <c r="P2828" s="31" t="str">
        <f t="shared" si="135"/>
        <v>H.P. Homoeo Hall (Dr.Rupes Cokroborti)</v>
      </c>
    </row>
    <row r="2829" spans="1:16" hidden="1">
      <c r="A2829" t="str">
        <f t="shared" si="133"/>
        <v>55-464</v>
      </c>
      <c r="B2829">
        <f t="shared" si="134"/>
        <v>55</v>
      </c>
      <c r="C2829">
        <v>464</v>
      </c>
      <c r="D2829" t="s">
        <v>38</v>
      </c>
      <c r="E2829" t="s">
        <v>14558</v>
      </c>
      <c r="F2829">
        <v>12539</v>
      </c>
      <c r="G2829" t="s">
        <v>14559</v>
      </c>
      <c r="H2829">
        <v>1887918043</v>
      </c>
      <c r="I2829" t="s">
        <v>131</v>
      </c>
      <c r="J2829" t="s">
        <v>10900</v>
      </c>
      <c r="K2829" t="s">
        <v>133</v>
      </c>
      <c r="L2829" t="s">
        <v>13925</v>
      </c>
      <c r="M2829" t="s">
        <v>14560</v>
      </c>
      <c r="P2829" s="31" t="str">
        <f t="shared" si="135"/>
        <v>Hamidiya Homoeo Hall (Dr.Soiyod Shalyho Gongi)</v>
      </c>
    </row>
    <row r="2830" spans="1:16" hidden="1">
      <c r="A2830" t="str">
        <f t="shared" si="133"/>
        <v>56-464</v>
      </c>
      <c r="B2830">
        <f t="shared" si="134"/>
        <v>56</v>
      </c>
      <c r="C2830">
        <v>464</v>
      </c>
      <c r="D2830" t="s">
        <v>38</v>
      </c>
      <c r="E2830" t="s">
        <v>13921</v>
      </c>
      <c r="F2830">
        <v>12214</v>
      </c>
      <c r="G2830" t="s">
        <v>13922</v>
      </c>
      <c r="H2830">
        <v>1819620561</v>
      </c>
      <c r="I2830" t="s">
        <v>131</v>
      </c>
      <c r="J2830" t="s">
        <v>10895</v>
      </c>
      <c r="K2830" t="s">
        <v>152</v>
      </c>
      <c r="L2830" t="s">
        <v>10969</v>
      </c>
      <c r="M2830" t="s">
        <v>13920</v>
      </c>
      <c r="P2830" s="31" t="str">
        <f t="shared" si="135"/>
        <v>Health Care Homoeo Hall (Dr.Abdullah Al-Mohsin)</v>
      </c>
    </row>
    <row r="2831" spans="1:16" hidden="1">
      <c r="A2831" t="str">
        <f t="shared" si="133"/>
        <v>57-464</v>
      </c>
      <c r="B2831">
        <f t="shared" si="134"/>
        <v>57</v>
      </c>
      <c r="C2831">
        <v>464</v>
      </c>
      <c r="D2831" t="s">
        <v>38</v>
      </c>
      <c r="E2831" t="s">
        <v>14585</v>
      </c>
      <c r="F2831">
        <v>12549</v>
      </c>
      <c r="G2831" t="s">
        <v>14586</v>
      </c>
      <c r="H2831">
        <v>1554019963</v>
      </c>
      <c r="I2831" t="s">
        <v>131</v>
      </c>
      <c r="J2831" t="s">
        <v>9009</v>
      </c>
      <c r="K2831" t="s">
        <v>152</v>
      </c>
      <c r="L2831" t="s">
        <v>14200</v>
      </c>
      <c r="M2831" t="s">
        <v>14587</v>
      </c>
      <c r="P2831" s="31" t="str">
        <f t="shared" si="135"/>
        <v>Homoeo Cikissaloy (Dr.Jafor Ahmmad Siddiki)</v>
      </c>
    </row>
    <row r="2832" spans="1:16" hidden="1">
      <c r="A2832" t="str">
        <f t="shared" si="133"/>
        <v>58-464</v>
      </c>
      <c r="B2832">
        <f t="shared" si="134"/>
        <v>58</v>
      </c>
      <c r="C2832">
        <v>464</v>
      </c>
      <c r="D2832" t="s">
        <v>38</v>
      </c>
      <c r="E2832" t="s">
        <v>14556</v>
      </c>
      <c r="F2832">
        <v>12538</v>
      </c>
      <c r="G2832" t="s">
        <v>14557</v>
      </c>
      <c r="H2832">
        <v>1830698229</v>
      </c>
      <c r="I2832" t="s">
        <v>13942</v>
      </c>
      <c r="J2832" t="s">
        <v>10900</v>
      </c>
      <c r="K2832" t="s">
        <v>138</v>
      </c>
      <c r="L2832" t="s">
        <v>13732</v>
      </c>
      <c r="M2832" t="s">
        <v>10633</v>
      </c>
      <c r="P2832" s="31" t="str">
        <f t="shared" si="135"/>
        <v>Homoeo Helth Home (Dr.Sabina Yeasmin)</v>
      </c>
    </row>
    <row r="2833" spans="1:16" hidden="1">
      <c r="A2833" t="str">
        <f t="shared" si="133"/>
        <v>59-464</v>
      </c>
      <c r="B2833">
        <f t="shared" si="134"/>
        <v>59</v>
      </c>
      <c r="C2833">
        <v>464</v>
      </c>
      <c r="D2833" t="s">
        <v>38</v>
      </c>
      <c r="E2833" t="s">
        <v>14093</v>
      </c>
      <c r="F2833">
        <v>12303</v>
      </c>
      <c r="G2833" t="s">
        <v>14094</v>
      </c>
      <c r="H2833">
        <v>1813998413</v>
      </c>
      <c r="I2833" t="s">
        <v>131</v>
      </c>
      <c r="J2833" t="s">
        <v>13272</v>
      </c>
      <c r="K2833" t="s">
        <v>152</v>
      </c>
      <c r="L2833" t="s">
        <v>14091</v>
      </c>
      <c r="M2833" t="s">
        <v>14092</v>
      </c>
      <c r="P2833" s="31" t="str">
        <f t="shared" si="135"/>
        <v>Homoeo Mison (Dr.Ajit Kumar Das)</v>
      </c>
    </row>
    <row r="2834" spans="1:16" hidden="1">
      <c r="A2834" t="str">
        <f t="shared" si="133"/>
        <v>60-464</v>
      </c>
      <c r="B2834">
        <f t="shared" si="134"/>
        <v>60</v>
      </c>
      <c r="C2834">
        <v>464</v>
      </c>
      <c r="D2834" t="s">
        <v>38</v>
      </c>
      <c r="E2834" t="s">
        <v>14186</v>
      </c>
      <c r="F2834">
        <v>12375</v>
      </c>
      <c r="G2834" t="s">
        <v>14187</v>
      </c>
      <c r="H2834">
        <v>1311811366</v>
      </c>
      <c r="I2834" t="s">
        <v>13942</v>
      </c>
      <c r="J2834" t="s">
        <v>10924</v>
      </c>
      <c r="K2834" t="s">
        <v>152</v>
      </c>
      <c r="L2834" t="s">
        <v>13945</v>
      </c>
      <c r="M2834" t="s">
        <v>14096</v>
      </c>
      <c r="P2834" s="31" t="str">
        <f t="shared" si="135"/>
        <v>Hosna Homoeo Kilinic (Dr.M.Joshim  Uddin)</v>
      </c>
    </row>
    <row r="2835" spans="1:16" hidden="1">
      <c r="A2835" t="str">
        <f t="shared" si="133"/>
        <v>61-464</v>
      </c>
      <c r="B2835">
        <f t="shared" si="134"/>
        <v>61</v>
      </c>
      <c r="C2835">
        <v>464</v>
      </c>
      <c r="D2835" t="s">
        <v>38</v>
      </c>
      <c r="E2835" t="s">
        <v>15913</v>
      </c>
      <c r="F2835">
        <v>13174</v>
      </c>
      <c r="G2835" t="s">
        <v>15914</v>
      </c>
      <c r="H2835">
        <v>1703768336</v>
      </c>
      <c r="I2835" t="s">
        <v>131</v>
      </c>
      <c r="J2835" t="s">
        <v>10900</v>
      </c>
      <c r="K2835" t="s">
        <v>152</v>
      </c>
      <c r="L2835" t="s">
        <v>13925</v>
      </c>
      <c r="M2835" t="s">
        <v>10633</v>
      </c>
      <c r="P2835" s="31" t="str">
        <f t="shared" si="135"/>
        <v>Jarman Homoeo Care  (Dr.Abdul Oyajed)</v>
      </c>
    </row>
    <row r="2836" spans="1:16" hidden="1">
      <c r="A2836" t="str">
        <f t="shared" si="133"/>
        <v>62-464</v>
      </c>
      <c r="B2836">
        <f t="shared" si="134"/>
        <v>62</v>
      </c>
      <c r="C2836">
        <v>464</v>
      </c>
      <c r="D2836" t="s">
        <v>38</v>
      </c>
      <c r="E2836" t="s">
        <v>15885</v>
      </c>
      <c r="F2836">
        <v>13166</v>
      </c>
      <c r="G2836" t="s">
        <v>15886</v>
      </c>
      <c r="H2836">
        <v>1813692431</v>
      </c>
      <c r="I2836" t="s">
        <v>13942</v>
      </c>
      <c r="J2836" t="s">
        <v>15887</v>
      </c>
      <c r="K2836" t="s">
        <v>152</v>
      </c>
      <c r="L2836" t="s">
        <v>14549</v>
      </c>
      <c r="M2836" t="s">
        <v>15888</v>
      </c>
      <c r="P2836" s="31" t="str">
        <f t="shared" si="135"/>
        <v>Jenuen Homoeo Pharmace (Dr.Nipun Bikhas )</v>
      </c>
    </row>
    <row r="2837" spans="1:16" hidden="1">
      <c r="A2837" t="str">
        <f t="shared" si="133"/>
        <v>63-464</v>
      </c>
      <c r="B2837">
        <f t="shared" si="134"/>
        <v>63</v>
      </c>
      <c r="C2837">
        <v>464</v>
      </c>
      <c r="D2837" t="s">
        <v>38</v>
      </c>
      <c r="E2837" t="s">
        <v>14335</v>
      </c>
      <c r="F2837">
        <v>12438</v>
      </c>
      <c r="G2837" t="s">
        <v>1765</v>
      </c>
      <c r="H2837">
        <v>1818022757</v>
      </c>
      <c r="I2837" t="s">
        <v>13942</v>
      </c>
      <c r="J2837" t="s">
        <v>10924</v>
      </c>
      <c r="K2837" t="s">
        <v>138</v>
      </c>
      <c r="L2837" t="s">
        <v>14331</v>
      </c>
      <c r="M2837" t="s">
        <v>14332</v>
      </c>
      <c r="P2837" s="31" t="str">
        <f t="shared" si="135"/>
        <v>Jononi Homoeo Hall (Dr.Haradhon Chokroborti)</v>
      </c>
    </row>
    <row r="2838" spans="1:16" hidden="1">
      <c r="A2838" t="str">
        <f t="shared" si="133"/>
        <v>64-464</v>
      </c>
      <c r="B2838">
        <f t="shared" si="134"/>
        <v>64</v>
      </c>
      <c r="C2838">
        <v>464</v>
      </c>
      <c r="D2838" t="s">
        <v>38</v>
      </c>
      <c r="E2838" t="s">
        <v>14177</v>
      </c>
      <c r="F2838">
        <v>12370</v>
      </c>
      <c r="G2838" t="s">
        <v>2068</v>
      </c>
      <c r="H2838">
        <v>1815856073</v>
      </c>
      <c r="I2838" t="s">
        <v>131</v>
      </c>
      <c r="J2838" t="s">
        <v>14175</v>
      </c>
      <c r="K2838" t="s">
        <v>152</v>
      </c>
      <c r="L2838" t="s">
        <v>10969</v>
      </c>
      <c r="M2838" t="s">
        <v>14178</v>
      </c>
      <c r="P2838" s="31" t="str">
        <f t="shared" si="135"/>
        <v>Jonoseba Homoeo Hall (Dr.Priyo Ronjon Nath)</v>
      </c>
    </row>
    <row r="2839" spans="1:16" hidden="1">
      <c r="A2839" t="str">
        <f t="shared" si="133"/>
        <v>65-464</v>
      </c>
      <c r="B2839">
        <f t="shared" si="134"/>
        <v>65</v>
      </c>
      <c r="C2839">
        <v>464</v>
      </c>
      <c r="D2839" t="s">
        <v>38</v>
      </c>
      <c r="E2839" t="s">
        <v>14580</v>
      </c>
      <c r="F2839">
        <v>12547</v>
      </c>
      <c r="G2839" t="s">
        <v>14581</v>
      </c>
      <c r="H2839">
        <v>1672745989</v>
      </c>
      <c r="I2839" t="s">
        <v>13942</v>
      </c>
      <c r="J2839" t="s">
        <v>14548</v>
      </c>
      <c r="K2839" t="s">
        <v>152</v>
      </c>
      <c r="L2839" t="s">
        <v>14549</v>
      </c>
      <c r="M2839" t="s">
        <v>14582</v>
      </c>
      <c r="P2839" s="31" t="str">
        <f t="shared" si="135"/>
        <v>Joyosri Homoeo Cilinic (Dr.Ponju Dasgupto(Pongkog))</v>
      </c>
    </row>
    <row r="2840" spans="1:16" hidden="1">
      <c r="A2840" t="str">
        <f t="shared" si="133"/>
        <v>66-464</v>
      </c>
      <c r="B2840">
        <f t="shared" si="134"/>
        <v>66</v>
      </c>
      <c r="C2840">
        <v>464</v>
      </c>
      <c r="D2840" t="s">
        <v>38</v>
      </c>
      <c r="E2840" t="s">
        <v>14594</v>
      </c>
      <c r="F2840">
        <v>12552</v>
      </c>
      <c r="G2840" t="s">
        <v>14595</v>
      </c>
      <c r="H2840">
        <v>1556490303</v>
      </c>
      <c r="I2840" t="s">
        <v>131</v>
      </c>
      <c r="J2840" t="s">
        <v>9009</v>
      </c>
      <c r="K2840" t="s">
        <v>133</v>
      </c>
      <c r="L2840" t="s">
        <v>14593</v>
      </c>
      <c r="M2840" t="s">
        <v>14205</v>
      </c>
      <c r="P2840" s="31" t="str">
        <f t="shared" si="135"/>
        <v>Khoka Homoeo Hall  (Dr.Ringku Chakma)</v>
      </c>
    </row>
    <row r="2841" spans="1:16" hidden="1">
      <c r="A2841" t="str">
        <f t="shared" si="133"/>
        <v>67-464</v>
      </c>
      <c r="B2841">
        <f t="shared" si="134"/>
        <v>67</v>
      </c>
      <c r="C2841">
        <v>464</v>
      </c>
      <c r="D2841" t="s">
        <v>38</v>
      </c>
      <c r="E2841" t="s">
        <v>14079</v>
      </c>
      <c r="F2841">
        <v>12297</v>
      </c>
      <c r="G2841" t="s">
        <v>14080</v>
      </c>
      <c r="H2841">
        <v>1553752834</v>
      </c>
      <c r="I2841" t="s">
        <v>131</v>
      </c>
      <c r="J2841" t="s">
        <v>13272</v>
      </c>
      <c r="K2841" t="s">
        <v>152</v>
      </c>
      <c r="L2841" t="s">
        <v>14073</v>
      </c>
      <c r="M2841" t="s">
        <v>10648</v>
      </c>
      <c r="P2841" s="31" t="str">
        <f t="shared" si="135"/>
        <v>Kiyor Homoeo Pharmace (Dr.Sunento Bikas Cakma)</v>
      </c>
    </row>
    <row r="2842" spans="1:16" hidden="1">
      <c r="A2842" t="str">
        <f t="shared" si="133"/>
        <v>68-464</v>
      </c>
      <c r="B2842">
        <f t="shared" si="134"/>
        <v>68</v>
      </c>
      <c r="C2842">
        <v>464</v>
      </c>
      <c r="D2842" t="s">
        <v>38</v>
      </c>
      <c r="E2842" t="s">
        <v>14079</v>
      </c>
      <c r="F2842">
        <v>12324</v>
      </c>
      <c r="G2842" t="s">
        <v>14080</v>
      </c>
      <c r="H2842">
        <v>1553752834</v>
      </c>
      <c r="I2842" t="s">
        <v>131</v>
      </c>
      <c r="J2842" t="s">
        <v>13272</v>
      </c>
      <c r="K2842" t="s">
        <v>152</v>
      </c>
      <c r="L2842" t="s">
        <v>14073</v>
      </c>
      <c r="M2842" t="s">
        <v>10648</v>
      </c>
      <c r="P2842" s="31" t="str">
        <f t="shared" si="135"/>
        <v>Kiyor Homoeo Pharmace (Dr.Sunento Bikas Cakma)</v>
      </c>
    </row>
    <row r="2843" spans="1:16" hidden="1">
      <c r="A2843" t="str">
        <f t="shared" si="133"/>
        <v>69-464</v>
      </c>
      <c r="B2843">
        <f t="shared" si="134"/>
        <v>69</v>
      </c>
      <c r="C2843">
        <v>464</v>
      </c>
      <c r="D2843" t="s">
        <v>38</v>
      </c>
      <c r="E2843" t="s">
        <v>14079</v>
      </c>
      <c r="F2843">
        <v>12346</v>
      </c>
      <c r="G2843" t="s">
        <v>14080</v>
      </c>
      <c r="H2843">
        <v>1553752834</v>
      </c>
      <c r="I2843" t="s">
        <v>131</v>
      </c>
      <c r="J2843" t="s">
        <v>13272</v>
      </c>
      <c r="K2843" t="s">
        <v>152</v>
      </c>
      <c r="L2843" t="s">
        <v>14073</v>
      </c>
      <c r="M2843" t="s">
        <v>10648</v>
      </c>
      <c r="P2843" s="31" t="str">
        <f t="shared" si="135"/>
        <v>Kiyor Homoeo Pharmace (Dr.Sunento Bikas Cakma)</v>
      </c>
    </row>
    <row r="2844" spans="1:16" hidden="1">
      <c r="A2844" t="str">
        <f t="shared" si="133"/>
        <v>70-464</v>
      </c>
      <c r="B2844">
        <f t="shared" si="134"/>
        <v>70</v>
      </c>
      <c r="C2844">
        <v>464</v>
      </c>
      <c r="D2844" t="s">
        <v>38</v>
      </c>
      <c r="E2844" t="s">
        <v>15906</v>
      </c>
      <c r="F2844">
        <v>13172</v>
      </c>
      <c r="G2844" t="s">
        <v>15907</v>
      </c>
      <c r="H2844">
        <v>1869551996</v>
      </c>
      <c r="J2844" t="s">
        <v>10924</v>
      </c>
      <c r="K2844" t="s">
        <v>152</v>
      </c>
      <c r="L2844" t="s">
        <v>13732</v>
      </c>
      <c r="M2844" t="s">
        <v>13733</v>
      </c>
      <c r="P2844" s="31" t="str">
        <f t="shared" si="135"/>
        <v>Kobiraj Abul Kashem (Md.Abul Kashem)</v>
      </c>
    </row>
    <row r="2845" spans="1:16" hidden="1">
      <c r="A2845" t="str">
        <f t="shared" si="133"/>
        <v>71-464</v>
      </c>
      <c r="B2845">
        <f t="shared" si="134"/>
        <v>71</v>
      </c>
      <c r="C2845">
        <v>464</v>
      </c>
      <c r="D2845" t="s">
        <v>38</v>
      </c>
      <c r="E2845" t="s">
        <v>14099</v>
      </c>
      <c r="F2845">
        <v>12306</v>
      </c>
      <c r="G2845" t="s">
        <v>14100</v>
      </c>
      <c r="H2845">
        <v>1820328680</v>
      </c>
      <c r="I2845" t="s">
        <v>131</v>
      </c>
      <c r="J2845" t="s">
        <v>13272</v>
      </c>
      <c r="K2845" t="s">
        <v>152</v>
      </c>
      <c r="L2845" t="s">
        <v>14073</v>
      </c>
      <c r="M2845" t="s">
        <v>14101</v>
      </c>
      <c r="P2845" s="31" t="str">
        <f t="shared" si="135"/>
        <v>Kuki Homoeo Hall (Dr.Asim Vottacarjo)</v>
      </c>
    </row>
    <row r="2846" spans="1:16" hidden="1">
      <c r="A2846" t="str">
        <f t="shared" si="133"/>
        <v>72-464</v>
      </c>
      <c r="B2846">
        <f t="shared" si="134"/>
        <v>72</v>
      </c>
      <c r="C2846">
        <v>464</v>
      </c>
      <c r="D2846" t="s">
        <v>38</v>
      </c>
      <c r="E2846" t="s">
        <v>15889</v>
      </c>
      <c r="F2846">
        <v>13167</v>
      </c>
      <c r="G2846" t="s">
        <v>15890</v>
      </c>
      <c r="H2846">
        <v>1827128423</v>
      </c>
      <c r="I2846" t="s">
        <v>131</v>
      </c>
      <c r="J2846" t="s">
        <v>14548</v>
      </c>
      <c r="K2846" t="s">
        <v>1315</v>
      </c>
      <c r="L2846" t="s">
        <v>15891</v>
      </c>
      <c r="M2846" t="s">
        <v>15892</v>
      </c>
      <c r="P2846" s="31" t="str">
        <f t="shared" si="135"/>
        <v>Luci Homoeo Pharmace (Dr.Sushil Cakma)</v>
      </c>
    </row>
    <row r="2847" spans="1:16" hidden="1">
      <c r="A2847" t="str">
        <f t="shared" si="133"/>
        <v>73-464</v>
      </c>
      <c r="B2847">
        <f t="shared" si="134"/>
        <v>73</v>
      </c>
      <c r="C2847">
        <v>464</v>
      </c>
      <c r="D2847" t="s">
        <v>38</v>
      </c>
      <c r="E2847" t="s">
        <v>14171</v>
      </c>
      <c r="F2847">
        <v>12368</v>
      </c>
      <c r="G2847" t="s">
        <v>14172</v>
      </c>
      <c r="H2847">
        <v>1553273734</v>
      </c>
      <c r="I2847" t="s">
        <v>131</v>
      </c>
      <c r="J2847" t="s">
        <v>9009</v>
      </c>
      <c r="K2847" t="s">
        <v>152</v>
      </c>
      <c r="L2847" t="s">
        <v>10837</v>
      </c>
      <c r="M2847" t="s">
        <v>10838</v>
      </c>
      <c r="P2847" s="31" t="str">
        <f t="shared" si="135"/>
        <v>Ma Homoeo Pharmacy (Dr.Md:Fayeg Hosen)</v>
      </c>
    </row>
    <row r="2848" spans="1:16" hidden="1">
      <c r="A2848" t="str">
        <f t="shared" si="133"/>
        <v>74-464</v>
      </c>
      <c r="B2848">
        <f t="shared" si="134"/>
        <v>74</v>
      </c>
      <c r="C2848">
        <v>464</v>
      </c>
      <c r="D2848" t="s">
        <v>38</v>
      </c>
      <c r="E2848" t="s">
        <v>14189</v>
      </c>
      <c r="F2848">
        <v>12377</v>
      </c>
      <c r="G2848" t="s">
        <v>14190</v>
      </c>
      <c r="H2848">
        <v>1812947277</v>
      </c>
      <c r="I2848" t="s">
        <v>13942</v>
      </c>
      <c r="J2848" t="s">
        <v>10924</v>
      </c>
      <c r="K2848" t="s">
        <v>138</v>
      </c>
      <c r="L2848" t="s">
        <v>13945</v>
      </c>
      <c r="M2848" t="s">
        <v>14096</v>
      </c>
      <c r="P2848" s="31" t="str">
        <f t="shared" si="135"/>
        <v>Ma-Moni Homoeo Cikissaloy (Dr.Riton Condro Da)</v>
      </c>
    </row>
    <row r="2849" spans="1:16" hidden="1">
      <c r="A2849" t="str">
        <f t="shared" si="133"/>
        <v>75-464</v>
      </c>
      <c r="B2849">
        <f t="shared" si="134"/>
        <v>75</v>
      </c>
      <c r="C2849">
        <v>464</v>
      </c>
      <c r="D2849" t="s">
        <v>38</v>
      </c>
      <c r="E2849" t="s">
        <v>14181</v>
      </c>
      <c r="F2849">
        <v>12372</v>
      </c>
      <c r="G2849" t="s">
        <v>14182</v>
      </c>
      <c r="H2849">
        <v>1819968243</v>
      </c>
      <c r="I2849" t="s">
        <v>13942</v>
      </c>
      <c r="J2849" t="s">
        <v>10889</v>
      </c>
      <c r="K2849" t="s">
        <v>152</v>
      </c>
      <c r="L2849" t="s">
        <v>10969</v>
      </c>
      <c r="M2849" t="s">
        <v>14183</v>
      </c>
      <c r="P2849" s="31" t="str">
        <f t="shared" si="135"/>
        <v>Matre-Pitri Homoeo Seba (Dr.Md:Nurul Abchar Chowduri)</v>
      </c>
    </row>
    <row r="2850" spans="1:16" hidden="1">
      <c r="A2850" t="str">
        <f t="shared" si="133"/>
        <v>76-464</v>
      </c>
      <c r="B2850">
        <f t="shared" si="134"/>
        <v>76</v>
      </c>
      <c r="C2850">
        <v>464</v>
      </c>
      <c r="D2850" t="s">
        <v>38</v>
      </c>
      <c r="E2850" t="s">
        <v>14577</v>
      </c>
      <c r="F2850">
        <v>12546</v>
      </c>
      <c r="G2850" t="s">
        <v>14578</v>
      </c>
      <c r="H2850">
        <v>1820304613</v>
      </c>
      <c r="I2850" t="s">
        <v>131</v>
      </c>
      <c r="J2850" t="s">
        <v>14548</v>
      </c>
      <c r="K2850" t="s">
        <v>152</v>
      </c>
      <c r="L2850" t="s">
        <v>14549</v>
      </c>
      <c r="M2850" t="s">
        <v>14579</v>
      </c>
      <c r="P2850" s="31" t="str">
        <f t="shared" si="135"/>
        <v>Messrs Hasan Homoeo Pharmacy  (Dr.Md.Didarul Alam)</v>
      </c>
    </row>
    <row r="2851" spans="1:16" hidden="1">
      <c r="A2851" t="str">
        <f t="shared" si="133"/>
        <v>77-464</v>
      </c>
      <c r="B2851">
        <f t="shared" si="134"/>
        <v>77</v>
      </c>
      <c r="C2851">
        <v>464</v>
      </c>
      <c r="D2851" t="s">
        <v>38</v>
      </c>
      <c r="E2851" t="s">
        <v>15903</v>
      </c>
      <c r="F2851">
        <v>13171</v>
      </c>
      <c r="G2851" t="s">
        <v>15904</v>
      </c>
      <c r="H2851">
        <v>1676774532</v>
      </c>
      <c r="I2851" t="s">
        <v>131</v>
      </c>
      <c r="J2851" t="s">
        <v>10912</v>
      </c>
      <c r="K2851" t="s">
        <v>152</v>
      </c>
      <c r="L2851" t="s">
        <v>10837</v>
      </c>
      <c r="M2851" t="s">
        <v>15905</v>
      </c>
      <c r="P2851" s="31" t="str">
        <f t="shared" si="135"/>
        <v>Mollha Homoeo Pharmace (Dr.Dd.Abdullha)</v>
      </c>
    </row>
    <row r="2852" spans="1:16" hidden="1">
      <c r="A2852" t="str">
        <f t="shared" si="133"/>
        <v>78-464</v>
      </c>
      <c r="B2852">
        <f t="shared" si="134"/>
        <v>78</v>
      </c>
      <c r="C2852">
        <v>464</v>
      </c>
      <c r="D2852" t="s">
        <v>38</v>
      </c>
      <c r="E2852" t="s">
        <v>14097</v>
      </c>
      <c r="F2852">
        <v>12305</v>
      </c>
      <c r="G2852" t="s">
        <v>14098</v>
      </c>
      <c r="H2852">
        <v>1820349530</v>
      </c>
      <c r="I2852" t="s">
        <v>131</v>
      </c>
      <c r="J2852" t="s">
        <v>13272</v>
      </c>
      <c r="K2852" t="s">
        <v>138</v>
      </c>
      <c r="L2852" t="s">
        <v>14073</v>
      </c>
      <c r="M2852" t="s">
        <v>10648</v>
      </c>
      <c r="P2852" s="31" t="str">
        <f t="shared" si="135"/>
        <v>Mordan Homoeo Clinic (Dr.Rupom Dewan)</v>
      </c>
    </row>
    <row r="2853" spans="1:16" hidden="1">
      <c r="A2853" t="str">
        <f t="shared" si="133"/>
        <v>79-464</v>
      </c>
      <c r="B2853">
        <f t="shared" si="134"/>
        <v>79</v>
      </c>
      <c r="C2853">
        <v>464</v>
      </c>
      <c r="D2853" t="s">
        <v>38</v>
      </c>
      <c r="E2853" t="s">
        <v>14085</v>
      </c>
      <c r="F2853">
        <v>12300</v>
      </c>
      <c r="G2853" t="s">
        <v>14086</v>
      </c>
      <c r="H2853">
        <v>1558680072</v>
      </c>
      <c r="I2853" t="s">
        <v>131</v>
      </c>
      <c r="J2853" t="s">
        <v>13272</v>
      </c>
      <c r="K2853" t="s">
        <v>152</v>
      </c>
      <c r="L2853" t="s">
        <v>14073</v>
      </c>
      <c r="M2853" t="s">
        <v>10648</v>
      </c>
      <c r="P2853" s="31" t="str">
        <f t="shared" si="135"/>
        <v>Mordan Homoeo Pharmace (Dr.Gonga Manik Cakma)</v>
      </c>
    </row>
    <row r="2854" spans="1:16" hidden="1">
      <c r="A2854" t="str">
        <f t="shared" si="133"/>
        <v>80-464</v>
      </c>
      <c r="B2854">
        <f t="shared" si="134"/>
        <v>80</v>
      </c>
      <c r="C2854">
        <v>464</v>
      </c>
      <c r="D2854" t="s">
        <v>38</v>
      </c>
      <c r="E2854" t="s">
        <v>14085</v>
      </c>
      <c r="F2854">
        <v>12327</v>
      </c>
      <c r="G2854" t="s">
        <v>14086</v>
      </c>
      <c r="H2854">
        <v>1558680072</v>
      </c>
      <c r="I2854" t="s">
        <v>131</v>
      </c>
      <c r="J2854" t="s">
        <v>13272</v>
      </c>
      <c r="K2854" t="s">
        <v>152</v>
      </c>
      <c r="L2854" t="s">
        <v>14073</v>
      </c>
      <c r="M2854" t="s">
        <v>10648</v>
      </c>
      <c r="P2854" s="31" t="str">
        <f t="shared" si="135"/>
        <v>Mordan Homoeo Pharmace (Dr.Gonga Manik Cakma)</v>
      </c>
    </row>
    <row r="2855" spans="1:16" hidden="1">
      <c r="A2855" t="str">
        <f t="shared" si="133"/>
        <v>81-464</v>
      </c>
      <c r="B2855">
        <f t="shared" si="134"/>
        <v>81</v>
      </c>
      <c r="C2855">
        <v>464</v>
      </c>
      <c r="D2855" t="s">
        <v>38</v>
      </c>
      <c r="E2855" t="s">
        <v>14085</v>
      </c>
      <c r="F2855">
        <v>12349</v>
      </c>
      <c r="G2855" t="s">
        <v>14086</v>
      </c>
      <c r="H2855">
        <v>1558680072</v>
      </c>
      <c r="I2855" t="s">
        <v>131</v>
      </c>
      <c r="J2855" t="s">
        <v>13272</v>
      </c>
      <c r="K2855" t="s">
        <v>152</v>
      </c>
      <c r="L2855" t="s">
        <v>14073</v>
      </c>
      <c r="M2855" t="s">
        <v>10648</v>
      </c>
      <c r="P2855" s="31" t="str">
        <f t="shared" si="135"/>
        <v>Mordan Homoeo Pharmace (Dr.Gonga Manik Cakma)</v>
      </c>
    </row>
    <row r="2856" spans="1:16" hidden="1">
      <c r="A2856" t="str">
        <f t="shared" si="133"/>
        <v>82-464</v>
      </c>
      <c r="B2856">
        <f t="shared" si="134"/>
        <v>82</v>
      </c>
      <c r="C2856">
        <v>464</v>
      </c>
      <c r="D2856" t="s">
        <v>38</v>
      </c>
      <c r="E2856" t="s">
        <v>11284</v>
      </c>
      <c r="F2856">
        <v>12928</v>
      </c>
      <c r="G2856" t="s">
        <v>15382</v>
      </c>
      <c r="H2856">
        <v>1709001345</v>
      </c>
      <c r="I2856">
        <v>0</v>
      </c>
      <c r="J2856">
        <v>0</v>
      </c>
      <c r="K2856" t="s">
        <v>138</v>
      </c>
      <c r="L2856" t="s">
        <v>10969</v>
      </c>
      <c r="M2856" t="s">
        <v>10969</v>
      </c>
      <c r="P2856" s="31" t="str">
        <f t="shared" si="135"/>
        <v>Mpo-Rayhan Akon-Hathazari (Self Stock)</v>
      </c>
    </row>
    <row r="2857" spans="1:16" hidden="1">
      <c r="A2857" t="str">
        <f t="shared" si="133"/>
        <v>83-464</v>
      </c>
      <c r="B2857">
        <f t="shared" si="134"/>
        <v>83</v>
      </c>
      <c r="C2857">
        <v>464</v>
      </c>
      <c r="D2857" t="s">
        <v>38</v>
      </c>
      <c r="E2857" t="s">
        <v>14339</v>
      </c>
      <c r="F2857">
        <v>12440</v>
      </c>
      <c r="G2857" t="s">
        <v>3426</v>
      </c>
      <c r="H2857">
        <v>1813872160</v>
      </c>
      <c r="I2857" t="s">
        <v>131</v>
      </c>
      <c r="J2857" t="s">
        <v>11807</v>
      </c>
      <c r="K2857" t="s">
        <v>138</v>
      </c>
      <c r="L2857" t="s">
        <v>14092</v>
      </c>
      <c r="M2857" t="s">
        <v>14340</v>
      </c>
      <c r="P2857" s="31" t="str">
        <f t="shared" si="135"/>
        <v>Mukta Homoeo Hall (Dr.Arun Debnath)</v>
      </c>
    </row>
    <row r="2858" spans="1:16" hidden="1">
      <c r="A2858" t="str">
        <f t="shared" si="133"/>
        <v>84-464</v>
      </c>
      <c r="B2858">
        <f t="shared" si="134"/>
        <v>84</v>
      </c>
      <c r="C2858">
        <v>464</v>
      </c>
      <c r="D2858" t="s">
        <v>38</v>
      </c>
      <c r="E2858" t="s">
        <v>14583</v>
      </c>
      <c r="F2858">
        <v>12548</v>
      </c>
      <c r="G2858" t="s">
        <v>14584</v>
      </c>
      <c r="H2858">
        <v>1553761733</v>
      </c>
      <c r="I2858" t="s">
        <v>131</v>
      </c>
      <c r="J2858" t="s">
        <v>14548</v>
      </c>
      <c r="K2858" t="s">
        <v>1315</v>
      </c>
      <c r="L2858" t="s">
        <v>14549</v>
      </c>
      <c r="M2858" t="s">
        <v>14582</v>
      </c>
      <c r="P2858" s="31" t="str">
        <f t="shared" si="135"/>
        <v>Nilgoya Homoeo Hall (Dr.Roton Debnath)</v>
      </c>
    </row>
    <row r="2859" spans="1:16" hidden="1">
      <c r="A2859" t="str">
        <f t="shared" si="133"/>
        <v>85-464</v>
      </c>
      <c r="B2859">
        <f t="shared" si="134"/>
        <v>85</v>
      </c>
      <c r="C2859">
        <v>464</v>
      </c>
      <c r="D2859" t="s">
        <v>38</v>
      </c>
      <c r="E2859" t="s">
        <v>14207</v>
      </c>
      <c r="F2859">
        <v>12385</v>
      </c>
      <c r="G2859" t="s">
        <v>144</v>
      </c>
      <c r="H2859">
        <v>1817704371</v>
      </c>
      <c r="I2859" t="s">
        <v>131</v>
      </c>
      <c r="J2859" t="s">
        <v>10924</v>
      </c>
      <c r="K2859" t="s">
        <v>152</v>
      </c>
      <c r="L2859" t="s">
        <v>10969</v>
      </c>
      <c r="M2859" t="s">
        <v>14197</v>
      </c>
      <c r="P2859" s="31" t="str">
        <f t="shared" si="135"/>
        <v>Niramoy Homoeo Hall (Dr.Sitol Kumar)</v>
      </c>
    </row>
    <row r="2860" spans="1:16" hidden="1">
      <c r="A2860" t="str">
        <f t="shared" si="133"/>
        <v>86-464</v>
      </c>
      <c r="B2860">
        <f t="shared" si="134"/>
        <v>86</v>
      </c>
      <c r="C2860">
        <v>464</v>
      </c>
      <c r="D2860" t="s">
        <v>38</v>
      </c>
      <c r="E2860" t="s">
        <v>10642</v>
      </c>
      <c r="F2860">
        <v>10710</v>
      </c>
      <c r="G2860" t="s">
        <v>10643</v>
      </c>
      <c r="H2860">
        <v>1556541034</v>
      </c>
      <c r="I2860" t="s">
        <v>131</v>
      </c>
      <c r="J2860" t="s">
        <v>2596</v>
      </c>
      <c r="K2860" t="s">
        <v>152</v>
      </c>
      <c r="L2860" t="s">
        <v>10644</v>
      </c>
      <c r="M2860" t="s">
        <v>19052</v>
      </c>
      <c r="P2860" s="31" t="str">
        <f t="shared" si="135"/>
        <v>Niramoy Homoeo Pharmacy-1 (Dr. Shemol Kanti Chakma)</v>
      </c>
    </row>
    <row r="2861" spans="1:16" hidden="1">
      <c r="A2861" t="str">
        <f t="shared" si="133"/>
        <v>87-464</v>
      </c>
      <c r="B2861">
        <f t="shared" si="134"/>
        <v>87</v>
      </c>
      <c r="C2861">
        <v>464</v>
      </c>
      <c r="D2861" t="s">
        <v>38</v>
      </c>
      <c r="E2861" t="s">
        <v>10646</v>
      </c>
      <c r="F2861">
        <v>10711</v>
      </c>
      <c r="G2861" t="s">
        <v>10647</v>
      </c>
      <c r="H2861">
        <v>1558680071</v>
      </c>
      <c r="I2861" t="s">
        <v>131</v>
      </c>
      <c r="J2861" t="s">
        <v>2596</v>
      </c>
      <c r="K2861" t="s">
        <v>152</v>
      </c>
      <c r="L2861" t="s">
        <v>10644</v>
      </c>
      <c r="M2861" t="s">
        <v>19053</v>
      </c>
      <c r="P2861" s="31" t="str">
        <f t="shared" si="135"/>
        <v>Niramoy Homoeo Pharmacy-2 (Dr. Nirmal Kanti Chakma)</v>
      </c>
    </row>
    <row r="2862" spans="1:16" hidden="1">
      <c r="A2862" t="str">
        <f t="shared" si="133"/>
        <v>88-464</v>
      </c>
      <c r="B2862">
        <f t="shared" si="134"/>
        <v>88</v>
      </c>
      <c r="C2862">
        <v>464</v>
      </c>
      <c r="D2862" t="s">
        <v>38</v>
      </c>
      <c r="E2862" t="s">
        <v>14107</v>
      </c>
      <c r="F2862">
        <v>12309</v>
      </c>
      <c r="G2862" t="s">
        <v>14108</v>
      </c>
      <c r="H2862">
        <v>1850313295</v>
      </c>
      <c r="I2862" t="s">
        <v>131</v>
      </c>
      <c r="J2862" t="s">
        <v>10892</v>
      </c>
      <c r="K2862" t="s">
        <v>133</v>
      </c>
      <c r="L2862" t="s">
        <v>10969</v>
      </c>
      <c r="M2862" t="s">
        <v>11648</v>
      </c>
      <c r="P2862" s="31" t="str">
        <f t="shared" si="135"/>
        <v>Nury Modina (Dr.M.A.Goni)</v>
      </c>
    </row>
    <row r="2863" spans="1:16" hidden="1">
      <c r="A2863" t="str">
        <f t="shared" si="133"/>
        <v>89-464</v>
      </c>
      <c r="B2863">
        <f t="shared" si="134"/>
        <v>89</v>
      </c>
      <c r="C2863">
        <v>464</v>
      </c>
      <c r="D2863" t="s">
        <v>38</v>
      </c>
      <c r="E2863" t="s">
        <v>14102</v>
      </c>
      <c r="F2863">
        <v>12307</v>
      </c>
      <c r="G2863" t="s">
        <v>14103</v>
      </c>
      <c r="H2863">
        <v>1820320683</v>
      </c>
      <c r="I2863" t="s">
        <v>131</v>
      </c>
      <c r="J2863" t="s">
        <v>13272</v>
      </c>
      <c r="K2863" t="s">
        <v>133</v>
      </c>
      <c r="L2863" t="s">
        <v>14073</v>
      </c>
      <c r="M2863" t="s">
        <v>14101</v>
      </c>
      <c r="P2863" s="31" t="str">
        <f t="shared" si="135"/>
        <v>Param Homoeo Clinic (Dr.Sahibo Cakma)</v>
      </c>
    </row>
    <row r="2864" spans="1:16" hidden="1">
      <c r="A2864" t="str">
        <f t="shared" si="133"/>
        <v>90-464</v>
      </c>
      <c r="B2864">
        <f t="shared" si="134"/>
        <v>90</v>
      </c>
      <c r="C2864">
        <v>464</v>
      </c>
      <c r="D2864" t="s">
        <v>38</v>
      </c>
      <c r="E2864" t="s">
        <v>13935</v>
      </c>
      <c r="F2864">
        <v>12220</v>
      </c>
      <c r="G2864" t="s">
        <v>13936</v>
      </c>
      <c r="H2864">
        <v>1937910347</v>
      </c>
      <c r="I2864" t="s">
        <v>11054</v>
      </c>
      <c r="J2864" t="s">
        <v>10900</v>
      </c>
      <c r="K2864" t="s">
        <v>138</v>
      </c>
      <c r="L2864" t="s">
        <v>13925</v>
      </c>
      <c r="M2864" t="s">
        <v>13937</v>
      </c>
      <c r="P2864" s="31" t="str">
        <f t="shared" si="135"/>
        <v>Priyo Dorson Homoeo Hall (Dr.J.P.Das)</v>
      </c>
    </row>
    <row r="2865" spans="1:16" hidden="1">
      <c r="A2865" t="str">
        <f t="shared" si="133"/>
        <v>91-464</v>
      </c>
      <c r="B2865">
        <f t="shared" si="134"/>
        <v>91</v>
      </c>
      <c r="C2865">
        <v>464</v>
      </c>
      <c r="D2865" t="s">
        <v>38</v>
      </c>
      <c r="E2865" t="s">
        <v>14185</v>
      </c>
      <c r="F2865">
        <v>12374</v>
      </c>
      <c r="G2865" t="s">
        <v>6468</v>
      </c>
      <c r="H2865">
        <v>1818391084</v>
      </c>
      <c r="I2865" t="s">
        <v>13942</v>
      </c>
      <c r="J2865" t="s">
        <v>10924</v>
      </c>
      <c r="K2865" t="s">
        <v>138</v>
      </c>
      <c r="L2865" t="s">
        <v>13945</v>
      </c>
      <c r="M2865" t="s">
        <v>14096</v>
      </c>
      <c r="P2865" s="31" t="str">
        <f t="shared" si="135"/>
        <v>Professor Homoeo Hall (Dr.Sobbo Sachi Bissas)</v>
      </c>
    </row>
    <row r="2866" spans="1:16" hidden="1">
      <c r="A2866" t="str">
        <f t="shared" si="133"/>
        <v>92-464</v>
      </c>
      <c r="B2866">
        <f t="shared" si="134"/>
        <v>92</v>
      </c>
      <c r="C2866">
        <v>464</v>
      </c>
      <c r="D2866" t="s">
        <v>38</v>
      </c>
      <c r="E2866" t="s">
        <v>9789</v>
      </c>
      <c r="F2866">
        <v>10706</v>
      </c>
      <c r="G2866" t="s">
        <v>9790</v>
      </c>
      <c r="H2866">
        <v>1817789173</v>
      </c>
      <c r="I2866" t="s">
        <v>131</v>
      </c>
      <c r="J2866" t="s">
        <v>2596</v>
      </c>
      <c r="K2866" t="s">
        <v>152</v>
      </c>
      <c r="L2866" t="s">
        <v>9791</v>
      </c>
      <c r="M2866" t="s">
        <v>19054</v>
      </c>
      <c r="P2866" s="31" t="str">
        <f t="shared" si="135"/>
        <v>Profullo Homoeo Clinic (Dr. A K Shen)</v>
      </c>
    </row>
    <row r="2867" spans="1:16" hidden="1">
      <c r="A2867" t="str">
        <f t="shared" si="133"/>
        <v>93-464</v>
      </c>
      <c r="B2867">
        <f t="shared" si="134"/>
        <v>93</v>
      </c>
      <c r="C2867">
        <v>464</v>
      </c>
      <c r="D2867" t="s">
        <v>38</v>
      </c>
      <c r="E2867" t="s">
        <v>14083</v>
      </c>
      <c r="F2867">
        <v>12299</v>
      </c>
      <c r="G2867" t="s">
        <v>14084</v>
      </c>
      <c r="H2867">
        <v>1533726056</v>
      </c>
      <c r="I2867" t="s">
        <v>131</v>
      </c>
      <c r="J2867" t="s">
        <v>13272</v>
      </c>
      <c r="K2867" t="s">
        <v>152</v>
      </c>
      <c r="L2867" t="s">
        <v>14073</v>
      </c>
      <c r="M2867" t="s">
        <v>10648</v>
      </c>
      <c r="P2867" s="31" t="str">
        <f t="shared" si="135"/>
        <v>Prova Homoeo Pharmace (Dr.Podmolocon Deoyan(Polo))</v>
      </c>
    </row>
    <row r="2868" spans="1:16" hidden="1">
      <c r="A2868" t="str">
        <f t="shared" si="133"/>
        <v>94-464</v>
      </c>
      <c r="B2868">
        <f t="shared" si="134"/>
        <v>94</v>
      </c>
      <c r="C2868">
        <v>464</v>
      </c>
      <c r="D2868" t="s">
        <v>38</v>
      </c>
      <c r="E2868" t="s">
        <v>14083</v>
      </c>
      <c r="F2868">
        <v>12326</v>
      </c>
      <c r="G2868" t="s">
        <v>14084</v>
      </c>
      <c r="H2868">
        <v>1533726056</v>
      </c>
      <c r="I2868" t="s">
        <v>131</v>
      </c>
      <c r="J2868" t="s">
        <v>13272</v>
      </c>
      <c r="K2868" t="s">
        <v>152</v>
      </c>
      <c r="L2868" t="s">
        <v>14073</v>
      </c>
      <c r="M2868" t="s">
        <v>10648</v>
      </c>
      <c r="P2868" s="31" t="str">
        <f t="shared" si="135"/>
        <v>Prova Homoeo Pharmace (Dr.Podmolocon Deoyan(Polo))</v>
      </c>
    </row>
    <row r="2869" spans="1:16" hidden="1">
      <c r="A2869" t="str">
        <f t="shared" si="133"/>
        <v>95-464</v>
      </c>
      <c r="B2869">
        <f t="shared" si="134"/>
        <v>95</v>
      </c>
      <c r="C2869">
        <v>464</v>
      </c>
      <c r="D2869" t="s">
        <v>38</v>
      </c>
      <c r="E2869" t="s">
        <v>14083</v>
      </c>
      <c r="F2869">
        <v>12348</v>
      </c>
      <c r="G2869" t="s">
        <v>14084</v>
      </c>
      <c r="H2869">
        <v>1533726056</v>
      </c>
      <c r="I2869" t="s">
        <v>131</v>
      </c>
      <c r="J2869" t="s">
        <v>13272</v>
      </c>
      <c r="K2869" t="s">
        <v>152</v>
      </c>
      <c r="L2869" t="s">
        <v>14073</v>
      </c>
      <c r="M2869" t="s">
        <v>10648</v>
      </c>
      <c r="P2869" s="31" t="str">
        <f t="shared" si="135"/>
        <v>Prova Homoeo Pharmace (Dr.Podmolocon Deoyan(Polo))</v>
      </c>
    </row>
    <row r="2870" spans="1:16" hidden="1">
      <c r="A2870" t="str">
        <f t="shared" si="133"/>
        <v>96-464</v>
      </c>
      <c r="B2870">
        <f t="shared" si="134"/>
        <v>96</v>
      </c>
      <c r="C2870">
        <v>464</v>
      </c>
      <c r="D2870" t="s">
        <v>38</v>
      </c>
      <c r="E2870" t="s">
        <v>15893</v>
      </c>
      <c r="F2870">
        <v>13168</v>
      </c>
      <c r="G2870" t="s">
        <v>15894</v>
      </c>
      <c r="H2870">
        <v>1780335248</v>
      </c>
      <c r="I2870" t="s">
        <v>131</v>
      </c>
      <c r="J2870" t="s">
        <v>10895</v>
      </c>
      <c r="K2870" t="s">
        <v>152</v>
      </c>
      <c r="L2870" t="s">
        <v>15895</v>
      </c>
      <c r="M2870" t="s">
        <v>15896</v>
      </c>
      <c r="P2870" s="31" t="str">
        <f t="shared" si="135"/>
        <v>Puspo Homoeo Medicare (Dr.Boishaki Deb )</v>
      </c>
    </row>
    <row r="2871" spans="1:16" hidden="1">
      <c r="A2871" t="str">
        <f t="shared" si="133"/>
        <v>97-464</v>
      </c>
      <c r="B2871">
        <f t="shared" si="134"/>
        <v>97</v>
      </c>
      <c r="C2871">
        <v>464</v>
      </c>
      <c r="D2871" t="s">
        <v>38</v>
      </c>
      <c r="E2871" t="s">
        <v>14193</v>
      </c>
      <c r="F2871">
        <v>12379</v>
      </c>
      <c r="G2871" t="s">
        <v>14194</v>
      </c>
      <c r="H2871">
        <v>1812493814</v>
      </c>
      <c r="I2871" t="s">
        <v>131</v>
      </c>
      <c r="J2871" t="s">
        <v>10924</v>
      </c>
      <c r="K2871" t="s">
        <v>152</v>
      </c>
      <c r="L2871" t="s">
        <v>13945</v>
      </c>
      <c r="M2871" t="s">
        <v>14096</v>
      </c>
      <c r="P2871" s="31" t="str">
        <f t="shared" si="135"/>
        <v>Rajessor Homoeo Cikissaloy  (Dr.Ujjol Cokroborti)</v>
      </c>
    </row>
    <row r="2872" spans="1:16" hidden="1">
      <c r="A2872" t="str">
        <f t="shared" si="133"/>
        <v>98-464</v>
      </c>
      <c r="B2872">
        <f t="shared" si="134"/>
        <v>98</v>
      </c>
      <c r="C2872">
        <v>464</v>
      </c>
      <c r="D2872" t="s">
        <v>38</v>
      </c>
      <c r="E2872" t="s">
        <v>15908</v>
      </c>
      <c r="F2872">
        <v>13173</v>
      </c>
      <c r="G2872" t="s">
        <v>15909</v>
      </c>
      <c r="H2872" t="s">
        <v>15910</v>
      </c>
      <c r="I2872" t="s">
        <v>131</v>
      </c>
      <c r="J2872" t="s">
        <v>10912</v>
      </c>
      <c r="K2872" t="s">
        <v>152</v>
      </c>
      <c r="L2872" t="s">
        <v>15911</v>
      </c>
      <c r="M2872" t="s">
        <v>15912</v>
      </c>
      <c r="P2872" s="31" t="str">
        <f t="shared" si="135"/>
        <v>Redical Homoeo Pharmace (Dr.Md.Solimullha)</v>
      </c>
    </row>
    <row r="2873" spans="1:16" hidden="1">
      <c r="A2873" t="str">
        <f t="shared" si="133"/>
        <v>99-464</v>
      </c>
      <c r="B2873">
        <f t="shared" si="134"/>
        <v>99</v>
      </c>
      <c r="C2873">
        <v>464</v>
      </c>
      <c r="D2873" t="s">
        <v>38</v>
      </c>
      <c r="E2873" t="s">
        <v>14336</v>
      </c>
      <c r="F2873">
        <v>12439</v>
      </c>
      <c r="G2873" t="s">
        <v>14337</v>
      </c>
      <c r="H2873">
        <v>1813215518</v>
      </c>
      <c r="I2873" t="s">
        <v>13942</v>
      </c>
      <c r="J2873" t="s">
        <v>10924</v>
      </c>
      <c r="K2873" t="s">
        <v>152</v>
      </c>
      <c r="L2873" t="s">
        <v>14331</v>
      </c>
      <c r="M2873" t="s">
        <v>14338</v>
      </c>
      <c r="P2873" s="31" t="str">
        <f t="shared" si="135"/>
        <v>Rohomot  Homoeo Cilinic (Dr.Md:Ismail Hosen)</v>
      </c>
    </row>
    <row r="2874" spans="1:16" hidden="1">
      <c r="A2874" t="str">
        <f t="shared" si="133"/>
        <v>100-464</v>
      </c>
      <c r="B2874">
        <f t="shared" si="134"/>
        <v>100</v>
      </c>
      <c r="C2874">
        <v>464</v>
      </c>
      <c r="D2874" t="s">
        <v>38</v>
      </c>
      <c r="E2874" t="s">
        <v>14333</v>
      </c>
      <c r="F2874">
        <v>12437</v>
      </c>
      <c r="G2874" t="s">
        <v>14334</v>
      </c>
      <c r="H2874">
        <v>1813319174</v>
      </c>
      <c r="I2874" t="s">
        <v>131</v>
      </c>
      <c r="J2874" t="s">
        <v>10924</v>
      </c>
      <c r="K2874" t="s">
        <v>152</v>
      </c>
      <c r="L2874" t="s">
        <v>14331</v>
      </c>
      <c r="M2874" t="s">
        <v>14332</v>
      </c>
      <c r="P2874" s="31" t="str">
        <f t="shared" si="135"/>
        <v>S.N.Homoeo Helth Care (Dr.Biddut Kumar Nondi)</v>
      </c>
    </row>
    <row r="2875" spans="1:16" hidden="1">
      <c r="A2875" t="str">
        <f t="shared" si="133"/>
        <v>101-464</v>
      </c>
      <c r="B2875">
        <f t="shared" si="134"/>
        <v>101</v>
      </c>
      <c r="C2875">
        <v>464</v>
      </c>
      <c r="D2875" t="s">
        <v>38</v>
      </c>
      <c r="E2875" t="s">
        <v>13923</v>
      </c>
      <c r="F2875">
        <v>12215</v>
      </c>
      <c r="G2875" t="s">
        <v>13924</v>
      </c>
      <c r="H2875">
        <v>1837933762</v>
      </c>
      <c r="I2875" t="s">
        <v>131</v>
      </c>
      <c r="J2875" t="s">
        <v>10900</v>
      </c>
      <c r="K2875" t="s">
        <v>138</v>
      </c>
      <c r="L2875" t="s">
        <v>13925</v>
      </c>
      <c r="M2875" t="s">
        <v>13926</v>
      </c>
      <c r="P2875" s="31" t="str">
        <f t="shared" si="135"/>
        <v>S.T.Homoeo Chikissalay (Dr.Sonjoy Kumar Das(Ronjoy))</v>
      </c>
    </row>
    <row r="2876" spans="1:16" hidden="1">
      <c r="A2876" t="str">
        <f t="shared" si="133"/>
        <v>102-464</v>
      </c>
      <c r="B2876">
        <f t="shared" si="134"/>
        <v>102</v>
      </c>
      <c r="C2876">
        <v>464</v>
      </c>
      <c r="D2876" t="s">
        <v>38</v>
      </c>
      <c r="E2876" t="s">
        <v>17017</v>
      </c>
      <c r="F2876">
        <v>13657</v>
      </c>
      <c r="G2876" t="s">
        <v>17018</v>
      </c>
      <c r="H2876">
        <v>1831461955</v>
      </c>
      <c r="I2876" t="s">
        <v>131</v>
      </c>
      <c r="J2876" t="s">
        <v>14175</v>
      </c>
      <c r="K2876" t="s">
        <v>133</v>
      </c>
      <c r="L2876" t="s">
        <v>16947</v>
      </c>
      <c r="M2876" t="s">
        <v>17010</v>
      </c>
      <c r="P2876" s="31" t="str">
        <f t="shared" si="135"/>
        <v>Safiya Homoeo Hall (Dr.Md Abdul Hannan)</v>
      </c>
    </row>
    <row r="2877" spans="1:16" hidden="1">
      <c r="A2877" t="str">
        <f t="shared" si="133"/>
        <v>103-464</v>
      </c>
      <c r="B2877">
        <f t="shared" si="134"/>
        <v>103</v>
      </c>
      <c r="C2877">
        <v>464</v>
      </c>
      <c r="D2877" t="s">
        <v>38</v>
      </c>
      <c r="E2877" t="s">
        <v>10848</v>
      </c>
      <c r="F2877">
        <v>10797</v>
      </c>
      <c r="G2877" t="s">
        <v>10849</v>
      </c>
      <c r="H2877">
        <v>1816437946</v>
      </c>
      <c r="I2877" t="s">
        <v>131</v>
      </c>
      <c r="J2877" t="s">
        <v>132</v>
      </c>
      <c r="K2877" t="s">
        <v>152</v>
      </c>
      <c r="L2877" t="s">
        <v>10632</v>
      </c>
      <c r="M2877" t="s">
        <v>19055</v>
      </c>
      <c r="P2877" s="31" t="str">
        <f t="shared" si="135"/>
        <v>Sahin Homoeo Clinic (Dr. A.H.M Ziaul Huque)</v>
      </c>
    </row>
    <row r="2878" spans="1:16" hidden="1">
      <c r="A2878" t="str">
        <f t="shared" si="133"/>
        <v>104-464</v>
      </c>
      <c r="B2878">
        <f t="shared" si="134"/>
        <v>104</v>
      </c>
      <c r="C2878">
        <v>464</v>
      </c>
      <c r="D2878" t="s">
        <v>38</v>
      </c>
      <c r="E2878" t="s">
        <v>358</v>
      </c>
      <c r="F2878">
        <v>10909</v>
      </c>
      <c r="G2878" t="s">
        <v>11156</v>
      </c>
      <c r="H2878">
        <v>1815563135</v>
      </c>
      <c r="I2878" t="s">
        <v>131</v>
      </c>
      <c r="J2878" t="s">
        <v>2596</v>
      </c>
      <c r="K2878" t="s">
        <v>152</v>
      </c>
      <c r="L2878" t="s">
        <v>10632</v>
      </c>
      <c r="M2878" t="s">
        <v>19056</v>
      </c>
      <c r="P2878" s="31" t="str">
        <f t="shared" si="135"/>
        <v>Sahin Homoeo Hall-2 (Dr.)</v>
      </c>
    </row>
    <row r="2879" spans="1:16" hidden="1">
      <c r="A2879" t="str">
        <f t="shared" si="133"/>
        <v>105-464</v>
      </c>
      <c r="B2879">
        <f t="shared" si="134"/>
        <v>105</v>
      </c>
      <c r="C2879">
        <v>464</v>
      </c>
      <c r="D2879" t="s">
        <v>38</v>
      </c>
      <c r="E2879" t="s">
        <v>17019</v>
      </c>
      <c r="F2879">
        <v>13656</v>
      </c>
      <c r="G2879" t="s">
        <v>17020</v>
      </c>
      <c r="H2879">
        <v>1815636718</v>
      </c>
      <c r="I2879" t="s">
        <v>131</v>
      </c>
      <c r="J2879" t="s">
        <v>10900</v>
      </c>
      <c r="K2879" t="s">
        <v>152</v>
      </c>
      <c r="L2879" t="s">
        <v>13925</v>
      </c>
      <c r="M2879" t="s">
        <v>13937</v>
      </c>
      <c r="P2879" s="31" t="str">
        <f t="shared" si="135"/>
        <v>Samiya Homoeo Hall (Dr.M N Didarul Alom)</v>
      </c>
    </row>
    <row r="2880" spans="1:16" hidden="1">
      <c r="A2880" t="str">
        <f t="shared" si="133"/>
        <v>106-464</v>
      </c>
      <c r="B2880">
        <f t="shared" si="134"/>
        <v>106</v>
      </c>
      <c r="C2880">
        <v>464</v>
      </c>
      <c r="D2880" t="s">
        <v>38</v>
      </c>
      <c r="E2880" t="s">
        <v>17021</v>
      </c>
      <c r="F2880">
        <v>13660</v>
      </c>
      <c r="G2880" t="s">
        <v>17022</v>
      </c>
      <c r="H2880">
        <v>1837336427</v>
      </c>
      <c r="I2880" t="s">
        <v>131</v>
      </c>
      <c r="J2880" t="s">
        <v>10912</v>
      </c>
      <c r="K2880" t="s">
        <v>152</v>
      </c>
      <c r="L2880" t="s">
        <v>17003</v>
      </c>
      <c r="M2880" t="s">
        <v>17004</v>
      </c>
      <c r="P2880" s="31" t="str">
        <f t="shared" si="135"/>
        <v>Santos Homoeo Hall (Dr.Biplop Das)</v>
      </c>
    </row>
    <row r="2881" spans="1:16" hidden="1">
      <c r="A2881" t="str">
        <f t="shared" si="133"/>
        <v>107-464</v>
      </c>
      <c r="B2881">
        <f t="shared" si="134"/>
        <v>107</v>
      </c>
      <c r="C2881">
        <v>464</v>
      </c>
      <c r="D2881" t="s">
        <v>38</v>
      </c>
      <c r="E2881" t="s">
        <v>13918</v>
      </c>
      <c r="F2881">
        <v>12213</v>
      </c>
      <c r="G2881" t="s">
        <v>13919</v>
      </c>
      <c r="H2881">
        <v>1815715102</v>
      </c>
      <c r="I2881" t="s">
        <v>131</v>
      </c>
      <c r="J2881" t="s">
        <v>10895</v>
      </c>
      <c r="K2881" t="s">
        <v>138</v>
      </c>
      <c r="L2881" t="s">
        <v>10969</v>
      </c>
      <c r="M2881" t="s">
        <v>13920</v>
      </c>
      <c r="P2881" s="31" t="str">
        <f t="shared" si="135"/>
        <v>Saraswati Homoeo Hall (Dr.Sagor Cokroboti)</v>
      </c>
    </row>
    <row r="2882" spans="1:16" hidden="1">
      <c r="A2882" t="str">
        <f t="shared" ref="A2882:A2945" si="136">B2882&amp;"-"&amp;C2882</f>
        <v>108-464</v>
      </c>
      <c r="B2882">
        <f t="shared" ref="B2882:B2945" si="137">IF(C2882=C2881,B2881+1,1)</f>
        <v>108</v>
      </c>
      <c r="C2882">
        <v>464</v>
      </c>
      <c r="D2882" t="s">
        <v>38</v>
      </c>
      <c r="E2882" t="s">
        <v>14588</v>
      </c>
      <c r="F2882">
        <v>12550</v>
      </c>
      <c r="G2882" t="s">
        <v>14589</v>
      </c>
      <c r="H2882">
        <v>1830022968</v>
      </c>
      <c r="I2882" t="s">
        <v>131</v>
      </c>
      <c r="J2882" t="s">
        <v>10912</v>
      </c>
      <c r="K2882" t="s">
        <v>152</v>
      </c>
      <c r="L2882" t="s">
        <v>14200</v>
      </c>
      <c r="M2882" t="s">
        <v>14587</v>
      </c>
      <c r="P2882" s="31" t="str">
        <f t="shared" ref="P2882:P2945" si="138">PROPER(G2882&amp;" ("&amp;E2882&amp;")")</f>
        <v>Seba Homoeo Hall(Khedacora) (Dr.H.M.Harunr Rosid)</v>
      </c>
    </row>
    <row r="2883" spans="1:16" hidden="1">
      <c r="A2883" t="str">
        <f t="shared" si="136"/>
        <v>109-464</v>
      </c>
      <c r="B2883">
        <f t="shared" si="137"/>
        <v>109</v>
      </c>
      <c r="C2883">
        <v>464</v>
      </c>
      <c r="D2883" t="s">
        <v>38</v>
      </c>
      <c r="E2883" t="s">
        <v>14184</v>
      </c>
      <c r="F2883">
        <v>12373</v>
      </c>
      <c r="G2883" t="s">
        <v>8973</v>
      </c>
      <c r="H2883">
        <v>1819909462</v>
      </c>
      <c r="I2883" t="s">
        <v>131</v>
      </c>
      <c r="J2883" t="s">
        <v>10889</v>
      </c>
      <c r="K2883" t="s">
        <v>152</v>
      </c>
      <c r="L2883" t="s">
        <v>10969</v>
      </c>
      <c r="M2883" t="s">
        <v>14183</v>
      </c>
      <c r="P2883" s="31" t="str">
        <f t="shared" si="138"/>
        <v>Seba Homoeo Hall-1 (Dr.Ali Ahad Chowduri)</v>
      </c>
    </row>
    <row r="2884" spans="1:16" hidden="1">
      <c r="A2884" t="str">
        <f t="shared" si="136"/>
        <v>110-464</v>
      </c>
      <c r="B2884">
        <f t="shared" si="137"/>
        <v>110</v>
      </c>
      <c r="C2884">
        <v>464</v>
      </c>
      <c r="D2884" t="s">
        <v>38</v>
      </c>
      <c r="E2884" t="s">
        <v>14188</v>
      </c>
      <c r="F2884">
        <v>12376</v>
      </c>
      <c r="G2884" t="s">
        <v>8757</v>
      </c>
      <c r="H2884">
        <v>1860580056</v>
      </c>
      <c r="I2884" t="s">
        <v>131</v>
      </c>
      <c r="J2884" t="s">
        <v>10924</v>
      </c>
      <c r="K2884" t="s">
        <v>152</v>
      </c>
      <c r="L2884" t="s">
        <v>13945</v>
      </c>
      <c r="M2884" t="s">
        <v>14096</v>
      </c>
      <c r="P2884" s="31" t="str">
        <f t="shared" si="138"/>
        <v>Seba Homoeo Hall-2 (Dr.Bipul Condro Da)</v>
      </c>
    </row>
    <row r="2885" spans="1:16" hidden="1">
      <c r="A2885" t="str">
        <f t="shared" si="136"/>
        <v>111-464</v>
      </c>
      <c r="B2885">
        <f t="shared" si="137"/>
        <v>111</v>
      </c>
      <c r="C2885">
        <v>464</v>
      </c>
      <c r="D2885" t="s">
        <v>38</v>
      </c>
      <c r="E2885" t="s">
        <v>13940</v>
      </c>
      <c r="F2885">
        <v>12222</v>
      </c>
      <c r="G2885" t="s">
        <v>13941</v>
      </c>
      <c r="H2885">
        <v>1815503215</v>
      </c>
      <c r="I2885" t="s">
        <v>13942</v>
      </c>
      <c r="J2885" t="s">
        <v>10900</v>
      </c>
      <c r="K2885" t="s">
        <v>152</v>
      </c>
      <c r="L2885" t="s">
        <v>13925</v>
      </c>
      <c r="M2885" t="s">
        <v>13937</v>
      </c>
      <c r="P2885" s="31" t="str">
        <f t="shared" si="138"/>
        <v>Seba Homoeo Mison (Dr Tapos Vottacarjo )</v>
      </c>
    </row>
    <row r="2886" spans="1:16" hidden="1">
      <c r="A2886" t="str">
        <f t="shared" si="136"/>
        <v>112-464</v>
      </c>
      <c r="B2886">
        <f t="shared" si="137"/>
        <v>112</v>
      </c>
      <c r="C2886">
        <v>464</v>
      </c>
      <c r="D2886" t="s">
        <v>38</v>
      </c>
      <c r="E2886" t="s">
        <v>14204</v>
      </c>
      <c r="F2886">
        <v>12383</v>
      </c>
      <c r="G2886" t="s">
        <v>3405</v>
      </c>
      <c r="H2886">
        <v>1818593131</v>
      </c>
      <c r="I2886" t="s">
        <v>13942</v>
      </c>
      <c r="J2886" t="s">
        <v>10912</v>
      </c>
      <c r="K2886" t="s">
        <v>138</v>
      </c>
      <c r="L2886" t="s">
        <v>14200</v>
      </c>
      <c r="M2886" t="s">
        <v>14205</v>
      </c>
      <c r="P2886" s="31" t="str">
        <f t="shared" si="138"/>
        <v>Shifa Homoeo Hall (Dr.Md:Osman Goni)</v>
      </c>
    </row>
    <row r="2887" spans="1:16" hidden="1">
      <c r="A2887" t="str">
        <f t="shared" si="136"/>
        <v>113-464</v>
      </c>
      <c r="B2887">
        <f t="shared" si="137"/>
        <v>113</v>
      </c>
      <c r="C2887">
        <v>464</v>
      </c>
      <c r="D2887" t="s">
        <v>38</v>
      </c>
      <c r="E2887" t="s">
        <v>14173</v>
      </c>
      <c r="F2887">
        <v>12369</v>
      </c>
      <c r="G2887" t="s">
        <v>14174</v>
      </c>
      <c r="H2887">
        <v>1839441308</v>
      </c>
      <c r="I2887" t="s">
        <v>131</v>
      </c>
      <c r="J2887" t="s">
        <v>14175</v>
      </c>
      <c r="K2887" t="s">
        <v>152</v>
      </c>
      <c r="L2887" t="s">
        <v>10969</v>
      </c>
      <c r="M2887" t="s">
        <v>14176</v>
      </c>
      <c r="P2887" s="31" t="str">
        <f t="shared" si="138"/>
        <v>Sikarpur Homoeo Hall (Dr.S.K.Talukder)</v>
      </c>
    </row>
    <row r="2888" spans="1:16" hidden="1">
      <c r="A2888" t="str">
        <f t="shared" si="136"/>
        <v>114-464</v>
      </c>
      <c r="B2888">
        <f t="shared" si="137"/>
        <v>114</v>
      </c>
      <c r="C2888">
        <v>464</v>
      </c>
      <c r="D2888" t="s">
        <v>38</v>
      </c>
      <c r="E2888" t="s">
        <v>14104</v>
      </c>
      <c r="F2888">
        <v>12308</v>
      </c>
      <c r="G2888" t="s">
        <v>14105</v>
      </c>
      <c r="H2888">
        <v>1811282151</v>
      </c>
      <c r="I2888" t="s">
        <v>131</v>
      </c>
      <c r="J2888" t="s">
        <v>10892</v>
      </c>
      <c r="K2888" t="s">
        <v>152</v>
      </c>
      <c r="L2888" t="s">
        <v>10969</v>
      </c>
      <c r="M2888" t="s">
        <v>14106</v>
      </c>
      <c r="P2888" s="31" t="str">
        <f t="shared" si="138"/>
        <v>Sofi Homoeo Hall (Dr.Md:Sofiul Alom)</v>
      </c>
    </row>
    <row r="2889" spans="1:16" hidden="1">
      <c r="A2889" t="str">
        <f t="shared" si="136"/>
        <v>115-464</v>
      </c>
      <c r="B2889">
        <f t="shared" si="137"/>
        <v>115</v>
      </c>
      <c r="C2889">
        <v>464</v>
      </c>
      <c r="D2889" t="s">
        <v>38</v>
      </c>
      <c r="E2889" t="s">
        <v>13929</v>
      </c>
      <c r="F2889">
        <v>12217</v>
      </c>
      <c r="G2889" t="s">
        <v>5110</v>
      </c>
      <c r="H2889">
        <v>1814982056</v>
      </c>
      <c r="I2889" t="s">
        <v>131</v>
      </c>
      <c r="J2889" t="s">
        <v>10900</v>
      </c>
      <c r="K2889" t="s">
        <v>152</v>
      </c>
      <c r="L2889" t="s">
        <v>13925</v>
      </c>
      <c r="M2889" t="s">
        <v>13926</v>
      </c>
      <c r="P2889" s="31" t="str">
        <f t="shared" si="138"/>
        <v>Sreema Homoeo Hall (Dr. Shipon)</v>
      </c>
    </row>
    <row r="2890" spans="1:16" hidden="1">
      <c r="A2890" t="str">
        <f t="shared" si="136"/>
        <v>116-464</v>
      </c>
      <c r="B2890">
        <f t="shared" si="137"/>
        <v>116</v>
      </c>
      <c r="C2890">
        <v>464</v>
      </c>
      <c r="D2890" t="s">
        <v>38</v>
      </c>
      <c r="E2890" t="s">
        <v>13938</v>
      </c>
      <c r="F2890">
        <v>12221</v>
      </c>
      <c r="G2890" t="s">
        <v>13939</v>
      </c>
      <c r="H2890">
        <v>1817785696</v>
      </c>
      <c r="I2890" t="s">
        <v>131</v>
      </c>
      <c r="J2890" t="s">
        <v>10900</v>
      </c>
      <c r="K2890" t="s">
        <v>138</v>
      </c>
      <c r="L2890" t="s">
        <v>13925</v>
      </c>
      <c r="M2890" t="s">
        <v>13937</v>
      </c>
      <c r="P2890" s="31" t="str">
        <f t="shared" si="138"/>
        <v>Surjo Homoeo Kilinic (Dr.Silpi Nath Tuli)</v>
      </c>
    </row>
    <row r="2891" spans="1:16" hidden="1">
      <c r="A2891" t="str">
        <f t="shared" si="136"/>
        <v>117-464</v>
      </c>
      <c r="B2891">
        <f t="shared" si="137"/>
        <v>117</v>
      </c>
      <c r="C2891">
        <v>464</v>
      </c>
      <c r="D2891" t="s">
        <v>38</v>
      </c>
      <c r="E2891" t="s">
        <v>14191</v>
      </c>
      <c r="F2891">
        <v>12378</v>
      </c>
      <c r="G2891" t="s">
        <v>14192</v>
      </c>
      <c r="H2891">
        <v>1846875613</v>
      </c>
      <c r="I2891" t="s">
        <v>131</v>
      </c>
      <c r="J2891" t="s">
        <v>10924</v>
      </c>
      <c r="K2891" t="s">
        <v>138</v>
      </c>
      <c r="L2891" t="s">
        <v>13945</v>
      </c>
      <c r="M2891" t="s">
        <v>14096</v>
      </c>
      <c r="P2891" s="31" t="str">
        <f t="shared" si="138"/>
        <v>Tarkessor Homoeo Hall (Dr.Sri Badol Chndro Cokroborti)</v>
      </c>
    </row>
    <row r="2892" spans="1:16" hidden="1">
      <c r="A2892" t="str">
        <f t="shared" si="136"/>
        <v>118-464</v>
      </c>
      <c r="B2892">
        <f t="shared" si="137"/>
        <v>118</v>
      </c>
      <c r="C2892">
        <v>464</v>
      </c>
      <c r="D2892" t="s">
        <v>38</v>
      </c>
      <c r="E2892" t="s">
        <v>13933</v>
      </c>
      <c r="F2892">
        <v>12219</v>
      </c>
      <c r="G2892" t="s">
        <v>13934</v>
      </c>
      <c r="H2892">
        <v>1726754776</v>
      </c>
      <c r="I2892" t="s">
        <v>131</v>
      </c>
      <c r="J2892" t="s">
        <v>10900</v>
      </c>
      <c r="K2892" t="s">
        <v>133</v>
      </c>
      <c r="L2892" t="s">
        <v>13925</v>
      </c>
      <c r="M2892" t="s">
        <v>13932</v>
      </c>
      <c r="P2892" s="31" t="str">
        <f t="shared" si="138"/>
        <v>Uposom Homoeopathik Chikissa Cendro (Dr.S.K.Boruya)</v>
      </c>
    </row>
    <row r="2893" spans="1:16" hidden="1">
      <c r="A2893" t="str">
        <f t="shared" si="136"/>
        <v>119-464</v>
      </c>
      <c r="B2893">
        <f t="shared" si="137"/>
        <v>119</v>
      </c>
      <c r="C2893">
        <v>464</v>
      </c>
      <c r="D2893" t="s">
        <v>38</v>
      </c>
      <c r="E2893" t="s">
        <v>14551</v>
      </c>
      <c r="F2893">
        <v>12536</v>
      </c>
      <c r="G2893" t="s">
        <v>14552</v>
      </c>
      <c r="H2893">
        <v>1819619566</v>
      </c>
      <c r="I2893" t="s">
        <v>131</v>
      </c>
      <c r="J2893" t="s">
        <v>10900</v>
      </c>
      <c r="K2893" t="s">
        <v>152</v>
      </c>
      <c r="L2893" t="s">
        <v>13925</v>
      </c>
      <c r="M2893" t="s">
        <v>14553</v>
      </c>
      <c r="P2893" s="31" t="str">
        <f t="shared" si="138"/>
        <v>Usha Homoeo Cilinic (Dr.Liton Kanti Nath)</v>
      </c>
    </row>
    <row r="2894" spans="1:16" hidden="1">
      <c r="A2894" t="str">
        <f t="shared" si="136"/>
        <v>1-470</v>
      </c>
      <c r="B2894">
        <f t="shared" si="137"/>
        <v>1</v>
      </c>
      <c r="C2894">
        <v>470</v>
      </c>
      <c r="D2894" t="s">
        <v>58</v>
      </c>
      <c r="E2894" t="s">
        <v>6306</v>
      </c>
      <c r="F2894">
        <v>8486</v>
      </c>
      <c r="G2894" t="s">
        <v>8086</v>
      </c>
      <c r="H2894">
        <v>1716362002</v>
      </c>
      <c r="I2894" t="s">
        <v>8087</v>
      </c>
      <c r="J2894" t="s">
        <v>397</v>
      </c>
      <c r="K2894" t="s">
        <v>138</v>
      </c>
      <c r="L2894" t="s">
        <v>8077</v>
      </c>
      <c r="M2894" t="s">
        <v>8078</v>
      </c>
      <c r="P2894" s="31" t="str">
        <f t="shared" si="138"/>
        <v>A.R Homoeo Hall (Dr. Joynal Abedin)</v>
      </c>
    </row>
    <row r="2895" spans="1:16" hidden="1">
      <c r="A2895" t="str">
        <f t="shared" si="136"/>
        <v>2-470</v>
      </c>
      <c r="B2895">
        <f t="shared" si="137"/>
        <v>2</v>
      </c>
      <c r="C2895">
        <v>470</v>
      </c>
      <c r="D2895" t="s">
        <v>58</v>
      </c>
      <c r="E2895" t="s">
        <v>8030</v>
      </c>
      <c r="F2895">
        <v>8459</v>
      </c>
      <c r="G2895" t="s">
        <v>8031</v>
      </c>
      <c r="H2895">
        <v>1726391415</v>
      </c>
      <c r="I2895" t="s">
        <v>1311</v>
      </c>
      <c r="J2895" t="s">
        <v>132</v>
      </c>
      <c r="K2895" t="s">
        <v>133</v>
      </c>
      <c r="L2895" t="s">
        <v>8023</v>
      </c>
      <c r="M2895" t="s">
        <v>8024</v>
      </c>
      <c r="P2895" s="31" t="str">
        <f t="shared" si="138"/>
        <v>Abdullah Homoeo Hall-2 (Dr. Md. Baha Uddin)</v>
      </c>
    </row>
    <row r="2896" spans="1:16" hidden="1">
      <c r="A2896" t="str">
        <f t="shared" si="136"/>
        <v>3-470</v>
      </c>
      <c r="B2896">
        <f t="shared" si="137"/>
        <v>3</v>
      </c>
      <c r="C2896">
        <v>470</v>
      </c>
      <c r="D2896" t="s">
        <v>58</v>
      </c>
      <c r="E2896" t="s">
        <v>8072</v>
      </c>
      <c r="F2896">
        <v>8479</v>
      </c>
      <c r="G2896" t="s">
        <v>8073</v>
      </c>
      <c r="H2896">
        <v>1817507198</v>
      </c>
      <c r="I2896" t="s">
        <v>1311</v>
      </c>
      <c r="J2896" t="s">
        <v>172</v>
      </c>
      <c r="K2896" t="s">
        <v>138</v>
      </c>
      <c r="L2896" t="s">
        <v>8019</v>
      </c>
      <c r="M2896" t="s">
        <v>8071</v>
      </c>
      <c r="P2896" s="31" t="str">
        <f t="shared" si="138"/>
        <v>Akhondro Homoeo Hall (Dr. Hazi Mohasin)</v>
      </c>
    </row>
    <row r="2897" spans="1:16" hidden="1">
      <c r="A2897" t="str">
        <f t="shared" si="136"/>
        <v>4-470</v>
      </c>
      <c r="B2897">
        <f t="shared" si="137"/>
        <v>4</v>
      </c>
      <c r="C2897">
        <v>470</v>
      </c>
      <c r="D2897" t="s">
        <v>58</v>
      </c>
      <c r="E2897" t="s">
        <v>8119</v>
      </c>
      <c r="F2897">
        <v>8505</v>
      </c>
      <c r="G2897" t="s">
        <v>926</v>
      </c>
      <c r="H2897">
        <v>1913820230</v>
      </c>
      <c r="I2897" t="s">
        <v>7906</v>
      </c>
      <c r="J2897" t="s">
        <v>230</v>
      </c>
      <c r="K2897" t="s">
        <v>133</v>
      </c>
      <c r="L2897" t="s">
        <v>8077</v>
      </c>
      <c r="M2897" t="s">
        <v>8078</v>
      </c>
      <c r="P2897" s="31" t="str">
        <f t="shared" si="138"/>
        <v>Ali Homoeo Hall (Dr. Md Ali)</v>
      </c>
    </row>
    <row r="2898" spans="1:16" hidden="1">
      <c r="A2898" t="str">
        <f t="shared" si="136"/>
        <v>5-470</v>
      </c>
      <c r="B2898">
        <f t="shared" si="137"/>
        <v>5</v>
      </c>
      <c r="C2898">
        <v>470</v>
      </c>
      <c r="D2898" t="s">
        <v>58</v>
      </c>
      <c r="E2898" t="s">
        <v>8105</v>
      </c>
      <c r="F2898">
        <v>8495</v>
      </c>
      <c r="G2898" t="s">
        <v>5981</v>
      </c>
      <c r="H2898">
        <v>1920714440</v>
      </c>
      <c r="I2898" t="s">
        <v>1540</v>
      </c>
      <c r="J2898" t="s">
        <v>397</v>
      </c>
      <c r="K2898" t="s">
        <v>152</v>
      </c>
      <c r="L2898" t="s">
        <v>8092</v>
      </c>
      <c r="M2898" t="s">
        <v>8106</v>
      </c>
      <c r="P2898" s="31" t="str">
        <f t="shared" si="138"/>
        <v>Ambia Homoeo Hall (Shabuddin)</v>
      </c>
    </row>
    <row r="2899" spans="1:16" hidden="1">
      <c r="A2899" t="str">
        <f t="shared" si="136"/>
        <v>6-470</v>
      </c>
      <c r="B2899">
        <f t="shared" si="137"/>
        <v>6</v>
      </c>
      <c r="C2899">
        <v>470</v>
      </c>
      <c r="D2899" t="s">
        <v>58</v>
      </c>
      <c r="E2899" t="s">
        <v>8122</v>
      </c>
      <c r="F2899">
        <v>8507</v>
      </c>
      <c r="G2899" t="s">
        <v>8123</v>
      </c>
      <c r="H2899">
        <v>1718436870</v>
      </c>
      <c r="I2899" t="s">
        <v>7906</v>
      </c>
      <c r="J2899" t="s">
        <v>230</v>
      </c>
      <c r="K2899" t="s">
        <v>152</v>
      </c>
      <c r="L2899" t="s">
        <v>8092</v>
      </c>
      <c r="M2899" t="s">
        <v>8092</v>
      </c>
      <c r="P2899" s="31" t="str">
        <f t="shared" si="138"/>
        <v>Arof Ho Hall (Dr. Ahsan Kabir)</v>
      </c>
    </row>
    <row r="2900" spans="1:16" hidden="1">
      <c r="A2900" t="str">
        <f t="shared" si="136"/>
        <v>7-470</v>
      </c>
      <c r="B2900">
        <f t="shared" si="137"/>
        <v>7</v>
      </c>
      <c r="C2900">
        <v>470</v>
      </c>
      <c r="D2900" t="s">
        <v>58</v>
      </c>
      <c r="E2900" t="s">
        <v>7814</v>
      </c>
      <c r="F2900">
        <v>8478</v>
      </c>
      <c r="G2900" t="s">
        <v>8070</v>
      </c>
      <c r="H2900">
        <v>171505013</v>
      </c>
      <c r="I2900" t="s">
        <v>1540</v>
      </c>
      <c r="J2900" t="s">
        <v>172</v>
      </c>
      <c r="K2900" t="s">
        <v>152</v>
      </c>
      <c r="L2900" t="s">
        <v>8019</v>
      </c>
      <c r="M2900" t="s">
        <v>8071</v>
      </c>
      <c r="P2900" s="31" t="str">
        <f t="shared" si="138"/>
        <v>Asha Homoeo Clinic (Dr. Alamgir Hossain)</v>
      </c>
    </row>
    <row r="2901" spans="1:16" hidden="1">
      <c r="A2901" t="str">
        <f t="shared" si="136"/>
        <v>8-470</v>
      </c>
      <c r="B2901">
        <f t="shared" si="137"/>
        <v>8</v>
      </c>
      <c r="C2901">
        <v>470</v>
      </c>
      <c r="D2901" t="s">
        <v>58</v>
      </c>
      <c r="E2901" t="s">
        <v>10931</v>
      </c>
      <c r="F2901">
        <v>12881</v>
      </c>
      <c r="G2901" t="s">
        <v>15289</v>
      </c>
      <c r="H2901">
        <v>1915498394</v>
      </c>
      <c r="I2901" t="s">
        <v>131</v>
      </c>
      <c r="J2901" t="s">
        <v>2596</v>
      </c>
      <c r="K2901" t="s">
        <v>152</v>
      </c>
      <c r="L2901" t="s">
        <v>8077</v>
      </c>
      <c r="M2901" t="s">
        <v>8077</v>
      </c>
      <c r="P2901" s="31" t="str">
        <f t="shared" si="138"/>
        <v>Asha Homoeo Hall-2 (Dr.Md.Alauddin)</v>
      </c>
    </row>
    <row r="2902" spans="1:16" hidden="1">
      <c r="A2902" t="str">
        <f t="shared" si="136"/>
        <v>9-470</v>
      </c>
      <c r="B2902">
        <f t="shared" si="137"/>
        <v>9</v>
      </c>
      <c r="C2902">
        <v>470</v>
      </c>
      <c r="D2902" t="s">
        <v>58</v>
      </c>
      <c r="E2902" t="s">
        <v>8095</v>
      </c>
      <c r="F2902">
        <v>8491</v>
      </c>
      <c r="G2902" t="s">
        <v>8096</v>
      </c>
      <c r="H2902">
        <v>1712447705</v>
      </c>
      <c r="I2902" t="s">
        <v>8087</v>
      </c>
      <c r="J2902" t="s">
        <v>397</v>
      </c>
      <c r="K2902" t="s">
        <v>133</v>
      </c>
      <c r="L2902" t="s">
        <v>8039</v>
      </c>
      <c r="M2902" t="s">
        <v>8097</v>
      </c>
      <c r="P2902" s="31" t="str">
        <f t="shared" si="138"/>
        <v>Bokul Homoeo Pharmacy (Uttam Kumar Howlader)</v>
      </c>
    </row>
    <row r="2903" spans="1:16" hidden="1">
      <c r="A2903" t="str">
        <f t="shared" si="136"/>
        <v>10-470</v>
      </c>
      <c r="B2903">
        <f t="shared" si="137"/>
        <v>10</v>
      </c>
      <c r="C2903">
        <v>470</v>
      </c>
      <c r="D2903" t="s">
        <v>58</v>
      </c>
      <c r="E2903" t="s">
        <v>8002</v>
      </c>
      <c r="F2903">
        <v>8449</v>
      </c>
      <c r="G2903" t="s">
        <v>8003</v>
      </c>
      <c r="H2903">
        <v>1925771754</v>
      </c>
      <c r="I2903" t="s">
        <v>1311</v>
      </c>
      <c r="J2903" t="s">
        <v>132</v>
      </c>
      <c r="K2903" t="s">
        <v>138</v>
      </c>
      <c r="L2903" t="s">
        <v>8004</v>
      </c>
      <c r="M2903" t="s">
        <v>8005</v>
      </c>
      <c r="P2903" s="31" t="str">
        <f t="shared" si="138"/>
        <v>Bondhon Homoe  Hall (Dr. M Pall)</v>
      </c>
    </row>
    <row r="2904" spans="1:16" hidden="1">
      <c r="A2904" t="str">
        <f t="shared" si="136"/>
        <v>11-470</v>
      </c>
      <c r="B2904">
        <f t="shared" si="137"/>
        <v>11</v>
      </c>
      <c r="C2904">
        <v>470</v>
      </c>
      <c r="D2904" t="s">
        <v>58</v>
      </c>
      <c r="E2904" t="s">
        <v>10295</v>
      </c>
      <c r="F2904">
        <v>10521</v>
      </c>
      <c r="G2904" t="s">
        <v>10296</v>
      </c>
      <c r="H2904">
        <v>1912027209</v>
      </c>
      <c r="I2904" t="s">
        <v>131</v>
      </c>
      <c r="J2904" t="s">
        <v>9009</v>
      </c>
      <c r="K2904" t="s">
        <v>133</v>
      </c>
      <c r="L2904" t="s">
        <v>8092</v>
      </c>
      <c r="M2904" t="s">
        <v>8092</v>
      </c>
      <c r="P2904" s="31" t="str">
        <f t="shared" si="138"/>
        <v>Bondhon Homoeo Hall-2 (Dr.Aminur Islam)</v>
      </c>
    </row>
    <row r="2905" spans="1:16" hidden="1">
      <c r="A2905" t="str">
        <f t="shared" si="136"/>
        <v>12-470</v>
      </c>
      <c r="B2905">
        <f t="shared" si="137"/>
        <v>12</v>
      </c>
      <c r="C2905">
        <v>470</v>
      </c>
      <c r="D2905" t="s">
        <v>58</v>
      </c>
      <c r="E2905" t="s">
        <v>10275</v>
      </c>
      <c r="F2905">
        <v>10512</v>
      </c>
      <c r="G2905" t="s">
        <v>1050</v>
      </c>
      <c r="H2905">
        <v>1711355417</v>
      </c>
      <c r="I2905" t="s">
        <v>131</v>
      </c>
      <c r="J2905" t="s">
        <v>9009</v>
      </c>
      <c r="K2905" t="s">
        <v>133</v>
      </c>
      <c r="L2905" t="s">
        <v>4755</v>
      </c>
      <c r="M2905" t="s">
        <v>10276</v>
      </c>
      <c r="P2905" s="31" t="str">
        <f t="shared" si="138"/>
        <v>Central Homoeo Hall (Dr.D Chowdhury)</v>
      </c>
    </row>
    <row r="2906" spans="1:16" hidden="1">
      <c r="A2906" t="str">
        <f t="shared" si="136"/>
        <v>13-470</v>
      </c>
      <c r="B2906">
        <f t="shared" si="137"/>
        <v>13</v>
      </c>
      <c r="C2906">
        <v>470</v>
      </c>
      <c r="D2906" t="s">
        <v>58</v>
      </c>
      <c r="E2906" t="s">
        <v>2499</v>
      </c>
      <c r="F2906">
        <v>8514</v>
      </c>
      <c r="G2906" t="s">
        <v>8138</v>
      </c>
      <c r="H2906">
        <v>1729146343</v>
      </c>
      <c r="I2906" t="s">
        <v>1311</v>
      </c>
      <c r="J2906" t="s">
        <v>274</v>
      </c>
      <c r="K2906" t="s">
        <v>152</v>
      </c>
      <c r="L2906">
        <v>0</v>
      </c>
      <c r="M2906">
        <v>0</v>
      </c>
      <c r="P2906" s="31" t="str">
        <f t="shared" si="138"/>
        <v>Confidence Ho Hall (Dr. Jahangir)</v>
      </c>
    </row>
    <row r="2907" spans="1:16" hidden="1">
      <c r="A2907" t="str">
        <f t="shared" si="136"/>
        <v>14-470</v>
      </c>
      <c r="B2907">
        <f t="shared" si="137"/>
        <v>14</v>
      </c>
      <c r="C2907">
        <v>470</v>
      </c>
      <c r="D2907" t="s">
        <v>58</v>
      </c>
      <c r="E2907" t="s">
        <v>8109</v>
      </c>
      <c r="F2907">
        <v>8498</v>
      </c>
      <c r="G2907" t="s">
        <v>8110</v>
      </c>
      <c r="H2907">
        <v>1972329199</v>
      </c>
      <c r="I2907" t="s">
        <v>1311</v>
      </c>
      <c r="J2907" t="s">
        <v>230</v>
      </c>
      <c r="K2907" t="s">
        <v>133</v>
      </c>
      <c r="L2907" t="s">
        <v>4755</v>
      </c>
      <c r="M2907" t="s">
        <v>8111</v>
      </c>
      <c r="P2907" s="31" t="str">
        <f t="shared" si="138"/>
        <v>Dadu Roku Homoeo Hall (Dr. Humayun Siddika)</v>
      </c>
    </row>
    <row r="2908" spans="1:16" hidden="1">
      <c r="A2908" t="str">
        <f t="shared" si="136"/>
        <v>15-470</v>
      </c>
      <c r="B2908">
        <f t="shared" si="137"/>
        <v>15</v>
      </c>
      <c r="C2908">
        <v>470</v>
      </c>
      <c r="D2908" t="s">
        <v>58</v>
      </c>
      <c r="E2908" t="s">
        <v>8107</v>
      </c>
      <c r="F2908">
        <v>8496</v>
      </c>
      <c r="G2908" t="s">
        <v>8108</v>
      </c>
      <c r="I2908" t="s">
        <v>7906</v>
      </c>
      <c r="J2908" t="s">
        <v>397</v>
      </c>
      <c r="K2908" t="s">
        <v>138</v>
      </c>
      <c r="L2908" t="s">
        <v>8092</v>
      </c>
      <c r="M2908" t="s">
        <v>8092</v>
      </c>
      <c r="P2908" s="31" t="str">
        <f t="shared" si="138"/>
        <v>Denas Ho Hall (Pro.Denas)</v>
      </c>
    </row>
    <row r="2909" spans="1:16" hidden="1">
      <c r="A2909" t="str">
        <f t="shared" si="136"/>
        <v>16-470</v>
      </c>
      <c r="B2909">
        <f t="shared" si="137"/>
        <v>16</v>
      </c>
      <c r="C2909">
        <v>470</v>
      </c>
      <c r="D2909" t="s">
        <v>58</v>
      </c>
      <c r="E2909" t="s">
        <v>14544</v>
      </c>
      <c r="F2909">
        <v>12534</v>
      </c>
      <c r="G2909" t="s">
        <v>14545</v>
      </c>
      <c r="H2909">
        <v>1777366811</v>
      </c>
      <c r="I2909" t="s">
        <v>131</v>
      </c>
      <c r="J2909" t="s">
        <v>9573</v>
      </c>
      <c r="K2909" t="s">
        <v>133</v>
      </c>
      <c r="L2909" t="s">
        <v>8019</v>
      </c>
      <c r="M2909" t="s">
        <v>5951</v>
      </c>
      <c r="P2909" s="31" t="str">
        <f t="shared" si="138"/>
        <v>Farhanas Homoeo Points (Dr.Farhana)</v>
      </c>
    </row>
    <row r="2910" spans="1:16" hidden="1">
      <c r="A2910" t="str">
        <f t="shared" si="136"/>
        <v>17-470</v>
      </c>
      <c r="B2910">
        <f t="shared" si="137"/>
        <v>17</v>
      </c>
      <c r="C2910">
        <v>470</v>
      </c>
      <c r="D2910" t="s">
        <v>58</v>
      </c>
      <c r="E2910" t="s">
        <v>15402</v>
      </c>
      <c r="F2910">
        <v>12935</v>
      </c>
      <c r="G2910" t="s">
        <v>15403</v>
      </c>
      <c r="H2910">
        <v>1724256965</v>
      </c>
      <c r="I2910" t="s">
        <v>131</v>
      </c>
      <c r="J2910" t="s">
        <v>2537</v>
      </c>
      <c r="K2910" t="s">
        <v>133</v>
      </c>
      <c r="L2910" t="s">
        <v>8092</v>
      </c>
      <c r="M2910" t="s">
        <v>8092</v>
      </c>
      <c r="P2910" s="31" t="str">
        <f t="shared" si="138"/>
        <v>Farid Homoeo Hall (Dr.Jahidul Rahman)</v>
      </c>
    </row>
    <row r="2911" spans="1:16" hidden="1">
      <c r="A2911" t="str">
        <f t="shared" si="136"/>
        <v>18-470</v>
      </c>
      <c r="B2911">
        <f t="shared" si="137"/>
        <v>18</v>
      </c>
      <c r="C2911">
        <v>470</v>
      </c>
      <c r="D2911" t="s">
        <v>58</v>
      </c>
      <c r="E2911" t="s">
        <v>16956</v>
      </c>
      <c r="F2911">
        <v>13644</v>
      </c>
      <c r="G2911" t="s">
        <v>16957</v>
      </c>
      <c r="H2911">
        <v>1990592597</v>
      </c>
      <c r="I2911" t="s">
        <v>131</v>
      </c>
      <c r="J2911" t="s">
        <v>9787</v>
      </c>
      <c r="K2911" t="s">
        <v>152</v>
      </c>
      <c r="L2911" t="s">
        <v>8019</v>
      </c>
      <c r="M2911" t="s">
        <v>19057</v>
      </c>
      <c r="P2911" s="31" t="str">
        <f t="shared" si="138"/>
        <v>Ferdushi Homoeo Hall (Dr.Ferdushi Begam)</v>
      </c>
    </row>
    <row r="2912" spans="1:16" hidden="1">
      <c r="A2912" t="str">
        <f t="shared" si="136"/>
        <v>19-470</v>
      </c>
      <c r="B2912">
        <f t="shared" si="137"/>
        <v>19</v>
      </c>
      <c r="C2912">
        <v>470</v>
      </c>
      <c r="D2912" t="s">
        <v>58</v>
      </c>
      <c r="E2912" t="s">
        <v>8045</v>
      </c>
      <c r="F2912">
        <v>8468</v>
      </c>
      <c r="G2912" t="s">
        <v>7738</v>
      </c>
      <c r="H2912">
        <v>1681909195</v>
      </c>
      <c r="I2912" t="s">
        <v>8046</v>
      </c>
      <c r="J2912" t="s">
        <v>172</v>
      </c>
      <c r="K2912" t="s">
        <v>133</v>
      </c>
      <c r="L2912" t="s">
        <v>8039</v>
      </c>
      <c r="M2912" t="s">
        <v>8047</v>
      </c>
      <c r="N2912" t="s">
        <v>13355</v>
      </c>
      <c r="P2912" s="31" t="str">
        <f t="shared" si="138"/>
        <v>Habib Homoeo Hall (Dr. Sanaullah)</v>
      </c>
    </row>
    <row r="2913" spans="1:16" hidden="1">
      <c r="A2913" t="str">
        <f t="shared" si="136"/>
        <v>20-470</v>
      </c>
      <c r="B2913">
        <f t="shared" si="137"/>
        <v>20</v>
      </c>
      <c r="C2913">
        <v>470</v>
      </c>
      <c r="D2913" t="s">
        <v>58</v>
      </c>
      <c r="E2913" t="s">
        <v>2600</v>
      </c>
      <c r="F2913">
        <v>8528</v>
      </c>
      <c r="G2913" t="s">
        <v>8160</v>
      </c>
      <c r="H2913">
        <v>1819485834</v>
      </c>
      <c r="I2913" t="s">
        <v>1311</v>
      </c>
      <c r="J2913" t="s">
        <v>274</v>
      </c>
      <c r="K2913" t="s">
        <v>138</v>
      </c>
      <c r="L2913" t="s">
        <v>8161</v>
      </c>
      <c r="M2913" t="s">
        <v>57</v>
      </c>
      <c r="P2913" s="31" t="str">
        <f t="shared" si="138"/>
        <v>Helal Ho Hall (Dr. Samsul Haque)</v>
      </c>
    </row>
    <row r="2914" spans="1:16" hidden="1">
      <c r="A2914" t="str">
        <f t="shared" si="136"/>
        <v>21-470</v>
      </c>
      <c r="B2914">
        <f t="shared" si="137"/>
        <v>21</v>
      </c>
      <c r="C2914">
        <v>470</v>
      </c>
      <c r="D2914" t="s">
        <v>58</v>
      </c>
      <c r="E2914" t="s">
        <v>8079</v>
      </c>
      <c r="F2914">
        <v>8481</v>
      </c>
      <c r="G2914" t="s">
        <v>2014</v>
      </c>
      <c r="H2914">
        <v>1740509624</v>
      </c>
      <c r="I2914" t="s">
        <v>7906</v>
      </c>
      <c r="J2914" t="s">
        <v>397</v>
      </c>
      <c r="K2914" t="s">
        <v>138</v>
      </c>
      <c r="L2914" t="s">
        <v>8077</v>
      </c>
      <c r="M2914" t="s">
        <v>8078</v>
      </c>
      <c r="N2914" t="s">
        <v>13355</v>
      </c>
      <c r="P2914" s="31" t="str">
        <f t="shared" si="138"/>
        <v>Helal Homoeo Hall (Pro. Helal Uddin)</v>
      </c>
    </row>
    <row r="2915" spans="1:16" hidden="1">
      <c r="A2915" t="str">
        <f t="shared" si="136"/>
        <v>22-470</v>
      </c>
      <c r="B2915">
        <f t="shared" si="137"/>
        <v>22</v>
      </c>
      <c r="C2915">
        <v>470</v>
      </c>
      <c r="D2915" t="s">
        <v>58</v>
      </c>
      <c r="E2915" t="s">
        <v>8027</v>
      </c>
      <c r="F2915">
        <v>8458</v>
      </c>
      <c r="G2915" t="s">
        <v>8028</v>
      </c>
      <c r="H2915">
        <v>1711030740</v>
      </c>
      <c r="I2915" t="s">
        <v>1311</v>
      </c>
      <c r="J2915" t="s">
        <v>132</v>
      </c>
      <c r="K2915" t="s">
        <v>152</v>
      </c>
      <c r="L2915" t="s">
        <v>8023</v>
      </c>
      <c r="M2915" t="s">
        <v>8029</v>
      </c>
      <c r="P2915" s="31" t="str">
        <f t="shared" si="138"/>
        <v>Homeo Bedhan (Dr. Sayfulla)</v>
      </c>
    </row>
    <row r="2916" spans="1:16" hidden="1">
      <c r="A2916" t="str">
        <f t="shared" si="136"/>
        <v>23-470</v>
      </c>
      <c r="B2916">
        <f t="shared" si="137"/>
        <v>23</v>
      </c>
      <c r="C2916">
        <v>470</v>
      </c>
      <c r="D2916" t="s">
        <v>58</v>
      </c>
      <c r="E2916" t="s">
        <v>8129</v>
      </c>
      <c r="F2916">
        <v>8510</v>
      </c>
      <c r="G2916" t="s">
        <v>8130</v>
      </c>
      <c r="H2916">
        <v>1720067048</v>
      </c>
      <c r="I2916" t="s">
        <v>1311</v>
      </c>
      <c r="J2916" t="s">
        <v>230</v>
      </c>
      <c r="K2916" t="s">
        <v>152</v>
      </c>
      <c r="L2916" t="s">
        <v>8131</v>
      </c>
      <c r="M2916" t="s">
        <v>57</v>
      </c>
      <c r="P2916" s="31" t="str">
        <f t="shared" si="138"/>
        <v>Homio Life (Dr. Bibekananda Dash)</v>
      </c>
    </row>
    <row r="2917" spans="1:16" hidden="1">
      <c r="A2917" t="str">
        <f t="shared" si="136"/>
        <v>24-470</v>
      </c>
      <c r="B2917">
        <f t="shared" si="137"/>
        <v>24</v>
      </c>
      <c r="C2917">
        <v>470</v>
      </c>
      <c r="D2917" t="s">
        <v>58</v>
      </c>
      <c r="E2917" t="s">
        <v>8144</v>
      </c>
      <c r="F2917">
        <v>8520</v>
      </c>
      <c r="G2917" t="s">
        <v>8145</v>
      </c>
      <c r="H2917">
        <v>1728386379</v>
      </c>
      <c r="I2917" t="s">
        <v>1311</v>
      </c>
      <c r="J2917" t="s">
        <v>274</v>
      </c>
      <c r="K2917" t="s">
        <v>133</v>
      </c>
      <c r="L2917" t="s">
        <v>8131</v>
      </c>
      <c r="M2917" t="s">
        <v>57</v>
      </c>
      <c r="N2917" t="s">
        <v>13355</v>
      </c>
      <c r="P2917" s="31" t="str">
        <f t="shared" si="138"/>
        <v>Hosen Homoeo Hall (Dr. Rezaul)</v>
      </c>
    </row>
    <row r="2918" spans="1:16" hidden="1">
      <c r="A2918" t="str">
        <f t="shared" si="136"/>
        <v>25-470</v>
      </c>
      <c r="B2918">
        <f t="shared" si="137"/>
        <v>25</v>
      </c>
      <c r="C2918">
        <v>470</v>
      </c>
      <c r="D2918" t="s">
        <v>58</v>
      </c>
      <c r="E2918" t="s">
        <v>8118</v>
      </c>
      <c r="F2918">
        <v>8504</v>
      </c>
      <c r="G2918" t="s">
        <v>6911</v>
      </c>
      <c r="H2918">
        <v>1670691788</v>
      </c>
      <c r="I2918" t="s">
        <v>8076</v>
      </c>
      <c r="J2918" t="s">
        <v>230</v>
      </c>
      <c r="K2918" t="s">
        <v>133</v>
      </c>
      <c r="L2918" t="s">
        <v>8077</v>
      </c>
      <c r="M2918" t="s">
        <v>8078</v>
      </c>
      <c r="P2918" s="31" t="str">
        <f t="shared" si="138"/>
        <v>Jahangir Homoeo Hall (Dr. Mohamad Jahangir)</v>
      </c>
    </row>
    <row r="2919" spans="1:16" hidden="1">
      <c r="A2919" t="str">
        <f t="shared" si="136"/>
        <v>26-470</v>
      </c>
      <c r="B2919">
        <f t="shared" si="137"/>
        <v>26</v>
      </c>
      <c r="C2919">
        <v>470</v>
      </c>
      <c r="D2919" t="s">
        <v>58</v>
      </c>
      <c r="E2919" t="s">
        <v>8067</v>
      </c>
      <c r="F2919">
        <v>8477</v>
      </c>
      <c r="G2919" t="s">
        <v>8068</v>
      </c>
      <c r="H2919">
        <v>1842126271</v>
      </c>
      <c r="I2919" t="s">
        <v>1540</v>
      </c>
      <c r="J2919" t="s">
        <v>172</v>
      </c>
      <c r="K2919" t="s">
        <v>138</v>
      </c>
      <c r="L2919" t="s">
        <v>8019</v>
      </c>
      <c r="M2919" t="s">
        <v>8069</v>
      </c>
      <c r="P2919" s="31" t="str">
        <f t="shared" si="138"/>
        <v>Janani Homoeo Health Care (Dr. Sharif Molla)</v>
      </c>
    </row>
    <row r="2920" spans="1:16" hidden="1">
      <c r="A2920" t="str">
        <f t="shared" si="136"/>
        <v>27-470</v>
      </c>
      <c r="B2920">
        <f t="shared" si="137"/>
        <v>27</v>
      </c>
      <c r="C2920">
        <v>470</v>
      </c>
      <c r="D2920" t="s">
        <v>58</v>
      </c>
      <c r="E2920" t="s">
        <v>10399</v>
      </c>
      <c r="F2920">
        <v>10567</v>
      </c>
      <c r="G2920" t="s">
        <v>10400</v>
      </c>
      <c r="H2920">
        <v>1819219690</v>
      </c>
      <c r="I2920" t="s">
        <v>253</v>
      </c>
      <c r="J2920" t="s">
        <v>3178</v>
      </c>
      <c r="K2920" t="s">
        <v>152</v>
      </c>
      <c r="L2920" t="s">
        <v>10308</v>
      </c>
      <c r="M2920" t="s">
        <v>10308</v>
      </c>
      <c r="P2920" s="31" t="str">
        <f t="shared" si="138"/>
        <v>Jugantar Homoeo Clinic (Dr.Sakhawat Hossain Bhuiyan)</v>
      </c>
    </row>
    <row r="2921" spans="1:16" hidden="1">
      <c r="A2921" t="str">
        <f t="shared" si="136"/>
        <v>28-470</v>
      </c>
      <c r="B2921">
        <f t="shared" si="137"/>
        <v>28</v>
      </c>
      <c r="C2921">
        <v>470</v>
      </c>
      <c r="D2921" t="s">
        <v>58</v>
      </c>
      <c r="E2921" t="s">
        <v>8009</v>
      </c>
      <c r="F2921">
        <v>8452</v>
      </c>
      <c r="G2921" t="s">
        <v>8010</v>
      </c>
      <c r="H2921">
        <v>1920709115</v>
      </c>
      <c r="I2921" t="s">
        <v>1311</v>
      </c>
      <c r="J2921" t="s">
        <v>132</v>
      </c>
      <c r="K2921" t="s">
        <v>133</v>
      </c>
      <c r="L2921" t="s">
        <v>8004</v>
      </c>
      <c r="M2921" t="s">
        <v>8011</v>
      </c>
      <c r="P2921" s="31" t="str">
        <f t="shared" si="138"/>
        <v>Kalpotoru Homoeo Hall (Dr. Jonto Komar)</v>
      </c>
    </row>
    <row r="2922" spans="1:16" hidden="1">
      <c r="A2922" t="str">
        <f t="shared" si="136"/>
        <v>29-470</v>
      </c>
      <c r="B2922">
        <f t="shared" si="137"/>
        <v>29</v>
      </c>
      <c r="C2922">
        <v>470</v>
      </c>
      <c r="D2922" t="s">
        <v>58</v>
      </c>
      <c r="E2922" t="s">
        <v>8057</v>
      </c>
      <c r="F2922">
        <v>8473</v>
      </c>
      <c r="G2922" t="s">
        <v>8058</v>
      </c>
      <c r="H2922">
        <v>1919415002</v>
      </c>
      <c r="I2922" t="s">
        <v>1311</v>
      </c>
      <c r="J2922" t="s">
        <v>172</v>
      </c>
      <c r="K2922" t="s">
        <v>152</v>
      </c>
      <c r="L2922" t="s">
        <v>8019</v>
      </c>
      <c r="M2922" t="s">
        <v>8059</v>
      </c>
      <c r="P2922" s="31" t="str">
        <f t="shared" si="138"/>
        <v>Kent Homoeo Pharmacy (Dr. Jahudur Rahman)</v>
      </c>
    </row>
    <row r="2923" spans="1:16" hidden="1">
      <c r="A2923" t="str">
        <f t="shared" si="136"/>
        <v>30-470</v>
      </c>
      <c r="B2923">
        <f t="shared" si="137"/>
        <v>30</v>
      </c>
      <c r="C2923">
        <v>470</v>
      </c>
      <c r="D2923" t="s">
        <v>58</v>
      </c>
      <c r="E2923" t="s">
        <v>3546</v>
      </c>
      <c r="F2923">
        <v>13115</v>
      </c>
      <c r="G2923" t="s">
        <v>15789</v>
      </c>
      <c r="H2923">
        <v>1786292144</v>
      </c>
      <c r="I2923" t="s">
        <v>131</v>
      </c>
      <c r="J2923" t="s">
        <v>2596</v>
      </c>
      <c r="K2923" t="s">
        <v>152</v>
      </c>
      <c r="L2923" t="s">
        <v>19058</v>
      </c>
      <c r="M2923" t="s">
        <v>19058</v>
      </c>
      <c r="P2923" s="31" t="str">
        <f t="shared" si="138"/>
        <v>Khan Homoeo Hall-2 (Dr.Saiful Islam)</v>
      </c>
    </row>
    <row r="2924" spans="1:16" hidden="1">
      <c r="A2924" t="str">
        <f t="shared" si="136"/>
        <v>31-470</v>
      </c>
      <c r="B2924">
        <f t="shared" si="137"/>
        <v>31</v>
      </c>
      <c r="C2924">
        <v>470</v>
      </c>
      <c r="D2924" t="s">
        <v>58</v>
      </c>
      <c r="E2924" t="s">
        <v>8136</v>
      </c>
      <c r="F2924">
        <v>8513</v>
      </c>
      <c r="G2924" t="s">
        <v>8137</v>
      </c>
      <c r="H2924">
        <v>1727949292</v>
      </c>
      <c r="I2924" t="s">
        <v>1311</v>
      </c>
      <c r="J2924" t="s">
        <v>274</v>
      </c>
      <c r="K2924" t="s">
        <v>133</v>
      </c>
      <c r="L2924">
        <v>0</v>
      </c>
      <c r="M2924">
        <v>0</v>
      </c>
      <c r="N2924" t="s">
        <v>12126</v>
      </c>
      <c r="P2924" s="31" t="str">
        <f t="shared" si="138"/>
        <v>Luna Homoeo Hall (Dr. Halima Akter)</v>
      </c>
    </row>
    <row r="2925" spans="1:16" hidden="1">
      <c r="A2925" t="str">
        <f t="shared" si="136"/>
        <v>32-470</v>
      </c>
      <c r="B2925">
        <f t="shared" si="137"/>
        <v>32</v>
      </c>
      <c r="C2925">
        <v>470</v>
      </c>
      <c r="D2925" t="s">
        <v>58</v>
      </c>
      <c r="E2925" t="s">
        <v>8048</v>
      </c>
      <c r="F2925">
        <v>8470</v>
      </c>
      <c r="G2925" t="s">
        <v>8049</v>
      </c>
      <c r="H2925">
        <v>1715097261</v>
      </c>
      <c r="I2925" t="s">
        <v>1311</v>
      </c>
      <c r="J2925" t="s">
        <v>172</v>
      </c>
      <c r="K2925" t="s">
        <v>133</v>
      </c>
      <c r="L2925" t="s">
        <v>8050</v>
      </c>
      <c r="M2925" t="s">
        <v>416</v>
      </c>
      <c r="P2925" s="31" t="str">
        <f t="shared" si="138"/>
        <v>M.S Homoeo Hall (Dr. Prodip Kumar)</v>
      </c>
    </row>
    <row r="2926" spans="1:16" hidden="1">
      <c r="A2926" t="str">
        <f t="shared" si="136"/>
        <v>33-470</v>
      </c>
      <c r="B2926">
        <f t="shared" si="137"/>
        <v>33</v>
      </c>
      <c r="C2926">
        <v>470</v>
      </c>
      <c r="D2926" t="s">
        <v>58</v>
      </c>
      <c r="E2926" t="s">
        <v>8098</v>
      </c>
      <c r="F2926">
        <v>8492</v>
      </c>
      <c r="G2926" t="s">
        <v>3840</v>
      </c>
      <c r="H2926">
        <v>1738577664</v>
      </c>
      <c r="I2926" t="s">
        <v>7906</v>
      </c>
      <c r="J2926" t="s">
        <v>397</v>
      </c>
      <c r="K2926" t="s">
        <v>138</v>
      </c>
      <c r="L2926" t="s">
        <v>8092</v>
      </c>
      <c r="M2926" t="s">
        <v>8099</v>
      </c>
      <c r="N2926" t="s">
        <v>13355</v>
      </c>
      <c r="P2926" s="31" t="str">
        <f t="shared" si="138"/>
        <v>Ma Baba Homoeo Hall (Pro. Soyeb Hossain)</v>
      </c>
    </row>
    <row r="2927" spans="1:16" hidden="1">
      <c r="A2927" t="str">
        <f t="shared" si="136"/>
        <v>34-470</v>
      </c>
      <c r="B2927">
        <f t="shared" si="137"/>
        <v>34</v>
      </c>
      <c r="C2927">
        <v>470</v>
      </c>
      <c r="D2927" t="s">
        <v>58</v>
      </c>
      <c r="E2927" t="s">
        <v>8064</v>
      </c>
      <c r="F2927">
        <v>8476</v>
      </c>
      <c r="G2927" t="s">
        <v>8065</v>
      </c>
      <c r="H2927">
        <v>1916277752</v>
      </c>
      <c r="I2927" t="s">
        <v>1311</v>
      </c>
      <c r="J2927" t="s">
        <v>172</v>
      </c>
      <c r="K2927" t="s">
        <v>133</v>
      </c>
      <c r="L2927" t="s">
        <v>8019</v>
      </c>
      <c r="M2927" t="s">
        <v>8066</v>
      </c>
      <c r="P2927" s="31" t="str">
        <f t="shared" si="138"/>
        <v>Ma O Sisu Homoeo Clinic (Dr. Hasina Akter)</v>
      </c>
    </row>
    <row r="2928" spans="1:16" hidden="1">
      <c r="A2928" t="str">
        <f t="shared" si="136"/>
        <v>35-470</v>
      </c>
      <c r="B2928">
        <f t="shared" si="137"/>
        <v>35</v>
      </c>
      <c r="C2928">
        <v>470</v>
      </c>
      <c r="D2928" t="s">
        <v>58</v>
      </c>
      <c r="E2928" t="s">
        <v>8139</v>
      </c>
      <c r="F2928">
        <v>8516</v>
      </c>
      <c r="G2928" t="s">
        <v>8140</v>
      </c>
      <c r="H2928">
        <v>1712180610</v>
      </c>
      <c r="I2928" t="s">
        <v>1311</v>
      </c>
      <c r="J2928" t="s">
        <v>274</v>
      </c>
      <c r="K2928" t="s">
        <v>133</v>
      </c>
      <c r="L2928">
        <v>0</v>
      </c>
      <c r="M2928">
        <v>0</v>
      </c>
      <c r="P2928" s="31" t="str">
        <f t="shared" si="138"/>
        <v>Maa Ho Hall (Dr. Akidul Islam)</v>
      </c>
    </row>
    <row r="2929" spans="1:16" hidden="1">
      <c r="A2929" t="str">
        <f t="shared" si="136"/>
        <v>36-470</v>
      </c>
      <c r="B2929">
        <f t="shared" si="137"/>
        <v>36</v>
      </c>
      <c r="C2929">
        <v>470</v>
      </c>
      <c r="D2929" t="s">
        <v>58</v>
      </c>
      <c r="E2929" t="s">
        <v>8090</v>
      </c>
      <c r="F2929">
        <v>8489</v>
      </c>
      <c r="G2929" t="s">
        <v>8091</v>
      </c>
      <c r="H2929">
        <v>1940458512</v>
      </c>
      <c r="I2929" t="s">
        <v>1540</v>
      </c>
      <c r="J2929" t="s">
        <v>397</v>
      </c>
      <c r="K2929" t="s">
        <v>133</v>
      </c>
      <c r="L2929" t="s">
        <v>8092</v>
      </c>
      <c r="M2929" t="s">
        <v>8092</v>
      </c>
      <c r="P2929" s="31" t="str">
        <f t="shared" si="138"/>
        <v>Maa Homoeo Hall-2 (Dr.Nure Jannat)</v>
      </c>
    </row>
    <row r="2930" spans="1:16" hidden="1">
      <c r="A2930" t="str">
        <f t="shared" si="136"/>
        <v>37-470</v>
      </c>
      <c r="B2930">
        <f t="shared" si="137"/>
        <v>37</v>
      </c>
      <c r="C2930">
        <v>470</v>
      </c>
      <c r="D2930" t="s">
        <v>58</v>
      </c>
      <c r="E2930" t="s">
        <v>8142</v>
      </c>
      <c r="F2930">
        <v>8518</v>
      </c>
      <c r="G2930" t="s">
        <v>8143</v>
      </c>
      <c r="H2930">
        <v>248110286</v>
      </c>
      <c r="I2930" t="s">
        <v>1311</v>
      </c>
      <c r="J2930" t="s">
        <v>274</v>
      </c>
      <c r="K2930" t="s">
        <v>152</v>
      </c>
      <c r="L2930" t="s">
        <v>8097</v>
      </c>
      <c r="M2930" t="s">
        <v>57</v>
      </c>
      <c r="P2930" s="31" t="str">
        <f t="shared" si="138"/>
        <v>Mabitrom Ho Hall (Pro Khorshed Alam)</v>
      </c>
    </row>
    <row r="2931" spans="1:16" hidden="1">
      <c r="A2931" t="str">
        <f t="shared" si="136"/>
        <v>38-470</v>
      </c>
      <c r="B2931">
        <f t="shared" si="137"/>
        <v>38</v>
      </c>
      <c r="C2931">
        <v>470</v>
      </c>
      <c r="D2931" t="s">
        <v>58</v>
      </c>
      <c r="E2931" t="s">
        <v>8021</v>
      </c>
      <c r="F2931">
        <v>8456</v>
      </c>
      <c r="G2931" t="s">
        <v>8022</v>
      </c>
      <c r="H2931">
        <v>1817523298</v>
      </c>
      <c r="I2931" t="s">
        <v>7906</v>
      </c>
      <c r="J2931" t="s">
        <v>132</v>
      </c>
      <c r="K2931" t="s">
        <v>133</v>
      </c>
      <c r="L2931" t="s">
        <v>8023</v>
      </c>
      <c r="M2931" t="s">
        <v>8024</v>
      </c>
      <c r="N2931" t="s">
        <v>13355</v>
      </c>
      <c r="P2931" s="31" t="str">
        <f t="shared" si="138"/>
        <v>Mahatap Pharmacy (Dr. Mahatap Hossain)</v>
      </c>
    </row>
    <row r="2932" spans="1:16" hidden="1">
      <c r="A2932" t="str">
        <f t="shared" si="136"/>
        <v>39-470</v>
      </c>
      <c r="B2932">
        <f t="shared" si="137"/>
        <v>39</v>
      </c>
      <c r="C2932">
        <v>470</v>
      </c>
      <c r="D2932" t="s">
        <v>58</v>
      </c>
      <c r="E2932" t="s">
        <v>8060</v>
      </c>
      <c r="F2932">
        <v>8474</v>
      </c>
      <c r="G2932" t="s">
        <v>8061</v>
      </c>
      <c r="H2932">
        <v>1917769207</v>
      </c>
      <c r="I2932" t="s">
        <v>1311</v>
      </c>
      <c r="J2932" t="s">
        <v>172</v>
      </c>
      <c r="K2932" t="s">
        <v>133</v>
      </c>
      <c r="L2932" t="s">
        <v>4755</v>
      </c>
      <c r="M2932" t="s">
        <v>416</v>
      </c>
      <c r="P2932" s="31" t="str">
        <f t="shared" si="138"/>
        <v>Mahmud Homoeo Pharmacy (Mr. M Hossain)</v>
      </c>
    </row>
    <row r="2933" spans="1:16" hidden="1">
      <c r="A2933" t="str">
        <f t="shared" si="136"/>
        <v>40-470</v>
      </c>
      <c r="B2933">
        <f t="shared" si="137"/>
        <v>40</v>
      </c>
      <c r="C2933">
        <v>470</v>
      </c>
      <c r="D2933" t="s">
        <v>58</v>
      </c>
      <c r="E2933" t="s">
        <v>8154</v>
      </c>
      <c r="F2933">
        <v>8525</v>
      </c>
      <c r="G2933" t="s">
        <v>8155</v>
      </c>
      <c r="H2933">
        <v>1913520699</v>
      </c>
      <c r="I2933" t="s">
        <v>1311</v>
      </c>
      <c r="J2933" t="s">
        <v>274</v>
      </c>
      <c r="K2933" t="s">
        <v>152</v>
      </c>
      <c r="L2933" t="s">
        <v>8097</v>
      </c>
      <c r="M2933" t="s">
        <v>57</v>
      </c>
      <c r="P2933" s="31" t="str">
        <f t="shared" si="138"/>
        <v>Mahmuda Ho Hall (Dr. Mahmuda)</v>
      </c>
    </row>
    <row r="2934" spans="1:16" hidden="1">
      <c r="A2934" t="str">
        <f t="shared" si="136"/>
        <v>41-470</v>
      </c>
      <c r="B2934">
        <f t="shared" si="137"/>
        <v>41</v>
      </c>
      <c r="C2934">
        <v>470</v>
      </c>
      <c r="D2934" t="s">
        <v>58</v>
      </c>
      <c r="E2934" t="s">
        <v>8141</v>
      </c>
      <c r="F2934">
        <v>8517</v>
      </c>
      <c r="G2934" t="s">
        <v>1065</v>
      </c>
      <c r="H2934">
        <v>1716638313</v>
      </c>
      <c r="I2934" t="s">
        <v>1311</v>
      </c>
      <c r="J2934" t="s">
        <v>274</v>
      </c>
      <c r="K2934" t="s">
        <v>152</v>
      </c>
      <c r="L2934">
        <v>0</v>
      </c>
      <c r="M2934">
        <v>0</v>
      </c>
      <c r="P2934" s="31" t="str">
        <f t="shared" si="138"/>
        <v>Mamun Homoeo Hall (Dr. Monowar Hossain)</v>
      </c>
    </row>
    <row r="2935" spans="1:16" hidden="1">
      <c r="A2935" t="str">
        <f t="shared" si="136"/>
        <v>42-470</v>
      </c>
      <c r="B2935">
        <f t="shared" si="137"/>
        <v>42</v>
      </c>
      <c r="C2935">
        <v>470</v>
      </c>
      <c r="D2935" t="s">
        <v>58</v>
      </c>
      <c r="E2935" t="s">
        <v>8080</v>
      </c>
      <c r="F2935">
        <v>8482</v>
      </c>
      <c r="G2935" t="s">
        <v>8081</v>
      </c>
      <c r="H2935">
        <v>1744290524</v>
      </c>
      <c r="I2935" t="s">
        <v>7906</v>
      </c>
      <c r="J2935" t="s">
        <v>397</v>
      </c>
      <c r="K2935" t="s">
        <v>138</v>
      </c>
      <c r="L2935" t="s">
        <v>8077</v>
      </c>
      <c r="M2935" t="s">
        <v>8078</v>
      </c>
      <c r="N2935" t="s">
        <v>13355</v>
      </c>
      <c r="P2935" s="31" t="str">
        <f t="shared" si="138"/>
        <v>Marin Ho Hall (Pro. Helal)</v>
      </c>
    </row>
    <row r="2936" spans="1:16" hidden="1">
      <c r="A2936" t="str">
        <f t="shared" si="136"/>
        <v>43-470</v>
      </c>
      <c r="B2936">
        <f t="shared" si="137"/>
        <v>43</v>
      </c>
      <c r="C2936">
        <v>470</v>
      </c>
      <c r="D2936" t="s">
        <v>58</v>
      </c>
      <c r="E2936" t="s">
        <v>8088</v>
      </c>
      <c r="F2936">
        <v>8487</v>
      </c>
      <c r="G2936" t="s">
        <v>8089</v>
      </c>
      <c r="I2936" t="s">
        <v>7906</v>
      </c>
      <c r="J2936" t="s">
        <v>397</v>
      </c>
      <c r="K2936" t="s">
        <v>133</v>
      </c>
      <c r="L2936" t="s">
        <v>8077</v>
      </c>
      <c r="M2936" t="s">
        <v>8078</v>
      </c>
      <c r="P2936" s="31" t="str">
        <f t="shared" si="138"/>
        <v>Mehedi Ho Hall (Dadon Lai)</v>
      </c>
    </row>
    <row r="2937" spans="1:16" hidden="1">
      <c r="A2937" t="str">
        <f t="shared" si="136"/>
        <v>44-470</v>
      </c>
      <c r="B2937">
        <f t="shared" si="137"/>
        <v>44</v>
      </c>
      <c r="C2937">
        <v>470</v>
      </c>
      <c r="D2937" t="s">
        <v>58</v>
      </c>
      <c r="E2937" t="s">
        <v>8152</v>
      </c>
      <c r="F2937">
        <v>8524</v>
      </c>
      <c r="G2937" t="s">
        <v>8153</v>
      </c>
      <c r="H2937">
        <v>1920938270</v>
      </c>
      <c r="I2937" t="s">
        <v>1311</v>
      </c>
      <c r="J2937" t="s">
        <v>274</v>
      </c>
      <c r="K2937" t="s">
        <v>152</v>
      </c>
      <c r="L2937" t="s">
        <v>8097</v>
      </c>
      <c r="M2937" t="s">
        <v>57</v>
      </c>
      <c r="P2937" s="31" t="str">
        <f t="shared" si="138"/>
        <v>Mehedi Homoeo Pharmacy (Dr. Mehedi Hasan)</v>
      </c>
    </row>
    <row r="2938" spans="1:16" hidden="1">
      <c r="A2938" t="str">
        <f t="shared" si="136"/>
        <v>45-470</v>
      </c>
      <c r="B2938">
        <f t="shared" si="137"/>
        <v>45</v>
      </c>
      <c r="C2938">
        <v>470</v>
      </c>
      <c r="D2938" t="s">
        <v>58</v>
      </c>
      <c r="E2938" t="s">
        <v>14736</v>
      </c>
      <c r="F2938">
        <v>12625</v>
      </c>
      <c r="G2938" t="s">
        <v>14737</v>
      </c>
      <c r="H2938">
        <v>1913307130</v>
      </c>
      <c r="I2938" t="s">
        <v>131</v>
      </c>
      <c r="J2938" t="s">
        <v>132</v>
      </c>
      <c r="K2938" t="s">
        <v>133</v>
      </c>
      <c r="L2938" t="s">
        <v>8092</v>
      </c>
      <c r="M2938" t="s">
        <v>14738</v>
      </c>
      <c r="P2938" s="31" t="str">
        <f t="shared" si="138"/>
        <v>Mizan Phamracy (Mizanur Rahman)</v>
      </c>
    </row>
    <row r="2939" spans="1:16" hidden="1">
      <c r="A2939" t="str">
        <f t="shared" si="136"/>
        <v>46-470</v>
      </c>
      <c r="B2939">
        <f t="shared" si="137"/>
        <v>46</v>
      </c>
      <c r="C2939">
        <v>470</v>
      </c>
      <c r="D2939" t="s">
        <v>58</v>
      </c>
      <c r="E2939" t="s">
        <v>6211</v>
      </c>
      <c r="F2939">
        <v>8526</v>
      </c>
      <c r="G2939" t="s">
        <v>8156</v>
      </c>
      <c r="H2939">
        <v>1680265890</v>
      </c>
      <c r="I2939" t="s">
        <v>1311</v>
      </c>
      <c r="J2939" t="s">
        <v>274</v>
      </c>
      <c r="K2939" t="s">
        <v>138</v>
      </c>
      <c r="L2939" t="s">
        <v>8092</v>
      </c>
      <c r="M2939" t="s">
        <v>57</v>
      </c>
      <c r="N2939" t="s">
        <v>12092</v>
      </c>
      <c r="P2939" s="31" t="str">
        <f t="shared" si="138"/>
        <v>Mohesh Ho Hall (Dr. Altaf Hossain)</v>
      </c>
    </row>
    <row r="2940" spans="1:16" hidden="1">
      <c r="A2940" t="str">
        <f t="shared" si="136"/>
        <v>47-470</v>
      </c>
      <c r="B2940">
        <f t="shared" si="137"/>
        <v>47</v>
      </c>
      <c r="C2940">
        <v>470</v>
      </c>
      <c r="D2940" t="s">
        <v>58</v>
      </c>
      <c r="E2940" t="s">
        <v>1376</v>
      </c>
      <c r="F2940">
        <v>13702</v>
      </c>
      <c r="G2940" t="s">
        <v>17121</v>
      </c>
      <c r="H2940">
        <v>1937387305</v>
      </c>
      <c r="I2940" t="s">
        <v>131</v>
      </c>
      <c r="J2940" t="s">
        <v>2596</v>
      </c>
      <c r="K2940" t="s">
        <v>133</v>
      </c>
      <c r="L2940" t="s">
        <v>10104</v>
      </c>
      <c r="M2940" t="s">
        <v>17122</v>
      </c>
      <c r="P2940" s="31" t="str">
        <f t="shared" si="138"/>
        <v>Moni Pharmacy (Dr.Liton)</v>
      </c>
    </row>
    <row r="2941" spans="1:16" hidden="1">
      <c r="A2941" t="str">
        <f t="shared" si="136"/>
        <v>48-470</v>
      </c>
      <c r="B2941">
        <f t="shared" si="137"/>
        <v>48</v>
      </c>
      <c r="C2941">
        <v>470</v>
      </c>
      <c r="D2941" t="s">
        <v>58</v>
      </c>
      <c r="E2941" t="s">
        <v>8146</v>
      </c>
      <c r="F2941">
        <v>8521</v>
      </c>
      <c r="G2941" t="s">
        <v>8147</v>
      </c>
      <c r="H2941">
        <v>1940285690</v>
      </c>
      <c r="I2941" t="s">
        <v>1311</v>
      </c>
      <c r="J2941" t="s">
        <v>274</v>
      </c>
      <c r="K2941" t="s">
        <v>152</v>
      </c>
      <c r="L2941" t="s">
        <v>8148</v>
      </c>
      <c r="M2941" t="s">
        <v>57</v>
      </c>
      <c r="P2941" s="31" t="str">
        <f t="shared" si="138"/>
        <v>Monti Ho Hall (Dr. Sefali)</v>
      </c>
    </row>
    <row r="2942" spans="1:16" hidden="1">
      <c r="A2942" t="str">
        <f t="shared" si="136"/>
        <v>49-470</v>
      </c>
      <c r="B2942">
        <f t="shared" si="137"/>
        <v>49</v>
      </c>
      <c r="C2942">
        <v>470</v>
      </c>
      <c r="D2942" t="s">
        <v>58</v>
      </c>
      <c r="E2942" t="s">
        <v>8082</v>
      </c>
      <c r="F2942">
        <v>8483</v>
      </c>
      <c r="G2942" t="s">
        <v>8083</v>
      </c>
      <c r="H2942">
        <v>178966226</v>
      </c>
      <c r="I2942" t="s">
        <v>8076</v>
      </c>
      <c r="J2942" t="s">
        <v>397</v>
      </c>
      <c r="K2942" t="s">
        <v>133</v>
      </c>
      <c r="L2942" t="s">
        <v>8077</v>
      </c>
      <c r="M2942" t="s">
        <v>8078</v>
      </c>
      <c r="N2942" t="s">
        <v>12109</v>
      </c>
      <c r="P2942" s="31" t="str">
        <f t="shared" si="138"/>
        <v>Mostak Homoeo Hall (Dr. Mosfizur Rahman)</v>
      </c>
    </row>
    <row r="2943" spans="1:16" hidden="1">
      <c r="A2943" t="str">
        <f t="shared" si="136"/>
        <v>50-470</v>
      </c>
      <c r="B2943">
        <f t="shared" si="137"/>
        <v>50</v>
      </c>
      <c r="C2943">
        <v>470</v>
      </c>
      <c r="D2943" t="s">
        <v>58</v>
      </c>
      <c r="E2943" t="s">
        <v>8074</v>
      </c>
      <c r="F2943">
        <v>8480</v>
      </c>
      <c r="G2943" t="s">
        <v>8075</v>
      </c>
      <c r="H2943">
        <v>1819239673</v>
      </c>
      <c r="I2943" t="s">
        <v>8076</v>
      </c>
      <c r="J2943" t="s">
        <v>172</v>
      </c>
      <c r="K2943" t="s">
        <v>133</v>
      </c>
      <c r="L2943" t="s">
        <v>8077</v>
      </c>
      <c r="M2943" t="s">
        <v>8078</v>
      </c>
      <c r="P2943" s="31" t="str">
        <f t="shared" si="138"/>
        <v>Motin Homoeo Pharmacy (Dr. Ma Motin)</v>
      </c>
    </row>
    <row r="2944" spans="1:16" hidden="1">
      <c r="A2944" t="str">
        <f t="shared" si="136"/>
        <v>51-470</v>
      </c>
      <c r="B2944">
        <f t="shared" si="137"/>
        <v>51</v>
      </c>
      <c r="C2944">
        <v>470</v>
      </c>
      <c r="D2944" t="s">
        <v>58</v>
      </c>
      <c r="E2944" t="s">
        <v>11284</v>
      </c>
      <c r="F2944">
        <v>10966</v>
      </c>
      <c r="G2944" t="s">
        <v>11285</v>
      </c>
      <c r="H2944">
        <v>1934448086</v>
      </c>
      <c r="I2944">
        <v>0</v>
      </c>
      <c r="J2944">
        <v>0</v>
      </c>
      <c r="K2944" t="s">
        <v>138</v>
      </c>
      <c r="L2944" t="s">
        <v>11286</v>
      </c>
      <c r="M2944" t="s">
        <v>11286</v>
      </c>
      <c r="P2944" s="31" t="str">
        <f t="shared" si="138"/>
        <v>Mpo-Mainul Islam-Gulistan (Self Stock)</v>
      </c>
    </row>
    <row r="2945" spans="1:16" hidden="1">
      <c r="A2945" t="str">
        <f t="shared" si="136"/>
        <v>52-470</v>
      </c>
      <c r="B2945">
        <f t="shared" si="137"/>
        <v>52</v>
      </c>
      <c r="C2945">
        <v>470</v>
      </c>
      <c r="D2945" t="s">
        <v>58</v>
      </c>
      <c r="E2945" t="s">
        <v>8012</v>
      </c>
      <c r="F2945">
        <v>8453</v>
      </c>
      <c r="G2945" t="s">
        <v>17023</v>
      </c>
      <c r="H2945">
        <v>1552450925</v>
      </c>
      <c r="I2945" t="s">
        <v>1540</v>
      </c>
      <c r="J2945" t="s">
        <v>132</v>
      </c>
      <c r="K2945" t="s">
        <v>152</v>
      </c>
      <c r="L2945" t="s">
        <v>8004</v>
      </c>
      <c r="M2945" t="s">
        <v>8013</v>
      </c>
      <c r="P2945" s="31" t="str">
        <f t="shared" si="138"/>
        <v>Munsur Homoeo Hall (Dr. Abdul Kader Khan)</v>
      </c>
    </row>
    <row r="2946" spans="1:16" hidden="1">
      <c r="A2946" t="str">
        <f t="shared" ref="A2946:A3009" si="139">B2946&amp;"-"&amp;C2946</f>
        <v>53-470</v>
      </c>
      <c r="B2946">
        <f t="shared" ref="B2946:B3009" si="140">IF(C2946=C2945,B2945+1,1)</f>
        <v>53</v>
      </c>
      <c r="C2946">
        <v>470</v>
      </c>
      <c r="D2946" t="s">
        <v>58</v>
      </c>
      <c r="E2946" t="s">
        <v>3425</v>
      </c>
      <c r="F2946">
        <v>8519</v>
      </c>
      <c r="G2946" t="s">
        <v>6602</v>
      </c>
      <c r="H2946">
        <v>1920938270</v>
      </c>
      <c r="I2946" t="s">
        <v>1311</v>
      </c>
      <c r="J2946" t="s">
        <v>274</v>
      </c>
      <c r="K2946" t="s">
        <v>133</v>
      </c>
      <c r="L2946" t="s">
        <v>8131</v>
      </c>
      <c r="M2946" t="s">
        <v>57</v>
      </c>
      <c r="P2946" s="31" t="str">
        <f t="shared" ref="P2946:P3009" si="141">PROPER(G2946&amp;" ("&amp;E2946&amp;")")</f>
        <v>Niramoy Ho Hall (Dr. Abdul Hai)</v>
      </c>
    </row>
    <row r="2947" spans="1:16" hidden="1">
      <c r="A2947" t="str">
        <f t="shared" si="139"/>
        <v>54-470</v>
      </c>
      <c r="B2947">
        <f t="shared" si="140"/>
        <v>54</v>
      </c>
      <c r="C2947">
        <v>470</v>
      </c>
      <c r="D2947" t="s">
        <v>58</v>
      </c>
      <c r="E2947" t="s">
        <v>6284</v>
      </c>
      <c r="F2947">
        <v>8506</v>
      </c>
      <c r="G2947" t="s">
        <v>8120</v>
      </c>
      <c r="H2947">
        <v>1712085782</v>
      </c>
      <c r="I2947" t="s">
        <v>1540</v>
      </c>
      <c r="J2947" t="s">
        <v>230</v>
      </c>
      <c r="K2947" t="s">
        <v>152</v>
      </c>
      <c r="L2947" t="s">
        <v>8092</v>
      </c>
      <c r="M2947" t="s">
        <v>8121</v>
      </c>
      <c r="P2947" s="31" t="str">
        <f t="shared" si="141"/>
        <v>Onirban Ho Hall (Dr. Abdus Samad)</v>
      </c>
    </row>
    <row r="2948" spans="1:16" hidden="1">
      <c r="A2948" t="str">
        <f t="shared" si="139"/>
        <v>55-470</v>
      </c>
      <c r="B2948">
        <f t="shared" si="140"/>
        <v>55</v>
      </c>
      <c r="C2948">
        <v>470</v>
      </c>
      <c r="D2948" t="s">
        <v>58</v>
      </c>
      <c r="E2948" t="s">
        <v>8126</v>
      </c>
      <c r="F2948">
        <v>8509</v>
      </c>
      <c r="G2948" t="s">
        <v>8127</v>
      </c>
      <c r="H2948">
        <v>1818873085</v>
      </c>
      <c r="I2948" t="s">
        <v>1311</v>
      </c>
      <c r="J2948" t="s">
        <v>230</v>
      </c>
      <c r="K2948" t="s">
        <v>133</v>
      </c>
      <c r="L2948" t="s">
        <v>8128</v>
      </c>
      <c r="M2948" t="s">
        <v>57</v>
      </c>
      <c r="N2948" t="s">
        <v>13368</v>
      </c>
      <c r="P2948" s="31" t="str">
        <f t="shared" si="141"/>
        <v>Open Ho. Hall (Dr. Shahjahan)</v>
      </c>
    </row>
    <row r="2949" spans="1:16" hidden="1">
      <c r="A2949" t="str">
        <f t="shared" si="139"/>
        <v>56-470</v>
      </c>
      <c r="B2949">
        <f t="shared" si="140"/>
        <v>56</v>
      </c>
      <c r="C2949">
        <v>470</v>
      </c>
      <c r="D2949" t="s">
        <v>58</v>
      </c>
      <c r="E2949" t="s">
        <v>6075</v>
      </c>
      <c r="F2949">
        <v>8471</v>
      </c>
      <c r="G2949" t="s">
        <v>8051</v>
      </c>
      <c r="H2949">
        <v>1782248930</v>
      </c>
      <c r="I2949" t="s">
        <v>1311</v>
      </c>
      <c r="J2949" t="s">
        <v>172</v>
      </c>
      <c r="K2949" t="s">
        <v>152</v>
      </c>
      <c r="L2949" t="s">
        <v>8050</v>
      </c>
      <c r="M2949" t="s">
        <v>8052</v>
      </c>
      <c r="P2949" s="31" t="str">
        <f t="shared" si="141"/>
        <v>Pabna Homoeo Chamber (Dr. Serajul Islam)</v>
      </c>
    </row>
    <row r="2950" spans="1:16" hidden="1">
      <c r="A2950" t="str">
        <f t="shared" si="139"/>
        <v>57-470</v>
      </c>
      <c r="B2950">
        <f t="shared" si="140"/>
        <v>57</v>
      </c>
      <c r="C2950">
        <v>470</v>
      </c>
      <c r="D2950" t="s">
        <v>58</v>
      </c>
      <c r="E2950" t="s">
        <v>11886</v>
      </c>
      <c r="F2950">
        <v>11316</v>
      </c>
      <c r="G2950" t="s">
        <v>11887</v>
      </c>
      <c r="H2950">
        <v>1716728031</v>
      </c>
      <c r="I2950" t="s">
        <v>131</v>
      </c>
      <c r="J2950" t="s">
        <v>2596</v>
      </c>
      <c r="K2950" t="s">
        <v>152</v>
      </c>
      <c r="L2950" t="s">
        <v>8019</v>
      </c>
      <c r="M2950" t="s">
        <v>8019</v>
      </c>
      <c r="N2950" t="s">
        <v>13355</v>
      </c>
      <c r="P2950" s="31" t="str">
        <f t="shared" si="141"/>
        <v>Parents Homoeo Hall (Dr.Mitu)</v>
      </c>
    </row>
    <row r="2951" spans="1:16" hidden="1">
      <c r="A2951" t="str">
        <f t="shared" si="139"/>
        <v>58-470</v>
      </c>
      <c r="B2951">
        <f t="shared" si="140"/>
        <v>58</v>
      </c>
      <c r="C2951">
        <v>470</v>
      </c>
      <c r="D2951" t="s">
        <v>58</v>
      </c>
      <c r="E2951" t="s">
        <v>8036</v>
      </c>
      <c r="F2951">
        <v>8463</v>
      </c>
      <c r="G2951" t="s">
        <v>1154</v>
      </c>
      <c r="H2951">
        <v>1834518130</v>
      </c>
      <c r="I2951" t="s">
        <v>1311</v>
      </c>
      <c r="J2951" t="s">
        <v>132</v>
      </c>
      <c r="K2951" t="s">
        <v>138</v>
      </c>
      <c r="L2951" t="s">
        <v>8033</v>
      </c>
      <c r="M2951" t="s">
        <v>8037</v>
      </c>
      <c r="N2951" t="s">
        <v>3336</v>
      </c>
      <c r="P2951" s="31" t="str">
        <f t="shared" si="141"/>
        <v>Prime Homoeo Hall (Dr. Nasima Akter)</v>
      </c>
    </row>
    <row r="2952" spans="1:16" hidden="1">
      <c r="A2952" t="str">
        <f t="shared" si="139"/>
        <v>59-470</v>
      </c>
      <c r="B2952">
        <f t="shared" si="140"/>
        <v>59</v>
      </c>
      <c r="C2952">
        <v>470</v>
      </c>
      <c r="D2952" t="s">
        <v>58</v>
      </c>
      <c r="E2952" t="s">
        <v>17024</v>
      </c>
      <c r="F2952">
        <v>13653</v>
      </c>
      <c r="G2952" t="s">
        <v>1226</v>
      </c>
      <c r="H2952">
        <v>1710705235</v>
      </c>
      <c r="I2952" t="s">
        <v>131</v>
      </c>
      <c r="J2952" t="s">
        <v>2596</v>
      </c>
      <c r="K2952" t="s">
        <v>133</v>
      </c>
      <c r="L2952" t="s">
        <v>10104</v>
      </c>
      <c r="M2952" t="s">
        <v>19059</v>
      </c>
      <c r="N2952" t="s">
        <v>13355</v>
      </c>
      <c r="P2952" s="31" t="str">
        <f t="shared" si="141"/>
        <v>Prity Homoeo Hall (Dr.Benu Madhob Chowdhury)</v>
      </c>
    </row>
    <row r="2953" spans="1:16" hidden="1">
      <c r="A2953" t="str">
        <f t="shared" si="139"/>
        <v>60-470</v>
      </c>
      <c r="B2953">
        <f t="shared" si="140"/>
        <v>60</v>
      </c>
      <c r="C2953">
        <v>470</v>
      </c>
      <c r="D2953" t="s">
        <v>58</v>
      </c>
      <c r="E2953" t="s">
        <v>15467</v>
      </c>
      <c r="F2953">
        <v>12960</v>
      </c>
      <c r="G2953" t="s">
        <v>15468</v>
      </c>
      <c r="H2953">
        <v>1912105294</v>
      </c>
      <c r="I2953" t="s">
        <v>131</v>
      </c>
      <c r="J2953" t="s">
        <v>2537</v>
      </c>
      <c r="K2953" t="s">
        <v>133</v>
      </c>
      <c r="L2953" t="s">
        <v>8092</v>
      </c>
      <c r="M2953" t="s">
        <v>8092</v>
      </c>
      <c r="P2953" s="31" t="str">
        <f t="shared" si="141"/>
        <v>Professor Homoeo Pharmacy (Dr.Md.Rezaul Korim)</v>
      </c>
    </row>
    <row r="2954" spans="1:16" hidden="1">
      <c r="A2954" t="str">
        <f t="shared" si="139"/>
        <v>61-470</v>
      </c>
      <c r="B2954">
        <f t="shared" si="140"/>
        <v>61</v>
      </c>
      <c r="C2954">
        <v>470</v>
      </c>
      <c r="D2954" t="s">
        <v>58</v>
      </c>
      <c r="E2954" t="s">
        <v>9287</v>
      </c>
      <c r="F2954">
        <v>9695</v>
      </c>
      <c r="G2954" t="s">
        <v>9288</v>
      </c>
      <c r="H2954">
        <v>1720513358</v>
      </c>
      <c r="I2954" t="s">
        <v>6762</v>
      </c>
      <c r="J2954" t="s">
        <v>306</v>
      </c>
      <c r="K2954" t="s">
        <v>1315</v>
      </c>
      <c r="L2954" t="s">
        <v>8004</v>
      </c>
      <c r="M2954" t="s">
        <v>57</v>
      </c>
      <c r="P2954" s="31" t="str">
        <f t="shared" si="141"/>
        <v>Rajdhani Homoeo Pharmacy (Dr.B.N Sarkar)</v>
      </c>
    </row>
    <row r="2955" spans="1:16" hidden="1">
      <c r="A2955" t="str">
        <f t="shared" si="139"/>
        <v>62-470</v>
      </c>
      <c r="B2955">
        <f t="shared" si="140"/>
        <v>62</v>
      </c>
      <c r="C2955">
        <v>470</v>
      </c>
      <c r="D2955" t="s">
        <v>58</v>
      </c>
      <c r="E2955" t="s">
        <v>8043</v>
      </c>
      <c r="F2955">
        <v>8467</v>
      </c>
      <c r="G2955" t="s">
        <v>8044</v>
      </c>
      <c r="H2955">
        <v>1950016577</v>
      </c>
      <c r="I2955" t="s">
        <v>1311</v>
      </c>
      <c r="J2955" t="s">
        <v>172</v>
      </c>
      <c r="K2955" t="s">
        <v>138</v>
      </c>
      <c r="L2955" t="s">
        <v>8039</v>
      </c>
      <c r="M2955" t="s">
        <v>8040</v>
      </c>
      <c r="P2955" s="31" t="str">
        <f t="shared" si="141"/>
        <v>Rasel Homoeo Hall (Dr. Md Sattar)</v>
      </c>
    </row>
    <row r="2956" spans="1:16" hidden="1">
      <c r="A2956" t="str">
        <f t="shared" si="139"/>
        <v>63-470</v>
      </c>
      <c r="B2956">
        <f t="shared" si="140"/>
        <v>63</v>
      </c>
      <c r="C2956">
        <v>470</v>
      </c>
      <c r="D2956" t="s">
        <v>58</v>
      </c>
      <c r="E2956" t="s">
        <v>8100</v>
      </c>
      <c r="F2956">
        <v>8493</v>
      </c>
      <c r="G2956" t="s">
        <v>3634</v>
      </c>
      <c r="H2956">
        <v>1923117470</v>
      </c>
      <c r="I2956" t="s">
        <v>7906</v>
      </c>
      <c r="J2956" t="s">
        <v>397</v>
      </c>
      <c r="K2956" t="s">
        <v>133</v>
      </c>
      <c r="L2956" t="s">
        <v>8101</v>
      </c>
      <c r="M2956" t="s">
        <v>8102</v>
      </c>
      <c r="P2956" s="31" t="str">
        <f t="shared" si="141"/>
        <v>Sarkar Homoeo Pharmacy (Kolai Sarker)</v>
      </c>
    </row>
    <row r="2957" spans="1:16" hidden="1">
      <c r="A2957" t="str">
        <f t="shared" si="139"/>
        <v>64-470</v>
      </c>
      <c r="B2957">
        <f t="shared" si="140"/>
        <v>64</v>
      </c>
      <c r="C2957">
        <v>470</v>
      </c>
      <c r="D2957" t="s">
        <v>58</v>
      </c>
      <c r="E2957" t="s">
        <v>11493</v>
      </c>
      <c r="F2957">
        <v>11084</v>
      </c>
      <c r="G2957" t="s">
        <v>11494</v>
      </c>
      <c r="H2957">
        <v>1941851639</v>
      </c>
      <c r="I2957" t="s">
        <v>131</v>
      </c>
      <c r="J2957" t="s">
        <v>3178</v>
      </c>
      <c r="K2957" t="s">
        <v>133</v>
      </c>
      <c r="L2957" t="s">
        <v>11495</v>
      </c>
      <c r="M2957" t="s">
        <v>11496</v>
      </c>
      <c r="P2957" s="31" t="str">
        <f t="shared" si="141"/>
        <v>Shakil Homoeo Clinic (Dr.Nurel Islam)</v>
      </c>
    </row>
    <row r="2958" spans="1:16" hidden="1">
      <c r="A2958" t="str">
        <f t="shared" si="139"/>
        <v>65-470</v>
      </c>
      <c r="B2958">
        <f t="shared" si="140"/>
        <v>65</v>
      </c>
      <c r="C2958">
        <v>470</v>
      </c>
      <c r="D2958" t="s">
        <v>58</v>
      </c>
      <c r="E2958" t="s">
        <v>8162</v>
      </c>
      <c r="F2958">
        <v>8531</v>
      </c>
      <c r="G2958" t="s">
        <v>8163</v>
      </c>
      <c r="H2958">
        <v>1798495940</v>
      </c>
      <c r="I2958" t="s">
        <v>1311</v>
      </c>
      <c r="J2958" t="s">
        <v>306</v>
      </c>
      <c r="K2958" t="s">
        <v>138</v>
      </c>
      <c r="L2958" t="s">
        <v>8033</v>
      </c>
      <c r="M2958" t="s">
        <v>8034</v>
      </c>
      <c r="N2958" t="s">
        <v>12117</v>
      </c>
      <c r="P2958" s="31" t="str">
        <f t="shared" si="141"/>
        <v>Sharif Ho. Hall (Dr. Abu Tallab Molla)</v>
      </c>
    </row>
    <row r="2959" spans="1:16" hidden="1">
      <c r="A2959" t="str">
        <f t="shared" si="139"/>
        <v>66-470</v>
      </c>
      <c r="B2959">
        <f t="shared" si="140"/>
        <v>66</v>
      </c>
      <c r="C2959">
        <v>470</v>
      </c>
      <c r="D2959" t="s">
        <v>58</v>
      </c>
      <c r="E2959">
        <v>0</v>
      </c>
      <c r="F2959">
        <v>8461</v>
      </c>
      <c r="G2959" t="s">
        <v>8032</v>
      </c>
      <c r="H2959">
        <v>1884373729</v>
      </c>
      <c r="I2959" t="s">
        <v>7906</v>
      </c>
      <c r="J2959" t="s">
        <v>132</v>
      </c>
      <c r="K2959" t="s">
        <v>152</v>
      </c>
      <c r="L2959" t="s">
        <v>8033</v>
      </c>
      <c r="M2959" t="s">
        <v>8034</v>
      </c>
      <c r="N2959" t="s">
        <v>13355</v>
      </c>
      <c r="P2959" s="31" t="str">
        <f t="shared" si="141"/>
        <v>Sharmin Homoeo Hall (0)</v>
      </c>
    </row>
    <row r="2960" spans="1:16" hidden="1">
      <c r="A2960" t="str">
        <f t="shared" si="139"/>
        <v>67-470</v>
      </c>
      <c r="B2960">
        <f t="shared" si="140"/>
        <v>67</v>
      </c>
      <c r="C2960">
        <v>470</v>
      </c>
      <c r="D2960" t="s">
        <v>58</v>
      </c>
      <c r="E2960" t="s">
        <v>8112</v>
      </c>
      <c r="F2960">
        <v>8499</v>
      </c>
      <c r="G2960" t="s">
        <v>8113</v>
      </c>
      <c r="H2960">
        <v>1939694995</v>
      </c>
      <c r="I2960" t="s">
        <v>1540</v>
      </c>
      <c r="J2960" t="s">
        <v>230</v>
      </c>
      <c r="K2960" t="s">
        <v>138</v>
      </c>
      <c r="L2960" t="s">
        <v>4755</v>
      </c>
      <c r="M2960" t="s">
        <v>8111</v>
      </c>
      <c r="N2960" t="s">
        <v>13368</v>
      </c>
      <c r="P2960" s="31" t="str">
        <f t="shared" si="141"/>
        <v>Shereebangla  Homoeo Hall (Dr. Sahidul Islam)</v>
      </c>
    </row>
    <row r="2961" spans="1:16" hidden="1">
      <c r="A2961" t="str">
        <f t="shared" si="139"/>
        <v>68-470</v>
      </c>
      <c r="B2961">
        <f t="shared" si="140"/>
        <v>68</v>
      </c>
      <c r="C2961">
        <v>470</v>
      </c>
      <c r="D2961" t="s">
        <v>58</v>
      </c>
      <c r="E2961" t="s">
        <v>8093</v>
      </c>
      <c r="F2961">
        <v>8490</v>
      </c>
      <c r="G2961" t="s">
        <v>8094</v>
      </c>
      <c r="H2961">
        <v>1711053153</v>
      </c>
      <c r="I2961" t="s">
        <v>1311</v>
      </c>
      <c r="J2961" t="s">
        <v>397</v>
      </c>
      <c r="K2961" t="s">
        <v>133</v>
      </c>
      <c r="L2961">
        <v>630</v>
      </c>
      <c r="M2961">
        <v>630</v>
      </c>
      <c r="P2961" s="31" t="str">
        <f t="shared" si="141"/>
        <v>Sopno Homoeo Hall (Shukla Das)</v>
      </c>
    </row>
    <row r="2962" spans="1:16" hidden="1">
      <c r="A2962" t="str">
        <f t="shared" si="139"/>
        <v>69-470</v>
      </c>
      <c r="B2962">
        <f t="shared" si="140"/>
        <v>69</v>
      </c>
      <c r="C2962">
        <v>470</v>
      </c>
      <c r="D2962" t="s">
        <v>58</v>
      </c>
      <c r="E2962" t="s">
        <v>8112</v>
      </c>
      <c r="F2962">
        <v>8527</v>
      </c>
      <c r="G2962" t="s">
        <v>8157</v>
      </c>
      <c r="H2962" t="s">
        <v>8158</v>
      </c>
      <c r="I2962" t="s">
        <v>1311</v>
      </c>
      <c r="J2962" t="s">
        <v>274</v>
      </c>
      <c r="K2962" t="s">
        <v>152</v>
      </c>
      <c r="L2962" t="s">
        <v>8159</v>
      </c>
      <c r="M2962" t="s">
        <v>57</v>
      </c>
      <c r="P2962" s="31" t="str">
        <f t="shared" si="141"/>
        <v>Sun Ho Hall (Dr. Sahidul Islam)</v>
      </c>
    </row>
    <row r="2963" spans="1:16" hidden="1">
      <c r="A2963" t="str">
        <f t="shared" si="139"/>
        <v>70-470</v>
      </c>
      <c r="B2963">
        <f t="shared" si="140"/>
        <v>70</v>
      </c>
      <c r="C2963">
        <v>470</v>
      </c>
      <c r="D2963" t="s">
        <v>58</v>
      </c>
      <c r="E2963" t="s">
        <v>8134</v>
      </c>
      <c r="F2963">
        <v>8512</v>
      </c>
      <c r="G2963" t="s">
        <v>8135</v>
      </c>
      <c r="H2963">
        <v>1711388099</v>
      </c>
      <c r="I2963" t="s">
        <v>1311</v>
      </c>
      <c r="J2963" t="s">
        <v>230</v>
      </c>
      <c r="K2963" t="s">
        <v>152</v>
      </c>
      <c r="L2963" t="s">
        <v>8131</v>
      </c>
      <c r="M2963" t="s">
        <v>57</v>
      </c>
      <c r="P2963" s="31" t="str">
        <f t="shared" si="141"/>
        <v>Sunmoon Ho Hall (Dr. Mamunur Rashid)</v>
      </c>
    </row>
    <row r="2964" spans="1:16" hidden="1">
      <c r="A2964" t="str">
        <f t="shared" si="139"/>
        <v>71-470</v>
      </c>
      <c r="B2964">
        <f t="shared" si="140"/>
        <v>71</v>
      </c>
      <c r="C2964">
        <v>470</v>
      </c>
      <c r="D2964" t="s">
        <v>58</v>
      </c>
      <c r="E2964" t="s">
        <v>8132</v>
      </c>
      <c r="F2964">
        <v>8511</v>
      </c>
      <c r="G2964" t="s">
        <v>8133</v>
      </c>
      <c r="H2964">
        <v>1962717811</v>
      </c>
      <c r="I2964" t="s">
        <v>1311</v>
      </c>
      <c r="J2964" t="s">
        <v>230</v>
      </c>
      <c r="K2964" t="s">
        <v>133</v>
      </c>
      <c r="L2964" t="s">
        <v>8131</v>
      </c>
      <c r="M2964" t="s">
        <v>57</v>
      </c>
      <c r="N2964" t="s">
        <v>10626</v>
      </c>
      <c r="P2964" s="31" t="str">
        <f t="shared" si="141"/>
        <v>Tabassum Ho. Hall (Dr. Afsana Sumaiya)</v>
      </c>
    </row>
    <row r="2965" spans="1:16" hidden="1">
      <c r="A2965" t="str">
        <f t="shared" si="139"/>
        <v>72-470</v>
      </c>
      <c r="B2965">
        <f t="shared" si="140"/>
        <v>72</v>
      </c>
      <c r="C2965">
        <v>470</v>
      </c>
      <c r="D2965" t="s">
        <v>58</v>
      </c>
      <c r="E2965" t="s">
        <v>8149</v>
      </c>
      <c r="F2965">
        <v>8522</v>
      </c>
      <c r="G2965" t="s">
        <v>8150</v>
      </c>
      <c r="H2965">
        <v>1711699426</v>
      </c>
      <c r="I2965" t="s">
        <v>1311</v>
      </c>
      <c r="J2965" t="s">
        <v>274</v>
      </c>
      <c r="K2965" t="s">
        <v>133</v>
      </c>
      <c r="L2965" t="s">
        <v>8148</v>
      </c>
      <c r="M2965" t="s">
        <v>57</v>
      </c>
      <c r="P2965" s="31" t="str">
        <f t="shared" si="141"/>
        <v>Tonusree Ho Hall (Dr. Bipul Chandra)</v>
      </c>
    </row>
    <row r="2966" spans="1:16" hidden="1">
      <c r="A2966" t="str">
        <f t="shared" si="139"/>
        <v>73-470</v>
      </c>
      <c r="B2966">
        <f t="shared" si="140"/>
        <v>73</v>
      </c>
      <c r="C2966">
        <v>470</v>
      </c>
      <c r="D2966" t="s">
        <v>58</v>
      </c>
      <c r="E2966" t="s">
        <v>8116</v>
      </c>
      <c r="F2966">
        <v>8503</v>
      </c>
      <c r="G2966" t="s">
        <v>8117</v>
      </c>
      <c r="H2966">
        <v>1712764949</v>
      </c>
      <c r="I2966" t="s">
        <v>8076</v>
      </c>
      <c r="J2966" t="s">
        <v>230</v>
      </c>
      <c r="K2966" t="s">
        <v>152</v>
      </c>
      <c r="L2966" t="s">
        <v>8077</v>
      </c>
      <c r="M2966" t="s">
        <v>8078</v>
      </c>
      <c r="P2966" s="31" t="str">
        <f t="shared" si="141"/>
        <v>Unik Homoeo Hall (Dr. Abdul Moman Vuiya)</v>
      </c>
    </row>
    <row r="2967" spans="1:16" hidden="1">
      <c r="A2967" t="str">
        <f t="shared" si="139"/>
        <v>74-470</v>
      </c>
      <c r="B2967">
        <f t="shared" si="140"/>
        <v>74</v>
      </c>
      <c r="C2967">
        <v>470</v>
      </c>
      <c r="D2967" t="s">
        <v>58</v>
      </c>
      <c r="E2967" t="s">
        <v>1666</v>
      </c>
      <c r="F2967">
        <v>8523</v>
      </c>
      <c r="G2967" t="s">
        <v>8151</v>
      </c>
      <c r="H2967">
        <v>1912068479</v>
      </c>
      <c r="I2967" t="s">
        <v>1311</v>
      </c>
      <c r="J2967" t="s">
        <v>274</v>
      </c>
      <c r="K2967" t="s">
        <v>152</v>
      </c>
      <c r="L2967" t="s">
        <v>8078</v>
      </c>
      <c r="P2967" s="31" t="str">
        <f t="shared" si="141"/>
        <v>Vai Vai Ho Hall (Dr. Md. Jahangir Alam)</v>
      </c>
    </row>
    <row r="2968" spans="1:16" hidden="1">
      <c r="A2968" t="str">
        <f t="shared" si="139"/>
        <v>1-475</v>
      </c>
      <c r="B2968">
        <f t="shared" si="140"/>
        <v>1</v>
      </c>
      <c r="C2968">
        <v>475</v>
      </c>
      <c r="D2968" t="s">
        <v>83</v>
      </c>
      <c r="E2968" t="s">
        <v>8969</v>
      </c>
      <c r="F2968">
        <v>9067</v>
      </c>
      <c r="G2968" t="s">
        <v>8970</v>
      </c>
      <c r="H2968" t="s">
        <v>8971</v>
      </c>
      <c r="I2968">
        <v>0</v>
      </c>
      <c r="J2968" t="s">
        <v>397</v>
      </c>
      <c r="K2968" t="s">
        <v>152</v>
      </c>
      <c r="L2968">
        <v>0</v>
      </c>
      <c r="M2968" t="s">
        <v>8964</v>
      </c>
      <c r="P2968" s="31" t="str">
        <f t="shared" si="141"/>
        <v xml:space="preserve">  Ma Himoeo Hall (Dr.   Bkash Chondro)</v>
      </c>
    </row>
    <row r="2969" spans="1:16" hidden="1">
      <c r="A2969" t="str">
        <f t="shared" si="139"/>
        <v>2-475</v>
      </c>
      <c r="B2969">
        <f t="shared" si="140"/>
        <v>2</v>
      </c>
      <c r="C2969">
        <v>475</v>
      </c>
      <c r="D2969" t="s">
        <v>83</v>
      </c>
      <c r="E2969" t="s">
        <v>9162</v>
      </c>
      <c r="F2969">
        <v>9623</v>
      </c>
      <c r="G2969" t="s">
        <v>9163</v>
      </c>
      <c r="H2969">
        <v>1725378076</v>
      </c>
      <c r="I2969" t="s">
        <v>131</v>
      </c>
      <c r="J2969" t="s">
        <v>274</v>
      </c>
      <c r="K2969" t="s">
        <v>133</v>
      </c>
      <c r="L2969" t="s">
        <v>9070</v>
      </c>
      <c r="M2969" t="s">
        <v>9077</v>
      </c>
      <c r="N2969" t="s">
        <v>13355</v>
      </c>
      <c r="P2969" s="31" t="str">
        <f t="shared" si="141"/>
        <v xml:space="preserve">  Mahamuda Hom Hall (Dr.Md:Faruk Rana)</v>
      </c>
    </row>
    <row r="2970" spans="1:16" hidden="1">
      <c r="A2970" t="str">
        <f t="shared" si="139"/>
        <v>3-475</v>
      </c>
      <c r="B2970">
        <f t="shared" si="140"/>
        <v>3</v>
      </c>
      <c r="C2970">
        <v>475</v>
      </c>
      <c r="D2970" t="s">
        <v>83</v>
      </c>
      <c r="E2970" t="s">
        <v>9080</v>
      </c>
      <c r="F2970">
        <v>9565</v>
      </c>
      <c r="G2970" t="s">
        <v>9081</v>
      </c>
      <c r="H2970">
        <v>1710779038</v>
      </c>
      <c r="I2970">
        <v>0</v>
      </c>
      <c r="J2970" t="s">
        <v>132</v>
      </c>
      <c r="K2970" t="s">
        <v>133</v>
      </c>
      <c r="L2970" t="s">
        <v>9070</v>
      </c>
      <c r="M2970" t="s">
        <v>9082</v>
      </c>
      <c r="N2970" t="s">
        <v>12106</v>
      </c>
      <c r="P2970" s="31" t="str">
        <f t="shared" si="141"/>
        <v xml:space="preserve">  Seba Unani Ousodaloy (Dr.Mohasin Alom Shaji)</v>
      </c>
    </row>
    <row r="2971" spans="1:16" hidden="1">
      <c r="A2971" t="str">
        <f t="shared" si="139"/>
        <v>4-475</v>
      </c>
      <c r="B2971">
        <f t="shared" si="140"/>
        <v>4</v>
      </c>
      <c r="C2971">
        <v>475</v>
      </c>
      <c r="D2971" t="s">
        <v>83</v>
      </c>
      <c r="E2971" t="s">
        <v>9107</v>
      </c>
      <c r="F2971">
        <v>9589</v>
      </c>
      <c r="G2971" t="s">
        <v>312</v>
      </c>
      <c r="H2971">
        <v>1712461843</v>
      </c>
      <c r="I2971" t="s">
        <v>131</v>
      </c>
      <c r="J2971" t="s">
        <v>397</v>
      </c>
      <c r="K2971" t="s">
        <v>152</v>
      </c>
      <c r="L2971" t="s">
        <v>9092</v>
      </c>
      <c r="M2971" t="s">
        <v>9108</v>
      </c>
      <c r="P2971" s="31" t="str">
        <f t="shared" si="141"/>
        <v>Adorsho Homoeo Hall (Dr.Md:Forid Uddin)</v>
      </c>
    </row>
    <row r="2972" spans="1:16" hidden="1">
      <c r="A2972" t="str">
        <f t="shared" si="139"/>
        <v>5-475</v>
      </c>
      <c r="B2972">
        <f t="shared" si="140"/>
        <v>5</v>
      </c>
      <c r="C2972">
        <v>475</v>
      </c>
      <c r="D2972" t="s">
        <v>83</v>
      </c>
      <c r="E2972" t="s">
        <v>9002</v>
      </c>
      <c r="F2972">
        <v>9093</v>
      </c>
      <c r="G2972" t="s">
        <v>9003</v>
      </c>
      <c r="H2972">
        <v>1725172910</v>
      </c>
      <c r="I2972" t="s">
        <v>1311</v>
      </c>
      <c r="J2972" t="s">
        <v>274</v>
      </c>
      <c r="K2972" t="s">
        <v>133</v>
      </c>
      <c r="L2972" t="s">
        <v>8986</v>
      </c>
      <c r="M2972" t="s">
        <v>8999</v>
      </c>
      <c r="P2972" s="31" t="str">
        <f t="shared" si="141"/>
        <v>Adorsho Homoeo Hall-2 (Dr. Md. Babul)</v>
      </c>
    </row>
    <row r="2973" spans="1:16" hidden="1">
      <c r="A2973" t="str">
        <f t="shared" si="139"/>
        <v>6-475</v>
      </c>
      <c r="B2973">
        <f t="shared" si="140"/>
        <v>6</v>
      </c>
      <c r="C2973">
        <v>475</v>
      </c>
      <c r="D2973" t="s">
        <v>83</v>
      </c>
      <c r="E2973" t="s">
        <v>9141</v>
      </c>
      <c r="F2973">
        <v>9605</v>
      </c>
      <c r="G2973" t="s">
        <v>9142</v>
      </c>
      <c r="H2973">
        <v>171296536</v>
      </c>
      <c r="I2973" t="s">
        <v>131</v>
      </c>
      <c r="J2973" t="s">
        <v>230</v>
      </c>
      <c r="K2973" t="s">
        <v>138</v>
      </c>
      <c r="L2973" t="s">
        <v>9121</v>
      </c>
      <c r="M2973" t="s">
        <v>9140</v>
      </c>
      <c r="P2973" s="31" t="str">
        <f t="shared" si="141"/>
        <v>Al Mamun Hom Pharm (Dr.Md:Mamun)</v>
      </c>
    </row>
    <row r="2974" spans="1:16" hidden="1">
      <c r="A2974" t="str">
        <f t="shared" si="139"/>
        <v>7-475</v>
      </c>
      <c r="B2974">
        <f t="shared" si="140"/>
        <v>7</v>
      </c>
      <c r="C2974">
        <v>475</v>
      </c>
      <c r="D2974" t="s">
        <v>83</v>
      </c>
      <c r="E2974" t="s">
        <v>358</v>
      </c>
      <c r="F2974">
        <v>9579</v>
      </c>
      <c r="G2974" t="s">
        <v>396</v>
      </c>
      <c r="H2974">
        <v>1794888460</v>
      </c>
      <c r="I2974">
        <v>0</v>
      </c>
      <c r="J2974" t="s">
        <v>172</v>
      </c>
      <c r="K2974" t="s">
        <v>152</v>
      </c>
      <c r="L2974" t="s">
        <v>9060</v>
      </c>
      <c r="M2974" t="s">
        <v>9090</v>
      </c>
      <c r="P2974" s="31" t="str">
        <f t="shared" si="141"/>
        <v>Alamin Homoeo Hall (Dr.)</v>
      </c>
    </row>
    <row r="2975" spans="1:16" hidden="1">
      <c r="A2975" t="str">
        <f t="shared" si="139"/>
        <v>8-475</v>
      </c>
      <c r="B2975">
        <f t="shared" si="140"/>
        <v>8</v>
      </c>
      <c r="C2975">
        <v>475</v>
      </c>
      <c r="D2975" t="s">
        <v>83</v>
      </c>
      <c r="E2975" t="s">
        <v>2144</v>
      </c>
      <c r="F2975">
        <v>9618</v>
      </c>
      <c r="G2975" t="s">
        <v>396</v>
      </c>
      <c r="H2975">
        <v>1717509675</v>
      </c>
      <c r="I2975" t="s">
        <v>131</v>
      </c>
      <c r="J2975" t="s">
        <v>274</v>
      </c>
      <c r="K2975" t="s">
        <v>133</v>
      </c>
      <c r="L2975" t="s">
        <v>9070</v>
      </c>
      <c r="M2975" t="s">
        <v>9077</v>
      </c>
      <c r="P2975" s="31" t="str">
        <f t="shared" si="141"/>
        <v>Alamin Homoeo Hall (Dr. Mizanur Rahman)</v>
      </c>
    </row>
    <row r="2976" spans="1:16" hidden="1">
      <c r="A2976" t="str">
        <f t="shared" si="139"/>
        <v>9-475</v>
      </c>
      <c r="B2976">
        <f t="shared" si="140"/>
        <v>9</v>
      </c>
      <c r="C2976">
        <v>475</v>
      </c>
      <c r="D2976" t="s">
        <v>83</v>
      </c>
      <c r="E2976" t="s">
        <v>9151</v>
      </c>
      <c r="F2976">
        <v>9611</v>
      </c>
      <c r="G2976" t="s">
        <v>9152</v>
      </c>
      <c r="H2976">
        <v>1724952874</v>
      </c>
      <c r="I2976" t="s">
        <v>131</v>
      </c>
      <c r="J2976" t="s">
        <v>274</v>
      </c>
      <c r="K2976" t="s">
        <v>133</v>
      </c>
      <c r="L2976" t="s">
        <v>9070</v>
      </c>
      <c r="M2976" t="s">
        <v>2230</v>
      </c>
      <c r="P2976" s="31" t="str">
        <f t="shared" si="141"/>
        <v>Amanotsha Homoeo Hall (Dr.Md:Abdul Hai)</v>
      </c>
    </row>
    <row r="2977" spans="1:16" hidden="1">
      <c r="A2977" t="str">
        <f t="shared" si="139"/>
        <v>10-475</v>
      </c>
      <c r="B2977">
        <f t="shared" si="140"/>
        <v>10</v>
      </c>
      <c r="C2977">
        <v>475</v>
      </c>
      <c r="D2977" t="s">
        <v>83</v>
      </c>
      <c r="E2977" t="s">
        <v>9739</v>
      </c>
      <c r="F2977">
        <v>10082</v>
      </c>
      <c r="G2977" t="s">
        <v>9740</v>
      </c>
      <c r="H2977">
        <v>1711183836</v>
      </c>
      <c r="I2977" t="s">
        <v>1311</v>
      </c>
      <c r="J2977" t="s">
        <v>132</v>
      </c>
      <c r="K2977" t="s">
        <v>138</v>
      </c>
      <c r="L2977" t="s">
        <v>8949</v>
      </c>
      <c r="M2977" t="s">
        <v>8949</v>
      </c>
      <c r="P2977" s="31" t="str">
        <f t="shared" si="141"/>
        <v>Amir Hamza Homoeo Hall (Md. Rahat Alom)</v>
      </c>
    </row>
    <row r="2978" spans="1:16" hidden="1">
      <c r="A2978" t="str">
        <f t="shared" si="139"/>
        <v>11-475</v>
      </c>
      <c r="B2978">
        <f t="shared" si="140"/>
        <v>11</v>
      </c>
      <c r="C2978">
        <v>475</v>
      </c>
      <c r="D2978" t="s">
        <v>83</v>
      </c>
      <c r="E2978" t="s">
        <v>9157</v>
      </c>
      <c r="F2978">
        <v>9616</v>
      </c>
      <c r="G2978" t="s">
        <v>4930</v>
      </c>
      <c r="H2978">
        <v>1718043184</v>
      </c>
      <c r="I2978" t="s">
        <v>7906</v>
      </c>
      <c r="J2978" t="s">
        <v>274</v>
      </c>
      <c r="K2978" t="s">
        <v>138</v>
      </c>
      <c r="L2978" t="s">
        <v>9070</v>
      </c>
      <c r="M2978" t="s">
        <v>9077</v>
      </c>
      <c r="P2978" s="31" t="str">
        <f t="shared" si="141"/>
        <v>Asha Homoeo Hall (Dr.Maksudur Rahman)</v>
      </c>
    </row>
    <row r="2979" spans="1:16" hidden="1">
      <c r="A2979" t="str">
        <f t="shared" si="139"/>
        <v>12-475</v>
      </c>
      <c r="B2979">
        <f t="shared" si="140"/>
        <v>12</v>
      </c>
      <c r="C2979">
        <v>475</v>
      </c>
      <c r="D2979" t="s">
        <v>83</v>
      </c>
      <c r="E2979" t="s">
        <v>10959</v>
      </c>
      <c r="F2979">
        <v>10849</v>
      </c>
      <c r="G2979" t="s">
        <v>10960</v>
      </c>
      <c r="H2979">
        <v>1716972681</v>
      </c>
      <c r="I2979" t="s">
        <v>131</v>
      </c>
      <c r="J2979" t="s">
        <v>2596</v>
      </c>
      <c r="K2979" t="s">
        <v>133</v>
      </c>
      <c r="L2979" t="s">
        <v>10961</v>
      </c>
      <c r="M2979" t="s">
        <v>10962</v>
      </c>
      <c r="P2979" s="31" t="str">
        <f t="shared" si="141"/>
        <v>Azmin Homoeo Hall (Dr. Md Razaul Karim)</v>
      </c>
    </row>
    <row r="2980" spans="1:16" hidden="1">
      <c r="A2980" t="str">
        <f t="shared" si="139"/>
        <v>13-475</v>
      </c>
      <c r="B2980">
        <f t="shared" si="140"/>
        <v>13</v>
      </c>
      <c r="C2980">
        <v>475</v>
      </c>
      <c r="D2980" t="s">
        <v>83</v>
      </c>
      <c r="E2980" t="s">
        <v>10970</v>
      </c>
      <c r="F2980">
        <v>10853</v>
      </c>
      <c r="G2980" t="s">
        <v>781</v>
      </c>
      <c r="H2980">
        <v>0</v>
      </c>
      <c r="I2980" t="s">
        <v>131</v>
      </c>
      <c r="J2980" t="s">
        <v>2596</v>
      </c>
      <c r="K2980" t="s">
        <v>152</v>
      </c>
      <c r="L2980" t="s">
        <v>8950</v>
      </c>
      <c r="M2980" t="s">
        <v>10971</v>
      </c>
      <c r="P2980" s="31" t="str">
        <f t="shared" si="141"/>
        <v>Babul Homoeo Hall (Dr.Md.Babul)</v>
      </c>
    </row>
    <row r="2981" spans="1:16" hidden="1">
      <c r="A2981" t="str">
        <f t="shared" si="139"/>
        <v>14-475</v>
      </c>
      <c r="B2981">
        <f t="shared" si="140"/>
        <v>14</v>
      </c>
      <c r="C2981">
        <v>475</v>
      </c>
      <c r="D2981" t="s">
        <v>83</v>
      </c>
      <c r="E2981" t="s">
        <v>9066</v>
      </c>
      <c r="F2981">
        <v>9555</v>
      </c>
      <c r="G2981" t="s">
        <v>9067</v>
      </c>
      <c r="H2981">
        <v>1734574638</v>
      </c>
      <c r="I2981" t="s">
        <v>131</v>
      </c>
      <c r="J2981" t="s">
        <v>132</v>
      </c>
      <c r="K2981" t="s">
        <v>138</v>
      </c>
      <c r="L2981" t="s">
        <v>9060</v>
      </c>
      <c r="M2981" t="s">
        <v>9063</v>
      </c>
      <c r="P2981" s="31" t="str">
        <f t="shared" si="141"/>
        <v>Bayzid Homoeo Hall (Dr.Md:Humayon Kobir)</v>
      </c>
    </row>
    <row r="2982" spans="1:16" hidden="1">
      <c r="A2982" t="str">
        <f t="shared" si="139"/>
        <v>15-475</v>
      </c>
      <c r="B2982">
        <f t="shared" si="140"/>
        <v>15</v>
      </c>
      <c r="C2982">
        <v>475</v>
      </c>
      <c r="D2982" t="s">
        <v>83</v>
      </c>
      <c r="E2982" t="s">
        <v>16452</v>
      </c>
      <c r="F2982">
        <v>13433</v>
      </c>
      <c r="G2982" t="s">
        <v>15629</v>
      </c>
      <c r="H2982">
        <v>1720463432</v>
      </c>
      <c r="I2982" t="s">
        <v>131</v>
      </c>
      <c r="J2982" t="s">
        <v>10889</v>
      </c>
      <c r="K2982" t="s">
        <v>152</v>
      </c>
      <c r="L2982" t="s">
        <v>16049</v>
      </c>
      <c r="M2982" t="s">
        <v>16453</v>
      </c>
      <c r="P2982" s="31" t="str">
        <f t="shared" si="141"/>
        <v>Bina Homoeo Hall (Dr.Subol Debnath)</v>
      </c>
    </row>
    <row r="2983" spans="1:16" hidden="1">
      <c r="A2983" t="str">
        <f t="shared" si="139"/>
        <v>16-475</v>
      </c>
      <c r="B2983">
        <f t="shared" si="140"/>
        <v>16</v>
      </c>
      <c r="C2983">
        <v>475</v>
      </c>
      <c r="D2983" t="s">
        <v>83</v>
      </c>
      <c r="E2983" t="s">
        <v>16047</v>
      </c>
      <c r="F2983">
        <v>13247</v>
      </c>
      <c r="G2983" t="s">
        <v>16048</v>
      </c>
      <c r="H2983">
        <v>1754842903</v>
      </c>
      <c r="I2983" t="s">
        <v>131</v>
      </c>
      <c r="J2983" t="s">
        <v>172</v>
      </c>
      <c r="K2983" t="s">
        <v>152</v>
      </c>
      <c r="L2983" t="s">
        <v>16049</v>
      </c>
      <c r="M2983" t="s">
        <v>16050</v>
      </c>
      <c r="P2983" s="31" t="str">
        <f t="shared" si="141"/>
        <v>Bogenossor Homoeo Hall (Dr.Kisor)</v>
      </c>
    </row>
    <row r="2984" spans="1:16" hidden="1">
      <c r="A2984" t="str">
        <f t="shared" si="139"/>
        <v>17-475</v>
      </c>
      <c r="B2984">
        <f t="shared" si="140"/>
        <v>17</v>
      </c>
      <c r="C2984">
        <v>475</v>
      </c>
      <c r="D2984" t="s">
        <v>83</v>
      </c>
      <c r="E2984" t="s">
        <v>9119</v>
      </c>
      <c r="F2984">
        <v>9595</v>
      </c>
      <c r="G2984" t="s">
        <v>9120</v>
      </c>
      <c r="H2984">
        <v>1716186318</v>
      </c>
      <c r="I2984" t="s">
        <v>131</v>
      </c>
      <c r="J2984" t="s">
        <v>230</v>
      </c>
      <c r="K2984" t="s">
        <v>133</v>
      </c>
      <c r="L2984" t="s">
        <v>9121</v>
      </c>
      <c r="M2984" t="s">
        <v>9122</v>
      </c>
      <c r="P2984" s="31" t="str">
        <f t="shared" si="141"/>
        <v>Bongosree Hom Hall (Dr.Hiralal)</v>
      </c>
    </row>
    <row r="2985" spans="1:16" hidden="1">
      <c r="A2985" t="str">
        <f t="shared" si="139"/>
        <v>18-475</v>
      </c>
      <c r="B2985">
        <f t="shared" si="140"/>
        <v>18</v>
      </c>
      <c r="C2985">
        <v>475</v>
      </c>
      <c r="D2985" t="s">
        <v>83</v>
      </c>
      <c r="E2985" t="s">
        <v>15981</v>
      </c>
      <c r="F2985">
        <v>13207</v>
      </c>
      <c r="G2985" t="s">
        <v>15982</v>
      </c>
      <c r="H2985">
        <v>1725376691</v>
      </c>
      <c r="I2985" t="s">
        <v>131</v>
      </c>
      <c r="J2985" t="s">
        <v>230</v>
      </c>
      <c r="K2985" t="s">
        <v>152</v>
      </c>
      <c r="L2985" t="s">
        <v>15983</v>
      </c>
      <c r="M2985" t="s">
        <v>15984</v>
      </c>
      <c r="P2985" s="31" t="str">
        <f t="shared" si="141"/>
        <v>Charfashion Homoeo Chikitsaloy (Dr.Md Habibur Rahman Azam)</v>
      </c>
    </row>
    <row r="2986" spans="1:16" hidden="1">
      <c r="A2986" t="str">
        <f t="shared" si="139"/>
        <v>19-475</v>
      </c>
      <c r="B2986">
        <f t="shared" si="140"/>
        <v>19</v>
      </c>
      <c r="C2986">
        <v>475</v>
      </c>
      <c r="D2986" t="s">
        <v>83</v>
      </c>
      <c r="E2986" t="s">
        <v>9109</v>
      </c>
      <c r="F2986">
        <v>9590</v>
      </c>
      <c r="G2986" t="s">
        <v>9110</v>
      </c>
      <c r="H2986">
        <v>1736234066</v>
      </c>
      <c r="I2986" t="s">
        <v>7906</v>
      </c>
      <c r="J2986" t="s">
        <v>397</v>
      </c>
      <c r="K2986" t="s">
        <v>138</v>
      </c>
      <c r="L2986" t="s">
        <v>8949</v>
      </c>
      <c r="M2986" t="s">
        <v>9111</v>
      </c>
      <c r="P2986" s="31" t="str">
        <f t="shared" si="141"/>
        <v>Charu Homoeo Hall (Dr.Uttom Dey)</v>
      </c>
    </row>
    <row r="2987" spans="1:16" hidden="1">
      <c r="A2987" t="str">
        <f t="shared" si="139"/>
        <v>20-475</v>
      </c>
      <c r="B2987">
        <f t="shared" si="140"/>
        <v>20</v>
      </c>
      <c r="C2987">
        <v>475</v>
      </c>
      <c r="D2987" t="s">
        <v>83</v>
      </c>
      <c r="E2987" t="s">
        <v>9750</v>
      </c>
      <c r="F2987">
        <v>10094</v>
      </c>
      <c r="G2987" t="s">
        <v>7417</v>
      </c>
      <c r="H2987">
        <v>1862013867</v>
      </c>
      <c r="I2987" t="s">
        <v>1311</v>
      </c>
      <c r="J2987" t="s">
        <v>132</v>
      </c>
      <c r="K2987" t="s">
        <v>138</v>
      </c>
      <c r="L2987" t="s">
        <v>8949</v>
      </c>
      <c r="M2987" t="s">
        <v>8949</v>
      </c>
      <c r="N2987" t="s">
        <v>15244</v>
      </c>
      <c r="P2987" s="31" t="str">
        <f t="shared" si="141"/>
        <v>Desh  Homoeo Hall (M.A.Barek)</v>
      </c>
    </row>
    <row r="2988" spans="1:16" hidden="1">
      <c r="A2988" t="str">
        <f t="shared" si="139"/>
        <v>21-475</v>
      </c>
      <c r="B2988">
        <f t="shared" si="140"/>
        <v>21</v>
      </c>
      <c r="C2988">
        <v>475</v>
      </c>
      <c r="D2988" t="s">
        <v>83</v>
      </c>
      <c r="E2988" t="s">
        <v>16289</v>
      </c>
      <c r="F2988">
        <v>13354</v>
      </c>
      <c r="G2988" t="s">
        <v>16290</v>
      </c>
      <c r="H2988">
        <v>1797058326</v>
      </c>
      <c r="I2988" t="s">
        <v>131</v>
      </c>
      <c r="J2988" t="s">
        <v>230</v>
      </c>
      <c r="K2988" t="s">
        <v>152</v>
      </c>
      <c r="L2988" t="s">
        <v>16291</v>
      </c>
      <c r="M2988" t="s">
        <v>16186</v>
      </c>
      <c r="P2988" s="31" t="str">
        <f t="shared" si="141"/>
        <v>Disari Homoeo Hall (Dr.Kamal Hossain)</v>
      </c>
    </row>
    <row r="2989" spans="1:16" hidden="1">
      <c r="A2989" t="str">
        <f t="shared" si="139"/>
        <v>22-475</v>
      </c>
      <c r="B2989">
        <f t="shared" si="140"/>
        <v>22</v>
      </c>
      <c r="C2989">
        <v>475</v>
      </c>
      <c r="D2989" t="s">
        <v>83</v>
      </c>
      <c r="E2989" t="s">
        <v>9116</v>
      </c>
      <c r="F2989">
        <v>9594</v>
      </c>
      <c r="G2989" t="s">
        <v>9117</v>
      </c>
      <c r="H2989">
        <v>1718381732</v>
      </c>
      <c r="I2989" t="s">
        <v>131</v>
      </c>
      <c r="J2989" t="s">
        <v>230</v>
      </c>
      <c r="K2989" t="s">
        <v>152</v>
      </c>
      <c r="L2989" t="s">
        <v>9070</v>
      </c>
      <c r="M2989" t="s">
        <v>9118</v>
      </c>
      <c r="P2989" s="31" t="str">
        <f t="shared" si="141"/>
        <v>Dotto Homoeo Hall (Dr.Dilip Dottto)</v>
      </c>
    </row>
    <row r="2990" spans="1:16" hidden="1">
      <c r="A2990" t="str">
        <f t="shared" si="139"/>
        <v>23-475</v>
      </c>
      <c r="B2990">
        <f t="shared" si="140"/>
        <v>23</v>
      </c>
      <c r="C2990">
        <v>475</v>
      </c>
      <c r="D2990" t="s">
        <v>83</v>
      </c>
      <c r="E2990" t="s">
        <v>9746</v>
      </c>
      <c r="F2990">
        <v>10090</v>
      </c>
      <c r="G2990" t="s">
        <v>9747</v>
      </c>
      <c r="H2990">
        <v>1711365912</v>
      </c>
      <c r="I2990" t="s">
        <v>1311</v>
      </c>
      <c r="J2990" t="s">
        <v>132</v>
      </c>
      <c r="K2990" t="s">
        <v>152</v>
      </c>
      <c r="L2990" t="s">
        <v>8949</v>
      </c>
      <c r="M2990" t="s">
        <v>9748</v>
      </c>
      <c r="P2990" s="31" t="str">
        <f t="shared" si="141"/>
        <v>German  Homoeo Hall-1 (Gazi Taher Alom)</v>
      </c>
    </row>
    <row r="2991" spans="1:16" hidden="1">
      <c r="A2991" t="str">
        <f t="shared" si="139"/>
        <v>24-475</v>
      </c>
      <c r="B2991">
        <f t="shared" si="140"/>
        <v>24</v>
      </c>
      <c r="C2991">
        <v>475</v>
      </c>
      <c r="D2991" t="s">
        <v>83</v>
      </c>
      <c r="E2991" t="s">
        <v>14131</v>
      </c>
      <c r="F2991">
        <v>12335</v>
      </c>
      <c r="G2991" t="s">
        <v>2132</v>
      </c>
      <c r="H2991">
        <v>1718009422</v>
      </c>
      <c r="I2991" t="s">
        <v>131</v>
      </c>
      <c r="J2991" t="s">
        <v>230</v>
      </c>
      <c r="K2991" t="s">
        <v>152</v>
      </c>
      <c r="L2991" t="s">
        <v>14127</v>
      </c>
      <c r="M2991" t="s">
        <v>14132</v>
      </c>
      <c r="P2991" s="31" t="str">
        <f t="shared" si="141"/>
        <v>German Homoeo Hall (Dr.Md.Hossen)</v>
      </c>
    </row>
    <row r="2992" spans="1:16" hidden="1">
      <c r="A2992" t="str">
        <f t="shared" si="139"/>
        <v>25-475</v>
      </c>
      <c r="B2992">
        <f t="shared" si="140"/>
        <v>25</v>
      </c>
      <c r="C2992">
        <v>475</v>
      </c>
      <c r="D2992" t="s">
        <v>83</v>
      </c>
      <c r="E2992" t="s">
        <v>9147</v>
      </c>
      <c r="F2992">
        <v>9609</v>
      </c>
      <c r="G2992" t="s">
        <v>243</v>
      </c>
      <c r="H2992">
        <v>1759976880</v>
      </c>
      <c r="I2992" t="s">
        <v>131</v>
      </c>
      <c r="J2992" t="s">
        <v>274</v>
      </c>
      <c r="K2992" t="s">
        <v>138</v>
      </c>
      <c r="L2992" t="s">
        <v>9070</v>
      </c>
      <c r="M2992" t="s">
        <v>9148</v>
      </c>
      <c r="P2992" s="31" t="str">
        <f t="shared" si="141"/>
        <v>Haniman Homoeo Hall (Dr.Md:Amir Hossen)</v>
      </c>
    </row>
    <row r="2993" spans="1:16" hidden="1">
      <c r="A2993" t="str">
        <f t="shared" si="139"/>
        <v>26-475</v>
      </c>
      <c r="B2993">
        <f t="shared" si="140"/>
        <v>26</v>
      </c>
      <c r="C2993">
        <v>475</v>
      </c>
      <c r="D2993" t="s">
        <v>83</v>
      </c>
      <c r="E2993" t="s">
        <v>10581</v>
      </c>
      <c r="F2993">
        <v>10674</v>
      </c>
      <c r="G2993" t="s">
        <v>10582</v>
      </c>
      <c r="H2993">
        <v>1718872251</v>
      </c>
      <c r="I2993" t="s">
        <v>131</v>
      </c>
      <c r="J2993" t="s">
        <v>2596</v>
      </c>
      <c r="K2993" t="s">
        <v>133</v>
      </c>
      <c r="L2993" t="s">
        <v>10359</v>
      </c>
      <c r="M2993" t="s">
        <v>10359</v>
      </c>
      <c r="P2993" s="31" t="str">
        <f t="shared" si="141"/>
        <v>Hawladar Medical Hall (Dr.Asadullha)</v>
      </c>
    </row>
    <row r="2994" spans="1:16" hidden="1">
      <c r="A2994" t="str">
        <f t="shared" si="139"/>
        <v>27-475</v>
      </c>
      <c r="B2994">
        <f t="shared" si="140"/>
        <v>27</v>
      </c>
      <c r="C2994">
        <v>475</v>
      </c>
      <c r="D2994" t="s">
        <v>83</v>
      </c>
      <c r="E2994" t="s">
        <v>16051</v>
      </c>
      <c r="F2994">
        <v>13248</v>
      </c>
      <c r="G2994" t="s">
        <v>9321</v>
      </c>
      <c r="H2994">
        <v>1789510404</v>
      </c>
      <c r="I2994" t="s">
        <v>131</v>
      </c>
      <c r="J2994" t="s">
        <v>172</v>
      </c>
      <c r="K2994" t="s">
        <v>152</v>
      </c>
      <c r="L2994" t="s">
        <v>16049</v>
      </c>
      <c r="M2994" t="s">
        <v>16052</v>
      </c>
      <c r="P2994" s="31" t="str">
        <f t="shared" si="141"/>
        <v>Heneman Homoeo Hall (Dr.M.N Harun)</v>
      </c>
    </row>
    <row r="2995" spans="1:16" hidden="1">
      <c r="A2995" t="str">
        <f t="shared" si="139"/>
        <v>28-475</v>
      </c>
      <c r="B2995">
        <f t="shared" si="140"/>
        <v>28</v>
      </c>
      <c r="C2995">
        <v>475</v>
      </c>
      <c r="D2995" t="s">
        <v>83</v>
      </c>
      <c r="E2995" t="s">
        <v>9074</v>
      </c>
      <c r="F2995">
        <v>9561</v>
      </c>
      <c r="G2995" t="s">
        <v>749</v>
      </c>
      <c r="H2995">
        <v>1749041970</v>
      </c>
      <c r="I2995" t="s">
        <v>131</v>
      </c>
      <c r="J2995" t="s">
        <v>132</v>
      </c>
      <c r="K2995" t="s">
        <v>152</v>
      </c>
      <c r="L2995" t="s">
        <v>9070</v>
      </c>
      <c r="M2995" t="s">
        <v>9071</v>
      </c>
      <c r="P2995" s="31" t="str">
        <f t="shared" si="141"/>
        <v>Hoque Homoeo Hall (Dr.Zamaluddin)</v>
      </c>
    </row>
    <row r="2996" spans="1:16" hidden="1">
      <c r="A2996" t="str">
        <f t="shared" si="139"/>
        <v>29-475</v>
      </c>
      <c r="B2996">
        <f t="shared" si="140"/>
        <v>29</v>
      </c>
      <c r="C2996">
        <v>475</v>
      </c>
      <c r="D2996" t="s">
        <v>83</v>
      </c>
      <c r="E2996" t="s">
        <v>9125</v>
      </c>
      <c r="F2996">
        <v>9597</v>
      </c>
      <c r="G2996" t="s">
        <v>508</v>
      </c>
      <c r="H2996">
        <v>1762447577</v>
      </c>
      <c r="I2996" t="s">
        <v>131</v>
      </c>
      <c r="J2996" t="s">
        <v>230</v>
      </c>
      <c r="K2996" t="s">
        <v>152</v>
      </c>
      <c r="L2996" t="s">
        <v>9121</v>
      </c>
      <c r="M2996" t="s">
        <v>9126</v>
      </c>
      <c r="P2996" s="31" t="str">
        <f t="shared" si="141"/>
        <v>Insaf Homoeo Hall (Dr.Mawlana Abutaleb)</v>
      </c>
    </row>
    <row r="2997" spans="1:16" hidden="1">
      <c r="A2997" t="str">
        <f t="shared" si="139"/>
        <v>30-475</v>
      </c>
      <c r="B2997">
        <f t="shared" si="140"/>
        <v>30</v>
      </c>
      <c r="C2997">
        <v>475</v>
      </c>
      <c r="D2997" t="s">
        <v>83</v>
      </c>
      <c r="E2997" t="s">
        <v>10583</v>
      </c>
      <c r="F2997">
        <v>10675</v>
      </c>
      <c r="G2997" t="s">
        <v>10584</v>
      </c>
      <c r="H2997">
        <v>1726164158</v>
      </c>
      <c r="I2997" t="s">
        <v>131</v>
      </c>
      <c r="J2997" t="s">
        <v>2596</v>
      </c>
      <c r="K2997" t="s">
        <v>133</v>
      </c>
      <c r="L2997" t="s">
        <v>10359</v>
      </c>
      <c r="M2997" t="s">
        <v>10359</v>
      </c>
      <c r="P2997" s="31" t="str">
        <f t="shared" si="141"/>
        <v>Inshaf Homoeo Hall (Dr.Harun Ar Roshaid)</v>
      </c>
    </row>
    <row r="2998" spans="1:16" hidden="1">
      <c r="A2998" t="str">
        <f t="shared" si="139"/>
        <v>31-475</v>
      </c>
      <c r="B2998">
        <f t="shared" si="140"/>
        <v>31</v>
      </c>
      <c r="C2998">
        <v>475</v>
      </c>
      <c r="D2998" t="s">
        <v>83</v>
      </c>
      <c r="E2998" t="s">
        <v>10586</v>
      </c>
      <c r="F2998">
        <v>10677</v>
      </c>
      <c r="G2998" t="s">
        <v>149</v>
      </c>
      <c r="H2998">
        <v>1921534953</v>
      </c>
      <c r="I2998" t="s">
        <v>131</v>
      </c>
      <c r="J2998" t="s">
        <v>2596</v>
      </c>
      <c r="K2998" t="s">
        <v>152</v>
      </c>
      <c r="L2998" t="s">
        <v>10359</v>
      </c>
      <c r="M2998" t="s">
        <v>10359</v>
      </c>
      <c r="P2998" s="31" t="str">
        <f t="shared" si="141"/>
        <v>Islamia Homoeo Hall (Dr.Md Mohiuddin)</v>
      </c>
    </row>
    <row r="2999" spans="1:16" hidden="1">
      <c r="A2999" t="str">
        <f t="shared" si="139"/>
        <v>32-475</v>
      </c>
      <c r="B2999">
        <f t="shared" si="140"/>
        <v>32</v>
      </c>
      <c r="C2999">
        <v>475</v>
      </c>
      <c r="D2999" t="s">
        <v>83</v>
      </c>
      <c r="E2999" t="s">
        <v>15988</v>
      </c>
      <c r="F2999">
        <v>13209</v>
      </c>
      <c r="G2999" t="s">
        <v>15989</v>
      </c>
      <c r="H2999">
        <v>1714900207</v>
      </c>
      <c r="I2999" t="s">
        <v>131</v>
      </c>
      <c r="J2999" t="s">
        <v>274</v>
      </c>
      <c r="K2999" t="s">
        <v>133</v>
      </c>
      <c r="L2999" t="s">
        <v>15986</v>
      </c>
      <c r="M2999" t="s">
        <v>15990</v>
      </c>
      <c r="P2999" s="31" t="str">
        <f t="shared" si="141"/>
        <v>Jawad Homoeo Farma (Dr. Md Jamal Uddin)</v>
      </c>
    </row>
    <row r="3000" spans="1:16" hidden="1">
      <c r="A3000" t="str">
        <f t="shared" si="139"/>
        <v>33-475</v>
      </c>
      <c r="B3000">
        <f t="shared" si="140"/>
        <v>33</v>
      </c>
      <c r="C3000">
        <v>475</v>
      </c>
      <c r="D3000" t="s">
        <v>83</v>
      </c>
      <c r="E3000" t="s">
        <v>13723</v>
      </c>
      <c r="F3000">
        <v>12096</v>
      </c>
      <c r="G3000" t="s">
        <v>13724</v>
      </c>
      <c r="H3000">
        <v>1719565445</v>
      </c>
      <c r="I3000" t="s">
        <v>131</v>
      </c>
      <c r="J3000" t="s">
        <v>10892</v>
      </c>
      <c r="K3000" t="s">
        <v>152</v>
      </c>
      <c r="L3000" t="s">
        <v>8950</v>
      </c>
      <c r="M3000" t="s">
        <v>13725</v>
      </c>
      <c r="P3000" s="31" t="str">
        <f t="shared" si="141"/>
        <v>Jonone Homoeo Hall (Dr.Balayet Hossain )</v>
      </c>
    </row>
    <row r="3001" spans="1:16" hidden="1">
      <c r="A3001" t="str">
        <f t="shared" si="139"/>
        <v>34-475</v>
      </c>
      <c r="B3001">
        <f t="shared" si="140"/>
        <v>34</v>
      </c>
      <c r="C3001">
        <v>475</v>
      </c>
      <c r="D3001" t="s">
        <v>83</v>
      </c>
      <c r="E3001" t="s">
        <v>9088</v>
      </c>
      <c r="F3001">
        <v>9575</v>
      </c>
      <c r="G3001" t="s">
        <v>1765</v>
      </c>
      <c r="H3001">
        <v>1731144366</v>
      </c>
      <c r="I3001" t="s">
        <v>131</v>
      </c>
      <c r="J3001" t="s">
        <v>172</v>
      </c>
      <c r="K3001" t="s">
        <v>133</v>
      </c>
      <c r="L3001" t="s">
        <v>9060</v>
      </c>
      <c r="M3001" t="s">
        <v>9087</v>
      </c>
      <c r="P3001" s="31" t="str">
        <f t="shared" si="141"/>
        <v>Jononi Homoeo Hall (Dr.Md:Riazul Islam)</v>
      </c>
    </row>
    <row r="3002" spans="1:16" hidden="1">
      <c r="A3002" t="str">
        <f t="shared" si="139"/>
        <v>35-475</v>
      </c>
      <c r="B3002">
        <f t="shared" si="140"/>
        <v>35</v>
      </c>
      <c r="C3002">
        <v>475</v>
      </c>
      <c r="D3002" t="s">
        <v>83</v>
      </c>
      <c r="E3002" t="s">
        <v>9097</v>
      </c>
      <c r="F3002">
        <v>9584</v>
      </c>
      <c r="G3002" t="s">
        <v>9098</v>
      </c>
      <c r="H3002">
        <v>1719018490</v>
      </c>
      <c r="I3002" t="s">
        <v>131</v>
      </c>
      <c r="J3002" t="s">
        <v>397</v>
      </c>
      <c r="K3002" t="s">
        <v>152</v>
      </c>
      <c r="L3002" t="s">
        <v>9092</v>
      </c>
      <c r="M3002" t="s">
        <v>9099</v>
      </c>
      <c r="P3002" s="31" t="str">
        <f t="shared" si="141"/>
        <v>Jonoseba Hom Hall (Dr.Md:Abbas Uddin)</v>
      </c>
    </row>
    <row r="3003" spans="1:16" hidden="1">
      <c r="A3003" t="str">
        <f t="shared" si="139"/>
        <v>36-475</v>
      </c>
      <c r="B3003">
        <f t="shared" si="140"/>
        <v>36</v>
      </c>
      <c r="C3003">
        <v>475</v>
      </c>
      <c r="D3003" t="s">
        <v>83</v>
      </c>
      <c r="E3003" t="s">
        <v>15985</v>
      </c>
      <c r="F3003">
        <v>13208</v>
      </c>
      <c r="G3003" t="s">
        <v>2068</v>
      </c>
      <c r="H3003">
        <v>1718218298</v>
      </c>
      <c r="I3003" t="s">
        <v>131</v>
      </c>
      <c r="J3003" t="s">
        <v>274</v>
      </c>
      <c r="K3003" t="s">
        <v>138</v>
      </c>
      <c r="L3003" t="s">
        <v>15986</v>
      </c>
      <c r="M3003" t="s">
        <v>15987</v>
      </c>
      <c r="P3003" s="31" t="str">
        <f t="shared" si="141"/>
        <v>Jonoseba Homoeo Hall (Dr. Motilal Das)</v>
      </c>
    </row>
    <row r="3004" spans="1:16" hidden="1">
      <c r="A3004" t="str">
        <f t="shared" si="139"/>
        <v>37-475</v>
      </c>
      <c r="B3004">
        <f t="shared" si="140"/>
        <v>37</v>
      </c>
      <c r="C3004">
        <v>475</v>
      </c>
      <c r="D3004" t="s">
        <v>83</v>
      </c>
      <c r="E3004" t="s">
        <v>9127</v>
      </c>
      <c r="F3004">
        <v>9598</v>
      </c>
      <c r="G3004" t="s">
        <v>6267</v>
      </c>
      <c r="H3004">
        <v>1712601505</v>
      </c>
      <c r="I3004" t="s">
        <v>131</v>
      </c>
      <c r="J3004" t="s">
        <v>230</v>
      </c>
      <c r="K3004" t="s">
        <v>138</v>
      </c>
      <c r="L3004" t="s">
        <v>9121</v>
      </c>
      <c r="M3004" t="s">
        <v>9122</v>
      </c>
      <c r="P3004" s="31" t="str">
        <f t="shared" si="141"/>
        <v>Jonota Homoeo Hall (Dr.Nirmol Nondi)</v>
      </c>
    </row>
    <row r="3005" spans="1:16" hidden="1">
      <c r="A3005" t="str">
        <f t="shared" si="139"/>
        <v>38-475</v>
      </c>
      <c r="B3005">
        <f t="shared" si="140"/>
        <v>38</v>
      </c>
      <c r="C3005">
        <v>475</v>
      </c>
      <c r="D3005" t="s">
        <v>83</v>
      </c>
      <c r="E3005" t="s">
        <v>9061</v>
      </c>
      <c r="F3005">
        <v>9553</v>
      </c>
      <c r="G3005" t="s">
        <v>9062</v>
      </c>
      <c r="H3005">
        <v>1774881641</v>
      </c>
      <c r="I3005" t="s">
        <v>131</v>
      </c>
      <c r="J3005" t="s">
        <v>132</v>
      </c>
      <c r="K3005" t="s">
        <v>152</v>
      </c>
      <c r="L3005" t="s">
        <v>9060</v>
      </c>
      <c r="M3005" t="s">
        <v>9063</v>
      </c>
      <c r="P3005" s="31" t="str">
        <f t="shared" si="141"/>
        <v>Jubayer Homoeo Hall (Dr.Maw. Abutaher)</v>
      </c>
    </row>
    <row r="3006" spans="1:16" hidden="1">
      <c r="A3006" t="str">
        <f t="shared" si="139"/>
        <v>39-475</v>
      </c>
      <c r="B3006">
        <f t="shared" si="140"/>
        <v>39</v>
      </c>
      <c r="C3006">
        <v>475</v>
      </c>
      <c r="D3006" t="s">
        <v>83</v>
      </c>
      <c r="E3006" t="s">
        <v>10360</v>
      </c>
      <c r="F3006">
        <v>10551</v>
      </c>
      <c r="G3006" t="s">
        <v>10361</v>
      </c>
      <c r="H3006">
        <v>1753230564</v>
      </c>
      <c r="I3006" t="s">
        <v>131</v>
      </c>
      <c r="J3006" t="s">
        <v>9009</v>
      </c>
      <c r="K3006" t="s">
        <v>133</v>
      </c>
      <c r="L3006" t="s">
        <v>10359</v>
      </c>
      <c r="M3006" t="s">
        <v>10359</v>
      </c>
      <c r="P3006" s="31" t="str">
        <f t="shared" si="141"/>
        <v>Kalo Kobiraj Homoeo Hall (.Dr.Robin)</v>
      </c>
    </row>
    <row r="3007" spans="1:16" hidden="1">
      <c r="A3007" t="str">
        <f t="shared" si="139"/>
        <v>40-475</v>
      </c>
      <c r="B3007">
        <f t="shared" si="140"/>
        <v>40</v>
      </c>
      <c r="C3007">
        <v>475</v>
      </c>
      <c r="D3007" t="s">
        <v>83</v>
      </c>
      <c r="E3007" t="s">
        <v>9134</v>
      </c>
      <c r="F3007">
        <v>9602</v>
      </c>
      <c r="G3007" t="s">
        <v>9135</v>
      </c>
      <c r="H3007">
        <v>1724182483</v>
      </c>
      <c r="I3007" t="s">
        <v>131</v>
      </c>
      <c r="J3007" t="s">
        <v>230</v>
      </c>
      <c r="K3007" t="s">
        <v>138</v>
      </c>
      <c r="L3007" t="s">
        <v>9121</v>
      </c>
      <c r="M3007" t="s">
        <v>9133</v>
      </c>
      <c r="P3007" s="31" t="str">
        <f t="shared" si="141"/>
        <v>Koruna Homoeo Hall (Dr.Sree Rup)</v>
      </c>
    </row>
    <row r="3008" spans="1:16" hidden="1">
      <c r="A3008" t="str">
        <f t="shared" si="139"/>
        <v>41-475</v>
      </c>
      <c r="B3008">
        <f t="shared" si="140"/>
        <v>41</v>
      </c>
      <c r="C3008">
        <v>475</v>
      </c>
      <c r="D3008" t="s">
        <v>83</v>
      </c>
      <c r="E3008" t="s">
        <v>10357</v>
      </c>
      <c r="F3008">
        <v>10550</v>
      </c>
      <c r="G3008" t="s">
        <v>10358</v>
      </c>
      <c r="H3008">
        <v>1933517911</v>
      </c>
      <c r="I3008" t="s">
        <v>131</v>
      </c>
      <c r="J3008" t="s">
        <v>9009</v>
      </c>
      <c r="K3008" t="s">
        <v>152</v>
      </c>
      <c r="L3008" t="s">
        <v>10359</v>
      </c>
      <c r="M3008" t="s">
        <v>10359</v>
      </c>
      <c r="P3008" s="31" t="str">
        <f t="shared" si="141"/>
        <v>Lamia Medical Hall (Dr Hosen Ali)</v>
      </c>
    </row>
    <row r="3009" spans="1:16" hidden="1">
      <c r="A3009" t="str">
        <f t="shared" si="139"/>
        <v>42-475</v>
      </c>
      <c r="B3009">
        <f t="shared" si="140"/>
        <v>42</v>
      </c>
      <c r="C3009">
        <v>475</v>
      </c>
      <c r="D3009" t="s">
        <v>83</v>
      </c>
      <c r="E3009" t="s">
        <v>358</v>
      </c>
      <c r="F3009">
        <v>9622</v>
      </c>
      <c r="G3009" t="s">
        <v>9161</v>
      </c>
      <c r="H3009">
        <v>171901058</v>
      </c>
      <c r="I3009">
        <v>0</v>
      </c>
      <c r="J3009" t="s">
        <v>274</v>
      </c>
      <c r="K3009" t="s">
        <v>133</v>
      </c>
      <c r="L3009">
        <v>0</v>
      </c>
      <c r="M3009">
        <v>0</v>
      </c>
      <c r="P3009" s="31" t="str">
        <f t="shared" si="141"/>
        <v>Liton Homoeo Hall (Dr.)</v>
      </c>
    </row>
    <row r="3010" spans="1:16" hidden="1">
      <c r="A3010" t="str">
        <f t="shared" ref="A3010:A3073" si="142">B3010&amp;"-"&amp;C3010</f>
        <v>43-475</v>
      </c>
      <c r="B3010">
        <f t="shared" ref="B3010:B3073" si="143">IF(C3010=C3009,B3009+1,1)</f>
        <v>43</v>
      </c>
      <c r="C3010">
        <v>475</v>
      </c>
      <c r="D3010" t="s">
        <v>83</v>
      </c>
      <c r="E3010" t="s">
        <v>9742</v>
      </c>
      <c r="F3010">
        <v>10087</v>
      </c>
      <c r="G3010" t="s">
        <v>9743</v>
      </c>
      <c r="H3010">
        <v>1724429094</v>
      </c>
      <c r="I3010" t="s">
        <v>1311</v>
      </c>
      <c r="J3010" t="s">
        <v>132</v>
      </c>
      <c r="K3010" t="s">
        <v>133</v>
      </c>
      <c r="L3010" t="s">
        <v>8949</v>
      </c>
      <c r="M3010" t="s">
        <v>8949</v>
      </c>
      <c r="P3010" s="31" t="str">
        <f t="shared" ref="P3010:P3073" si="144">PROPER(G3010&amp;" ("&amp;E3010&amp;")")</f>
        <v>Ma Homoeo Hall (Md. Shamsuddin)</v>
      </c>
    </row>
    <row r="3011" spans="1:16" hidden="1">
      <c r="A3011" t="str">
        <f t="shared" si="142"/>
        <v>44-475</v>
      </c>
      <c r="B3011">
        <f t="shared" si="143"/>
        <v>44</v>
      </c>
      <c r="C3011">
        <v>475</v>
      </c>
      <c r="D3011" t="s">
        <v>83</v>
      </c>
      <c r="E3011" t="s">
        <v>9091</v>
      </c>
      <c r="F3011">
        <v>9580</v>
      </c>
      <c r="G3011" t="s">
        <v>1111</v>
      </c>
      <c r="H3011">
        <v>1716664770</v>
      </c>
      <c r="I3011" t="s">
        <v>131</v>
      </c>
      <c r="J3011" t="s">
        <v>397</v>
      </c>
      <c r="K3011" t="s">
        <v>133</v>
      </c>
      <c r="L3011" t="s">
        <v>9092</v>
      </c>
      <c r="M3011" t="s">
        <v>2852</v>
      </c>
      <c r="P3011" s="31" t="str">
        <f t="shared" si="144"/>
        <v>Maa Homoeo Hall (Dr.Vibas Kormoker)</v>
      </c>
    </row>
    <row r="3012" spans="1:16" hidden="1">
      <c r="A3012" t="str">
        <f t="shared" si="142"/>
        <v>45-475</v>
      </c>
      <c r="B3012">
        <f t="shared" si="143"/>
        <v>45</v>
      </c>
      <c r="C3012">
        <v>475</v>
      </c>
      <c r="D3012" t="s">
        <v>83</v>
      </c>
      <c r="E3012" t="s">
        <v>16454</v>
      </c>
      <c r="F3012">
        <v>13434</v>
      </c>
      <c r="G3012" t="s">
        <v>1111</v>
      </c>
      <c r="H3012">
        <v>1716654778</v>
      </c>
      <c r="I3012" t="s">
        <v>131</v>
      </c>
      <c r="J3012" t="s">
        <v>10892</v>
      </c>
      <c r="K3012" t="s">
        <v>152</v>
      </c>
      <c r="L3012" t="s">
        <v>9092</v>
      </c>
      <c r="M3012" t="s">
        <v>16455</v>
      </c>
      <c r="P3012" s="31" t="str">
        <f t="shared" si="144"/>
        <v>Maa Homoeo Hall (Dr.Asok Chondro)</v>
      </c>
    </row>
    <row r="3013" spans="1:16" hidden="1">
      <c r="A3013" t="str">
        <f t="shared" si="142"/>
        <v>46-475</v>
      </c>
      <c r="B3013">
        <f t="shared" si="143"/>
        <v>46</v>
      </c>
      <c r="C3013">
        <v>475</v>
      </c>
      <c r="D3013" t="s">
        <v>83</v>
      </c>
      <c r="E3013" t="s">
        <v>16973</v>
      </c>
      <c r="F3013">
        <v>13652</v>
      </c>
      <c r="G3013" t="s">
        <v>1111</v>
      </c>
      <c r="H3013">
        <v>1725771002</v>
      </c>
      <c r="I3013" t="s">
        <v>131</v>
      </c>
      <c r="J3013" t="s">
        <v>132</v>
      </c>
      <c r="K3013" t="s">
        <v>152</v>
      </c>
      <c r="L3013" t="s">
        <v>9060</v>
      </c>
      <c r="M3013" t="s">
        <v>16974</v>
      </c>
      <c r="P3013" s="31" t="str">
        <f t="shared" si="144"/>
        <v>Maa Homoeo Hall (Dr.Md.Kajol)</v>
      </c>
    </row>
    <row r="3014" spans="1:16" hidden="1">
      <c r="A3014" t="str">
        <f t="shared" si="142"/>
        <v>47-475</v>
      </c>
      <c r="B3014">
        <f t="shared" si="143"/>
        <v>47</v>
      </c>
      <c r="C3014">
        <v>475</v>
      </c>
      <c r="D3014" t="s">
        <v>83</v>
      </c>
      <c r="E3014" t="s">
        <v>14126</v>
      </c>
      <c r="F3014">
        <v>12391</v>
      </c>
      <c r="G3014" t="s">
        <v>1111</v>
      </c>
      <c r="H3014">
        <v>1710068946</v>
      </c>
      <c r="I3014" t="s">
        <v>131</v>
      </c>
      <c r="J3014" t="s">
        <v>230</v>
      </c>
      <c r="K3014" t="s">
        <v>152</v>
      </c>
      <c r="L3014" t="s">
        <v>8950</v>
      </c>
      <c r="M3014" t="s">
        <v>14220</v>
      </c>
      <c r="P3014" s="31" t="str">
        <f t="shared" si="144"/>
        <v>Maa Homoeo Hall (Dr.Mohiuddin Ahamed)</v>
      </c>
    </row>
    <row r="3015" spans="1:16" hidden="1">
      <c r="A3015" t="str">
        <f t="shared" si="142"/>
        <v>48-475</v>
      </c>
      <c r="B3015">
        <f t="shared" si="143"/>
        <v>48</v>
      </c>
      <c r="C3015">
        <v>475</v>
      </c>
      <c r="D3015" t="s">
        <v>83</v>
      </c>
      <c r="E3015" t="s">
        <v>358</v>
      </c>
      <c r="F3015">
        <v>9621</v>
      </c>
      <c r="G3015" t="s">
        <v>9160</v>
      </c>
      <c r="H3015">
        <v>0</v>
      </c>
      <c r="I3015" t="s">
        <v>7906</v>
      </c>
      <c r="J3015" t="s">
        <v>274</v>
      </c>
      <c r="K3015" t="s">
        <v>152</v>
      </c>
      <c r="L3015" t="s">
        <v>9070</v>
      </c>
      <c r="M3015" t="s">
        <v>9077</v>
      </c>
      <c r="P3015" s="31" t="str">
        <f t="shared" si="144"/>
        <v>Mahabub Hom Hall (Dr.)</v>
      </c>
    </row>
    <row r="3016" spans="1:16" hidden="1">
      <c r="A3016" t="str">
        <f t="shared" si="142"/>
        <v>49-475</v>
      </c>
      <c r="B3016">
        <f t="shared" si="143"/>
        <v>49</v>
      </c>
      <c r="C3016">
        <v>475</v>
      </c>
      <c r="D3016" t="s">
        <v>83</v>
      </c>
      <c r="E3016" t="s">
        <v>9085</v>
      </c>
      <c r="F3016">
        <v>9570</v>
      </c>
      <c r="G3016" t="s">
        <v>9086</v>
      </c>
      <c r="H3016">
        <v>1718960048</v>
      </c>
      <c r="I3016" t="s">
        <v>131</v>
      </c>
      <c r="J3016" t="s">
        <v>172</v>
      </c>
      <c r="K3016" t="s">
        <v>152</v>
      </c>
      <c r="L3016" t="s">
        <v>9070</v>
      </c>
      <c r="M3016" t="s">
        <v>9084</v>
      </c>
      <c r="P3016" s="31" t="str">
        <f t="shared" si="144"/>
        <v>Masud Hom Pharmecy (Dr.A.K.M. Sofiuddin)</v>
      </c>
    </row>
    <row r="3017" spans="1:16" hidden="1">
      <c r="A3017" t="str">
        <f t="shared" si="142"/>
        <v>50-475</v>
      </c>
      <c r="B3017">
        <f t="shared" si="143"/>
        <v>50</v>
      </c>
      <c r="C3017">
        <v>475</v>
      </c>
      <c r="D3017" t="s">
        <v>83</v>
      </c>
      <c r="E3017" t="s">
        <v>9158</v>
      </c>
      <c r="F3017">
        <v>9617</v>
      </c>
      <c r="G3017" t="s">
        <v>3722</v>
      </c>
      <c r="H3017">
        <v>1745971335</v>
      </c>
      <c r="I3017" t="s">
        <v>131</v>
      </c>
      <c r="J3017" t="s">
        <v>274</v>
      </c>
      <c r="K3017" t="s">
        <v>138</v>
      </c>
      <c r="L3017" t="s">
        <v>9070</v>
      </c>
      <c r="M3017" t="s">
        <v>9077</v>
      </c>
      <c r="P3017" s="31" t="str">
        <f t="shared" si="144"/>
        <v>Max Homoeo Hall (Dr.Abdul Malek)</v>
      </c>
    </row>
    <row r="3018" spans="1:16" hidden="1">
      <c r="A3018" t="str">
        <f t="shared" si="142"/>
        <v>51-475</v>
      </c>
      <c r="B3018">
        <f t="shared" si="143"/>
        <v>51</v>
      </c>
      <c r="C3018">
        <v>475</v>
      </c>
      <c r="D3018" t="s">
        <v>83</v>
      </c>
      <c r="E3018" t="s">
        <v>9306</v>
      </c>
      <c r="F3018">
        <v>13249</v>
      </c>
      <c r="G3018" t="s">
        <v>16053</v>
      </c>
      <c r="H3018">
        <v>1727429295</v>
      </c>
      <c r="I3018" t="s">
        <v>131</v>
      </c>
      <c r="J3018" t="s">
        <v>172</v>
      </c>
      <c r="K3018" t="s">
        <v>152</v>
      </c>
      <c r="L3018" t="s">
        <v>16049</v>
      </c>
      <c r="M3018" t="s">
        <v>16054</v>
      </c>
      <c r="N3018" t="s">
        <v>10632</v>
      </c>
      <c r="P3018" s="31" t="str">
        <f t="shared" si="144"/>
        <v>Medication Homoeo Jahan (Dr.Md.Saiful)</v>
      </c>
    </row>
    <row r="3019" spans="1:16" hidden="1">
      <c r="A3019" t="str">
        <f t="shared" si="142"/>
        <v>52-475</v>
      </c>
      <c r="B3019">
        <f t="shared" si="143"/>
        <v>52</v>
      </c>
      <c r="C3019">
        <v>475</v>
      </c>
      <c r="D3019" t="s">
        <v>83</v>
      </c>
      <c r="E3019" t="s">
        <v>9078</v>
      </c>
      <c r="F3019">
        <v>9564</v>
      </c>
      <c r="G3019" t="s">
        <v>9079</v>
      </c>
      <c r="H3019">
        <v>1724770642</v>
      </c>
      <c r="I3019" t="s">
        <v>131</v>
      </c>
      <c r="J3019" t="s">
        <v>132</v>
      </c>
      <c r="K3019" t="s">
        <v>133</v>
      </c>
      <c r="L3019" t="s">
        <v>9070</v>
      </c>
      <c r="M3019" t="s">
        <v>9077</v>
      </c>
      <c r="P3019" s="31" t="str">
        <f t="shared" si="144"/>
        <v>Medico Hom Pharmecy (Dr.Mahbubur Rahman)</v>
      </c>
    </row>
    <row r="3020" spans="1:16" hidden="1">
      <c r="A3020" t="str">
        <f t="shared" si="142"/>
        <v>53-475</v>
      </c>
      <c r="B3020">
        <f t="shared" si="143"/>
        <v>53</v>
      </c>
      <c r="C3020">
        <v>475</v>
      </c>
      <c r="D3020" t="s">
        <v>83</v>
      </c>
      <c r="E3020" t="s">
        <v>10585</v>
      </c>
      <c r="F3020">
        <v>10676</v>
      </c>
      <c r="G3020" t="s">
        <v>2579</v>
      </c>
      <c r="H3020">
        <v>1785928632</v>
      </c>
      <c r="I3020" t="s">
        <v>131</v>
      </c>
      <c r="J3020" t="s">
        <v>2596</v>
      </c>
      <c r="K3020" t="s">
        <v>133</v>
      </c>
      <c r="L3020" t="s">
        <v>10359</v>
      </c>
      <c r="M3020" t="s">
        <v>10359</v>
      </c>
      <c r="P3020" s="31" t="str">
        <f t="shared" si="144"/>
        <v>Mehadi Homoeo Hall (Md.Bosirullha)</v>
      </c>
    </row>
    <row r="3021" spans="1:16" hidden="1">
      <c r="A3021" t="str">
        <f t="shared" si="142"/>
        <v>54-475</v>
      </c>
      <c r="B3021">
        <f t="shared" si="143"/>
        <v>54</v>
      </c>
      <c r="C3021">
        <v>475</v>
      </c>
      <c r="D3021" t="s">
        <v>83</v>
      </c>
      <c r="E3021" t="s">
        <v>9132</v>
      </c>
      <c r="F3021">
        <v>9601</v>
      </c>
      <c r="G3021" t="s">
        <v>356</v>
      </c>
      <c r="H3021">
        <v>1765631566</v>
      </c>
      <c r="I3021" t="s">
        <v>131</v>
      </c>
      <c r="J3021" t="s">
        <v>230</v>
      </c>
      <c r="K3021" t="s">
        <v>133</v>
      </c>
      <c r="L3021" t="s">
        <v>9121</v>
      </c>
      <c r="M3021" t="s">
        <v>9133</v>
      </c>
      <c r="P3021" s="31" t="str">
        <f t="shared" si="144"/>
        <v>Modern Homoeo Hall (Dr.Md:Alauddin)</v>
      </c>
    </row>
    <row r="3022" spans="1:16" hidden="1">
      <c r="A3022" t="str">
        <f t="shared" si="142"/>
        <v>55-475</v>
      </c>
      <c r="B3022">
        <f t="shared" si="143"/>
        <v>55</v>
      </c>
      <c r="C3022">
        <v>475</v>
      </c>
      <c r="D3022" t="s">
        <v>83</v>
      </c>
      <c r="E3022" t="s">
        <v>9155</v>
      </c>
      <c r="F3022">
        <v>9613</v>
      </c>
      <c r="G3022" t="s">
        <v>356</v>
      </c>
      <c r="H3022">
        <v>174394014</v>
      </c>
      <c r="I3022" t="s">
        <v>131</v>
      </c>
      <c r="J3022" t="s">
        <v>274</v>
      </c>
      <c r="K3022" t="s">
        <v>133</v>
      </c>
      <c r="L3022" t="s">
        <v>9070</v>
      </c>
      <c r="M3022" t="s">
        <v>9077</v>
      </c>
      <c r="P3022" s="31" t="str">
        <f t="shared" si="144"/>
        <v>Modern Homoeo Hall (Dr.Md:Josim Udddin)</v>
      </c>
    </row>
    <row r="3023" spans="1:16" hidden="1">
      <c r="A3023" t="str">
        <f t="shared" si="142"/>
        <v>56-475</v>
      </c>
      <c r="B3023">
        <f t="shared" si="143"/>
        <v>56</v>
      </c>
      <c r="C3023">
        <v>475</v>
      </c>
      <c r="D3023" t="s">
        <v>83</v>
      </c>
      <c r="E3023" t="s">
        <v>10406</v>
      </c>
      <c r="F3023">
        <v>10571</v>
      </c>
      <c r="G3023" t="s">
        <v>259</v>
      </c>
      <c r="H3023">
        <v>1735689198</v>
      </c>
      <c r="I3023" t="s">
        <v>131</v>
      </c>
      <c r="J3023" t="s">
        <v>2596</v>
      </c>
      <c r="K3023" t="s">
        <v>152</v>
      </c>
      <c r="L3023" t="s">
        <v>10359</v>
      </c>
      <c r="M3023" t="s">
        <v>10359</v>
      </c>
      <c r="P3023" s="31" t="str">
        <f t="shared" si="144"/>
        <v>Modina Homoeo Hall (Md Bosirullha)</v>
      </c>
    </row>
    <row r="3024" spans="1:16" hidden="1">
      <c r="A3024" t="str">
        <f t="shared" si="142"/>
        <v>57-475</v>
      </c>
      <c r="B3024">
        <f t="shared" si="143"/>
        <v>57</v>
      </c>
      <c r="C3024">
        <v>475</v>
      </c>
      <c r="D3024" t="s">
        <v>83</v>
      </c>
      <c r="E3024" t="s">
        <v>9072</v>
      </c>
      <c r="F3024">
        <v>9560</v>
      </c>
      <c r="G3024" t="s">
        <v>9073</v>
      </c>
      <c r="H3024">
        <v>1735375447</v>
      </c>
      <c r="I3024" t="s">
        <v>131</v>
      </c>
      <c r="J3024" t="s">
        <v>132</v>
      </c>
      <c r="K3024" t="s">
        <v>133</v>
      </c>
      <c r="L3024" t="s">
        <v>9070</v>
      </c>
      <c r="M3024" t="s">
        <v>9071</v>
      </c>
      <c r="P3024" s="31" t="str">
        <f t="shared" si="144"/>
        <v>Mohiuddin Hom Hall (Dr.Md:Modiuddin)</v>
      </c>
    </row>
    <row r="3025" spans="1:16" hidden="1">
      <c r="A3025" t="str">
        <f t="shared" si="142"/>
        <v>58-475</v>
      </c>
      <c r="B3025">
        <f t="shared" si="143"/>
        <v>58</v>
      </c>
      <c r="C3025">
        <v>475</v>
      </c>
      <c r="D3025" t="s">
        <v>83</v>
      </c>
      <c r="E3025" t="s">
        <v>11284</v>
      </c>
      <c r="F3025">
        <v>13206</v>
      </c>
      <c r="G3025" t="s">
        <v>15980</v>
      </c>
      <c r="H3025">
        <v>1743072929</v>
      </c>
      <c r="I3025">
        <v>0</v>
      </c>
      <c r="J3025">
        <v>0</v>
      </c>
      <c r="K3025" t="s">
        <v>138</v>
      </c>
      <c r="L3025" t="s">
        <v>10359</v>
      </c>
      <c r="M3025" t="s">
        <v>10359</v>
      </c>
      <c r="P3025" s="31" t="str">
        <f t="shared" si="144"/>
        <v>Mpo-Kamrul Islam-Borhanuddin (Self Stock)</v>
      </c>
    </row>
    <row r="3026" spans="1:16" hidden="1">
      <c r="A3026" t="str">
        <f t="shared" si="142"/>
        <v>59-475</v>
      </c>
      <c r="B3026">
        <f t="shared" si="143"/>
        <v>59</v>
      </c>
      <c r="C3026">
        <v>475</v>
      </c>
      <c r="D3026" t="s">
        <v>83</v>
      </c>
      <c r="E3026" t="s">
        <v>9153</v>
      </c>
      <c r="F3026">
        <v>9612</v>
      </c>
      <c r="G3026" t="s">
        <v>549</v>
      </c>
      <c r="H3026">
        <v>1712345685</v>
      </c>
      <c r="I3026" t="s">
        <v>131</v>
      </c>
      <c r="J3026" t="s">
        <v>274</v>
      </c>
      <c r="K3026" t="s">
        <v>152</v>
      </c>
      <c r="L3026" t="s">
        <v>9070</v>
      </c>
      <c r="M3026" t="s">
        <v>9154</v>
      </c>
      <c r="P3026" s="31" t="str">
        <f t="shared" si="144"/>
        <v>National Homoeo Hall (Dr.Md:Yusuf)</v>
      </c>
    </row>
    <row r="3027" spans="1:16" hidden="1">
      <c r="A3027" t="str">
        <f t="shared" si="142"/>
        <v>60-475</v>
      </c>
      <c r="B3027">
        <f t="shared" si="143"/>
        <v>60</v>
      </c>
      <c r="C3027">
        <v>475</v>
      </c>
      <c r="D3027" t="s">
        <v>83</v>
      </c>
      <c r="E3027" t="s">
        <v>9100</v>
      </c>
      <c r="F3027">
        <v>9585</v>
      </c>
      <c r="G3027" t="s">
        <v>893</v>
      </c>
      <c r="H3027">
        <v>1779044197</v>
      </c>
      <c r="I3027" t="s">
        <v>131</v>
      </c>
      <c r="J3027" t="s">
        <v>397</v>
      </c>
      <c r="K3027" t="s">
        <v>133</v>
      </c>
      <c r="L3027" t="s">
        <v>9092</v>
      </c>
      <c r="M3027" t="s">
        <v>9101</v>
      </c>
      <c r="P3027" s="31" t="str">
        <f t="shared" si="144"/>
        <v>Nondi Homoeo Hall (Dr.Juran Nondi)</v>
      </c>
    </row>
    <row r="3028" spans="1:16" hidden="1">
      <c r="A3028" t="str">
        <f t="shared" si="142"/>
        <v>61-475</v>
      </c>
      <c r="B3028">
        <f t="shared" si="143"/>
        <v>61</v>
      </c>
      <c r="C3028">
        <v>475</v>
      </c>
      <c r="D3028" t="s">
        <v>83</v>
      </c>
      <c r="E3028" t="s">
        <v>9112</v>
      </c>
      <c r="F3028">
        <v>9592</v>
      </c>
      <c r="G3028" t="s">
        <v>9113</v>
      </c>
      <c r="H3028">
        <v>1725622933</v>
      </c>
      <c r="I3028" t="s">
        <v>131</v>
      </c>
      <c r="J3028" t="s">
        <v>397</v>
      </c>
      <c r="K3028" t="s">
        <v>133</v>
      </c>
      <c r="L3028" t="s">
        <v>8949</v>
      </c>
      <c r="M3028" t="s">
        <v>9111</v>
      </c>
      <c r="P3028" s="31" t="str">
        <f t="shared" si="144"/>
        <v>Nuha Hom Pharmecy (Dr.Noman Al-Mamun)</v>
      </c>
    </row>
    <row r="3029" spans="1:16" hidden="1">
      <c r="A3029" t="str">
        <f t="shared" si="142"/>
        <v>62-475</v>
      </c>
      <c r="B3029">
        <f t="shared" si="143"/>
        <v>62</v>
      </c>
      <c r="C3029">
        <v>475</v>
      </c>
      <c r="D3029" t="s">
        <v>83</v>
      </c>
      <c r="E3029" t="s">
        <v>9138</v>
      </c>
      <c r="F3029">
        <v>9604</v>
      </c>
      <c r="G3029" t="s">
        <v>9139</v>
      </c>
      <c r="H3029">
        <v>1722286144</v>
      </c>
      <c r="I3029" t="s">
        <v>131</v>
      </c>
      <c r="J3029" t="s">
        <v>230</v>
      </c>
      <c r="K3029" t="s">
        <v>133</v>
      </c>
      <c r="L3029" t="s">
        <v>9121</v>
      </c>
      <c r="M3029" t="s">
        <v>9140</v>
      </c>
      <c r="P3029" s="31" t="str">
        <f t="shared" si="144"/>
        <v>Omit Homoeo Hall (Dr.Omor Kisno Dash)</v>
      </c>
    </row>
    <row r="3030" spans="1:16" hidden="1">
      <c r="A3030" t="str">
        <f t="shared" si="142"/>
        <v>63-475</v>
      </c>
      <c r="B3030">
        <f t="shared" si="143"/>
        <v>63</v>
      </c>
      <c r="C3030">
        <v>475</v>
      </c>
      <c r="D3030" t="s">
        <v>83</v>
      </c>
      <c r="E3030" t="s">
        <v>9105</v>
      </c>
      <c r="F3030">
        <v>9588</v>
      </c>
      <c r="G3030" t="s">
        <v>9106</v>
      </c>
      <c r="H3030">
        <v>1715485437</v>
      </c>
      <c r="I3030">
        <v>0</v>
      </c>
      <c r="J3030" t="s">
        <v>397</v>
      </c>
      <c r="K3030" t="s">
        <v>133</v>
      </c>
      <c r="L3030" t="s">
        <v>9092</v>
      </c>
      <c r="M3030" t="s">
        <v>9104</v>
      </c>
      <c r="P3030" s="31" t="str">
        <f t="shared" si="144"/>
        <v>Opurbo Homoeo Hall (Dr.Bholaram)</v>
      </c>
    </row>
    <row r="3031" spans="1:16" hidden="1">
      <c r="A3031" t="str">
        <f t="shared" si="142"/>
        <v>64-475</v>
      </c>
      <c r="B3031">
        <f t="shared" si="143"/>
        <v>64</v>
      </c>
      <c r="C3031">
        <v>475</v>
      </c>
      <c r="D3031" t="s">
        <v>83</v>
      </c>
      <c r="E3031" t="s">
        <v>9064</v>
      </c>
      <c r="F3031">
        <v>9554</v>
      </c>
      <c r="G3031" t="s">
        <v>9065</v>
      </c>
      <c r="H3031">
        <v>1729812736</v>
      </c>
      <c r="I3031" t="s">
        <v>131</v>
      </c>
      <c r="J3031" t="s">
        <v>132</v>
      </c>
      <c r="K3031" t="s">
        <v>152</v>
      </c>
      <c r="L3031" t="s">
        <v>9060</v>
      </c>
      <c r="M3031" t="s">
        <v>9063</v>
      </c>
      <c r="P3031" s="31" t="str">
        <f t="shared" si="144"/>
        <v>Paik Homoeo Hall (Dr.Md:Monir Hossain)</v>
      </c>
    </row>
    <row r="3032" spans="1:16" hidden="1">
      <c r="A3032" t="str">
        <f t="shared" si="142"/>
        <v>65-475</v>
      </c>
      <c r="B3032">
        <f t="shared" si="143"/>
        <v>65</v>
      </c>
      <c r="C3032">
        <v>475</v>
      </c>
      <c r="D3032" t="s">
        <v>83</v>
      </c>
      <c r="E3032" t="s">
        <v>9130</v>
      </c>
      <c r="F3032">
        <v>9600</v>
      </c>
      <c r="G3032" t="s">
        <v>151</v>
      </c>
      <c r="H3032">
        <v>1719565812</v>
      </c>
      <c r="I3032" t="s">
        <v>131</v>
      </c>
      <c r="J3032" t="s">
        <v>230</v>
      </c>
      <c r="K3032" t="s">
        <v>152</v>
      </c>
      <c r="L3032" t="s">
        <v>9121</v>
      </c>
      <c r="M3032" t="s">
        <v>9131</v>
      </c>
      <c r="P3032" s="31" t="str">
        <f t="shared" si="144"/>
        <v>Popular Homoeo Hall (Dr.Md:Asrafulla)</v>
      </c>
    </row>
    <row r="3033" spans="1:16" hidden="1">
      <c r="A3033" t="str">
        <f t="shared" si="142"/>
        <v>66-475</v>
      </c>
      <c r="B3033">
        <f t="shared" si="143"/>
        <v>66</v>
      </c>
      <c r="C3033">
        <v>475</v>
      </c>
      <c r="D3033" t="s">
        <v>83</v>
      </c>
      <c r="E3033" t="s">
        <v>9096</v>
      </c>
      <c r="F3033">
        <v>9582</v>
      </c>
      <c r="G3033" t="s">
        <v>981</v>
      </c>
      <c r="H3033">
        <v>1925436432</v>
      </c>
      <c r="I3033" t="s">
        <v>131</v>
      </c>
      <c r="J3033" t="s">
        <v>397</v>
      </c>
      <c r="K3033" t="s">
        <v>138</v>
      </c>
      <c r="L3033" t="s">
        <v>9092</v>
      </c>
      <c r="M3033" t="s">
        <v>3315</v>
      </c>
      <c r="P3033" s="31" t="str">
        <f t="shared" si="144"/>
        <v>Progoti Homoeo Hall (Dr.Himansu)</v>
      </c>
    </row>
    <row r="3034" spans="1:16" hidden="1">
      <c r="A3034" t="str">
        <f t="shared" si="142"/>
        <v>67-475</v>
      </c>
      <c r="B3034">
        <f t="shared" si="143"/>
        <v>67</v>
      </c>
      <c r="C3034">
        <v>475</v>
      </c>
      <c r="D3034" t="s">
        <v>83</v>
      </c>
      <c r="E3034" t="s">
        <v>16941</v>
      </c>
      <c r="F3034">
        <v>13639</v>
      </c>
      <c r="G3034" t="s">
        <v>16942</v>
      </c>
      <c r="H3034">
        <v>1761520827</v>
      </c>
      <c r="I3034" t="s">
        <v>131</v>
      </c>
      <c r="J3034" t="s">
        <v>397</v>
      </c>
      <c r="K3034" t="s">
        <v>152</v>
      </c>
      <c r="L3034" t="s">
        <v>9092</v>
      </c>
      <c r="M3034" t="s">
        <v>16943</v>
      </c>
      <c r="P3034" s="31" t="str">
        <f t="shared" si="144"/>
        <v>Prosonno Homoeo Hall (Dr.Lokkon)</v>
      </c>
    </row>
    <row r="3035" spans="1:16" hidden="1">
      <c r="A3035" t="str">
        <f t="shared" si="142"/>
        <v>68-475</v>
      </c>
      <c r="B3035">
        <f t="shared" si="143"/>
        <v>68</v>
      </c>
      <c r="C3035">
        <v>475</v>
      </c>
      <c r="D3035" t="s">
        <v>83</v>
      </c>
      <c r="E3035" t="s">
        <v>9114</v>
      </c>
      <c r="F3035">
        <v>9593</v>
      </c>
      <c r="G3035" t="s">
        <v>9115</v>
      </c>
      <c r="H3035">
        <v>1724769360</v>
      </c>
      <c r="I3035" t="s">
        <v>131</v>
      </c>
      <c r="J3035" t="s">
        <v>397</v>
      </c>
      <c r="K3035" t="s">
        <v>133</v>
      </c>
      <c r="L3035" t="s">
        <v>8949</v>
      </c>
      <c r="M3035" t="s">
        <v>9111</v>
      </c>
      <c r="P3035" s="31" t="str">
        <f t="shared" si="144"/>
        <v>Rahmania Hom Pharmecy (Dr.Md:Zakir Hossain)</v>
      </c>
    </row>
    <row r="3036" spans="1:16" hidden="1">
      <c r="A3036" t="str">
        <f t="shared" si="142"/>
        <v>69-475</v>
      </c>
      <c r="B3036">
        <f t="shared" si="143"/>
        <v>69</v>
      </c>
      <c r="C3036">
        <v>475</v>
      </c>
      <c r="D3036" t="s">
        <v>83</v>
      </c>
      <c r="E3036" t="s">
        <v>9075</v>
      </c>
      <c r="F3036">
        <v>9563</v>
      </c>
      <c r="G3036" t="s">
        <v>9076</v>
      </c>
      <c r="H3036">
        <v>1764686494</v>
      </c>
      <c r="I3036" t="s">
        <v>131</v>
      </c>
      <c r="J3036" t="s">
        <v>132</v>
      </c>
      <c r="K3036" t="s">
        <v>152</v>
      </c>
      <c r="L3036" t="s">
        <v>9070</v>
      </c>
      <c r="M3036" t="s">
        <v>9077</v>
      </c>
      <c r="P3036" s="31" t="str">
        <f t="shared" si="144"/>
        <v>Ramthakur Homoeo Hall (Dr.Dines Chandra)</v>
      </c>
    </row>
    <row r="3037" spans="1:16" hidden="1">
      <c r="A3037" t="str">
        <f t="shared" si="142"/>
        <v>70-475</v>
      </c>
      <c r="B3037">
        <f t="shared" si="143"/>
        <v>70</v>
      </c>
      <c r="C3037">
        <v>475</v>
      </c>
      <c r="D3037" t="s">
        <v>83</v>
      </c>
      <c r="E3037" t="s">
        <v>9068</v>
      </c>
      <c r="F3037">
        <v>9558</v>
      </c>
      <c r="G3037" t="s">
        <v>9069</v>
      </c>
      <c r="H3037">
        <v>1716023286</v>
      </c>
      <c r="I3037" t="s">
        <v>131</v>
      </c>
      <c r="J3037" t="s">
        <v>132</v>
      </c>
      <c r="K3037" t="s">
        <v>152</v>
      </c>
      <c r="L3037" t="s">
        <v>9070</v>
      </c>
      <c r="M3037" t="s">
        <v>9071</v>
      </c>
      <c r="P3037" s="31" t="str">
        <f t="shared" si="144"/>
        <v>Rifat Homoeo Hall (Dr.Md:Nurun Nobi)</v>
      </c>
    </row>
    <row r="3038" spans="1:16" hidden="1">
      <c r="A3038" t="str">
        <f t="shared" si="142"/>
        <v>71-475</v>
      </c>
      <c r="B3038">
        <f t="shared" si="143"/>
        <v>71</v>
      </c>
      <c r="C3038">
        <v>475</v>
      </c>
      <c r="D3038" t="s">
        <v>83</v>
      </c>
      <c r="E3038" t="s">
        <v>9159</v>
      </c>
      <c r="F3038">
        <v>9620</v>
      </c>
      <c r="G3038" t="s">
        <v>9083</v>
      </c>
      <c r="H3038">
        <v>1718721767</v>
      </c>
      <c r="I3038" t="s">
        <v>131</v>
      </c>
      <c r="J3038" t="s">
        <v>274</v>
      </c>
      <c r="K3038" t="s">
        <v>138</v>
      </c>
      <c r="L3038" t="s">
        <v>9070</v>
      </c>
      <c r="M3038" t="s">
        <v>9077</v>
      </c>
      <c r="P3038" s="31" t="str">
        <f t="shared" si="144"/>
        <v>Rowson Homoeo Hall (Dr.Harun-Ar-Roshid)</v>
      </c>
    </row>
    <row r="3039" spans="1:16" hidden="1">
      <c r="A3039" t="str">
        <f t="shared" si="142"/>
        <v>72-475</v>
      </c>
      <c r="B3039">
        <f t="shared" si="143"/>
        <v>72</v>
      </c>
      <c r="C3039">
        <v>475</v>
      </c>
      <c r="D3039" t="s">
        <v>83</v>
      </c>
      <c r="E3039" t="s">
        <v>16557</v>
      </c>
      <c r="F3039">
        <v>13478</v>
      </c>
      <c r="G3039" t="s">
        <v>16558</v>
      </c>
      <c r="H3039">
        <v>1624278091</v>
      </c>
      <c r="I3039" t="s">
        <v>131</v>
      </c>
      <c r="J3039" t="s">
        <v>132</v>
      </c>
      <c r="K3039" t="s">
        <v>152</v>
      </c>
      <c r="L3039" t="s">
        <v>16291</v>
      </c>
      <c r="M3039" t="s">
        <v>16449</v>
      </c>
      <c r="P3039" s="31" t="str">
        <f t="shared" si="144"/>
        <v>Ruba Homoeo Hall (Dr.Md.Rubel)</v>
      </c>
    </row>
    <row r="3040" spans="1:16" hidden="1">
      <c r="A3040" t="str">
        <f t="shared" si="142"/>
        <v>73-475</v>
      </c>
      <c r="B3040">
        <f t="shared" si="143"/>
        <v>73</v>
      </c>
      <c r="C3040">
        <v>475</v>
      </c>
      <c r="D3040" t="s">
        <v>83</v>
      </c>
      <c r="E3040" t="s">
        <v>9741</v>
      </c>
      <c r="F3040">
        <v>10085</v>
      </c>
      <c r="G3040" t="s">
        <v>4778</v>
      </c>
      <c r="H3040">
        <v>1724038307</v>
      </c>
      <c r="I3040" t="s">
        <v>1311</v>
      </c>
      <c r="J3040" t="s">
        <v>132</v>
      </c>
      <c r="K3040" t="s">
        <v>133</v>
      </c>
      <c r="L3040" t="s">
        <v>8949</v>
      </c>
      <c r="M3040" t="s">
        <v>8949</v>
      </c>
      <c r="P3040" s="31" t="str">
        <f t="shared" si="144"/>
        <v>Samir Homoeo Hall (Samir Debnath)</v>
      </c>
    </row>
    <row r="3041" spans="1:16" hidden="1">
      <c r="A3041" t="str">
        <f t="shared" si="142"/>
        <v>74-475</v>
      </c>
      <c r="B3041">
        <f t="shared" si="143"/>
        <v>74</v>
      </c>
      <c r="C3041">
        <v>475</v>
      </c>
      <c r="D3041" t="s">
        <v>83</v>
      </c>
      <c r="E3041" t="s">
        <v>9123</v>
      </c>
      <c r="F3041">
        <v>9596</v>
      </c>
      <c r="G3041" t="s">
        <v>9124</v>
      </c>
      <c r="H3041">
        <v>1727190304</v>
      </c>
      <c r="I3041" t="s">
        <v>131</v>
      </c>
      <c r="J3041" t="s">
        <v>230</v>
      </c>
      <c r="K3041" t="s">
        <v>133</v>
      </c>
      <c r="L3041" t="s">
        <v>9121</v>
      </c>
      <c r="M3041" t="s">
        <v>9101</v>
      </c>
      <c r="P3041" s="31" t="str">
        <f t="shared" si="144"/>
        <v>Sathe Homoeo Hall (Dr.Abdur Rahim)</v>
      </c>
    </row>
    <row r="3042" spans="1:16" hidden="1">
      <c r="A3042" t="str">
        <f t="shared" si="142"/>
        <v>75-475</v>
      </c>
      <c r="B3042">
        <f t="shared" si="143"/>
        <v>75</v>
      </c>
      <c r="C3042">
        <v>475</v>
      </c>
      <c r="D3042" t="s">
        <v>83</v>
      </c>
      <c r="E3042" t="s">
        <v>14128</v>
      </c>
      <c r="F3042">
        <v>12334</v>
      </c>
      <c r="G3042" t="s">
        <v>14129</v>
      </c>
      <c r="H3042">
        <v>1739818023</v>
      </c>
      <c r="I3042" t="s">
        <v>131</v>
      </c>
      <c r="J3042" t="s">
        <v>230</v>
      </c>
      <c r="K3042" t="s">
        <v>152</v>
      </c>
      <c r="L3042" t="s">
        <v>14127</v>
      </c>
      <c r="M3042" t="s">
        <v>14130</v>
      </c>
      <c r="P3042" s="31" t="str">
        <f t="shared" si="144"/>
        <v>Seba Homoeo  Hall (Dr.Mahabub)</v>
      </c>
    </row>
    <row r="3043" spans="1:16" hidden="1">
      <c r="A3043" t="str">
        <f t="shared" si="142"/>
        <v>76-475</v>
      </c>
      <c r="B3043">
        <f t="shared" si="143"/>
        <v>76</v>
      </c>
      <c r="C3043">
        <v>475</v>
      </c>
      <c r="D3043" t="s">
        <v>83</v>
      </c>
      <c r="E3043" t="s">
        <v>9146</v>
      </c>
      <c r="F3043">
        <v>9607</v>
      </c>
      <c r="G3043" t="s">
        <v>196</v>
      </c>
      <c r="H3043">
        <v>1761561003</v>
      </c>
      <c r="I3043" t="s">
        <v>131</v>
      </c>
      <c r="J3043" t="s">
        <v>230</v>
      </c>
      <c r="K3043" t="s">
        <v>133</v>
      </c>
      <c r="L3043" t="s">
        <v>9121</v>
      </c>
      <c r="M3043" t="s">
        <v>9145</v>
      </c>
      <c r="P3043" s="31" t="str">
        <f t="shared" si="144"/>
        <v>Seba Homoeo Hall (Dr.Salauddin)</v>
      </c>
    </row>
    <row r="3044" spans="1:16" hidden="1">
      <c r="A3044" t="str">
        <f t="shared" si="142"/>
        <v>77-475</v>
      </c>
      <c r="B3044">
        <f t="shared" si="143"/>
        <v>77</v>
      </c>
      <c r="C3044">
        <v>475</v>
      </c>
      <c r="D3044" t="s">
        <v>83</v>
      </c>
      <c r="E3044" t="s">
        <v>9149</v>
      </c>
      <c r="F3044">
        <v>9610</v>
      </c>
      <c r="G3044" t="s">
        <v>196</v>
      </c>
      <c r="H3044">
        <v>1724038424</v>
      </c>
      <c r="I3044" t="s">
        <v>131</v>
      </c>
      <c r="J3044" t="s">
        <v>274</v>
      </c>
      <c r="K3044" t="s">
        <v>133</v>
      </c>
      <c r="L3044" t="s">
        <v>9070</v>
      </c>
      <c r="M3044" t="s">
        <v>9150</v>
      </c>
      <c r="P3044" s="31" t="str">
        <f t="shared" si="144"/>
        <v>Seba Homoeo Hall (Dr.Md:Maynul Islam)</v>
      </c>
    </row>
    <row r="3045" spans="1:16" hidden="1">
      <c r="A3045" t="str">
        <f t="shared" si="142"/>
        <v>78-475</v>
      </c>
      <c r="B3045">
        <f t="shared" si="143"/>
        <v>78</v>
      </c>
      <c r="C3045">
        <v>475</v>
      </c>
      <c r="D3045" t="s">
        <v>83</v>
      </c>
      <c r="E3045" t="s">
        <v>9128</v>
      </c>
      <c r="F3045">
        <v>9599</v>
      </c>
      <c r="G3045" t="s">
        <v>9129</v>
      </c>
      <c r="H3045">
        <v>1727952073</v>
      </c>
      <c r="I3045" t="s">
        <v>131</v>
      </c>
      <c r="J3045" t="s">
        <v>230</v>
      </c>
      <c r="K3045" t="s">
        <v>133</v>
      </c>
      <c r="L3045" t="s">
        <v>9121</v>
      </c>
      <c r="M3045" t="s">
        <v>3315</v>
      </c>
      <c r="P3045" s="31" t="str">
        <f t="shared" si="144"/>
        <v>Shabazpur Hom Hall (Dr.Md:Ismail)</v>
      </c>
    </row>
    <row r="3046" spans="1:16" hidden="1">
      <c r="A3046" t="str">
        <f t="shared" si="142"/>
        <v>79-475</v>
      </c>
      <c r="B3046">
        <f t="shared" si="143"/>
        <v>79</v>
      </c>
      <c r="C3046">
        <v>475</v>
      </c>
      <c r="D3046" t="s">
        <v>83</v>
      </c>
      <c r="E3046" t="s">
        <v>8947</v>
      </c>
      <c r="F3046">
        <v>9049</v>
      </c>
      <c r="G3046" t="s">
        <v>8948</v>
      </c>
      <c r="H3046">
        <v>1922293750</v>
      </c>
      <c r="I3046" t="s">
        <v>1311</v>
      </c>
      <c r="J3046" t="s">
        <v>172</v>
      </c>
      <c r="K3046" t="s">
        <v>133</v>
      </c>
      <c r="L3046" t="s">
        <v>8949</v>
      </c>
      <c r="M3046" t="s">
        <v>1867</v>
      </c>
      <c r="P3046" s="31" t="str">
        <f t="shared" si="144"/>
        <v>Shafa Homoeo Hall (Dr. H.A Aktar)</v>
      </c>
    </row>
    <row r="3047" spans="1:16" hidden="1">
      <c r="A3047" t="str">
        <f t="shared" si="142"/>
        <v>80-475</v>
      </c>
      <c r="B3047">
        <f t="shared" si="143"/>
        <v>80</v>
      </c>
      <c r="C3047">
        <v>475</v>
      </c>
      <c r="D3047" t="s">
        <v>83</v>
      </c>
      <c r="E3047" t="s">
        <v>9156</v>
      </c>
      <c r="F3047">
        <v>9615</v>
      </c>
      <c r="G3047" t="s">
        <v>3655</v>
      </c>
      <c r="H3047">
        <v>1740457529</v>
      </c>
      <c r="I3047">
        <v>0</v>
      </c>
      <c r="J3047" t="s">
        <v>274</v>
      </c>
      <c r="K3047" t="s">
        <v>133</v>
      </c>
      <c r="L3047" t="s">
        <v>9070</v>
      </c>
      <c r="M3047" t="s">
        <v>9077</v>
      </c>
      <c r="P3047" s="31" t="str">
        <f t="shared" si="144"/>
        <v>Shah Homoeo Hall (S.M.Sirajul Islam)</v>
      </c>
    </row>
    <row r="3048" spans="1:16" hidden="1">
      <c r="A3048" t="str">
        <f t="shared" si="142"/>
        <v>81-475</v>
      </c>
      <c r="B3048">
        <f t="shared" si="143"/>
        <v>81</v>
      </c>
      <c r="C3048">
        <v>475</v>
      </c>
      <c r="D3048" t="s">
        <v>83</v>
      </c>
      <c r="E3048" t="s">
        <v>10983</v>
      </c>
      <c r="F3048">
        <v>10860</v>
      </c>
      <c r="G3048" t="s">
        <v>10984</v>
      </c>
      <c r="H3048">
        <v>1714687429</v>
      </c>
      <c r="I3048" t="s">
        <v>131</v>
      </c>
      <c r="J3048" t="s">
        <v>2596</v>
      </c>
      <c r="K3048" t="s">
        <v>152</v>
      </c>
      <c r="L3048" t="s">
        <v>9070</v>
      </c>
      <c r="M3048" t="s">
        <v>19060</v>
      </c>
      <c r="P3048" s="31" t="str">
        <f t="shared" si="144"/>
        <v>Shahara Homoeo Hall (Dr. A Baruk Hosen Jahid)</v>
      </c>
    </row>
    <row r="3049" spans="1:16" hidden="1">
      <c r="A3049" t="str">
        <f t="shared" si="142"/>
        <v>82-475</v>
      </c>
      <c r="B3049">
        <f t="shared" si="143"/>
        <v>82</v>
      </c>
      <c r="C3049">
        <v>475</v>
      </c>
      <c r="D3049" t="s">
        <v>83</v>
      </c>
      <c r="E3049" t="s">
        <v>16970</v>
      </c>
      <c r="F3049">
        <v>13651</v>
      </c>
      <c r="G3049" t="s">
        <v>16971</v>
      </c>
      <c r="H3049">
        <v>1764687674</v>
      </c>
      <c r="I3049" t="s">
        <v>131</v>
      </c>
      <c r="J3049" t="s">
        <v>132</v>
      </c>
      <c r="K3049" t="s">
        <v>138</v>
      </c>
      <c r="L3049" t="s">
        <v>9060</v>
      </c>
      <c r="M3049" t="s">
        <v>16972</v>
      </c>
      <c r="P3049" s="31" t="str">
        <f t="shared" si="144"/>
        <v>Shamia Homoeo Hall (Dr.Abdul Mozid)</v>
      </c>
    </row>
    <row r="3050" spans="1:16" hidden="1">
      <c r="A3050" t="str">
        <f t="shared" si="142"/>
        <v>83-475</v>
      </c>
      <c r="B3050">
        <f t="shared" si="143"/>
        <v>83</v>
      </c>
      <c r="C3050">
        <v>475</v>
      </c>
      <c r="D3050" t="s">
        <v>83</v>
      </c>
      <c r="E3050" t="s">
        <v>358</v>
      </c>
      <c r="F3050">
        <v>9578</v>
      </c>
      <c r="G3050" t="s">
        <v>9089</v>
      </c>
      <c r="H3050">
        <v>1729461331</v>
      </c>
      <c r="I3050" t="s">
        <v>131</v>
      </c>
      <c r="J3050" t="s">
        <v>172</v>
      </c>
      <c r="K3050" t="s">
        <v>138</v>
      </c>
      <c r="L3050" t="s">
        <v>9060</v>
      </c>
      <c r="M3050" t="s">
        <v>9087</v>
      </c>
      <c r="P3050" s="31" t="str">
        <f t="shared" si="144"/>
        <v>Shefat Homoeo Hall (Dr.)</v>
      </c>
    </row>
    <row r="3051" spans="1:16" hidden="1">
      <c r="A3051" t="str">
        <f t="shared" si="142"/>
        <v>84-475</v>
      </c>
      <c r="B3051">
        <f t="shared" si="143"/>
        <v>84</v>
      </c>
      <c r="C3051">
        <v>475</v>
      </c>
      <c r="D3051" t="s">
        <v>83</v>
      </c>
      <c r="E3051" t="s">
        <v>9136</v>
      </c>
      <c r="F3051">
        <v>9603</v>
      </c>
      <c r="G3051" t="s">
        <v>9137</v>
      </c>
      <c r="H3051">
        <v>1715714473</v>
      </c>
      <c r="I3051" t="s">
        <v>131</v>
      </c>
      <c r="J3051" t="s">
        <v>230</v>
      </c>
      <c r="K3051" t="s">
        <v>138</v>
      </c>
      <c r="L3051" t="s">
        <v>9121</v>
      </c>
      <c r="M3051" t="s">
        <v>9133</v>
      </c>
      <c r="P3051" s="31" t="str">
        <f t="shared" si="144"/>
        <v>Sodrisso Bidan Clinic (Dr.Md:Abdul Jolil)</v>
      </c>
    </row>
    <row r="3052" spans="1:16" hidden="1">
      <c r="A3052" t="str">
        <f t="shared" si="142"/>
        <v>85-475</v>
      </c>
      <c r="B3052">
        <f t="shared" si="143"/>
        <v>85</v>
      </c>
      <c r="C3052">
        <v>475</v>
      </c>
      <c r="D3052" t="s">
        <v>83</v>
      </c>
      <c r="E3052" t="s">
        <v>6890</v>
      </c>
      <c r="F3052">
        <v>13432</v>
      </c>
      <c r="G3052" t="s">
        <v>16450</v>
      </c>
      <c r="H3052">
        <v>1731531720</v>
      </c>
      <c r="I3052" t="s">
        <v>131</v>
      </c>
      <c r="J3052" t="s">
        <v>10889</v>
      </c>
      <c r="K3052" t="s">
        <v>152</v>
      </c>
      <c r="L3052" t="s">
        <v>16293</v>
      </c>
      <c r="M3052" t="s">
        <v>16451</v>
      </c>
      <c r="N3052" t="s">
        <v>10969</v>
      </c>
      <c r="P3052" s="31" t="str">
        <f t="shared" si="144"/>
        <v>Sumayea Homoeo Hall (Dr.Jahangir Alom)</v>
      </c>
    </row>
    <row r="3053" spans="1:16" hidden="1">
      <c r="A3053" t="str">
        <f t="shared" si="142"/>
        <v>86-475</v>
      </c>
      <c r="B3053">
        <f t="shared" si="143"/>
        <v>86</v>
      </c>
      <c r="C3053">
        <v>475</v>
      </c>
      <c r="D3053" t="s">
        <v>83</v>
      </c>
      <c r="E3053" t="s">
        <v>14942</v>
      </c>
      <c r="F3053">
        <v>12716</v>
      </c>
      <c r="G3053" t="s">
        <v>2800</v>
      </c>
      <c r="H3053">
        <v>1772068997</v>
      </c>
      <c r="I3053" t="s">
        <v>131</v>
      </c>
      <c r="J3053" t="s">
        <v>306</v>
      </c>
      <c r="K3053" t="s">
        <v>152</v>
      </c>
      <c r="L3053" t="s">
        <v>8950</v>
      </c>
      <c r="M3053" t="s">
        <v>14943</v>
      </c>
      <c r="P3053" s="31" t="str">
        <f t="shared" si="144"/>
        <v>Talukder Homoeo Hall (Dr.Md.Ali Tallukder)</v>
      </c>
    </row>
    <row r="3054" spans="1:16" hidden="1">
      <c r="A3054" t="str">
        <f t="shared" si="142"/>
        <v>87-475</v>
      </c>
      <c r="B3054">
        <f t="shared" si="143"/>
        <v>87</v>
      </c>
      <c r="C3054">
        <v>475</v>
      </c>
      <c r="D3054" t="s">
        <v>83</v>
      </c>
      <c r="E3054" t="s">
        <v>9143</v>
      </c>
      <c r="F3054">
        <v>9606</v>
      </c>
      <c r="G3054" t="s">
        <v>9144</v>
      </c>
      <c r="H3054">
        <v>1740996968</v>
      </c>
      <c r="I3054" t="s">
        <v>131</v>
      </c>
      <c r="J3054" t="s">
        <v>230</v>
      </c>
      <c r="K3054" t="s">
        <v>138</v>
      </c>
      <c r="L3054" t="s">
        <v>9121</v>
      </c>
      <c r="M3054" t="s">
        <v>9145</v>
      </c>
      <c r="P3054" s="31" t="str">
        <f t="shared" si="144"/>
        <v>Tasnim Homoeo Hall (Dr.Fokruddin)</v>
      </c>
    </row>
    <row r="3055" spans="1:16" hidden="1">
      <c r="A3055" t="str">
        <f t="shared" si="142"/>
        <v>88-475</v>
      </c>
      <c r="B3055">
        <f t="shared" si="143"/>
        <v>88</v>
      </c>
      <c r="C3055">
        <v>475</v>
      </c>
      <c r="D3055" t="s">
        <v>83</v>
      </c>
      <c r="E3055" t="s">
        <v>11779</v>
      </c>
      <c r="F3055">
        <v>11266</v>
      </c>
      <c r="G3055" t="s">
        <v>11780</v>
      </c>
      <c r="H3055">
        <v>1677912522</v>
      </c>
      <c r="I3055" t="s">
        <v>131</v>
      </c>
      <c r="J3055" t="s">
        <v>397</v>
      </c>
      <c r="K3055" t="s">
        <v>138</v>
      </c>
      <c r="L3055" t="s">
        <v>11781</v>
      </c>
      <c r="M3055" t="s">
        <v>11782</v>
      </c>
      <c r="N3055" t="s">
        <v>10838</v>
      </c>
      <c r="O3055" t="s">
        <v>10839</v>
      </c>
      <c r="P3055" s="31" t="str">
        <f t="shared" si="144"/>
        <v>Toma Medical Hall (Dr.Rina Rani Mujumdar)</v>
      </c>
    </row>
    <row r="3056" spans="1:16" hidden="1">
      <c r="A3056" t="str">
        <f t="shared" si="142"/>
        <v>89-475</v>
      </c>
      <c r="B3056">
        <f t="shared" si="143"/>
        <v>89</v>
      </c>
      <c r="C3056">
        <v>475</v>
      </c>
      <c r="D3056" t="s">
        <v>83</v>
      </c>
      <c r="E3056" t="s">
        <v>9093</v>
      </c>
      <c r="F3056">
        <v>9581</v>
      </c>
      <c r="G3056" t="s">
        <v>9094</v>
      </c>
      <c r="H3056">
        <v>1715613486</v>
      </c>
      <c r="I3056" t="s">
        <v>131</v>
      </c>
      <c r="J3056" t="s">
        <v>397</v>
      </c>
      <c r="K3056" t="s">
        <v>152</v>
      </c>
      <c r="L3056" t="s">
        <v>9092</v>
      </c>
      <c r="M3056" t="s">
        <v>9095</v>
      </c>
      <c r="P3056" s="31" t="str">
        <f t="shared" si="144"/>
        <v>Tonnima Homoeo Hall (Dr.Birom Chandra)</v>
      </c>
    </row>
    <row r="3057" spans="1:16" hidden="1">
      <c r="A3057" t="str">
        <f t="shared" si="142"/>
        <v>90-475</v>
      </c>
      <c r="B3057">
        <f t="shared" si="143"/>
        <v>90</v>
      </c>
      <c r="C3057">
        <v>475</v>
      </c>
      <c r="D3057" t="s">
        <v>83</v>
      </c>
      <c r="E3057" t="s">
        <v>9102</v>
      </c>
      <c r="F3057">
        <v>9587</v>
      </c>
      <c r="G3057" t="s">
        <v>9103</v>
      </c>
      <c r="H3057">
        <v>1715130842</v>
      </c>
      <c r="I3057" t="s">
        <v>131</v>
      </c>
      <c r="J3057" t="s">
        <v>397</v>
      </c>
      <c r="K3057" t="s">
        <v>133</v>
      </c>
      <c r="L3057" t="s">
        <v>9092</v>
      </c>
      <c r="M3057" t="s">
        <v>9104</v>
      </c>
      <c r="P3057" s="31" t="str">
        <f t="shared" si="144"/>
        <v>Tonnituli Homoeo Hall (Dr.Jontu Lal)</v>
      </c>
    </row>
    <row r="3058" spans="1:16" hidden="1">
      <c r="A3058" t="str">
        <f t="shared" si="142"/>
        <v>91-475</v>
      </c>
      <c r="B3058">
        <f t="shared" si="143"/>
        <v>91</v>
      </c>
      <c r="C3058">
        <v>475</v>
      </c>
      <c r="D3058" t="s">
        <v>83</v>
      </c>
      <c r="E3058" t="s">
        <v>16292</v>
      </c>
      <c r="F3058">
        <v>13355</v>
      </c>
      <c r="G3058" t="s">
        <v>8117</v>
      </c>
      <c r="H3058">
        <v>1749000159</v>
      </c>
      <c r="I3058" t="s">
        <v>131</v>
      </c>
      <c r="J3058" t="s">
        <v>11360</v>
      </c>
      <c r="K3058" t="s">
        <v>152</v>
      </c>
      <c r="L3058" t="s">
        <v>16293</v>
      </c>
      <c r="M3058" t="s">
        <v>16188</v>
      </c>
      <c r="P3058" s="31" t="str">
        <f t="shared" si="144"/>
        <v>Unik Homoeo Hall (Dr.Anower Hossain )</v>
      </c>
    </row>
    <row r="3059" spans="1:16" hidden="1">
      <c r="A3059" t="str">
        <f t="shared" si="142"/>
        <v>1-478</v>
      </c>
      <c r="B3059">
        <f t="shared" si="143"/>
        <v>1</v>
      </c>
      <c r="C3059">
        <v>478</v>
      </c>
      <c r="D3059" t="s">
        <v>108</v>
      </c>
      <c r="E3059" t="s">
        <v>18031</v>
      </c>
      <c r="F3059">
        <v>15669</v>
      </c>
      <c r="G3059" t="s">
        <v>18032</v>
      </c>
      <c r="H3059">
        <v>1716717154</v>
      </c>
      <c r="I3059" t="s">
        <v>131</v>
      </c>
      <c r="J3059" t="s">
        <v>397</v>
      </c>
      <c r="K3059" t="s">
        <v>1402</v>
      </c>
      <c r="M3059" t="s">
        <v>13058</v>
      </c>
      <c r="P3059" s="31" t="str">
        <f t="shared" si="144"/>
        <v>Abdullah Homoeo Hall (Dr.Anamul )</v>
      </c>
    </row>
    <row r="3060" spans="1:16" hidden="1">
      <c r="A3060" t="str">
        <f t="shared" si="142"/>
        <v>2-478</v>
      </c>
      <c r="B3060">
        <f t="shared" si="143"/>
        <v>2</v>
      </c>
      <c r="C3060">
        <v>478</v>
      </c>
      <c r="D3060" t="s">
        <v>108</v>
      </c>
      <c r="E3060" t="s">
        <v>11684</v>
      </c>
      <c r="F3060">
        <v>11217</v>
      </c>
      <c r="G3060" t="s">
        <v>276</v>
      </c>
      <c r="H3060">
        <v>1915288488</v>
      </c>
      <c r="I3060" t="s">
        <v>131</v>
      </c>
      <c r="J3060" t="s">
        <v>132</v>
      </c>
      <c r="K3060" t="s">
        <v>133</v>
      </c>
      <c r="L3060" t="s">
        <v>2335</v>
      </c>
      <c r="M3060" t="s">
        <v>11685</v>
      </c>
      <c r="P3060" s="31" t="str">
        <f t="shared" si="144"/>
        <v>Abdullah Homoeo Hall (Dr. Sah Alom)</v>
      </c>
    </row>
    <row r="3061" spans="1:16" hidden="1">
      <c r="A3061" t="str">
        <f t="shared" si="142"/>
        <v>3-478</v>
      </c>
      <c r="B3061">
        <f t="shared" si="143"/>
        <v>3</v>
      </c>
      <c r="C3061">
        <v>478</v>
      </c>
      <c r="D3061" t="s">
        <v>108</v>
      </c>
      <c r="E3061" t="s">
        <v>2386</v>
      </c>
      <c r="F3061">
        <v>4957</v>
      </c>
      <c r="G3061" t="s">
        <v>2281</v>
      </c>
      <c r="H3061">
        <v>1744318103</v>
      </c>
      <c r="I3061" t="s">
        <v>131</v>
      </c>
      <c r="J3061" t="s">
        <v>230</v>
      </c>
      <c r="K3061" t="s">
        <v>133</v>
      </c>
      <c r="L3061" t="s">
        <v>2373</v>
      </c>
      <c r="M3061" t="s">
        <v>2374</v>
      </c>
      <c r="P3061" s="31" t="str">
        <f t="shared" si="144"/>
        <v>Adarsha Homeo Hall (Dr. Proshanta)</v>
      </c>
    </row>
    <row r="3062" spans="1:16" hidden="1">
      <c r="A3062" t="str">
        <f t="shared" si="142"/>
        <v>4-478</v>
      </c>
      <c r="B3062">
        <f t="shared" si="143"/>
        <v>4</v>
      </c>
      <c r="C3062">
        <v>478</v>
      </c>
      <c r="D3062" t="s">
        <v>108</v>
      </c>
      <c r="E3062" t="s">
        <v>2331</v>
      </c>
      <c r="F3062">
        <v>4926</v>
      </c>
      <c r="G3062" t="s">
        <v>2332</v>
      </c>
      <c r="H3062">
        <v>1917146602</v>
      </c>
      <c r="I3062" t="s">
        <v>131</v>
      </c>
      <c r="J3062" t="s">
        <v>132</v>
      </c>
      <c r="K3062" t="s">
        <v>138</v>
      </c>
      <c r="L3062" t="s">
        <v>1359</v>
      </c>
      <c r="M3062" t="s">
        <v>2321</v>
      </c>
      <c r="P3062" s="31" t="str">
        <f t="shared" si="144"/>
        <v>Addashakti Homoeo Hall (Shyam Majhi)</v>
      </c>
    </row>
    <row r="3063" spans="1:16" hidden="1">
      <c r="A3063" t="str">
        <f t="shared" si="142"/>
        <v>5-478</v>
      </c>
      <c r="B3063">
        <f t="shared" si="143"/>
        <v>5</v>
      </c>
      <c r="C3063">
        <v>478</v>
      </c>
      <c r="D3063" t="s">
        <v>108</v>
      </c>
      <c r="E3063" t="s">
        <v>18596</v>
      </c>
      <c r="F3063">
        <v>15750</v>
      </c>
      <c r="G3063" t="s">
        <v>939</v>
      </c>
      <c r="H3063">
        <v>1716244289</v>
      </c>
      <c r="I3063" t="s">
        <v>131</v>
      </c>
      <c r="J3063" t="s">
        <v>17037</v>
      </c>
      <c r="K3063" t="s">
        <v>1402</v>
      </c>
      <c r="M3063" t="s">
        <v>18597</v>
      </c>
      <c r="P3063" s="31" t="str">
        <f t="shared" si="144"/>
        <v>Adhunik Homoeo Hall (Dr.Monerujaman)</v>
      </c>
    </row>
    <row r="3064" spans="1:16" hidden="1">
      <c r="A3064" t="str">
        <f t="shared" si="142"/>
        <v>6-478</v>
      </c>
      <c r="B3064">
        <f t="shared" si="143"/>
        <v>6</v>
      </c>
      <c r="C3064">
        <v>478</v>
      </c>
      <c r="D3064" t="s">
        <v>108</v>
      </c>
      <c r="E3064" t="s">
        <v>13059</v>
      </c>
      <c r="F3064">
        <v>11810</v>
      </c>
      <c r="G3064" t="s">
        <v>13060</v>
      </c>
      <c r="H3064">
        <v>1719778548</v>
      </c>
      <c r="I3064" t="s">
        <v>131</v>
      </c>
      <c r="J3064" t="s">
        <v>397</v>
      </c>
      <c r="K3064" t="s">
        <v>1315</v>
      </c>
      <c r="L3064" t="s">
        <v>13057</v>
      </c>
      <c r="M3064" t="s">
        <v>13061</v>
      </c>
      <c r="P3064" s="31" t="str">
        <f t="shared" si="144"/>
        <v>Alea Homoeo Hall (Dr. Lokman Sheak)</v>
      </c>
    </row>
    <row r="3065" spans="1:16" hidden="1">
      <c r="A3065" t="str">
        <f t="shared" si="142"/>
        <v>7-478</v>
      </c>
      <c r="B3065">
        <f t="shared" si="143"/>
        <v>7</v>
      </c>
      <c r="C3065">
        <v>478</v>
      </c>
      <c r="D3065" t="s">
        <v>108</v>
      </c>
      <c r="E3065" t="s">
        <v>10415</v>
      </c>
      <c r="F3065">
        <v>10577</v>
      </c>
      <c r="G3065" t="s">
        <v>10416</v>
      </c>
      <c r="H3065">
        <v>1913860567</v>
      </c>
      <c r="I3065" t="s">
        <v>131</v>
      </c>
      <c r="J3065" t="s">
        <v>2537</v>
      </c>
      <c r="K3065" t="s">
        <v>133</v>
      </c>
      <c r="L3065" t="s">
        <v>10417</v>
      </c>
      <c r="M3065" t="s">
        <v>19061</v>
      </c>
      <c r="P3065" s="31" t="str">
        <f t="shared" si="144"/>
        <v>Al-Machrur Homoeo Hall (Dr.Ebrahim Khan)</v>
      </c>
    </row>
    <row r="3066" spans="1:16" hidden="1">
      <c r="A3066" t="str">
        <f t="shared" si="142"/>
        <v>8-478</v>
      </c>
      <c r="B3066">
        <f t="shared" si="143"/>
        <v>8</v>
      </c>
      <c r="C3066">
        <v>478</v>
      </c>
      <c r="D3066" t="s">
        <v>108</v>
      </c>
      <c r="E3066" t="s">
        <v>2424</v>
      </c>
      <c r="F3066">
        <v>4980</v>
      </c>
      <c r="G3066" t="s">
        <v>2425</v>
      </c>
      <c r="H3066">
        <v>1714234576</v>
      </c>
      <c r="I3066" t="s">
        <v>131</v>
      </c>
      <c r="J3066" t="s">
        <v>274</v>
      </c>
      <c r="K3066" t="s">
        <v>133</v>
      </c>
      <c r="L3066" t="s">
        <v>2402</v>
      </c>
      <c r="M3066" t="s">
        <v>2402</v>
      </c>
      <c r="P3066" s="31" t="str">
        <f t="shared" si="144"/>
        <v>Al-Mujahid Homoeo Hall (Mahabubur Rahman)</v>
      </c>
    </row>
    <row r="3067" spans="1:16" hidden="1">
      <c r="A3067" t="str">
        <f t="shared" si="142"/>
        <v>9-478</v>
      </c>
      <c r="B3067">
        <f t="shared" si="143"/>
        <v>9</v>
      </c>
      <c r="C3067">
        <v>478</v>
      </c>
      <c r="D3067" t="s">
        <v>108</v>
      </c>
      <c r="E3067" t="s">
        <v>2451</v>
      </c>
      <c r="F3067">
        <v>4995</v>
      </c>
      <c r="G3067" t="s">
        <v>19062</v>
      </c>
      <c r="H3067">
        <v>1716078011</v>
      </c>
      <c r="I3067" t="s">
        <v>131</v>
      </c>
      <c r="J3067" t="s">
        <v>306</v>
      </c>
      <c r="K3067" t="s">
        <v>133</v>
      </c>
      <c r="L3067" t="s">
        <v>2448</v>
      </c>
      <c r="M3067" t="s">
        <v>2448</v>
      </c>
      <c r="P3067" s="31" t="str">
        <f t="shared" si="144"/>
        <v>Alok Homoeo Hall (Alok Dash)</v>
      </c>
    </row>
    <row r="3068" spans="1:16" hidden="1">
      <c r="A3068" t="str">
        <f t="shared" si="142"/>
        <v>10-478</v>
      </c>
      <c r="B3068">
        <f t="shared" si="143"/>
        <v>10</v>
      </c>
      <c r="C3068">
        <v>478</v>
      </c>
      <c r="D3068" t="s">
        <v>108</v>
      </c>
      <c r="E3068" t="s">
        <v>18029</v>
      </c>
      <c r="F3068">
        <v>15668</v>
      </c>
      <c r="G3068" t="s">
        <v>18030</v>
      </c>
      <c r="H3068">
        <v>1761297972</v>
      </c>
      <c r="I3068" t="s">
        <v>131</v>
      </c>
      <c r="J3068" t="s">
        <v>397</v>
      </c>
      <c r="K3068" t="s">
        <v>1315</v>
      </c>
      <c r="M3068" t="s">
        <v>13058</v>
      </c>
      <c r="P3068" s="31" t="str">
        <f t="shared" si="144"/>
        <v>Anoar Homoeo Hall (Dr.Abu Hosen)</v>
      </c>
    </row>
    <row r="3069" spans="1:16" hidden="1">
      <c r="A3069" t="str">
        <f t="shared" si="142"/>
        <v>11-478</v>
      </c>
      <c r="B3069">
        <f t="shared" si="143"/>
        <v>11</v>
      </c>
      <c r="C3069">
        <v>478</v>
      </c>
      <c r="D3069" t="s">
        <v>108</v>
      </c>
      <c r="E3069" t="s">
        <v>2426</v>
      </c>
      <c r="F3069">
        <v>4982</v>
      </c>
      <c r="G3069" t="s">
        <v>1288</v>
      </c>
      <c r="H3069">
        <v>1710117246</v>
      </c>
      <c r="I3069" t="s">
        <v>131</v>
      </c>
      <c r="J3069" t="s">
        <v>306</v>
      </c>
      <c r="K3069" t="s">
        <v>133</v>
      </c>
      <c r="L3069" t="s">
        <v>2335</v>
      </c>
      <c r="M3069" t="s">
        <v>2427</v>
      </c>
      <c r="P3069" s="31" t="str">
        <f t="shared" si="144"/>
        <v>Arif Homoeo Hall (Troqul Islam)</v>
      </c>
    </row>
    <row r="3070" spans="1:16" hidden="1">
      <c r="A3070" t="str">
        <f t="shared" si="142"/>
        <v>12-478</v>
      </c>
      <c r="B3070">
        <f t="shared" si="143"/>
        <v>12</v>
      </c>
      <c r="C3070">
        <v>478</v>
      </c>
      <c r="D3070" t="s">
        <v>108</v>
      </c>
      <c r="E3070" t="s">
        <v>2410</v>
      </c>
      <c r="F3070">
        <v>4969</v>
      </c>
      <c r="G3070" t="s">
        <v>2411</v>
      </c>
      <c r="H3070">
        <v>1812068477</v>
      </c>
      <c r="I3070" t="s">
        <v>131</v>
      </c>
      <c r="J3070" t="s">
        <v>274</v>
      </c>
      <c r="K3070" t="s">
        <v>152</v>
      </c>
      <c r="L3070" t="s">
        <v>2402</v>
      </c>
      <c r="M3070" t="s">
        <v>2409</v>
      </c>
      <c r="P3070" s="31" t="str">
        <f t="shared" si="144"/>
        <v>Arpa Homoeo Hall (Tania)</v>
      </c>
    </row>
    <row r="3071" spans="1:16" hidden="1">
      <c r="A3071" t="str">
        <f t="shared" si="142"/>
        <v>13-478</v>
      </c>
      <c r="B3071">
        <f t="shared" si="143"/>
        <v>13</v>
      </c>
      <c r="C3071">
        <v>478</v>
      </c>
      <c r="D3071" t="s">
        <v>108</v>
      </c>
      <c r="E3071" t="s">
        <v>18039</v>
      </c>
      <c r="F3071">
        <v>15714</v>
      </c>
      <c r="G3071" t="s">
        <v>18040</v>
      </c>
      <c r="H3071">
        <v>1716187639</v>
      </c>
      <c r="I3071" t="s">
        <v>131</v>
      </c>
      <c r="J3071" t="s">
        <v>230</v>
      </c>
      <c r="K3071" t="s">
        <v>11942</v>
      </c>
      <c r="M3071" t="s">
        <v>18041</v>
      </c>
      <c r="P3071" s="31" t="str">
        <f t="shared" si="144"/>
        <v>Bakul Homoeo Chember (Dr Suvash Chandra Halder)</v>
      </c>
    </row>
    <row r="3072" spans="1:16" hidden="1">
      <c r="A3072" t="str">
        <f t="shared" si="142"/>
        <v>14-478</v>
      </c>
      <c r="B3072">
        <f t="shared" si="143"/>
        <v>14</v>
      </c>
      <c r="C3072">
        <v>478</v>
      </c>
      <c r="D3072" t="s">
        <v>108</v>
      </c>
      <c r="E3072" t="s">
        <v>2340</v>
      </c>
      <c r="F3072">
        <v>4930</v>
      </c>
      <c r="G3072" t="s">
        <v>1567</v>
      </c>
      <c r="H3072">
        <v>1852125752</v>
      </c>
      <c r="I3072" t="s">
        <v>131</v>
      </c>
      <c r="J3072" t="s">
        <v>132</v>
      </c>
      <c r="K3072" t="s">
        <v>138</v>
      </c>
      <c r="L3072" t="s">
        <v>1359</v>
      </c>
      <c r="M3072" t="s">
        <v>2335</v>
      </c>
      <c r="P3072" s="31" t="str">
        <f t="shared" si="144"/>
        <v>Bangladesh Homeo Hall (Dr. Jakaria)</v>
      </c>
    </row>
    <row r="3073" spans="1:16" hidden="1">
      <c r="A3073" t="str">
        <f t="shared" si="142"/>
        <v>15-478</v>
      </c>
      <c r="B3073">
        <f t="shared" si="143"/>
        <v>15</v>
      </c>
      <c r="C3073">
        <v>478</v>
      </c>
      <c r="D3073" t="s">
        <v>108</v>
      </c>
      <c r="E3073" t="s">
        <v>2416</v>
      </c>
      <c r="F3073">
        <v>4972</v>
      </c>
      <c r="G3073" t="s">
        <v>460</v>
      </c>
      <c r="H3073">
        <v>1744318103</v>
      </c>
      <c r="I3073" t="s">
        <v>131</v>
      </c>
      <c r="J3073" t="s">
        <v>274</v>
      </c>
      <c r="K3073" t="s">
        <v>133</v>
      </c>
      <c r="L3073" t="s">
        <v>2402</v>
      </c>
      <c r="M3073" t="s">
        <v>2409</v>
      </c>
      <c r="P3073" s="31" t="str">
        <f t="shared" si="144"/>
        <v>Bismillah Homoeo Hall (Abul Bashar)</v>
      </c>
    </row>
    <row r="3074" spans="1:16" hidden="1">
      <c r="A3074" t="str">
        <f t="shared" ref="A3074:A3137" si="145">B3074&amp;"-"&amp;C3074</f>
        <v>16-478</v>
      </c>
      <c r="B3074">
        <f t="shared" ref="B3074:B3137" si="146">IF(C3074=C3073,B3073+1,1)</f>
        <v>16</v>
      </c>
      <c r="C3074">
        <v>478</v>
      </c>
      <c r="D3074" t="s">
        <v>108</v>
      </c>
      <c r="E3074" t="s">
        <v>2341</v>
      </c>
      <c r="F3074">
        <v>4931</v>
      </c>
      <c r="G3074" t="s">
        <v>2342</v>
      </c>
      <c r="H3074">
        <v>1819691415</v>
      </c>
      <c r="I3074" t="s">
        <v>131</v>
      </c>
      <c r="J3074" t="s">
        <v>132</v>
      </c>
      <c r="K3074" t="s">
        <v>138</v>
      </c>
      <c r="L3074" t="s">
        <v>1359</v>
      </c>
      <c r="M3074" t="s">
        <v>2335</v>
      </c>
      <c r="P3074" s="31" t="str">
        <f t="shared" ref="P3074:P3137" si="147">PROPER(G3074&amp;" ("&amp;E3074&amp;")")</f>
        <v>Bosu Homoeo Hall (Tapan Basu)</v>
      </c>
    </row>
    <row r="3075" spans="1:16" hidden="1">
      <c r="A3075" t="str">
        <f t="shared" si="145"/>
        <v>17-478</v>
      </c>
      <c r="B3075">
        <f t="shared" si="146"/>
        <v>17</v>
      </c>
      <c r="C3075">
        <v>478</v>
      </c>
      <c r="D3075" t="s">
        <v>108</v>
      </c>
      <c r="E3075" t="s">
        <v>2442</v>
      </c>
      <c r="F3075">
        <v>4991</v>
      </c>
      <c r="G3075" t="s">
        <v>2443</v>
      </c>
      <c r="H3075">
        <v>1915942906</v>
      </c>
      <c r="I3075" t="s">
        <v>131</v>
      </c>
      <c r="J3075" t="s">
        <v>306</v>
      </c>
      <c r="K3075" t="s">
        <v>133</v>
      </c>
      <c r="L3075" t="s">
        <v>2335</v>
      </c>
      <c r="M3075" t="s">
        <v>2444</v>
      </c>
      <c r="P3075" s="31" t="str">
        <f t="shared" si="147"/>
        <v>Chyti Homoeo Hall (Shodir)</v>
      </c>
    </row>
    <row r="3076" spans="1:16" hidden="1">
      <c r="A3076" t="str">
        <f t="shared" si="145"/>
        <v>18-478</v>
      </c>
      <c r="B3076">
        <f t="shared" si="146"/>
        <v>18</v>
      </c>
      <c r="C3076">
        <v>478</v>
      </c>
      <c r="D3076" t="s">
        <v>108</v>
      </c>
      <c r="E3076" t="s">
        <v>10368</v>
      </c>
      <c r="F3076">
        <v>10554</v>
      </c>
      <c r="G3076" t="s">
        <v>10369</v>
      </c>
      <c r="H3076">
        <v>1797150116</v>
      </c>
      <c r="I3076" t="s">
        <v>131</v>
      </c>
      <c r="J3076" t="s">
        <v>10370</v>
      </c>
      <c r="K3076" t="s">
        <v>133</v>
      </c>
      <c r="L3076" t="s">
        <v>6299</v>
      </c>
      <c r="M3076" t="s">
        <v>19063</v>
      </c>
      <c r="P3076" s="31" t="str">
        <f t="shared" si="147"/>
        <v>Dadavai Homoeo Hall (Dr.Mukta Parvin)</v>
      </c>
    </row>
    <row r="3077" spans="1:16" hidden="1">
      <c r="A3077" t="str">
        <f t="shared" si="145"/>
        <v>19-478</v>
      </c>
      <c r="B3077">
        <f t="shared" si="146"/>
        <v>19</v>
      </c>
      <c r="C3077">
        <v>478</v>
      </c>
      <c r="D3077" t="s">
        <v>108</v>
      </c>
      <c r="E3077" t="s">
        <v>2449</v>
      </c>
      <c r="F3077">
        <v>4994</v>
      </c>
      <c r="G3077" t="s">
        <v>2450</v>
      </c>
      <c r="H3077">
        <v>1716779973</v>
      </c>
      <c r="I3077" t="s">
        <v>131</v>
      </c>
      <c r="J3077" t="s">
        <v>306</v>
      </c>
      <c r="K3077" t="s">
        <v>133</v>
      </c>
      <c r="L3077" t="s">
        <v>2448</v>
      </c>
      <c r="M3077" t="s">
        <v>2448</v>
      </c>
      <c r="P3077" s="31" t="str">
        <f t="shared" si="147"/>
        <v>Digital Homoeo Hall (Bimol Odikarie)</v>
      </c>
    </row>
    <row r="3078" spans="1:16" hidden="1">
      <c r="A3078" t="str">
        <f t="shared" si="145"/>
        <v>20-478</v>
      </c>
      <c r="B3078">
        <f t="shared" si="146"/>
        <v>20</v>
      </c>
      <c r="C3078">
        <v>478</v>
      </c>
      <c r="D3078" t="s">
        <v>108</v>
      </c>
      <c r="E3078" t="s">
        <v>2439</v>
      </c>
      <c r="F3078">
        <v>4990</v>
      </c>
      <c r="G3078" t="s">
        <v>2440</v>
      </c>
      <c r="H3078">
        <v>1912647779</v>
      </c>
      <c r="I3078" t="s">
        <v>131</v>
      </c>
      <c r="J3078" t="s">
        <v>306</v>
      </c>
      <c r="K3078" t="s">
        <v>133</v>
      </c>
      <c r="L3078" t="s">
        <v>2335</v>
      </c>
      <c r="M3078" t="s">
        <v>2441</v>
      </c>
      <c r="P3078" s="31" t="str">
        <f t="shared" si="147"/>
        <v>Dishari Homoeo Hall (Dr.Fyshal)</v>
      </c>
    </row>
    <row r="3079" spans="1:16" hidden="1">
      <c r="A3079" t="str">
        <f t="shared" si="145"/>
        <v>21-478</v>
      </c>
      <c r="B3079">
        <f t="shared" si="146"/>
        <v>21</v>
      </c>
      <c r="C3079">
        <v>478</v>
      </c>
      <c r="D3079" t="s">
        <v>108</v>
      </c>
      <c r="E3079" t="s">
        <v>10367</v>
      </c>
      <c r="F3079">
        <v>10553</v>
      </c>
      <c r="G3079" t="s">
        <v>4733</v>
      </c>
      <c r="H3079">
        <v>1712460463</v>
      </c>
      <c r="I3079" t="s">
        <v>131</v>
      </c>
      <c r="J3079" t="s">
        <v>2596</v>
      </c>
      <c r="K3079" t="s">
        <v>133</v>
      </c>
      <c r="L3079" t="s">
        <v>2335</v>
      </c>
      <c r="M3079" t="s">
        <v>10321</v>
      </c>
      <c r="P3079" s="31" t="str">
        <f t="shared" si="147"/>
        <v>Elahi Homoeo Hall (Dr. Oliur Rahman)</v>
      </c>
    </row>
    <row r="3080" spans="1:16" hidden="1">
      <c r="A3080" t="str">
        <f t="shared" si="145"/>
        <v>22-478</v>
      </c>
      <c r="B3080">
        <f t="shared" si="146"/>
        <v>22</v>
      </c>
      <c r="C3080">
        <v>478</v>
      </c>
      <c r="D3080" t="s">
        <v>108</v>
      </c>
      <c r="E3080" t="s">
        <v>2338</v>
      </c>
      <c r="F3080">
        <v>4929</v>
      </c>
      <c r="G3080" t="s">
        <v>2339</v>
      </c>
      <c r="H3080">
        <v>1792113354</v>
      </c>
      <c r="I3080" t="s">
        <v>131</v>
      </c>
      <c r="J3080" t="s">
        <v>132</v>
      </c>
      <c r="K3080" t="s">
        <v>2328</v>
      </c>
      <c r="L3080" t="s">
        <v>1359</v>
      </c>
      <c r="M3080" t="s">
        <v>2335</v>
      </c>
      <c r="P3080" s="31" t="str">
        <f t="shared" si="147"/>
        <v>Gazi Homeo Hall (Imdadul Hazi)</v>
      </c>
    </row>
    <row r="3081" spans="1:16" hidden="1">
      <c r="A3081" t="str">
        <f t="shared" si="145"/>
        <v>23-478</v>
      </c>
      <c r="B3081">
        <f t="shared" si="146"/>
        <v>23</v>
      </c>
      <c r="C3081">
        <v>478</v>
      </c>
      <c r="D3081" t="s">
        <v>108</v>
      </c>
      <c r="E3081" t="s">
        <v>10319</v>
      </c>
      <c r="F3081">
        <v>10534</v>
      </c>
      <c r="G3081" t="s">
        <v>10320</v>
      </c>
      <c r="H3081">
        <v>1911983956</v>
      </c>
      <c r="I3081" t="s">
        <v>131</v>
      </c>
      <c r="J3081" t="s">
        <v>2596</v>
      </c>
      <c r="K3081" t="s">
        <v>133</v>
      </c>
      <c r="L3081" t="s">
        <v>2335</v>
      </c>
      <c r="M3081" t="s">
        <v>10321</v>
      </c>
      <c r="P3081" s="31" t="str">
        <f t="shared" si="147"/>
        <v>Grameen Homoeo Complex (Dr. Md. Sawkot Ali)</v>
      </c>
    </row>
    <row r="3082" spans="1:16" hidden="1">
      <c r="A3082" t="str">
        <f t="shared" si="145"/>
        <v>24-478</v>
      </c>
      <c r="B3082">
        <f t="shared" si="146"/>
        <v>24</v>
      </c>
      <c r="C3082">
        <v>478</v>
      </c>
      <c r="D3082" t="s">
        <v>108</v>
      </c>
      <c r="E3082" t="s">
        <v>10419</v>
      </c>
      <c r="F3082">
        <v>10578</v>
      </c>
      <c r="G3082" t="s">
        <v>243</v>
      </c>
      <c r="H3082">
        <v>1715635785</v>
      </c>
      <c r="I3082" t="s">
        <v>131</v>
      </c>
      <c r="J3082" t="s">
        <v>2537</v>
      </c>
      <c r="K3082" t="s">
        <v>138</v>
      </c>
      <c r="L3082" t="s">
        <v>2335</v>
      </c>
      <c r="M3082" t="s">
        <v>19064</v>
      </c>
      <c r="P3082" s="31" t="str">
        <f t="shared" si="147"/>
        <v>Haniman Homoeo Hall (Dr.Milonhaldar)</v>
      </c>
    </row>
    <row r="3083" spans="1:16" hidden="1">
      <c r="A3083" t="str">
        <f t="shared" si="145"/>
        <v>25-478</v>
      </c>
      <c r="B3083">
        <f t="shared" si="146"/>
        <v>25</v>
      </c>
      <c r="C3083">
        <v>478</v>
      </c>
      <c r="D3083" t="s">
        <v>108</v>
      </c>
      <c r="E3083" t="s">
        <v>2401</v>
      </c>
      <c r="F3083">
        <v>4966</v>
      </c>
      <c r="G3083" t="s">
        <v>243</v>
      </c>
      <c r="H3083">
        <v>1718449962</v>
      </c>
      <c r="I3083" t="s">
        <v>131</v>
      </c>
      <c r="J3083" t="s">
        <v>274</v>
      </c>
      <c r="K3083" t="s">
        <v>133</v>
      </c>
      <c r="L3083" t="s">
        <v>2402</v>
      </c>
      <c r="M3083" t="s">
        <v>2403</v>
      </c>
      <c r="P3083" s="31" t="str">
        <f t="shared" si="147"/>
        <v>Haniman Homoeo Hall (Bidhan)</v>
      </c>
    </row>
    <row r="3084" spans="1:16" hidden="1">
      <c r="A3084" t="str">
        <f t="shared" si="145"/>
        <v>26-478</v>
      </c>
      <c r="B3084">
        <f t="shared" si="146"/>
        <v>26</v>
      </c>
      <c r="C3084">
        <v>478</v>
      </c>
      <c r="D3084" t="s">
        <v>108</v>
      </c>
      <c r="E3084" t="s">
        <v>2361</v>
      </c>
      <c r="F3084">
        <v>4942</v>
      </c>
      <c r="G3084" t="s">
        <v>2362</v>
      </c>
      <c r="H3084">
        <v>1720183862</v>
      </c>
      <c r="I3084" t="s">
        <v>131</v>
      </c>
      <c r="J3084" t="s">
        <v>397</v>
      </c>
      <c r="K3084" t="s">
        <v>138</v>
      </c>
      <c r="L3084" t="s">
        <v>2349</v>
      </c>
      <c r="M3084" t="s">
        <v>2349</v>
      </c>
      <c r="P3084" s="31" t="str">
        <f t="shared" si="147"/>
        <v>Homeo Annesa (Dr. Bimol Poddar)</v>
      </c>
    </row>
    <row r="3085" spans="1:16" hidden="1">
      <c r="A3085" t="str">
        <f t="shared" si="145"/>
        <v>27-478</v>
      </c>
      <c r="B3085">
        <f t="shared" si="146"/>
        <v>27</v>
      </c>
      <c r="C3085">
        <v>478</v>
      </c>
      <c r="D3085" t="s">
        <v>108</v>
      </c>
      <c r="E3085" t="s">
        <v>2359</v>
      </c>
      <c r="F3085">
        <v>4941</v>
      </c>
      <c r="G3085" t="s">
        <v>2360</v>
      </c>
      <c r="H3085">
        <v>1712729875</v>
      </c>
      <c r="I3085" t="s">
        <v>131</v>
      </c>
      <c r="J3085" t="s">
        <v>397</v>
      </c>
      <c r="K3085" t="s">
        <v>152</v>
      </c>
      <c r="L3085" t="s">
        <v>2349</v>
      </c>
      <c r="M3085" t="s">
        <v>2349</v>
      </c>
      <c r="P3085" s="31" t="str">
        <f t="shared" si="147"/>
        <v>Homeo Sheba (Dr. Mohiuddin)</v>
      </c>
    </row>
    <row r="3086" spans="1:16" hidden="1">
      <c r="A3086" t="str">
        <f t="shared" si="145"/>
        <v>28-478</v>
      </c>
      <c r="B3086">
        <f t="shared" si="146"/>
        <v>28</v>
      </c>
      <c r="C3086">
        <v>478</v>
      </c>
      <c r="D3086" t="s">
        <v>108</v>
      </c>
      <c r="E3086" t="s">
        <v>2318</v>
      </c>
      <c r="F3086">
        <v>4918</v>
      </c>
      <c r="G3086" t="s">
        <v>2319</v>
      </c>
      <c r="H3086">
        <v>1762123576</v>
      </c>
      <c r="I3086" t="s">
        <v>131</v>
      </c>
      <c r="J3086" t="s">
        <v>132</v>
      </c>
      <c r="K3086" t="s">
        <v>152</v>
      </c>
      <c r="L3086" t="s">
        <v>2320</v>
      </c>
      <c r="M3086" t="s">
        <v>2321</v>
      </c>
      <c r="P3086" s="31" t="str">
        <f t="shared" si="147"/>
        <v>Homoeo Hall (Jabbar Mridha)</v>
      </c>
    </row>
    <row r="3087" spans="1:16" hidden="1">
      <c r="A3087" t="str">
        <f t="shared" si="145"/>
        <v>29-478</v>
      </c>
      <c r="B3087">
        <f t="shared" si="146"/>
        <v>29</v>
      </c>
      <c r="C3087">
        <v>478</v>
      </c>
      <c r="D3087" t="s">
        <v>108</v>
      </c>
      <c r="E3087" t="s">
        <v>2378</v>
      </c>
      <c r="F3087">
        <v>4953</v>
      </c>
      <c r="G3087" t="s">
        <v>2379</v>
      </c>
      <c r="H3087">
        <v>1727765620</v>
      </c>
      <c r="I3087" t="s">
        <v>131</v>
      </c>
      <c r="J3087" t="s">
        <v>230</v>
      </c>
      <c r="K3087" t="s">
        <v>138</v>
      </c>
      <c r="L3087" t="s">
        <v>2373</v>
      </c>
      <c r="M3087" t="s">
        <v>2374</v>
      </c>
      <c r="P3087" s="31" t="str">
        <f t="shared" si="147"/>
        <v>Hori Guru Homoeo Hall (Dr. Prodip Haldar)</v>
      </c>
    </row>
    <row r="3088" spans="1:16" hidden="1">
      <c r="A3088" t="str">
        <f t="shared" si="145"/>
        <v>30-478</v>
      </c>
      <c r="B3088">
        <f t="shared" si="146"/>
        <v>30</v>
      </c>
      <c r="C3088">
        <v>478</v>
      </c>
      <c r="D3088" t="s">
        <v>108</v>
      </c>
      <c r="E3088" t="s">
        <v>2420</v>
      </c>
      <c r="F3088">
        <v>4976</v>
      </c>
      <c r="G3088" t="s">
        <v>2421</v>
      </c>
      <c r="H3088">
        <v>1798486194</v>
      </c>
      <c r="I3088" t="s">
        <v>131</v>
      </c>
      <c r="J3088" t="s">
        <v>274</v>
      </c>
      <c r="K3088" t="s">
        <v>133</v>
      </c>
      <c r="L3088" t="s">
        <v>2402</v>
      </c>
      <c r="M3088" t="s">
        <v>2402</v>
      </c>
      <c r="P3088" s="31" t="str">
        <f t="shared" si="147"/>
        <v>Jannati Homeo (Dr. Rafikul)</v>
      </c>
    </row>
    <row r="3089" spans="1:16" hidden="1">
      <c r="A3089" t="str">
        <f t="shared" si="145"/>
        <v>31-478</v>
      </c>
      <c r="B3089">
        <f t="shared" si="146"/>
        <v>31</v>
      </c>
      <c r="C3089">
        <v>478</v>
      </c>
      <c r="D3089" t="s">
        <v>108</v>
      </c>
      <c r="E3089" t="s">
        <v>2388</v>
      </c>
      <c r="F3089">
        <v>4959</v>
      </c>
      <c r="G3089" t="s">
        <v>250</v>
      </c>
      <c r="H3089">
        <v>1748902776</v>
      </c>
      <c r="I3089" t="s">
        <v>131</v>
      </c>
      <c r="J3089" t="s">
        <v>230</v>
      </c>
      <c r="K3089" t="s">
        <v>133</v>
      </c>
      <c r="L3089" t="s">
        <v>2373</v>
      </c>
      <c r="M3089" t="s">
        <v>2389</v>
      </c>
      <c r="P3089" s="31" t="str">
        <f t="shared" si="147"/>
        <v>Janoni Homoeo Hall (Dr. Babul)</v>
      </c>
    </row>
    <row r="3090" spans="1:16" hidden="1">
      <c r="A3090" t="str">
        <f t="shared" si="145"/>
        <v>32-478</v>
      </c>
      <c r="B3090">
        <f t="shared" si="146"/>
        <v>32</v>
      </c>
      <c r="C3090">
        <v>478</v>
      </c>
      <c r="D3090" t="s">
        <v>108</v>
      </c>
      <c r="E3090" t="s">
        <v>10373</v>
      </c>
      <c r="F3090">
        <v>10555</v>
      </c>
      <c r="G3090" t="s">
        <v>1059</v>
      </c>
      <c r="H3090">
        <v>1720570490</v>
      </c>
      <c r="I3090" t="s">
        <v>131</v>
      </c>
      <c r="J3090" t="s">
        <v>2537</v>
      </c>
      <c r="K3090" t="s">
        <v>138</v>
      </c>
      <c r="L3090" t="s">
        <v>2335</v>
      </c>
      <c r="M3090" t="s">
        <v>19065</v>
      </c>
      <c r="N3090" t="s">
        <v>10645</v>
      </c>
      <c r="P3090" s="31" t="str">
        <f t="shared" si="147"/>
        <v>Janoseba Homoeo Hall (Dr. Pobitro Haldar)</v>
      </c>
    </row>
    <row r="3091" spans="1:16" hidden="1">
      <c r="A3091" t="str">
        <f t="shared" si="145"/>
        <v>33-478</v>
      </c>
      <c r="B3091">
        <f t="shared" si="146"/>
        <v>33</v>
      </c>
      <c r="C3091">
        <v>478</v>
      </c>
      <c r="D3091" t="s">
        <v>108</v>
      </c>
      <c r="E3091" t="s">
        <v>2397</v>
      </c>
      <c r="F3091">
        <v>4964</v>
      </c>
      <c r="G3091" t="s">
        <v>2398</v>
      </c>
      <c r="H3091">
        <v>1917060724</v>
      </c>
      <c r="I3091" t="s">
        <v>131</v>
      </c>
      <c r="J3091" t="s">
        <v>230</v>
      </c>
      <c r="K3091" t="s">
        <v>152</v>
      </c>
      <c r="L3091" t="s">
        <v>2373</v>
      </c>
      <c r="M3091" t="s">
        <v>2373</v>
      </c>
      <c r="N3091" t="s">
        <v>10645</v>
      </c>
      <c r="P3091" s="31" t="str">
        <f t="shared" si="147"/>
        <v>Jibo Kallyan Homeo (Dr. Biswanath )</v>
      </c>
    </row>
    <row r="3092" spans="1:16" hidden="1">
      <c r="A3092" t="str">
        <f t="shared" si="145"/>
        <v>34-478</v>
      </c>
      <c r="B3092">
        <f t="shared" si="146"/>
        <v>34</v>
      </c>
      <c r="C3092">
        <v>478</v>
      </c>
      <c r="D3092" t="s">
        <v>108</v>
      </c>
      <c r="E3092" t="s">
        <v>2367</v>
      </c>
      <c r="F3092">
        <v>4948</v>
      </c>
      <c r="G3092" t="s">
        <v>2368</v>
      </c>
      <c r="H3092">
        <v>1950264114</v>
      </c>
      <c r="I3092" t="s">
        <v>131</v>
      </c>
      <c r="J3092" t="s">
        <v>397</v>
      </c>
      <c r="K3092" t="s">
        <v>133</v>
      </c>
      <c r="L3092" t="s">
        <v>2335</v>
      </c>
      <c r="M3092" t="s">
        <v>2365</v>
      </c>
      <c r="P3092" s="31" t="str">
        <f t="shared" si="147"/>
        <v>Kayed Homoeo Hall (Dr. Elias)</v>
      </c>
    </row>
    <row r="3093" spans="1:16" hidden="1">
      <c r="A3093" t="str">
        <f t="shared" si="145"/>
        <v>35-478</v>
      </c>
      <c r="B3093">
        <f t="shared" si="146"/>
        <v>35</v>
      </c>
      <c r="C3093">
        <v>478</v>
      </c>
      <c r="D3093" t="s">
        <v>108</v>
      </c>
      <c r="E3093" t="s">
        <v>2377</v>
      </c>
      <c r="F3093">
        <v>4952</v>
      </c>
      <c r="G3093" t="s">
        <v>515</v>
      </c>
      <c r="H3093">
        <v>1720463793</v>
      </c>
      <c r="I3093" t="s">
        <v>131</v>
      </c>
      <c r="J3093" t="s">
        <v>230</v>
      </c>
      <c r="K3093" t="s">
        <v>133</v>
      </c>
      <c r="L3093" t="s">
        <v>2373</v>
      </c>
      <c r="M3093" t="s">
        <v>2374</v>
      </c>
      <c r="P3093" s="31" t="str">
        <f t="shared" si="147"/>
        <v>Kent Homoeo Hall (Dr. Proshanta Mistri)</v>
      </c>
    </row>
    <row r="3094" spans="1:16" hidden="1">
      <c r="A3094" t="str">
        <f t="shared" si="145"/>
        <v>36-478</v>
      </c>
      <c r="B3094">
        <f t="shared" si="146"/>
        <v>36</v>
      </c>
      <c r="C3094">
        <v>478</v>
      </c>
      <c r="D3094" t="s">
        <v>108</v>
      </c>
      <c r="E3094" t="s">
        <v>2366</v>
      </c>
      <c r="F3094">
        <v>4947</v>
      </c>
      <c r="G3094" t="s">
        <v>130</v>
      </c>
      <c r="H3094">
        <v>1715269870</v>
      </c>
      <c r="I3094" t="s">
        <v>131</v>
      </c>
      <c r="J3094" t="s">
        <v>397</v>
      </c>
      <c r="K3094" t="s">
        <v>133</v>
      </c>
      <c r="L3094" t="s">
        <v>2335</v>
      </c>
      <c r="M3094" t="s">
        <v>2365</v>
      </c>
      <c r="P3094" s="31" t="str">
        <f t="shared" si="147"/>
        <v>Khan Homoeo Hall (Dr. Rohim Khan)</v>
      </c>
    </row>
    <row r="3095" spans="1:16" hidden="1">
      <c r="A3095" t="str">
        <f t="shared" si="145"/>
        <v>37-478</v>
      </c>
      <c r="B3095">
        <f t="shared" si="146"/>
        <v>37</v>
      </c>
      <c r="C3095">
        <v>478</v>
      </c>
      <c r="D3095" t="s">
        <v>108</v>
      </c>
      <c r="E3095" t="s">
        <v>2433</v>
      </c>
      <c r="F3095">
        <v>4987</v>
      </c>
      <c r="G3095" t="s">
        <v>2434</v>
      </c>
      <c r="H3095">
        <v>1774942962</v>
      </c>
      <c r="I3095" t="s">
        <v>131</v>
      </c>
      <c r="J3095" t="s">
        <v>306</v>
      </c>
      <c r="K3095" t="s">
        <v>133</v>
      </c>
      <c r="L3095" t="s">
        <v>2335</v>
      </c>
      <c r="M3095" t="s">
        <v>2429</v>
      </c>
      <c r="P3095" s="31" t="str">
        <f t="shared" si="147"/>
        <v>Lokhie Homeo (Dipok )</v>
      </c>
    </row>
    <row r="3096" spans="1:16" hidden="1">
      <c r="A3096" t="str">
        <f t="shared" si="145"/>
        <v>38-478</v>
      </c>
      <c r="B3096">
        <f t="shared" si="146"/>
        <v>38</v>
      </c>
      <c r="C3096">
        <v>478</v>
      </c>
      <c r="D3096" t="s">
        <v>108</v>
      </c>
      <c r="E3096" t="s">
        <v>18033</v>
      </c>
      <c r="F3096">
        <v>15670</v>
      </c>
      <c r="G3096" t="s">
        <v>18034</v>
      </c>
      <c r="H3096">
        <v>1718747761</v>
      </c>
      <c r="I3096" t="s">
        <v>131</v>
      </c>
      <c r="J3096" t="s">
        <v>306</v>
      </c>
      <c r="K3096" t="s">
        <v>11942</v>
      </c>
      <c r="M3096" t="s">
        <v>18035</v>
      </c>
      <c r="N3096" t="s">
        <v>9792</v>
      </c>
      <c r="P3096" s="31" t="str">
        <f t="shared" si="147"/>
        <v>Ma Homeo Hall (Dr.Dabasish Daa)</v>
      </c>
    </row>
    <row r="3097" spans="1:16" hidden="1">
      <c r="A3097" t="str">
        <f t="shared" si="145"/>
        <v>39-478</v>
      </c>
      <c r="B3097">
        <f t="shared" si="146"/>
        <v>39</v>
      </c>
      <c r="C3097">
        <v>478</v>
      </c>
      <c r="D3097" t="s">
        <v>108</v>
      </c>
      <c r="E3097" t="s">
        <v>2428</v>
      </c>
      <c r="F3097">
        <v>4983</v>
      </c>
      <c r="G3097" t="s">
        <v>638</v>
      </c>
      <c r="H3097">
        <v>1720622920</v>
      </c>
      <c r="I3097" t="s">
        <v>131</v>
      </c>
      <c r="J3097" t="s">
        <v>306</v>
      </c>
      <c r="K3097" t="s">
        <v>133</v>
      </c>
      <c r="L3097" t="s">
        <v>2335</v>
      </c>
      <c r="M3097" t="s">
        <v>2429</v>
      </c>
      <c r="P3097" s="31" t="str">
        <f t="shared" si="147"/>
        <v>Ma Homoeo Hall (Rakha Mojumder)</v>
      </c>
    </row>
    <row r="3098" spans="1:16" hidden="1">
      <c r="A3098" t="str">
        <f t="shared" si="145"/>
        <v>40-478</v>
      </c>
      <c r="B3098">
        <f t="shared" si="146"/>
        <v>40</v>
      </c>
      <c r="C3098">
        <v>478</v>
      </c>
      <c r="D3098" t="s">
        <v>108</v>
      </c>
      <c r="E3098" t="s">
        <v>2430</v>
      </c>
      <c r="F3098">
        <v>4984</v>
      </c>
      <c r="G3098" t="s">
        <v>638</v>
      </c>
      <c r="H3098">
        <v>1746844248</v>
      </c>
      <c r="I3098" t="s">
        <v>131</v>
      </c>
      <c r="J3098" t="s">
        <v>306</v>
      </c>
      <c r="K3098" t="s">
        <v>152</v>
      </c>
      <c r="L3098" t="s">
        <v>2335</v>
      </c>
      <c r="M3098" t="s">
        <v>2429</v>
      </c>
      <c r="P3098" s="31" t="str">
        <f t="shared" si="147"/>
        <v>Ma Homoeo Hall (Snehalta)</v>
      </c>
    </row>
    <row r="3099" spans="1:16" hidden="1">
      <c r="A3099" t="str">
        <f t="shared" si="145"/>
        <v>41-478</v>
      </c>
      <c r="B3099">
        <f t="shared" si="146"/>
        <v>41</v>
      </c>
      <c r="C3099">
        <v>478</v>
      </c>
      <c r="D3099" t="s">
        <v>108</v>
      </c>
      <c r="E3099" t="s">
        <v>13070</v>
      </c>
      <c r="F3099">
        <v>11814</v>
      </c>
      <c r="G3099" t="s">
        <v>638</v>
      </c>
      <c r="H3099">
        <v>1736366973</v>
      </c>
      <c r="I3099" t="s">
        <v>131</v>
      </c>
      <c r="J3099" t="s">
        <v>274</v>
      </c>
      <c r="K3099" t="s">
        <v>1315</v>
      </c>
      <c r="L3099" t="s">
        <v>13068</v>
      </c>
      <c r="M3099" t="s">
        <v>13069</v>
      </c>
      <c r="P3099" s="31" t="str">
        <f t="shared" si="147"/>
        <v>Ma Homoeo Hall (Dr. Alo Ranee Das)</v>
      </c>
    </row>
    <row r="3100" spans="1:16" hidden="1">
      <c r="A3100" t="str">
        <f t="shared" si="145"/>
        <v>42-478</v>
      </c>
      <c r="B3100">
        <f t="shared" si="146"/>
        <v>42</v>
      </c>
      <c r="C3100">
        <v>478</v>
      </c>
      <c r="D3100" t="s">
        <v>108</v>
      </c>
      <c r="E3100" t="s">
        <v>2352</v>
      </c>
      <c r="F3100">
        <v>4936</v>
      </c>
      <c r="G3100" t="s">
        <v>2353</v>
      </c>
      <c r="H3100">
        <v>1715076981</v>
      </c>
      <c r="I3100" t="s">
        <v>131</v>
      </c>
      <c r="J3100" t="s">
        <v>397</v>
      </c>
      <c r="K3100" t="s">
        <v>133</v>
      </c>
      <c r="L3100" t="s">
        <v>2349</v>
      </c>
      <c r="M3100" t="s">
        <v>2349</v>
      </c>
      <c r="P3100" s="31" t="str">
        <f t="shared" si="147"/>
        <v>Ma Medical (Dr. Shakhawat Hossain)</v>
      </c>
    </row>
    <row r="3101" spans="1:16" hidden="1">
      <c r="A3101" t="str">
        <f t="shared" si="145"/>
        <v>43-478</v>
      </c>
      <c r="B3101">
        <f t="shared" si="146"/>
        <v>43</v>
      </c>
      <c r="C3101">
        <v>478</v>
      </c>
      <c r="D3101" t="s">
        <v>108</v>
      </c>
      <c r="E3101" t="s">
        <v>11686</v>
      </c>
      <c r="F3101">
        <v>11218</v>
      </c>
      <c r="G3101" t="s">
        <v>11687</v>
      </c>
      <c r="H3101">
        <v>1834499473</v>
      </c>
      <c r="I3101" t="s">
        <v>131</v>
      </c>
      <c r="J3101" t="s">
        <v>230</v>
      </c>
      <c r="K3101" t="s">
        <v>133</v>
      </c>
      <c r="L3101" t="s">
        <v>2373</v>
      </c>
      <c r="M3101" t="s">
        <v>10371</v>
      </c>
      <c r="P3101" s="31" t="str">
        <f t="shared" si="147"/>
        <v>Ma O Sisu Homoeo Hall (Dr.Saieda)</v>
      </c>
    </row>
    <row r="3102" spans="1:16" hidden="1">
      <c r="A3102" t="str">
        <f t="shared" si="145"/>
        <v>44-478</v>
      </c>
      <c r="B3102">
        <f t="shared" si="146"/>
        <v>44</v>
      </c>
      <c r="C3102">
        <v>478</v>
      </c>
      <c r="D3102" t="s">
        <v>108</v>
      </c>
      <c r="E3102" t="s">
        <v>2357</v>
      </c>
      <c r="F3102">
        <v>4940</v>
      </c>
      <c r="G3102" t="s">
        <v>2358</v>
      </c>
      <c r="H3102">
        <v>1735833127</v>
      </c>
      <c r="I3102" t="s">
        <v>131</v>
      </c>
      <c r="J3102" t="s">
        <v>397</v>
      </c>
      <c r="K3102" t="s">
        <v>152</v>
      </c>
      <c r="L3102" t="s">
        <v>2349</v>
      </c>
      <c r="M3102" t="s">
        <v>2349</v>
      </c>
      <c r="P3102" s="31" t="str">
        <f t="shared" si="147"/>
        <v>Maa Homeo Hossain (Dr. Nurul Hazi)</v>
      </c>
    </row>
    <row r="3103" spans="1:16" hidden="1">
      <c r="A3103" t="str">
        <f t="shared" si="145"/>
        <v>45-478</v>
      </c>
      <c r="B3103">
        <f t="shared" si="146"/>
        <v>45</v>
      </c>
      <c r="C3103">
        <v>478</v>
      </c>
      <c r="D3103" t="s">
        <v>108</v>
      </c>
      <c r="E3103" t="s">
        <v>2404</v>
      </c>
      <c r="F3103">
        <v>4967</v>
      </c>
      <c r="G3103" t="s">
        <v>2405</v>
      </c>
      <c r="H3103">
        <v>1716612643</v>
      </c>
      <c r="I3103" t="s">
        <v>131</v>
      </c>
      <c r="J3103" t="s">
        <v>274</v>
      </c>
      <c r="K3103" t="s">
        <v>133</v>
      </c>
      <c r="L3103" t="s">
        <v>2402</v>
      </c>
      <c r="M3103" t="s">
        <v>2406</v>
      </c>
      <c r="P3103" s="31" t="str">
        <f t="shared" si="147"/>
        <v>Maa Pharmacy (Milon)</v>
      </c>
    </row>
    <row r="3104" spans="1:16" hidden="1">
      <c r="A3104" t="str">
        <f t="shared" si="145"/>
        <v>46-478</v>
      </c>
      <c r="B3104">
        <f t="shared" si="146"/>
        <v>46</v>
      </c>
      <c r="C3104">
        <v>478</v>
      </c>
      <c r="D3104" t="s">
        <v>108</v>
      </c>
      <c r="E3104" t="s">
        <v>2326</v>
      </c>
      <c r="F3104">
        <v>4922</v>
      </c>
      <c r="G3104" t="s">
        <v>2327</v>
      </c>
      <c r="H3104">
        <v>1718452539</v>
      </c>
      <c r="I3104" t="s">
        <v>131</v>
      </c>
      <c r="J3104" t="s">
        <v>132</v>
      </c>
      <c r="K3104" t="s">
        <v>2328</v>
      </c>
      <c r="L3104" t="s">
        <v>2320</v>
      </c>
      <c r="M3104" t="s">
        <v>2321</v>
      </c>
      <c r="P3104" s="31" t="str">
        <f t="shared" si="147"/>
        <v>Matora Homeo Hall (Imdadul Haque)</v>
      </c>
    </row>
    <row r="3105" spans="1:16" hidden="1">
      <c r="A3105" t="str">
        <f t="shared" si="145"/>
        <v>47-478</v>
      </c>
      <c r="B3105">
        <f t="shared" si="146"/>
        <v>47</v>
      </c>
      <c r="C3105">
        <v>478</v>
      </c>
      <c r="D3105" t="s">
        <v>108</v>
      </c>
      <c r="E3105" t="s">
        <v>2950</v>
      </c>
      <c r="F3105">
        <v>11809</v>
      </c>
      <c r="G3105" t="s">
        <v>13056</v>
      </c>
      <c r="H3105">
        <v>1984171823</v>
      </c>
      <c r="I3105" t="s">
        <v>131</v>
      </c>
      <c r="J3105" t="s">
        <v>397</v>
      </c>
      <c r="K3105" t="s">
        <v>1315</v>
      </c>
      <c r="L3105" t="s">
        <v>13057</v>
      </c>
      <c r="M3105" t="s">
        <v>13058</v>
      </c>
      <c r="P3105" s="31" t="str">
        <f t="shared" si="147"/>
        <v>Matridan Homoeo Hall (Dr. Liton)</v>
      </c>
    </row>
    <row r="3106" spans="1:16" hidden="1">
      <c r="A3106" t="str">
        <f t="shared" si="145"/>
        <v>48-478</v>
      </c>
      <c r="B3106">
        <f t="shared" si="146"/>
        <v>48</v>
      </c>
      <c r="C3106">
        <v>478</v>
      </c>
      <c r="D3106" t="s">
        <v>108</v>
      </c>
      <c r="E3106" t="s">
        <v>2375</v>
      </c>
      <c r="F3106">
        <v>4951</v>
      </c>
      <c r="G3106" t="s">
        <v>2376</v>
      </c>
      <c r="H3106">
        <v>1716612643</v>
      </c>
      <c r="I3106" t="s">
        <v>131</v>
      </c>
      <c r="J3106" t="s">
        <v>230</v>
      </c>
      <c r="K3106" t="s">
        <v>152</v>
      </c>
      <c r="L3106" t="s">
        <v>2373</v>
      </c>
      <c r="M3106" t="s">
        <v>2374</v>
      </c>
      <c r="P3106" s="31" t="str">
        <f t="shared" si="147"/>
        <v>Mishu Homoeo Hall (Dr. Ali Hossain)</v>
      </c>
    </row>
    <row r="3107" spans="1:16" hidden="1">
      <c r="A3107" t="str">
        <f t="shared" si="145"/>
        <v>49-478</v>
      </c>
      <c r="B3107">
        <f t="shared" si="146"/>
        <v>49</v>
      </c>
      <c r="C3107">
        <v>478</v>
      </c>
      <c r="D3107" t="s">
        <v>108</v>
      </c>
      <c r="E3107" t="s">
        <v>13073</v>
      </c>
      <c r="F3107">
        <v>11816</v>
      </c>
      <c r="G3107" t="s">
        <v>13074</v>
      </c>
      <c r="H3107">
        <v>1735329408</v>
      </c>
      <c r="I3107" t="s">
        <v>131</v>
      </c>
      <c r="J3107" t="s">
        <v>132</v>
      </c>
      <c r="K3107" t="s">
        <v>1315</v>
      </c>
      <c r="L3107" t="s">
        <v>2335</v>
      </c>
      <c r="M3107" t="s">
        <v>13075</v>
      </c>
      <c r="N3107" t="s">
        <v>10632</v>
      </c>
      <c r="P3107" s="31" t="str">
        <f t="shared" si="147"/>
        <v>Mistri Homoeo Hall (Dr. Sunil Mistri)</v>
      </c>
    </row>
    <row r="3108" spans="1:16" hidden="1">
      <c r="A3108" t="str">
        <f t="shared" si="145"/>
        <v>50-478</v>
      </c>
      <c r="B3108">
        <f t="shared" si="146"/>
        <v>50</v>
      </c>
      <c r="C3108">
        <v>478</v>
      </c>
      <c r="D3108" t="s">
        <v>108</v>
      </c>
      <c r="E3108" t="s">
        <v>13053</v>
      </c>
      <c r="F3108">
        <v>11807</v>
      </c>
      <c r="G3108" t="s">
        <v>13054</v>
      </c>
      <c r="H3108">
        <v>1715292588</v>
      </c>
      <c r="I3108" t="s">
        <v>131</v>
      </c>
      <c r="J3108" t="s">
        <v>132</v>
      </c>
      <c r="K3108" t="s">
        <v>138</v>
      </c>
      <c r="L3108" t="s">
        <v>2335</v>
      </c>
      <c r="M3108" t="s">
        <v>1359</v>
      </c>
      <c r="N3108" t="s">
        <v>11157</v>
      </c>
      <c r="P3108" s="31" t="str">
        <f t="shared" si="147"/>
        <v>Mokamia Homoeo Hall (Dr. Atiquar Rahman)</v>
      </c>
    </row>
    <row r="3109" spans="1:16" hidden="1">
      <c r="A3109" t="str">
        <f t="shared" si="145"/>
        <v>51-478</v>
      </c>
      <c r="B3109">
        <f t="shared" si="146"/>
        <v>51</v>
      </c>
      <c r="C3109">
        <v>478</v>
      </c>
      <c r="D3109" t="s">
        <v>108</v>
      </c>
      <c r="E3109" t="s">
        <v>18020</v>
      </c>
      <c r="F3109">
        <v>15657</v>
      </c>
      <c r="G3109" t="s">
        <v>18021</v>
      </c>
      <c r="H3109">
        <v>1712007004</v>
      </c>
      <c r="I3109" t="s">
        <v>131</v>
      </c>
      <c r="J3109" t="s">
        <v>132</v>
      </c>
      <c r="K3109" t="s">
        <v>152</v>
      </c>
      <c r="M3109" t="s">
        <v>18022</v>
      </c>
      <c r="P3109" s="31" t="str">
        <f t="shared" si="147"/>
        <v>Monali Homoeo Care ( Dr.Mintu Lal Bepary)</v>
      </c>
    </row>
    <row r="3110" spans="1:16" hidden="1">
      <c r="A3110" t="str">
        <f t="shared" si="145"/>
        <v>52-478</v>
      </c>
      <c r="B3110">
        <f t="shared" si="146"/>
        <v>52</v>
      </c>
      <c r="C3110">
        <v>478</v>
      </c>
      <c r="D3110" t="s">
        <v>108</v>
      </c>
      <c r="E3110" t="s">
        <v>2422</v>
      </c>
      <c r="F3110">
        <v>4979</v>
      </c>
      <c r="G3110" t="s">
        <v>2423</v>
      </c>
      <c r="H3110">
        <v>1917060724</v>
      </c>
      <c r="I3110" t="s">
        <v>131</v>
      </c>
      <c r="J3110" t="s">
        <v>274</v>
      </c>
      <c r="K3110" t="s">
        <v>152</v>
      </c>
      <c r="L3110" t="s">
        <v>2402</v>
      </c>
      <c r="M3110" t="s">
        <v>2402</v>
      </c>
      <c r="P3110" s="31" t="str">
        <f t="shared" si="147"/>
        <v>Moon Homoeo Hall (Shahadat Hossain)</v>
      </c>
    </row>
    <row r="3111" spans="1:16" hidden="1">
      <c r="A3111" t="str">
        <f t="shared" si="145"/>
        <v>53-478</v>
      </c>
      <c r="B3111">
        <f t="shared" si="146"/>
        <v>53</v>
      </c>
      <c r="C3111">
        <v>478</v>
      </c>
      <c r="D3111" t="s">
        <v>108</v>
      </c>
      <c r="E3111" t="s">
        <v>11284</v>
      </c>
      <c r="F3111">
        <v>11181</v>
      </c>
      <c r="G3111" t="s">
        <v>11629</v>
      </c>
      <c r="H3111">
        <v>1934448293</v>
      </c>
      <c r="I3111">
        <v>0</v>
      </c>
      <c r="J3111">
        <v>0</v>
      </c>
      <c r="K3111" t="s">
        <v>138</v>
      </c>
      <c r="L3111" t="s">
        <v>2335</v>
      </c>
      <c r="M3111" t="s">
        <v>2335</v>
      </c>
      <c r="P3111" s="31" t="str">
        <f t="shared" si="147"/>
        <v>Mpo- Amitav Bepary-Pirojpur (Self Stock)</v>
      </c>
    </row>
    <row r="3112" spans="1:16" hidden="1">
      <c r="A3112" t="str">
        <f t="shared" si="145"/>
        <v>54-478</v>
      </c>
      <c r="B3112">
        <f t="shared" si="146"/>
        <v>54</v>
      </c>
      <c r="C3112">
        <v>478</v>
      </c>
      <c r="D3112" t="s">
        <v>108</v>
      </c>
      <c r="E3112" t="s">
        <v>2431</v>
      </c>
      <c r="F3112">
        <v>4985</v>
      </c>
      <c r="G3112" t="s">
        <v>2432</v>
      </c>
      <c r="H3112">
        <v>1917759010</v>
      </c>
      <c r="I3112" t="s">
        <v>131</v>
      </c>
      <c r="J3112" t="s">
        <v>306</v>
      </c>
      <c r="K3112" t="s">
        <v>152</v>
      </c>
      <c r="L3112" t="s">
        <v>2335</v>
      </c>
      <c r="M3112" t="s">
        <v>2429</v>
      </c>
      <c r="P3112" s="31" t="str">
        <f t="shared" si="147"/>
        <v>Mriedha Homoeo Hall (Sobir Mriedha)</v>
      </c>
    </row>
    <row r="3113" spans="1:16" hidden="1">
      <c r="A3113" t="str">
        <f t="shared" si="145"/>
        <v>55-478</v>
      </c>
      <c r="B3113">
        <f t="shared" si="146"/>
        <v>55</v>
      </c>
      <c r="C3113">
        <v>478</v>
      </c>
      <c r="D3113" t="s">
        <v>108</v>
      </c>
      <c r="E3113" t="s">
        <v>2324</v>
      </c>
      <c r="F3113">
        <v>4921</v>
      </c>
      <c r="G3113" t="s">
        <v>2325</v>
      </c>
      <c r="H3113">
        <v>1763463155</v>
      </c>
      <c r="I3113" t="s">
        <v>131</v>
      </c>
      <c r="J3113" t="s">
        <v>132</v>
      </c>
      <c r="K3113" t="s">
        <v>138</v>
      </c>
      <c r="L3113" t="s">
        <v>2320</v>
      </c>
      <c r="M3113" t="s">
        <v>2321</v>
      </c>
      <c r="P3113" s="31" t="str">
        <f t="shared" si="147"/>
        <v>Nahin Homoeo Hall (Jewel)</v>
      </c>
    </row>
    <row r="3114" spans="1:16" hidden="1">
      <c r="A3114" t="str">
        <f t="shared" si="145"/>
        <v>56-478</v>
      </c>
      <c r="B3114">
        <f t="shared" si="146"/>
        <v>56</v>
      </c>
      <c r="C3114">
        <v>478</v>
      </c>
      <c r="D3114" t="s">
        <v>108</v>
      </c>
      <c r="E3114" t="s">
        <v>2412</v>
      </c>
      <c r="F3114">
        <v>4970</v>
      </c>
      <c r="G3114" t="s">
        <v>2413</v>
      </c>
      <c r="H3114">
        <v>1740615127</v>
      </c>
      <c r="I3114" t="s">
        <v>131</v>
      </c>
      <c r="J3114" t="s">
        <v>274</v>
      </c>
      <c r="K3114" t="s">
        <v>138</v>
      </c>
      <c r="L3114" t="s">
        <v>2402</v>
      </c>
      <c r="M3114" t="s">
        <v>2409</v>
      </c>
      <c r="P3114" s="31" t="str">
        <f t="shared" si="147"/>
        <v>Nath Homoeo Hall (Uttam)</v>
      </c>
    </row>
    <row r="3115" spans="1:16" hidden="1">
      <c r="A3115" t="str">
        <f t="shared" si="145"/>
        <v>57-478</v>
      </c>
      <c r="B3115">
        <f t="shared" si="146"/>
        <v>57</v>
      </c>
      <c r="C3115">
        <v>478</v>
      </c>
      <c r="D3115" t="s">
        <v>108</v>
      </c>
      <c r="E3115" t="s">
        <v>18036</v>
      </c>
      <c r="F3115">
        <v>15671</v>
      </c>
      <c r="G3115" t="s">
        <v>18037</v>
      </c>
      <c r="H3115">
        <v>1775803419</v>
      </c>
      <c r="I3115" t="s">
        <v>131</v>
      </c>
      <c r="J3115" t="s">
        <v>17037</v>
      </c>
      <c r="K3115" t="s">
        <v>152</v>
      </c>
      <c r="M3115" t="s">
        <v>18038</v>
      </c>
      <c r="P3115" s="31" t="str">
        <f t="shared" si="147"/>
        <v>Nayan Homoeo Holl (Bhabatosh Kumar)</v>
      </c>
    </row>
    <row r="3116" spans="1:16" hidden="1">
      <c r="A3116" t="str">
        <f t="shared" si="145"/>
        <v>58-478</v>
      </c>
      <c r="B3116">
        <f t="shared" si="146"/>
        <v>58</v>
      </c>
      <c r="C3116">
        <v>478</v>
      </c>
      <c r="D3116" t="s">
        <v>108</v>
      </c>
      <c r="E3116" t="s">
        <v>11688</v>
      </c>
      <c r="F3116">
        <v>11219</v>
      </c>
      <c r="G3116" t="s">
        <v>6259</v>
      </c>
      <c r="H3116">
        <v>1729361979</v>
      </c>
      <c r="I3116" t="s">
        <v>131</v>
      </c>
      <c r="J3116" t="s">
        <v>230</v>
      </c>
      <c r="K3116" t="s">
        <v>133</v>
      </c>
      <c r="L3116" t="s">
        <v>2373</v>
      </c>
      <c r="M3116" t="s">
        <v>10371</v>
      </c>
      <c r="P3116" s="31" t="str">
        <f t="shared" si="147"/>
        <v>Nurani Homoeo Hall (Dr.Nurul Islam)</v>
      </c>
    </row>
    <row r="3117" spans="1:16" hidden="1">
      <c r="A3117" t="str">
        <f t="shared" si="145"/>
        <v>59-478</v>
      </c>
      <c r="B3117">
        <f t="shared" si="146"/>
        <v>59</v>
      </c>
      <c r="C3117">
        <v>478</v>
      </c>
      <c r="D3117" t="s">
        <v>108</v>
      </c>
      <c r="E3117" t="s">
        <v>2407</v>
      </c>
      <c r="F3117">
        <v>4968</v>
      </c>
      <c r="G3117" t="s">
        <v>2408</v>
      </c>
      <c r="H3117">
        <v>1727765620</v>
      </c>
      <c r="I3117" t="s">
        <v>131</v>
      </c>
      <c r="J3117" t="s">
        <v>274</v>
      </c>
      <c r="K3117" t="s">
        <v>152</v>
      </c>
      <c r="L3117" t="s">
        <v>2402</v>
      </c>
      <c r="M3117" t="s">
        <v>2409</v>
      </c>
      <c r="P3117" s="31" t="str">
        <f t="shared" si="147"/>
        <v>Oishi Homoeo Hall (Asma)</v>
      </c>
    </row>
    <row r="3118" spans="1:16" hidden="1">
      <c r="A3118" t="str">
        <f t="shared" si="145"/>
        <v>60-478</v>
      </c>
      <c r="B3118">
        <f t="shared" si="146"/>
        <v>60</v>
      </c>
      <c r="C3118">
        <v>478</v>
      </c>
      <c r="D3118" t="s">
        <v>108</v>
      </c>
      <c r="E3118" t="s">
        <v>2322</v>
      </c>
      <c r="F3118">
        <v>4920</v>
      </c>
      <c r="G3118" t="s">
        <v>2323</v>
      </c>
      <c r="H3118">
        <v>1714573865</v>
      </c>
      <c r="I3118" t="s">
        <v>131</v>
      </c>
      <c r="J3118" t="s">
        <v>132</v>
      </c>
      <c r="K3118" t="s">
        <v>138</v>
      </c>
      <c r="L3118" t="s">
        <v>2320</v>
      </c>
      <c r="M3118" t="s">
        <v>2321</v>
      </c>
      <c r="P3118" s="31" t="str">
        <f t="shared" si="147"/>
        <v>Practice Homeo Hall (Mihir Roy)</v>
      </c>
    </row>
    <row r="3119" spans="1:16" hidden="1">
      <c r="A3119" t="str">
        <f t="shared" si="145"/>
        <v>61-478</v>
      </c>
      <c r="B3119">
        <f t="shared" si="146"/>
        <v>61</v>
      </c>
      <c r="C3119">
        <v>478</v>
      </c>
      <c r="D3119" t="s">
        <v>108</v>
      </c>
      <c r="E3119" t="s">
        <v>2435</v>
      </c>
      <c r="F3119">
        <v>4988</v>
      </c>
      <c r="G3119" t="s">
        <v>2436</v>
      </c>
      <c r="H3119">
        <v>1935206928</v>
      </c>
      <c r="I3119" t="s">
        <v>131</v>
      </c>
      <c r="J3119" t="s">
        <v>306</v>
      </c>
      <c r="K3119" t="s">
        <v>152</v>
      </c>
      <c r="L3119" t="s">
        <v>2335</v>
      </c>
      <c r="M3119" t="s">
        <v>2429</v>
      </c>
      <c r="P3119" s="31" t="str">
        <f t="shared" si="147"/>
        <v>Puja Pontha Homoeo Hall (Onjona Bishas)</v>
      </c>
    </row>
    <row r="3120" spans="1:16" hidden="1">
      <c r="A3120" t="str">
        <f t="shared" si="145"/>
        <v>62-478</v>
      </c>
      <c r="B3120">
        <f t="shared" si="146"/>
        <v>62</v>
      </c>
      <c r="C3120">
        <v>478</v>
      </c>
      <c r="D3120" t="s">
        <v>108</v>
      </c>
      <c r="E3120" t="s">
        <v>2371</v>
      </c>
      <c r="F3120">
        <v>4950</v>
      </c>
      <c r="G3120" t="s">
        <v>2372</v>
      </c>
      <c r="H3120">
        <v>1718449962</v>
      </c>
      <c r="I3120" t="s">
        <v>131</v>
      </c>
      <c r="J3120" t="s">
        <v>230</v>
      </c>
      <c r="K3120" t="s">
        <v>138</v>
      </c>
      <c r="L3120" t="s">
        <v>2373</v>
      </c>
      <c r="M3120" t="s">
        <v>2374</v>
      </c>
      <c r="P3120" s="31" t="str">
        <f t="shared" si="147"/>
        <v>Rahat Homoeo Hall (Dr. Dabir Uddin)</v>
      </c>
    </row>
    <row r="3121" spans="1:16" hidden="1">
      <c r="A3121" t="str">
        <f t="shared" si="145"/>
        <v>63-478</v>
      </c>
      <c r="B3121">
        <f t="shared" si="146"/>
        <v>63</v>
      </c>
      <c r="C3121">
        <v>478</v>
      </c>
      <c r="D3121" t="s">
        <v>108</v>
      </c>
      <c r="E3121" t="s">
        <v>2417</v>
      </c>
      <c r="F3121">
        <v>4973</v>
      </c>
      <c r="G3121" t="s">
        <v>511</v>
      </c>
      <c r="H3121">
        <v>1728878292</v>
      </c>
      <c r="I3121" t="s">
        <v>131</v>
      </c>
      <c r="J3121" t="s">
        <v>274</v>
      </c>
      <c r="K3121" t="s">
        <v>138</v>
      </c>
      <c r="L3121" t="s">
        <v>2402</v>
      </c>
      <c r="M3121" t="s">
        <v>2409</v>
      </c>
      <c r="P3121" s="31" t="str">
        <f t="shared" si="147"/>
        <v>Rahman Homoeo Hall (Golam)</v>
      </c>
    </row>
    <row r="3122" spans="1:16" hidden="1">
      <c r="A3122" t="str">
        <f t="shared" si="145"/>
        <v>64-478</v>
      </c>
      <c r="B3122">
        <f t="shared" si="146"/>
        <v>64</v>
      </c>
      <c r="C3122">
        <v>478</v>
      </c>
      <c r="D3122" t="s">
        <v>108</v>
      </c>
      <c r="E3122" t="s">
        <v>4890</v>
      </c>
      <c r="F3122">
        <v>10536</v>
      </c>
      <c r="G3122" t="s">
        <v>10324</v>
      </c>
      <c r="H3122">
        <v>1761540214</v>
      </c>
      <c r="I3122" t="s">
        <v>131</v>
      </c>
      <c r="J3122" t="s">
        <v>3178</v>
      </c>
      <c r="K3122" t="s">
        <v>138</v>
      </c>
      <c r="L3122" t="s">
        <v>2335</v>
      </c>
      <c r="M3122" t="s">
        <v>19066</v>
      </c>
      <c r="P3122" s="31" t="str">
        <f t="shared" si="147"/>
        <v>Rani Homoeo Hall (Dr. Abul Basar)</v>
      </c>
    </row>
    <row r="3123" spans="1:16" hidden="1">
      <c r="A3123" t="str">
        <f t="shared" si="145"/>
        <v>65-478</v>
      </c>
      <c r="B3123">
        <f t="shared" si="146"/>
        <v>65</v>
      </c>
      <c r="C3123">
        <v>478</v>
      </c>
      <c r="D3123" t="s">
        <v>108</v>
      </c>
      <c r="E3123" t="s">
        <v>13066</v>
      </c>
      <c r="F3123">
        <v>11813</v>
      </c>
      <c r="G3123" t="s">
        <v>13067</v>
      </c>
      <c r="H3123">
        <v>1745396236</v>
      </c>
      <c r="I3123" t="s">
        <v>131</v>
      </c>
      <c r="J3123" t="s">
        <v>274</v>
      </c>
      <c r="K3123" t="s">
        <v>1315</v>
      </c>
      <c r="L3123" t="s">
        <v>13068</v>
      </c>
      <c r="M3123" t="s">
        <v>13069</v>
      </c>
      <c r="P3123" s="31" t="str">
        <f t="shared" si="147"/>
        <v>Rowda Homoeo Hall (Dr. Asma Aktar)</v>
      </c>
    </row>
    <row r="3124" spans="1:16" hidden="1">
      <c r="A3124" t="str">
        <f t="shared" si="145"/>
        <v>66-478</v>
      </c>
      <c r="B3124">
        <f t="shared" si="146"/>
        <v>66</v>
      </c>
      <c r="C3124">
        <v>478</v>
      </c>
      <c r="D3124" t="s">
        <v>108</v>
      </c>
      <c r="E3124" t="s">
        <v>2382</v>
      </c>
      <c r="F3124">
        <v>4955</v>
      </c>
      <c r="G3124" t="s">
        <v>2383</v>
      </c>
      <c r="H3124">
        <v>1740611527</v>
      </c>
      <c r="I3124" t="s">
        <v>131</v>
      </c>
      <c r="J3124" t="s">
        <v>230</v>
      </c>
      <c r="K3124" t="s">
        <v>133</v>
      </c>
      <c r="L3124" t="s">
        <v>2373</v>
      </c>
      <c r="M3124" t="s">
        <v>2374</v>
      </c>
      <c r="P3124" s="31" t="str">
        <f t="shared" si="147"/>
        <v>Rubi Homoeo Hall (Dr. Rabindranath)</v>
      </c>
    </row>
    <row r="3125" spans="1:16" hidden="1">
      <c r="A3125" t="str">
        <f t="shared" si="145"/>
        <v>67-478</v>
      </c>
      <c r="B3125">
        <f t="shared" si="146"/>
        <v>67</v>
      </c>
      <c r="C3125">
        <v>478</v>
      </c>
      <c r="D3125" t="s">
        <v>108</v>
      </c>
      <c r="E3125" t="s">
        <v>1430</v>
      </c>
      <c r="F3125">
        <v>11811</v>
      </c>
      <c r="G3125" t="s">
        <v>13062</v>
      </c>
      <c r="H3125">
        <v>1722488897</v>
      </c>
      <c r="I3125" t="s">
        <v>131</v>
      </c>
      <c r="J3125" t="s">
        <v>11480</v>
      </c>
      <c r="K3125" t="s">
        <v>1315</v>
      </c>
      <c r="L3125" t="s">
        <v>13057</v>
      </c>
      <c r="M3125" t="s">
        <v>13063</v>
      </c>
      <c r="P3125" s="31" t="str">
        <f t="shared" si="147"/>
        <v>Rudro Homoeo Hall (Dr. Noni Gopal)</v>
      </c>
    </row>
    <row r="3126" spans="1:16" hidden="1">
      <c r="A3126" t="str">
        <f t="shared" si="145"/>
        <v>68-478</v>
      </c>
      <c r="B3126">
        <f t="shared" si="146"/>
        <v>68</v>
      </c>
      <c r="C3126">
        <v>478</v>
      </c>
      <c r="D3126" t="s">
        <v>108</v>
      </c>
      <c r="E3126" t="s">
        <v>6286</v>
      </c>
      <c r="F3126">
        <v>10533</v>
      </c>
      <c r="G3126" t="s">
        <v>3408</v>
      </c>
      <c r="H3126">
        <v>1737979937</v>
      </c>
      <c r="I3126" t="s">
        <v>131</v>
      </c>
      <c r="J3126" t="s">
        <v>2596</v>
      </c>
      <c r="K3126" t="s">
        <v>152</v>
      </c>
      <c r="L3126" t="s">
        <v>2335</v>
      </c>
      <c r="M3126" t="s">
        <v>19067</v>
      </c>
      <c r="P3126" s="31" t="str">
        <f t="shared" si="147"/>
        <v>Ruhul Homoeo Hall (Dr. Abdul Khalek)</v>
      </c>
    </row>
    <row r="3127" spans="1:16" hidden="1">
      <c r="A3127" t="str">
        <f t="shared" si="145"/>
        <v>69-478</v>
      </c>
      <c r="B3127">
        <f t="shared" si="146"/>
        <v>69</v>
      </c>
      <c r="C3127">
        <v>478</v>
      </c>
      <c r="D3127" t="s">
        <v>108</v>
      </c>
      <c r="E3127" t="s">
        <v>2363</v>
      </c>
      <c r="F3127">
        <v>4944</v>
      </c>
      <c r="G3127" t="s">
        <v>2364</v>
      </c>
      <c r="H3127">
        <v>1739199399</v>
      </c>
      <c r="I3127" t="s">
        <v>131</v>
      </c>
      <c r="J3127" t="s">
        <v>397</v>
      </c>
      <c r="K3127" t="s">
        <v>133</v>
      </c>
      <c r="L3127" t="s">
        <v>1359</v>
      </c>
      <c r="M3127" t="s">
        <v>2365</v>
      </c>
      <c r="P3127" s="31" t="str">
        <f t="shared" si="147"/>
        <v>Rumpa Homoeo Hall (Dr. Animesh)</v>
      </c>
    </row>
    <row r="3128" spans="1:16" hidden="1">
      <c r="A3128" t="str">
        <f t="shared" si="145"/>
        <v>70-478</v>
      </c>
      <c r="B3128">
        <f t="shared" si="146"/>
        <v>70</v>
      </c>
      <c r="C3128">
        <v>478</v>
      </c>
      <c r="D3128" t="s">
        <v>108</v>
      </c>
      <c r="E3128" t="s">
        <v>2336</v>
      </c>
      <c r="F3128">
        <v>4928</v>
      </c>
      <c r="G3128" t="s">
        <v>2337</v>
      </c>
      <c r="H3128">
        <v>1732955831</v>
      </c>
      <c r="I3128" t="s">
        <v>131</v>
      </c>
      <c r="J3128" t="s">
        <v>132</v>
      </c>
      <c r="K3128" t="s">
        <v>138</v>
      </c>
      <c r="L3128" t="s">
        <v>1359</v>
      </c>
      <c r="M3128" t="s">
        <v>2335</v>
      </c>
      <c r="P3128" s="31" t="str">
        <f t="shared" si="147"/>
        <v>Sadbidhan Homeo (Dr. Sabrin)</v>
      </c>
    </row>
    <row r="3129" spans="1:16" hidden="1">
      <c r="A3129" t="str">
        <f t="shared" si="145"/>
        <v>71-478</v>
      </c>
      <c r="B3129">
        <f t="shared" si="146"/>
        <v>71</v>
      </c>
      <c r="C3129">
        <v>478</v>
      </c>
      <c r="D3129" t="s">
        <v>108</v>
      </c>
      <c r="E3129" t="s">
        <v>2418</v>
      </c>
      <c r="F3129">
        <v>4975</v>
      </c>
      <c r="G3129" t="s">
        <v>2419</v>
      </c>
      <c r="H3129">
        <v>1740961964</v>
      </c>
      <c r="I3129" t="s">
        <v>131</v>
      </c>
      <c r="J3129" t="s">
        <v>274</v>
      </c>
      <c r="K3129" t="s">
        <v>133</v>
      </c>
      <c r="L3129" t="s">
        <v>2402</v>
      </c>
      <c r="M3129" t="s">
        <v>2402</v>
      </c>
      <c r="P3129" s="31" t="str">
        <f t="shared" si="147"/>
        <v>Sadhana Homeo (Dr. Aju)</v>
      </c>
    </row>
    <row r="3130" spans="1:16" hidden="1">
      <c r="A3130" t="str">
        <f t="shared" si="145"/>
        <v>72-478</v>
      </c>
      <c r="B3130">
        <f t="shared" si="146"/>
        <v>72</v>
      </c>
      <c r="C3130">
        <v>478</v>
      </c>
      <c r="D3130" t="s">
        <v>108</v>
      </c>
      <c r="E3130" t="s">
        <v>2414</v>
      </c>
      <c r="F3130">
        <v>4971</v>
      </c>
      <c r="G3130" t="s">
        <v>2415</v>
      </c>
      <c r="H3130">
        <v>1777869860</v>
      </c>
      <c r="I3130" t="s">
        <v>131</v>
      </c>
      <c r="J3130" t="s">
        <v>274</v>
      </c>
      <c r="K3130" t="s">
        <v>133</v>
      </c>
      <c r="L3130" t="s">
        <v>2402</v>
      </c>
      <c r="M3130" t="s">
        <v>2409</v>
      </c>
      <c r="P3130" s="31" t="str">
        <f t="shared" si="147"/>
        <v>Sadhona Homoeo Hall (Hari)</v>
      </c>
    </row>
    <row r="3131" spans="1:16" hidden="1">
      <c r="A3131" t="str">
        <f t="shared" si="145"/>
        <v>73-478</v>
      </c>
      <c r="B3131">
        <f t="shared" si="146"/>
        <v>73</v>
      </c>
      <c r="C3131">
        <v>478</v>
      </c>
      <c r="D3131" t="s">
        <v>108</v>
      </c>
      <c r="E3131" t="s">
        <v>18023</v>
      </c>
      <c r="F3131">
        <v>15666</v>
      </c>
      <c r="G3131" t="s">
        <v>18024</v>
      </c>
      <c r="H3131">
        <v>17185843373</v>
      </c>
      <c r="I3131" t="s">
        <v>131</v>
      </c>
      <c r="J3131" t="s">
        <v>17037</v>
      </c>
      <c r="K3131" t="s">
        <v>152</v>
      </c>
      <c r="M3131" t="s">
        <v>18025</v>
      </c>
      <c r="P3131" s="31" t="str">
        <f t="shared" si="147"/>
        <v>Sadjit Homoeo Hall (Dr.Fared Hossain)</v>
      </c>
    </row>
    <row r="3132" spans="1:16" hidden="1">
      <c r="A3132" t="str">
        <f t="shared" si="145"/>
        <v>74-478</v>
      </c>
      <c r="B3132">
        <f t="shared" si="146"/>
        <v>74</v>
      </c>
      <c r="C3132">
        <v>478</v>
      </c>
      <c r="D3132" t="s">
        <v>108</v>
      </c>
      <c r="E3132" t="s">
        <v>2345</v>
      </c>
      <c r="F3132">
        <v>4933</v>
      </c>
      <c r="G3132" t="s">
        <v>2346</v>
      </c>
      <c r="H3132">
        <v>1792166755</v>
      </c>
      <c r="I3132" t="s">
        <v>131</v>
      </c>
      <c r="J3132" t="s">
        <v>132</v>
      </c>
      <c r="K3132" t="s">
        <v>138</v>
      </c>
      <c r="L3132" t="s">
        <v>1359</v>
      </c>
      <c r="M3132" t="s">
        <v>2335</v>
      </c>
      <c r="P3132" s="31" t="str">
        <f t="shared" si="147"/>
        <v>Santo Homeo Hall (Sanjoy Dakua)</v>
      </c>
    </row>
    <row r="3133" spans="1:16" hidden="1">
      <c r="A3133" t="str">
        <f t="shared" si="145"/>
        <v>75-478</v>
      </c>
      <c r="B3133">
        <f t="shared" si="146"/>
        <v>75</v>
      </c>
      <c r="C3133">
        <v>478</v>
      </c>
      <c r="D3133" t="s">
        <v>108</v>
      </c>
      <c r="E3133" t="s">
        <v>2395</v>
      </c>
      <c r="F3133">
        <v>4963</v>
      </c>
      <c r="G3133" t="s">
        <v>2396</v>
      </c>
      <c r="H3133">
        <v>1917768920</v>
      </c>
      <c r="I3133" t="s">
        <v>131</v>
      </c>
      <c r="J3133" t="s">
        <v>230</v>
      </c>
      <c r="K3133" t="s">
        <v>152</v>
      </c>
      <c r="L3133" t="s">
        <v>2373</v>
      </c>
      <c r="M3133" t="s">
        <v>2373</v>
      </c>
      <c r="P3133" s="31" t="str">
        <f t="shared" si="147"/>
        <v>Sardar Homeo (Dr. B. N Sardar)</v>
      </c>
    </row>
    <row r="3134" spans="1:16" hidden="1">
      <c r="A3134" t="str">
        <f t="shared" si="145"/>
        <v>76-478</v>
      </c>
      <c r="B3134">
        <f t="shared" si="146"/>
        <v>76</v>
      </c>
      <c r="C3134">
        <v>478</v>
      </c>
      <c r="D3134" t="s">
        <v>108</v>
      </c>
      <c r="E3134" t="s">
        <v>2343</v>
      </c>
      <c r="F3134">
        <v>4932</v>
      </c>
      <c r="G3134" t="s">
        <v>2344</v>
      </c>
      <c r="H3134">
        <v>1716190887</v>
      </c>
      <c r="I3134" t="s">
        <v>131</v>
      </c>
      <c r="J3134" t="s">
        <v>132</v>
      </c>
      <c r="K3134" t="s">
        <v>138</v>
      </c>
      <c r="L3134" t="s">
        <v>1359</v>
      </c>
      <c r="M3134" t="s">
        <v>2335</v>
      </c>
      <c r="P3134" s="31" t="str">
        <f t="shared" si="147"/>
        <v>Sarolipi Homeo Hall (Suvash Guh)</v>
      </c>
    </row>
    <row r="3135" spans="1:16" hidden="1">
      <c r="A3135" t="str">
        <f t="shared" si="145"/>
        <v>77-478</v>
      </c>
      <c r="B3135">
        <f t="shared" si="146"/>
        <v>77</v>
      </c>
      <c r="C3135">
        <v>478</v>
      </c>
      <c r="D3135" t="s">
        <v>108</v>
      </c>
      <c r="E3135" t="s">
        <v>2329</v>
      </c>
      <c r="F3135">
        <v>4923</v>
      </c>
      <c r="G3135" t="s">
        <v>1482</v>
      </c>
      <c r="H3135">
        <v>1991599451</v>
      </c>
      <c r="I3135" t="s">
        <v>131</v>
      </c>
      <c r="J3135" t="s">
        <v>132</v>
      </c>
      <c r="K3135" t="s">
        <v>2328</v>
      </c>
      <c r="L3135" t="s">
        <v>2320</v>
      </c>
      <c r="M3135" t="s">
        <v>2321</v>
      </c>
      <c r="P3135" s="31" t="str">
        <f t="shared" si="147"/>
        <v>Seba Homeo Hall (Nani Gopal)</v>
      </c>
    </row>
    <row r="3136" spans="1:16" hidden="1">
      <c r="A3136" t="str">
        <f t="shared" si="145"/>
        <v>78-478</v>
      </c>
      <c r="B3136">
        <f t="shared" si="146"/>
        <v>78</v>
      </c>
      <c r="C3136">
        <v>478</v>
      </c>
      <c r="D3136" t="s">
        <v>108</v>
      </c>
      <c r="E3136" t="s">
        <v>11689</v>
      </c>
      <c r="F3136">
        <v>11220</v>
      </c>
      <c r="G3136" t="s">
        <v>196</v>
      </c>
      <c r="H3136">
        <v>1714573873</v>
      </c>
      <c r="I3136" t="s">
        <v>131</v>
      </c>
      <c r="J3136" t="s">
        <v>10892</v>
      </c>
      <c r="K3136" t="s">
        <v>1315</v>
      </c>
      <c r="L3136" t="s">
        <v>2335</v>
      </c>
      <c r="M3136" t="s">
        <v>11690</v>
      </c>
      <c r="P3136" s="31" t="str">
        <f t="shared" si="147"/>
        <v>Seba Homoeo Hall (Dr. Halima Khatun)</v>
      </c>
    </row>
    <row r="3137" spans="1:16" hidden="1">
      <c r="A3137" t="str">
        <f t="shared" si="145"/>
        <v>79-478</v>
      </c>
      <c r="B3137">
        <f t="shared" si="146"/>
        <v>79</v>
      </c>
      <c r="C3137">
        <v>478</v>
      </c>
      <c r="D3137" t="s">
        <v>108</v>
      </c>
      <c r="E3137" t="s">
        <v>10375</v>
      </c>
      <c r="F3137">
        <v>10556</v>
      </c>
      <c r="G3137" t="s">
        <v>196</v>
      </c>
      <c r="H3137">
        <v>1761840356</v>
      </c>
      <c r="I3137" t="s">
        <v>131</v>
      </c>
      <c r="J3137" t="s">
        <v>2537</v>
      </c>
      <c r="K3137" t="s">
        <v>133</v>
      </c>
      <c r="L3137" t="s">
        <v>2335</v>
      </c>
      <c r="M3137" t="s">
        <v>19068</v>
      </c>
      <c r="P3137" s="31" t="str">
        <f t="shared" si="147"/>
        <v>Seba Homoeo Hall (Dr. Abdur Jabbar)</v>
      </c>
    </row>
    <row r="3138" spans="1:16" hidden="1">
      <c r="A3138" t="str">
        <f t="shared" ref="A3138:A3201" si="148">B3138&amp;"-"&amp;C3138</f>
        <v>80-478</v>
      </c>
      <c r="B3138">
        <f t="shared" ref="B3138:B3201" si="149">IF(C3138=C3137,B3137+1,1)</f>
        <v>80</v>
      </c>
      <c r="C3138">
        <v>478</v>
      </c>
      <c r="D3138" t="s">
        <v>108</v>
      </c>
      <c r="E3138" t="s">
        <v>2447</v>
      </c>
      <c r="F3138">
        <v>4993</v>
      </c>
      <c r="G3138" t="s">
        <v>196</v>
      </c>
      <c r="H3138">
        <v>1739818001</v>
      </c>
      <c r="I3138" t="s">
        <v>131</v>
      </c>
      <c r="J3138" t="s">
        <v>306</v>
      </c>
      <c r="K3138" t="s">
        <v>133</v>
      </c>
      <c r="L3138" t="s">
        <v>2448</v>
      </c>
      <c r="M3138" t="s">
        <v>2448</v>
      </c>
      <c r="P3138" s="31" t="str">
        <f t="shared" ref="P3138:P3201" si="150">PROPER(G3138&amp;" ("&amp;E3138&amp;")")</f>
        <v>Seba Homoeo Hall (Nirmol Baparie)</v>
      </c>
    </row>
    <row r="3139" spans="1:16" hidden="1">
      <c r="A3139" t="str">
        <f t="shared" si="148"/>
        <v>81-478</v>
      </c>
      <c r="B3139">
        <f t="shared" si="149"/>
        <v>81</v>
      </c>
      <c r="C3139">
        <v>478</v>
      </c>
      <c r="D3139" t="s">
        <v>108</v>
      </c>
      <c r="E3139" t="s">
        <v>2390</v>
      </c>
      <c r="F3139">
        <v>4960</v>
      </c>
      <c r="G3139" t="s">
        <v>196</v>
      </c>
      <c r="H3139">
        <v>1740961964</v>
      </c>
      <c r="I3139" t="s">
        <v>131</v>
      </c>
      <c r="J3139" t="s">
        <v>230</v>
      </c>
      <c r="K3139" t="s">
        <v>133</v>
      </c>
      <c r="L3139" t="s">
        <v>2373</v>
      </c>
      <c r="M3139" t="s">
        <v>2391</v>
      </c>
      <c r="P3139" s="31" t="str">
        <f t="shared" si="150"/>
        <v>Seba Homoeo Hall (Dr. Samir Baral)</v>
      </c>
    </row>
    <row r="3140" spans="1:16" hidden="1">
      <c r="A3140" t="str">
        <f t="shared" si="148"/>
        <v>82-478</v>
      </c>
      <c r="B3140">
        <f t="shared" si="149"/>
        <v>82</v>
      </c>
      <c r="C3140">
        <v>478</v>
      </c>
      <c r="D3140" t="s">
        <v>108</v>
      </c>
      <c r="E3140" t="s">
        <v>2369</v>
      </c>
      <c r="F3140">
        <v>4949</v>
      </c>
      <c r="G3140" t="s">
        <v>2370</v>
      </c>
      <c r="H3140">
        <v>1716779971</v>
      </c>
      <c r="I3140" t="s">
        <v>131</v>
      </c>
      <c r="J3140" t="s">
        <v>397</v>
      </c>
      <c r="K3140" t="s">
        <v>133</v>
      </c>
      <c r="L3140" t="s">
        <v>2335</v>
      </c>
      <c r="M3140" t="s">
        <v>2365</v>
      </c>
      <c r="P3140" s="31" t="str">
        <f t="shared" si="150"/>
        <v>Setu Medical (Dr. Dilip Sutar)</v>
      </c>
    </row>
    <row r="3141" spans="1:16" hidden="1">
      <c r="A3141" t="str">
        <f t="shared" si="148"/>
        <v>83-478</v>
      </c>
      <c r="B3141">
        <f t="shared" si="149"/>
        <v>83</v>
      </c>
      <c r="C3141">
        <v>478</v>
      </c>
      <c r="D3141" t="s">
        <v>108</v>
      </c>
      <c r="E3141" t="s">
        <v>2384</v>
      </c>
      <c r="F3141">
        <v>4956</v>
      </c>
      <c r="G3141" t="s">
        <v>2385</v>
      </c>
      <c r="H3141">
        <v>1777869660</v>
      </c>
      <c r="I3141" t="s">
        <v>131</v>
      </c>
      <c r="J3141" t="s">
        <v>230</v>
      </c>
      <c r="K3141" t="s">
        <v>133</v>
      </c>
      <c r="L3141" t="s">
        <v>2373</v>
      </c>
      <c r="M3141" t="s">
        <v>2374</v>
      </c>
      <c r="N3141" t="s">
        <v>8019</v>
      </c>
      <c r="P3141" s="31" t="str">
        <f t="shared" si="150"/>
        <v>Shakil Homoeo Hall (Dr. Shakil)</v>
      </c>
    </row>
    <row r="3142" spans="1:16" hidden="1">
      <c r="A3142" t="str">
        <f t="shared" si="148"/>
        <v>84-478</v>
      </c>
      <c r="B3142">
        <f t="shared" si="149"/>
        <v>84</v>
      </c>
      <c r="C3142">
        <v>478</v>
      </c>
      <c r="D3142" t="s">
        <v>108</v>
      </c>
      <c r="E3142" t="s">
        <v>2380</v>
      </c>
      <c r="F3142">
        <v>4954</v>
      </c>
      <c r="G3142" t="s">
        <v>2381</v>
      </c>
      <c r="H3142">
        <v>1872068477</v>
      </c>
      <c r="I3142" t="s">
        <v>131</v>
      </c>
      <c r="J3142" t="s">
        <v>230</v>
      </c>
      <c r="K3142" t="s">
        <v>138</v>
      </c>
      <c r="L3142" t="s">
        <v>2373</v>
      </c>
      <c r="M3142" t="s">
        <v>2374</v>
      </c>
      <c r="P3142" s="31" t="str">
        <f t="shared" si="150"/>
        <v>Shanti Homoeo Hall (Dr. Swapon Kumar)</v>
      </c>
    </row>
    <row r="3143" spans="1:16" hidden="1">
      <c r="A3143" t="str">
        <f t="shared" si="148"/>
        <v>85-478</v>
      </c>
      <c r="B3143">
        <f t="shared" si="149"/>
        <v>85</v>
      </c>
      <c r="C3143">
        <v>478</v>
      </c>
      <c r="D3143" t="s">
        <v>108</v>
      </c>
      <c r="E3143" t="s">
        <v>2330</v>
      </c>
      <c r="F3143">
        <v>4925</v>
      </c>
      <c r="G3143" t="s">
        <v>551</v>
      </c>
      <c r="H3143">
        <v>1918834629</v>
      </c>
      <c r="I3143" t="s">
        <v>131</v>
      </c>
      <c r="J3143" t="s">
        <v>132</v>
      </c>
      <c r="K3143" t="s">
        <v>138</v>
      </c>
      <c r="L3143" t="s">
        <v>2320</v>
      </c>
      <c r="M3143" t="s">
        <v>2321</v>
      </c>
      <c r="P3143" s="31" t="str">
        <f t="shared" si="150"/>
        <v>Shefa Homoeo Hall (Nesar Uddin)</v>
      </c>
    </row>
    <row r="3144" spans="1:16" hidden="1">
      <c r="A3144" t="str">
        <f t="shared" si="148"/>
        <v>86-478</v>
      </c>
      <c r="B3144">
        <f t="shared" si="149"/>
        <v>86</v>
      </c>
      <c r="C3144">
        <v>478</v>
      </c>
      <c r="D3144" t="s">
        <v>108</v>
      </c>
      <c r="E3144" t="s">
        <v>18026</v>
      </c>
      <c r="F3144">
        <v>15667</v>
      </c>
      <c r="G3144" t="s">
        <v>18027</v>
      </c>
      <c r="H3144">
        <v>1857905612</v>
      </c>
      <c r="I3144" t="s">
        <v>131</v>
      </c>
      <c r="J3144" t="s">
        <v>17037</v>
      </c>
      <c r="K3144" t="s">
        <v>1315</v>
      </c>
      <c r="M3144" t="s">
        <v>18028</v>
      </c>
      <c r="P3144" s="31" t="str">
        <f t="shared" si="150"/>
        <v>Shefa Homoeo Hall (Dr.Raduan Karim)</v>
      </c>
    </row>
    <row r="3145" spans="1:16" hidden="1">
      <c r="A3145" t="str">
        <f t="shared" si="148"/>
        <v>87-478</v>
      </c>
      <c r="B3145">
        <f t="shared" si="149"/>
        <v>87</v>
      </c>
      <c r="C3145">
        <v>478</v>
      </c>
      <c r="D3145" t="s">
        <v>108</v>
      </c>
      <c r="E3145" t="s">
        <v>2387</v>
      </c>
      <c r="F3145">
        <v>4958</v>
      </c>
      <c r="G3145" t="s">
        <v>551</v>
      </c>
      <c r="H3145">
        <v>1728878292</v>
      </c>
      <c r="I3145" t="s">
        <v>131</v>
      </c>
      <c r="J3145" t="s">
        <v>230</v>
      </c>
      <c r="K3145" t="s">
        <v>133</v>
      </c>
      <c r="L3145" t="s">
        <v>2373</v>
      </c>
      <c r="M3145" t="s">
        <v>2374</v>
      </c>
      <c r="P3145" s="31" t="str">
        <f t="shared" si="150"/>
        <v>Shefa Homoeo Hall (Dr. Al Amin)</v>
      </c>
    </row>
    <row r="3146" spans="1:16" hidden="1">
      <c r="A3146" t="str">
        <f t="shared" si="148"/>
        <v>88-478</v>
      </c>
      <c r="B3146">
        <f t="shared" si="149"/>
        <v>88</v>
      </c>
      <c r="C3146">
        <v>478</v>
      </c>
      <c r="D3146" t="s">
        <v>108</v>
      </c>
      <c r="E3146" t="s">
        <v>2445</v>
      </c>
      <c r="F3146">
        <v>4992</v>
      </c>
      <c r="G3146" t="s">
        <v>2446</v>
      </c>
      <c r="H3146">
        <v>1779168907</v>
      </c>
      <c r="I3146" t="s">
        <v>131</v>
      </c>
      <c r="J3146" t="s">
        <v>306</v>
      </c>
      <c r="K3146" t="s">
        <v>133</v>
      </c>
      <c r="L3146" t="s">
        <v>2373</v>
      </c>
      <c r="M3146" t="s">
        <v>2373</v>
      </c>
      <c r="P3146" s="31" t="str">
        <f t="shared" si="150"/>
        <v>Shihab Homoeo Hall (Abu Hosen)</v>
      </c>
    </row>
    <row r="3147" spans="1:16" hidden="1">
      <c r="A3147" t="str">
        <f t="shared" si="148"/>
        <v>89-478</v>
      </c>
      <c r="B3147">
        <f t="shared" si="149"/>
        <v>89</v>
      </c>
      <c r="C3147">
        <v>478</v>
      </c>
      <c r="D3147" t="s">
        <v>108</v>
      </c>
      <c r="E3147" t="s">
        <v>2392</v>
      </c>
      <c r="F3147">
        <v>4962</v>
      </c>
      <c r="G3147" t="s">
        <v>2393</v>
      </c>
      <c r="H3147">
        <v>1798486194</v>
      </c>
      <c r="I3147" t="s">
        <v>131</v>
      </c>
      <c r="J3147" t="s">
        <v>230</v>
      </c>
      <c r="K3147" t="s">
        <v>133</v>
      </c>
      <c r="L3147" t="s">
        <v>2373</v>
      </c>
      <c r="M3147" t="s">
        <v>2394</v>
      </c>
      <c r="P3147" s="31" t="str">
        <f t="shared" si="150"/>
        <v>Shonadhan Homeo (Dr. Mintu Lal)</v>
      </c>
    </row>
    <row r="3148" spans="1:16" hidden="1">
      <c r="A3148" t="str">
        <f t="shared" si="148"/>
        <v>90-478</v>
      </c>
      <c r="B3148">
        <f t="shared" si="149"/>
        <v>90</v>
      </c>
      <c r="C3148">
        <v>478</v>
      </c>
      <c r="D3148" t="s">
        <v>108</v>
      </c>
      <c r="E3148" t="s">
        <v>2333</v>
      </c>
      <c r="F3148">
        <v>4927</v>
      </c>
      <c r="G3148" t="s">
        <v>2334</v>
      </c>
      <c r="H3148">
        <v>1711219354</v>
      </c>
      <c r="I3148" t="s">
        <v>131</v>
      </c>
      <c r="J3148" t="s">
        <v>132</v>
      </c>
      <c r="K3148" t="s">
        <v>138</v>
      </c>
      <c r="L3148" t="s">
        <v>1359</v>
      </c>
      <c r="M3148" t="s">
        <v>2335</v>
      </c>
      <c r="P3148" s="31" t="str">
        <f t="shared" si="150"/>
        <v>Siddharto Homeo Hall (Siddharto Roy)</v>
      </c>
    </row>
    <row r="3149" spans="1:16" hidden="1">
      <c r="A3149" t="str">
        <f t="shared" si="148"/>
        <v>91-478</v>
      </c>
      <c r="B3149">
        <f t="shared" si="149"/>
        <v>91</v>
      </c>
      <c r="C3149">
        <v>478</v>
      </c>
      <c r="D3149" t="s">
        <v>108</v>
      </c>
      <c r="E3149" t="s">
        <v>10376</v>
      </c>
      <c r="F3149">
        <v>10557</v>
      </c>
      <c r="G3149" t="s">
        <v>10377</v>
      </c>
      <c r="H3149" t="s">
        <v>10378</v>
      </c>
      <c r="I3149" t="s">
        <v>131</v>
      </c>
      <c r="J3149" t="s">
        <v>3178</v>
      </c>
      <c r="K3149" t="s">
        <v>152</v>
      </c>
      <c r="L3149" t="s">
        <v>19069</v>
      </c>
      <c r="M3149" t="s">
        <v>19069</v>
      </c>
      <c r="P3149" s="31" t="str">
        <f t="shared" si="150"/>
        <v>Supta Homoeo Hall (Dr. Sankar Prosad Mistry)</v>
      </c>
    </row>
    <row r="3150" spans="1:16" hidden="1">
      <c r="A3150" t="str">
        <f t="shared" si="148"/>
        <v>92-478</v>
      </c>
      <c r="B3150">
        <f t="shared" si="149"/>
        <v>92</v>
      </c>
      <c r="C3150">
        <v>478</v>
      </c>
      <c r="D3150" t="s">
        <v>108</v>
      </c>
      <c r="E3150" t="s">
        <v>2399</v>
      </c>
      <c r="F3150">
        <v>4965</v>
      </c>
      <c r="G3150" t="s">
        <v>2400</v>
      </c>
      <c r="H3150">
        <v>1714234576</v>
      </c>
      <c r="I3150" t="s">
        <v>131</v>
      </c>
      <c r="J3150" t="s">
        <v>230</v>
      </c>
      <c r="K3150" t="s">
        <v>133</v>
      </c>
      <c r="L3150" t="s">
        <v>2373</v>
      </c>
      <c r="M3150" t="s">
        <v>2373</v>
      </c>
      <c r="P3150" s="31" t="str">
        <f t="shared" si="150"/>
        <v>Surabi Homoeo Hall (Dr. Swapon Sarkar)</v>
      </c>
    </row>
    <row r="3151" spans="1:16" hidden="1">
      <c r="A3151" t="str">
        <f t="shared" si="148"/>
        <v>93-478</v>
      </c>
      <c r="B3151">
        <f t="shared" si="149"/>
        <v>93</v>
      </c>
      <c r="C3151">
        <v>478</v>
      </c>
      <c r="D3151" t="s">
        <v>108</v>
      </c>
      <c r="E3151" t="s">
        <v>2437</v>
      </c>
      <c r="F3151">
        <v>4989</v>
      </c>
      <c r="G3151" t="s">
        <v>2438</v>
      </c>
      <c r="H3151">
        <v>1721514444</v>
      </c>
      <c r="I3151" t="s">
        <v>131</v>
      </c>
      <c r="J3151" t="s">
        <v>306</v>
      </c>
      <c r="K3151" t="s">
        <v>152</v>
      </c>
      <c r="L3151" t="s">
        <v>2335</v>
      </c>
      <c r="M3151" t="s">
        <v>2429</v>
      </c>
      <c r="P3151" s="31" t="str">
        <f t="shared" si="150"/>
        <v>Susil Homoeo Hall (Tapon Sharker)</v>
      </c>
    </row>
    <row r="3152" spans="1:16" hidden="1">
      <c r="A3152" t="str">
        <f t="shared" si="148"/>
        <v>94-478</v>
      </c>
      <c r="B3152">
        <f t="shared" si="149"/>
        <v>94</v>
      </c>
      <c r="C3152">
        <v>478</v>
      </c>
      <c r="D3152" t="s">
        <v>108</v>
      </c>
      <c r="E3152" t="s">
        <v>10322</v>
      </c>
      <c r="F3152">
        <v>10535</v>
      </c>
      <c r="G3152" t="s">
        <v>10323</v>
      </c>
      <c r="H3152">
        <v>1742339322</v>
      </c>
      <c r="I3152" t="s">
        <v>131</v>
      </c>
      <c r="J3152" t="s">
        <v>2596</v>
      </c>
      <c r="K3152" t="s">
        <v>133</v>
      </c>
      <c r="L3152" t="s">
        <v>2335</v>
      </c>
      <c r="M3152" t="s">
        <v>19070</v>
      </c>
      <c r="P3152" s="31" t="str">
        <f t="shared" si="150"/>
        <v>Swami Bibekananda Homoeo Hall (Dr. Tapan Debnath)</v>
      </c>
    </row>
    <row r="3153" spans="1:16" hidden="1">
      <c r="A3153" t="str">
        <f t="shared" si="148"/>
        <v>95-478</v>
      </c>
      <c r="B3153">
        <f t="shared" si="149"/>
        <v>95</v>
      </c>
      <c r="C3153">
        <v>478</v>
      </c>
      <c r="D3153" t="s">
        <v>108</v>
      </c>
      <c r="E3153" t="s">
        <v>7597</v>
      </c>
      <c r="F3153">
        <v>11815</v>
      </c>
      <c r="G3153" t="s">
        <v>13071</v>
      </c>
      <c r="H3153">
        <v>1740877335</v>
      </c>
      <c r="I3153" t="s">
        <v>131</v>
      </c>
      <c r="J3153" t="s">
        <v>397</v>
      </c>
      <c r="K3153" t="s">
        <v>1315</v>
      </c>
      <c r="L3153" t="s">
        <v>2335</v>
      </c>
      <c r="M3153" t="s">
        <v>13072</v>
      </c>
      <c r="N3153" t="s">
        <v>15790</v>
      </c>
      <c r="O3153" t="s">
        <v>57</v>
      </c>
      <c r="P3153" s="31" t="str">
        <f t="shared" si="150"/>
        <v>Taz Homoeo Hall (Dr. Gias Uddin)</v>
      </c>
    </row>
    <row r="3154" spans="1:16" hidden="1">
      <c r="A3154" t="str">
        <f t="shared" si="148"/>
        <v>96-478</v>
      </c>
      <c r="B3154">
        <f t="shared" si="149"/>
        <v>96</v>
      </c>
      <c r="C3154">
        <v>478</v>
      </c>
      <c r="D3154" t="s">
        <v>108</v>
      </c>
      <c r="E3154" t="s">
        <v>13064</v>
      </c>
      <c r="F3154">
        <v>11812</v>
      </c>
      <c r="G3154" t="s">
        <v>13065</v>
      </c>
      <c r="H3154">
        <v>1793372532</v>
      </c>
      <c r="I3154" t="s">
        <v>131</v>
      </c>
      <c r="J3154" t="s">
        <v>11480</v>
      </c>
      <c r="K3154" t="s">
        <v>1315</v>
      </c>
      <c r="L3154" t="s">
        <v>13057</v>
      </c>
      <c r="M3154" t="s">
        <v>13063</v>
      </c>
      <c r="P3154" s="31" t="str">
        <f t="shared" si="150"/>
        <v>Varoti Homoeo Hall (Dr. Sekhor Gain)</v>
      </c>
    </row>
    <row r="3155" spans="1:16" hidden="1">
      <c r="A3155" t="str">
        <f t="shared" si="148"/>
        <v>97-478</v>
      </c>
      <c r="B3155">
        <f t="shared" si="149"/>
        <v>97</v>
      </c>
      <c r="C3155">
        <v>478</v>
      </c>
      <c r="D3155" t="s">
        <v>108</v>
      </c>
      <c r="E3155" t="s">
        <v>13055</v>
      </c>
      <c r="F3155">
        <v>11808</v>
      </c>
      <c r="G3155" t="s">
        <v>10253</v>
      </c>
      <c r="H3155">
        <v>1718848649</v>
      </c>
      <c r="I3155" t="s">
        <v>131</v>
      </c>
      <c r="J3155" t="s">
        <v>132</v>
      </c>
      <c r="K3155" t="s">
        <v>1315</v>
      </c>
      <c r="L3155" t="s">
        <v>2335</v>
      </c>
      <c r="M3155" t="s">
        <v>1359</v>
      </c>
      <c r="P3155" s="31" t="str">
        <f t="shared" si="150"/>
        <v>Zeba Homoeo Hall (Dr.Ebrahim Hossion)</v>
      </c>
    </row>
    <row r="3156" spans="1:16" hidden="1">
      <c r="A3156" t="str">
        <f t="shared" si="148"/>
        <v>1-480</v>
      </c>
      <c r="B3156">
        <f t="shared" si="149"/>
        <v>1</v>
      </c>
      <c r="C3156">
        <v>480</v>
      </c>
      <c r="D3156" t="s">
        <v>7</v>
      </c>
      <c r="E3156" t="s">
        <v>3641</v>
      </c>
      <c r="F3156">
        <v>5859</v>
      </c>
      <c r="G3156" t="s">
        <v>3642</v>
      </c>
      <c r="H3156">
        <v>1712998137</v>
      </c>
      <c r="I3156" t="s">
        <v>381</v>
      </c>
      <c r="J3156" t="s">
        <v>397</v>
      </c>
      <c r="K3156" t="s">
        <v>133</v>
      </c>
      <c r="L3156" t="s">
        <v>3556</v>
      </c>
      <c r="M3156" t="s">
        <v>3643</v>
      </c>
      <c r="P3156" s="31" t="str">
        <f t="shared" si="150"/>
        <v>Abu Huraiba Ho Hall (Dr.Khairul Basar)</v>
      </c>
    </row>
    <row r="3157" spans="1:16" hidden="1">
      <c r="A3157" t="str">
        <f t="shared" si="148"/>
        <v>2-480</v>
      </c>
      <c r="B3157">
        <f t="shared" si="149"/>
        <v>2</v>
      </c>
      <c r="C3157">
        <v>480</v>
      </c>
      <c r="D3157" t="s">
        <v>7</v>
      </c>
      <c r="E3157" t="s">
        <v>3849</v>
      </c>
      <c r="F3157">
        <v>5965</v>
      </c>
      <c r="G3157" t="s">
        <v>3850</v>
      </c>
      <c r="H3157">
        <v>1710000581</v>
      </c>
      <c r="I3157" t="s">
        <v>3730</v>
      </c>
      <c r="J3157" t="s">
        <v>274</v>
      </c>
      <c r="K3157" t="s">
        <v>133</v>
      </c>
      <c r="L3157" t="s">
        <v>3846</v>
      </c>
      <c r="M3157" t="s">
        <v>16711</v>
      </c>
      <c r="P3157" s="31" t="str">
        <f t="shared" si="150"/>
        <v>Adarso Homoeo Hall (Dr.Johurul Haque)</v>
      </c>
    </row>
    <row r="3158" spans="1:16" hidden="1">
      <c r="A3158" t="str">
        <f t="shared" si="148"/>
        <v>3-480</v>
      </c>
      <c r="B3158">
        <f t="shared" si="149"/>
        <v>3</v>
      </c>
      <c r="C3158">
        <v>480</v>
      </c>
      <c r="D3158" t="s">
        <v>7</v>
      </c>
      <c r="E3158" t="s">
        <v>3709</v>
      </c>
      <c r="F3158">
        <v>5886</v>
      </c>
      <c r="G3158" t="s">
        <v>3710</v>
      </c>
      <c r="H3158">
        <v>1735680618</v>
      </c>
      <c r="I3158" t="s">
        <v>131</v>
      </c>
      <c r="J3158" t="s">
        <v>274</v>
      </c>
      <c r="K3158" t="s">
        <v>152</v>
      </c>
      <c r="L3158" t="s">
        <v>3556</v>
      </c>
      <c r="M3158" t="s">
        <v>1788</v>
      </c>
      <c r="P3158" s="31" t="str">
        <f t="shared" si="150"/>
        <v>Ahmmed Homoeo Chi (Dr.Alomgir Hossain)</v>
      </c>
    </row>
    <row r="3159" spans="1:16" hidden="1">
      <c r="A3159" t="str">
        <f t="shared" si="148"/>
        <v>4-480</v>
      </c>
      <c r="B3159">
        <f t="shared" si="149"/>
        <v>4</v>
      </c>
      <c r="C3159">
        <v>480</v>
      </c>
      <c r="D3159" t="s">
        <v>7</v>
      </c>
      <c r="E3159" t="s">
        <v>3811</v>
      </c>
      <c r="F3159">
        <v>5940</v>
      </c>
      <c r="G3159" t="s">
        <v>3812</v>
      </c>
      <c r="H3159">
        <v>1717890268</v>
      </c>
      <c r="I3159" t="s">
        <v>3730</v>
      </c>
      <c r="J3159" t="s">
        <v>397</v>
      </c>
      <c r="K3159" t="s">
        <v>133</v>
      </c>
      <c r="L3159" t="s">
        <v>3789</v>
      </c>
      <c r="M3159" t="s">
        <v>3802</v>
      </c>
      <c r="P3159" s="31" t="str">
        <f t="shared" si="150"/>
        <v>All Modina Homoeo Hall (Dr.Abbas Alli)</v>
      </c>
    </row>
    <row r="3160" spans="1:16" hidden="1">
      <c r="A3160" t="str">
        <f t="shared" si="148"/>
        <v>5-480</v>
      </c>
      <c r="B3160">
        <f t="shared" si="149"/>
        <v>5</v>
      </c>
      <c r="C3160">
        <v>480</v>
      </c>
      <c r="D3160" t="s">
        <v>7</v>
      </c>
      <c r="E3160" t="s">
        <v>3765</v>
      </c>
      <c r="F3160">
        <v>5914</v>
      </c>
      <c r="G3160" t="s">
        <v>3766</v>
      </c>
      <c r="H3160">
        <v>1721882932</v>
      </c>
      <c r="I3160" t="s">
        <v>3730</v>
      </c>
      <c r="J3160" t="s">
        <v>172</v>
      </c>
      <c r="K3160" t="s">
        <v>138</v>
      </c>
      <c r="L3160" t="s">
        <v>3740</v>
      </c>
      <c r="M3160" t="s">
        <v>3767</v>
      </c>
      <c r="P3160" s="31" t="str">
        <f t="shared" si="150"/>
        <v>Allah Varosa Ho Hall (Dr.Abdullah)</v>
      </c>
    </row>
    <row r="3161" spans="1:16" hidden="1">
      <c r="A3161" t="str">
        <f t="shared" si="148"/>
        <v>6-480</v>
      </c>
      <c r="B3161">
        <f t="shared" si="149"/>
        <v>6</v>
      </c>
      <c r="C3161">
        <v>480</v>
      </c>
      <c r="D3161" t="s">
        <v>7</v>
      </c>
      <c r="E3161" t="s">
        <v>3800</v>
      </c>
      <c r="F3161">
        <v>5935</v>
      </c>
      <c r="G3161" t="s">
        <v>3801</v>
      </c>
      <c r="H3161">
        <v>1719133689</v>
      </c>
      <c r="I3161" t="s">
        <v>3730</v>
      </c>
      <c r="J3161" t="s">
        <v>397</v>
      </c>
      <c r="K3161" t="s">
        <v>138</v>
      </c>
      <c r="L3161" t="s">
        <v>3789</v>
      </c>
      <c r="M3161" t="s">
        <v>3802</v>
      </c>
      <c r="P3161" s="31" t="str">
        <f t="shared" si="150"/>
        <v>Araggo Homoeo Hall (Dr.Ibrahim Khali)</v>
      </c>
    </row>
    <row r="3162" spans="1:16" hidden="1">
      <c r="A3162" t="str">
        <f t="shared" si="148"/>
        <v>7-480</v>
      </c>
      <c r="B3162">
        <f t="shared" si="149"/>
        <v>7</v>
      </c>
      <c r="C3162">
        <v>480</v>
      </c>
      <c r="D3162" t="s">
        <v>7</v>
      </c>
      <c r="E3162" t="s">
        <v>3563</v>
      </c>
      <c r="F3162">
        <v>5825</v>
      </c>
      <c r="G3162" t="s">
        <v>3564</v>
      </c>
      <c r="H3162">
        <v>1740808344</v>
      </c>
      <c r="I3162" t="s">
        <v>131</v>
      </c>
      <c r="J3162" t="s">
        <v>132</v>
      </c>
      <c r="K3162" t="s">
        <v>133</v>
      </c>
      <c r="L3162" t="s">
        <v>3544</v>
      </c>
      <c r="M3162" t="s">
        <v>3565</v>
      </c>
      <c r="P3162" s="31" t="str">
        <f t="shared" si="150"/>
        <v>Ash Shefa Ho Hall (Dr.Sakhawoat Hossain)</v>
      </c>
    </row>
    <row r="3163" spans="1:16" hidden="1">
      <c r="A3163" t="str">
        <f t="shared" si="148"/>
        <v>8-480</v>
      </c>
      <c r="B3163">
        <f t="shared" si="149"/>
        <v>8</v>
      </c>
      <c r="C3163">
        <v>480</v>
      </c>
      <c r="D3163" t="s">
        <v>7</v>
      </c>
      <c r="E3163" t="s">
        <v>3546</v>
      </c>
      <c r="F3163">
        <v>5818</v>
      </c>
      <c r="G3163" t="s">
        <v>3547</v>
      </c>
      <c r="H3163">
        <v>1791438481</v>
      </c>
      <c r="I3163" t="s">
        <v>131</v>
      </c>
      <c r="J3163" t="s">
        <v>132</v>
      </c>
      <c r="K3163" t="s">
        <v>152</v>
      </c>
      <c r="L3163" t="s">
        <v>3544</v>
      </c>
      <c r="M3163" t="s">
        <v>3548</v>
      </c>
      <c r="P3163" s="31" t="str">
        <f t="shared" si="150"/>
        <v>Ash Shefa Homoeo Hall (Dr.Saiful Islam)</v>
      </c>
    </row>
    <row r="3164" spans="1:16" hidden="1">
      <c r="A3164" t="str">
        <f t="shared" si="148"/>
        <v>9-480</v>
      </c>
      <c r="B3164">
        <f t="shared" si="149"/>
        <v>9</v>
      </c>
      <c r="C3164">
        <v>480</v>
      </c>
      <c r="D3164" t="s">
        <v>7</v>
      </c>
      <c r="E3164" t="s">
        <v>3624</v>
      </c>
      <c r="F3164">
        <v>5850</v>
      </c>
      <c r="G3164" t="s">
        <v>3625</v>
      </c>
      <c r="H3164">
        <v>1719934116</v>
      </c>
      <c r="I3164" t="s">
        <v>131</v>
      </c>
      <c r="J3164" t="s">
        <v>397</v>
      </c>
      <c r="K3164" t="s">
        <v>133</v>
      </c>
      <c r="L3164" t="s">
        <v>3568</v>
      </c>
      <c r="M3164" t="s">
        <v>3626</v>
      </c>
      <c r="P3164" s="31" t="str">
        <f t="shared" si="150"/>
        <v>Barik Homoeo Hall (Dr.Abdul Rahman)</v>
      </c>
    </row>
    <row r="3165" spans="1:16" hidden="1">
      <c r="A3165" t="str">
        <f t="shared" si="148"/>
        <v>10-480</v>
      </c>
      <c r="B3165">
        <f t="shared" si="149"/>
        <v>10</v>
      </c>
      <c r="C3165">
        <v>480</v>
      </c>
      <c r="D3165" t="s">
        <v>7</v>
      </c>
      <c r="E3165" t="s">
        <v>3815</v>
      </c>
      <c r="F3165">
        <v>5945</v>
      </c>
      <c r="G3165" t="s">
        <v>3816</v>
      </c>
      <c r="H3165">
        <v>1770350684</v>
      </c>
      <c r="I3165" t="s">
        <v>3783</v>
      </c>
      <c r="J3165" t="s">
        <v>230</v>
      </c>
      <c r="K3165">
        <v>0</v>
      </c>
      <c r="L3165" t="s">
        <v>3775</v>
      </c>
      <c r="M3165" t="s">
        <v>3817</v>
      </c>
      <c r="P3165" s="31" t="str">
        <f t="shared" si="150"/>
        <v>Bidhan Homoeo Hall (Dr.Bidhan Kumar)</v>
      </c>
    </row>
    <row r="3166" spans="1:16" hidden="1">
      <c r="A3166" t="str">
        <f t="shared" si="148"/>
        <v>11-480</v>
      </c>
      <c r="B3166">
        <f t="shared" si="149"/>
        <v>11</v>
      </c>
      <c r="C3166">
        <v>480</v>
      </c>
      <c r="D3166" t="s">
        <v>7</v>
      </c>
      <c r="E3166" t="s">
        <v>3602</v>
      </c>
      <c r="F3166">
        <v>5839</v>
      </c>
      <c r="G3166" t="s">
        <v>3603</v>
      </c>
      <c r="H3166">
        <v>1716053611</v>
      </c>
      <c r="I3166" t="s">
        <v>131</v>
      </c>
      <c r="J3166" t="s">
        <v>172</v>
      </c>
      <c r="K3166" t="s">
        <v>138</v>
      </c>
      <c r="L3166" t="s">
        <v>3586</v>
      </c>
      <c r="M3166" t="s">
        <v>1522</v>
      </c>
      <c r="P3166" s="31" t="str">
        <f t="shared" si="150"/>
        <v>Binessar Homoeo Hall (Dr.Pronab Shaha)</v>
      </c>
    </row>
    <row r="3167" spans="1:16" hidden="1">
      <c r="A3167" t="str">
        <f t="shared" si="148"/>
        <v>12-480</v>
      </c>
      <c r="B3167">
        <f t="shared" si="149"/>
        <v>12</v>
      </c>
      <c r="C3167">
        <v>480</v>
      </c>
      <c r="D3167" t="s">
        <v>7</v>
      </c>
      <c r="E3167" t="s">
        <v>3757</v>
      </c>
      <c r="F3167">
        <v>5908</v>
      </c>
      <c r="G3167" t="s">
        <v>460</v>
      </c>
      <c r="H3167">
        <v>1712313934</v>
      </c>
      <c r="I3167" t="s">
        <v>131</v>
      </c>
      <c r="J3167" t="s">
        <v>132</v>
      </c>
      <c r="K3167" t="s">
        <v>152</v>
      </c>
      <c r="L3167" t="s">
        <v>3731</v>
      </c>
      <c r="M3167" t="s">
        <v>3750</v>
      </c>
      <c r="P3167" s="31" t="str">
        <f t="shared" si="150"/>
        <v>Bismillah Homoeo Hall (Dr.Masbaul Haque)</v>
      </c>
    </row>
    <row r="3168" spans="1:16" hidden="1">
      <c r="A3168" t="str">
        <f t="shared" si="148"/>
        <v>13-480</v>
      </c>
      <c r="B3168">
        <f t="shared" si="149"/>
        <v>13</v>
      </c>
      <c r="C3168">
        <v>480</v>
      </c>
      <c r="D3168" t="s">
        <v>7</v>
      </c>
      <c r="E3168" t="s">
        <v>3610</v>
      </c>
      <c r="F3168">
        <v>5843</v>
      </c>
      <c r="G3168" t="s">
        <v>460</v>
      </c>
      <c r="H3168">
        <v>1721243842</v>
      </c>
      <c r="I3168" t="s">
        <v>131</v>
      </c>
      <c r="J3168" t="s">
        <v>172</v>
      </c>
      <c r="K3168" t="s">
        <v>133</v>
      </c>
      <c r="L3168" t="s">
        <v>3586</v>
      </c>
      <c r="M3168" t="s">
        <v>3611</v>
      </c>
      <c r="P3168" s="31" t="str">
        <f t="shared" si="150"/>
        <v>Bismillah Homoeo Hall (Dr.Md.Najmul)</v>
      </c>
    </row>
    <row r="3169" spans="1:16" hidden="1">
      <c r="A3169" t="str">
        <f t="shared" si="148"/>
        <v>14-480</v>
      </c>
      <c r="B3169">
        <f t="shared" si="149"/>
        <v>14</v>
      </c>
      <c r="C3169">
        <v>480</v>
      </c>
      <c r="D3169" t="s">
        <v>7</v>
      </c>
      <c r="E3169" t="s">
        <v>3599</v>
      </c>
      <c r="F3169">
        <v>5838</v>
      </c>
      <c r="G3169" t="s">
        <v>3600</v>
      </c>
      <c r="H3169">
        <v>1738314477</v>
      </c>
      <c r="I3169" t="s">
        <v>131</v>
      </c>
      <c r="J3169" t="s">
        <v>172</v>
      </c>
      <c r="K3169" t="s">
        <v>138</v>
      </c>
      <c r="L3169" t="s">
        <v>3586</v>
      </c>
      <c r="M3169" t="s">
        <v>3601</v>
      </c>
      <c r="P3169" s="31" t="str">
        <f t="shared" si="150"/>
        <v>Ceare Homoeo Hall (Dr.Selim Hossain)</v>
      </c>
    </row>
    <row r="3170" spans="1:16" hidden="1">
      <c r="A3170" t="str">
        <f t="shared" si="148"/>
        <v>15-480</v>
      </c>
      <c r="B3170">
        <f t="shared" si="149"/>
        <v>15</v>
      </c>
      <c r="C3170">
        <v>480</v>
      </c>
      <c r="D3170" t="s">
        <v>7</v>
      </c>
      <c r="E3170" t="s">
        <v>3844</v>
      </c>
      <c r="F3170">
        <v>5963</v>
      </c>
      <c r="G3170" t="s">
        <v>3845</v>
      </c>
      <c r="H3170">
        <v>1777492558</v>
      </c>
      <c r="I3170" t="s">
        <v>3730</v>
      </c>
      <c r="J3170" t="s">
        <v>274</v>
      </c>
      <c r="K3170" t="s">
        <v>133</v>
      </c>
      <c r="L3170" t="s">
        <v>3846</v>
      </c>
      <c r="M3170" t="s">
        <v>3738</v>
      </c>
      <c r="P3170" s="31" t="str">
        <f t="shared" si="150"/>
        <v>Chawdhury Homoeo Hall (Dr.Benjir Khatun)</v>
      </c>
    </row>
    <row r="3171" spans="1:16" hidden="1">
      <c r="A3171" t="str">
        <f t="shared" si="148"/>
        <v>16-480</v>
      </c>
      <c r="B3171">
        <f t="shared" si="149"/>
        <v>16</v>
      </c>
      <c r="C3171">
        <v>480</v>
      </c>
      <c r="D3171" t="s">
        <v>7</v>
      </c>
      <c r="E3171" t="s">
        <v>3631</v>
      </c>
      <c r="F3171">
        <v>5853</v>
      </c>
      <c r="G3171" t="s">
        <v>3632</v>
      </c>
      <c r="H3171">
        <v>1716508133</v>
      </c>
      <c r="I3171" t="s">
        <v>131</v>
      </c>
      <c r="J3171" t="s">
        <v>397</v>
      </c>
      <c r="K3171" t="s">
        <v>152</v>
      </c>
      <c r="L3171" t="s">
        <v>3568</v>
      </c>
      <c r="M3171" t="s">
        <v>3629</v>
      </c>
      <c r="P3171" s="31" t="str">
        <f t="shared" si="150"/>
        <v>Das Homoeo Pharmacy (Dr.Nikhil Chandra Das)</v>
      </c>
    </row>
    <row r="3172" spans="1:16" hidden="1">
      <c r="A3172" t="str">
        <f t="shared" si="148"/>
        <v>17-480</v>
      </c>
      <c r="B3172">
        <f t="shared" si="149"/>
        <v>17</v>
      </c>
      <c r="C3172">
        <v>480</v>
      </c>
      <c r="D3172" t="s">
        <v>7</v>
      </c>
      <c r="E3172" t="s">
        <v>3755</v>
      </c>
      <c r="F3172">
        <v>5907</v>
      </c>
      <c r="G3172" t="s">
        <v>3756</v>
      </c>
      <c r="H3172">
        <v>1734812189</v>
      </c>
      <c r="I3172" t="s">
        <v>131</v>
      </c>
      <c r="J3172" t="s">
        <v>132</v>
      </c>
      <c r="K3172" t="s">
        <v>152</v>
      </c>
      <c r="L3172" t="s">
        <v>3731</v>
      </c>
      <c r="M3172" t="s">
        <v>3750</v>
      </c>
      <c r="P3172" s="31" t="str">
        <f t="shared" si="150"/>
        <v>Dasomi Homoeo Hall (Dr.Prllahd Barmon)</v>
      </c>
    </row>
    <row r="3173" spans="1:16" hidden="1">
      <c r="A3173" t="str">
        <f t="shared" si="148"/>
        <v>18-480</v>
      </c>
      <c r="B3173">
        <f t="shared" si="149"/>
        <v>18</v>
      </c>
      <c r="C3173">
        <v>480</v>
      </c>
      <c r="D3173" t="s">
        <v>7</v>
      </c>
      <c r="E3173" t="s">
        <v>3636</v>
      </c>
      <c r="F3173">
        <v>5911</v>
      </c>
      <c r="G3173" t="s">
        <v>3761</v>
      </c>
      <c r="H3173">
        <v>1747335477</v>
      </c>
      <c r="I3173" t="s">
        <v>381</v>
      </c>
      <c r="J3173" t="s">
        <v>132</v>
      </c>
      <c r="K3173" t="s">
        <v>152</v>
      </c>
      <c r="L3173" t="s">
        <v>3731</v>
      </c>
      <c r="M3173" t="s">
        <v>3762</v>
      </c>
      <c r="P3173" s="31" t="str">
        <f t="shared" si="150"/>
        <v>Dawoan Homoeo Hall (Dr.Golam Rabbani)</v>
      </c>
    </row>
    <row r="3174" spans="1:16" hidden="1">
      <c r="A3174" t="str">
        <f t="shared" si="148"/>
        <v>19-480</v>
      </c>
      <c r="B3174">
        <f t="shared" si="149"/>
        <v>19</v>
      </c>
      <c r="C3174">
        <v>480</v>
      </c>
      <c r="D3174" t="s">
        <v>7</v>
      </c>
      <c r="E3174" t="s">
        <v>3671</v>
      </c>
      <c r="F3174">
        <v>5969</v>
      </c>
      <c r="G3174" t="s">
        <v>3854</v>
      </c>
      <c r="H3174">
        <v>1718183944</v>
      </c>
      <c r="I3174" t="s">
        <v>3853</v>
      </c>
      <c r="J3174" t="s">
        <v>274</v>
      </c>
      <c r="K3174" t="s">
        <v>133</v>
      </c>
      <c r="L3174" t="s">
        <v>3841</v>
      </c>
      <c r="M3174" t="s">
        <v>3855</v>
      </c>
      <c r="P3174" s="31" t="str">
        <f t="shared" si="150"/>
        <v>Dewoan Homoeo Hall (Dr.Rezaul Karim)</v>
      </c>
    </row>
    <row r="3175" spans="1:16" hidden="1">
      <c r="A3175" t="str">
        <f t="shared" si="148"/>
        <v>20-480</v>
      </c>
      <c r="B3175">
        <f t="shared" si="149"/>
        <v>20</v>
      </c>
      <c r="C3175">
        <v>480</v>
      </c>
      <c r="D3175" t="s">
        <v>7</v>
      </c>
      <c r="E3175" t="s">
        <v>3758</v>
      </c>
      <c r="F3175">
        <v>5909</v>
      </c>
      <c r="G3175" t="s">
        <v>3759</v>
      </c>
      <c r="H3175">
        <v>1710359241</v>
      </c>
      <c r="I3175" t="s">
        <v>131</v>
      </c>
      <c r="J3175" t="s">
        <v>132</v>
      </c>
      <c r="K3175" t="s">
        <v>133</v>
      </c>
      <c r="L3175" t="s">
        <v>3731</v>
      </c>
      <c r="M3175" t="s">
        <v>3760</v>
      </c>
      <c r="P3175" s="31" t="str">
        <f t="shared" si="150"/>
        <v>Dina Homoeo Hall (Dr.Mis Nilla)</v>
      </c>
    </row>
    <row r="3176" spans="1:16" hidden="1">
      <c r="A3176" t="str">
        <f t="shared" si="148"/>
        <v>21-480</v>
      </c>
      <c r="B3176">
        <f t="shared" si="149"/>
        <v>21</v>
      </c>
      <c r="C3176">
        <v>480</v>
      </c>
      <c r="D3176" t="s">
        <v>7</v>
      </c>
      <c r="E3176" t="s">
        <v>3615</v>
      </c>
      <c r="F3176">
        <v>5846</v>
      </c>
      <c r="G3176" t="s">
        <v>3616</v>
      </c>
      <c r="H3176">
        <v>1717722588</v>
      </c>
      <c r="I3176" t="s">
        <v>131</v>
      </c>
      <c r="J3176" t="s">
        <v>172</v>
      </c>
      <c r="K3176" t="s">
        <v>133</v>
      </c>
      <c r="L3176" t="s">
        <v>3586</v>
      </c>
      <c r="M3176" t="s">
        <v>3617</v>
      </c>
      <c r="P3176" s="31" t="str">
        <f t="shared" si="150"/>
        <v>Durga Homoeo Hall (Dr.Joy Prokash)</v>
      </c>
    </row>
    <row r="3177" spans="1:16" hidden="1">
      <c r="A3177" t="str">
        <f t="shared" si="148"/>
        <v>22-480</v>
      </c>
      <c r="B3177">
        <f t="shared" si="149"/>
        <v>22</v>
      </c>
      <c r="C3177">
        <v>480</v>
      </c>
      <c r="D3177" t="s">
        <v>7</v>
      </c>
      <c r="E3177" t="s">
        <v>3694</v>
      </c>
      <c r="F3177">
        <v>5880</v>
      </c>
      <c r="G3177" t="s">
        <v>3695</v>
      </c>
      <c r="H3177">
        <v>1731181368</v>
      </c>
      <c r="I3177" t="s">
        <v>131</v>
      </c>
      <c r="J3177" t="s">
        <v>230</v>
      </c>
      <c r="K3177" t="s">
        <v>133</v>
      </c>
      <c r="L3177" t="s">
        <v>3656</v>
      </c>
      <c r="M3177" t="s">
        <v>3696</v>
      </c>
      <c r="P3177" s="31" t="str">
        <f t="shared" si="150"/>
        <v>Elias Homoeo Hall (Dr.Elias Hossain)</v>
      </c>
    </row>
    <row r="3178" spans="1:16" hidden="1">
      <c r="A3178" t="str">
        <f t="shared" si="148"/>
        <v>23-480</v>
      </c>
      <c r="B3178">
        <f t="shared" si="149"/>
        <v>23</v>
      </c>
      <c r="C3178">
        <v>480</v>
      </c>
      <c r="D3178" t="s">
        <v>7</v>
      </c>
      <c r="E3178" t="s">
        <v>3825</v>
      </c>
      <c r="F3178">
        <v>5950</v>
      </c>
      <c r="G3178" t="s">
        <v>3826</v>
      </c>
      <c r="H3178">
        <v>1716711750</v>
      </c>
      <c r="I3178" t="s">
        <v>3783</v>
      </c>
      <c r="J3178" t="s">
        <v>230</v>
      </c>
      <c r="K3178" t="s">
        <v>133</v>
      </c>
      <c r="L3178" t="s">
        <v>3775</v>
      </c>
      <c r="M3178" t="s">
        <v>1081</v>
      </c>
      <c r="P3178" s="31" t="str">
        <f t="shared" si="150"/>
        <v>Emdadia Homoeo Hall (Dr.Abdulla All Mamun)</v>
      </c>
    </row>
    <row r="3179" spans="1:16" hidden="1">
      <c r="A3179" t="str">
        <f t="shared" si="148"/>
        <v>24-480</v>
      </c>
      <c r="B3179">
        <f t="shared" si="149"/>
        <v>24</v>
      </c>
      <c r="C3179">
        <v>480</v>
      </c>
      <c r="D3179" t="s">
        <v>7</v>
      </c>
      <c r="E3179" t="s">
        <v>3618</v>
      </c>
      <c r="F3179">
        <v>5847</v>
      </c>
      <c r="G3179" t="s">
        <v>3619</v>
      </c>
      <c r="H3179">
        <v>1718841939</v>
      </c>
      <c r="I3179" t="s">
        <v>131</v>
      </c>
      <c r="J3179" t="s">
        <v>172</v>
      </c>
      <c r="K3179" t="s">
        <v>133</v>
      </c>
      <c r="L3179" t="s">
        <v>3586</v>
      </c>
      <c r="M3179" t="s">
        <v>3607</v>
      </c>
      <c r="P3179" s="31" t="str">
        <f t="shared" si="150"/>
        <v>Eusuf Homoeo Hall (Dr.Gias Uddin)</v>
      </c>
    </row>
    <row r="3180" spans="1:16" hidden="1">
      <c r="A3180" t="str">
        <f t="shared" si="148"/>
        <v>25-480</v>
      </c>
      <c r="B3180">
        <f t="shared" si="149"/>
        <v>25</v>
      </c>
      <c r="C3180">
        <v>480</v>
      </c>
      <c r="D3180" t="s">
        <v>7</v>
      </c>
      <c r="E3180" t="s">
        <v>3739</v>
      </c>
      <c r="F3180">
        <v>5900</v>
      </c>
      <c r="G3180" t="s">
        <v>1281</v>
      </c>
      <c r="H3180">
        <v>1715334095</v>
      </c>
      <c r="I3180" t="s">
        <v>3730</v>
      </c>
      <c r="J3180" t="s">
        <v>132</v>
      </c>
      <c r="K3180" t="s">
        <v>152</v>
      </c>
      <c r="L3180" t="s">
        <v>3740</v>
      </c>
      <c r="M3180" t="s">
        <v>3741</v>
      </c>
      <c r="P3180" s="31" t="str">
        <f t="shared" si="150"/>
        <v>Fatema Homoeo Hall (Dr.Abdul Faruk)</v>
      </c>
    </row>
    <row r="3181" spans="1:16" hidden="1">
      <c r="A3181" t="str">
        <f t="shared" si="148"/>
        <v>26-480</v>
      </c>
      <c r="B3181">
        <f t="shared" si="149"/>
        <v>26</v>
      </c>
      <c r="C3181">
        <v>480</v>
      </c>
      <c r="D3181" t="s">
        <v>7</v>
      </c>
      <c r="E3181" t="s">
        <v>3551</v>
      </c>
      <c r="F3181">
        <v>5820</v>
      </c>
      <c r="G3181" t="s">
        <v>3552</v>
      </c>
      <c r="H3181">
        <v>1734317126</v>
      </c>
      <c r="I3181" t="s">
        <v>131</v>
      </c>
      <c r="J3181" t="s">
        <v>132</v>
      </c>
      <c r="K3181" t="s">
        <v>152</v>
      </c>
      <c r="L3181" t="s">
        <v>3544</v>
      </c>
      <c r="M3181" t="s">
        <v>3553</v>
      </c>
      <c r="P3181" s="31" t="str">
        <f t="shared" si="150"/>
        <v>Fayjan Homoeo Hall (Dr.Obayda)</v>
      </c>
    </row>
    <row r="3182" spans="1:16" hidden="1">
      <c r="A3182" t="str">
        <f t="shared" si="148"/>
        <v>27-480</v>
      </c>
      <c r="B3182">
        <f t="shared" si="149"/>
        <v>27</v>
      </c>
      <c r="C3182">
        <v>480</v>
      </c>
      <c r="D3182" t="s">
        <v>7</v>
      </c>
      <c r="E3182" t="s">
        <v>3644</v>
      </c>
      <c r="F3182">
        <v>5860</v>
      </c>
      <c r="G3182" t="s">
        <v>3645</v>
      </c>
      <c r="H3182">
        <v>1734143783</v>
      </c>
      <c r="I3182" t="s">
        <v>1077</v>
      </c>
      <c r="J3182" t="s">
        <v>397</v>
      </c>
      <c r="K3182" t="s">
        <v>133</v>
      </c>
      <c r="L3182" t="s">
        <v>3568</v>
      </c>
      <c r="M3182" t="s">
        <v>3629</v>
      </c>
      <c r="P3182" s="31" t="str">
        <f t="shared" si="150"/>
        <v>Foyjia Medical Hall (Dr.Ma.Md.Rafiqul Islam)</v>
      </c>
    </row>
    <row r="3183" spans="1:16" hidden="1">
      <c r="A3183" t="str">
        <f t="shared" si="148"/>
        <v>28-480</v>
      </c>
      <c r="B3183">
        <f t="shared" si="149"/>
        <v>28</v>
      </c>
      <c r="C3183">
        <v>480</v>
      </c>
      <c r="D3183" t="s">
        <v>7</v>
      </c>
      <c r="E3183" t="s">
        <v>3542</v>
      </c>
      <c r="F3183">
        <v>5817</v>
      </c>
      <c r="G3183" t="s">
        <v>3543</v>
      </c>
      <c r="H3183">
        <v>1784745906</v>
      </c>
      <c r="I3183" t="s">
        <v>131</v>
      </c>
      <c r="J3183" t="s">
        <v>132</v>
      </c>
      <c r="K3183" t="s">
        <v>138</v>
      </c>
      <c r="L3183" t="s">
        <v>3544</v>
      </c>
      <c r="M3183" t="s">
        <v>3545</v>
      </c>
      <c r="P3183" s="31" t="str">
        <f t="shared" si="150"/>
        <v>G.M Homoeo Hall (Dr.Mamunur Rashid)</v>
      </c>
    </row>
    <row r="3184" spans="1:16" hidden="1">
      <c r="A3184" t="str">
        <f t="shared" si="148"/>
        <v>29-480</v>
      </c>
      <c r="B3184">
        <f t="shared" si="149"/>
        <v>29</v>
      </c>
      <c r="C3184">
        <v>480</v>
      </c>
      <c r="D3184" t="s">
        <v>7</v>
      </c>
      <c r="E3184" t="s">
        <v>3778</v>
      </c>
      <c r="F3184">
        <v>5920</v>
      </c>
      <c r="G3184" t="s">
        <v>3779</v>
      </c>
      <c r="H3184">
        <v>1724505676</v>
      </c>
      <c r="I3184" t="s">
        <v>3730</v>
      </c>
      <c r="J3184" t="s">
        <v>172</v>
      </c>
      <c r="K3184" t="s">
        <v>152</v>
      </c>
      <c r="L3184" t="s">
        <v>3775</v>
      </c>
      <c r="M3184" t="s">
        <v>3776</v>
      </c>
      <c r="N3184" t="s">
        <v>10104</v>
      </c>
      <c r="P3184" s="31" t="str">
        <f t="shared" si="150"/>
        <v>Ganga Homoeo Hall (Dr.Ganga Mandal)</v>
      </c>
    </row>
    <row r="3185" spans="1:16" hidden="1">
      <c r="A3185" t="str">
        <f t="shared" si="148"/>
        <v>30-480</v>
      </c>
      <c r="B3185">
        <f t="shared" si="149"/>
        <v>30</v>
      </c>
      <c r="C3185">
        <v>480</v>
      </c>
      <c r="D3185" t="s">
        <v>7</v>
      </c>
      <c r="E3185" t="s">
        <v>3608</v>
      </c>
      <c r="F3185">
        <v>5842</v>
      </c>
      <c r="G3185" t="s">
        <v>3609</v>
      </c>
      <c r="H3185">
        <v>1723547313</v>
      </c>
      <c r="I3185" t="s">
        <v>131</v>
      </c>
      <c r="J3185" t="s">
        <v>172</v>
      </c>
      <c r="K3185" t="s">
        <v>138</v>
      </c>
      <c r="L3185" t="s">
        <v>3586</v>
      </c>
      <c r="M3185" t="s">
        <v>3607</v>
      </c>
      <c r="P3185" s="31" t="str">
        <f t="shared" si="150"/>
        <v>German Homoeo Phar (Dr.Masud Rana)</v>
      </c>
    </row>
    <row r="3186" spans="1:16" hidden="1">
      <c r="A3186" t="str">
        <f t="shared" si="148"/>
        <v>31-480</v>
      </c>
      <c r="B3186">
        <f t="shared" si="149"/>
        <v>31</v>
      </c>
      <c r="C3186">
        <v>480</v>
      </c>
      <c r="D3186" t="s">
        <v>7</v>
      </c>
      <c r="E3186" t="s">
        <v>3777</v>
      </c>
      <c r="F3186">
        <v>5919</v>
      </c>
      <c r="G3186" t="s">
        <v>1020</v>
      </c>
      <c r="H3186">
        <v>1731295334</v>
      </c>
      <c r="I3186" t="s">
        <v>3730</v>
      </c>
      <c r="J3186" t="s">
        <v>172</v>
      </c>
      <c r="K3186" t="s">
        <v>133</v>
      </c>
      <c r="L3186" t="s">
        <v>3775</v>
      </c>
      <c r="M3186" t="s">
        <v>3776</v>
      </c>
      <c r="P3186" s="31" t="str">
        <f t="shared" si="150"/>
        <v>Gita Homoeo Hall (Dr.Paritos Kumar)</v>
      </c>
    </row>
    <row r="3187" spans="1:16" hidden="1">
      <c r="A3187" t="str">
        <f t="shared" si="148"/>
        <v>32-480</v>
      </c>
      <c r="B3187">
        <f t="shared" si="149"/>
        <v>32</v>
      </c>
      <c r="C3187">
        <v>480</v>
      </c>
      <c r="D3187" t="s">
        <v>7</v>
      </c>
      <c r="E3187" t="s">
        <v>3777</v>
      </c>
      <c r="F3187">
        <v>5962</v>
      </c>
      <c r="G3187" t="s">
        <v>3843</v>
      </c>
      <c r="H3187">
        <v>1756051998</v>
      </c>
      <c r="I3187" t="s">
        <v>3730</v>
      </c>
      <c r="J3187" t="s">
        <v>274</v>
      </c>
      <c r="K3187" t="s">
        <v>152</v>
      </c>
      <c r="L3187" t="s">
        <v>3841</v>
      </c>
      <c r="M3187" t="s">
        <v>3842</v>
      </c>
      <c r="P3187" s="31" t="str">
        <f t="shared" si="150"/>
        <v>Gopal Homoeo Hall (Dr.Paritos Kumar)</v>
      </c>
    </row>
    <row r="3188" spans="1:16" hidden="1">
      <c r="A3188" t="str">
        <f t="shared" si="148"/>
        <v>33-480</v>
      </c>
      <c r="B3188">
        <f t="shared" si="149"/>
        <v>33</v>
      </c>
      <c r="C3188">
        <v>480</v>
      </c>
      <c r="D3188" t="s">
        <v>7</v>
      </c>
      <c r="E3188" t="s">
        <v>3606</v>
      </c>
      <c r="F3188">
        <v>5841</v>
      </c>
      <c r="G3188" t="s">
        <v>445</v>
      </c>
      <c r="H3188">
        <v>1718971820</v>
      </c>
      <c r="I3188" t="s">
        <v>131</v>
      </c>
      <c r="J3188" t="s">
        <v>172</v>
      </c>
      <c r="K3188" t="s">
        <v>152</v>
      </c>
      <c r="L3188" t="s">
        <v>3586</v>
      </c>
      <c r="M3188" t="s">
        <v>3607</v>
      </c>
      <c r="P3188" s="31" t="str">
        <f t="shared" si="150"/>
        <v>Habiba Homoeo Hall (Dr.Tuhin Hossain)</v>
      </c>
    </row>
    <row r="3189" spans="1:16" hidden="1">
      <c r="A3189" t="str">
        <f t="shared" si="148"/>
        <v>34-480</v>
      </c>
      <c r="B3189">
        <f t="shared" si="149"/>
        <v>34</v>
      </c>
      <c r="C3189">
        <v>480</v>
      </c>
      <c r="D3189" t="s">
        <v>7</v>
      </c>
      <c r="E3189" t="s">
        <v>3813</v>
      </c>
      <c r="F3189">
        <v>5942</v>
      </c>
      <c r="G3189" t="s">
        <v>466</v>
      </c>
      <c r="H3189">
        <v>1734333610</v>
      </c>
      <c r="I3189" t="s">
        <v>3730</v>
      </c>
      <c r="J3189" t="s">
        <v>397</v>
      </c>
      <c r="K3189" t="s">
        <v>152</v>
      </c>
      <c r="L3189" t="s">
        <v>3789</v>
      </c>
      <c r="M3189" t="s">
        <v>3814</v>
      </c>
      <c r="P3189" s="31" t="str">
        <f t="shared" si="150"/>
        <v>Hafiz Homoeo Hall (Dr.Hafizur Rahmab)</v>
      </c>
    </row>
    <row r="3190" spans="1:16" hidden="1">
      <c r="A3190" t="str">
        <f t="shared" si="148"/>
        <v>35-480</v>
      </c>
      <c r="B3190">
        <f t="shared" si="149"/>
        <v>35</v>
      </c>
      <c r="C3190">
        <v>480</v>
      </c>
      <c r="D3190" t="s">
        <v>7</v>
      </c>
      <c r="E3190" t="s">
        <v>19071</v>
      </c>
      <c r="F3190">
        <v>13481</v>
      </c>
      <c r="G3190" t="s">
        <v>16563</v>
      </c>
      <c r="H3190">
        <v>1722503770</v>
      </c>
      <c r="I3190" t="s">
        <v>12800</v>
      </c>
      <c r="J3190" t="s">
        <v>10892</v>
      </c>
      <c r="K3190" t="s">
        <v>1315</v>
      </c>
      <c r="L3190" t="s">
        <v>16564</v>
      </c>
      <c r="M3190" t="s">
        <v>16565</v>
      </c>
      <c r="P3190" s="31" t="str">
        <f t="shared" si="150"/>
        <v>Haji Homoeo Hall  (Dr  Tofail Ahmed )</v>
      </c>
    </row>
    <row r="3191" spans="1:16" hidden="1">
      <c r="A3191" t="str">
        <f t="shared" si="148"/>
        <v>36-480</v>
      </c>
      <c r="B3191">
        <f t="shared" si="149"/>
        <v>36</v>
      </c>
      <c r="C3191">
        <v>480</v>
      </c>
      <c r="D3191" t="s">
        <v>7</v>
      </c>
      <c r="E3191" t="s">
        <v>3588</v>
      </c>
      <c r="F3191">
        <v>5834</v>
      </c>
      <c r="G3191" t="s">
        <v>3589</v>
      </c>
      <c r="H3191">
        <v>1720615080</v>
      </c>
      <c r="I3191" t="s">
        <v>131</v>
      </c>
      <c r="J3191" t="s">
        <v>172</v>
      </c>
      <c r="K3191" t="s">
        <v>152</v>
      </c>
      <c r="L3191" t="s">
        <v>3586</v>
      </c>
      <c r="M3191" t="s">
        <v>3587</v>
      </c>
      <c r="P3191" s="31" t="str">
        <f t="shared" si="150"/>
        <v>Hamja Homoeo Hall (Dr.Mes.Ambia Khatun)</v>
      </c>
    </row>
    <row r="3192" spans="1:16" hidden="1">
      <c r="A3192" t="str">
        <f t="shared" si="148"/>
        <v>37-480</v>
      </c>
      <c r="B3192">
        <f t="shared" si="149"/>
        <v>37</v>
      </c>
      <c r="C3192">
        <v>480</v>
      </c>
      <c r="D3192" t="s">
        <v>7</v>
      </c>
      <c r="E3192" t="s">
        <v>3560</v>
      </c>
      <c r="F3192">
        <v>5823</v>
      </c>
      <c r="G3192" t="s">
        <v>2050</v>
      </c>
      <c r="H3192">
        <v>1718280964</v>
      </c>
      <c r="I3192" t="s">
        <v>131</v>
      </c>
      <c r="J3192" t="s">
        <v>132</v>
      </c>
      <c r="K3192" t="s">
        <v>133</v>
      </c>
      <c r="L3192" t="s">
        <v>3544</v>
      </c>
      <c r="M3192" t="s">
        <v>3561</v>
      </c>
      <c r="P3192" s="31" t="str">
        <f t="shared" si="150"/>
        <v>Haque Homoeo Hall (Dr.Emdadul Haque)</v>
      </c>
    </row>
    <row r="3193" spans="1:16" hidden="1">
      <c r="A3193" t="str">
        <f t="shared" si="148"/>
        <v>38-480</v>
      </c>
      <c r="B3193">
        <f t="shared" si="149"/>
        <v>38</v>
      </c>
      <c r="C3193">
        <v>480</v>
      </c>
      <c r="D3193" t="s">
        <v>7</v>
      </c>
      <c r="E3193" t="s">
        <v>3697</v>
      </c>
      <c r="F3193">
        <v>5881</v>
      </c>
      <c r="G3193" t="s">
        <v>3698</v>
      </c>
      <c r="H3193">
        <v>1739926374</v>
      </c>
      <c r="I3193" t="s">
        <v>131</v>
      </c>
      <c r="J3193" t="s">
        <v>274</v>
      </c>
      <c r="K3193" t="s">
        <v>152</v>
      </c>
      <c r="L3193" t="s">
        <v>3699</v>
      </c>
      <c r="M3193" t="s">
        <v>3700</v>
      </c>
      <c r="P3193" s="31" t="str">
        <f t="shared" si="150"/>
        <v>Hazrat Homoeo Phar (Dr.Sahriar Raju)</v>
      </c>
    </row>
    <row r="3194" spans="1:16" hidden="1">
      <c r="A3194" t="str">
        <f t="shared" si="148"/>
        <v>39-480</v>
      </c>
      <c r="B3194">
        <f t="shared" si="149"/>
        <v>39</v>
      </c>
      <c r="C3194">
        <v>480</v>
      </c>
      <c r="D3194" t="s">
        <v>7</v>
      </c>
      <c r="E3194" t="s">
        <v>3729</v>
      </c>
      <c r="F3194">
        <v>5897</v>
      </c>
      <c r="G3194" t="s">
        <v>2014</v>
      </c>
      <c r="H3194">
        <v>1724339164</v>
      </c>
      <c r="I3194" t="s">
        <v>3730</v>
      </c>
      <c r="J3194" t="s">
        <v>132</v>
      </c>
      <c r="K3194" t="s">
        <v>138</v>
      </c>
      <c r="L3194" t="s">
        <v>3731</v>
      </c>
      <c r="M3194" t="s">
        <v>3732</v>
      </c>
      <c r="P3194" s="31" t="str">
        <f t="shared" si="150"/>
        <v>Helal Homoeo Hall (Dr.Md Helal Uddin)</v>
      </c>
    </row>
    <row r="3195" spans="1:16" hidden="1">
      <c r="A3195" t="str">
        <f t="shared" si="148"/>
        <v>40-480</v>
      </c>
      <c r="B3195">
        <f t="shared" si="149"/>
        <v>40</v>
      </c>
      <c r="C3195">
        <v>480</v>
      </c>
      <c r="D3195" t="s">
        <v>7</v>
      </c>
      <c r="E3195" t="s">
        <v>3837</v>
      </c>
      <c r="F3195">
        <v>5959</v>
      </c>
      <c r="G3195" t="s">
        <v>3838</v>
      </c>
      <c r="H3195">
        <v>1721523319</v>
      </c>
      <c r="I3195" t="s">
        <v>131</v>
      </c>
      <c r="J3195" t="s">
        <v>230</v>
      </c>
      <c r="K3195" t="s">
        <v>133</v>
      </c>
      <c r="L3195" t="s">
        <v>3775</v>
      </c>
      <c r="M3195" t="s">
        <v>3839</v>
      </c>
      <c r="P3195" s="31" t="str">
        <f t="shared" si="150"/>
        <v>Homoeo Aroggo Bidhan (Dr.Sapon Chandra)</v>
      </c>
    </row>
    <row r="3196" spans="1:16" hidden="1">
      <c r="A3196" t="str">
        <f t="shared" si="148"/>
        <v>41-480</v>
      </c>
      <c r="B3196">
        <f t="shared" si="149"/>
        <v>41</v>
      </c>
      <c r="C3196">
        <v>480</v>
      </c>
      <c r="D3196" t="s">
        <v>7</v>
      </c>
      <c r="E3196" t="s">
        <v>3669</v>
      </c>
      <c r="F3196">
        <v>5870</v>
      </c>
      <c r="G3196" t="s">
        <v>3670</v>
      </c>
      <c r="H3196">
        <v>1728459430</v>
      </c>
      <c r="I3196" t="s">
        <v>131</v>
      </c>
      <c r="J3196" t="s">
        <v>230</v>
      </c>
      <c r="K3196" t="s">
        <v>133</v>
      </c>
      <c r="L3196" t="s">
        <v>3656</v>
      </c>
      <c r="M3196" t="s">
        <v>3668</v>
      </c>
      <c r="P3196" s="31" t="str">
        <f t="shared" si="150"/>
        <v>Homoeo Recharge (Dr.Sutan Mahmud)</v>
      </c>
    </row>
    <row r="3197" spans="1:16" hidden="1">
      <c r="A3197" t="str">
        <f t="shared" si="148"/>
        <v>42-480</v>
      </c>
      <c r="B3197">
        <f t="shared" si="149"/>
        <v>42</v>
      </c>
      <c r="C3197">
        <v>480</v>
      </c>
      <c r="D3197" t="s">
        <v>7</v>
      </c>
      <c r="E3197" t="s">
        <v>3808</v>
      </c>
      <c r="F3197">
        <v>5939</v>
      </c>
      <c r="G3197" t="s">
        <v>3809</v>
      </c>
      <c r="H3197">
        <v>1726761282</v>
      </c>
      <c r="I3197" t="s">
        <v>3730</v>
      </c>
      <c r="J3197" t="s">
        <v>397</v>
      </c>
      <c r="K3197" t="s">
        <v>133</v>
      </c>
      <c r="L3197" t="s">
        <v>3789</v>
      </c>
      <c r="M3197" t="s">
        <v>3810</v>
      </c>
      <c r="P3197" s="31" t="str">
        <f t="shared" si="150"/>
        <v>International Ho Hall (Dr.Dilbar Hossain)</v>
      </c>
    </row>
    <row r="3198" spans="1:16" hidden="1">
      <c r="A3198" t="str">
        <f t="shared" si="148"/>
        <v>43-480</v>
      </c>
      <c r="B3198">
        <f t="shared" si="149"/>
        <v>43</v>
      </c>
      <c r="C3198">
        <v>480</v>
      </c>
      <c r="D3198" t="s">
        <v>7</v>
      </c>
      <c r="E3198" t="s">
        <v>3612</v>
      </c>
      <c r="F3198">
        <v>5844</v>
      </c>
      <c r="G3198" t="s">
        <v>149</v>
      </c>
      <c r="H3198">
        <v>1725827159</v>
      </c>
      <c r="I3198" t="s">
        <v>131</v>
      </c>
      <c r="J3198" t="s">
        <v>172</v>
      </c>
      <c r="K3198" t="s">
        <v>152</v>
      </c>
      <c r="L3198" t="s">
        <v>3586</v>
      </c>
      <c r="M3198" t="s">
        <v>3587</v>
      </c>
      <c r="P3198" s="31" t="str">
        <f t="shared" si="150"/>
        <v>Islamia Homoeo Hall (Dr.Aklas Uddin)</v>
      </c>
    </row>
    <row r="3199" spans="1:16" hidden="1">
      <c r="A3199" t="str">
        <f t="shared" si="148"/>
        <v>44-480</v>
      </c>
      <c r="B3199">
        <f t="shared" si="149"/>
        <v>44</v>
      </c>
      <c r="C3199">
        <v>480</v>
      </c>
      <c r="D3199" t="s">
        <v>7</v>
      </c>
      <c r="E3199" t="s">
        <v>16541</v>
      </c>
      <c r="F3199">
        <v>13473</v>
      </c>
      <c r="G3199" t="s">
        <v>16542</v>
      </c>
      <c r="H3199">
        <v>1719932276</v>
      </c>
      <c r="I3199" t="s">
        <v>19072</v>
      </c>
      <c r="J3199" t="s">
        <v>16482</v>
      </c>
      <c r="K3199" t="s">
        <v>138</v>
      </c>
      <c r="L3199" t="s">
        <v>16543</v>
      </c>
      <c r="M3199" t="s">
        <v>16544</v>
      </c>
      <c r="P3199" s="31" t="str">
        <f t="shared" si="150"/>
        <v>Ismail  Ho Hall  (Dr Abdur  Sobur )</v>
      </c>
    </row>
    <row r="3200" spans="1:16" hidden="1">
      <c r="A3200" t="str">
        <f t="shared" si="148"/>
        <v>45-480</v>
      </c>
      <c r="B3200">
        <f t="shared" si="149"/>
        <v>45</v>
      </c>
      <c r="C3200">
        <v>480</v>
      </c>
      <c r="D3200" t="s">
        <v>7</v>
      </c>
      <c r="E3200" t="s">
        <v>3787</v>
      </c>
      <c r="F3200">
        <v>5929</v>
      </c>
      <c r="G3200" t="s">
        <v>3788</v>
      </c>
      <c r="H3200">
        <v>1721101337</v>
      </c>
      <c r="I3200" t="s">
        <v>3730</v>
      </c>
      <c r="J3200" t="s">
        <v>397</v>
      </c>
      <c r="K3200" t="s">
        <v>138</v>
      </c>
      <c r="L3200" t="s">
        <v>3789</v>
      </c>
      <c r="M3200" t="s">
        <v>3790</v>
      </c>
      <c r="P3200" s="31" t="str">
        <f t="shared" si="150"/>
        <v>Ismail Homoeo Hall (Dr.Md.Ismail Alli)</v>
      </c>
    </row>
    <row r="3201" spans="1:16" hidden="1">
      <c r="A3201" t="str">
        <f t="shared" si="148"/>
        <v>46-480</v>
      </c>
      <c r="B3201">
        <f t="shared" si="149"/>
        <v>46</v>
      </c>
      <c r="C3201">
        <v>480</v>
      </c>
      <c r="D3201" t="s">
        <v>7</v>
      </c>
      <c r="E3201" t="s">
        <v>3827</v>
      </c>
      <c r="F3201">
        <v>5951</v>
      </c>
      <c r="G3201" t="s">
        <v>3828</v>
      </c>
      <c r="H3201">
        <v>1718775012</v>
      </c>
      <c r="I3201" t="s">
        <v>3783</v>
      </c>
      <c r="J3201" t="s">
        <v>230</v>
      </c>
      <c r="K3201" t="s">
        <v>138</v>
      </c>
      <c r="L3201" t="s">
        <v>3829</v>
      </c>
      <c r="M3201" t="s">
        <v>3830</v>
      </c>
      <c r="P3201" s="31" t="str">
        <f t="shared" si="150"/>
        <v>Jabbar Homoeo Hall (Dr.Md.Sakur Hossain)</v>
      </c>
    </row>
    <row r="3202" spans="1:16" hidden="1">
      <c r="A3202" t="str">
        <f t="shared" ref="A3202:A3265" si="151">B3202&amp;"-"&amp;C3202</f>
        <v>47-480</v>
      </c>
      <c r="B3202">
        <f t="shared" ref="B3202:B3265" si="152">IF(C3202=C3201,B3201+1,1)</f>
        <v>47</v>
      </c>
      <c r="C3202">
        <v>480</v>
      </c>
      <c r="D3202" t="s">
        <v>7</v>
      </c>
      <c r="E3202" t="s">
        <v>3554</v>
      </c>
      <c r="F3202">
        <v>5821</v>
      </c>
      <c r="G3202" t="s">
        <v>3555</v>
      </c>
      <c r="H3202">
        <v>1716031788</v>
      </c>
      <c r="I3202" t="s">
        <v>131</v>
      </c>
      <c r="J3202" t="s">
        <v>132</v>
      </c>
      <c r="K3202" t="s">
        <v>133</v>
      </c>
      <c r="L3202" t="s">
        <v>3556</v>
      </c>
      <c r="M3202" t="s">
        <v>3557</v>
      </c>
      <c r="P3202" s="31" t="str">
        <f t="shared" ref="P3202:P3265" si="153">PROPER(G3202&amp;" ("&amp;E3202&amp;")")</f>
        <v>Jahanara Ho Hall (Dr.Enamul Haque)</v>
      </c>
    </row>
    <row r="3203" spans="1:16" hidden="1">
      <c r="A3203" t="str">
        <f t="shared" si="151"/>
        <v>48-480</v>
      </c>
      <c r="B3203">
        <f t="shared" si="152"/>
        <v>48</v>
      </c>
      <c r="C3203">
        <v>480</v>
      </c>
      <c r="D3203" t="s">
        <v>7</v>
      </c>
      <c r="E3203" t="s">
        <v>3640</v>
      </c>
      <c r="F3203">
        <v>5858</v>
      </c>
      <c r="G3203" t="s">
        <v>859</v>
      </c>
      <c r="H3203">
        <v>1719612955</v>
      </c>
      <c r="I3203" t="s">
        <v>381</v>
      </c>
      <c r="J3203" t="s">
        <v>397</v>
      </c>
      <c r="K3203" t="s">
        <v>133</v>
      </c>
      <c r="L3203" t="s">
        <v>3568</v>
      </c>
      <c r="M3203" t="s">
        <v>3568</v>
      </c>
      <c r="P3203" s="31" t="str">
        <f t="shared" si="153"/>
        <v>Jahanara Homoeo Hall (Dr.Ramjan Ali)</v>
      </c>
    </row>
    <row r="3204" spans="1:16" hidden="1">
      <c r="A3204" t="str">
        <f t="shared" si="151"/>
        <v>49-480</v>
      </c>
      <c r="B3204">
        <f t="shared" si="152"/>
        <v>49</v>
      </c>
      <c r="C3204">
        <v>480</v>
      </c>
      <c r="D3204" t="s">
        <v>7</v>
      </c>
      <c r="E3204" t="s">
        <v>3796</v>
      </c>
      <c r="F3204">
        <v>5933</v>
      </c>
      <c r="G3204" t="s">
        <v>3797</v>
      </c>
      <c r="H3204">
        <v>1740483803</v>
      </c>
      <c r="I3204" t="s">
        <v>3730</v>
      </c>
      <c r="J3204" t="s">
        <v>397</v>
      </c>
      <c r="K3204" t="s">
        <v>133</v>
      </c>
      <c r="L3204" t="s">
        <v>3789</v>
      </c>
      <c r="M3204" t="s">
        <v>3798</v>
      </c>
      <c r="P3204" s="31" t="str">
        <f t="shared" si="153"/>
        <v>Jahidul Homoeo Hall (Dr.Md.Jahidul Islam)</v>
      </c>
    </row>
    <row r="3205" spans="1:16" hidden="1">
      <c r="A3205" t="str">
        <f t="shared" si="151"/>
        <v>50-480</v>
      </c>
      <c r="B3205">
        <f t="shared" si="152"/>
        <v>50</v>
      </c>
      <c r="C3205">
        <v>480</v>
      </c>
      <c r="D3205" t="s">
        <v>7</v>
      </c>
      <c r="E3205" t="s">
        <v>19073</v>
      </c>
      <c r="F3205">
        <v>13480</v>
      </c>
      <c r="G3205" t="s">
        <v>16561</v>
      </c>
      <c r="H3205">
        <v>1716825148</v>
      </c>
      <c r="I3205" t="s">
        <v>19074</v>
      </c>
      <c r="J3205" t="s">
        <v>16482</v>
      </c>
      <c r="K3205" t="s">
        <v>1315</v>
      </c>
      <c r="L3205" t="s">
        <v>16543</v>
      </c>
      <c r="M3205" t="s">
        <v>16562</v>
      </c>
      <c r="P3205" s="31" t="str">
        <f t="shared" si="153"/>
        <v>Jannati Homoeo Chiketsaloy (Dr S M Monirul Islam )</v>
      </c>
    </row>
    <row r="3206" spans="1:16" hidden="1">
      <c r="A3206" t="str">
        <f t="shared" si="151"/>
        <v>51-480</v>
      </c>
      <c r="B3206">
        <f t="shared" si="152"/>
        <v>51</v>
      </c>
      <c r="C3206">
        <v>480</v>
      </c>
      <c r="D3206" t="s">
        <v>7</v>
      </c>
      <c r="E3206" t="s">
        <v>3820</v>
      </c>
      <c r="F3206">
        <v>5948</v>
      </c>
      <c r="G3206" t="s">
        <v>3821</v>
      </c>
      <c r="H3206">
        <v>1718689876</v>
      </c>
      <c r="I3206" t="s">
        <v>3783</v>
      </c>
      <c r="J3206" t="s">
        <v>230</v>
      </c>
      <c r="K3206" t="s">
        <v>133</v>
      </c>
      <c r="L3206" t="s">
        <v>3775</v>
      </c>
      <c r="M3206" t="s">
        <v>3822</v>
      </c>
      <c r="P3206" s="31" t="str">
        <f t="shared" si="153"/>
        <v>Jilani Pharmeci (Dr.Jel Haque)</v>
      </c>
    </row>
    <row r="3207" spans="1:16" hidden="1">
      <c r="A3207" t="str">
        <f t="shared" si="151"/>
        <v>52-480</v>
      </c>
      <c r="B3207">
        <f t="shared" si="152"/>
        <v>52</v>
      </c>
      <c r="C3207">
        <v>480</v>
      </c>
      <c r="D3207" t="s">
        <v>7</v>
      </c>
      <c r="E3207" t="s">
        <v>16545</v>
      </c>
      <c r="F3207">
        <v>13474</v>
      </c>
      <c r="G3207" t="s">
        <v>16546</v>
      </c>
      <c r="H3207">
        <v>1724133797</v>
      </c>
      <c r="I3207" t="s">
        <v>19074</v>
      </c>
      <c r="J3207" t="s">
        <v>16482</v>
      </c>
      <c r="K3207" t="s">
        <v>1402</v>
      </c>
      <c r="L3207" t="s">
        <v>16547</v>
      </c>
      <c r="P3207" s="31" t="str">
        <f t="shared" si="153"/>
        <v>Joby Ara  Ho Hall  (Dr Emtiazul Islam )</v>
      </c>
    </row>
    <row r="3208" spans="1:16" hidden="1">
      <c r="A3208" t="str">
        <f t="shared" si="151"/>
        <v>53-480</v>
      </c>
      <c r="B3208">
        <f t="shared" si="152"/>
        <v>53</v>
      </c>
      <c r="C3208">
        <v>480</v>
      </c>
      <c r="D3208" t="s">
        <v>7</v>
      </c>
      <c r="E3208" t="s">
        <v>3714</v>
      </c>
      <c r="F3208">
        <v>5889</v>
      </c>
      <c r="G3208" t="s">
        <v>3715</v>
      </c>
      <c r="H3208">
        <v>1718571221</v>
      </c>
      <c r="I3208" t="s">
        <v>131</v>
      </c>
      <c r="J3208" t="s">
        <v>274</v>
      </c>
      <c r="K3208" t="s">
        <v>138</v>
      </c>
      <c r="L3208" t="s">
        <v>3556</v>
      </c>
      <c r="M3208" t="s">
        <v>1788</v>
      </c>
      <c r="P3208" s="31" t="str">
        <f t="shared" si="153"/>
        <v>Johura Ho Health Care (Dr.Awal Hossain)</v>
      </c>
    </row>
    <row r="3209" spans="1:16" hidden="1">
      <c r="A3209" t="str">
        <f t="shared" si="151"/>
        <v>54-480</v>
      </c>
      <c r="B3209">
        <f t="shared" si="152"/>
        <v>54</v>
      </c>
      <c r="C3209">
        <v>480</v>
      </c>
      <c r="D3209" t="s">
        <v>7</v>
      </c>
      <c r="E3209" t="s">
        <v>3795</v>
      </c>
      <c r="F3209">
        <v>5932</v>
      </c>
      <c r="G3209" t="s">
        <v>492</v>
      </c>
      <c r="H3209">
        <v>1716017052</v>
      </c>
      <c r="I3209" t="s">
        <v>3730</v>
      </c>
      <c r="J3209" t="s">
        <v>397</v>
      </c>
      <c r="K3209" t="s">
        <v>138</v>
      </c>
      <c r="L3209" t="s">
        <v>3789</v>
      </c>
      <c r="M3209" t="s">
        <v>3794</v>
      </c>
      <c r="P3209" s="31" t="str">
        <f t="shared" si="153"/>
        <v>Joy Homoeo Hall (Dr.Abdul Hadi)</v>
      </c>
    </row>
    <row r="3210" spans="1:16" hidden="1">
      <c r="A3210" t="str">
        <f t="shared" si="151"/>
        <v>55-480</v>
      </c>
      <c r="B3210">
        <f t="shared" si="152"/>
        <v>55</v>
      </c>
      <c r="C3210">
        <v>480</v>
      </c>
      <c r="D3210" t="s">
        <v>7</v>
      </c>
      <c r="E3210" t="s">
        <v>3676</v>
      </c>
      <c r="F3210">
        <v>5873</v>
      </c>
      <c r="G3210" t="s">
        <v>3677</v>
      </c>
      <c r="H3210">
        <v>1750657317</v>
      </c>
      <c r="I3210" t="s">
        <v>131</v>
      </c>
      <c r="J3210" t="s">
        <v>230</v>
      </c>
      <c r="K3210" t="s">
        <v>133</v>
      </c>
      <c r="L3210" t="s">
        <v>3656</v>
      </c>
      <c r="M3210" t="s">
        <v>3678</v>
      </c>
      <c r="P3210" s="31" t="str">
        <f t="shared" si="153"/>
        <v>Julekha Homoeo Hall (Dr.Shohel Rana)</v>
      </c>
    </row>
    <row r="3211" spans="1:16" hidden="1">
      <c r="A3211" t="str">
        <f t="shared" si="151"/>
        <v>56-480</v>
      </c>
      <c r="B3211">
        <f t="shared" si="152"/>
        <v>56</v>
      </c>
      <c r="C3211">
        <v>480</v>
      </c>
      <c r="D3211" t="s">
        <v>7</v>
      </c>
      <c r="E3211" t="s">
        <v>16571</v>
      </c>
      <c r="F3211">
        <v>13483</v>
      </c>
      <c r="G3211" t="s">
        <v>16572</v>
      </c>
      <c r="H3211">
        <v>1716407948</v>
      </c>
      <c r="I3211" t="s">
        <v>19075</v>
      </c>
      <c r="J3211" t="s">
        <v>10895</v>
      </c>
      <c r="K3211" t="s">
        <v>1315</v>
      </c>
      <c r="L3211" t="s">
        <v>16569</v>
      </c>
      <c r="M3211" t="s">
        <v>16982</v>
      </c>
      <c r="P3211" s="31" t="str">
        <f t="shared" si="153"/>
        <v>Kabbo Adarsha Pharmacy (Dr Bidhan Chandra )</v>
      </c>
    </row>
    <row r="3212" spans="1:16" hidden="1">
      <c r="A3212" t="str">
        <f t="shared" si="151"/>
        <v>57-480</v>
      </c>
      <c r="B3212">
        <f t="shared" si="152"/>
        <v>57</v>
      </c>
      <c r="C3212">
        <v>480</v>
      </c>
      <c r="D3212" t="s">
        <v>7</v>
      </c>
      <c r="E3212" t="s">
        <v>3622</v>
      </c>
      <c r="F3212">
        <v>5849</v>
      </c>
      <c r="G3212" t="s">
        <v>3623</v>
      </c>
      <c r="H3212">
        <v>1720297463</v>
      </c>
      <c r="I3212" t="s">
        <v>131</v>
      </c>
      <c r="J3212" t="s">
        <v>397</v>
      </c>
      <c r="K3212" t="s">
        <v>138</v>
      </c>
      <c r="L3212" t="s">
        <v>3568</v>
      </c>
      <c r="M3212" t="s">
        <v>3568</v>
      </c>
      <c r="P3212" s="31" t="str">
        <f t="shared" si="153"/>
        <v>Kazi Homoeo Pharma (Dr.Asraful Alom)</v>
      </c>
    </row>
    <row r="3213" spans="1:16" hidden="1">
      <c r="A3213" t="str">
        <f t="shared" si="151"/>
        <v>58-480</v>
      </c>
      <c r="B3213">
        <f t="shared" si="152"/>
        <v>58</v>
      </c>
      <c r="C3213">
        <v>480</v>
      </c>
      <c r="D3213" t="s">
        <v>7</v>
      </c>
      <c r="E3213" t="s">
        <v>3646</v>
      </c>
      <c r="F3213">
        <v>5861</v>
      </c>
      <c r="G3213" t="s">
        <v>3647</v>
      </c>
      <c r="H3213">
        <v>1719507313</v>
      </c>
      <c r="I3213" t="s">
        <v>131</v>
      </c>
      <c r="J3213" t="s">
        <v>397</v>
      </c>
      <c r="K3213" t="s">
        <v>133</v>
      </c>
      <c r="L3213" t="s">
        <v>3556</v>
      </c>
      <c r="M3213" t="s">
        <v>1788</v>
      </c>
      <c r="P3213" s="31" t="str">
        <f t="shared" si="153"/>
        <v>Kent Ho Pharmaci (Dr.Nasir Uddin)</v>
      </c>
    </row>
    <row r="3214" spans="1:16" hidden="1">
      <c r="A3214" t="str">
        <f t="shared" si="151"/>
        <v>59-480</v>
      </c>
      <c r="B3214">
        <f t="shared" si="152"/>
        <v>59</v>
      </c>
      <c r="C3214">
        <v>480</v>
      </c>
      <c r="D3214" t="s">
        <v>7</v>
      </c>
      <c r="E3214" t="s">
        <v>3651</v>
      </c>
      <c r="F3214">
        <v>5863</v>
      </c>
      <c r="G3214" t="s">
        <v>3652</v>
      </c>
      <c r="H3214">
        <v>1719932258</v>
      </c>
      <c r="I3214" t="s">
        <v>131</v>
      </c>
      <c r="J3214" t="s">
        <v>397</v>
      </c>
      <c r="K3214" t="s">
        <v>152</v>
      </c>
      <c r="L3214" t="s">
        <v>3556</v>
      </c>
      <c r="M3214" t="s">
        <v>3653</v>
      </c>
      <c r="P3214" s="31" t="str">
        <f t="shared" si="153"/>
        <v>Khademul Homoeo Chikitsa (Dr.Rabiul Hossain)</v>
      </c>
    </row>
    <row r="3215" spans="1:16" hidden="1">
      <c r="A3215" t="str">
        <f t="shared" si="151"/>
        <v>60-480</v>
      </c>
      <c r="B3215">
        <f t="shared" si="152"/>
        <v>60</v>
      </c>
      <c r="C3215">
        <v>480</v>
      </c>
      <c r="D3215" t="s">
        <v>7</v>
      </c>
      <c r="E3215" t="s">
        <v>16566</v>
      </c>
      <c r="F3215">
        <v>13482</v>
      </c>
      <c r="G3215" t="s">
        <v>16567</v>
      </c>
      <c r="H3215">
        <v>1733848173</v>
      </c>
      <c r="I3215" t="s">
        <v>16568</v>
      </c>
      <c r="J3215" t="s">
        <v>10895</v>
      </c>
      <c r="K3215" t="s">
        <v>138</v>
      </c>
      <c r="L3215" t="s">
        <v>16569</v>
      </c>
      <c r="M3215" t="s">
        <v>16570</v>
      </c>
      <c r="P3215" s="31" t="str">
        <f t="shared" si="153"/>
        <v>Khaleda Homoeo Hall  (Dr Amzad Hossain )</v>
      </c>
    </row>
    <row r="3216" spans="1:16" hidden="1">
      <c r="A3216" t="str">
        <f t="shared" si="151"/>
        <v>61-480</v>
      </c>
      <c r="B3216">
        <f t="shared" si="152"/>
        <v>61</v>
      </c>
      <c r="C3216">
        <v>480</v>
      </c>
      <c r="D3216" t="s">
        <v>7</v>
      </c>
      <c r="E3216" t="s">
        <v>16727</v>
      </c>
      <c r="F3216">
        <v>13542</v>
      </c>
      <c r="G3216" t="s">
        <v>16728</v>
      </c>
      <c r="H3216">
        <v>1918063272</v>
      </c>
      <c r="I3216" t="s">
        <v>19076</v>
      </c>
      <c r="J3216" t="s">
        <v>274</v>
      </c>
      <c r="K3216" t="s">
        <v>138</v>
      </c>
      <c r="L3216" t="s">
        <v>16729</v>
      </c>
      <c r="M3216" t="s">
        <v>19077</v>
      </c>
      <c r="P3216" s="31" t="str">
        <f t="shared" si="153"/>
        <v>Khalek Madicar (Dr Md Imran Hossain )</v>
      </c>
    </row>
    <row r="3217" spans="1:16" hidden="1">
      <c r="A3217" t="str">
        <f t="shared" si="151"/>
        <v>62-480</v>
      </c>
      <c r="B3217">
        <f t="shared" si="152"/>
        <v>62</v>
      </c>
      <c r="C3217">
        <v>480</v>
      </c>
      <c r="D3217" t="s">
        <v>7</v>
      </c>
      <c r="E3217" t="s">
        <v>3679</v>
      </c>
      <c r="F3217">
        <v>5874</v>
      </c>
      <c r="G3217" t="s">
        <v>130</v>
      </c>
      <c r="H3217">
        <v>1724827555</v>
      </c>
      <c r="I3217" t="s">
        <v>131</v>
      </c>
      <c r="J3217" t="s">
        <v>230</v>
      </c>
      <c r="K3217" t="s">
        <v>152</v>
      </c>
      <c r="L3217" t="s">
        <v>3656</v>
      </c>
      <c r="M3217" t="s">
        <v>3680</v>
      </c>
      <c r="P3217" s="31" t="str">
        <f t="shared" si="153"/>
        <v>Khan Homoeo Hall (Dr.Md.Moajjem)</v>
      </c>
    </row>
    <row r="3218" spans="1:16" hidden="1">
      <c r="A3218" t="str">
        <f t="shared" si="151"/>
        <v>63-480</v>
      </c>
      <c r="B3218">
        <f t="shared" si="152"/>
        <v>63</v>
      </c>
      <c r="C3218">
        <v>480</v>
      </c>
      <c r="D3218" t="s">
        <v>7</v>
      </c>
      <c r="E3218" t="s">
        <v>3566</v>
      </c>
      <c r="F3218">
        <v>5826</v>
      </c>
      <c r="G3218" t="s">
        <v>3567</v>
      </c>
      <c r="H3218">
        <v>1721102212</v>
      </c>
      <c r="I3218" t="s">
        <v>131</v>
      </c>
      <c r="J3218" t="s">
        <v>132</v>
      </c>
      <c r="K3218" t="s">
        <v>133</v>
      </c>
      <c r="L3218" t="s">
        <v>3568</v>
      </c>
      <c r="M3218" t="s">
        <v>3568</v>
      </c>
      <c r="P3218" s="31" t="str">
        <f t="shared" si="153"/>
        <v>Khaza Homoeo Hall (Dr.Shohag Hossain)</v>
      </c>
    </row>
    <row r="3219" spans="1:16" hidden="1">
      <c r="A3219" t="str">
        <f t="shared" si="151"/>
        <v>64-480</v>
      </c>
      <c r="B3219">
        <f t="shared" si="152"/>
        <v>64</v>
      </c>
      <c r="C3219">
        <v>480</v>
      </c>
      <c r="D3219" t="s">
        <v>7</v>
      </c>
      <c r="E3219" t="s">
        <v>3636</v>
      </c>
      <c r="F3219">
        <v>5856</v>
      </c>
      <c r="G3219" t="s">
        <v>3637</v>
      </c>
      <c r="H3219">
        <v>1718875152</v>
      </c>
      <c r="I3219" t="s">
        <v>131</v>
      </c>
      <c r="J3219" t="s">
        <v>397</v>
      </c>
      <c r="K3219" t="s">
        <v>152</v>
      </c>
      <c r="L3219" t="s">
        <v>3568</v>
      </c>
      <c r="M3219" t="s">
        <v>3629</v>
      </c>
      <c r="P3219" s="31" t="str">
        <f t="shared" si="153"/>
        <v>Khaza Homoeo Pharm (Dr.Golam Rabbani)</v>
      </c>
    </row>
    <row r="3220" spans="1:16" hidden="1">
      <c r="A3220" t="str">
        <f t="shared" si="151"/>
        <v>65-480</v>
      </c>
      <c r="B3220">
        <f t="shared" si="152"/>
        <v>65</v>
      </c>
      <c r="C3220">
        <v>480</v>
      </c>
      <c r="D3220" t="s">
        <v>7</v>
      </c>
      <c r="E3220" t="s">
        <v>16153</v>
      </c>
      <c r="F3220">
        <v>13287</v>
      </c>
      <c r="G3220" t="s">
        <v>16154</v>
      </c>
      <c r="H3220">
        <v>1822509217</v>
      </c>
      <c r="I3220" t="s">
        <v>131</v>
      </c>
      <c r="J3220" t="s">
        <v>306</v>
      </c>
      <c r="K3220" t="s">
        <v>133</v>
      </c>
      <c r="L3220" t="s">
        <v>16155</v>
      </c>
      <c r="M3220" t="s">
        <v>16156</v>
      </c>
      <c r="P3220" s="31" t="str">
        <f t="shared" si="153"/>
        <v>Khidma Homeo Hall (Dr.All Muhammad)</v>
      </c>
    </row>
    <row r="3221" spans="1:16" hidden="1">
      <c r="A3221" t="str">
        <f t="shared" si="151"/>
        <v>66-480</v>
      </c>
      <c r="B3221">
        <f t="shared" si="152"/>
        <v>66</v>
      </c>
      <c r="C3221">
        <v>480</v>
      </c>
      <c r="D3221" t="s">
        <v>7</v>
      </c>
      <c r="E3221" t="s">
        <v>3686</v>
      </c>
      <c r="F3221">
        <v>5877</v>
      </c>
      <c r="G3221" t="s">
        <v>3687</v>
      </c>
      <c r="H3221">
        <v>1710905836</v>
      </c>
      <c r="I3221" t="s">
        <v>131</v>
      </c>
      <c r="J3221" t="s">
        <v>230</v>
      </c>
      <c r="K3221" t="s">
        <v>133</v>
      </c>
      <c r="L3221" t="s">
        <v>3656</v>
      </c>
      <c r="M3221" t="s">
        <v>3680</v>
      </c>
      <c r="P3221" s="31" t="str">
        <f t="shared" si="153"/>
        <v>Kohinur Ho Chikitsaloy (Dr.Kayes Uddin)</v>
      </c>
    </row>
    <row r="3222" spans="1:16" hidden="1">
      <c r="A3222" t="str">
        <f t="shared" si="151"/>
        <v>67-480</v>
      </c>
      <c r="B3222">
        <f t="shared" si="152"/>
        <v>67</v>
      </c>
      <c r="C3222">
        <v>480</v>
      </c>
      <c r="D3222" t="s">
        <v>7</v>
      </c>
      <c r="E3222" t="s">
        <v>15175</v>
      </c>
      <c r="F3222">
        <v>15371</v>
      </c>
      <c r="G3222" t="s">
        <v>17720</v>
      </c>
      <c r="H3222">
        <v>1735752728</v>
      </c>
      <c r="I3222" t="s">
        <v>131</v>
      </c>
      <c r="J3222" t="s">
        <v>132</v>
      </c>
      <c r="K3222" t="s">
        <v>133</v>
      </c>
      <c r="L3222" t="s">
        <v>16164</v>
      </c>
      <c r="M3222" t="s">
        <v>17721</v>
      </c>
      <c r="P3222" s="31" t="str">
        <f t="shared" si="153"/>
        <v>Lucky Homeo Hall  (Dr Nazrul Islam )</v>
      </c>
    </row>
    <row r="3223" spans="1:16" hidden="1">
      <c r="A3223" t="str">
        <f t="shared" si="151"/>
        <v>68-480</v>
      </c>
      <c r="B3223">
        <f t="shared" si="152"/>
        <v>68</v>
      </c>
      <c r="C3223">
        <v>480</v>
      </c>
      <c r="D3223" t="s">
        <v>7</v>
      </c>
      <c r="E3223" t="s">
        <v>18042</v>
      </c>
      <c r="F3223">
        <v>15651</v>
      </c>
      <c r="G3223" t="s">
        <v>17720</v>
      </c>
      <c r="H3223">
        <v>1735752728</v>
      </c>
      <c r="I3223" t="s">
        <v>131</v>
      </c>
      <c r="J3223" t="s">
        <v>17037</v>
      </c>
      <c r="L3223" t="s">
        <v>16164</v>
      </c>
      <c r="M3223" t="s">
        <v>17721</v>
      </c>
      <c r="P3223" s="31" t="str">
        <f t="shared" si="153"/>
        <v>Lucky Homeo Hall  (Dr Nazrul Islam )</v>
      </c>
    </row>
    <row r="3224" spans="1:16" hidden="1">
      <c r="A3224" t="str">
        <f t="shared" si="151"/>
        <v>69-480</v>
      </c>
      <c r="B3224">
        <f t="shared" si="152"/>
        <v>69</v>
      </c>
      <c r="C3224">
        <v>480</v>
      </c>
      <c r="D3224" t="s">
        <v>7</v>
      </c>
      <c r="E3224" t="s">
        <v>3563</v>
      </c>
      <c r="F3224">
        <v>5961</v>
      </c>
      <c r="G3224" t="s">
        <v>3840</v>
      </c>
      <c r="H3224">
        <v>1746277924</v>
      </c>
      <c r="I3224" t="s">
        <v>3730</v>
      </c>
      <c r="J3224" t="s">
        <v>274</v>
      </c>
      <c r="K3224" t="s">
        <v>138</v>
      </c>
      <c r="L3224" t="s">
        <v>3841</v>
      </c>
      <c r="M3224" t="s">
        <v>3842</v>
      </c>
      <c r="P3224" s="31" t="str">
        <f t="shared" si="153"/>
        <v>Ma Baba Homoeo Hall (Dr.Sakhawoat Hossain)</v>
      </c>
    </row>
    <row r="3225" spans="1:16" hidden="1">
      <c r="A3225" t="str">
        <f t="shared" si="151"/>
        <v>70-480</v>
      </c>
      <c r="B3225">
        <f t="shared" si="152"/>
        <v>70</v>
      </c>
      <c r="C3225">
        <v>480</v>
      </c>
      <c r="D3225" t="s">
        <v>7</v>
      </c>
      <c r="E3225" t="s">
        <v>3791</v>
      </c>
      <c r="F3225">
        <v>5930</v>
      </c>
      <c r="G3225" t="s">
        <v>638</v>
      </c>
      <c r="H3225">
        <v>1717670239</v>
      </c>
      <c r="I3225" t="s">
        <v>3730</v>
      </c>
      <c r="J3225" t="s">
        <v>397</v>
      </c>
      <c r="K3225" t="s">
        <v>138</v>
      </c>
      <c r="L3225" t="s">
        <v>3789</v>
      </c>
      <c r="M3225" t="s">
        <v>3792</v>
      </c>
      <c r="P3225" s="31" t="str">
        <f t="shared" si="153"/>
        <v>Ma Homoeo Hall (Dr.Mas.Salma Khatun)</v>
      </c>
    </row>
    <row r="3226" spans="1:16" hidden="1">
      <c r="A3226" t="str">
        <f t="shared" si="151"/>
        <v>71-480</v>
      </c>
      <c r="B3226">
        <f t="shared" si="152"/>
        <v>71</v>
      </c>
      <c r="C3226">
        <v>480</v>
      </c>
      <c r="D3226" t="s">
        <v>7</v>
      </c>
      <c r="E3226" t="s">
        <v>3780</v>
      </c>
      <c r="F3226">
        <v>5921</v>
      </c>
      <c r="G3226" t="s">
        <v>638</v>
      </c>
      <c r="H3226">
        <v>1724268138</v>
      </c>
      <c r="I3226" t="s">
        <v>3730</v>
      </c>
      <c r="J3226" t="s">
        <v>172</v>
      </c>
      <c r="K3226" t="s">
        <v>133</v>
      </c>
      <c r="L3226" t="s">
        <v>3775</v>
      </c>
      <c r="M3226" t="s">
        <v>3776</v>
      </c>
      <c r="P3226" s="31" t="str">
        <f t="shared" si="153"/>
        <v>Ma Homoeo Hall (Dr.Rabindranath Mandal)</v>
      </c>
    </row>
    <row r="3227" spans="1:16" hidden="1">
      <c r="A3227" t="str">
        <f t="shared" si="151"/>
        <v>72-480</v>
      </c>
      <c r="B3227">
        <f t="shared" si="152"/>
        <v>72</v>
      </c>
      <c r="C3227">
        <v>480</v>
      </c>
      <c r="D3227" t="s">
        <v>7</v>
      </c>
      <c r="E3227" t="s">
        <v>3684</v>
      </c>
      <c r="F3227">
        <v>5876</v>
      </c>
      <c r="G3227" t="s">
        <v>3685</v>
      </c>
      <c r="H3227">
        <v>1742668074</v>
      </c>
      <c r="I3227" t="s">
        <v>381</v>
      </c>
      <c r="J3227" t="s">
        <v>230</v>
      </c>
      <c r="K3227" t="s">
        <v>133</v>
      </c>
      <c r="L3227" t="s">
        <v>3656</v>
      </c>
      <c r="M3227" t="s">
        <v>3680</v>
      </c>
      <c r="P3227" s="31" t="str">
        <f t="shared" si="153"/>
        <v>Ma Homoeo Pharmacy (Dr.Samsur Rahman)</v>
      </c>
    </row>
    <row r="3228" spans="1:16" hidden="1">
      <c r="A3228" t="str">
        <f t="shared" si="151"/>
        <v>73-480</v>
      </c>
      <c r="B3228">
        <f t="shared" si="152"/>
        <v>73</v>
      </c>
      <c r="C3228">
        <v>480</v>
      </c>
      <c r="D3228" t="s">
        <v>7</v>
      </c>
      <c r="E3228" t="s">
        <v>3725</v>
      </c>
      <c r="F3228">
        <v>5895</v>
      </c>
      <c r="G3228" t="s">
        <v>3685</v>
      </c>
      <c r="H3228">
        <v>1730038618</v>
      </c>
      <c r="I3228" t="s">
        <v>131</v>
      </c>
      <c r="J3228" t="s">
        <v>274</v>
      </c>
      <c r="K3228" t="s">
        <v>133</v>
      </c>
      <c r="L3228" t="s">
        <v>3556</v>
      </c>
      <c r="M3228" t="s">
        <v>1788</v>
      </c>
      <c r="P3228" s="31" t="str">
        <f t="shared" si="153"/>
        <v>Ma Homoeo Pharmacy (Dr.Ferdous Alom)</v>
      </c>
    </row>
    <row r="3229" spans="1:16" hidden="1">
      <c r="A3229" t="str">
        <f t="shared" si="151"/>
        <v>74-480</v>
      </c>
      <c r="B3229">
        <f t="shared" si="152"/>
        <v>74</v>
      </c>
      <c r="C3229">
        <v>480</v>
      </c>
      <c r="D3229" t="s">
        <v>7</v>
      </c>
      <c r="E3229" t="s">
        <v>3711</v>
      </c>
      <c r="F3229">
        <v>5887</v>
      </c>
      <c r="G3229" t="s">
        <v>3712</v>
      </c>
      <c r="H3229">
        <v>1733847749</v>
      </c>
      <c r="I3229" t="s">
        <v>131</v>
      </c>
      <c r="J3229" t="s">
        <v>274</v>
      </c>
      <c r="K3229" t="s">
        <v>152</v>
      </c>
      <c r="L3229" t="s">
        <v>3556</v>
      </c>
      <c r="M3229" t="s">
        <v>1788</v>
      </c>
      <c r="P3229" s="31" t="str">
        <f t="shared" si="153"/>
        <v>Maa Homoeo Pharmacy (Dr.Dijendronath)</v>
      </c>
    </row>
    <row r="3230" spans="1:16" hidden="1">
      <c r="A3230" t="str">
        <f t="shared" si="151"/>
        <v>75-480</v>
      </c>
      <c r="B3230">
        <f t="shared" si="152"/>
        <v>75</v>
      </c>
      <c r="C3230">
        <v>480</v>
      </c>
      <c r="D3230" t="s">
        <v>7</v>
      </c>
      <c r="E3230" t="s">
        <v>3630</v>
      </c>
      <c r="F3230">
        <v>5852</v>
      </c>
      <c r="G3230" t="s">
        <v>3022</v>
      </c>
      <c r="H3230">
        <v>1735351636</v>
      </c>
      <c r="I3230" t="s">
        <v>131</v>
      </c>
      <c r="J3230" t="s">
        <v>397</v>
      </c>
      <c r="K3230" t="s">
        <v>152</v>
      </c>
      <c r="L3230" t="s">
        <v>3568</v>
      </c>
      <c r="M3230" t="s">
        <v>3629</v>
      </c>
      <c r="P3230" s="31" t="str">
        <f t="shared" si="153"/>
        <v>Madina Homoeo Hall (Dr.Junayed Hossain)</v>
      </c>
    </row>
    <row r="3231" spans="1:16" hidden="1">
      <c r="A3231" t="str">
        <f t="shared" si="151"/>
        <v>76-480</v>
      </c>
      <c r="B3231">
        <f t="shared" si="152"/>
        <v>76</v>
      </c>
      <c r="C3231">
        <v>480</v>
      </c>
      <c r="D3231" t="s">
        <v>7</v>
      </c>
      <c r="E3231" t="s">
        <v>16161</v>
      </c>
      <c r="F3231">
        <v>13289</v>
      </c>
      <c r="G3231" t="s">
        <v>16162</v>
      </c>
      <c r="H3231">
        <v>1704047574</v>
      </c>
      <c r="I3231" t="s">
        <v>131</v>
      </c>
      <c r="J3231" t="s">
        <v>16163</v>
      </c>
      <c r="K3231" t="s">
        <v>1315</v>
      </c>
      <c r="L3231" t="s">
        <v>16164</v>
      </c>
      <c r="M3231" t="s">
        <v>16165</v>
      </c>
      <c r="P3231" s="31" t="str">
        <f t="shared" si="153"/>
        <v>Mafaie Homoeo Hall (Dr.Farooq Hussain)</v>
      </c>
    </row>
    <row r="3232" spans="1:16" hidden="1">
      <c r="A3232" t="str">
        <f t="shared" si="151"/>
        <v>77-480</v>
      </c>
      <c r="B3232">
        <f t="shared" si="152"/>
        <v>77</v>
      </c>
      <c r="C3232">
        <v>480</v>
      </c>
      <c r="D3232" t="s">
        <v>7</v>
      </c>
      <c r="E3232" t="s">
        <v>3831</v>
      </c>
      <c r="F3232">
        <v>5954</v>
      </c>
      <c r="G3232" t="s">
        <v>3832</v>
      </c>
      <c r="H3232">
        <v>1767859806</v>
      </c>
      <c r="I3232" t="s">
        <v>131</v>
      </c>
      <c r="J3232" t="s">
        <v>230</v>
      </c>
      <c r="K3232" t="s">
        <v>133</v>
      </c>
      <c r="L3232" t="s">
        <v>3775</v>
      </c>
      <c r="M3232" t="s">
        <v>3833</v>
      </c>
      <c r="P3232" s="31" t="str">
        <f t="shared" si="153"/>
        <v>Mahia Homoeo Hall (Dr.Naznine Nahar)</v>
      </c>
    </row>
    <row r="3233" spans="1:16" hidden="1">
      <c r="A3233" t="str">
        <f t="shared" si="151"/>
        <v>78-480</v>
      </c>
      <c r="B3233">
        <f t="shared" si="152"/>
        <v>78</v>
      </c>
      <c r="C3233">
        <v>480</v>
      </c>
      <c r="D3233" t="s">
        <v>7</v>
      </c>
      <c r="E3233" t="s">
        <v>3719</v>
      </c>
      <c r="F3233">
        <v>5892</v>
      </c>
      <c r="G3233" t="s">
        <v>3720</v>
      </c>
      <c r="H3233">
        <v>1721132203</v>
      </c>
      <c r="I3233" t="s">
        <v>131</v>
      </c>
      <c r="J3233" t="s">
        <v>274</v>
      </c>
      <c r="K3233" t="s">
        <v>138</v>
      </c>
      <c r="L3233" t="s">
        <v>3556</v>
      </c>
      <c r="M3233" t="s">
        <v>1788</v>
      </c>
      <c r="P3233" s="31" t="str">
        <f t="shared" si="153"/>
        <v>Mamota Ho Pharmaci (Dr.Nuruzzaman)</v>
      </c>
    </row>
    <row r="3234" spans="1:16" hidden="1">
      <c r="A3234" t="str">
        <f t="shared" si="151"/>
        <v>79-480</v>
      </c>
      <c r="B3234">
        <f t="shared" si="152"/>
        <v>79</v>
      </c>
      <c r="C3234">
        <v>480</v>
      </c>
      <c r="D3234" t="s">
        <v>7</v>
      </c>
      <c r="E3234" t="s">
        <v>3681</v>
      </c>
      <c r="F3234">
        <v>5875</v>
      </c>
      <c r="G3234" t="s">
        <v>3682</v>
      </c>
      <c r="H3234">
        <v>1744508313</v>
      </c>
      <c r="I3234" t="s">
        <v>381</v>
      </c>
      <c r="J3234" t="s">
        <v>230</v>
      </c>
      <c r="K3234" t="s">
        <v>152</v>
      </c>
      <c r="L3234" t="s">
        <v>3656</v>
      </c>
      <c r="M3234" t="s">
        <v>3683</v>
      </c>
      <c r="P3234" s="31" t="str">
        <f t="shared" si="153"/>
        <v>Mandol Homoeo Hall (Dr.Asim Mandal)</v>
      </c>
    </row>
    <row r="3235" spans="1:16" hidden="1">
      <c r="A3235" t="str">
        <f t="shared" si="151"/>
        <v>80-480</v>
      </c>
      <c r="B3235">
        <f t="shared" si="152"/>
        <v>80</v>
      </c>
      <c r="C3235">
        <v>480</v>
      </c>
      <c r="D3235" t="s">
        <v>7</v>
      </c>
      <c r="E3235" t="s">
        <v>1403</v>
      </c>
      <c r="F3235">
        <v>5845</v>
      </c>
      <c r="G3235" t="s">
        <v>3613</v>
      </c>
      <c r="H3235">
        <v>1714209626</v>
      </c>
      <c r="I3235" t="s">
        <v>381</v>
      </c>
      <c r="J3235" t="s">
        <v>172</v>
      </c>
      <c r="K3235" t="s">
        <v>133</v>
      </c>
      <c r="L3235" t="s">
        <v>3586</v>
      </c>
      <c r="M3235" t="s">
        <v>3614</v>
      </c>
      <c r="P3235" s="31" t="str">
        <f t="shared" si="153"/>
        <v>Mandol Homoeo Pharmacy (Dr.Eusuf Ali)</v>
      </c>
    </row>
    <row r="3236" spans="1:16" hidden="1">
      <c r="A3236" t="str">
        <f t="shared" si="151"/>
        <v>81-480</v>
      </c>
      <c r="B3236">
        <f t="shared" si="152"/>
        <v>81</v>
      </c>
      <c r="C3236">
        <v>480</v>
      </c>
      <c r="D3236" t="s">
        <v>7</v>
      </c>
      <c r="E3236" t="s">
        <v>3691</v>
      </c>
      <c r="F3236">
        <v>5879</v>
      </c>
      <c r="G3236" t="s">
        <v>3692</v>
      </c>
      <c r="H3236">
        <v>1731181295</v>
      </c>
      <c r="I3236" t="s">
        <v>131</v>
      </c>
      <c r="J3236" t="s">
        <v>230</v>
      </c>
      <c r="K3236" t="s">
        <v>133</v>
      </c>
      <c r="L3236" t="s">
        <v>3656</v>
      </c>
      <c r="M3236" t="s">
        <v>3693</v>
      </c>
      <c r="P3236" s="31" t="str">
        <f t="shared" si="153"/>
        <v>Manira Homoeo Hall (Dr.S.M Iasin Alli)</v>
      </c>
    </row>
    <row r="3237" spans="1:16" hidden="1">
      <c r="A3237" t="str">
        <f t="shared" si="151"/>
        <v>82-480</v>
      </c>
      <c r="B3237">
        <f t="shared" si="152"/>
        <v>82</v>
      </c>
      <c r="C3237">
        <v>480</v>
      </c>
      <c r="D3237" t="s">
        <v>7</v>
      </c>
      <c r="E3237" t="s">
        <v>3658</v>
      </c>
      <c r="F3237">
        <v>5866</v>
      </c>
      <c r="G3237" t="s">
        <v>210</v>
      </c>
      <c r="H3237">
        <v>1758136728</v>
      </c>
      <c r="I3237" t="s">
        <v>131</v>
      </c>
      <c r="J3237" t="s">
        <v>230</v>
      </c>
      <c r="K3237" t="s">
        <v>133</v>
      </c>
      <c r="L3237" t="s">
        <v>3656</v>
      </c>
      <c r="M3237" t="s">
        <v>3659</v>
      </c>
      <c r="P3237" s="31" t="str">
        <f t="shared" si="153"/>
        <v>Master Homoeo Hall (Dr.Bulbul Master)</v>
      </c>
    </row>
    <row r="3238" spans="1:16" hidden="1">
      <c r="A3238" t="str">
        <f t="shared" si="151"/>
        <v>83-480</v>
      </c>
      <c r="B3238">
        <f t="shared" si="152"/>
        <v>83</v>
      </c>
      <c r="C3238">
        <v>480</v>
      </c>
      <c r="D3238" t="s">
        <v>7</v>
      </c>
      <c r="E3238" t="s">
        <v>3590</v>
      </c>
      <c r="F3238">
        <v>5835</v>
      </c>
      <c r="G3238" t="s">
        <v>3591</v>
      </c>
      <c r="H3238">
        <v>1767429913</v>
      </c>
      <c r="I3238" t="s">
        <v>131</v>
      </c>
      <c r="J3238" t="s">
        <v>172</v>
      </c>
      <c r="K3238" t="s">
        <v>152</v>
      </c>
      <c r="L3238" t="s">
        <v>3586</v>
      </c>
      <c r="M3238" t="s">
        <v>3592</v>
      </c>
      <c r="P3238" s="31" t="str">
        <f t="shared" si="153"/>
        <v>Matri Homoeo Hall (Dr.Sagor Sarnal)</v>
      </c>
    </row>
    <row r="3239" spans="1:16" hidden="1">
      <c r="A3239" t="str">
        <f t="shared" si="151"/>
        <v>84-480</v>
      </c>
      <c r="B3239">
        <f t="shared" si="152"/>
        <v>84</v>
      </c>
      <c r="C3239">
        <v>480</v>
      </c>
      <c r="D3239" t="s">
        <v>7</v>
      </c>
      <c r="E3239" t="s">
        <v>3716</v>
      </c>
      <c r="F3239">
        <v>5890</v>
      </c>
      <c r="G3239" t="s">
        <v>3591</v>
      </c>
      <c r="H3239">
        <v>1714549915</v>
      </c>
      <c r="I3239" t="s">
        <v>131</v>
      </c>
      <c r="J3239" t="s">
        <v>274</v>
      </c>
      <c r="K3239" t="s">
        <v>138</v>
      </c>
      <c r="L3239" t="s">
        <v>3556</v>
      </c>
      <c r="M3239" t="s">
        <v>3556</v>
      </c>
      <c r="P3239" s="31" t="str">
        <f t="shared" si="153"/>
        <v>Matri Homoeo Hall (Dr.Setendronath)</v>
      </c>
    </row>
    <row r="3240" spans="1:16" hidden="1">
      <c r="A3240" t="str">
        <f t="shared" si="151"/>
        <v>85-480</v>
      </c>
      <c r="B3240">
        <f t="shared" si="152"/>
        <v>85</v>
      </c>
      <c r="C3240">
        <v>480</v>
      </c>
      <c r="D3240" t="s">
        <v>7</v>
      </c>
      <c r="E3240" t="s">
        <v>3834</v>
      </c>
      <c r="F3240">
        <v>5957</v>
      </c>
      <c r="G3240" t="s">
        <v>3835</v>
      </c>
      <c r="H3240">
        <v>1710140627</v>
      </c>
      <c r="I3240" t="s">
        <v>131</v>
      </c>
      <c r="J3240" t="s">
        <v>230</v>
      </c>
      <c r="K3240" t="s">
        <v>152</v>
      </c>
      <c r="L3240" t="s">
        <v>3775</v>
      </c>
      <c r="M3240" t="s">
        <v>3836</v>
      </c>
      <c r="P3240" s="31" t="str">
        <f t="shared" si="153"/>
        <v>Matrimongal Ho Hall (Dr.Amol Chandra)</v>
      </c>
    </row>
    <row r="3241" spans="1:16" hidden="1">
      <c r="A3241" t="str">
        <f t="shared" si="151"/>
        <v>86-480</v>
      </c>
      <c r="B3241">
        <f t="shared" si="152"/>
        <v>86</v>
      </c>
      <c r="C3241">
        <v>480</v>
      </c>
      <c r="D3241" t="s">
        <v>7</v>
      </c>
      <c r="E3241" t="s">
        <v>3721</v>
      </c>
      <c r="F3241">
        <v>5893</v>
      </c>
      <c r="G3241" t="s">
        <v>3722</v>
      </c>
      <c r="H3241">
        <v>1712250227</v>
      </c>
      <c r="I3241" t="s">
        <v>131</v>
      </c>
      <c r="J3241" t="s">
        <v>274</v>
      </c>
      <c r="K3241" t="s">
        <v>138</v>
      </c>
      <c r="L3241" t="s">
        <v>3556</v>
      </c>
      <c r="M3241" t="s">
        <v>1788</v>
      </c>
      <c r="P3241" s="31" t="str">
        <f t="shared" si="153"/>
        <v>Max Homoeo Hall (Dr.Deluar Hossain)</v>
      </c>
    </row>
    <row r="3242" spans="1:16" hidden="1">
      <c r="A3242" t="str">
        <f t="shared" si="151"/>
        <v>87-480</v>
      </c>
      <c r="B3242">
        <f t="shared" si="152"/>
        <v>87</v>
      </c>
      <c r="C3242">
        <v>480</v>
      </c>
      <c r="D3242" t="s">
        <v>7</v>
      </c>
      <c r="E3242" t="s">
        <v>18043</v>
      </c>
      <c r="F3242">
        <v>15652</v>
      </c>
      <c r="G3242" t="s">
        <v>18044</v>
      </c>
      <c r="H3242">
        <v>1789104174</v>
      </c>
      <c r="I3242" t="s">
        <v>131</v>
      </c>
      <c r="K3242" t="s">
        <v>138</v>
      </c>
      <c r="L3242" t="s">
        <v>18045</v>
      </c>
      <c r="M3242" t="s">
        <v>18046</v>
      </c>
      <c r="P3242" s="31" t="str">
        <f t="shared" si="153"/>
        <v>Mayer Doha Homeo Hall (Dr Hamed Mondol)</v>
      </c>
    </row>
    <row r="3243" spans="1:16" hidden="1">
      <c r="A3243" t="str">
        <f t="shared" si="151"/>
        <v>88-480</v>
      </c>
      <c r="B3243">
        <f t="shared" si="152"/>
        <v>88</v>
      </c>
      <c r="C3243">
        <v>480</v>
      </c>
      <c r="D3243" t="s">
        <v>7</v>
      </c>
      <c r="E3243" t="s">
        <v>3763</v>
      </c>
      <c r="F3243">
        <v>5913</v>
      </c>
      <c r="G3243" t="s">
        <v>1559</v>
      </c>
      <c r="H3243">
        <v>1712470177</v>
      </c>
      <c r="I3243" t="s">
        <v>3730</v>
      </c>
      <c r="J3243" t="s">
        <v>172</v>
      </c>
      <c r="K3243">
        <v>0</v>
      </c>
      <c r="L3243" t="s">
        <v>3740</v>
      </c>
      <c r="M3243" t="s">
        <v>3764</v>
      </c>
      <c r="P3243" s="31" t="str">
        <f t="shared" si="153"/>
        <v>Milon Homoeo Hall (Dr.Milon Kumar)</v>
      </c>
    </row>
    <row r="3244" spans="1:16" hidden="1">
      <c r="A3244" t="str">
        <f t="shared" si="151"/>
        <v>89-480</v>
      </c>
      <c r="B3244">
        <f t="shared" si="152"/>
        <v>89</v>
      </c>
      <c r="C3244">
        <v>480</v>
      </c>
      <c r="D3244" t="s">
        <v>7</v>
      </c>
      <c r="E3244" t="s">
        <v>3576</v>
      </c>
      <c r="F3244">
        <v>5830</v>
      </c>
      <c r="G3244" t="s">
        <v>3577</v>
      </c>
      <c r="H3244">
        <v>1719865004</v>
      </c>
      <c r="I3244" t="s">
        <v>131</v>
      </c>
      <c r="J3244" t="s">
        <v>132</v>
      </c>
      <c r="K3244" t="s">
        <v>133</v>
      </c>
      <c r="L3244" t="s">
        <v>3556</v>
      </c>
      <c r="M3244" t="s">
        <v>1788</v>
      </c>
      <c r="P3244" s="31" t="str">
        <f t="shared" si="153"/>
        <v>Modern Homoeo Pharmacy (Dr.Munjur Hossain)</v>
      </c>
    </row>
    <row r="3245" spans="1:16" hidden="1">
      <c r="A3245" t="str">
        <f t="shared" si="151"/>
        <v>90-480</v>
      </c>
      <c r="B3245">
        <f t="shared" si="152"/>
        <v>90</v>
      </c>
      <c r="C3245">
        <v>480</v>
      </c>
      <c r="D3245" t="s">
        <v>7</v>
      </c>
      <c r="E3245" t="s">
        <v>3701</v>
      </c>
      <c r="F3245">
        <v>5882</v>
      </c>
      <c r="G3245" t="s">
        <v>3577</v>
      </c>
      <c r="H3245">
        <v>1730711112</v>
      </c>
      <c r="I3245" t="s">
        <v>131</v>
      </c>
      <c r="J3245" t="s">
        <v>274</v>
      </c>
      <c r="K3245" t="s">
        <v>138</v>
      </c>
      <c r="L3245" t="s">
        <v>3699</v>
      </c>
      <c r="M3245" t="s">
        <v>3702</v>
      </c>
      <c r="P3245" s="31" t="str">
        <f t="shared" si="153"/>
        <v>Modern Homoeo Pharmacy (Dr.Ab.Al Safayet)</v>
      </c>
    </row>
    <row r="3246" spans="1:16" hidden="1">
      <c r="A3246" t="str">
        <f t="shared" si="151"/>
        <v>91-480</v>
      </c>
      <c r="B3246">
        <f t="shared" si="152"/>
        <v>91</v>
      </c>
      <c r="C3246">
        <v>480</v>
      </c>
      <c r="D3246" t="s">
        <v>7</v>
      </c>
      <c r="E3246" t="s">
        <v>3549</v>
      </c>
      <c r="F3246">
        <v>5819</v>
      </c>
      <c r="G3246" t="s">
        <v>505</v>
      </c>
      <c r="H3246">
        <v>1717256102</v>
      </c>
      <c r="I3246" t="s">
        <v>131</v>
      </c>
      <c r="J3246" t="s">
        <v>132</v>
      </c>
      <c r="K3246" t="s">
        <v>138</v>
      </c>
      <c r="L3246" t="s">
        <v>3544</v>
      </c>
      <c r="M3246" t="s">
        <v>3550</v>
      </c>
      <c r="P3246" s="31" t="str">
        <f t="shared" si="153"/>
        <v>Mollah Homoeo Hall (Dr.Maksudul Haque)</v>
      </c>
    </row>
    <row r="3247" spans="1:16" hidden="1">
      <c r="A3247" t="str">
        <f t="shared" si="151"/>
        <v>92-480</v>
      </c>
      <c r="B3247">
        <f t="shared" si="152"/>
        <v>92</v>
      </c>
      <c r="C3247">
        <v>480</v>
      </c>
      <c r="D3247" t="s">
        <v>7</v>
      </c>
      <c r="E3247" t="s">
        <v>11284</v>
      </c>
      <c r="F3247">
        <v>11011</v>
      </c>
      <c r="G3247" t="s">
        <v>11371</v>
      </c>
      <c r="H3247">
        <v>1934448041</v>
      </c>
      <c r="I3247">
        <v>0</v>
      </c>
      <c r="J3247">
        <v>0</v>
      </c>
      <c r="K3247" t="s">
        <v>138</v>
      </c>
      <c r="L3247" t="s">
        <v>3556</v>
      </c>
      <c r="M3247" t="s">
        <v>3556</v>
      </c>
      <c r="P3247" s="31" t="str">
        <f t="shared" si="153"/>
        <v>Mpo-Rayhan Kobir-Naogaon (Self Stock)</v>
      </c>
    </row>
    <row r="3248" spans="1:16" hidden="1">
      <c r="A3248" t="str">
        <f t="shared" si="151"/>
        <v>93-480</v>
      </c>
      <c r="B3248">
        <f t="shared" si="152"/>
        <v>93</v>
      </c>
      <c r="C3248">
        <v>480</v>
      </c>
      <c r="D3248" t="s">
        <v>7</v>
      </c>
      <c r="E3248" t="s">
        <v>3713</v>
      </c>
      <c r="F3248">
        <v>5888</v>
      </c>
      <c r="G3248" t="s">
        <v>3426</v>
      </c>
      <c r="H3248">
        <v>1721401400</v>
      </c>
      <c r="I3248" t="s">
        <v>131</v>
      </c>
      <c r="J3248" t="s">
        <v>274</v>
      </c>
      <c r="K3248" t="s">
        <v>138</v>
      </c>
      <c r="L3248" t="s">
        <v>3556</v>
      </c>
      <c r="M3248" t="s">
        <v>1788</v>
      </c>
      <c r="P3248" s="31" t="str">
        <f t="shared" si="153"/>
        <v>Mukta Homoeo Hall (Dr.Mominul Islam)</v>
      </c>
    </row>
    <row r="3249" spans="1:16" hidden="1">
      <c r="A3249" t="str">
        <f t="shared" si="151"/>
        <v>94-480</v>
      </c>
      <c r="B3249">
        <f t="shared" si="152"/>
        <v>94</v>
      </c>
      <c r="C3249">
        <v>480</v>
      </c>
      <c r="D3249" t="s">
        <v>7</v>
      </c>
      <c r="E3249" t="s">
        <v>3584</v>
      </c>
      <c r="F3249">
        <v>5833</v>
      </c>
      <c r="G3249" t="s">
        <v>3585</v>
      </c>
      <c r="H3249">
        <v>1721205806</v>
      </c>
      <c r="I3249" t="s">
        <v>131</v>
      </c>
      <c r="J3249" t="s">
        <v>172</v>
      </c>
      <c r="K3249" t="s">
        <v>152</v>
      </c>
      <c r="L3249" t="s">
        <v>3586</v>
      </c>
      <c r="M3249" t="s">
        <v>3587</v>
      </c>
      <c r="P3249" s="31" t="str">
        <f t="shared" si="153"/>
        <v>Nabi Homoeo Hall (Dr.Samim Hossain)</v>
      </c>
    </row>
    <row r="3250" spans="1:16" hidden="1">
      <c r="A3250" t="str">
        <f t="shared" si="151"/>
        <v>95-480</v>
      </c>
      <c r="B3250">
        <f t="shared" si="152"/>
        <v>95</v>
      </c>
      <c r="C3250">
        <v>480</v>
      </c>
      <c r="D3250" t="s">
        <v>7</v>
      </c>
      <c r="E3250" t="s">
        <v>16157</v>
      </c>
      <c r="F3250">
        <v>13288</v>
      </c>
      <c r="G3250" t="s">
        <v>2962</v>
      </c>
      <c r="H3250">
        <v>1717670271</v>
      </c>
      <c r="I3250" t="s">
        <v>16158</v>
      </c>
      <c r="J3250" t="s">
        <v>172</v>
      </c>
      <c r="K3250" t="s">
        <v>1315</v>
      </c>
      <c r="L3250" t="s">
        <v>16159</v>
      </c>
      <c r="M3250" t="s">
        <v>16160</v>
      </c>
      <c r="P3250" s="31" t="str">
        <f t="shared" si="153"/>
        <v>Nahar Homeo Hall (Dr.Mizanur Rahman)</v>
      </c>
    </row>
    <row r="3251" spans="1:16" hidden="1">
      <c r="A3251" t="str">
        <f t="shared" si="151"/>
        <v>96-480</v>
      </c>
      <c r="B3251">
        <f t="shared" si="152"/>
        <v>96</v>
      </c>
      <c r="C3251">
        <v>480</v>
      </c>
      <c r="D3251" t="s">
        <v>7</v>
      </c>
      <c r="E3251" t="s">
        <v>3620</v>
      </c>
      <c r="F3251">
        <v>5848</v>
      </c>
      <c r="G3251" t="s">
        <v>3621</v>
      </c>
      <c r="H3251">
        <v>0</v>
      </c>
      <c r="I3251" t="s">
        <v>131</v>
      </c>
      <c r="J3251" t="s">
        <v>172</v>
      </c>
      <c r="K3251" t="s">
        <v>138</v>
      </c>
      <c r="L3251" t="s">
        <v>3586</v>
      </c>
      <c r="M3251" t="s">
        <v>3565</v>
      </c>
      <c r="P3251" s="31" t="str">
        <f t="shared" si="153"/>
        <v>Nahar Homoeo Pharmacy (Dr.Muslim Uddin)</v>
      </c>
    </row>
    <row r="3252" spans="1:16" hidden="1">
      <c r="A3252" t="str">
        <f t="shared" si="151"/>
        <v>97-480</v>
      </c>
      <c r="B3252">
        <f t="shared" si="152"/>
        <v>97</v>
      </c>
      <c r="C3252">
        <v>480</v>
      </c>
      <c r="D3252" t="s">
        <v>7</v>
      </c>
      <c r="E3252" t="s">
        <v>3558</v>
      </c>
      <c r="F3252">
        <v>5822</v>
      </c>
      <c r="G3252" t="s">
        <v>549</v>
      </c>
      <c r="H3252">
        <v>1718689619</v>
      </c>
      <c r="I3252" t="s">
        <v>131</v>
      </c>
      <c r="J3252" t="s">
        <v>132</v>
      </c>
      <c r="K3252" t="s">
        <v>152</v>
      </c>
      <c r="L3252" t="s">
        <v>3556</v>
      </c>
      <c r="M3252" t="s">
        <v>3559</v>
      </c>
      <c r="P3252" s="31" t="str">
        <f t="shared" si="153"/>
        <v>National Homoeo Hall (Dr.Nurul Huda)</v>
      </c>
    </row>
    <row r="3253" spans="1:16" hidden="1">
      <c r="A3253" t="str">
        <f t="shared" si="151"/>
        <v>98-480</v>
      </c>
      <c r="B3253">
        <f t="shared" si="152"/>
        <v>98</v>
      </c>
      <c r="C3253">
        <v>480</v>
      </c>
      <c r="D3253" t="s">
        <v>7</v>
      </c>
      <c r="E3253" t="s">
        <v>3666</v>
      </c>
      <c r="F3253">
        <v>5869</v>
      </c>
      <c r="G3253" t="s">
        <v>3667</v>
      </c>
      <c r="H3253">
        <v>1791073570</v>
      </c>
      <c r="I3253" t="s">
        <v>131</v>
      </c>
      <c r="J3253" t="s">
        <v>230</v>
      </c>
      <c r="K3253" t="s">
        <v>133</v>
      </c>
      <c r="L3253" t="s">
        <v>3656</v>
      </c>
      <c r="M3253" t="s">
        <v>3668</v>
      </c>
      <c r="P3253" s="31" t="str">
        <f t="shared" si="153"/>
        <v>Netaji Shuvas Ho Hall (Dr.Basdev Das)</v>
      </c>
    </row>
    <row r="3254" spans="1:16" hidden="1">
      <c r="A3254" t="str">
        <f t="shared" si="151"/>
        <v>99-480</v>
      </c>
      <c r="B3254">
        <f t="shared" si="152"/>
        <v>99</v>
      </c>
      <c r="C3254">
        <v>480</v>
      </c>
      <c r="D3254" t="s">
        <v>7</v>
      </c>
      <c r="E3254" t="s">
        <v>3578</v>
      </c>
      <c r="F3254">
        <v>5831</v>
      </c>
      <c r="G3254" t="s">
        <v>3579</v>
      </c>
      <c r="H3254">
        <v>1718824283</v>
      </c>
      <c r="I3254" t="s">
        <v>131</v>
      </c>
      <c r="J3254" t="s">
        <v>132</v>
      </c>
      <c r="K3254" t="s">
        <v>133</v>
      </c>
      <c r="L3254" t="s">
        <v>3556</v>
      </c>
      <c r="M3254" t="s">
        <v>3580</v>
      </c>
      <c r="P3254" s="31" t="str">
        <f t="shared" si="153"/>
        <v>New Homoeo Hall (Dr.Gautam Chandra)</v>
      </c>
    </row>
    <row r="3255" spans="1:16" hidden="1">
      <c r="A3255" t="str">
        <f t="shared" si="151"/>
        <v>100-480</v>
      </c>
      <c r="B3255">
        <f t="shared" si="152"/>
        <v>100</v>
      </c>
      <c r="C3255">
        <v>480</v>
      </c>
      <c r="D3255" t="s">
        <v>7</v>
      </c>
      <c r="E3255" t="s">
        <v>3771</v>
      </c>
      <c r="F3255">
        <v>5917</v>
      </c>
      <c r="G3255" t="s">
        <v>3772</v>
      </c>
      <c r="H3255">
        <v>1709187253</v>
      </c>
      <c r="I3255" t="s">
        <v>3730</v>
      </c>
      <c r="J3255" t="s">
        <v>172</v>
      </c>
      <c r="K3255" t="s">
        <v>133</v>
      </c>
      <c r="L3255" t="s">
        <v>3740</v>
      </c>
      <c r="M3255" t="s">
        <v>3770</v>
      </c>
      <c r="P3255" s="31" t="str">
        <f t="shared" si="153"/>
        <v>Niramoy Aur Chikitsaloy (Dr.Bakul Hossain)</v>
      </c>
    </row>
    <row r="3256" spans="1:16" hidden="1">
      <c r="A3256" t="str">
        <f t="shared" si="151"/>
        <v>101-480</v>
      </c>
      <c r="B3256">
        <f t="shared" si="152"/>
        <v>101</v>
      </c>
      <c r="C3256">
        <v>480</v>
      </c>
      <c r="D3256" t="s">
        <v>7</v>
      </c>
      <c r="E3256" t="s">
        <v>3799</v>
      </c>
      <c r="F3256">
        <v>5934</v>
      </c>
      <c r="G3256" t="s">
        <v>3782</v>
      </c>
      <c r="H3256">
        <v>1745679620</v>
      </c>
      <c r="I3256" t="s">
        <v>3730</v>
      </c>
      <c r="J3256" t="s">
        <v>397</v>
      </c>
      <c r="K3256" t="s">
        <v>152</v>
      </c>
      <c r="L3256" t="s">
        <v>3789</v>
      </c>
      <c r="M3256" t="s">
        <v>3798</v>
      </c>
      <c r="P3256" s="31" t="str">
        <f t="shared" si="153"/>
        <v>Notun Homoeo Hall (Dr.Mes.Morseda Khatun)</v>
      </c>
    </row>
    <row r="3257" spans="1:16" hidden="1">
      <c r="A3257" t="str">
        <f t="shared" si="151"/>
        <v>102-480</v>
      </c>
      <c r="B3257">
        <f t="shared" si="152"/>
        <v>102</v>
      </c>
      <c r="C3257">
        <v>480</v>
      </c>
      <c r="D3257" t="s">
        <v>7</v>
      </c>
      <c r="E3257" t="s">
        <v>3781</v>
      </c>
      <c r="F3257">
        <v>5924</v>
      </c>
      <c r="G3257" t="s">
        <v>3782</v>
      </c>
      <c r="H3257">
        <v>1710359865</v>
      </c>
      <c r="I3257" t="s">
        <v>3783</v>
      </c>
      <c r="J3257" t="s">
        <v>172</v>
      </c>
      <c r="K3257" t="s">
        <v>138</v>
      </c>
      <c r="L3257" t="s">
        <v>3775</v>
      </c>
      <c r="M3257" t="s">
        <v>3784</v>
      </c>
      <c r="P3257" s="31" t="str">
        <f t="shared" si="153"/>
        <v>Notun Homoeo Hall (Dr.Antim Kumar)</v>
      </c>
    </row>
    <row r="3258" spans="1:16" hidden="1">
      <c r="A3258" t="str">
        <f t="shared" si="151"/>
        <v>103-480</v>
      </c>
      <c r="B3258">
        <f t="shared" si="152"/>
        <v>103</v>
      </c>
      <c r="C3258">
        <v>480</v>
      </c>
      <c r="D3258" t="s">
        <v>7</v>
      </c>
      <c r="E3258" t="s">
        <v>3747</v>
      </c>
      <c r="F3258">
        <v>5903</v>
      </c>
      <c r="G3258" t="s">
        <v>3748</v>
      </c>
      <c r="H3258">
        <v>0</v>
      </c>
      <c r="I3258" t="s">
        <v>3730</v>
      </c>
      <c r="J3258" t="s">
        <v>132</v>
      </c>
      <c r="K3258" t="s">
        <v>138</v>
      </c>
      <c r="L3258" t="s">
        <v>3740</v>
      </c>
      <c r="M3258" t="s">
        <v>3746</v>
      </c>
      <c r="P3258" s="31" t="str">
        <f t="shared" si="153"/>
        <v>Noyn Homoeo Hall (Dr.Nayon Kumar Pul)</v>
      </c>
    </row>
    <row r="3259" spans="1:16" hidden="1">
      <c r="A3259" t="str">
        <f t="shared" si="151"/>
        <v>104-480</v>
      </c>
      <c r="B3259">
        <f t="shared" si="152"/>
        <v>104</v>
      </c>
      <c r="C3259">
        <v>480</v>
      </c>
      <c r="D3259" t="s">
        <v>7</v>
      </c>
      <c r="E3259" t="s">
        <v>3726</v>
      </c>
      <c r="F3259">
        <v>5896</v>
      </c>
      <c r="G3259" t="s">
        <v>3727</v>
      </c>
      <c r="H3259">
        <v>1712579223</v>
      </c>
      <c r="I3259" t="s">
        <v>131</v>
      </c>
      <c r="J3259" t="s">
        <v>274</v>
      </c>
      <c r="K3259" t="s">
        <v>133</v>
      </c>
      <c r="L3259" t="s">
        <v>3556</v>
      </c>
      <c r="M3259" t="s">
        <v>3728</v>
      </c>
      <c r="P3259" s="31" t="str">
        <f t="shared" si="153"/>
        <v>Pallipan Homoeo Hall (Dr.Shabub Alom)</v>
      </c>
    </row>
    <row r="3260" spans="1:16" hidden="1">
      <c r="A3260" t="str">
        <f t="shared" si="151"/>
        <v>105-480</v>
      </c>
      <c r="B3260">
        <f t="shared" si="152"/>
        <v>105</v>
      </c>
      <c r="C3260">
        <v>480</v>
      </c>
      <c r="D3260" t="s">
        <v>7</v>
      </c>
      <c r="E3260" t="s">
        <v>3627</v>
      </c>
      <c r="F3260">
        <v>5851</v>
      </c>
      <c r="G3260" t="s">
        <v>3628</v>
      </c>
      <c r="H3260">
        <v>1718564281</v>
      </c>
      <c r="I3260" t="s">
        <v>131</v>
      </c>
      <c r="J3260" t="s">
        <v>397</v>
      </c>
      <c r="K3260" t="s">
        <v>138</v>
      </c>
      <c r="L3260" t="s">
        <v>3568</v>
      </c>
      <c r="M3260" t="s">
        <v>3629</v>
      </c>
      <c r="P3260" s="31" t="str">
        <f t="shared" si="153"/>
        <v>Pancho Vai Ho Hall (Dr.Afzal Hossain)</v>
      </c>
    </row>
    <row r="3261" spans="1:16" hidden="1">
      <c r="A3261" t="str">
        <f t="shared" si="151"/>
        <v>106-480</v>
      </c>
      <c r="B3261">
        <f t="shared" si="152"/>
        <v>106</v>
      </c>
      <c r="C3261">
        <v>480</v>
      </c>
      <c r="D3261" t="s">
        <v>7</v>
      </c>
      <c r="E3261" t="s">
        <v>3569</v>
      </c>
      <c r="F3261">
        <v>5827</v>
      </c>
      <c r="G3261" t="s">
        <v>3570</v>
      </c>
      <c r="H3261">
        <v>1791911866</v>
      </c>
      <c r="I3261" t="s">
        <v>131</v>
      </c>
      <c r="J3261" t="s">
        <v>132</v>
      </c>
      <c r="K3261" t="s">
        <v>152</v>
      </c>
      <c r="L3261" t="s">
        <v>3568</v>
      </c>
      <c r="M3261" t="s">
        <v>3568</v>
      </c>
      <c r="P3261" s="31" t="str">
        <f t="shared" si="153"/>
        <v>Parents Homoeo Pharmacy (Dr.Sarmin Aktar)</v>
      </c>
    </row>
    <row r="3262" spans="1:16" hidden="1">
      <c r="A3262" t="str">
        <f t="shared" si="151"/>
        <v>107-480</v>
      </c>
      <c r="B3262">
        <f t="shared" si="152"/>
        <v>107</v>
      </c>
      <c r="C3262">
        <v>480</v>
      </c>
      <c r="D3262" t="s">
        <v>7</v>
      </c>
      <c r="E3262" t="s">
        <v>3723</v>
      </c>
      <c r="F3262">
        <v>5894</v>
      </c>
      <c r="G3262" t="s">
        <v>3724</v>
      </c>
      <c r="H3262">
        <v>1716553664</v>
      </c>
      <c r="I3262" t="s">
        <v>131</v>
      </c>
      <c r="J3262" t="s">
        <v>274</v>
      </c>
      <c r="K3262" t="s">
        <v>152</v>
      </c>
      <c r="L3262" t="s">
        <v>3556</v>
      </c>
      <c r="M3262" t="s">
        <v>1788</v>
      </c>
      <c r="P3262" s="31" t="str">
        <f t="shared" si="153"/>
        <v>Payel Homoeo Pharm (Dr.Pulak Kumar)</v>
      </c>
    </row>
    <row r="3263" spans="1:16" hidden="1">
      <c r="A3263" t="str">
        <f t="shared" si="151"/>
        <v>108-480</v>
      </c>
      <c r="B3263">
        <f t="shared" si="152"/>
        <v>108</v>
      </c>
      <c r="C3263">
        <v>480</v>
      </c>
      <c r="D3263" t="s">
        <v>7</v>
      </c>
      <c r="E3263" t="s">
        <v>3648</v>
      </c>
      <c r="F3263">
        <v>5862</v>
      </c>
      <c r="G3263" t="s">
        <v>3649</v>
      </c>
      <c r="H3263">
        <v>1736155113</v>
      </c>
      <c r="I3263" t="s">
        <v>131</v>
      </c>
      <c r="J3263" t="s">
        <v>397</v>
      </c>
      <c r="K3263" t="s">
        <v>133</v>
      </c>
      <c r="L3263" t="s">
        <v>3556</v>
      </c>
      <c r="M3263" t="s">
        <v>3650</v>
      </c>
      <c r="P3263" s="31" t="str">
        <f t="shared" si="153"/>
        <v>Poddar Homoeo Pharmacy (Dr.Shilayon Poddar)</v>
      </c>
    </row>
    <row r="3264" spans="1:16" hidden="1">
      <c r="A3264" t="str">
        <f t="shared" si="151"/>
        <v>109-480</v>
      </c>
      <c r="B3264">
        <f t="shared" si="152"/>
        <v>109</v>
      </c>
      <c r="C3264">
        <v>480</v>
      </c>
      <c r="D3264" t="s">
        <v>7</v>
      </c>
      <c r="E3264" t="s">
        <v>3733</v>
      </c>
      <c r="F3264">
        <v>5898</v>
      </c>
      <c r="G3264" t="s">
        <v>3734</v>
      </c>
      <c r="H3264">
        <v>1712990809</v>
      </c>
      <c r="I3264" t="s">
        <v>3730</v>
      </c>
      <c r="J3264" t="s">
        <v>132</v>
      </c>
      <c r="K3264" t="s">
        <v>138</v>
      </c>
      <c r="L3264" t="s">
        <v>3735</v>
      </c>
      <c r="M3264" t="s">
        <v>3736</v>
      </c>
      <c r="P3264" s="31" t="str">
        <f t="shared" si="153"/>
        <v>Pradesh Homoeo Hall (Dr.Belal Uddin)</v>
      </c>
    </row>
    <row r="3265" spans="1:16" hidden="1">
      <c r="A3265" t="str">
        <f t="shared" si="151"/>
        <v>110-480</v>
      </c>
      <c r="B3265">
        <f t="shared" si="152"/>
        <v>110</v>
      </c>
      <c r="C3265">
        <v>480</v>
      </c>
      <c r="D3265" t="s">
        <v>7</v>
      </c>
      <c r="E3265" t="s">
        <v>3608</v>
      </c>
      <c r="F3265">
        <v>5899</v>
      </c>
      <c r="G3265" t="s">
        <v>3737</v>
      </c>
      <c r="H3265">
        <v>1719792424</v>
      </c>
      <c r="I3265" t="s">
        <v>3730</v>
      </c>
      <c r="J3265" t="s">
        <v>132</v>
      </c>
      <c r="K3265" t="s">
        <v>138</v>
      </c>
      <c r="L3265" t="s">
        <v>3731</v>
      </c>
      <c r="M3265" t="s">
        <v>3738</v>
      </c>
      <c r="P3265" s="31" t="str">
        <f t="shared" si="153"/>
        <v>Pradies Homoeo Hall (Dr.Masud Rana)</v>
      </c>
    </row>
    <row r="3266" spans="1:16" hidden="1">
      <c r="A3266" t="str">
        <f t="shared" ref="A3266:A3329" si="154">B3266&amp;"-"&amp;C3266</f>
        <v>111-480</v>
      </c>
      <c r="B3266">
        <f t="shared" ref="B3266:B3329" si="155">IF(C3266=C3265,B3265+1,1)</f>
        <v>111</v>
      </c>
      <c r="C3266">
        <v>480</v>
      </c>
      <c r="D3266" t="s">
        <v>7</v>
      </c>
      <c r="E3266" t="s">
        <v>3635</v>
      </c>
      <c r="F3266">
        <v>5855</v>
      </c>
      <c r="G3266" t="s">
        <v>164</v>
      </c>
      <c r="H3266">
        <v>1719039333</v>
      </c>
      <c r="I3266" t="s">
        <v>131</v>
      </c>
      <c r="J3266" t="s">
        <v>397</v>
      </c>
      <c r="K3266" t="s">
        <v>152</v>
      </c>
      <c r="L3266" t="s">
        <v>3568</v>
      </c>
      <c r="M3266" t="s">
        <v>3629</v>
      </c>
      <c r="P3266" s="31" t="str">
        <f t="shared" ref="P3266:P3329" si="156">PROPER(G3266&amp;" ("&amp;E3266&amp;")")</f>
        <v>Prince Homoeo Hall (Dr.Rokonujjaman)</v>
      </c>
    </row>
    <row r="3267" spans="1:16" hidden="1">
      <c r="A3267" t="str">
        <f t="shared" si="154"/>
        <v>112-480</v>
      </c>
      <c r="B3267">
        <f t="shared" si="155"/>
        <v>112</v>
      </c>
      <c r="C3267">
        <v>480</v>
      </c>
      <c r="D3267" t="s">
        <v>7</v>
      </c>
      <c r="E3267" t="s">
        <v>3851</v>
      </c>
      <c r="F3267">
        <v>5966</v>
      </c>
      <c r="G3267" t="s">
        <v>3852</v>
      </c>
      <c r="H3267">
        <v>1727907175</v>
      </c>
      <c r="I3267" t="s">
        <v>3853</v>
      </c>
      <c r="J3267" t="s">
        <v>274</v>
      </c>
      <c r="K3267" t="s">
        <v>152</v>
      </c>
      <c r="L3267" t="s">
        <v>3846</v>
      </c>
      <c r="M3267" t="s">
        <v>3848</v>
      </c>
      <c r="P3267" s="31" t="str">
        <f t="shared" si="156"/>
        <v>Rajendro Homoeo Hall (Dr.Avilash Kumar)</v>
      </c>
    </row>
    <row r="3268" spans="1:16" hidden="1">
      <c r="A3268" t="str">
        <f t="shared" si="154"/>
        <v>113-480</v>
      </c>
      <c r="B3268">
        <f t="shared" si="155"/>
        <v>113</v>
      </c>
      <c r="C3268">
        <v>480</v>
      </c>
      <c r="D3268" t="s">
        <v>7</v>
      </c>
      <c r="E3268" t="s">
        <v>3703</v>
      </c>
      <c r="F3268">
        <v>5883</v>
      </c>
      <c r="G3268" t="s">
        <v>3704</v>
      </c>
      <c r="H3268">
        <v>1712545958</v>
      </c>
      <c r="I3268" t="s">
        <v>131</v>
      </c>
      <c r="J3268" t="s">
        <v>274</v>
      </c>
      <c r="K3268" t="s">
        <v>133</v>
      </c>
      <c r="L3268" t="s">
        <v>3699</v>
      </c>
      <c r="M3268" t="s">
        <v>3702</v>
      </c>
      <c r="P3268" s="31" t="str">
        <f t="shared" si="156"/>
        <v>Razzak Homoeo Pharmacy (Dr.Dablu Ahmmed)</v>
      </c>
    </row>
    <row r="3269" spans="1:16" hidden="1">
      <c r="A3269" t="str">
        <f t="shared" si="154"/>
        <v>114-480</v>
      </c>
      <c r="B3269">
        <f t="shared" si="155"/>
        <v>114</v>
      </c>
      <c r="C3269">
        <v>480</v>
      </c>
      <c r="D3269" t="s">
        <v>7</v>
      </c>
      <c r="E3269" t="s">
        <v>3747</v>
      </c>
      <c r="F3269">
        <v>5947</v>
      </c>
      <c r="G3269" t="s">
        <v>3818</v>
      </c>
      <c r="H3269">
        <v>1754611633</v>
      </c>
      <c r="I3269" t="s">
        <v>3783</v>
      </c>
      <c r="J3269" t="s">
        <v>230</v>
      </c>
      <c r="K3269" t="s">
        <v>133</v>
      </c>
      <c r="L3269" t="s">
        <v>3775</v>
      </c>
      <c r="M3269" t="s">
        <v>3819</v>
      </c>
      <c r="P3269" s="31" t="str">
        <f t="shared" si="156"/>
        <v>S.K Homoeo Hall (Dr.Nayon Kumar Pul)</v>
      </c>
    </row>
    <row r="3270" spans="1:16" hidden="1">
      <c r="A3270" t="str">
        <f t="shared" si="154"/>
        <v>115-480</v>
      </c>
      <c r="B3270">
        <f t="shared" si="155"/>
        <v>115</v>
      </c>
      <c r="C3270">
        <v>480</v>
      </c>
      <c r="D3270" t="s">
        <v>7</v>
      </c>
      <c r="E3270" t="s">
        <v>3806</v>
      </c>
      <c r="F3270">
        <v>5938</v>
      </c>
      <c r="G3270" t="s">
        <v>2415</v>
      </c>
      <c r="H3270">
        <v>1718961253</v>
      </c>
      <c r="I3270" t="s">
        <v>3730</v>
      </c>
      <c r="J3270" t="s">
        <v>397</v>
      </c>
      <c r="K3270" t="s">
        <v>138</v>
      </c>
      <c r="L3270" t="s">
        <v>3789</v>
      </c>
      <c r="M3270" t="s">
        <v>3807</v>
      </c>
      <c r="P3270" s="31" t="str">
        <f t="shared" si="156"/>
        <v>Sadhona Homoeo Hall (Dr.Nanda Kumar Urao)</v>
      </c>
    </row>
    <row r="3271" spans="1:16" hidden="1">
      <c r="A3271" t="str">
        <f t="shared" si="154"/>
        <v>116-480</v>
      </c>
      <c r="B3271">
        <f t="shared" si="155"/>
        <v>116</v>
      </c>
      <c r="C3271">
        <v>480</v>
      </c>
      <c r="D3271" t="s">
        <v>7</v>
      </c>
      <c r="E3271" t="s">
        <v>3571</v>
      </c>
      <c r="F3271">
        <v>5828</v>
      </c>
      <c r="G3271" t="s">
        <v>3572</v>
      </c>
      <c r="H3271">
        <v>1728755364</v>
      </c>
      <c r="I3271" t="s">
        <v>131</v>
      </c>
      <c r="J3271" t="s">
        <v>132</v>
      </c>
      <c r="K3271" t="s">
        <v>133</v>
      </c>
      <c r="L3271" t="s">
        <v>3556</v>
      </c>
      <c r="M3271" t="s">
        <v>3573</v>
      </c>
      <c r="P3271" s="31" t="str">
        <f t="shared" si="156"/>
        <v>Sadhona Homoeo Pharmacy (Dr.Bimal Perammik)</v>
      </c>
    </row>
    <row r="3272" spans="1:16" hidden="1">
      <c r="A3272" t="str">
        <f t="shared" si="154"/>
        <v>117-480</v>
      </c>
      <c r="B3272">
        <f t="shared" si="155"/>
        <v>117</v>
      </c>
      <c r="C3272">
        <v>480</v>
      </c>
      <c r="D3272" t="s">
        <v>7</v>
      </c>
      <c r="E3272" t="s">
        <v>3604</v>
      </c>
      <c r="F3272">
        <v>5840</v>
      </c>
      <c r="G3272" t="s">
        <v>3118</v>
      </c>
      <c r="H3272">
        <v>1718969168</v>
      </c>
      <c r="I3272" t="s">
        <v>131</v>
      </c>
      <c r="J3272" t="s">
        <v>172</v>
      </c>
      <c r="K3272" t="s">
        <v>133</v>
      </c>
      <c r="L3272" t="s">
        <v>3586</v>
      </c>
      <c r="M3272" t="s">
        <v>3605</v>
      </c>
      <c r="P3272" s="31" t="str">
        <f t="shared" si="156"/>
        <v>Sadhona Ousadhaloy (Dr.Montu Mia)</v>
      </c>
    </row>
    <row r="3273" spans="1:16" hidden="1">
      <c r="A3273" t="str">
        <f t="shared" si="154"/>
        <v>118-480</v>
      </c>
      <c r="B3273">
        <f t="shared" si="155"/>
        <v>118</v>
      </c>
      <c r="C3273">
        <v>480</v>
      </c>
      <c r="D3273" t="s">
        <v>7</v>
      </c>
      <c r="E3273" t="s">
        <v>3742</v>
      </c>
      <c r="F3273">
        <v>5901</v>
      </c>
      <c r="G3273" t="s">
        <v>3743</v>
      </c>
      <c r="H3273">
        <v>1727786827</v>
      </c>
      <c r="I3273" t="s">
        <v>3730</v>
      </c>
      <c r="J3273" t="s">
        <v>132</v>
      </c>
      <c r="K3273" t="s">
        <v>152</v>
      </c>
      <c r="L3273" t="s">
        <v>3740</v>
      </c>
      <c r="M3273" t="s">
        <v>3741</v>
      </c>
      <c r="P3273" s="31" t="str">
        <f t="shared" si="156"/>
        <v>Sahi Kalondo Ho Hall (Dr.Byzid Bostami)</v>
      </c>
    </row>
    <row r="3274" spans="1:16" hidden="1">
      <c r="A3274" t="str">
        <f t="shared" si="154"/>
        <v>119-480</v>
      </c>
      <c r="B3274">
        <f t="shared" si="155"/>
        <v>119</v>
      </c>
      <c r="C3274">
        <v>480</v>
      </c>
      <c r="D3274" t="s">
        <v>7</v>
      </c>
      <c r="E3274" t="s">
        <v>11284</v>
      </c>
      <c r="F3274">
        <v>11010</v>
      </c>
      <c r="G3274" t="s">
        <v>17147</v>
      </c>
      <c r="H3274">
        <v>1934448287</v>
      </c>
      <c r="I3274">
        <v>0</v>
      </c>
      <c r="J3274">
        <v>0</v>
      </c>
      <c r="K3274" t="s">
        <v>138</v>
      </c>
      <c r="L3274" t="s">
        <v>11370</v>
      </c>
      <c r="M3274" t="s">
        <v>11370</v>
      </c>
      <c r="P3274" s="31" t="str">
        <f t="shared" si="156"/>
        <v>Saleh Ahmed-As-Nojipur (Self Stock)</v>
      </c>
    </row>
    <row r="3275" spans="1:16" hidden="1">
      <c r="A3275" t="str">
        <f t="shared" si="154"/>
        <v>120-480</v>
      </c>
      <c r="B3275">
        <f t="shared" si="155"/>
        <v>120</v>
      </c>
      <c r="C3275">
        <v>480</v>
      </c>
      <c r="D3275" t="s">
        <v>7</v>
      </c>
      <c r="E3275" t="s">
        <v>3593</v>
      </c>
      <c r="F3275">
        <v>5836</v>
      </c>
      <c r="G3275" t="s">
        <v>3594</v>
      </c>
      <c r="H3275">
        <v>1713991280</v>
      </c>
      <c r="I3275" t="s">
        <v>131</v>
      </c>
      <c r="J3275" t="s">
        <v>172</v>
      </c>
      <c r="K3275" t="s">
        <v>152</v>
      </c>
      <c r="L3275" t="s">
        <v>3586</v>
      </c>
      <c r="M3275" t="s">
        <v>3595</v>
      </c>
      <c r="P3275" s="31" t="str">
        <f t="shared" si="156"/>
        <v>Samsu Homoeo Hall (Dr.Samsul Haque)</v>
      </c>
    </row>
    <row r="3276" spans="1:16" hidden="1">
      <c r="A3276" t="str">
        <f t="shared" si="154"/>
        <v>121-480</v>
      </c>
      <c r="B3276">
        <f t="shared" si="155"/>
        <v>121</v>
      </c>
      <c r="C3276">
        <v>480</v>
      </c>
      <c r="D3276" t="s">
        <v>7</v>
      </c>
      <c r="E3276" t="s">
        <v>3753</v>
      </c>
      <c r="F3276">
        <v>5906</v>
      </c>
      <c r="G3276" t="s">
        <v>3597</v>
      </c>
      <c r="H3276">
        <v>1725317293</v>
      </c>
      <c r="I3276" t="s">
        <v>381</v>
      </c>
      <c r="J3276" t="s">
        <v>132</v>
      </c>
      <c r="K3276" t="s">
        <v>133</v>
      </c>
      <c r="L3276" t="s">
        <v>3731</v>
      </c>
      <c r="M3276" t="s">
        <v>3754</v>
      </c>
      <c r="P3276" s="31" t="str">
        <f t="shared" si="156"/>
        <v>Sardar Homoeo Hall (Dr.S.M Mahabub)</v>
      </c>
    </row>
    <row r="3277" spans="1:16" hidden="1">
      <c r="A3277" t="str">
        <f t="shared" si="154"/>
        <v>122-480</v>
      </c>
      <c r="B3277">
        <f t="shared" si="155"/>
        <v>122</v>
      </c>
      <c r="C3277">
        <v>480</v>
      </c>
      <c r="D3277" t="s">
        <v>7</v>
      </c>
      <c r="E3277" t="s">
        <v>3596</v>
      </c>
      <c r="F3277">
        <v>5837</v>
      </c>
      <c r="G3277" t="s">
        <v>3597</v>
      </c>
      <c r="H3277">
        <v>1770809646</v>
      </c>
      <c r="I3277" t="s">
        <v>131</v>
      </c>
      <c r="J3277" t="s">
        <v>172</v>
      </c>
      <c r="K3277" t="s">
        <v>152</v>
      </c>
      <c r="L3277" t="s">
        <v>3586</v>
      </c>
      <c r="M3277" t="s">
        <v>3598</v>
      </c>
      <c r="P3277" s="31" t="str">
        <f t="shared" si="156"/>
        <v>Sardar Homoeo Hall (Dr.Omor Farukh)</v>
      </c>
    </row>
    <row r="3278" spans="1:16" hidden="1">
      <c r="A3278" t="str">
        <f t="shared" si="154"/>
        <v>123-480</v>
      </c>
      <c r="B3278">
        <f t="shared" si="155"/>
        <v>123</v>
      </c>
      <c r="C3278">
        <v>480</v>
      </c>
      <c r="D3278" t="s">
        <v>7</v>
      </c>
      <c r="E3278" t="s">
        <v>3847</v>
      </c>
      <c r="F3278">
        <v>5964</v>
      </c>
      <c r="G3278" t="s">
        <v>3597</v>
      </c>
      <c r="H3278">
        <v>1929938019</v>
      </c>
      <c r="I3278" t="s">
        <v>3730</v>
      </c>
      <c r="J3278" t="s">
        <v>274</v>
      </c>
      <c r="K3278" t="s">
        <v>152</v>
      </c>
      <c r="L3278" t="s">
        <v>3841</v>
      </c>
      <c r="M3278" t="s">
        <v>3848</v>
      </c>
      <c r="P3278" s="31" t="str">
        <f t="shared" si="156"/>
        <v>Sardar Homoeo Hall (Dr.Ziaul Haque)</v>
      </c>
    </row>
    <row r="3279" spans="1:16" hidden="1">
      <c r="A3279" t="str">
        <f t="shared" si="154"/>
        <v>124-480</v>
      </c>
      <c r="B3279">
        <f t="shared" si="155"/>
        <v>124</v>
      </c>
      <c r="C3279">
        <v>480</v>
      </c>
      <c r="D3279" t="s">
        <v>7</v>
      </c>
      <c r="E3279" t="s">
        <v>3674</v>
      </c>
      <c r="F3279">
        <v>5872</v>
      </c>
      <c r="G3279" t="s">
        <v>3675</v>
      </c>
      <c r="H3279">
        <v>1784747754</v>
      </c>
      <c r="I3279" t="s">
        <v>381</v>
      </c>
      <c r="J3279" t="s">
        <v>230</v>
      </c>
      <c r="K3279" t="s">
        <v>133</v>
      </c>
      <c r="L3279" t="s">
        <v>3656</v>
      </c>
      <c r="M3279" t="s">
        <v>3673</v>
      </c>
      <c r="P3279" s="31" t="str">
        <f t="shared" si="156"/>
        <v>Sariful Homoeo Hall (Dr.Saidul Islam)</v>
      </c>
    </row>
    <row r="3280" spans="1:16" hidden="1">
      <c r="A3280" t="str">
        <f t="shared" si="154"/>
        <v>125-480</v>
      </c>
      <c r="B3280">
        <f t="shared" si="155"/>
        <v>125</v>
      </c>
      <c r="C3280">
        <v>480</v>
      </c>
      <c r="D3280" t="s">
        <v>7</v>
      </c>
      <c r="E3280" t="s">
        <v>3633</v>
      </c>
      <c r="F3280">
        <v>5854</v>
      </c>
      <c r="G3280" t="s">
        <v>3634</v>
      </c>
      <c r="H3280">
        <v>1740554846</v>
      </c>
      <c r="I3280" t="s">
        <v>131</v>
      </c>
      <c r="J3280" t="s">
        <v>397</v>
      </c>
      <c r="K3280" t="s">
        <v>138</v>
      </c>
      <c r="L3280" t="s">
        <v>3568</v>
      </c>
      <c r="M3280" t="s">
        <v>3629</v>
      </c>
      <c r="P3280" s="31" t="str">
        <f t="shared" si="156"/>
        <v>Sarkar Homoeo Pharmacy (Dr.Uttam Kumar Sarker)</v>
      </c>
    </row>
    <row r="3281" spans="1:16" hidden="1">
      <c r="A3281" t="str">
        <f t="shared" si="154"/>
        <v>126-480</v>
      </c>
      <c r="B3281">
        <f t="shared" si="155"/>
        <v>126</v>
      </c>
      <c r="C3281">
        <v>480</v>
      </c>
      <c r="D3281" t="s">
        <v>7</v>
      </c>
      <c r="E3281" t="s">
        <v>3749</v>
      </c>
      <c r="F3281">
        <v>5904</v>
      </c>
      <c r="G3281" t="s">
        <v>196</v>
      </c>
      <c r="H3281">
        <v>1754330210</v>
      </c>
      <c r="I3281" t="s">
        <v>381</v>
      </c>
      <c r="J3281" t="s">
        <v>132</v>
      </c>
      <c r="K3281" t="s">
        <v>133</v>
      </c>
      <c r="L3281" t="s">
        <v>3731</v>
      </c>
      <c r="M3281" t="s">
        <v>3750</v>
      </c>
      <c r="P3281" s="31" t="str">
        <f t="shared" si="156"/>
        <v>Seba Homoeo Hall (Dr.Mizanur Rahman)</v>
      </c>
    </row>
    <row r="3282" spans="1:16" hidden="1">
      <c r="A3282" t="str">
        <f t="shared" si="154"/>
        <v>127-480</v>
      </c>
      <c r="B3282">
        <f t="shared" si="155"/>
        <v>127</v>
      </c>
      <c r="C3282">
        <v>480</v>
      </c>
      <c r="D3282" t="s">
        <v>7</v>
      </c>
      <c r="E3282" t="s">
        <v>3562</v>
      </c>
      <c r="F3282">
        <v>5824</v>
      </c>
      <c r="G3282" t="s">
        <v>196</v>
      </c>
      <c r="H3282">
        <v>1740808344</v>
      </c>
      <c r="I3282" t="s">
        <v>131</v>
      </c>
      <c r="J3282" t="s">
        <v>132</v>
      </c>
      <c r="K3282" t="s">
        <v>133</v>
      </c>
      <c r="L3282" t="s">
        <v>3544</v>
      </c>
      <c r="M3282" t="s">
        <v>3548</v>
      </c>
      <c r="P3282" s="31" t="str">
        <f t="shared" si="156"/>
        <v>Seba Homoeo Hall (Dr.Faruk Hassain)</v>
      </c>
    </row>
    <row r="3283" spans="1:16" hidden="1">
      <c r="A3283" t="str">
        <f t="shared" si="154"/>
        <v>128-480</v>
      </c>
      <c r="B3283">
        <f t="shared" si="155"/>
        <v>128</v>
      </c>
      <c r="C3283">
        <v>480</v>
      </c>
      <c r="D3283" t="s">
        <v>7</v>
      </c>
      <c r="E3283" t="s">
        <v>3654</v>
      </c>
      <c r="F3283">
        <v>5865</v>
      </c>
      <c r="G3283" t="s">
        <v>3655</v>
      </c>
      <c r="H3283">
        <v>1745533213</v>
      </c>
      <c r="I3283" t="s">
        <v>131</v>
      </c>
      <c r="J3283" t="s">
        <v>230</v>
      </c>
      <c r="K3283" t="s">
        <v>138</v>
      </c>
      <c r="L3283" t="s">
        <v>3656</v>
      </c>
      <c r="M3283" t="s">
        <v>3657</v>
      </c>
      <c r="P3283" s="31" t="str">
        <f t="shared" si="156"/>
        <v>Shah Homoeo Hall (Dr.Mahmudul Hasan)</v>
      </c>
    </row>
    <row r="3284" spans="1:16" hidden="1">
      <c r="A3284" t="str">
        <f t="shared" si="154"/>
        <v>129-480</v>
      </c>
      <c r="B3284">
        <f t="shared" si="155"/>
        <v>129</v>
      </c>
      <c r="C3284">
        <v>480</v>
      </c>
      <c r="D3284" t="s">
        <v>7</v>
      </c>
      <c r="E3284" t="s">
        <v>3663</v>
      </c>
      <c r="F3284">
        <v>5868</v>
      </c>
      <c r="G3284" t="s">
        <v>3664</v>
      </c>
      <c r="H3284">
        <v>1724051122</v>
      </c>
      <c r="I3284" t="s">
        <v>131</v>
      </c>
      <c r="J3284" t="s">
        <v>230</v>
      </c>
      <c r="K3284" t="s">
        <v>133</v>
      </c>
      <c r="L3284" t="s">
        <v>3656</v>
      </c>
      <c r="M3284" t="s">
        <v>3665</v>
      </c>
      <c r="P3284" s="31" t="str">
        <f t="shared" si="156"/>
        <v>Shaha Homoeo Hall (Dr.Utpol Kumar Shaha)</v>
      </c>
    </row>
    <row r="3285" spans="1:16" hidden="1">
      <c r="A3285" t="str">
        <f t="shared" si="154"/>
        <v>130-480</v>
      </c>
      <c r="B3285">
        <f t="shared" si="155"/>
        <v>130</v>
      </c>
      <c r="C3285">
        <v>480</v>
      </c>
      <c r="D3285" t="s">
        <v>7</v>
      </c>
      <c r="E3285" t="s">
        <v>3793</v>
      </c>
      <c r="F3285">
        <v>5931</v>
      </c>
      <c r="G3285" t="s">
        <v>551</v>
      </c>
      <c r="H3285">
        <v>1774781635</v>
      </c>
      <c r="I3285" t="s">
        <v>3730</v>
      </c>
      <c r="J3285" t="s">
        <v>397</v>
      </c>
      <c r="K3285" t="s">
        <v>152</v>
      </c>
      <c r="L3285" t="s">
        <v>3789</v>
      </c>
      <c r="M3285" t="s">
        <v>3794</v>
      </c>
      <c r="P3285" s="31" t="str">
        <f t="shared" si="156"/>
        <v>Shefa Homoeo Hall (Dr.Belal Hossain)</v>
      </c>
    </row>
    <row r="3286" spans="1:16" hidden="1">
      <c r="A3286" t="str">
        <f t="shared" si="154"/>
        <v>131-480</v>
      </c>
      <c r="B3286">
        <f t="shared" si="155"/>
        <v>131</v>
      </c>
      <c r="C3286">
        <v>480</v>
      </c>
      <c r="D3286" t="s">
        <v>7</v>
      </c>
      <c r="E3286" t="s">
        <v>3707</v>
      </c>
      <c r="F3286">
        <v>5885</v>
      </c>
      <c r="G3286" t="s">
        <v>3708</v>
      </c>
      <c r="H3286">
        <v>1770637546</v>
      </c>
      <c r="I3286" t="s">
        <v>131</v>
      </c>
      <c r="J3286" t="s">
        <v>274</v>
      </c>
      <c r="K3286" t="s">
        <v>152</v>
      </c>
      <c r="L3286" t="s">
        <v>3556</v>
      </c>
      <c r="M3286" t="s">
        <v>1788</v>
      </c>
      <c r="P3286" s="31" t="str">
        <f t="shared" si="156"/>
        <v>Shefa Homoeo Pharmacy (Dr.Rezaul Haque)</v>
      </c>
    </row>
    <row r="3287" spans="1:16" hidden="1">
      <c r="A3287" t="str">
        <f t="shared" si="154"/>
        <v>132-480</v>
      </c>
      <c r="B3287">
        <f t="shared" si="155"/>
        <v>132</v>
      </c>
      <c r="C3287">
        <v>480</v>
      </c>
      <c r="D3287" t="s">
        <v>7</v>
      </c>
      <c r="E3287" t="s">
        <v>16559</v>
      </c>
      <c r="F3287">
        <v>13479</v>
      </c>
      <c r="G3287" t="s">
        <v>16560</v>
      </c>
      <c r="H3287">
        <v>1739852582</v>
      </c>
      <c r="I3287" t="s">
        <v>19074</v>
      </c>
      <c r="J3287" t="s">
        <v>16482</v>
      </c>
      <c r="K3287" t="s">
        <v>1315</v>
      </c>
      <c r="L3287" t="s">
        <v>16543</v>
      </c>
      <c r="M3287" t="s">
        <v>19078</v>
      </c>
      <c r="P3287" s="31" t="str">
        <f t="shared" si="156"/>
        <v>Shopon Homoeo Hall  (Dr Amrita Paul)</v>
      </c>
    </row>
    <row r="3288" spans="1:16" hidden="1">
      <c r="A3288" t="str">
        <f t="shared" si="154"/>
        <v>133-480</v>
      </c>
      <c r="B3288">
        <f t="shared" si="155"/>
        <v>133</v>
      </c>
      <c r="C3288">
        <v>480</v>
      </c>
      <c r="D3288" t="s">
        <v>7</v>
      </c>
      <c r="E3288" t="s">
        <v>3671</v>
      </c>
      <c r="F3288">
        <v>5905</v>
      </c>
      <c r="G3288" t="s">
        <v>3751</v>
      </c>
      <c r="H3288">
        <v>1734102717</v>
      </c>
      <c r="I3288" t="s">
        <v>3752</v>
      </c>
      <c r="J3288" t="s">
        <v>132</v>
      </c>
      <c r="K3288" t="s">
        <v>133</v>
      </c>
      <c r="L3288" t="s">
        <v>3731</v>
      </c>
      <c r="M3288" t="s">
        <v>3750</v>
      </c>
      <c r="P3288" s="31" t="str">
        <f t="shared" si="156"/>
        <v>Siam Homoeo Hall (Dr.Rezaul Karim)</v>
      </c>
    </row>
    <row r="3289" spans="1:16" hidden="1">
      <c r="A3289" t="str">
        <f t="shared" si="154"/>
        <v>134-480</v>
      </c>
      <c r="B3289">
        <f t="shared" si="155"/>
        <v>134</v>
      </c>
      <c r="C3289">
        <v>480</v>
      </c>
      <c r="D3289" t="s">
        <v>7</v>
      </c>
      <c r="E3289" t="s">
        <v>3768</v>
      </c>
      <c r="F3289">
        <v>5916</v>
      </c>
      <c r="G3289" t="s">
        <v>3769</v>
      </c>
      <c r="H3289">
        <v>1719248637</v>
      </c>
      <c r="I3289" t="s">
        <v>3730</v>
      </c>
      <c r="J3289" t="s">
        <v>172</v>
      </c>
      <c r="K3289" t="s">
        <v>152</v>
      </c>
      <c r="L3289" t="s">
        <v>3740</v>
      </c>
      <c r="M3289" t="s">
        <v>3770</v>
      </c>
      <c r="P3289" s="31" t="str">
        <f t="shared" si="156"/>
        <v>Solaiman Homoeo Hall (Dr.Md. Eshak)</v>
      </c>
    </row>
    <row r="3290" spans="1:16" hidden="1">
      <c r="A3290" t="str">
        <f t="shared" si="154"/>
        <v>135-480</v>
      </c>
      <c r="B3290">
        <f t="shared" si="155"/>
        <v>135</v>
      </c>
      <c r="C3290">
        <v>480</v>
      </c>
      <c r="D3290" t="s">
        <v>7</v>
      </c>
      <c r="E3290" t="s">
        <v>3744</v>
      </c>
      <c r="F3290">
        <v>5902</v>
      </c>
      <c r="G3290" t="s">
        <v>3745</v>
      </c>
      <c r="H3290">
        <v>1723118184</v>
      </c>
      <c r="I3290" t="s">
        <v>3730</v>
      </c>
      <c r="J3290" t="s">
        <v>132</v>
      </c>
      <c r="K3290">
        <v>0</v>
      </c>
      <c r="L3290" t="s">
        <v>3740</v>
      </c>
      <c r="M3290" t="s">
        <v>3746</v>
      </c>
      <c r="P3290" s="31" t="str">
        <f t="shared" si="156"/>
        <v>Sonaton Homoeo Hall (Dr.Animesh Kumar)</v>
      </c>
    </row>
    <row r="3291" spans="1:16" hidden="1">
      <c r="A3291" t="str">
        <f t="shared" si="154"/>
        <v>136-480</v>
      </c>
      <c r="B3291">
        <f t="shared" si="155"/>
        <v>136</v>
      </c>
      <c r="C3291">
        <v>480</v>
      </c>
      <c r="D3291" t="s">
        <v>7</v>
      </c>
      <c r="E3291" t="s">
        <v>3581</v>
      </c>
      <c r="F3291">
        <v>5832</v>
      </c>
      <c r="G3291" t="s">
        <v>3582</v>
      </c>
      <c r="H3291">
        <v>1731197544</v>
      </c>
      <c r="I3291" t="s">
        <v>131</v>
      </c>
      <c r="J3291" t="s">
        <v>132</v>
      </c>
      <c r="K3291" t="s">
        <v>152</v>
      </c>
      <c r="L3291" t="s">
        <v>3556</v>
      </c>
      <c r="M3291" t="s">
        <v>3583</v>
      </c>
      <c r="P3291" s="31" t="str">
        <f t="shared" si="156"/>
        <v>Square Homoeo Pharmacy (Dr.Ershadul Haque)</v>
      </c>
    </row>
    <row r="3292" spans="1:16" hidden="1">
      <c r="A3292" t="str">
        <f t="shared" si="154"/>
        <v>137-480</v>
      </c>
      <c r="B3292">
        <f t="shared" si="155"/>
        <v>137</v>
      </c>
      <c r="C3292">
        <v>480</v>
      </c>
      <c r="D3292" t="s">
        <v>7</v>
      </c>
      <c r="E3292" t="s">
        <v>3660</v>
      </c>
      <c r="F3292">
        <v>5867</v>
      </c>
      <c r="G3292" t="s">
        <v>3661</v>
      </c>
      <c r="H3292">
        <v>1713762210</v>
      </c>
      <c r="I3292" t="s">
        <v>131</v>
      </c>
      <c r="J3292" t="s">
        <v>230</v>
      </c>
      <c r="K3292" t="s">
        <v>138</v>
      </c>
      <c r="L3292" t="s">
        <v>3656</v>
      </c>
      <c r="M3292" t="s">
        <v>3662</v>
      </c>
      <c r="P3292" s="31" t="str">
        <f t="shared" si="156"/>
        <v>Sumaiya Homoeo Pharmacy (Dr.Abdus Salam)</v>
      </c>
    </row>
    <row r="3293" spans="1:16" hidden="1">
      <c r="A3293" t="str">
        <f t="shared" si="154"/>
        <v>138-480</v>
      </c>
      <c r="B3293">
        <f t="shared" si="155"/>
        <v>138</v>
      </c>
      <c r="C3293">
        <v>480</v>
      </c>
      <c r="D3293" t="s">
        <v>7</v>
      </c>
      <c r="E3293" t="s">
        <v>3574</v>
      </c>
      <c r="F3293">
        <v>5829</v>
      </c>
      <c r="G3293" t="s">
        <v>3575</v>
      </c>
      <c r="H3293">
        <v>1771685327</v>
      </c>
      <c r="I3293" t="s">
        <v>131</v>
      </c>
      <c r="J3293" t="s">
        <v>132</v>
      </c>
      <c r="K3293" t="s">
        <v>133</v>
      </c>
      <c r="L3293" t="s">
        <v>3556</v>
      </c>
      <c r="M3293" t="s">
        <v>3573</v>
      </c>
      <c r="P3293" s="31" t="str">
        <f t="shared" si="156"/>
        <v>T.T.S Homoeo Medical (Dr.Khandokar Al Imran)</v>
      </c>
    </row>
    <row r="3294" spans="1:16" hidden="1">
      <c r="A3294" t="str">
        <f t="shared" si="154"/>
        <v>139-480</v>
      </c>
      <c r="B3294">
        <f t="shared" si="155"/>
        <v>139</v>
      </c>
      <c r="C3294">
        <v>480</v>
      </c>
      <c r="D3294" t="s">
        <v>7</v>
      </c>
      <c r="E3294" t="s">
        <v>3705</v>
      </c>
      <c r="F3294">
        <v>5884</v>
      </c>
      <c r="G3294" t="s">
        <v>3706</v>
      </c>
      <c r="H3294">
        <v>1728030625</v>
      </c>
      <c r="I3294" t="s">
        <v>131</v>
      </c>
      <c r="J3294" t="s">
        <v>274</v>
      </c>
      <c r="K3294" t="s">
        <v>133</v>
      </c>
      <c r="L3294" t="s">
        <v>3556</v>
      </c>
      <c r="M3294" t="s">
        <v>1788</v>
      </c>
      <c r="P3294" s="31" t="str">
        <f t="shared" si="156"/>
        <v>Tajfia Homoeo Hall (Dr.Rupom Ahmmed)</v>
      </c>
    </row>
    <row r="3295" spans="1:16" hidden="1">
      <c r="A3295" t="str">
        <f t="shared" si="154"/>
        <v>140-480</v>
      </c>
      <c r="B3295">
        <f t="shared" si="155"/>
        <v>140</v>
      </c>
      <c r="C3295">
        <v>480</v>
      </c>
      <c r="D3295" t="s">
        <v>7</v>
      </c>
      <c r="E3295" t="s">
        <v>3671</v>
      </c>
      <c r="F3295">
        <v>5871</v>
      </c>
      <c r="G3295" t="s">
        <v>3672</v>
      </c>
      <c r="H3295">
        <v>1714837269</v>
      </c>
      <c r="I3295" t="s">
        <v>131</v>
      </c>
      <c r="J3295" t="s">
        <v>230</v>
      </c>
      <c r="K3295" t="s">
        <v>152</v>
      </c>
      <c r="L3295" t="s">
        <v>3656</v>
      </c>
      <c r="M3295" t="s">
        <v>3673</v>
      </c>
      <c r="P3295" s="31" t="str">
        <f t="shared" si="156"/>
        <v>Tarafdar Homoeo Hall (Dr.Rezaul Karim)</v>
      </c>
    </row>
    <row r="3296" spans="1:16" hidden="1">
      <c r="A3296" t="str">
        <f t="shared" si="154"/>
        <v>141-480</v>
      </c>
      <c r="B3296">
        <f t="shared" si="155"/>
        <v>141</v>
      </c>
      <c r="C3296">
        <v>480</v>
      </c>
      <c r="D3296" t="s">
        <v>7</v>
      </c>
      <c r="E3296" t="s">
        <v>3773</v>
      </c>
      <c r="F3296">
        <v>5918</v>
      </c>
      <c r="G3296" t="s">
        <v>3774</v>
      </c>
      <c r="H3296">
        <v>1719255293</v>
      </c>
      <c r="I3296" t="s">
        <v>3730</v>
      </c>
      <c r="J3296" t="s">
        <v>172</v>
      </c>
      <c r="K3296" t="s">
        <v>152</v>
      </c>
      <c r="L3296" t="s">
        <v>3775</v>
      </c>
      <c r="M3296" t="s">
        <v>3776</v>
      </c>
      <c r="P3296" s="31" t="str">
        <f t="shared" si="156"/>
        <v>Tasir Homoeo Hall (Dr.Solaiman Hossain)</v>
      </c>
    </row>
    <row r="3297" spans="1:16" hidden="1">
      <c r="A3297" t="str">
        <f t="shared" si="154"/>
        <v>142-480</v>
      </c>
      <c r="B3297">
        <f t="shared" si="155"/>
        <v>142</v>
      </c>
      <c r="C3297">
        <v>480</v>
      </c>
      <c r="D3297" t="s">
        <v>7</v>
      </c>
      <c r="E3297" t="s">
        <v>3803</v>
      </c>
      <c r="F3297">
        <v>5937</v>
      </c>
      <c r="G3297" t="s">
        <v>3804</v>
      </c>
      <c r="H3297">
        <v>1724909410</v>
      </c>
      <c r="I3297" t="s">
        <v>3730</v>
      </c>
      <c r="J3297" t="s">
        <v>397</v>
      </c>
      <c r="K3297" t="s">
        <v>138</v>
      </c>
      <c r="L3297" t="s">
        <v>3789</v>
      </c>
      <c r="M3297" t="s">
        <v>3805</v>
      </c>
      <c r="P3297" s="31" t="str">
        <f t="shared" si="156"/>
        <v>The Chan Homoeo Hall (Dr.Md.Siddikur Rahman)</v>
      </c>
    </row>
    <row r="3298" spans="1:16" hidden="1">
      <c r="A3298" t="str">
        <f t="shared" si="154"/>
        <v>143-480</v>
      </c>
      <c r="B3298">
        <f t="shared" si="155"/>
        <v>143</v>
      </c>
      <c r="C3298">
        <v>480</v>
      </c>
      <c r="D3298" t="s">
        <v>7</v>
      </c>
      <c r="E3298" t="s">
        <v>3638</v>
      </c>
      <c r="F3298">
        <v>5857</v>
      </c>
      <c r="G3298" t="s">
        <v>3639</v>
      </c>
      <c r="H3298">
        <v>1719738738</v>
      </c>
      <c r="I3298" t="s">
        <v>131</v>
      </c>
      <c r="J3298" t="s">
        <v>397</v>
      </c>
      <c r="K3298" t="s">
        <v>152</v>
      </c>
      <c r="L3298" t="s">
        <v>3568</v>
      </c>
      <c r="M3298" t="s">
        <v>3629</v>
      </c>
      <c r="P3298" s="31" t="str">
        <f t="shared" si="156"/>
        <v>The M.R Ho Pharmaci (Dr.Atoar Rahman)</v>
      </c>
    </row>
    <row r="3299" spans="1:16" hidden="1">
      <c r="A3299" t="str">
        <f t="shared" si="154"/>
        <v>144-480</v>
      </c>
      <c r="B3299">
        <f t="shared" si="155"/>
        <v>144</v>
      </c>
      <c r="C3299">
        <v>480</v>
      </c>
      <c r="D3299" t="s">
        <v>7</v>
      </c>
      <c r="E3299" t="s">
        <v>3717</v>
      </c>
      <c r="F3299">
        <v>5891</v>
      </c>
      <c r="G3299" t="s">
        <v>3718</v>
      </c>
      <c r="H3299">
        <v>1710967676</v>
      </c>
      <c r="I3299" t="s">
        <v>131</v>
      </c>
      <c r="J3299" t="s">
        <v>274</v>
      </c>
      <c r="K3299" t="s">
        <v>138</v>
      </c>
      <c r="L3299" t="s">
        <v>3556</v>
      </c>
      <c r="M3299" t="s">
        <v>1788</v>
      </c>
      <c r="P3299" s="31" t="str">
        <f t="shared" si="156"/>
        <v>The Roy Homoeo Pharmacy (Dr.Amit Roy)</v>
      </c>
    </row>
    <row r="3300" spans="1:16" hidden="1">
      <c r="A3300" t="str">
        <f t="shared" si="154"/>
        <v>145-480</v>
      </c>
      <c r="B3300">
        <f t="shared" si="155"/>
        <v>145</v>
      </c>
      <c r="C3300">
        <v>480</v>
      </c>
      <c r="D3300" t="s">
        <v>7</v>
      </c>
      <c r="E3300" t="s">
        <v>3688</v>
      </c>
      <c r="F3300">
        <v>5878</v>
      </c>
      <c r="G3300" t="s">
        <v>3689</v>
      </c>
      <c r="H3300">
        <v>1724667377</v>
      </c>
      <c r="I3300" t="s">
        <v>381</v>
      </c>
      <c r="J3300" t="s">
        <v>230</v>
      </c>
      <c r="K3300" t="s">
        <v>133</v>
      </c>
      <c r="L3300" t="s">
        <v>3656</v>
      </c>
      <c r="M3300" t="s">
        <v>3690</v>
      </c>
      <c r="P3300" s="31" t="str">
        <f t="shared" si="156"/>
        <v>The Saruf Homoeo Pha (Dr.Sah Jamal Kabir)</v>
      </c>
    </row>
    <row r="3301" spans="1:16" hidden="1">
      <c r="A3301" t="str">
        <f t="shared" si="154"/>
        <v>146-480</v>
      </c>
      <c r="B3301">
        <f t="shared" si="155"/>
        <v>146</v>
      </c>
      <c r="C3301">
        <v>480</v>
      </c>
      <c r="D3301" t="s">
        <v>7</v>
      </c>
      <c r="E3301" t="s">
        <v>3823</v>
      </c>
      <c r="F3301">
        <v>5949</v>
      </c>
      <c r="G3301" t="s">
        <v>3824</v>
      </c>
      <c r="H3301">
        <v>1731480883</v>
      </c>
      <c r="I3301" t="s">
        <v>3783</v>
      </c>
      <c r="J3301" t="s">
        <v>230</v>
      </c>
      <c r="K3301" t="s">
        <v>133</v>
      </c>
      <c r="L3301" t="s">
        <v>3775</v>
      </c>
      <c r="M3301" t="s">
        <v>1081</v>
      </c>
      <c r="P3301" s="31" t="str">
        <f t="shared" si="156"/>
        <v>Toha Homoeo Hall (Dr. Rafikul Islam)</v>
      </c>
    </row>
    <row r="3302" spans="1:16" hidden="1">
      <c r="A3302" t="str">
        <f t="shared" si="154"/>
        <v>147-480</v>
      </c>
      <c r="B3302">
        <f t="shared" si="155"/>
        <v>147</v>
      </c>
      <c r="C3302">
        <v>480</v>
      </c>
      <c r="D3302" t="s">
        <v>7</v>
      </c>
      <c r="E3302" t="s">
        <v>3785</v>
      </c>
      <c r="F3302">
        <v>5925</v>
      </c>
      <c r="G3302" t="s">
        <v>3786</v>
      </c>
      <c r="H3302">
        <v>1738592569</v>
      </c>
      <c r="I3302" t="s">
        <v>131</v>
      </c>
      <c r="J3302" t="s">
        <v>172</v>
      </c>
      <c r="K3302" t="s">
        <v>133</v>
      </c>
      <c r="L3302" t="s">
        <v>3775</v>
      </c>
      <c r="M3302" t="s">
        <v>3776</v>
      </c>
      <c r="P3302" s="31" t="str">
        <f t="shared" si="156"/>
        <v>Uday Homoeo Hall (Dr.Mihir Roy)</v>
      </c>
    </row>
    <row r="3303" spans="1:16" hidden="1">
      <c r="A3303" t="str">
        <f t="shared" si="154"/>
        <v>1-484</v>
      </c>
      <c r="B3303">
        <f t="shared" si="155"/>
        <v>1</v>
      </c>
      <c r="C3303">
        <v>484</v>
      </c>
      <c r="D3303" t="s">
        <v>16</v>
      </c>
      <c r="E3303" t="s">
        <v>10097</v>
      </c>
      <c r="F3303">
        <v>10399</v>
      </c>
      <c r="G3303" t="s">
        <v>10098</v>
      </c>
      <c r="H3303">
        <v>1745082167</v>
      </c>
      <c r="I3303" t="s">
        <v>131</v>
      </c>
      <c r="K3303" t="s">
        <v>152</v>
      </c>
      <c r="L3303" t="s">
        <v>5841</v>
      </c>
      <c r="M3303" t="s">
        <v>10096</v>
      </c>
      <c r="P3303" s="31" t="str">
        <f t="shared" si="156"/>
        <v>Afija Homoeo  Hall (Dr. Md. Mojammel Hoque.)</v>
      </c>
    </row>
    <row r="3304" spans="1:16" hidden="1">
      <c r="A3304" t="str">
        <f t="shared" si="154"/>
        <v>2-484</v>
      </c>
      <c r="B3304">
        <f t="shared" si="155"/>
        <v>2</v>
      </c>
      <c r="C3304">
        <v>484</v>
      </c>
      <c r="D3304" t="s">
        <v>16</v>
      </c>
      <c r="E3304" t="s">
        <v>5933</v>
      </c>
      <c r="F3304">
        <v>7093</v>
      </c>
      <c r="G3304" t="s">
        <v>5934</v>
      </c>
      <c r="H3304">
        <v>1720498642</v>
      </c>
      <c r="I3304" t="s">
        <v>3231</v>
      </c>
      <c r="J3304" t="s">
        <v>274</v>
      </c>
      <c r="K3304" t="s">
        <v>138</v>
      </c>
      <c r="L3304" t="s">
        <v>5926</v>
      </c>
      <c r="M3304" t="s">
        <v>5935</v>
      </c>
      <c r="P3304" s="31" t="str">
        <f t="shared" si="156"/>
        <v>Agroni Homoeo Hall (Dr. Fullen Sarkar)</v>
      </c>
    </row>
    <row r="3305" spans="1:16" hidden="1">
      <c r="A3305" t="str">
        <f t="shared" si="154"/>
        <v>3-484</v>
      </c>
      <c r="B3305">
        <f t="shared" si="155"/>
        <v>3</v>
      </c>
      <c r="C3305">
        <v>484</v>
      </c>
      <c r="D3305" t="s">
        <v>16</v>
      </c>
      <c r="E3305" t="s">
        <v>17545</v>
      </c>
      <c r="F3305">
        <v>15031</v>
      </c>
      <c r="G3305" t="s">
        <v>5760</v>
      </c>
      <c r="H3305">
        <v>1713784282</v>
      </c>
      <c r="I3305" t="s">
        <v>131</v>
      </c>
      <c r="J3305" t="s">
        <v>397</v>
      </c>
      <c r="K3305" t="s">
        <v>152</v>
      </c>
      <c r="L3305" t="s">
        <v>17546</v>
      </c>
      <c r="M3305" t="s">
        <v>17547</v>
      </c>
      <c r="P3305" s="31" t="str">
        <f t="shared" si="156"/>
        <v>Ajij Homoeo Hall (Dr. Ajijur Rahman))</v>
      </c>
    </row>
    <row r="3306" spans="1:16" hidden="1">
      <c r="A3306" t="str">
        <f t="shared" si="154"/>
        <v>4-484</v>
      </c>
      <c r="B3306">
        <f t="shared" si="155"/>
        <v>4</v>
      </c>
      <c r="C3306">
        <v>484</v>
      </c>
      <c r="D3306" t="s">
        <v>16</v>
      </c>
      <c r="E3306" t="s">
        <v>5851</v>
      </c>
      <c r="F3306">
        <v>7028</v>
      </c>
      <c r="G3306" t="s">
        <v>5852</v>
      </c>
      <c r="H3306">
        <v>1744918146</v>
      </c>
      <c r="I3306" t="s">
        <v>3231</v>
      </c>
      <c r="J3306" t="s">
        <v>132</v>
      </c>
      <c r="K3306" t="s">
        <v>133</v>
      </c>
      <c r="L3306" t="s">
        <v>5841</v>
      </c>
      <c r="M3306" t="s">
        <v>5850</v>
      </c>
      <c r="P3306" s="31" t="str">
        <f t="shared" si="156"/>
        <v>Anamika Homoeo Hall (Dr. Lokkhon Sen)</v>
      </c>
    </row>
    <row r="3307" spans="1:16" hidden="1">
      <c r="A3307" t="str">
        <f t="shared" si="154"/>
        <v>5-484</v>
      </c>
      <c r="B3307">
        <f t="shared" si="155"/>
        <v>5</v>
      </c>
      <c r="C3307">
        <v>484</v>
      </c>
      <c r="D3307" t="s">
        <v>16</v>
      </c>
      <c r="E3307" t="s">
        <v>6026</v>
      </c>
      <c r="F3307">
        <v>11969</v>
      </c>
      <c r="G3307" t="s">
        <v>13425</v>
      </c>
      <c r="H3307">
        <v>1767083606</v>
      </c>
      <c r="I3307" t="s">
        <v>131</v>
      </c>
      <c r="J3307" t="s">
        <v>172</v>
      </c>
      <c r="K3307" t="s">
        <v>152</v>
      </c>
      <c r="L3307" t="s">
        <v>13423</v>
      </c>
      <c r="M3307" t="s">
        <v>13426</v>
      </c>
      <c r="P3307" s="31" t="str">
        <f t="shared" si="156"/>
        <v>Anisur  Pharmacy  (Dr. Md. Anisur Rahman)</v>
      </c>
    </row>
    <row r="3308" spans="1:16" hidden="1">
      <c r="A3308" t="str">
        <f t="shared" si="154"/>
        <v>6-484</v>
      </c>
      <c r="B3308">
        <f t="shared" si="155"/>
        <v>6</v>
      </c>
      <c r="C3308">
        <v>484</v>
      </c>
      <c r="D3308" t="s">
        <v>16</v>
      </c>
      <c r="E3308" t="s">
        <v>13433</v>
      </c>
      <c r="F3308">
        <v>11972</v>
      </c>
      <c r="G3308" t="s">
        <v>13434</v>
      </c>
      <c r="H3308">
        <v>1778102314</v>
      </c>
      <c r="I3308" t="s">
        <v>131</v>
      </c>
      <c r="J3308" t="s">
        <v>172</v>
      </c>
      <c r="K3308" t="s">
        <v>152</v>
      </c>
      <c r="L3308" t="s">
        <v>13435</v>
      </c>
      <c r="M3308" t="s">
        <v>13436</v>
      </c>
      <c r="P3308" s="31" t="str">
        <f t="shared" si="156"/>
        <v>Ansari Homoeo International (Dr. A.M.A. Ansari Maari)</v>
      </c>
    </row>
    <row r="3309" spans="1:16" hidden="1">
      <c r="A3309" t="str">
        <f t="shared" si="154"/>
        <v>7-484</v>
      </c>
      <c r="B3309">
        <f t="shared" si="155"/>
        <v>7</v>
      </c>
      <c r="C3309">
        <v>484</v>
      </c>
      <c r="D3309" t="s">
        <v>16</v>
      </c>
      <c r="E3309" t="s">
        <v>10343</v>
      </c>
      <c r="F3309">
        <v>10546</v>
      </c>
      <c r="G3309" t="s">
        <v>10344</v>
      </c>
      <c r="H3309">
        <v>1714623846</v>
      </c>
      <c r="I3309" t="s">
        <v>131</v>
      </c>
      <c r="J3309" t="s">
        <v>2596</v>
      </c>
      <c r="K3309" t="s">
        <v>138</v>
      </c>
      <c r="L3309" t="s">
        <v>5873</v>
      </c>
      <c r="M3309" t="s">
        <v>19079</v>
      </c>
      <c r="P3309" s="31" t="str">
        <f t="shared" si="156"/>
        <v>Anup Homoeo Pharmacy (Dr. Birvodro Roy)</v>
      </c>
    </row>
    <row r="3310" spans="1:16" hidden="1">
      <c r="A3310" t="str">
        <f t="shared" si="154"/>
        <v>8-484</v>
      </c>
      <c r="B3310">
        <f t="shared" si="155"/>
        <v>8</v>
      </c>
      <c r="C3310">
        <v>484</v>
      </c>
      <c r="D3310" t="s">
        <v>16</v>
      </c>
      <c r="E3310" t="s">
        <v>16206</v>
      </c>
      <c r="F3310">
        <v>13305</v>
      </c>
      <c r="G3310" t="s">
        <v>16207</v>
      </c>
      <c r="H3310">
        <v>1713766271</v>
      </c>
      <c r="I3310" t="s">
        <v>131</v>
      </c>
      <c r="J3310" t="s">
        <v>274</v>
      </c>
      <c r="K3310" t="s">
        <v>152</v>
      </c>
      <c r="L3310" t="s">
        <v>11</v>
      </c>
      <c r="M3310" t="s">
        <v>16208</v>
      </c>
      <c r="P3310" s="31" t="str">
        <f t="shared" si="156"/>
        <v>Ardorsho Homoeo Hall (Dr.Shohidul Islam Babu)</v>
      </c>
    </row>
    <row r="3311" spans="1:16" hidden="1">
      <c r="A3311" t="str">
        <f t="shared" si="154"/>
        <v>9-484</v>
      </c>
      <c r="B3311">
        <f t="shared" si="155"/>
        <v>9</v>
      </c>
      <c r="C3311">
        <v>484</v>
      </c>
      <c r="D3311" t="s">
        <v>16</v>
      </c>
      <c r="E3311" t="s">
        <v>5902</v>
      </c>
      <c r="F3311">
        <v>7071</v>
      </c>
      <c r="G3311" t="s">
        <v>1288</v>
      </c>
      <c r="H3311">
        <v>1722980897</v>
      </c>
      <c r="I3311" t="s">
        <v>3231</v>
      </c>
      <c r="J3311" t="s">
        <v>230</v>
      </c>
      <c r="K3311" t="s">
        <v>3290</v>
      </c>
      <c r="L3311" t="s">
        <v>11</v>
      </c>
      <c r="M3311" t="s">
        <v>5903</v>
      </c>
      <c r="P3311" s="31" t="str">
        <f t="shared" si="156"/>
        <v>Arif Homoeo Hall (Dr. Arifur Rahman)</v>
      </c>
    </row>
    <row r="3312" spans="1:16" hidden="1">
      <c r="A3312" t="str">
        <f t="shared" si="154"/>
        <v>10-484</v>
      </c>
      <c r="B3312">
        <f t="shared" si="155"/>
        <v>10</v>
      </c>
      <c r="C3312">
        <v>484</v>
      </c>
      <c r="D3312" t="s">
        <v>16</v>
      </c>
      <c r="E3312" t="s">
        <v>16202</v>
      </c>
      <c r="F3312">
        <v>13304</v>
      </c>
      <c r="G3312" t="s">
        <v>16203</v>
      </c>
      <c r="H3312">
        <v>1748746629</v>
      </c>
      <c r="I3312" t="s">
        <v>16204</v>
      </c>
      <c r="J3312" t="s">
        <v>230</v>
      </c>
      <c r="K3312" t="s">
        <v>152</v>
      </c>
      <c r="L3312" t="s">
        <v>5873</v>
      </c>
      <c r="M3312" t="s">
        <v>16205</v>
      </c>
      <c r="P3312" s="31" t="str">
        <f t="shared" si="156"/>
        <v>Arjo Homeo Pharmacy  (Dr.Bipen Chandro Bishaw)</v>
      </c>
    </row>
    <row r="3313" spans="1:16" hidden="1">
      <c r="A3313" t="str">
        <f t="shared" si="154"/>
        <v>11-484</v>
      </c>
      <c r="B3313">
        <f t="shared" si="155"/>
        <v>11</v>
      </c>
      <c r="C3313">
        <v>484</v>
      </c>
      <c r="D3313" t="s">
        <v>16</v>
      </c>
      <c r="E3313" t="s">
        <v>5884</v>
      </c>
      <c r="F3313">
        <v>7059</v>
      </c>
      <c r="G3313" t="s">
        <v>1772</v>
      </c>
      <c r="H3313">
        <v>1721786215</v>
      </c>
      <c r="I3313" t="s">
        <v>3231</v>
      </c>
      <c r="J3313" t="s">
        <v>397</v>
      </c>
      <c r="K3313" t="s">
        <v>138</v>
      </c>
      <c r="L3313" t="s">
        <v>5876</v>
      </c>
      <c r="M3313" t="s">
        <v>5885</v>
      </c>
      <c r="P3313" s="31" t="str">
        <f t="shared" si="156"/>
        <v>Aroggo Homoeo Hall (Dr. Gowri Sankar)</v>
      </c>
    </row>
    <row r="3314" spans="1:16" hidden="1">
      <c r="A3314" t="str">
        <f t="shared" si="154"/>
        <v>12-484</v>
      </c>
      <c r="B3314">
        <f t="shared" si="155"/>
        <v>12</v>
      </c>
      <c r="C3314">
        <v>484</v>
      </c>
      <c r="D3314" t="s">
        <v>16</v>
      </c>
      <c r="E3314" t="s">
        <v>5905</v>
      </c>
      <c r="F3314">
        <v>7074</v>
      </c>
      <c r="G3314" t="s">
        <v>780</v>
      </c>
      <c r="H3314">
        <v>1811007675</v>
      </c>
      <c r="I3314" t="s">
        <v>3231</v>
      </c>
      <c r="J3314" t="s">
        <v>230</v>
      </c>
      <c r="K3314" t="s">
        <v>152</v>
      </c>
      <c r="L3314" t="s">
        <v>11</v>
      </c>
      <c r="M3314" t="s">
        <v>5906</v>
      </c>
      <c r="P3314" s="31" t="str">
        <f t="shared" si="156"/>
        <v>Azad Homoeo Hall (Dr. Abul Kalam Azad)</v>
      </c>
    </row>
    <row r="3315" spans="1:16" hidden="1">
      <c r="A3315" t="str">
        <f t="shared" si="154"/>
        <v>13-484</v>
      </c>
      <c r="B3315">
        <f t="shared" si="155"/>
        <v>13</v>
      </c>
      <c r="C3315">
        <v>484</v>
      </c>
      <c r="D3315" t="s">
        <v>16</v>
      </c>
      <c r="E3315" t="s">
        <v>5859</v>
      </c>
      <c r="F3315">
        <v>7033</v>
      </c>
      <c r="G3315" t="s">
        <v>5860</v>
      </c>
      <c r="H3315">
        <v>1742132714</v>
      </c>
      <c r="I3315" t="s">
        <v>3231</v>
      </c>
      <c r="J3315" t="s">
        <v>132</v>
      </c>
      <c r="K3315" t="s">
        <v>133</v>
      </c>
      <c r="L3315" t="s">
        <v>5841</v>
      </c>
      <c r="M3315" t="s">
        <v>5858</v>
      </c>
      <c r="P3315" s="31" t="str">
        <f t="shared" si="156"/>
        <v>Baba Maa Homoeo Cikitshaloy (Dr. Sujon Chandro Roy)</v>
      </c>
    </row>
    <row r="3316" spans="1:16" hidden="1">
      <c r="A3316" t="str">
        <f t="shared" si="154"/>
        <v>14-484</v>
      </c>
      <c r="B3316">
        <f t="shared" si="155"/>
        <v>14</v>
      </c>
      <c r="C3316">
        <v>484</v>
      </c>
      <c r="D3316" t="s">
        <v>16</v>
      </c>
      <c r="E3316" t="s">
        <v>5878</v>
      </c>
      <c r="F3316">
        <v>7056</v>
      </c>
      <c r="G3316" t="s">
        <v>5879</v>
      </c>
      <c r="H3316">
        <v>1845629443</v>
      </c>
      <c r="I3316" t="s">
        <v>3231</v>
      </c>
      <c r="J3316" t="s">
        <v>397</v>
      </c>
      <c r="K3316" t="s">
        <v>138</v>
      </c>
      <c r="L3316" t="s">
        <v>5876</v>
      </c>
      <c r="M3316" t="s">
        <v>3315</v>
      </c>
      <c r="P3316" s="31" t="str">
        <f t="shared" si="156"/>
        <v>Badhon Homoeo Hall (Dr. Sucitra Sen Shaha)</v>
      </c>
    </row>
    <row r="3317" spans="1:16" hidden="1">
      <c r="A3317" t="str">
        <f t="shared" si="154"/>
        <v>15-484</v>
      </c>
      <c r="B3317">
        <f t="shared" si="155"/>
        <v>15</v>
      </c>
      <c r="C3317">
        <v>484</v>
      </c>
      <c r="D3317" t="s">
        <v>16</v>
      </c>
      <c r="E3317" t="s">
        <v>5865</v>
      </c>
      <c r="F3317">
        <v>7038</v>
      </c>
      <c r="G3317" t="s">
        <v>5866</v>
      </c>
      <c r="H3317">
        <v>1755367558</v>
      </c>
      <c r="I3317" t="s">
        <v>3231</v>
      </c>
      <c r="J3317" t="s">
        <v>172</v>
      </c>
      <c r="K3317" t="s">
        <v>133</v>
      </c>
      <c r="L3317" t="s">
        <v>5867</v>
      </c>
      <c r="M3317" t="s">
        <v>5868</v>
      </c>
      <c r="P3317" s="31" t="str">
        <f t="shared" si="156"/>
        <v>Bahar Homoeo Hall ( Dr. Bahar)</v>
      </c>
    </row>
    <row r="3318" spans="1:16" hidden="1">
      <c r="A3318" t="str">
        <f t="shared" si="154"/>
        <v>16-484</v>
      </c>
      <c r="B3318">
        <f t="shared" si="155"/>
        <v>16</v>
      </c>
      <c r="C3318">
        <v>484</v>
      </c>
      <c r="D3318" t="s">
        <v>16</v>
      </c>
      <c r="E3318" t="s">
        <v>5904</v>
      </c>
      <c r="F3318">
        <v>7073</v>
      </c>
      <c r="G3318" t="s">
        <v>1462</v>
      </c>
      <c r="H3318">
        <v>1713715644</v>
      </c>
      <c r="I3318" t="s">
        <v>3231</v>
      </c>
      <c r="J3318" t="s">
        <v>230</v>
      </c>
      <c r="K3318" t="s">
        <v>3290</v>
      </c>
      <c r="L3318" t="s">
        <v>11</v>
      </c>
      <c r="M3318" t="s">
        <v>1237</v>
      </c>
      <c r="P3318" s="31" t="str">
        <f t="shared" si="156"/>
        <v>Bangladesh Homoeo Hall (Dr. Ataullah )</v>
      </c>
    </row>
    <row r="3319" spans="1:16" hidden="1">
      <c r="A3319" t="str">
        <f t="shared" si="154"/>
        <v>17-484</v>
      </c>
      <c r="B3319">
        <f t="shared" si="155"/>
        <v>17</v>
      </c>
      <c r="C3319">
        <v>484</v>
      </c>
      <c r="D3319" t="s">
        <v>16</v>
      </c>
      <c r="E3319" t="s">
        <v>10856</v>
      </c>
      <c r="F3319">
        <v>10800</v>
      </c>
      <c r="G3319" t="s">
        <v>10857</v>
      </c>
      <c r="H3319">
        <v>1716304558</v>
      </c>
      <c r="I3319" t="s">
        <v>131</v>
      </c>
      <c r="J3319" t="s">
        <v>132</v>
      </c>
      <c r="K3319" t="s">
        <v>152</v>
      </c>
      <c r="L3319" t="s">
        <v>3107</v>
      </c>
      <c r="M3319" t="s">
        <v>10855</v>
      </c>
      <c r="P3319" s="31" t="str">
        <f t="shared" si="156"/>
        <v>Bangladesh Homoeo Pharmacy (Dr. Shonjit Roy)</v>
      </c>
    </row>
    <row r="3320" spans="1:16" hidden="1">
      <c r="A3320" t="str">
        <f t="shared" si="154"/>
        <v>18-484</v>
      </c>
      <c r="B3320">
        <f t="shared" si="155"/>
        <v>18</v>
      </c>
      <c r="C3320">
        <v>484</v>
      </c>
      <c r="D3320" t="s">
        <v>16</v>
      </c>
      <c r="E3320" t="s">
        <v>13422</v>
      </c>
      <c r="F3320">
        <v>11968</v>
      </c>
      <c r="G3320" t="s">
        <v>6350</v>
      </c>
      <c r="H3320">
        <v>1761143038</v>
      </c>
      <c r="I3320" t="s">
        <v>131</v>
      </c>
      <c r="J3320" t="s">
        <v>172</v>
      </c>
      <c r="K3320" t="s">
        <v>152</v>
      </c>
      <c r="L3320" t="s">
        <v>13423</v>
      </c>
      <c r="M3320" t="s">
        <v>13424</v>
      </c>
      <c r="P3320" s="31" t="str">
        <f t="shared" si="156"/>
        <v>Beauty Homoeo Hall (Dr. Md. Altaf  Hossain )</v>
      </c>
    </row>
    <row r="3321" spans="1:16" hidden="1">
      <c r="A3321" t="str">
        <f t="shared" si="154"/>
        <v>19-484</v>
      </c>
      <c r="B3321">
        <f t="shared" si="155"/>
        <v>19</v>
      </c>
      <c r="C3321">
        <v>484</v>
      </c>
      <c r="D3321" t="s">
        <v>16</v>
      </c>
      <c r="E3321" t="s">
        <v>5924</v>
      </c>
      <c r="F3321">
        <v>7087</v>
      </c>
      <c r="G3321" t="s">
        <v>5925</v>
      </c>
      <c r="H3321">
        <v>1713726053</v>
      </c>
      <c r="I3321" t="s">
        <v>3231</v>
      </c>
      <c r="J3321" t="s">
        <v>274</v>
      </c>
      <c r="K3321" t="s">
        <v>133</v>
      </c>
      <c r="L3321" t="s">
        <v>5926</v>
      </c>
      <c r="M3321" t="s">
        <v>5927</v>
      </c>
      <c r="P3321" s="31" t="str">
        <f t="shared" si="156"/>
        <v>Bhai Bhai Homoeo Hall (Dr. Sonjoy Singho)</v>
      </c>
    </row>
    <row r="3322" spans="1:16" hidden="1">
      <c r="A3322" t="str">
        <f t="shared" si="154"/>
        <v>20-484</v>
      </c>
      <c r="B3322">
        <f t="shared" si="155"/>
        <v>20</v>
      </c>
      <c r="C3322">
        <v>484</v>
      </c>
      <c r="D3322" t="s">
        <v>16</v>
      </c>
      <c r="E3322" t="s">
        <v>5945</v>
      </c>
      <c r="F3322">
        <v>7100</v>
      </c>
      <c r="G3322" t="s">
        <v>5946</v>
      </c>
      <c r="H3322">
        <v>1793997841</v>
      </c>
      <c r="I3322" t="s">
        <v>3231</v>
      </c>
      <c r="J3322" t="s">
        <v>274</v>
      </c>
      <c r="K3322" t="s">
        <v>152</v>
      </c>
      <c r="L3322" t="s">
        <v>5944</v>
      </c>
      <c r="M3322" t="s">
        <v>2217</v>
      </c>
      <c r="P3322" s="31" t="str">
        <f t="shared" si="156"/>
        <v>Bhoumik Homoeo Hall (Dr. Mala Roy)</v>
      </c>
    </row>
    <row r="3323" spans="1:16" hidden="1">
      <c r="A3323" t="str">
        <f t="shared" si="154"/>
        <v>21-484</v>
      </c>
      <c r="B3323">
        <f t="shared" si="155"/>
        <v>21</v>
      </c>
      <c r="C3323">
        <v>484</v>
      </c>
      <c r="D3323" t="s">
        <v>16</v>
      </c>
      <c r="E3323" t="s">
        <v>5952</v>
      </c>
      <c r="F3323">
        <v>7106</v>
      </c>
      <c r="G3323" t="s">
        <v>5953</v>
      </c>
      <c r="H3323">
        <v>1715650983</v>
      </c>
      <c r="I3323" t="s">
        <v>3231</v>
      </c>
      <c r="J3323" t="s">
        <v>274</v>
      </c>
      <c r="K3323" t="s">
        <v>133</v>
      </c>
      <c r="L3323" t="s">
        <v>5944</v>
      </c>
      <c r="M3323" t="s">
        <v>2217</v>
      </c>
      <c r="P3323" s="31" t="str">
        <f t="shared" si="156"/>
        <v>Bhupendronath H. Hall (Dr. Bhupendro Nath)</v>
      </c>
    </row>
    <row r="3324" spans="1:16" hidden="1">
      <c r="A3324" t="str">
        <f t="shared" si="154"/>
        <v>22-484</v>
      </c>
      <c r="B3324">
        <f t="shared" si="155"/>
        <v>22</v>
      </c>
      <c r="C3324">
        <v>484</v>
      </c>
      <c r="D3324" t="s">
        <v>16</v>
      </c>
      <c r="E3324" t="s">
        <v>5938</v>
      </c>
      <c r="F3324">
        <v>7095</v>
      </c>
      <c r="G3324" t="s">
        <v>5939</v>
      </c>
      <c r="H3324">
        <v>1734773361</v>
      </c>
      <c r="I3324" t="s">
        <v>3231</v>
      </c>
      <c r="J3324" t="s">
        <v>274</v>
      </c>
      <c r="K3324" t="s">
        <v>152</v>
      </c>
      <c r="L3324" t="s">
        <v>5926</v>
      </c>
      <c r="M3324" t="s">
        <v>5899</v>
      </c>
      <c r="P3324" s="31" t="str">
        <f t="shared" si="156"/>
        <v>Biplob Homoeo Hall (Dr. Biplob Roy)</v>
      </c>
    </row>
    <row r="3325" spans="1:16" hidden="1">
      <c r="A3325" t="str">
        <f t="shared" si="154"/>
        <v>23-484</v>
      </c>
      <c r="B3325">
        <f t="shared" si="155"/>
        <v>23</v>
      </c>
      <c r="C3325">
        <v>484</v>
      </c>
      <c r="D3325" t="s">
        <v>16</v>
      </c>
      <c r="E3325" t="s">
        <v>10017</v>
      </c>
      <c r="F3325">
        <v>10359</v>
      </c>
      <c r="G3325" t="s">
        <v>10018</v>
      </c>
      <c r="H3325">
        <v>1714814073</v>
      </c>
      <c r="I3325" t="s">
        <v>131</v>
      </c>
      <c r="K3325" t="s">
        <v>133</v>
      </c>
      <c r="L3325" t="s">
        <v>5841</v>
      </c>
      <c r="M3325" t="s">
        <v>10019</v>
      </c>
      <c r="P3325" s="31" t="str">
        <f t="shared" si="156"/>
        <v>Birgonj Homoeo Hall (Dr.Md.Momtaj Ali)</v>
      </c>
    </row>
    <row r="3326" spans="1:16" hidden="1">
      <c r="A3326" t="str">
        <f t="shared" si="154"/>
        <v>24-484</v>
      </c>
      <c r="B3326">
        <f t="shared" si="155"/>
        <v>24</v>
      </c>
      <c r="C3326">
        <v>484</v>
      </c>
      <c r="D3326" t="s">
        <v>16</v>
      </c>
      <c r="E3326" t="s">
        <v>10851</v>
      </c>
      <c r="F3326">
        <v>10798</v>
      </c>
      <c r="G3326" t="s">
        <v>460</v>
      </c>
      <c r="H3326">
        <v>1824235392</v>
      </c>
      <c r="I3326" t="s">
        <v>131</v>
      </c>
      <c r="J3326" t="s">
        <v>2596</v>
      </c>
      <c r="K3326" t="s">
        <v>138</v>
      </c>
      <c r="L3326" t="s">
        <v>10852</v>
      </c>
      <c r="M3326" t="s">
        <v>10853</v>
      </c>
      <c r="P3326" s="31" t="str">
        <f t="shared" si="156"/>
        <v>Bismillah Homoeo Hall (Dr. Shakib Alam)</v>
      </c>
    </row>
    <row r="3327" spans="1:16" hidden="1">
      <c r="A3327" t="str">
        <f t="shared" si="154"/>
        <v>25-484</v>
      </c>
      <c r="B3327">
        <f t="shared" si="155"/>
        <v>25</v>
      </c>
      <c r="C3327">
        <v>484</v>
      </c>
      <c r="D3327" t="s">
        <v>16</v>
      </c>
      <c r="E3327" t="s">
        <v>16196</v>
      </c>
      <c r="F3327">
        <v>13302</v>
      </c>
      <c r="G3327" t="s">
        <v>16197</v>
      </c>
      <c r="H3327">
        <v>1755190095</v>
      </c>
      <c r="I3327" t="s">
        <v>131</v>
      </c>
      <c r="J3327" t="s">
        <v>274</v>
      </c>
      <c r="K3327" t="s">
        <v>138</v>
      </c>
      <c r="L3327" t="s">
        <v>1359</v>
      </c>
      <c r="M3327" t="s">
        <v>16198</v>
      </c>
      <c r="P3327" s="31" t="str">
        <f t="shared" si="156"/>
        <v>Bithika Homoeo Hall (Dijendro Nath)</v>
      </c>
    </row>
    <row r="3328" spans="1:16" hidden="1">
      <c r="A3328" t="str">
        <f t="shared" si="154"/>
        <v>26-484</v>
      </c>
      <c r="B3328">
        <f t="shared" si="155"/>
        <v>26</v>
      </c>
      <c r="C3328">
        <v>484</v>
      </c>
      <c r="D3328" t="s">
        <v>16</v>
      </c>
      <c r="E3328" t="s">
        <v>5940</v>
      </c>
      <c r="F3328">
        <v>7096</v>
      </c>
      <c r="G3328" t="s">
        <v>5941</v>
      </c>
      <c r="H3328">
        <v>1737110365</v>
      </c>
      <c r="I3328" t="s">
        <v>3231</v>
      </c>
      <c r="J3328" t="s">
        <v>274</v>
      </c>
      <c r="K3328" t="s">
        <v>133</v>
      </c>
      <c r="L3328" t="s">
        <v>5926</v>
      </c>
      <c r="M3328" t="s">
        <v>5942</v>
      </c>
      <c r="P3328" s="31" t="str">
        <f t="shared" si="156"/>
        <v>Chandra Homoeo Hall (Dr. Biresh Chandra)</v>
      </c>
    </row>
    <row r="3329" spans="1:16" hidden="1">
      <c r="A3329" t="str">
        <f t="shared" si="154"/>
        <v>27-484</v>
      </c>
      <c r="B3329">
        <f t="shared" si="155"/>
        <v>27</v>
      </c>
      <c r="C3329">
        <v>484</v>
      </c>
      <c r="D3329" t="s">
        <v>16</v>
      </c>
      <c r="E3329" t="s">
        <v>11216</v>
      </c>
      <c r="F3329">
        <v>10937</v>
      </c>
      <c r="G3329" t="s">
        <v>3845</v>
      </c>
      <c r="H3329">
        <v>1721272858</v>
      </c>
      <c r="I3329" t="s">
        <v>131</v>
      </c>
      <c r="J3329" t="s">
        <v>172</v>
      </c>
      <c r="K3329" t="s">
        <v>138</v>
      </c>
      <c r="L3329" t="s">
        <v>10789</v>
      </c>
      <c r="M3329" t="s">
        <v>19080</v>
      </c>
      <c r="P3329" s="31" t="str">
        <f t="shared" si="156"/>
        <v>Chawdhury Homoeo Hall (Dr.Arifur Rahman)</v>
      </c>
    </row>
    <row r="3330" spans="1:16" hidden="1">
      <c r="A3330" t="str">
        <f t="shared" ref="A3330:A3393" si="157">B3330&amp;"-"&amp;C3330</f>
        <v>28-484</v>
      </c>
      <c r="B3330">
        <f t="shared" ref="B3330:B3393" si="158">IF(C3330=C3329,B3329+1,1)</f>
        <v>28</v>
      </c>
      <c r="C3330">
        <v>484</v>
      </c>
      <c r="D3330" t="s">
        <v>16</v>
      </c>
      <c r="E3330" t="s">
        <v>5917</v>
      </c>
      <c r="F3330">
        <v>7080</v>
      </c>
      <c r="G3330" t="s">
        <v>1267</v>
      </c>
      <c r="H3330">
        <v>1720802690</v>
      </c>
      <c r="I3330" t="s">
        <v>3231</v>
      </c>
      <c r="J3330" t="s">
        <v>230</v>
      </c>
      <c r="K3330" t="s">
        <v>3290</v>
      </c>
      <c r="L3330" t="s">
        <v>11</v>
      </c>
      <c r="M3330" t="s">
        <v>1237</v>
      </c>
      <c r="P3330" s="31" t="str">
        <f t="shared" ref="P3330:P3393" si="159">PROPER(G3330&amp;" ("&amp;E3330&amp;")")</f>
        <v>City Homoeo Hall (Dr. Toslim Udeen)</v>
      </c>
    </row>
    <row r="3331" spans="1:16" hidden="1">
      <c r="A3331" t="str">
        <f t="shared" si="157"/>
        <v>29-484</v>
      </c>
      <c r="B3331">
        <f t="shared" si="158"/>
        <v>29</v>
      </c>
      <c r="C3331">
        <v>484</v>
      </c>
      <c r="D3331" t="s">
        <v>16</v>
      </c>
      <c r="E3331" t="s">
        <v>5869</v>
      </c>
      <c r="F3331">
        <v>7047</v>
      </c>
      <c r="G3331" t="s">
        <v>5870</v>
      </c>
      <c r="H3331">
        <v>1738240373</v>
      </c>
      <c r="I3331" t="s">
        <v>3231</v>
      </c>
      <c r="J3331" t="s">
        <v>172</v>
      </c>
      <c r="K3331" t="s">
        <v>133</v>
      </c>
      <c r="L3331" t="s">
        <v>5867</v>
      </c>
      <c r="M3331" t="s">
        <v>5871</v>
      </c>
      <c r="P3331" s="31" t="str">
        <f t="shared" si="159"/>
        <v>Classec Homoeo Health Care (Dr. Md. Shohel Rana)</v>
      </c>
    </row>
    <row r="3332" spans="1:16" hidden="1">
      <c r="A3332" t="str">
        <f t="shared" si="157"/>
        <v>30-484</v>
      </c>
      <c r="B3332">
        <f t="shared" si="158"/>
        <v>30</v>
      </c>
      <c r="C3332">
        <v>484</v>
      </c>
      <c r="D3332" t="s">
        <v>16</v>
      </c>
      <c r="E3332" t="s">
        <v>5919</v>
      </c>
      <c r="F3332">
        <v>7082</v>
      </c>
      <c r="G3332" t="s">
        <v>226</v>
      </c>
      <c r="H3332">
        <v>1719003611</v>
      </c>
      <c r="I3332" t="s">
        <v>3231</v>
      </c>
      <c r="J3332" t="s">
        <v>230</v>
      </c>
      <c r="K3332" t="s">
        <v>152</v>
      </c>
      <c r="L3332" t="s">
        <v>11</v>
      </c>
      <c r="M3332" t="s">
        <v>5920</v>
      </c>
      <c r="P3332" s="31" t="str">
        <f t="shared" si="159"/>
        <v>Cure Homoeo Hall (Dr. Sajjad Hossain)</v>
      </c>
    </row>
    <row r="3333" spans="1:16" hidden="1">
      <c r="A3333" t="str">
        <f t="shared" si="157"/>
        <v>31-484</v>
      </c>
      <c r="B3333">
        <f t="shared" si="158"/>
        <v>31</v>
      </c>
      <c r="C3333">
        <v>484</v>
      </c>
      <c r="D3333" t="s">
        <v>16</v>
      </c>
      <c r="E3333" t="s">
        <v>12540</v>
      </c>
      <c r="F3333">
        <v>15034</v>
      </c>
      <c r="G3333" t="s">
        <v>17552</v>
      </c>
      <c r="H3333">
        <v>1723216095</v>
      </c>
      <c r="I3333" t="s">
        <v>131</v>
      </c>
      <c r="J3333" t="s">
        <v>132</v>
      </c>
      <c r="K3333" t="s">
        <v>152</v>
      </c>
      <c r="L3333" t="s">
        <v>5867</v>
      </c>
      <c r="M3333" t="s">
        <v>17553</v>
      </c>
      <c r="P3333" s="31" t="str">
        <f t="shared" si="159"/>
        <v>Darush-Shefa Homoeo Hall  (Dr. Rehena Akter Ranu)</v>
      </c>
    </row>
    <row r="3334" spans="1:16" hidden="1">
      <c r="A3334" t="str">
        <f t="shared" si="157"/>
        <v>32-484</v>
      </c>
      <c r="B3334">
        <f t="shared" si="158"/>
        <v>32</v>
      </c>
      <c r="C3334">
        <v>484</v>
      </c>
      <c r="D3334" t="s">
        <v>16</v>
      </c>
      <c r="E3334" t="s">
        <v>5910</v>
      </c>
      <c r="F3334">
        <v>7077</v>
      </c>
      <c r="G3334" t="s">
        <v>3319</v>
      </c>
      <c r="H3334">
        <v>1736200682</v>
      </c>
      <c r="I3334" t="s">
        <v>3231</v>
      </c>
      <c r="J3334" t="s">
        <v>230</v>
      </c>
      <c r="K3334" t="s">
        <v>152</v>
      </c>
      <c r="L3334" t="s">
        <v>11</v>
      </c>
      <c r="M3334" t="s">
        <v>5911</v>
      </c>
      <c r="N3334" t="s">
        <v>10985</v>
      </c>
      <c r="O3334" t="s">
        <v>10986</v>
      </c>
      <c r="P3334" s="31" t="str">
        <f t="shared" si="159"/>
        <v>Debonath Homoeo Hall (Dr. Bipin Debonath)</v>
      </c>
    </row>
    <row r="3335" spans="1:16" hidden="1">
      <c r="A3335" t="str">
        <f t="shared" si="157"/>
        <v>33-484</v>
      </c>
      <c r="B3335">
        <f t="shared" si="158"/>
        <v>33</v>
      </c>
      <c r="C3335">
        <v>484</v>
      </c>
      <c r="D3335" t="s">
        <v>16</v>
      </c>
      <c r="E3335" t="s">
        <v>12731</v>
      </c>
      <c r="F3335">
        <v>11668</v>
      </c>
      <c r="G3335" t="s">
        <v>12732</v>
      </c>
      <c r="H3335">
        <v>1756635544</v>
      </c>
      <c r="I3335" t="s">
        <v>131</v>
      </c>
      <c r="J3335" t="s">
        <v>274</v>
      </c>
      <c r="K3335" t="s">
        <v>133</v>
      </c>
      <c r="L3335" t="s">
        <v>12733</v>
      </c>
      <c r="M3335" t="s">
        <v>1359</v>
      </c>
      <c r="P3335" s="31" t="str">
        <f t="shared" si="159"/>
        <v>Faruk Homoeo Hall (Dr.Md.Faruk)</v>
      </c>
    </row>
    <row r="3336" spans="1:16" hidden="1">
      <c r="A3336" t="str">
        <f t="shared" si="157"/>
        <v>34-484</v>
      </c>
      <c r="B3336">
        <f t="shared" si="158"/>
        <v>34</v>
      </c>
      <c r="C3336">
        <v>484</v>
      </c>
      <c r="D3336" t="s">
        <v>16</v>
      </c>
      <c r="E3336" t="s">
        <v>11213</v>
      </c>
      <c r="F3336">
        <v>10936</v>
      </c>
      <c r="G3336" t="s">
        <v>11214</v>
      </c>
      <c r="H3336">
        <v>1728638141</v>
      </c>
      <c r="I3336" t="s">
        <v>131</v>
      </c>
      <c r="J3336" t="s">
        <v>172</v>
      </c>
      <c r="K3336" t="s">
        <v>138</v>
      </c>
      <c r="L3336" t="s">
        <v>10789</v>
      </c>
      <c r="M3336" t="s">
        <v>11215</v>
      </c>
      <c r="P3336" s="31" t="str">
        <f t="shared" si="159"/>
        <v>Firoj Homoeo Hall (Dr.Hafeez Md Firoj Kobir)</v>
      </c>
    </row>
    <row r="3337" spans="1:16" hidden="1">
      <c r="A3337" t="str">
        <f t="shared" si="157"/>
        <v>35-484</v>
      </c>
      <c r="B3337">
        <f t="shared" si="158"/>
        <v>35</v>
      </c>
      <c r="C3337">
        <v>484</v>
      </c>
      <c r="D3337" t="s">
        <v>16</v>
      </c>
      <c r="E3337" t="s">
        <v>16199</v>
      </c>
      <c r="F3337">
        <v>13303</v>
      </c>
      <c r="G3337" t="s">
        <v>16200</v>
      </c>
      <c r="H3337">
        <v>1770803737</v>
      </c>
      <c r="I3337" t="s">
        <v>131</v>
      </c>
      <c r="J3337" t="s">
        <v>172</v>
      </c>
      <c r="K3337" t="s">
        <v>1315</v>
      </c>
      <c r="L3337" t="s">
        <v>5926</v>
      </c>
      <c r="M3337" t="s">
        <v>16201</v>
      </c>
      <c r="P3337" s="31" t="str">
        <f t="shared" si="159"/>
        <v>Gobindo Homoeo Hall (Dr. Gobindo Chandro Roy)</v>
      </c>
    </row>
    <row r="3338" spans="1:16" hidden="1">
      <c r="A3338" t="str">
        <f t="shared" si="157"/>
        <v>36-484</v>
      </c>
      <c r="B3338">
        <f t="shared" si="158"/>
        <v>36</v>
      </c>
      <c r="C3338">
        <v>484</v>
      </c>
      <c r="D3338" t="s">
        <v>16</v>
      </c>
      <c r="E3338" t="s">
        <v>5907</v>
      </c>
      <c r="F3338">
        <v>7076</v>
      </c>
      <c r="G3338" t="s">
        <v>5908</v>
      </c>
      <c r="H3338">
        <v>1818330147</v>
      </c>
      <c r="I3338" t="s">
        <v>3231</v>
      </c>
      <c r="J3338" t="s">
        <v>230</v>
      </c>
      <c r="K3338" t="s">
        <v>138</v>
      </c>
      <c r="L3338" t="s">
        <v>11</v>
      </c>
      <c r="M3338" t="s">
        <v>5909</v>
      </c>
      <c r="P3338" s="31" t="str">
        <f t="shared" si="159"/>
        <v>Homoeo Cikitshaloy (Dr. Tojammel Haque)</v>
      </c>
    </row>
    <row r="3339" spans="1:16" hidden="1">
      <c r="A3339" t="str">
        <f t="shared" si="157"/>
        <v>37-484</v>
      </c>
      <c r="B3339">
        <f t="shared" si="158"/>
        <v>37</v>
      </c>
      <c r="C3339">
        <v>484</v>
      </c>
      <c r="D3339" t="s">
        <v>16</v>
      </c>
      <c r="E3339" t="s">
        <v>5923</v>
      </c>
      <c r="F3339">
        <v>7085</v>
      </c>
      <c r="G3339" t="s">
        <v>5908</v>
      </c>
      <c r="H3339">
        <v>1721416480</v>
      </c>
      <c r="I3339" t="s">
        <v>3231</v>
      </c>
      <c r="J3339" t="s">
        <v>230</v>
      </c>
      <c r="K3339" t="s">
        <v>152</v>
      </c>
      <c r="L3339" t="s">
        <v>11</v>
      </c>
      <c r="M3339" t="s">
        <v>5920</v>
      </c>
      <c r="P3339" s="31" t="str">
        <f t="shared" si="159"/>
        <v>Homoeo Cikitshaloy (Dr. Syamkumar Roy)</v>
      </c>
    </row>
    <row r="3340" spans="1:16" hidden="1">
      <c r="A3340" t="str">
        <f t="shared" si="157"/>
        <v>38-484</v>
      </c>
      <c r="B3340">
        <f t="shared" si="158"/>
        <v>38</v>
      </c>
      <c r="C3340">
        <v>484</v>
      </c>
      <c r="D3340" t="s">
        <v>16</v>
      </c>
      <c r="E3340" t="s">
        <v>5943</v>
      </c>
      <c r="F3340">
        <v>7097</v>
      </c>
      <c r="G3340" t="s">
        <v>5908</v>
      </c>
      <c r="H3340">
        <v>1737540425</v>
      </c>
      <c r="I3340" t="s">
        <v>3231</v>
      </c>
      <c r="J3340" t="s">
        <v>274</v>
      </c>
      <c r="K3340" t="s">
        <v>3290</v>
      </c>
      <c r="L3340" t="s">
        <v>5944</v>
      </c>
      <c r="M3340" t="s">
        <v>5850</v>
      </c>
      <c r="P3340" s="31" t="str">
        <f t="shared" si="159"/>
        <v>Homoeo Cikitshaloy (Dr. Jahidul Islam)</v>
      </c>
    </row>
    <row r="3341" spans="1:16" hidden="1">
      <c r="A3341" t="str">
        <f t="shared" si="157"/>
        <v>39-484</v>
      </c>
      <c r="B3341">
        <f t="shared" si="158"/>
        <v>39</v>
      </c>
      <c r="C3341">
        <v>484</v>
      </c>
      <c r="D3341" t="s">
        <v>16</v>
      </c>
      <c r="E3341" t="s">
        <v>5930</v>
      </c>
      <c r="F3341">
        <v>7091</v>
      </c>
      <c r="G3341" t="s">
        <v>542</v>
      </c>
      <c r="H3341">
        <v>1725302835</v>
      </c>
      <c r="I3341" t="s">
        <v>3231</v>
      </c>
      <c r="J3341" t="s">
        <v>274</v>
      </c>
      <c r="K3341" t="s">
        <v>138</v>
      </c>
      <c r="L3341" t="s">
        <v>5926</v>
      </c>
      <c r="M3341" t="s">
        <v>5885</v>
      </c>
      <c r="P3341" s="31" t="str">
        <f t="shared" si="159"/>
        <v>Ideal Homoeo Hall (Dr. Mrittunjoy Roy)</v>
      </c>
    </row>
    <row r="3342" spans="1:16" hidden="1">
      <c r="A3342" t="str">
        <f t="shared" si="157"/>
        <v>40-484</v>
      </c>
      <c r="B3342">
        <f t="shared" si="158"/>
        <v>40</v>
      </c>
      <c r="C3342">
        <v>484</v>
      </c>
      <c r="D3342" t="s">
        <v>16</v>
      </c>
      <c r="E3342" t="s">
        <v>5861</v>
      </c>
      <c r="F3342">
        <v>7036</v>
      </c>
      <c r="G3342" t="s">
        <v>149</v>
      </c>
      <c r="H3342">
        <v>1781055043</v>
      </c>
      <c r="I3342" t="s">
        <v>3231</v>
      </c>
      <c r="J3342" t="s">
        <v>132</v>
      </c>
      <c r="K3342" t="s">
        <v>133</v>
      </c>
      <c r="L3342" t="s">
        <v>5841</v>
      </c>
      <c r="M3342" t="s">
        <v>5862</v>
      </c>
      <c r="P3342" s="31" t="str">
        <f t="shared" si="159"/>
        <v>Islamia Homoeo Hall (Dr. Abdul Halim)</v>
      </c>
    </row>
    <row r="3343" spans="1:16" hidden="1">
      <c r="A3343" t="str">
        <f t="shared" si="157"/>
        <v>41-484</v>
      </c>
      <c r="B3343">
        <f t="shared" si="158"/>
        <v>41</v>
      </c>
      <c r="C3343">
        <v>484</v>
      </c>
      <c r="D3343" t="s">
        <v>16</v>
      </c>
      <c r="E3343" t="s">
        <v>10093</v>
      </c>
      <c r="F3343">
        <v>10398</v>
      </c>
      <c r="G3343" t="s">
        <v>10094</v>
      </c>
      <c r="H3343">
        <v>1722885828</v>
      </c>
      <c r="I3343" t="s">
        <v>10095</v>
      </c>
      <c r="K3343" t="s">
        <v>152</v>
      </c>
      <c r="L3343" t="s">
        <v>5841</v>
      </c>
      <c r="M3343" t="s">
        <v>10096</v>
      </c>
      <c r="P3343" s="31" t="str">
        <f t="shared" si="159"/>
        <v>Jaman Homoeo  Hall (Dr. Md. Nurujjaman)</v>
      </c>
    </row>
    <row r="3344" spans="1:16" hidden="1">
      <c r="A3344" t="str">
        <f t="shared" si="157"/>
        <v>42-484</v>
      </c>
      <c r="B3344">
        <f t="shared" si="158"/>
        <v>42</v>
      </c>
      <c r="C3344">
        <v>484</v>
      </c>
      <c r="D3344" t="s">
        <v>16</v>
      </c>
      <c r="E3344" t="s">
        <v>12734</v>
      </c>
      <c r="F3344">
        <v>11669</v>
      </c>
      <c r="G3344" t="s">
        <v>12735</v>
      </c>
      <c r="H3344">
        <v>1773538857</v>
      </c>
      <c r="I3344" t="s">
        <v>131</v>
      </c>
      <c r="J3344" t="s">
        <v>397</v>
      </c>
      <c r="K3344" t="s">
        <v>133</v>
      </c>
      <c r="L3344" t="s">
        <v>12736</v>
      </c>
      <c r="M3344" t="s">
        <v>12737</v>
      </c>
      <c r="P3344" s="31" t="str">
        <f t="shared" si="159"/>
        <v>Jogot Homoeo Hall (Dr.Jogot Chandra Roy)</v>
      </c>
    </row>
    <row r="3345" spans="1:16" hidden="1">
      <c r="A3345" t="str">
        <f t="shared" si="157"/>
        <v>43-484</v>
      </c>
      <c r="B3345">
        <f t="shared" si="158"/>
        <v>43</v>
      </c>
      <c r="C3345">
        <v>484</v>
      </c>
      <c r="D3345" t="s">
        <v>16</v>
      </c>
      <c r="E3345" t="s">
        <v>5882</v>
      </c>
      <c r="F3345">
        <v>7058</v>
      </c>
      <c r="G3345" t="s">
        <v>1765</v>
      </c>
      <c r="H3345">
        <v>1734868852</v>
      </c>
      <c r="I3345" t="s">
        <v>3231</v>
      </c>
      <c r="J3345" t="s">
        <v>397</v>
      </c>
      <c r="K3345" t="s">
        <v>133</v>
      </c>
      <c r="L3345" t="s">
        <v>5876</v>
      </c>
      <c r="M3345" t="s">
        <v>5883</v>
      </c>
      <c r="P3345" s="31" t="str">
        <f t="shared" si="159"/>
        <v>Jononi Homoeo Hall (Dr. Topon Kumar)</v>
      </c>
    </row>
    <row r="3346" spans="1:16" hidden="1">
      <c r="A3346" t="str">
        <f t="shared" si="157"/>
        <v>44-484</v>
      </c>
      <c r="B3346">
        <f t="shared" si="158"/>
        <v>44</v>
      </c>
      <c r="C3346">
        <v>484</v>
      </c>
      <c r="D3346" t="s">
        <v>16</v>
      </c>
      <c r="E3346" t="s">
        <v>12744</v>
      </c>
      <c r="F3346">
        <v>11673</v>
      </c>
      <c r="G3346" t="s">
        <v>835</v>
      </c>
      <c r="H3346">
        <v>1774968522</v>
      </c>
      <c r="I3346" t="s">
        <v>131</v>
      </c>
      <c r="J3346" t="s">
        <v>397</v>
      </c>
      <c r="K3346" t="s">
        <v>133</v>
      </c>
      <c r="L3346" t="s">
        <v>12736</v>
      </c>
      <c r="M3346" t="s">
        <v>5885</v>
      </c>
      <c r="P3346" s="31" t="str">
        <f t="shared" si="159"/>
        <v>Joti Homoeo Hall (Dr. Dilip Kumar Roy)</v>
      </c>
    </row>
    <row r="3347" spans="1:16" hidden="1">
      <c r="A3347" t="str">
        <f t="shared" si="157"/>
        <v>45-484</v>
      </c>
      <c r="B3347">
        <f t="shared" si="158"/>
        <v>45</v>
      </c>
      <c r="C3347">
        <v>484</v>
      </c>
      <c r="D3347" t="s">
        <v>16</v>
      </c>
      <c r="E3347" t="s">
        <v>17548</v>
      </c>
      <c r="F3347">
        <v>15032</v>
      </c>
      <c r="G3347" t="s">
        <v>17549</v>
      </c>
      <c r="H3347">
        <v>1719540343</v>
      </c>
      <c r="I3347" t="s">
        <v>131</v>
      </c>
      <c r="J3347" t="s">
        <v>397</v>
      </c>
      <c r="K3347" t="s">
        <v>152</v>
      </c>
      <c r="L3347" t="s">
        <v>17546</v>
      </c>
      <c r="M3347" t="s">
        <v>17550</v>
      </c>
      <c r="P3347" s="31" t="str">
        <f t="shared" si="159"/>
        <v>Khademul Homoeo Monzil  (Dr.Mobinul Islam)</v>
      </c>
    </row>
    <row r="3348" spans="1:16" hidden="1">
      <c r="A3348" t="str">
        <f t="shared" si="157"/>
        <v>46-484</v>
      </c>
      <c r="B3348">
        <f t="shared" si="158"/>
        <v>46</v>
      </c>
      <c r="C3348">
        <v>484</v>
      </c>
      <c r="D3348" t="s">
        <v>16</v>
      </c>
      <c r="E3348" t="s">
        <v>5856</v>
      </c>
      <c r="F3348">
        <v>7032</v>
      </c>
      <c r="G3348" t="s">
        <v>5857</v>
      </c>
      <c r="H3348">
        <v>1719419686</v>
      </c>
      <c r="I3348" t="s">
        <v>3231</v>
      </c>
      <c r="J3348" t="s">
        <v>132</v>
      </c>
      <c r="K3348" t="s">
        <v>133</v>
      </c>
      <c r="L3348" t="s">
        <v>5841</v>
      </c>
      <c r="M3348" t="s">
        <v>5858</v>
      </c>
      <c r="P3348" s="31" t="str">
        <f t="shared" si="159"/>
        <v>Kobita Homoeo Hall (Dr. Bikas Ronjon Debsarma)</v>
      </c>
    </row>
    <row r="3349" spans="1:16" hidden="1">
      <c r="A3349" t="str">
        <f t="shared" si="157"/>
        <v>47-484</v>
      </c>
      <c r="B3349">
        <f t="shared" si="158"/>
        <v>47</v>
      </c>
      <c r="C3349">
        <v>484</v>
      </c>
      <c r="D3349" t="s">
        <v>16</v>
      </c>
      <c r="E3349" t="s">
        <v>17796</v>
      </c>
      <c r="F3349">
        <v>15413</v>
      </c>
      <c r="G3349" t="s">
        <v>17797</v>
      </c>
      <c r="H3349">
        <v>1720264019</v>
      </c>
      <c r="I3349" t="s">
        <v>131</v>
      </c>
      <c r="J3349" t="s">
        <v>17037</v>
      </c>
      <c r="K3349" t="s">
        <v>133</v>
      </c>
      <c r="L3349" t="s">
        <v>11</v>
      </c>
      <c r="M3349" t="s">
        <v>15523</v>
      </c>
      <c r="P3349" s="31" t="str">
        <f t="shared" si="159"/>
        <v>Ma Classic Ho Chiktshaloy (Dr Rofiquil Islam)</v>
      </c>
    </row>
    <row r="3350" spans="1:16" hidden="1">
      <c r="A3350" t="str">
        <f t="shared" si="157"/>
        <v>48-484</v>
      </c>
      <c r="B3350">
        <f t="shared" si="158"/>
        <v>48</v>
      </c>
      <c r="C3350">
        <v>484</v>
      </c>
      <c r="D3350" t="s">
        <v>16</v>
      </c>
      <c r="E3350" t="s">
        <v>10044</v>
      </c>
      <c r="F3350">
        <v>15035</v>
      </c>
      <c r="G3350" t="s">
        <v>17554</v>
      </c>
      <c r="H3350">
        <v>1717013057</v>
      </c>
      <c r="I3350" t="s">
        <v>131</v>
      </c>
      <c r="J3350" t="s">
        <v>132</v>
      </c>
      <c r="K3350" t="s">
        <v>152</v>
      </c>
      <c r="L3350" t="s">
        <v>5867</v>
      </c>
      <c r="M3350" t="s">
        <v>17555</v>
      </c>
      <c r="P3350" s="31" t="str">
        <f t="shared" si="159"/>
        <v>Maa Babar Dowa Homoeopathy Chikitsaloy  (Dr. K.M.Monowar Hossain)</v>
      </c>
    </row>
    <row r="3351" spans="1:16" hidden="1">
      <c r="A3351" t="str">
        <f t="shared" si="157"/>
        <v>49-484</v>
      </c>
      <c r="B3351">
        <f t="shared" si="158"/>
        <v>49</v>
      </c>
      <c r="C3351">
        <v>484</v>
      </c>
      <c r="D3351" t="s">
        <v>16</v>
      </c>
      <c r="E3351" t="s">
        <v>13427</v>
      </c>
      <c r="F3351">
        <v>11970</v>
      </c>
      <c r="G3351" t="s">
        <v>13428</v>
      </c>
      <c r="H3351">
        <v>1714623973</v>
      </c>
      <c r="I3351" t="s">
        <v>131</v>
      </c>
      <c r="J3351" t="s">
        <v>13429</v>
      </c>
      <c r="K3351" t="s">
        <v>133</v>
      </c>
      <c r="L3351" t="s">
        <v>13423</v>
      </c>
      <c r="M3351" t="s">
        <v>13430</v>
      </c>
      <c r="P3351" s="31" t="str">
        <f t="shared" si="159"/>
        <v>Maa Homoeo  Hall (Dr. Md. Momtaj Alli)</v>
      </c>
    </row>
    <row r="3352" spans="1:16" hidden="1">
      <c r="A3352" t="str">
        <f t="shared" si="157"/>
        <v>50-484</v>
      </c>
      <c r="B3352">
        <f t="shared" si="158"/>
        <v>50</v>
      </c>
      <c r="C3352">
        <v>484</v>
      </c>
      <c r="D3352" t="s">
        <v>16</v>
      </c>
      <c r="E3352" t="s">
        <v>13431</v>
      </c>
      <c r="F3352">
        <v>11971</v>
      </c>
      <c r="G3352" t="s">
        <v>13428</v>
      </c>
      <c r="H3352">
        <v>1303214176</v>
      </c>
      <c r="I3352" t="s">
        <v>131</v>
      </c>
      <c r="J3352" t="s">
        <v>172</v>
      </c>
      <c r="K3352" t="s">
        <v>152</v>
      </c>
      <c r="L3352" t="s">
        <v>13423</v>
      </c>
      <c r="M3352" t="s">
        <v>13432</v>
      </c>
      <c r="P3352" s="31" t="str">
        <f t="shared" si="159"/>
        <v>Maa Homoeo  Hall (Dr. Apon Chandra Roy)</v>
      </c>
    </row>
    <row r="3353" spans="1:16" hidden="1">
      <c r="A3353" t="str">
        <f t="shared" si="157"/>
        <v>51-484</v>
      </c>
      <c r="B3353">
        <f t="shared" si="158"/>
        <v>51</v>
      </c>
      <c r="C3353">
        <v>484</v>
      </c>
      <c r="D3353" t="s">
        <v>16</v>
      </c>
      <c r="E3353" t="s">
        <v>5875</v>
      </c>
      <c r="F3353">
        <v>7055</v>
      </c>
      <c r="G3353" t="s">
        <v>1111</v>
      </c>
      <c r="H3353">
        <v>1723893263</v>
      </c>
      <c r="I3353" t="s">
        <v>3231</v>
      </c>
      <c r="J3353" t="s">
        <v>397</v>
      </c>
      <c r="K3353" t="s">
        <v>133</v>
      </c>
      <c r="L3353" t="s">
        <v>5876</v>
      </c>
      <c r="M3353" t="s">
        <v>5877</v>
      </c>
      <c r="P3353" s="31" t="str">
        <f t="shared" si="159"/>
        <v>Maa Homoeo Hall (Dr. Amit Chandra Roy)</v>
      </c>
    </row>
    <row r="3354" spans="1:16" hidden="1">
      <c r="A3354" t="str">
        <f t="shared" si="157"/>
        <v>52-484</v>
      </c>
      <c r="B3354">
        <f t="shared" si="158"/>
        <v>52</v>
      </c>
      <c r="C3354">
        <v>484</v>
      </c>
      <c r="D3354" t="s">
        <v>16</v>
      </c>
      <c r="E3354" t="s">
        <v>5900</v>
      </c>
      <c r="F3354">
        <v>7067</v>
      </c>
      <c r="G3354" t="s">
        <v>1111</v>
      </c>
      <c r="H3354">
        <v>1796132288</v>
      </c>
      <c r="I3354" t="s">
        <v>3231</v>
      </c>
      <c r="J3354" t="s">
        <v>397</v>
      </c>
      <c r="K3354" t="s">
        <v>152</v>
      </c>
      <c r="L3354" t="s">
        <v>5876</v>
      </c>
      <c r="M3354" t="s">
        <v>5901</v>
      </c>
      <c r="P3354" s="31" t="str">
        <f t="shared" si="159"/>
        <v>Maa Homoeo Hall (Dr. Horipodo Roy)</v>
      </c>
    </row>
    <row r="3355" spans="1:16" hidden="1">
      <c r="A3355" t="str">
        <f t="shared" si="157"/>
        <v>53-484</v>
      </c>
      <c r="B3355">
        <f t="shared" si="158"/>
        <v>53</v>
      </c>
      <c r="C3355">
        <v>484</v>
      </c>
      <c r="D3355" t="s">
        <v>16</v>
      </c>
      <c r="E3355" t="s">
        <v>12740</v>
      </c>
      <c r="F3355">
        <v>11671</v>
      </c>
      <c r="G3355" t="s">
        <v>12741</v>
      </c>
      <c r="H3355">
        <v>1716674904</v>
      </c>
      <c r="I3355" t="s">
        <v>131</v>
      </c>
      <c r="J3355" t="s">
        <v>397</v>
      </c>
      <c r="K3355" t="s">
        <v>133</v>
      </c>
      <c r="L3355" t="s">
        <v>12736</v>
      </c>
      <c r="M3355" t="s">
        <v>1332</v>
      </c>
      <c r="P3355" s="31" t="str">
        <f t="shared" si="159"/>
        <v>Mirmoy Homoeo Hall  (Dr.Romes Roy)</v>
      </c>
    </row>
    <row r="3356" spans="1:16" hidden="1">
      <c r="A3356" t="str">
        <f t="shared" si="157"/>
        <v>54-484</v>
      </c>
      <c r="B3356">
        <f t="shared" si="158"/>
        <v>54</v>
      </c>
      <c r="C3356">
        <v>484</v>
      </c>
      <c r="D3356" t="s">
        <v>16</v>
      </c>
      <c r="E3356" t="s">
        <v>5880</v>
      </c>
      <c r="F3356">
        <v>7057</v>
      </c>
      <c r="G3356" t="s">
        <v>356</v>
      </c>
      <c r="H3356">
        <v>1729617480</v>
      </c>
      <c r="I3356" t="s">
        <v>3231</v>
      </c>
      <c r="J3356" t="s">
        <v>397</v>
      </c>
      <c r="K3356" t="s">
        <v>152</v>
      </c>
      <c r="L3356" t="s">
        <v>5876</v>
      </c>
      <c r="M3356" t="s">
        <v>5881</v>
      </c>
      <c r="P3356" s="31" t="str">
        <f t="shared" si="159"/>
        <v>Modern Homoeo Hall (Dr. Sotendro Roy)</v>
      </c>
    </row>
    <row r="3357" spans="1:16" hidden="1">
      <c r="A3357" t="str">
        <f t="shared" si="157"/>
        <v>55-484</v>
      </c>
      <c r="B3357">
        <f t="shared" si="158"/>
        <v>55</v>
      </c>
      <c r="C3357">
        <v>484</v>
      </c>
      <c r="D3357" t="s">
        <v>16</v>
      </c>
      <c r="E3357" t="s">
        <v>5872</v>
      </c>
      <c r="F3357">
        <v>7051</v>
      </c>
      <c r="G3357" t="s">
        <v>356</v>
      </c>
      <c r="H3357">
        <v>1719042207</v>
      </c>
      <c r="I3357" t="s">
        <v>3231</v>
      </c>
      <c r="J3357" t="s">
        <v>172</v>
      </c>
      <c r="K3357" t="s">
        <v>152</v>
      </c>
      <c r="L3357" t="s">
        <v>5873</v>
      </c>
      <c r="M3357" t="s">
        <v>5874</v>
      </c>
      <c r="N3357" t="s">
        <v>10374</v>
      </c>
      <c r="O3357" t="s">
        <v>10418</v>
      </c>
      <c r="P3357" s="31" t="str">
        <f t="shared" si="159"/>
        <v>Modern Homoeo Hall (Dr. Forhad Hossain)</v>
      </c>
    </row>
    <row r="3358" spans="1:16" hidden="1">
      <c r="A3358" t="str">
        <f t="shared" si="157"/>
        <v>56-484</v>
      </c>
      <c r="B3358">
        <f t="shared" si="158"/>
        <v>56</v>
      </c>
      <c r="C3358">
        <v>484</v>
      </c>
      <c r="D3358" t="s">
        <v>16</v>
      </c>
      <c r="E3358" t="s">
        <v>16194</v>
      </c>
      <c r="F3358">
        <v>13301</v>
      </c>
      <c r="G3358" t="s">
        <v>16195</v>
      </c>
      <c r="H3358">
        <v>1719749029</v>
      </c>
      <c r="I3358" t="s">
        <v>131</v>
      </c>
      <c r="J3358" t="s">
        <v>306</v>
      </c>
      <c r="K3358" t="s">
        <v>138</v>
      </c>
      <c r="L3358" t="s">
        <v>5944</v>
      </c>
      <c r="M3358" t="s">
        <v>1453</v>
      </c>
      <c r="P3358" s="31" t="str">
        <f t="shared" si="159"/>
        <v>Mohonto Homoeo Hall (Dr. Romanath Mohonto)</v>
      </c>
    </row>
    <row r="3359" spans="1:16" hidden="1">
      <c r="A3359" t="str">
        <f t="shared" si="157"/>
        <v>57-484</v>
      </c>
      <c r="B3359">
        <f t="shared" si="158"/>
        <v>57</v>
      </c>
      <c r="C3359">
        <v>484</v>
      </c>
      <c r="D3359" t="s">
        <v>16</v>
      </c>
      <c r="E3359" t="s">
        <v>11284</v>
      </c>
      <c r="F3359">
        <v>11027</v>
      </c>
      <c r="G3359" t="s">
        <v>11385</v>
      </c>
      <c r="H3359">
        <v>1934448098</v>
      </c>
      <c r="I3359">
        <v>0</v>
      </c>
      <c r="J3359">
        <v>0</v>
      </c>
      <c r="K3359" t="s">
        <v>138</v>
      </c>
      <c r="L3359" t="s">
        <v>11</v>
      </c>
      <c r="M3359" t="s">
        <v>11</v>
      </c>
      <c r="P3359" s="31" t="str">
        <f t="shared" si="159"/>
        <v>Mpo-Basudeb Chandro Ray-Dinajpur (Self Stock)</v>
      </c>
    </row>
    <row r="3360" spans="1:16" hidden="1">
      <c r="A3360" t="str">
        <f t="shared" si="157"/>
        <v>58-484</v>
      </c>
      <c r="B3360">
        <f t="shared" si="158"/>
        <v>58</v>
      </c>
      <c r="C3360">
        <v>484</v>
      </c>
      <c r="D3360" t="s">
        <v>16</v>
      </c>
      <c r="E3360" t="s">
        <v>10785</v>
      </c>
      <c r="F3360">
        <v>15036</v>
      </c>
      <c r="G3360" t="s">
        <v>17556</v>
      </c>
      <c r="H3360">
        <v>1711357562</v>
      </c>
      <c r="I3360" t="s">
        <v>131</v>
      </c>
      <c r="J3360" t="s">
        <v>230</v>
      </c>
      <c r="K3360" t="s">
        <v>152</v>
      </c>
      <c r="L3360" t="s">
        <v>10786</v>
      </c>
      <c r="M3360" t="s">
        <v>17557</v>
      </c>
      <c r="P3360" s="31" t="str">
        <f t="shared" si="159"/>
        <v>Nazat Homoeo Hall  (Dr. Md. Nazrul Islam)</v>
      </c>
    </row>
    <row r="3361" spans="1:16" hidden="1">
      <c r="A3361" t="str">
        <f t="shared" si="157"/>
        <v>59-484</v>
      </c>
      <c r="B3361">
        <f t="shared" si="158"/>
        <v>59</v>
      </c>
      <c r="C3361">
        <v>484</v>
      </c>
      <c r="D3361" t="s">
        <v>16</v>
      </c>
      <c r="E3361" t="s">
        <v>5921</v>
      </c>
      <c r="F3361">
        <v>7083</v>
      </c>
      <c r="G3361" t="s">
        <v>2476</v>
      </c>
      <c r="H3361">
        <v>1717312778</v>
      </c>
      <c r="I3361" t="s">
        <v>3231</v>
      </c>
      <c r="J3361" t="s">
        <v>230</v>
      </c>
      <c r="K3361" t="s">
        <v>152</v>
      </c>
      <c r="L3361" t="s">
        <v>11</v>
      </c>
      <c r="M3361" t="s">
        <v>5922</v>
      </c>
      <c r="P3361" s="31" t="str">
        <f t="shared" si="159"/>
        <v>New Life Homoeo Hall (Dr. Topon Kumar Roy)</v>
      </c>
    </row>
    <row r="3362" spans="1:16" hidden="1">
      <c r="A3362" t="str">
        <f t="shared" si="157"/>
        <v>60-484</v>
      </c>
      <c r="B3362">
        <f t="shared" si="158"/>
        <v>60</v>
      </c>
      <c r="C3362">
        <v>484</v>
      </c>
      <c r="D3362" t="s">
        <v>16</v>
      </c>
      <c r="E3362" t="s">
        <v>5854</v>
      </c>
      <c r="F3362">
        <v>7030</v>
      </c>
      <c r="G3362" t="s">
        <v>5855</v>
      </c>
      <c r="H3362">
        <v>1719537498</v>
      </c>
      <c r="I3362" t="s">
        <v>3231</v>
      </c>
      <c r="J3362" t="s">
        <v>132</v>
      </c>
      <c r="K3362" t="s">
        <v>138</v>
      </c>
      <c r="L3362" t="s">
        <v>5841</v>
      </c>
      <c r="M3362" t="s">
        <v>5725</v>
      </c>
      <c r="P3362" s="31" t="str">
        <f t="shared" si="159"/>
        <v>Nitto Homoeo Cikitshaloy (Dr. Cittoronjon Roy)</v>
      </c>
    </row>
    <row r="3363" spans="1:16" hidden="1">
      <c r="A3363" t="str">
        <f t="shared" si="157"/>
        <v>61-484</v>
      </c>
      <c r="B3363">
        <f t="shared" si="158"/>
        <v>61</v>
      </c>
      <c r="C3363">
        <v>484</v>
      </c>
      <c r="D3363" t="s">
        <v>16</v>
      </c>
      <c r="E3363" t="s">
        <v>16192</v>
      </c>
      <c r="F3363">
        <v>13300</v>
      </c>
      <c r="G3363" t="s">
        <v>432</v>
      </c>
      <c r="H3363">
        <v>1713688145</v>
      </c>
      <c r="I3363" t="s">
        <v>131</v>
      </c>
      <c r="J3363" t="s">
        <v>274</v>
      </c>
      <c r="K3363" t="s">
        <v>138</v>
      </c>
      <c r="L3363" t="s">
        <v>11</v>
      </c>
      <c r="M3363" t="s">
        <v>16193</v>
      </c>
      <c r="P3363" s="31" t="str">
        <f t="shared" si="159"/>
        <v>Nur Homoeo Hall (Dr. Md. Nur Islam)</v>
      </c>
    </row>
    <row r="3364" spans="1:16" hidden="1">
      <c r="A3364" t="str">
        <f t="shared" si="157"/>
        <v>62-484</v>
      </c>
      <c r="B3364">
        <f t="shared" si="158"/>
        <v>62</v>
      </c>
      <c r="C3364">
        <v>484</v>
      </c>
      <c r="D3364" t="s">
        <v>16</v>
      </c>
      <c r="E3364" t="s">
        <v>2822</v>
      </c>
      <c r="F3364">
        <v>15033</v>
      </c>
      <c r="G3364" t="s">
        <v>17551</v>
      </c>
      <c r="H3364">
        <v>1734050953</v>
      </c>
      <c r="I3364" t="s">
        <v>131</v>
      </c>
      <c r="J3364" t="s">
        <v>397</v>
      </c>
      <c r="K3364" t="s">
        <v>152</v>
      </c>
      <c r="L3364" t="s">
        <v>17546</v>
      </c>
      <c r="M3364" t="s">
        <v>17550</v>
      </c>
      <c r="P3364" s="31" t="str">
        <f t="shared" si="159"/>
        <v>Nurul Homoeo Hall  (Dr. Rofiqul Islam)</v>
      </c>
    </row>
    <row r="3365" spans="1:16" hidden="1">
      <c r="A3365" t="str">
        <f t="shared" si="157"/>
        <v>63-484</v>
      </c>
      <c r="B3365">
        <f t="shared" si="158"/>
        <v>63</v>
      </c>
      <c r="C3365">
        <v>484</v>
      </c>
      <c r="D3365" t="s">
        <v>16</v>
      </c>
      <c r="E3365" t="s">
        <v>12738</v>
      </c>
      <c r="F3365">
        <v>11670</v>
      </c>
      <c r="G3365" t="s">
        <v>12739</v>
      </c>
      <c r="H3365">
        <v>1740955190</v>
      </c>
      <c r="I3365" t="s">
        <v>131</v>
      </c>
      <c r="J3365" t="s">
        <v>397</v>
      </c>
      <c r="K3365" t="s">
        <v>152</v>
      </c>
      <c r="L3365" t="s">
        <v>12736</v>
      </c>
      <c r="M3365" t="s">
        <v>12737</v>
      </c>
      <c r="P3365" s="31" t="str">
        <f t="shared" si="159"/>
        <v>Pappu Homoeo Hall (Dr.  Radha Kanto Debsarma )</v>
      </c>
    </row>
    <row r="3366" spans="1:16" hidden="1">
      <c r="A3366" t="str">
        <f t="shared" si="157"/>
        <v>64-484</v>
      </c>
      <c r="B3366">
        <f t="shared" si="158"/>
        <v>64</v>
      </c>
      <c r="C3366">
        <v>484</v>
      </c>
      <c r="D3366" t="s">
        <v>16</v>
      </c>
      <c r="E3366" t="s">
        <v>12742</v>
      </c>
      <c r="F3366">
        <v>11672</v>
      </c>
      <c r="G3366" t="s">
        <v>151</v>
      </c>
      <c r="H3366">
        <v>1743375716</v>
      </c>
      <c r="I3366" t="s">
        <v>131</v>
      </c>
      <c r="J3366" t="s">
        <v>397</v>
      </c>
      <c r="K3366" t="s">
        <v>152</v>
      </c>
      <c r="L3366" t="s">
        <v>12736</v>
      </c>
      <c r="M3366" t="s">
        <v>12743</v>
      </c>
      <c r="P3366" s="31" t="str">
        <f t="shared" si="159"/>
        <v>Popular Homoeo Hall (Dr.Mahmudur Rahman)</v>
      </c>
    </row>
    <row r="3367" spans="1:16" hidden="1">
      <c r="A3367" t="str">
        <f t="shared" si="157"/>
        <v>65-484</v>
      </c>
      <c r="B3367">
        <f t="shared" si="158"/>
        <v>65</v>
      </c>
      <c r="C3367">
        <v>484</v>
      </c>
      <c r="D3367" t="s">
        <v>16</v>
      </c>
      <c r="E3367" t="s">
        <v>5287</v>
      </c>
      <c r="F3367">
        <v>7022</v>
      </c>
      <c r="G3367" t="s">
        <v>5840</v>
      </c>
      <c r="H3367">
        <v>1729750961</v>
      </c>
      <c r="I3367" t="s">
        <v>3231</v>
      </c>
      <c r="J3367" t="s">
        <v>132</v>
      </c>
      <c r="K3367" t="s">
        <v>138</v>
      </c>
      <c r="L3367" t="s">
        <v>5841</v>
      </c>
      <c r="M3367" t="s">
        <v>5842</v>
      </c>
      <c r="P3367" s="31" t="str">
        <f t="shared" si="159"/>
        <v>Prottasha Homoeo Hall (Dr. Obaidul Haque)</v>
      </c>
    </row>
    <row r="3368" spans="1:16" hidden="1">
      <c r="A3368" t="str">
        <f t="shared" si="157"/>
        <v>66-484</v>
      </c>
      <c r="B3368">
        <f t="shared" si="158"/>
        <v>66</v>
      </c>
      <c r="C3368">
        <v>484</v>
      </c>
      <c r="D3368" t="s">
        <v>16</v>
      </c>
      <c r="E3368" t="s">
        <v>5936</v>
      </c>
      <c r="F3368">
        <v>7094</v>
      </c>
      <c r="G3368" t="s">
        <v>5937</v>
      </c>
      <c r="H3368">
        <v>1740985368</v>
      </c>
      <c r="I3368" t="s">
        <v>3231</v>
      </c>
      <c r="J3368" t="s">
        <v>274</v>
      </c>
      <c r="K3368" t="s">
        <v>152</v>
      </c>
      <c r="L3368" t="s">
        <v>5926</v>
      </c>
      <c r="M3368" t="s">
        <v>5935</v>
      </c>
      <c r="N3368" t="s">
        <v>10372</v>
      </c>
      <c r="O3368" t="s">
        <v>10318</v>
      </c>
      <c r="P3368" s="31" t="str">
        <f t="shared" si="159"/>
        <v>Purno Sakti Homoeo Pha. (Dr. Babul Sarkar)</v>
      </c>
    </row>
    <row r="3369" spans="1:16" hidden="1">
      <c r="A3369" t="str">
        <f t="shared" si="157"/>
        <v>67-484</v>
      </c>
      <c r="B3369">
        <f t="shared" si="158"/>
        <v>67</v>
      </c>
      <c r="C3369">
        <v>484</v>
      </c>
      <c r="D3369" t="s">
        <v>16</v>
      </c>
      <c r="E3369" t="s">
        <v>5863</v>
      </c>
      <c r="F3369">
        <v>7037</v>
      </c>
      <c r="G3369" t="s">
        <v>5864</v>
      </c>
      <c r="H3369">
        <v>1771176184</v>
      </c>
      <c r="I3369" t="s">
        <v>3231</v>
      </c>
      <c r="J3369" t="s">
        <v>132</v>
      </c>
      <c r="K3369" t="s">
        <v>133</v>
      </c>
      <c r="L3369" t="s">
        <v>5841</v>
      </c>
      <c r="M3369" t="s">
        <v>5862</v>
      </c>
      <c r="P3369" s="31" t="str">
        <f t="shared" si="159"/>
        <v>Rajdhani Homoeo Care (Dr. Md. Robiul Islam)</v>
      </c>
    </row>
    <row r="3370" spans="1:16" hidden="1">
      <c r="A3370" t="str">
        <f t="shared" si="157"/>
        <v>68-484</v>
      </c>
      <c r="B3370">
        <f t="shared" si="158"/>
        <v>68</v>
      </c>
      <c r="C3370">
        <v>484</v>
      </c>
      <c r="D3370" t="s">
        <v>16</v>
      </c>
      <c r="E3370" t="s">
        <v>5886</v>
      </c>
      <c r="F3370">
        <v>7060</v>
      </c>
      <c r="G3370" t="s">
        <v>5887</v>
      </c>
      <c r="H3370">
        <v>1724194995</v>
      </c>
      <c r="I3370" t="s">
        <v>3231</v>
      </c>
      <c r="J3370" t="s">
        <v>397</v>
      </c>
      <c r="K3370" t="s">
        <v>152</v>
      </c>
      <c r="L3370" t="s">
        <v>5876</v>
      </c>
      <c r="M3370" t="s">
        <v>5888</v>
      </c>
      <c r="P3370" s="31" t="str">
        <f t="shared" si="159"/>
        <v>Rejawul Homoeo Nir (Dr. Labli Akter)</v>
      </c>
    </row>
    <row r="3371" spans="1:16" hidden="1">
      <c r="A3371" t="str">
        <f t="shared" si="157"/>
        <v>69-484</v>
      </c>
      <c r="B3371">
        <f t="shared" si="158"/>
        <v>69</v>
      </c>
      <c r="C3371">
        <v>484</v>
      </c>
      <c r="D3371" t="s">
        <v>16</v>
      </c>
      <c r="E3371" t="s">
        <v>5918</v>
      </c>
      <c r="F3371">
        <v>7081</v>
      </c>
      <c r="G3371" t="s">
        <v>3885</v>
      </c>
      <c r="H3371">
        <v>1718665520</v>
      </c>
      <c r="I3371" t="s">
        <v>3231</v>
      </c>
      <c r="J3371" t="s">
        <v>230</v>
      </c>
      <c r="K3371" t="s">
        <v>3290</v>
      </c>
      <c r="L3371" t="s">
        <v>11</v>
      </c>
      <c r="M3371" t="s">
        <v>5911</v>
      </c>
      <c r="P3371" s="31" t="str">
        <f t="shared" si="159"/>
        <v>Roy Homoeo Hall (Dr. Horendro Nath Ror)</v>
      </c>
    </row>
    <row r="3372" spans="1:16" hidden="1">
      <c r="A3372" t="str">
        <f t="shared" si="157"/>
        <v>70-484</v>
      </c>
      <c r="B3372">
        <f t="shared" si="158"/>
        <v>70</v>
      </c>
      <c r="C3372">
        <v>484</v>
      </c>
      <c r="D3372" t="s">
        <v>16</v>
      </c>
      <c r="E3372" t="s">
        <v>5894</v>
      </c>
      <c r="F3372">
        <v>7064</v>
      </c>
      <c r="G3372" t="s">
        <v>5895</v>
      </c>
      <c r="H3372">
        <v>1773704550</v>
      </c>
      <c r="I3372" t="s">
        <v>3231</v>
      </c>
      <c r="J3372" t="s">
        <v>397</v>
      </c>
      <c r="K3372" t="s">
        <v>152</v>
      </c>
      <c r="L3372" t="s">
        <v>5876</v>
      </c>
      <c r="M3372" t="s">
        <v>5896</v>
      </c>
      <c r="P3372" s="31" t="str">
        <f t="shared" si="159"/>
        <v>S. M. Homoeo Hall (Dr. Kalipodo)</v>
      </c>
    </row>
    <row r="3373" spans="1:16" hidden="1">
      <c r="A3373" t="str">
        <f t="shared" si="157"/>
        <v>71-484</v>
      </c>
      <c r="B3373">
        <f t="shared" si="158"/>
        <v>71</v>
      </c>
      <c r="C3373">
        <v>484</v>
      </c>
      <c r="D3373" t="s">
        <v>16</v>
      </c>
      <c r="E3373" t="s">
        <v>995</v>
      </c>
      <c r="F3373">
        <v>7068</v>
      </c>
      <c r="G3373" t="s">
        <v>4473</v>
      </c>
      <c r="H3373">
        <v>1761315696</v>
      </c>
      <c r="I3373" t="s">
        <v>3231</v>
      </c>
      <c r="J3373" t="s">
        <v>397</v>
      </c>
      <c r="K3373" t="s">
        <v>3290</v>
      </c>
      <c r="L3373" t="s">
        <v>5876</v>
      </c>
      <c r="M3373" t="s">
        <v>3315</v>
      </c>
      <c r="P3373" s="31" t="str">
        <f t="shared" si="159"/>
        <v>Salma Homoeo Hall (Dr. Sirajul Islam)</v>
      </c>
    </row>
    <row r="3374" spans="1:16" hidden="1">
      <c r="A3374" t="str">
        <f t="shared" si="157"/>
        <v>72-484</v>
      </c>
      <c r="B3374">
        <f t="shared" si="158"/>
        <v>72</v>
      </c>
      <c r="C3374">
        <v>484</v>
      </c>
      <c r="D3374" t="s">
        <v>16</v>
      </c>
      <c r="E3374" t="s">
        <v>5949</v>
      </c>
      <c r="F3374">
        <v>7103</v>
      </c>
      <c r="G3374" t="s">
        <v>5950</v>
      </c>
      <c r="H3374">
        <v>1761704128</v>
      </c>
      <c r="I3374" t="s">
        <v>3231</v>
      </c>
      <c r="J3374" t="s">
        <v>274</v>
      </c>
      <c r="K3374" t="s">
        <v>152</v>
      </c>
      <c r="L3374" t="s">
        <v>5944</v>
      </c>
      <c r="M3374" t="s">
        <v>5951</v>
      </c>
      <c r="P3374" s="31" t="str">
        <f t="shared" si="159"/>
        <v>Sani Homoeo Hall (Dr.Md. Atawur Rahman)</v>
      </c>
    </row>
    <row r="3375" spans="1:16" hidden="1">
      <c r="A3375" t="str">
        <f t="shared" si="157"/>
        <v>73-484</v>
      </c>
      <c r="B3375">
        <f t="shared" si="158"/>
        <v>73</v>
      </c>
      <c r="C3375">
        <v>484</v>
      </c>
      <c r="D3375" t="s">
        <v>16</v>
      </c>
      <c r="E3375" t="s">
        <v>16209</v>
      </c>
      <c r="F3375">
        <v>13306</v>
      </c>
      <c r="G3375" t="s">
        <v>16210</v>
      </c>
      <c r="H3375">
        <v>1724163433</v>
      </c>
      <c r="I3375" t="s">
        <v>131</v>
      </c>
      <c r="J3375" t="s">
        <v>172</v>
      </c>
      <c r="K3375" t="s">
        <v>152</v>
      </c>
      <c r="L3375" t="s">
        <v>5926</v>
      </c>
      <c r="M3375" t="s">
        <v>16211</v>
      </c>
      <c r="N3375" t="s">
        <v>10374</v>
      </c>
      <c r="O3375" t="s">
        <v>10318</v>
      </c>
      <c r="P3375" s="31" t="str">
        <f t="shared" si="159"/>
        <v>Sarker  Homoeo Hall (Dr. Alauddin Sarker)</v>
      </c>
    </row>
    <row r="3376" spans="1:16" hidden="1">
      <c r="A3376" t="str">
        <f t="shared" si="157"/>
        <v>74-484</v>
      </c>
      <c r="B3376">
        <f t="shared" si="158"/>
        <v>74</v>
      </c>
      <c r="C3376">
        <v>484</v>
      </c>
      <c r="D3376" t="s">
        <v>16</v>
      </c>
      <c r="E3376" t="s">
        <v>5931</v>
      </c>
      <c r="F3376">
        <v>7092</v>
      </c>
      <c r="G3376" t="s">
        <v>5932</v>
      </c>
      <c r="H3376">
        <v>1723590744</v>
      </c>
      <c r="I3376" t="s">
        <v>3231</v>
      </c>
      <c r="J3376" t="s">
        <v>274</v>
      </c>
      <c r="K3376" t="s">
        <v>152</v>
      </c>
      <c r="L3376" t="s">
        <v>5926</v>
      </c>
      <c r="M3376" t="s">
        <v>1453</v>
      </c>
      <c r="P3376" s="31" t="str">
        <f t="shared" si="159"/>
        <v>Sayed Homoeo Kuthir (Dr. Md. Ayoub Ali)</v>
      </c>
    </row>
    <row r="3377" spans="1:16" hidden="1">
      <c r="A3377" t="str">
        <f t="shared" si="157"/>
        <v>75-484</v>
      </c>
      <c r="B3377">
        <f t="shared" si="158"/>
        <v>75</v>
      </c>
      <c r="C3377">
        <v>484</v>
      </c>
      <c r="D3377" t="s">
        <v>16</v>
      </c>
      <c r="E3377" t="s">
        <v>5843</v>
      </c>
      <c r="F3377">
        <v>7023</v>
      </c>
      <c r="G3377" t="s">
        <v>196</v>
      </c>
      <c r="H3377">
        <v>1716752625</v>
      </c>
      <c r="I3377" t="s">
        <v>3231</v>
      </c>
      <c r="J3377" t="s">
        <v>132</v>
      </c>
      <c r="K3377" t="s">
        <v>3244</v>
      </c>
      <c r="L3377" t="s">
        <v>5841</v>
      </c>
      <c r="M3377" t="s">
        <v>5844</v>
      </c>
      <c r="P3377" s="31" t="str">
        <f t="shared" si="159"/>
        <v>Seba Homoeo Hall (Dr. H.M. Maidul Islam)</v>
      </c>
    </row>
    <row r="3378" spans="1:16" hidden="1">
      <c r="A3378" t="str">
        <f t="shared" si="157"/>
        <v>76-484</v>
      </c>
      <c r="B3378">
        <f t="shared" si="158"/>
        <v>76</v>
      </c>
      <c r="C3378">
        <v>484</v>
      </c>
      <c r="D3378" t="s">
        <v>16</v>
      </c>
      <c r="E3378" t="s">
        <v>17948</v>
      </c>
      <c r="F3378">
        <v>15490</v>
      </c>
      <c r="G3378" t="s">
        <v>17949</v>
      </c>
      <c r="H3378">
        <v>1770721154</v>
      </c>
      <c r="J3378" t="s">
        <v>230</v>
      </c>
      <c r="K3378" t="s">
        <v>133</v>
      </c>
      <c r="L3378" t="s">
        <v>17950</v>
      </c>
      <c r="M3378" t="s">
        <v>17951</v>
      </c>
      <c r="P3378" s="31" t="str">
        <f t="shared" si="159"/>
        <v>Seba Homoeo Hall (Dr Autul Chandro Ray)</v>
      </c>
    </row>
    <row r="3379" spans="1:16" hidden="1">
      <c r="A3379" t="str">
        <f t="shared" si="157"/>
        <v>77-484</v>
      </c>
      <c r="B3379">
        <f t="shared" si="158"/>
        <v>77</v>
      </c>
      <c r="C3379">
        <v>484</v>
      </c>
      <c r="D3379" t="s">
        <v>16</v>
      </c>
      <c r="E3379" t="s">
        <v>5897</v>
      </c>
      <c r="F3379">
        <v>7065</v>
      </c>
      <c r="G3379" t="s">
        <v>5898</v>
      </c>
      <c r="H3379">
        <v>1787293035</v>
      </c>
      <c r="I3379" t="s">
        <v>3231</v>
      </c>
      <c r="J3379" t="s">
        <v>397</v>
      </c>
      <c r="K3379" t="s">
        <v>133</v>
      </c>
      <c r="L3379" t="s">
        <v>5876</v>
      </c>
      <c r="M3379" t="s">
        <v>5899</v>
      </c>
      <c r="P3379" s="31" t="str">
        <f t="shared" si="159"/>
        <v>Shadhin Homoeo Hall (Dr. Shadhin Chandra Roy)</v>
      </c>
    </row>
    <row r="3380" spans="1:16" hidden="1">
      <c r="A3380" t="str">
        <f t="shared" si="157"/>
        <v>78-484</v>
      </c>
      <c r="B3380">
        <f t="shared" si="158"/>
        <v>78</v>
      </c>
      <c r="C3380">
        <v>484</v>
      </c>
      <c r="D3380" t="s">
        <v>16</v>
      </c>
      <c r="E3380" t="s">
        <v>5889</v>
      </c>
      <c r="F3380">
        <v>7062</v>
      </c>
      <c r="G3380" t="s">
        <v>5890</v>
      </c>
      <c r="H3380">
        <v>1736721458</v>
      </c>
      <c r="I3380" t="s">
        <v>3231</v>
      </c>
      <c r="J3380" t="s">
        <v>397</v>
      </c>
      <c r="K3380" t="s">
        <v>138</v>
      </c>
      <c r="L3380" t="s">
        <v>5876</v>
      </c>
      <c r="M3380" t="s">
        <v>5891</v>
      </c>
      <c r="P3380" s="31" t="str">
        <f t="shared" si="159"/>
        <v>Shadrishy Homoeo Hall (Dr. Arune Chandra)</v>
      </c>
    </row>
    <row r="3381" spans="1:16" hidden="1">
      <c r="A3381" t="str">
        <f t="shared" si="157"/>
        <v>79-484</v>
      </c>
      <c r="B3381">
        <f t="shared" si="158"/>
        <v>79</v>
      </c>
      <c r="C3381">
        <v>484</v>
      </c>
      <c r="D3381" t="s">
        <v>16</v>
      </c>
      <c r="E3381" t="s">
        <v>5928</v>
      </c>
      <c r="F3381">
        <v>7090</v>
      </c>
      <c r="G3381" t="s">
        <v>5929</v>
      </c>
      <c r="H3381">
        <v>1719346880</v>
      </c>
      <c r="I3381" t="s">
        <v>3231</v>
      </c>
      <c r="J3381" t="s">
        <v>274</v>
      </c>
      <c r="K3381" t="s">
        <v>133</v>
      </c>
      <c r="L3381" t="s">
        <v>5926</v>
      </c>
      <c r="M3381" t="s">
        <v>1522</v>
      </c>
      <c r="P3381" s="31" t="str">
        <f t="shared" si="159"/>
        <v>Shaymol Homoeo Hall (Dr. Boloram Chandra)</v>
      </c>
    </row>
    <row r="3382" spans="1:16" hidden="1">
      <c r="A3382" t="str">
        <f t="shared" si="157"/>
        <v>80-484</v>
      </c>
      <c r="B3382">
        <f t="shared" si="158"/>
        <v>80</v>
      </c>
      <c r="C3382">
        <v>484</v>
      </c>
      <c r="D3382" t="s">
        <v>16</v>
      </c>
      <c r="E3382" t="s">
        <v>5853</v>
      </c>
      <c r="F3382">
        <v>7029</v>
      </c>
      <c r="G3382" t="s">
        <v>5776</v>
      </c>
      <c r="H3382">
        <v>1762968247</v>
      </c>
      <c r="I3382" t="s">
        <v>3231</v>
      </c>
      <c r="J3382" t="s">
        <v>132</v>
      </c>
      <c r="K3382" t="s">
        <v>138</v>
      </c>
      <c r="L3382" t="s">
        <v>5841</v>
      </c>
      <c r="M3382" t="s">
        <v>5725</v>
      </c>
      <c r="N3382" t="s">
        <v>10374</v>
      </c>
      <c r="O3382" t="s">
        <v>10318</v>
      </c>
      <c r="P3382" s="31" t="str">
        <f t="shared" si="159"/>
        <v>Showrov Homoeo Hall (Dr. Bimol Chattopadhay)</v>
      </c>
    </row>
    <row r="3383" spans="1:16" hidden="1">
      <c r="A3383" t="str">
        <f t="shared" si="157"/>
        <v>81-484</v>
      </c>
      <c r="B3383">
        <f t="shared" si="158"/>
        <v>81</v>
      </c>
      <c r="C3383">
        <v>484</v>
      </c>
      <c r="D3383" t="s">
        <v>16</v>
      </c>
      <c r="E3383" t="s">
        <v>995</v>
      </c>
      <c r="F3383">
        <v>7079</v>
      </c>
      <c r="G3383" t="s">
        <v>5915</v>
      </c>
      <c r="H3383">
        <v>1719513358</v>
      </c>
      <c r="I3383" t="s">
        <v>3231</v>
      </c>
      <c r="J3383" t="s">
        <v>230</v>
      </c>
      <c r="K3383" t="s">
        <v>152</v>
      </c>
      <c r="L3383" t="s">
        <v>11</v>
      </c>
      <c r="M3383" t="s">
        <v>5916</v>
      </c>
      <c r="P3383" s="31" t="str">
        <f t="shared" si="159"/>
        <v>Siraj Homoeo Hall (Dr. Sirajul Islam)</v>
      </c>
    </row>
    <row r="3384" spans="1:16" hidden="1">
      <c r="A3384" t="str">
        <f t="shared" si="157"/>
        <v>82-484</v>
      </c>
      <c r="B3384">
        <f t="shared" si="158"/>
        <v>82</v>
      </c>
      <c r="C3384">
        <v>484</v>
      </c>
      <c r="D3384" t="s">
        <v>16</v>
      </c>
      <c r="E3384" t="s">
        <v>5892</v>
      </c>
      <c r="F3384">
        <v>7063</v>
      </c>
      <c r="G3384" t="s">
        <v>5893</v>
      </c>
      <c r="H3384">
        <v>1721376899</v>
      </c>
      <c r="I3384" t="s">
        <v>3231</v>
      </c>
      <c r="J3384" t="s">
        <v>397</v>
      </c>
      <c r="K3384" t="s">
        <v>133</v>
      </c>
      <c r="L3384" t="s">
        <v>5876</v>
      </c>
      <c r="M3384" t="s">
        <v>3315</v>
      </c>
      <c r="P3384" s="31" t="str">
        <f t="shared" si="159"/>
        <v>Sriti Homoeo Hall (Dr. Thahsin Ali)</v>
      </c>
    </row>
    <row r="3385" spans="1:16" hidden="1">
      <c r="A3385" t="str">
        <f t="shared" si="157"/>
        <v>83-484</v>
      </c>
      <c r="B3385">
        <f t="shared" si="158"/>
        <v>83</v>
      </c>
      <c r="C3385">
        <v>484</v>
      </c>
      <c r="D3385" t="s">
        <v>16</v>
      </c>
      <c r="E3385" t="s">
        <v>5947</v>
      </c>
      <c r="F3385">
        <v>7101</v>
      </c>
      <c r="G3385" t="s">
        <v>1392</v>
      </c>
      <c r="H3385">
        <v>1770367585</v>
      </c>
      <c r="I3385" t="s">
        <v>3231</v>
      </c>
      <c r="J3385" t="s">
        <v>274</v>
      </c>
      <c r="K3385" t="s">
        <v>138</v>
      </c>
      <c r="L3385" t="s">
        <v>5944</v>
      </c>
      <c r="M3385" t="s">
        <v>5948</v>
      </c>
      <c r="P3385" s="31" t="str">
        <f t="shared" si="159"/>
        <v>Sumi Homoeo Hall (Dr. Noni Gopal Roy)</v>
      </c>
    </row>
    <row r="3386" spans="1:16" hidden="1">
      <c r="A3386" t="str">
        <f t="shared" si="157"/>
        <v>84-484</v>
      </c>
      <c r="B3386">
        <f t="shared" si="158"/>
        <v>84</v>
      </c>
      <c r="C3386">
        <v>484</v>
      </c>
      <c r="D3386" t="s">
        <v>16</v>
      </c>
      <c r="E3386" t="s">
        <v>5848</v>
      </c>
      <c r="F3386">
        <v>7027</v>
      </c>
      <c r="G3386" t="s">
        <v>5849</v>
      </c>
      <c r="H3386">
        <v>1723280108</v>
      </c>
      <c r="I3386" t="s">
        <v>3231</v>
      </c>
      <c r="J3386" t="s">
        <v>132</v>
      </c>
      <c r="K3386" t="s">
        <v>152</v>
      </c>
      <c r="L3386" t="s">
        <v>5841</v>
      </c>
      <c r="M3386" t="s">
        <v>5850</v>
      </c>
      <c r="P3386" s="31" t="str">
        <f t="shared" si="159"/>
        <v>Tarek Homoeo Hall (Dr. Md. Tarek)</v>
      </c>
    </row>
    <row r="3387" spans="1:16" hidden="1">
      <c r="A3387" t="str">
        <f t="shared" si="157"/>
        <v>85-484</v>
      </c>
      <c r="B3387">
        <f t="shared" si="158"/>
        <v>85</v>
      </c>
      <c r="C3387">
        <v>484</v>
      </c>
      <c r="D3387" t="s">
        <v>16</v>
      </c>
      <c r="E3387" t="s">
        <v>5845</v>
      </c>
      <c r="F3387">
        <v>7025</v>
      </c>
      <c r="G3387" t="s">
        <v>5846</v>
      </c>
      <c r="H3387">
        <v>1743373331</v>
      </c>
      <c r="I3387" t="s">
        <v>3231</v>
      </c>
      <c r="J3387" t="s">
        <v>132</v>
      </c>
      <c r="K3387" t="s">
        <v>133</v>
      </c>
      <c r="L3387" t="s">
        <v>5841</v>
      </c>
      <c r="M3387" t="s">
        <v>5847</v>
      </c>
      <c r="P3387" s="31" t="str">
        <f t="shared" si="159"/>
        <v>The Haniman Pharmacy (Dr. Kowmud Ronjon Roy)</v>
      </c>
    </row>
    <row r="3388" spans="1:16" hidden="1">
      <c r="A3388" t="str">
        <f t="shared" si="157"/>
        <v>86-484</v>
      </c>
      <c r="B3388">
        <f t="shared" si="158"/>
        <v>86</v>
      </c>
      <c r="C3388">
        <v>484</v>
      </c>
      <c r="D3388" t="s">
        <v>16</v>
      </c>
      <c r="E3388" t="s">
        <v>17558</v>
      </c>
      <c r="F3388">
        <v>12138</v>
      </c>
      <c r="G3388" t="s">
        <v>17671</v>
      </c>
      <c r="H3388">
        <v>1721749435</v>
      </c>
      <c r="I3388" t="s">
        <v>131</v>
      </c>
      <c r="J3388" t="s">
        <v>132</v>
      </c>
      <c r="K3388" t="s">
        <v>138</v>
      </c>
      <c r="L3388" t="s">
        <v>10789</v>
      </c>
      <c r="M3388" t="s">
        <v>13816</v>
      </c>
      <c r="P3388" s="31" t="str">
        <f t="shared" si="159"/>
        <v>The Mondol Homoeo Hall (Dr. Md. Sirajul Islam)</v>
      </c>
    </row>
    <row r="3389" spans="1:16" hidden="1">
      <c r="A3389" t="str">
        <f t="shared" si="157"/>
        <v>87-484</v>
      </c>
      <c r="B3389">
        <f t="shared" si="158"/>
        <v>87</v>
      </c>
      <c r="C3389">
        <v>484</v>
      </c>
      <c r="D3389" t="s">
        <v>16</v>
      </c>
      <c r="E3389" t="s">
        <v>5912</v>
      </c>
      <c r="F3389">
        <v>7078</v>
      </c>
      <c r="G3389" t="s">
        <v>5913</v>
      </c>
      <c r="H3389">
        <v>1725742759</v>
      </c>
      <c r="I3389" t="s">
        <v>3231</v>
      </c>
      <c r="J3389" t="s">
        <v>230</v>
      </c>
      <c r="K3389" t="s">
        <v>152</v>
      </c>
      <c r="L3389" t="s">
        <v>11</v>
      </c>
      <c r="M3389" t="s">
        <v>5914</v>
      </c>
      <c r="P3389" s="31" t="str">
        <f t="shared" si="159"/>
        <v>Zarman Homoeo Hall (Dr. Md. Omor Faruk)</v>
      </c>
    </row>
    <row r="3390" spans="1:16" hidden="1">
      <c r="A3390" t="str">
        <f t="shared" si="157"/>
        <v>1-486</v>
      </c>
      <c r="B3390">
        <f t="shared" si="158"/>
        <v>1</v>
      </c>
      <c r="C3390">
        <v>486</v>
      </c>
      <c r="D3390" t="s">
        <v>59</v>
      </c>
      <c r="E3390" t="s">
        <v>9611</v>
      </c>
      <c r="F3390">
        <v>9955</v>
      </c>
      <c r="G3390" t="s">
        <v>9612</v>
      </c>
      <c r="H3390">
        <v>1922190234</v>
      </c>
      <c r="I3390" t="s">
        <v>131</v>
      </c>
      <c r="J3390" t="s">
        <v>9009</v>
      </c>
      <c r="K3390" t="s">
        <v>152</v>
      </c>
      <c r="L3390" t="s">
        <v>9613</v>
      </c>
      <c r="M3390" t="s">
        <v>9614</v>
      </c>
      <c r="P3390" s="31" t="str">
        <f t="shared" si="159"/>
        <v>Abrar Homoeopathy Bangladesh (Dr.Akramul Haque)</v>
      </c>
    </row>
    <row r="3391" spans="1:16" hidden="1">
      <c r="A3391" t="str">
        <f t="shared" si="157"/>
        <v>2-486</v>
      </c>
      <c r="B3391">
        <f t="shared" si="158"/>
        <v>2</v>
      </c>
      <c r="C3391">
        <v>486</v>
      </c>
      <c r="D3391" t="s">
        <v>59</v>
      </c>
      <c r="E3391" t="s">
        <v>2087</v>
      </c>
      <c r="F3391">
        <v>4806</v>
      </c>
      <c r="G3391" t="s">
        <v>939</v>
      </c>
      <c r="H3391">
        <v>1762537566</v>
      </c>
      <c r="I3391" t="s">
        <v>131</v>
      </c>
      <c r="J3391" t="s">
        <v>306</v>
      </c>
      <c r="K3391" t="s">
        <v>133</v>
      </c>
      <c r="L3391" t="s">
        <v>2083</v>
      </c>
      <c r="M3391" t="s">
        <v>2084</v>
      </c>
      <c r="P3391" s="31" t="str">
        <f t="shared" si="159"/>
        <v>Adhunik Homoeo Hall (Dr. Ferdous Ahmmed)</v>
      </c>
    </row>
    <row r="3392" spans="1:16" hidden="1">
      <c r="A3392" t="str">
        <f t="shared" si="157"/>
        <v>3-486</v>
      </c>
      <c r="B3392">
        <f t="shared" si="158"/>
        <v>3</v>
      </c>
      <c r="C3392">
        <v>486</v>
      </c>
      <c r="D3392" t="s">
        <v>59</v>
      </c>
      <c r="E3392" t="s">
        <v>12027</v>
      </c>
      <c r="F3392">
        <v>11365</v>
      </c>
      <c r="G3392" t="s">
        <v>12028</v>
      </c>
      <c r="H3392">
        <v>1715280632</v>
      </c>
      <c r="I3392" t="s">
        <v>131</v>
      </c>
      <c r="J3392" t="s">
        <v>132</v>
      </c>
      <c r="K3392" t="s">
        <v>133</v>
      </c>
      <c r="L3392" t="s">
        <v>12029</v>
      </c>
      <c r="M3392" t="s">
        <v>12029</v>
      </c>
      <c r="P3392" s="31" t="str">
        <f t="shared" si="159"/>
        <v>Ahmad Homoeo Medicure (Dr.Md.Masuddur Rahman)</v>
      </c>
    </row>
    <row r="3393" spans="1:16" hidden="1">
      <c r="A3393" t="str">
        <f t="shared" si="157"/>
        <v>4-486</v>
      </c>
      <c r="B3393">
        <f t="shared" si="158"/>
        <v>4</v>
      </c>
      <c r="C3393">
        <v>486</v>
      </c>
      <c r="D3393" t="s">
        <v>59</v>
      </c>
      <c r="E3393" t="s">
        <v>1355</v>
      </c>
      <c r="F3393">
        <v>4795</v>
      </c>
      <c r="G3393" t="s">
        <v>2057</v>
      </c>
      <c r="H3393">
        <v>1781584033</v>
      </c>
      <c r="I3393" t="s">
        <v>131</v>
      </c>
      <c r="J3393" t="s">
        <v>230</v>
      </c>
      <c r="K3393" t="s">
        <v>133</v>
      </c>
      <c r="L3393" t="s">
        <v>2058</v>
      </c>
      <c r="M3393" t="s">
        <v>2059</v>
      </c>
      <c r="P3393" s="31" t="str">
        <f t="shared" si="159"/>
        <v>Al Amin Homoeo Hall (Dr. Ruhul Amin)</v>
      </c>
    </row>
    <row r="3394" spans="1:16" hidden="1">
      <c r="A3394" t="str">
        <f t="shared" ref="A3394:A3457" si="160">B3394&amp;"-"&amp;C3394</f>
        <v>5-486</v>
      </c>
      <c r="B3394">
        <f t="shared" ref="B3394:B3457" si="161">IF(C3394=C3393,B3393+1,1)</f>
        <v>5</v>
      </c>
      <c r="C3394">
        <v>486</v>
      </c>
      <c r="D3394" t="s">
        <v>59</v>
      </c>
      <c r="E3394" t="s">
        <v>2004</v>
      </c>
      <c r="F3394">
        <v>4773</v>
      </c>
      <c r="G3394" t="s">
        <v>2005</v>
      </c>
      <c r="H3394">
        <v>1912541062</v>
      </c>
      <c r="I3394" t="s">
        <v>131</v>
      </c>
      <c r="J3394" t="s">
        <v>132</v>
      </c>
      <c r="K3394" t="s">
        <v>133</v>
      </c>
      <c r="L3394" t="s">
        <v>2001</v>
      </c>
      <c r="M3394" t="s">
        <v>2001</v>
      </c>
      <c r="P3394" s="31" t="str">
        <f t="shared" ref="P3394:P3457" si="162">PROPER(G3394&amp;" ("&amp;E3394&amp;")")</f>
        <v>Al Bashar Homoeo Hall (Dr. Abu Bakkar Siddik)</v>
      </c>
    </row>
    <row r="3395" spans="1:16" hidden="1">
      <c r="A3395" t="str">
        <f t="shared" si="160"/>
        <v>6-486</v>
      </c>
      <c r="B3395">
        <f t="shared" si="161"/>
        <v>6</v>
      </c>
      <c r="C3395">
        <v>486</v>
      </c>
      <c r="D3395" t="s">
        <v>59</v>
      </c>
      <c r="E3395" t="s">
        <v>2024</v>
      </c>
      <c r="F3395">
        <v>4782</v>
      </c>
      <c r="G3395" t="s">
        <v>2025</v>
      </c>
      <c r="H3395">
        <v>1912250681</v>
      </c>
      <c r="I3395" t="s">
        <v>131</v>
      </c>
      <c r="J3395" t="s">
        <v>172</v>
      </c>
      <c r="K3395" t="s">
        <v>133</v>
      </c>
      <c r="L3395" t="s">
        <v>2018</v>
      </c>
      <c r="M3395" t="s">
        <v>2026</v>
      </c>
      <c r="P3395" s="31" t="str">
        <f t="shared" si="162"/>
        <v>Al Modina Homoeo Hall (Dr. Abdul Mannan)</v>
      </c>
    </row>
    <row r="3396" spans="1:16" hidden="1">
      <c r="A3396" t="str">
        <f t="shared" si="160"/>
        <v>7-486</v>
      </c>
      <c r="B3396">
        <f t="shared" si="161"/>
        <v>7</v>
      </c>
      <c r="C3396">
        <v>486</v>
      </c>
      <c r="D3396" t="s">
        <v>59</v>
      </c>
      <c r="E3396" t="s">
        <v>12369</v>
      </c>
      <c r="F3396">
        <v>11516</v>
      </c>
      <c r="G3396" t="s">
        <v>12370</v>
      </c>
      <c r="H3396" t="s">
        <v>12371</v>
      </c>
      <c r="I3396" t="s">
        <v>253</v>
      </c>
      <c r="J3396" t="s">
        <v>306</v>
      </c>
      <c r="K3396" t="s">
        <v>133</v>
      </c>
      <c r="L3396" t="s">
        <v>12362</v>
      </c>
      <c r="M3396" t="s">
        <v>12363</v>
      </c>
      <c r="P3396" s="31" t="str">
        <f t="shared" si="162"/>
        <v>Al-Amin Homoeo Hall-2 (Dr:Md.Shoriful Islam.)</v>
      </c>
    </row>
    <row r="3397" spans="1:16" hidden="1">
      <c r="A3397" t="str">
        <f t="shared" si="160"/>
        <v>8-486</v>
      </c>
      <c r="B3397">
        <f t="shared" si="161"/>
        <v>8</v>
      </c>
      <c r="C3397">
        <v>486</v>
      </c>
      <c r="D3397" t="s">
        <v>59</v>
      </c>
      <c r="E3397" t="s">
        <v>9874</v>
      </c>
      <c r="F3397">
        <v>10527</v>
      </c>
      <c r="G3397" t="s">
        <v>10307</v>
      </c>
      <c r="H3397">
        <v>1689828030</v>
      </c>
      <c r="I3397" t="s">
        <v>131</v>
      </c>
      <c r="J3397" t="s">
        <v>10107</v>
      </c>
      <c r="K3397" t="s">
        <v>133</v>
      </c>
      <c r="L3397" t="s">
        <v>10308</v>
      </c>
      <c r="M3397" t="s">
        <v>10308</v>
      </c>
      <c r="P3397" s="31" t="str">
        <f t="shared" si="162"/>
        <v>Ali Ahmed Homoeopathic Center (Dr.Halima)</v>
      </c>
    </row>
    <row r="3398" spans="1:16" hidden="1">
      <c r="A3398" t="str">
        <f t="shared" si="160"/>
        <v>9-486</v>
      </c>
      <c r="B3398">
        <f t="shared" si="161"/>
        <v>9</v>
      </c>
      <c r="C3398">
        <v>486</v>
      </c>
      <c r="D3398" t="s">
        <v>59</v>
      </c>
      <c r="E3398" t="s">
        <v>2016</v>
      </c>
      <c r="F3398">
        <v>4779</v>
      </c>
      <c r="G3398" t="s">
        <v>2017</v>
      </c>
      <c r="H3398">
        <v>185115337</v>
      </c>
      <c r="I3398" t="s">
        <v>131</v>
      </c>
      <c r="J3398" t="s">
        <v>172</v>
      </c>
      <c r="K3398" t="s">
        <v>152</v>
      </c>
      <c r="L3398" t="s">
        <v>2018</v>
      </c>
      <c r="M3398" t="s">
        <v>2019</v>
      </c>
      <c r="P3398" s="31" t="str">
        <f t="shared" si="162"/>
        <v>Al-Madani Homoeo Hall (Dr. Mosaddek Alom)</v>
      </c>
    </row>
    <row r="3399" spans="1:16" hidden="1">
      <c r="A3399" t="str">
        <f t="shared" si="160"/>
        <v>10-486</v>
      </c>
      <c r="B3399">
        <f t="shared" si="161"/>
        <v>10</v>
      </c>
      <c r="C3399">
        <v>486</v>
      </c>
      <c r="D3399" t="s">
        <v>59</v>
      </c>
      <c r="E3399" t="s">
        <v>10390</v>
      </c>
      <c r="F3399">
        <v>10564</v>
      </c>
      <c r="G3399" t="s">
        <v>10391</v>
      </c>
      <c r="H3399">
        <v>1798916053</v>
      </c>
      <c r="I3399" t="s">
        <v>4699</v>
      </c>
      <c r="J3399" t="s">
        <v>9573</v>
      </c>
      <c r="K3399" t="s">
        <v>133</v>
      </c>
      <c r="L3399" t="s">
        <v>2018</v>
      </c>
      <c r="M3399" t="s">
        <v>10392</v>
      </c>
      <c r="P3399" s="31" t="str">
        <f t="shared" si="162"/>
        <v>Al-Mahadi Medical Hall (Dr.Shek Didar)</v>
      </c>
    </row>
    <row r="3400" spans="1:16" hidden="1">
      <c r="A3400" t="str">
        <f t="shared" si="160"/>
        <v>11-486</v>
      </c>
      <c r="B3400">
        <f t="shared" si="161"/>
        <v>11</v>
      </c>
      <c r="C3400">
        <v>486</v>
      </c>
      <c r="D3400" t="s">
        <v>59</v>
      </c>
      <c r="E3400" t="s">
        <v>13325</v>
      </c>
      <c r="F3400">
        <v>11923</v>
      </c>
      <c r="G3400" t="s">
        <v>13326</v>
      </c>
      <c r="H3400">
        <v>1726313738</v>
      </c>
      <c r="I3400" t="s">
        <v>131</v>
      </c>
      <c r="K3400" t="s">
        <v>152</v>
      </c>
      <c r="L3400" t="s">
        <v>13327</v>
      </c>
      <c r="P3400" s="31" t="str">
        <f t="shared" si="162"/>
        <v>Alom Homeo Hall (Dr: Kazi Shofikul Alom)</v>
      </c>
    </row>
    <row r="3401" spans="1:16" hidden="1">
      <c r="A3401" t="str">
        <f t="shared" si="160"/>
        <v>12-486</v>
      </c>
      <c r="B3401">
        <f t="shared" si="161"/>
        <v>12</v>
      </c>
      <c r="C3401">
        <v>486</v>
      </c>
      <c r="D3401" t="s">
        <v>59</v>
      </c>
      <c r="E3401" t="s">
        <v>2070</v>
      </c>
      <c r="F3401">
        <v>4800</v>
      </c>
      <c r="G3401" t="s">
        <v>2071</v>
      </c>
      <c r="H3401">
        <v>1716321861</v>
      </c>
      <c r="I3401" t="s">
        <v>131</v>
      </c>
      <c r="J3401" t="s">
        <v>230</v>
      </c>
      <c r="K3401" t="s">
        <v>133</v>
      </c>
      <c r="L3401" t="s">
        <v>2058</v>
      </c>
      <c r="M3401" t="s">
        <v>2072</v>
      </c>
      <c r="P3401" s="31" t="str">
        <f t="shared" si="162"/>
        <v>Apurbo Homoeo Centre (Dr. Ashraful Haque)</v>
      </c>
    </row>
    <row r="3402" spans="1:16" hidden="1">
      <c r="A3402" t="str">
        <f t="shared" si="160"/>
        <v>13-486</v>
      </c>
      <c r="B3402">
        <f t="shared" si="161"/>
        <v>13</v>
      </c>
      <c r="C3402">
        <v>486</v>
      </c>
      <c r="D3402" t="s">
        <v>59</v>
      </c>
      <c r="E3402" t="s">
        <v>16710</v>
      </c>
      <c r="F3402">
        <v>4771</v>
      </c>
      <c r="G3402" t="s">
        <v>1772</v>
      </c>
      <c r="H3402">
        <v>1717436568</v>
      </c>
      <c r="I3402" t="s">
        <v>131</v>
      </c>
      <c r="J3402" t="s">
        <v>132</v>
      </c>
      <c r="K3402" t="s">
        <v>133</v>
      </c>
      <c r="L3402" t="s">
        <v>2001</v>
      </c>
      <c r="M3402" t="s">
        <v>2001</v>
      </c>
      <c r="P3402" s="31" t="str">
        <f t="shared" si="162"/>
        <v>Aroggo Homoeo Hall (A.H Mollik)</v>
      </c>
    </row>
    <row r="3403" spans="1:16" hidden="1">
      <c r="A3403" t="str">
        <f t="shared" si="160"/>
        <v>14-486</v>
      </c>
      <c r="B3403">
        <f t="shared" si="161"/>
        <v>14</v>
      </c>
      <c r="C3403">
        <v>486</v>
      </c>
      <c r="D3403" t="s">
        <v>59</v>
      </c>
      <c r="E3403" t="s">
        <v>11747</v>
      </c>
      <c r="F3403">
        <v>11254</v>
      </c>
      <c r="G3403" t="s">
        <v>11748</v>
      </c>
      <c r="H3403">
        <v>1924300002</v>
      </c>
      <c r="I3403" t="s">
        <v>11749</v>
      </c>
      <c r="J3403" t="s">
        <v>306</v>
      </c>
      <c r="K3403" t="s">
        <v>1315</v>
      </c>
      <c r="L3403" t="s">
        <v>11750</v>
      </c>
      <c r="M3403" t="s">
        <v>11750</v>
      </c>
      <c r="P3403" s="31" t="str">
        <f t="shared" si="162"/>
        <v>Arrogo Homoeo Link (Dr.A.I.Mollik)</v>
      </c>
    </row>
    <row r="3404" spans="1:16" hidden="1">
      <c r="A3404" t="str">
        <f t="shared" si="160"/>
        <v>15-486</v>
      </c>
      <c r="B3404">
        <f t="shared" si="161"/>
        <v>15</v>
      </c>
      <c r="C3404">
        <v>486</v>
      </c>
      <c r="D3404" t="s">
        <v>59</v>
      </c>
      <c r="E3404" t="s">
        <v>11747</v>
      </c>
      <c r="F3404">
        <v>11366</v>
      </c>
      <c r="G3404" t="s">
        <v>11748</v>
      </c>
      <c r="H3404">
        <v>1924300002</v>
      </c>
      <c r="I3404" t="s">
        <v>11749</v>
      </c>
      <c r="J3404" t="s">
        <v>306</v>
      </c>
      <c r="K3404" t="s">
        <v>1315</v>
      </c>
      <c r="L3404" t="s">
        <v>11750</v>
      </c>
      <c r="M3404" t="s">
        <v>11750</v>
      </c>
      <c r="P3404" s="31" t="str">
        <f t="shared" si="162"/>
        <v>Arrogo Homoeo Link (Dr.A.I.Mollik)</v>
      </c>
    </row>
    <row r="3405" spans="1:16" hidden="1">
      <c r="A3405" t="str">
        <f t="shared" si="160"/>
        <v>16-486</v>
      </c>
      <c r="B3405">
        <f t="shared" si="161"/>
        <v>16</v>
      </c>
      <c r="C3405">
        <v>486</v>
      </c>
      <c r="D3405" t="s">
        <v>59</v>
      </c>
      <c r="E3405" t="s">
        <v>12455</v>
      </c>
      <c r="F3405">
        <v>11544</v>
      </c>
      <c r="G3405" t="s">
        <v>12456</v>
      </c>
      <c r="H3405">
        <v>1685892350</v>
      </c>
      <c r="K3405" t="s">
        <v>133</v>
      </c>
      <c r="L3405" t="s">
        <v>1990</v>
      </c>
      <c r="M3405" t="s">
        <v>12457</v>
      </c>
      <c r="P3405" s="31" t="str">
        <f t="shared" si="162"/>
        <v>Ash-Shefa Homeo Hall (Dr:Md:Mujibur Rahaman)</v>
      </c>
    </row>
    <row r="3406" spans="1:16" hidden="1">
      <c r="A3406" t="str">
        <f t="shared" si="160"/>
        <v>17-486</v>
      </c>
      <c r="B3406">
        <f t="shared" si="161"/>
        <v>17</v>
      </c>
      <c r="C3406">
        <v>486</v>
      </c>
      <c r="D3406" t="s">
        <v>59</v>
      </c>
      <c r="E3406" t="s">
        <v>2092</v>
      </c>
      <c r="F3406">
        <v>4809</v>
      </c>
      <c r="G3406" t="s">
        <v>1143</v>
      </c>
      <c r="H3406">
        <v>1912715860</v>
      </c>
      <c r="I3406" t="s">
        <v>131</v>
      </c>
      <c r="J3406" t="s">
        <v>306</v>
      </c>
      <c r="K3406" t="s">
        <v>133</v>
      </c>
      <c r="L3406" t="s">
        <v>2083</v>
      </c>
      <c r="M3406" t="s">
        <v>2093</v>
      </c>
      <c r="P3406" s="31" t="str">
        <f t="shared" si="162"/>
        <v>Aysha Homoeo Hall (Dr. Gulam Rasul)</v>
      </c>
    </row>
    <row r="3407" spans="1:16" hidden="1">
      <c r="A3407" t="str">
        <f t="shared" si="160"/>
        <v>18-486</v>
      </c>
      <c r="B3407">
        <f t="shared" si="161"/>
        <v>18</v>
      </c>
      <c r="C3407">
        <v>486</v>
      </c>
      <c r="D3407" t="s">
        <v>59</v>
      </c>
      <c r="E3407" t="s">
        <v>2098</v>
      </c>
      <c r="F3407">
        <v>4812</v>
      </c>
      <c r="G3407" t="s">
        <v>2099</v>
      </c>
      <c r="H3407">
        <v>1710812464</v>
      </c>
      <c r="I3407" t="s">
        <v>131</v>
      </c>
      <c r="J3407" t="s">
        <v>306</v>
      </c>
      <c r="K3407" t="s">
        <v>133</v>
      </c>
      <c r="L3407" t="s">
        <v>2083</v>
      </c>
      <c r="M3407" t="s">
        <v>2095</v>
      </c>
      <c r="P3407" s="31" t="str">
        <f t="shared" si="162"/>
        <v>Barisal Homoeo Hall (Dr. Abdus Salam)</v>
      </c>
    </row>
    <row r="3408" spans="1:16" hidden="1">
      <c r="A3408" t="str">
        <f t="shared" si="160"/>
        <v>19-486</v>
      </c>
      <c r="B3408">
        <f t="shared" si="161"/>
        <v>19</v>
      </c>
      <c r="C3408">
        <v>486</v>
      </c>
      <c r="D3408" t="s">
        <v>59</v>
      </c>
      <c r="E3408" t="s">
        <v>2033</v>
      </c>
      <c r="F3408">
        <v>4786</v>
      </c>
      <c r="G3408" t="s">
        <v>2034</v>
      </c>
      <c r="H3408">
        <v>1817521617</v>
      </c>
      <c r="I3408" t="s">
        <v>131</v>
      </c>
      <c r="J3408" t="s">
        <v>397</v>
      </c>
      <c r="K3408" t="s">
        <v>133</v>
      </c>
      <c r="L3408" t="s">
        <v>2031</v>
      </c>
      <c r="M3408" t="s">
        <v>2035</v>
      </c>
      <c r="P3408" s="31" t="str">
        <f t="shared" si="162"/>
        <v>Bengal Homoeo Hall (Dr. Elyas)</v>
      </c>
    </row>
    <row r="3409" spans="1:16" hidden="1">
      <c r="A3409" t="str">
        <f t="shared" si="160"/>
        <v>20-486</v>
      </c>
      <c r="B3409">
        <f t="shared" si="161"/>
        <v>20</v>
      </c>
      <c r="C3409">
        <v>486</v>
      </c>
      <c r="D3409" t="s">
        <v>59</v>
      </c>
      <c r="E3409" t="s">
        <v>1127</v>
      </c>
      <c r="F3409">
        <v>4783</v>
      </c>
      <c r="G3409" t="s">
        <v>460</v>
      </c>
      <c r="H3409">
        <v>1731510662</v>
      </c>
      <c r="I3409" t="s">
        <v>131</v>
      </c>
      <c r="J3409" t="s">
        <v>172</v>
      </c>
      <c r="K3409" t="s">
        <v>133</v>
      </c>
      <c r="L3409" t="s">
        <v>2018</v>
      </c>
      <c r="M3409" t="s">
        <v>2019</v>
      </c>
      <c r="P3409" s="31" t="str">
        <f t="shared" si="162"/>
        <v>Bismillah Homoeo Hall (Dr. Khalilur Rahman)</v>
      </c>
    </row>
    <row r="3410" spans="1:16" hidden="1">
      <c r="A3410" t="str">
        <f t="shared" si="160"/>
        <v>21-486</v>
      </c>
      <c r="B3410">
        <f t="shared" si="161"/>
        <v>21</v>
      </c>
      <c r="C3410">
        <v>486</v>
      </c>
      <c r="D3410" t="s">
        <v>59</v>
      </c>
      <c r="E3410" t="s">
        <v>1994</v>
      </c>
      <c r="F3410">
        <v>4767</v>
      </c>
      <c r="G3410" t="s">
        <v>1995</v>
      </c>
      <c r="H3410">
        <v>1743873718</v>
      </c>
      <c r="I3410" t="s">
        <v>253</v>
      </c>
      <c r="J3410" t="s">
        <v>132</v>
      </c>
      <c r="K3410" t="s">
        <v>133</v>
      </c>
      <c r="L3410" t="s">
        <v>1990</v>
      </c>
      <c r="M3410" t="s">
        <v>1996</v>
      </c>
      <c r="P3410" s="31" t="str">
        <f t="shared" si="162"/>
        <v>Capital Homoeo International (Dr. Abul Hasnat Abdullah)</v>
      </c>
    </row>
    <row r="3411" spans="1:16" hidden="1">
      <c r="A3411" t="str">
        <f t="shared" si="160"/>
        <v>22-486</v>
      </c>
      <c r="B3411">
        <f t="shared" si="161"/>
        <v>22</v>
      </c>
      <c r="C3411">
        <v>486</v>
      </c>
      <c r="D3411" t="s">
        <v>59</v>
      </c>
      <c r="E3411" t="s">
        <v>9379</v>
      </c>
      <c r="F3411">
        <v>9768</v>
      </c>
      <c r="G3411" t="s">
        <v>7598</v>
      </c>
      <c r="H3411">
        <v>1679813036</v>
      </c>
      <c r="I3411" t="s">
        <v>1311</v>
      </c>
      <c r="J3411" t="s">
        <v>9009</v>
      </c>
      <c r="K3411" t="s">
        <v>133</v>
      </c>
      <c r="L3411" t="s">
        <v>1990</v>
      </c>
      <c r="M3411" t="s">
        <v>9380</v>
      </c>
      <c r="P3411" s="31" t="str">
        <f t="shared" si="162"/>
        <v>Chandpur Homoeo Hall (Md. Ismail Hossain)</v>
      </c>
    </row>
    <row r="3412" spans="1:16" hidden="1">
      <c r="A3412" t="str">
        <f t="shared" si="160"/>
        <v>23-486</v>
      </c>
      <c r="B3412">
        <f t="shared" si="161"/>
        <v>23</v>
      </c>
      <c r="C3412">
        <v>486</v>
      </c>
      <c r="D3412" t="s">
        <v>59</v>
      </c>
      <c r="E3412" t="s">
        <v>13317</v>
      </c>
      <c r="F3412">
        <v>11920</v>
      </c>
      <c r="G3412" t="s">
        <v>5539</v>
      </c>
      <c r="H3412">
        <v>1686334141</v>
      </c>
      <c r="I3412" t="s">
        <v>131</v>
      </c>
      <c r="K3412" t="s">
        <v>152</v>
      </c>
      <c r="L3412" t="s">
        <v>12453</v>
      </c>
      <c r="M3412" t="s">
        <v>13318</v>
      </c>
      <c r="P3412" s="31" t="str">
        <f t="shared" si="162"/>
        <v>Chowdhury Homeo Hall (Dr:Manik Chowdhury)</v>
      </c>
    </row>
    <row r="3413" spans="1:16" hidden="1">
      <c r="A3413" t="str">
        <f t="shared" si="160"/>
        <v>24-486</v>
      </c>
      <c r="B3413">
        <f t="shared" si="161"/>
        <v>24</v>
      </c>
      <c r="C3413">
        <v>486</v>
      </c>
      <c r="D3413" t="s">
        <v>59</v>
      </c>
      <c r="E3413" t="s">
        <v>16480</v>
      </c>
      <c r="F3413">
        <v>13447</v>
      </c>
      <c r="G3413" t="s">
        <v>16481</v>
      </c>
      <c r="H3413">
        <v>1914259617</v>
      </c>
      <c r="I3413" t="s">
        <v>131</v>
      </c>
      <c r="J3413" t="s">
        <v>16482</v>
      </c>
      <c r="M3413" t="s">
        <v>19081</v>
      </c>
      <c r="P3413" s="31" t="str">
        <f t="shared" si="162"/>
        <v>Dhaka Homoeo Pharmacy  (Dr. K.M. Rezaul Karim (Mukul))</v>
      </c>
    </row>
    <row r="3414" spans="1:16" hidden="1">
      <c r="A3414" t="str">
        <f t="shared" si="160"/>
        <v>25-486</v>
      </c>
      <c r="B3414">
        <f t="shared" si="161"/>
        <v>25</v>
      </c>
      <c r="C3414">
        <v>486</v>
      </c>
      <c r="D3414" t="s">
        <v>59</v>
      </c>
      <c r="E3414" t="s">
        <v>1997</v>
      </c>
      <c r="F3414">
        <v>4768</v>
      </c>
      <c r="G3414" t="s">
        <v>1998</v>
      </c>
      <c r="H3414">
        <v>1914009068</v>
      </c>
      <c r="I3414" t="s">
        <v>131</v>
      </c>
      <c r="J3414" t="s">
        <v>132</v>
      </c>
      <c r="K3414" t="s">
        <v>133</v>
      </c>
      <c r="L3414" t="s">
        <v>1996</v>
      </c>
      <c r="M3414" t="s">
        <v>1990</v>
      </c>
      <c r="N3414" t="s">
        <v>10318</v>
      </c>
      <c r="P3414" s="31" t="str">
        <f t="shared" si="162"/>
        <v>Dynamic Homoeo Hall (Dr. M A Babar)</v>
      </c>
    </row>
    <row r="3415" spans="1:16" hidden="1">
      <c r="A3415" t="str">
        <f t="shared" si="160"/>
        <v>26-486</v>
      </c>
      <c r="B3415">
        <f t="shared" si="161"/>
        <v>26</v>
      </c>
      <c r="C3415">
        <v>486</v>
      </c>
      <c r="D3415" t="s">
        <v>59</v>
      </c>
      <c r="E3415" t="s">
        <v>13526</v>
      </c>
      <c r="F3415">
        <v>12008</v>
      </c>
      <c r="G3415" t="s">
        <v>13527</v>
      </c>
      <c r="H3415">
        <v>1818290652</v>
      </c>
      <c r="I3415" t="s">
        <v>131</v>
      </c>
      <c r="K3415" t="s">
        <v>133</v>
      </c>
      <c r="L3415" t="s">
        <v>12453</v>
      </c>
      <c r="M3415" t="s">
        <v>13528</v>
      </c>
      <c r="P3415" s="31" t="str">
        <f t="shared" si="162"/>
        <v>Famous Homoeo Hall (Dr:Md.F.Al-Mezan)</v>
      </c>
    </row>
    <row r="3416" spans="1:16" hidden="1">
      <c r="A3416" t="str">
        <f t="shared" si="160"/>
        <v>27-486</v>
      </c>
      <c r="B3416">
        <f t="shared" si="161"/>
        <v>27</v>
      </c>
      <c r="C3416">
        <v>486</v>
      </c>
      <c r="D3416" t="s">
        <v>59</v>
      </c>
      <c r="E3416" t="s">
        <v>1992</v>
      </c>
      <c r="F3416">
        <v>4766</v>
      </c>
      <c r="G3416" t="s">
        <v>1281</v>
      </c>
      <c r="H3416">
        <v>1715749628</v>
      </c>
      <c r="I3416" t="s">
        <v>131</v>
      </c>
      <c r="J3416" t="s">
        <v>132</v>
      </c>
      <c r="K3416" t="s">
        <v>133</v>
      </c>
      <c r="L3416" t="s">
        <v>1990</v>
      </c>
      <c r="M3416" t="s">
        <v>1993</v>
      </c>
      <c r="P3416" s="31" t="str">
        <f t="shared" si="162"/>
        <v>Fatema Homoeo Hall (Dr. R M Faruq)</v>
      </c>
    </row>
    <row r="3417" spans="1:16" hidden="1">
      <c r="A3417" t="str">
        <f t="shared" si="160"/>
        <v>28-486</v>
      </c>
      <c r="B3417">
        <f t="shared" si="161"/>
        <v>28</v>
      </c>
      <c r="C3417">
        <v>486</v>
      </c>
      <c r="D3417" t="s">
        <v>59</v>
      </c>
      <c r="E3417" t="s">
        <v>2075</v>
      </c>
      <c r="F3417">
        <v>4802</v>
      </c>
      <c r="G3417" t="s">
        <v>2076</v>
      </c>
      <c r="H3417">
        <v>1799539584</v>
      </c>
      <c r="I3417" t="s">
        <v>2047</v>
      </c>
      <c r="J3417" t="s">
        <v>230</v>
      </c>
      <c r="K3417" t="s">
        <v>133</v>
      </c>
      <c r="L3417" t="s">
        <v>2058</v>
      </c>
      <c r="M3417" t="s">
        <v>2074</v>
      </c>
      <c r="P3417" s="31" t="str">
        <f t="shared" si="162"/>
        <v>Fatema Pharmecy (Dr. Anwar Hossain)</v>
      </c>
    </row>
    <row r="3418" spans="1:16" hidden="1">
      <c r="A3418" t="str">
        <f t="shared" si="160"/>
        <v>29-486</v>
      </c>
      <c r="B3418">
        <f t="shared" si="161"/>
        <v>29</v>
      </c>
      <c r="C3418">
        <v>486</v>
      </c>
      <c r="D3418" t="s">
        <v>59</v>
      </c>
      <c r="E3418" t="s">
        <v>2090</v>
      </c>
      <c r="F3418">
        <v>4808</v>
      </c>
      <c r="G3418" t="s">
        <v>827</v>
      </c>
      <c r="H3418">
        <v>1732679147</v>
      </c>
      <c r="I3418" t="s">
        <v>131</v>
      </c>
      <c r="J3418" t="s">
        <v>306</v>
      </c>
      <c r="K3418" t="s">
        <v>133</v>
      </c>
      <c r="L3418" t="s">
        <v>2083</v>
      </c>
      <c r="M3418" t="s">
        <v>2091</v>
      </c>
      <c r="N3418" t="s">
        <v>10318</v>
      </c>
      <c r="P3418" s="31" t="str">
        <f t="shared" si="162"/>
        <v>Garman Homoeo Hall (Dr. Abdul Alim)</v>
      </c>
    </row>
    <row r="3419" spans="1:16" hidden="1">
      <c r="A3419" t="str">
        <f t="shared" si="160"/>
        <v>30-486</v>
      </c>
      <c r="B3419">
        <f t="shared" si="161"/>
        <v>30</v>
      </c>
      <c r="C3419">
        <v>486</v>
      </c>
      <c r="D3419" t="s">
        <v>59</v>
      </c>
      <c r="E3419" t="s">
        <v>15265</v>
      </c>
      <c r="F3419">
        <v>12869</v>
      </c>
      <c r="G3419" t="s">
        <v>2930</v>
      </c>
      <c r="H3419">
        <v>1718795332</v>
      </c>
      <c r="I3419" t="s">
        <v>131</v>
      </c>
      <c r="K3419" t="s">
        <v>152</v>
      </c>
      <c r="L3419" t="s">
        <v>12453</v>
      </c>
      <c r="M3419" t="s">
        <v>15264</v>
      </c>
      <c r="P3419" s="31" t="str">
        <f t="shared" si="162"/>
        <v>Halima Homeo Hall (Dr:(Md:Hanif Kha?))</v>
      </c>
    </row>
    <row r="3420" spans="1:16" hidden="1">
      <c r="A3420" t="str">
        <f t="shared" si="160"/>
        <v>31-486</v>
      </c>
      <c r="B3420">
        <f t="shared" si="161"/>
        <v>31</v>
      </c>
      <c r="C3420">
        <v>486</v>
      </c>
      <c r="D3420" t="s">
        <v>59</v>
      </c>
      <c r="E3420" t="s">
        <v>2049</v>
      </c>
      <c r="F3420">
        <v>4791</v>
      </c>
      <c r="G3420" t="s">
        <v>2050</v>
      </c>
      <c r="H3420">
        <v>1720154746</v>
      </c>
      <c r="I3420" t="s">
        <v>253</v>
      </c>
      <c r="J3420" t="s">
        <v>397</v>
      </c>
      <c r="K3420" t="s">
        <v>138</v>
      </c>
      <c r="L3420" t="s">
        <v>2031</v>
      </c>
      <c r="M3420" t="s">
        <v>2051</v>
      </c>
      <c r="P3420" s="31" t="str">
        <f t="shared" si="162"/>
        <v>Haque Homoeo Hall (Dr. Enamul Haque)</v>
      </c>
    </row>
    <row r="3421" spans="1:16" hidden="1">
      <c r="A3421" t="str">
        <f t="shared" si="160"/>
        <v>32-486</v>
      </c>
      <c r="B3421">
        <f t="shared" si="161"/>
        <v>32</v>
      </c>
      <c r="C3421">
        <v>486</v>
      </c>
      <c r="D3421" t="s">
        <v>59</v>
      </c>
      <c r="E3421" t="s">
        <v>2013</v>
      </c>
      <c r="F3421">
        <v>4777</v>
      </c>
      <c r="G3421" t="s">
        <v>2014</v>
      </c>
      <c r="H3421">
        <v>1821889766</v>
      </c>
      <c r="I3421" t="s">
        <v>131</v>
      </c>
      <c r="J3421" t="s">
        <v>172</v>
      </c>
      <c r="K3421" t="s">
        <v>133</v>
      </c>
      <c r="L3421" t="s">
        <v>2010</v>
      </c>
      <c r="M3421" t="s">
        <v>2010</v>
      </c>
      <c r="P3421" s="31" t="str">
        <f t="shared" si="162"/>
        <v>Helal Homoeo Hall (Dr. Helal Uddin)</v>
      </c>
    </row>
    <row r="3422" spans="1:16" hidden="1">
      <c r="A3422" t="str">
        <f t="shared" si="160"/>
        <v>33-486</v>
      </c>
      <c r="B3422">
        <f t="shared" si="161"/>
        <v>33</v>
      </c>
      <c r="C3422">
        <v>486</v>
      </c>
      <c r="D3422" t="s">
        <v>59</v>
      </c>
      <c r="E3422" t="s">
        <v>13319</v>
      </c>
      <c r="F3422">
        <v>11921</v>
      </c>
      <c r="G3422" t="s">
        <v>13320</v>
      </c>
      <c r="H3422">
        <v>1917756098</v>
      </c>
      <c r="I3422" t="s">
        <v>131</v>
      </c>
      <c r="K3422" t="s">
        <v>152</v>
      </c>
      <c r="L3422" t="s">
        <v>2031</v>
      </c>
      <c r="M3422" t="s">
        <v>13321</v>
      </c>
      <c r="P3422" s="31" t="str">
        <f t="shared" si="162"/>
        <v>Islameya Homeo Hall (Dr:Ma:Md:Enayet Hossain)</v>
      </c>
    </row>
    <row r="3423" spans="1:16" hidden="1">
      <c r="A3423" t="str">
        <f t="shared" si="160"/>
        <v>34-486</v>
      </c>
      <c r="B3423">
        <f t="shared" si="161"/>
        <v>34</v>
      </c>
      <c r="C3423">
        <v>486</v>
      </c>
      <c r="D3423" t="s">
        <v>59</v>
      </c>
      <c r="E3423" t="s">
        <v>2096</v>
      </c>
      <c r="F3423">
        <v>4811</v>
      </c>
      <c r="G3423" t="s">
        <v>575</v>
      </c>
      <c r="H3423">
        <v>1715770786</v>
      </c>
      <c r="I3423" t="s">
        <v>131</v>
      </c>
      <c r="J3423" t="s">
        <v>306</v>
      </c>
      <c r="K3423" t="s">
        <v>133</v>
      </c>
      <c r="L3423" t="s">
        <v>2083</v>
      </c>
      <c r="M3423" t="s">
        <v>2097</v>
      </c>
      <c r="P3423" s="31" t="str">
        <f t="shared" si="162"/>
        <v>Jaman Homoeo Hall (Dr. Bodrujjaman)</v>
      </c>
    </row>
    <row r="3424" spans="1:16" hidden="1">
      <c r="A3424" t="str">
        <f t="shared" si="160"/>
        <v>35-486</v>
      </c>
      <c r="B3424">
        <f t="shared" si="161"/>
        <v>35</v>
      </c>
      <c r="C3424">
        <v>486</v>
      </c>
      <c r="D3424" t="s">
        <v>59</v>
      </c>
      <c r="E3424" t="s">
        <v>12462</v>
      </c>
      <c r="F3424">
        <v>11546</v>
      </c>
      <c r="G3424" t="s">
        <v>12463</v>
      </c>
      <c r="H3424">
        <v>1740574987</v>
      </c>
      <c r="I3424" t="s">
        <v>12464</v>
      </c>
      <c r="J3424" t="s">
        <v>9009</v>
      </c>
      <c r="K3424" t="s">
        <v>133</v>
      </c>
      <c r="L3424" t="s">
        <v>1990</v>
      </c>
      <c r="M3424" t="s">
        <v>12465</v>
      </c>
      <c r="P3424" s="31" t="str">
        <f t="shared" si="162"/>
        <v>Jannani Homeo Hall (Dr:Aysha Akter Mele)</v>
      </c>
    </row>
    <row r="3425" spans="1:16" hidden="1">
      <c r="A3425" t="str">
        <f t="shared" si="160"/>
        <v>36-486</v>
      </c>
      <c r="B3425">
        <f t="shared" si="161"/>
        <v>36</v>
      </c>
      <c r="C3425">
        <v>486</v>
      </c>
      <c r="D3425" t="s">
        <v>59</v>
      </c>
      <c r="E3425" t="s">
        <v>13386</v>
      </c>
      <c r="F3425">
        <v>11952</v>
      </c>
      <c r="G3425" t="s">
        <v>13387</v>
      </c>
      <c r="H3425" t="s">
        <v>13388</v>
      </c>
      <c r="I3425" t="s">
        <v>131</v>
      </c>
      <c r="K3425" t="s">
        <v>133</v>
      </c>
      <c r="L3425" t="s">
        <v>1990</v>
      </c>
      <c r="M3425" t="s">
        <v>13389</v>
      </c>
      <c r="P3425" s="31" t="str">
        <f t="shared" si="162"/>
        <v>Jannat Computerized Homeo (Dr:Aminul Islam Polash)</v>
      </c>
    </row>
    <row r="3426" spans="1:16" hidden="1">
      <c r="A3426" t="str">
        <f t="shared" si="160"/>
        <v>37-486</v>
      </c>
      <c r="B3426">
        <f t="shared" si="161"/>
        <v>37</v>
      </c>
      <c r="C3426">
        <v>486</v>
      </c>
      <c r="D3426" t="s">
        <v>59</v>
      </c>
      <c r="E3426" t="s">
        <v>1988</v>
      </c>
      <c r="F3426">
        <v>4765</v>
      </c>
      <c r="G3426" t="s">
        <v>1989</v>
      </c>
      <c r="H3426">
        <v>1912397266</v>
      </c>
      <c r="I3426" t="s">
        <v>253</v>
      </c>
      <c r="J3426" t="s">
        <v>132</v>
      </c>
      <c r="K3426" t="s">
        <v>133</v>
      </c>
      <c r="L3426" t="s">
        <v>1990</v>
      </c>
      <c r="M3426" t="s">
        <v>1991</v>
      </c>
      <c r="P3426" s="31" t="str">
        <f t="shared" si="162"/>
        <v>Jarif  Homoeo Hall (Dr. Jakir Hossain)</v>
      </c>
    </row>
    <row r="3427" spans="1:16" hidden="1">
      <c r="A3427" t="str">
        <f t="shared" si="160"/>
        <v>38-486</v>
      </c>
      <c r="B3427">
        <f t="shared" si="161"/>
        <v>38</v>
      </c>
      <c r="C3427">
        <v>486</v>
      </c>
      <c r="D3427" t="s">
        <v>59</v>
      </c>
      <c r="E3427" t="s">
        <v>13322</v>
      </c>
      <c r="F3427">
        <v>11922</v>
      </c>
      <c r="G3427" t="s">
        <v>13323</v>
      </c>
      <c r="H3427">
        <v>1992809828</v>
      </c>
      <c r="I3427" t="s">
        <v>131</v>
      </c>
      <c r="K3427" t="s">
        <v>133</v>
      </c>
      <c r="L3427" t="s">
        <v>12453</v>
      </c>
      <c r="M3427" t="s">
        <v>13324</v>
      </c>
      <c r="P3427" s="31" t="str">
        <f t="shared" si="162"/>
        <v>Jonnota Homeo Hall (Dr:Md:Nur-Ul Islam)</v>
      </c>
    </row>
    <row r="3428" spans="1:16" hidden="1">
      <c r="A3428" t="str">
        <f t="shared" si="160"/>
        <v>39-486</v>
      </c>
      <c r="B3428">
        <f t="shared" si="161"/>
        <v>39</v>
      </c>
      <c r="C3428">
        <v>486</v>
      </c>
      <c r="D3428" t="s">
        <v>59</v>
      </c>
      <c r="E3428" t="s">
        <v>2067</v>
      </c>
      <c r="F3428">
        <v>4799</v>
      </c>
      <c r="G3428" t="s">
        <v>2068</v>
      </c>
      <c r="H3428">
        <v>1919868181</v>
      </c>
      <c r="I3428" t="s">
        <v>131</v>
      </c>
      <c r="J3428" t="s">
        <v>230</v>
      </c>
      <c r="K3428" t="s">
        <v>133</v>
      </c>
      <c r="L3428" t="s">
        <v>2058</v>
      </c>
      <c r="M3428" t="s">
        <v>2069</v>
      </c>
      <c r="P3428" s="31" t="str">
        <f t="shared" si="162"/>
        <v>Jonoseba Homoeo Hall (Dr. Shah Alom)</v>
      </c>
    </row>
    <row r="3429" spans="1:16" hidden="1">
      <c r="A3429" t="str">
        <f t="shared" si="160"/>
        <v>40-486</v>
      </c>
      <c r="B3429">
        <f t="shared" si="161"/>
        <v>40</v>
      </c>
      <c r="C3429">
        <v>486</v>
      </c>
      <c r="D3429" t="s">
        <v>59</v>
      </c>
      <c r="E3429" t="s">
        <v>2015</v>
      </c>
      <c r="F3429">
        <v>4778</v>
      </c>
      <c r="G3429" t="s">
        <v>492</v>
      </c>
      <c r="H3429">
        <v>1833076166</v>
      </c>
      <c r="I3429" t="s">
        <v>253</v>
      </c>
      <c r="J3429" t="s">
        <v>172</v>
      </c>
      <c r="K3429" t="s">
        <v>133</v>
      </c>
      <c r="L3429" t="s">
        <v>2010</v>
      </c>
      <c r="M3429" t="s">
        <v>2010</v>
      </c>
      <c r="P3429" s="31" t="str">
        <f t="shared" si="162"/>
        <v>Joy Homoeo Hall (Dr. Aurun Kanti Sarkar)</v>
      </c>
    </row>
    <row r="3430" spans="1:16" hidden="1">
      <c r="A3430" t="str">
        <f t="shared" si="160"/>
        <v>41-486</v>
      </c>
      <c r="B3430">
        <f t="shared" si="161"/>
        <v>41</v>
      </c>
      <c r="C3430">
        <v>486</v>
      </c>
      <c r="D3430" t="s">
        <v>59</v>
      </c>
      <c r="E3430" t="s">
        <v>9801</v>
      </c>
      <c r="F3430">
        <v>10741</v>
      </c>
      <c r="G3430" t="s">
        <v>9802</v>
      </c>
      <c r="H3430">
        <v>1718112775</v>
      </c>
      <c r="I3430" t="s">
        <v>131</v>
      </c>
      <c r="J3430" t="s">
        <v>2596</v>
      </c>
      <c r="K3430" t="s">
        <v>133</v>
      </c>
      <c r="L3430" t="s">
        <v>9803</v>
      </c>
      <c r="M3430" t="s">
        <v>19082</v>
      </c>
      <c r="N3430" t="s">
        <v>10374</v>
      </c>
      <c r="O3430" t="s">
        <v>10318</v>
      </c>
      <c r="P3430" s="31" t="str">
        <f t="shared" si="162"/>
        <v>Karim Homoeopathy (Dr.Abdul Karim)</v>
      </c>
    </row>
    <row r="3431" spans="1:16" hidden="1">
      <c r="A3431" t="str">
        <f t="shared" si="160"/>
        <v>42-486</v>
      </c>
      <c r="B3431">
        <f t="shared" si="161"/>
        <v>42</v>
      </c>
      <c r="C3431">
        <v>486</v>
      </c>
      <c r="D3431" t="s">
        <v>59</v>
      </c>
      <c r="E3431" t="s">
        <v>2002</v>
      </c>
      <c r="F3431">
        <v>4770</v>
      </c>
      <c r="G3431" t="s">
        <v>2003</v>
      </c>
      <c r="H3431">
        <v>1938504332</v>
      </c>
      <c r="I3431" t="s">
        <v>131</v>
      </c>
      <c r="J3431" t="s">
        <v>132</v>
      </c>
      <c r="K3431" t="s">
        <v>133</v>
      </c>
      <c r="L3431" t="s">
        <v>2001</v>
      </c>
      <c r="M3431" t="s">
        <v>2001</v>
      </c>
      <c r="P3431" s="31" t="str">
        <f t="shared" si="162"/>
        <v>Karima Homoeo Hall (Dr. Yousuf Dewan)</v>
      </c>
    </row>
    <row r="3432" spans="1:16" hidden="1">
      <c r="A3432" t="str">
        <f t="shared" si="160"/>
        <v>43-486</v>
      </c>
      <c r="B3432">
        <f t="shared" si="161"/>
        <v>43</v>
      </c>
      <c r="C3432">
        <v>486</v>
      </c>
      <c r="D3432" t="s">
        <v>59</v>
      </c>
      <c r="E3432" t="s">
        <v>2063</v>
      </c>
      <c r="F3432">
        <v>4797</v>
      </c>
      <c r="G3432" t="s">
        <v>501</v>
      </c>
      <c r="H3432">
        <v>1727478209</v>
      </c>
      <c r="I3432" t="s">
        <v>131</v>
      </c>
      <c r="J3432" t="s">
        <v>230</v>
      </c>
      <c r="K3432" t="s">
        <v>133</v>
      </c>
      <c r="L3432" t="s">
        <v>2058</v>
      </c>
      <c r="M3432" t="s">
        <v>2062</v>
      </c>
      <c r="P3432" s="31" t="str">
        <f t="shared" si="162"/>
        <v>Kazi Homoeo Hall (Dr. Kazi Sibbir Ahmmed)</v>
      </c>
    </row>
    <row r="3433" spans="1:16" hidden="1">
      <c r="A3433" t="str">
        <f t="shared" si="160"/>
        <v>44-486</v>
      </c>
      <c r="B3433">
        <f t="shared" si="161"/>
        <v>44</v>
      </c>
      <c r="C3433">
        <v>486</v>
      </c>
      <c r="D3433" t="s">
        <v>59</v>
      </c>
      <c r="E3433" t="s">
        <v>2064</v>
      </c>
      <c r="F3433">
        <v>4798</v>
      </c>
      <c r="G3433" t="s">
        <v>2065</v>
      </c>
      <c r="H3433">
        <v>1811804112</v>
      </c>
      <c r="I3433" t="s">
        <v>131</v>
      </c>
      <c r="J3433" t="s">
        <v>230</v>
      </c>
      <c r="K3433" t="s">
        <v>133</v>
      </c>
      <c r="L3433" t="s">
        <v>2058</v>
      </c>
      <c r="M3433" t="s">
        <v>2066</v>
      </c>
      <c r="P3433" s="31" t="str">
        <f t="shared" si="162"/>
        <v>Khadiza Homoeo Hall (Dr. Hosne Ara)</v>
      </c>
    </row>
    <row r="3434" spans="1:16" hidden="1">
      <c r="A3434" t="str">
        <f t="shared" si="160"/>
        <v>45-486</v>
      </c>
      <c r="B3434">
        <f t="shared" si="161"/>
        <v>45</v>
      </c>
      <c r="C3434">
        <v>486</v>
      </c>
      <c r="D3434" t="s">
        <v>59</v>
      </c>
      <c r="E3434" t="s">
        <v>2012</v>
      </c>
      <c r="F3434">
        <v>4776</v>
      </c>
      <c r="G3434" t="s">
        <v>130</v>
      </c>
      <c r="H3434">
        <v>1913881250</v>
      </c>
      <c r="I3434" t="s">
        <v>253</v>
      </c>
      <c r="J3434" t="s">
        <v>172</v>
      </c>
      <c r="K3434" t="s">
        <v>133</v>
      </c>
      <c r="L3434" t="s">
        <v>2010</v>
      </c>
      <c r="M3434" t="s">
        <v>2011</v>
      </c>
      <c r="P3434" s="31" t="str">
        <f t="shared" si="162"/>
        <v>Khan Homoeo Hall (Dr. Asgor Ali Khan)</v>
      </c>
    </row>
    <row r="3435" spans="1:16" hidden="1">
      <c r="A3435" t="str">
        <f t="shared" si="160"/>
        <v>46-486</v>
      </c>
      <c r="B3435">
        <f t="shared" si="161"/>
        <v>46</v>
      </c>
      <c r="C3435">
        <v>486</v>
      </c>
      <c r="D3435" t="s">
        <v>59</v>
      </c>
      <c r="E3435" t="s">
        <v>2053</v>
      </c>
      <c r="F3435">
        <v>4793</v>
      </c>
      <c r="G3435" t="s">
        <v>2054</v>
      </c>
      <c r="H3435">
        <v>1850336398</v>
      </c>
      <c r="I3435" t="s">
        <v>131</v>
      </c>
      <c r="J3435" t="s">
        <v>397</v>
      </c>
      <c r="K3435" t="s">
        <v>133</v>
      </c>
      <c r="L3435" t="s">
        <v>2031</v>
      </c>
      <c r="M3435" t="s">
        <v>2051</v>
      </c>
      <c r="P3435" s="31" t="str">
        <f t="shared" si="162"/>
        <v>Khulna Homoeo Hall (Dr. Azad Rahman)</v>
      </c>
    </row>
    <row r="3436" spans="1:16" hidden="1">
      <c r="A3436" t="str">
        <f t="shared" si="160"/>
        <v>47-486</v>
      </c>
      <c r="B3436">
        <f t="shared" si="161"/>
        <v>47</v>
      </c>
      <c r="C3436">
        <v>486</v>
      </c>
      <c r="D3436" t="s">
        <v>59</v>
      </c>
      <c r="E3436" t="s">
        <v>9588</v>
      </c>
      <c r="F3436">
        <v>9945</v>
      </c>
      <c r="G3436" t="s">
        <v>9589</v>
      </c>
      <c r="H3436">
        <v>1878678721</v>
      </c>
      <c r="I3436" t="s">
        <v>131</v>
      </c>
      <c r="J3436" t="s">
        <v>9009</v>
      </c>
      <c r="K3436" t="s">
        <v>152</v>
      </c>
      <c r="L3436" t="s">
        <v>2031</v>
      </c>
      <c r="M3436" t="s">
        <v>9590</v>
      </c>
      <c r="P3436" s="31" t="str">
        <f t="shared" si="162"/>
        <v>M Hossain Homoeo Hall (Dr.Md Monir Hossain)</v>
      </c>
    </row>
    <row r="3437" spans="1:16" hidden="1">
      <c r="A3437" t="str">
        <f t="shared" si="160"/>
        <v>48-486</v>
      </c>
      <c r="B3437">
        <f t="shared" si="161"/>
        <v>48</v>
      </c>
      <c r="C3437">
        <v>486</v>
      </c>
      <c r="D3437" t="s">
        <v>59</v>
      </c>
      <c r="E3437" t="s">
        <v>15262</v>
      </c>
      <c r="F3437">
        <v>12868</v>
      </c>
      <c r="G3437" t="s">
        <v>15263</v>
      </c>
      <c r="H3437">
        <v>1720014685</v>
      </c>
      <c r="I3437" t="s">
        <v>131</v>
      </c>
      <c r="K3437" t="s">
        <v>152</v>
      </c>
      <c r="L3437" t="s">
        <v>12453</v>
      </c>
      <c r="M3437" t="s">
        <v>15264</v>
      </c>
      <c r="P3437" s="31" t="str">
        <f t="shared" si="162"/>
        <v>Ma Homeo Clinic (Dr:(Md:Hellal Uddin))</v>
      </c>
    </row>
    <row r="3438" spans="1:16" hidden="1">
      <c r="A3438" t="str">
        <f t="shared" si="160"/>
        <v>49-486</v>
      </c>
      <c r="B3438">
        <f t="shared" si="161"/>
        <v>49</v>
      </c>
      <c r="C3438">
        <v>486</v>
      </c>
      <c r="D3438" t="s">
        <v>59</v>
      </c>
      <c r="E3438" t="s">
        <v>11783</v>
      </c>
      <c r="F3438">
        <v>11267</v>
      </c>
      <c r="G3438" t="s">
        <v>1667</v>
      </c>
      <c r="H3438">
        <v>1908885173</v>
      </c>
      <c r="I3438" t="s">
        <v>131</v>
      </c>
      <c r="J3438" t="s">
        <v>11352</v>
      </c>
      <c r="K3438" t="s">
        <v>133</v>
      </c>
      <c r="L3438" t="s">
        <v>11750</v>
      </c>
      <c r="M3438" t="s">
        <v>11784</v>
      </c>
      <c r="P3438" s="31" t="str">
        <f t="shared" si="162"/>
        <v>Ma Homeo Hall (Dr.Israil Bhuyan)</v>
      </c>
    </row>
    <row r="3439" spans="1:16" hidden="1">
      <c r="A3439" t="str">
        <f t="shared" si="160"/>
        <v>50-486</v>
      </c>
      <c r="B3439">
        <f t="shared" si="161"/>
        <v>50</v>
      </c>
      <c r="C3439">
        <v>486</v>
      </c>
      <c r="D3439" t="s">
        <v>59</v>
      </c>
      <c r="E3439" t="s">
        <v>11783</v>
      </c>
      <c r="F3439">
        <v>11287</v>
      </c>
      <c r="G3439" t="s">
        <v>1667</v>
      </c>
      <c r="H3439">
        <v>1908885173</v>
      </c>
      <c r="I3439" t="s">
        <v>131</v>
      </c>
      <c r="J3439" t="s">
        <v>11352</v>
      </c>
      <c r="K3439" t="s">
        <v>133</v>
      </c>
      <c r="L3439" t="s">
        <v>11750</v>
      </c>
      <c r="M3439" t="s">
        <v>11784</v>
      </c>
      <c r="P3439" s="31" t="str">
        <f t="shared" si="162"/>
        <v>Ma Homeo Hall (Dr.Israil Bhuyan)</v>
      </c>
    </row>
    <row r="3440" spans="1:16" hidden="1">
      <c r="A3440" t="str">
        <f t="shared" si="160"/>
        <v>51-486</v>
      </c>
      <c r="B3440">
        <f t="shared" si="161"/>
        <v>51</v>
      </c>
      <c r="C3440">
        <v>486</v>
      </c>
      <c r="D3440" t="s">
        <v>59</v>
      </c>
      <c r="E3440" t="s">
        <v>12364</v>
      </c>
      <c r="F3440">
        <v>11514</v>
      </c>
      <c r="G3440" t="s">
        <v>12365</v>
      </c>
      <c r="H3440">
        <v>1553536510</v>
      </c>
      <c r="I3440" t="s">
        <v>131</v>
      </c>
      <c r="J3440" t="s">
        <v>230</v>
      </c>
      <c r="K3440" t="s">
        <v>133</v>
      </c>
      <c r="L3440" t="s">
        <v>12362</v>
      </c>
      <c r="M3440" t="s">
        <v>12363</v>
      </c>
      <c r="P3440" s="31" t="str">
        <f t="shared" si="162"/>
        <v>Maanshura Homoeo Farmachy (Dr:A.K.M.Fozlul Hok.)</v>
      </c>
    </row>
    <row r="3441" spans="1:16" hidden="1">
      <c r="A3441" t="str">
        <f t="shared" si="160"/>
        <v>52-486</v>
      </c>
      <c r="B3441">
        <f t="shared" si="161"/>
        <v>52</v>
      </c>
      <c r="C3441">
        <v>486</v>
      </c>
      <c r="D3441" t="s">
        <v>59</v>
      </c>
      <c r="E3441" t="s">
        <v>15266</v>
      </c>
      <c r="F3441">
        <v>12870</v>
      </c>
      <c r="G3441" t="s">
        <v>15267</v>
      </c>
      <c r="H3441">
        <v>1741677303</v>
      </c>
      <c r="I3441" t="s">
        <v>131</v>
      </c>
      <c r="K3441" t="s">
        <v>133</v>
      </c>
      <c r="L3441" t="s">
        <v>12453</v>
      </c>
      <c r="M3441" t="s">
        <v>15268</v>
      </c>
      <c r="N3441" t="s">
        <v>10379</v>
      </c>
      <c r="O3441" t="s">
        <v>10318</v>
      </c>
      <c r="P3441" s="31" t="str">
        <f t="shared" si="162"/>
        <v>Ma-Babar Dowaa Homeo Hall (Dr: Raybeka Sultana..)</v>
      </c>
    </row>
    <row r="3442" spans="1:16" hidden="1">
      <c r="A3442" t="str">
        <f t="shared" si="160"/>
        <v>53-486</v>
      </c>
      <c r="B3442">
        <f t="shared" si="161"/>
        <v>53</v>
      </c>
      <c r="C3442">
        <v>486</v>
      </c>
      <c r="D3442" t="s">
        <v>59</v>
      </c>
      <c r="E3442" t="s">
        <v>11825</v>
      </c>
      <c r="F3442">
        <v>11288</v>
      </c>
      <c r="G3442" t="s">
        <v>11826</v>
      </c>
      <c r="H3442">
        <v>1737953571</v>
      </c>
      <c r="I3442" t="s">
        <v>131</v>
      </c>
      <c r="J3442" t="s">
        <v>11352</v>
      </c>
      <c r="K3442" t="s">
        <v>133</v>
      </c>
      <c r="L3442" t="s">
        <v>11750</v>
      </c>
      <c r="M3442" t="s">
        <v>11827</v>
      </c>
      <c r="P3442" s="31" t="str">
        <f t="shared" si="162"/>
        <v>Mahin Homeo Hall (Dr.Morjin Akther)</v>
      </c>
    </row>
    <row r="3443" spans="1:16" hidden="1">
      <c r="A3443" t="str">
        <f t="shared" si="160"/>
        <v>54-486</v>
      </c>
      <c r="B3443">
        <f t="shared" si="161"/>
        <v>54</v>
      </c>
      <c r="C3443">
        <v>486</v>
      </c>
      <c r="D3443" t="s">
        <v>59</v>
      </c>
      <c r="E3443" t="s">
        <v>129</v>
      </c>
      <c r="F3443">
        <v>4810</v>
      </c>
      <c r="G3443" t="s">
        <v>2094</v>
      </c>
      <c r="H3443">
        <v>1915765681</v>
      </c>
      <c r="I3443" t="s">
        <v>131</v>
      </c>
      <c r="J3443" t="s">
        <v>306</v>
      </c>
      <c r="K3443" t="s">
        <v>133</v>
      </c>
      <c r="L3443" t="s">
        <v>2083</v>
      </c>
      <c r="M3443" t="s">
        <v>2095</v>
      </c>
      <c r="P3443" s="31" t="str">
        <f t="shared" si="162"/>
        <v>Majid Homoeo Hall (Dr. Abdus Sattar)</v>
      </c>
    </row>
    <row r="3444" spans="1:16" hidden="1">
      <c r="A3444" t="str">
        <f t="shared" si="160"/>
        <v>55-486</v>
      </c>
      <c r="B3444">
        <f t="shared" si="161"/>
        <v>55</v>
      </c>
      <c r="C3444">
        <v>486</v>
      </c>
      <c r="D3444" t="s">
        <v>59</v>
      </c>
      <c r="E3444" t="s">
        <v>16694</v>
      </c>
      <c r="F3444">
        <v>13537</v>
      </c>
      <c r="G3444" t="s">
        <v>16695</v>
      </c>
      <c r="H3444">
        <v>1717045737</v>
      </c>
      <c r="I3444" t="s">
        <v>131</v>
      </c>
      <c r="J3444" t="s">
        <v>230</v>
      </c>
      <c r="K3444" t="s">
        <v>1315</v>
      </c>
      <c r="M3444" t="s">
        <v>19083</v>
      </c>
      <c r="N3444" t="s">
        <v>10318</v>
      </c>
      <c r="P3444" s="31" t="str">
        <f t="shared" si="162"/>
        <v>Mamun Homoeo Care (Dr. Md. Kamrul Jaman)</v>
      </c>
    </row>
    <row r="3445" spans="1:16" hidden="1">
      <c r="A3445" t="str">
        <f t="shared" si="160"/>
        <v>56-486</v>
      </c>
      <c r="B3445">
        <f t="shared" si="161"/>
        <v>56</v>
      </c>
      <c r="C3445">
        <v>486</v>
      </c>
      <c r="D3445" t="s">
        <v>59</v>
      </c>
      <c r="E3445" t="s">
        <v>12292</v>
      </c>
      <c r="F3445">
        <v>11486</v>
      </c>
      <c r="G3445" t="s">
        <v>12293</v>
      </c>
      <c r="H3445">
        <v>1639310403</v>
      </c>
      <c r="I3445" t="s">
        <v>131</v>
      </c>
      <c r="J3445" t="s">
        <v>10892</v>
      </c>
      <c r="K3445" t="s">
        <v>133</v>
      </c>
      <c r="L3445" t="s">
        <v>12290</v>
      </c>
      <c r="M3445" t="s">
        <v>12294</v>
      </c>
      <c r="P3445" s="31" t="str">
        <f t="shared" si="162"/>
        <v>Meahuren Homeo Hall (Dr.Meaherun Nahar.Loskor)</v>
      </c>
    </row>
    <row r="3446" spans="1:16" hidden="1">
      <c r="A3446" t="str">
        <f t="shared" si="160"/>
        <v>57-486</v>
      </c>
      <c r="B3446">
        <f t="shared" si="161"/>
        <v>57</v>
      </c>
      <c r="C3446">
        <v>486</v>
      </c>
      <c r="D3446" t="s">
        <v>59</v>
      </c>
      <c r="E3446" t="s">
        <v>12295</v>
      </c>
      <c r="F3446">
        <v>11487</v>
      </c>
      <c r="G3446" t="s">
        <v>12296</v>
      </c>
      <c r="H3446">
        <v>1852274422</v>
      </c>
      <c r="I3446" t="s">
        <v>131</v>
      </c>
      <c r="J3446" t="s">
        <v>10903</v>
      </c>
      <c r="K3446" t="s">
        <v>133</v>
      </c>
      <c r="L3446" t="s">
        <v>12032</v>
      </c>
      <c r="M3446" t="s">
        <v>12297</v>
      </c>
      <c r="P3446" s="31" t="str">
        <f t="shared" si="162"/>
        <v>Mohammadiya Homeo Hall. (Dr.Najikul Malaika)</v>
      </c>
    </row>
    <row r="3447" spans="1:16" hidden="1">
      <c r="A3447" t="str">
        <f t="shared" si="160"/>
        <v>58-486</v>
      </c>
      <c r="B3447">
        <f t="shared" si="161"/>
        <v>58</v>
      </c>
      <c r="C3447">
        <v>486</v>
      </c>
      <c r="D3447" t="s">
        <v>59</v>
      </c>
      <c r="E3447" t="s">
        <v>12458</v>
      </c>
      <c r="F3447">
        <v>11545</v>
      </c>
      <c r="G3447" t="s">
        <v>12459</v>
      </c>
      <c r="H3447">
        <v>1621888905</v>
      </c>
      <c r="K3447" t="s">
        <v>133</v>
      </c>
      <c r="L3447" t="s">
        <v>12460</v>
      </c>
      <c r="M3447" t="s">
        <v>12461</v>
      </c>
      <c r="P3447" s="31" t="str">
        <f t="shared" si="162"/>
        <v>Mohiuddin Homeo Hall (Dr:K.Ali)</v>
      </c>
    </row>
    <row r="3448" spans="1:16" hidden="1">
      <c r="A3448" t="str">
        <f t="shared" si="160"/>
        <v>59-486</v>
      </c>
      <c r="B3448">
        <f t="shared" si="161"/>
        <v>59</v>
      </c>
      <c r="C3448">
        <v>486</v>
      </c>
      <c r="D3448" t="s">
        <v>59</v>
      </c>
      <c r="E3448" t="s">
        <v>2027</v>
      </c>
      <c r="F3448">
        <v>4784</v>
      </c>
      <c r="G3448" t="s">
        <v>2028</v>
      </c>
      <c r="H3448">
        <v>1711787746</v>
      </c>
      <c r="I3448" t="s">
        <v>131</v>
      </c>
      <c r="J3448" t="s">
        <v>172</v>
      </c>
      <c r="K3448" t="s">
        <v>133</v>
      </c>
      <c r="L3448" t="s">
        <v>2018</v>
      </c>
      <c r="M3448" t="s">
        <v>2026</v>
      </c>
      <c r="N3448" t="s">
        <v>16565</v>
      </c>
      <c r="P3448" s="31" t="str">
        <f t="shared" si="162"/>
        <v>Momotaz Homoeo Hall (Dr. Monirul Islam)</v>
      </c>
    </row>
    <row r="3449" spans="1:16" hidden="1">
      <c r="A3449" t="str">
        <f t="shared" si="160"/>
        <v>60-486</v>
      </c>
      <c r="B3449">
        <f t="shared" si="161"/>
        <v>60</v>
      </c>
      <c r="C3449">
        <v>486</v>
      </c>
      <c r="D3449" t="s">
        <v>59</v>
      </c>
      <c r="E3449" t="s">
        <v>2085</v>
      </c>
      <c r="F3449">
        <v>4805</v>
      </c>
      <c r="G3449" t="s">
        <v>2086</v>
      </c>
      <c r="H3449">
        <v>1820216736</v>
      </c>
      <c r="I3449" t="s">
        <v>131</v>
      </c>
      <c r="J3449" t="s">
        <v>306</v>
      </c>
      <c r="K3449" t="s">
        <v>152</v>
      </c>
      <c r="L3449" t="s">
        <v>2083</v>
      </c>
      <c r="M3449" t="s">
        <v>2084</v>
      </c>
      <c r="P3449" s="31" t="str">
        <f t="shared" si="162"/>
        <v>Mordern Homoeo Hall (Dr. Nayeem)</v>
      </c>
    </row>
    <row r="3450" spans="1:16" hidden="1">
      <c r="A3450" t="str">
        <f t="shared" si="160"/>
        <v>61-486</v>
      </c>
      <c r="B3450">
        <f t="shared" si="161"/>
        <v>61</v>
      </c>
      <c r="C3450">
        <v>486</v>
      </c>
      <c r="D3450" t="s">
        <v>59</v>
      </c>
      <c r="E3450" t="s">
        <v>10309</v>
      </c>
      <c r="F3450">
        <v>10528</v>
      </c>
      <c r="G3450" t="s">
        <v>2746</v>
      </c>
      <c r="H3450">
        <v>1714320085</v>
      </c>
      <c r="I3450" t="s">
        <v>253</v>
      </c>
      <c r="J3450" t="s">
        <v>10107</v>
      </c>
      <c r="K3450" t="s">
        <v>133</v>
      </c>
      <c r="L3450" t="s">
        <v>10310</v>
      </c>
      <c r="M3450" t="s">
        <v>10311</v>
      </c>
      <c r="P3450" s="31" t="str">
        <f t="shared" si="162"/>
        <v>Mother Homoeo Hall (Dr.Osman Goni)</v>
      </c>
    </row>
    <row r="3451" spans="1:16" hidden="1">
      <c r="A3451" t="str">
        <f t="shared" si="160"/>
        <v>62-486</v>
      </c>
      <c r="B3451">
        <f t="shared" si="161"/>
        <v>62</v>
      </c>
      <c r="C3451">
        <v>486</v>
      </c>
      <c r="D3451" t="s">
        <v>59</v>
      </c>
      <c r="E3451" t="s">
        <v>10350</v>
      </c>
      <c r="F3451">
        <v>10548</v>
      </c>
      <c r="G3451" t="s">
        <v>10351</v>
      </c>
      <c r="H3451">
        <v>1715667883</v>
      </c>
      <c r="I3451" t="s">
        <v>131</v>
      </c>
      <c r="J3451" t="s">
        <v>132</v>
      </c>
      <c r="K3451" t="s">
        <v>138</v>
      </c>
      <c r="L3451" t="s">
        <v>10352</v>
      </c>
      <c r="M3451" t="s">
        <v>10353</v>
      </c>
      <c r="P3451" s="31" t="str">
        <f t="shared" si="162"/>
        <v>Moyeen Homoeo Hall (Dr. Mainuddin Ahmed)</v>
      </c>
    </row>
    <row r="3452" spans="1:16" hidden="1">
      <c r="A3452" t="str">
        <f t="shared" si="160"/>
        <v>63-486</v>
      </c>
      <c r="B3452">
        <f t="shared" si="161"/>
        <v>63</v>
      </c>
      <c r="C3452">
        <v>486</v>
      </c>
      <c r="D3452" t="s">
        <v>59</v>
      </c>
      <c r="E3452" t="s">
        <v>11284</v>
      </c>
      <c r="F3452">
        <v>11085</v>
      </c>
      <c r="G3452" t="s">
        <v>11497</v>
      </c>
      <c r="H3452">
        <v>1934448095</v>
      </c>
      <c r="I3452">
        <v>0</v>
      </c>
      <c r="J3452">
        <v>0</v>
      </c>
      <c r="K3452" t="s">
        <v>138</v>
      </c>
      <c r="L3452" t="s">
        <v>1990</v>
      </c>
      <c r="M3452" t="s">
        <v>57</v>
      </c>
      <c r="P3452" s="31" t="str">
        <f t="shared" si="162"/>
        <v>Mpo-Hasibur Rahman Kanim-Badda (Self Stock)</v>
      </c>
    </row>
    <row r="3453" spans="1:16" hidden="1">
      <c r="A3453" t="str">
        <f t="shared" si="160"/>
        <v>64-486</v>
      </c>
      <c r="B3453">
        <f t="shared" si="161"/>
        <v>64</v>
      </c>
      <c r="C3453">
        <v>486</v>
      </c>
      <c r="D3453" t="s">
        <v>59</v>
      </c>
      <c r="E3453" t="s">
        <v>1999</v>
      </c>
      <c r="F3453">
        <v>4769</v>
      </c>
      <c r="G3453" t="s">
        <v>2000</v>
      </c>
      <c r="H3453">
        <v>1911789231</v>
      </c>
      <c r="I3453" t="s">
        <v>253</v>
      </c>
      <c r="J3453" t="s">
        <v>132</v>
      </c>
      <c r="K3453" t="s">
        <v>133</v>
      </c>
      <c r="L3453" t="s">
        <v>2001</v>
      </c>
      <c r="M3453" t="s">
        <v>2001</v>
      </c>
      <c r="P3453" s="31" t="str">
        <f t="shared" si="162"/>
        <v>N.R Homoeo Hall (Dr. Sharif Reza)</v>
      </c>
    </row>
    <row r="3454" spans="1:16" hidden="1">
      <c r="A3454" t="str">
        <f t="shared" si="160"/>
        <v>65-486</v>
      </c>
      <c r="B3454">
        <f t="shared" si="161"/>
        <v>65</v>
      </c>
      <c r="C3454">
        <v>486</v>
      </c>
      <c r="D3454" t="s">
        <v>59</v>
      </c>
      <c r="E3454" t="s">
        <v>16698</v>
      </c>
      <c r="F3454">
        <v>13538</v>
      </c>
      <c r="G3454" t="s">
        <v>16699</v>
      </c>
      <c r="H3454">
        <v>1408243254</v>
      </c>
      <c r="J3454" t="s">
        <v>132</v>
      </c>
      <c r="K3454" t="s">
        <v>1315</v>
      </c>
      <c r="M3454" t="s">
        <v>19084</v>
      </c>
      <c r="P3454" s="31" t="str">
        <f t="shared" si="162"/>
        <v>Nari O Sishu Pharmacy  (Dr. Jahidul Islam)</v>
      </c>
    </row>
    <row r="3455" spans="1:16" hidden="1">
      <c r="A3455" t="str">
        <f t="shared" si="160"/>
        <v>66-486</v>
      </c>
      <c r="B3455">
        <f t="shared" si="161"/>
        <v>66</v>
      </c>
      <c r="C3455">
        <v>486</v>
      </c>
      <c r="D3455" t="s">
        <v>59</v>
      </c>
      <c r="E3455" t="s">
        <v>11828</v>
      </c>
      <c r="F3455">
        <v>11289</v>
      </c>
      <c r="G3455" t="s">
        <v>11829</v>
      </c>
      <c r="H3455">
        <v>1716501456</v>
      </c>
      <c r="I3455" t="s">
        <v>131</v>
      </c>
      <c r="J3455" t="s">
        <v>11352</v>
      </c>
      <c r="K3455" t="s">
        <v>133</v>
      </c>
      <c r="L3455" t="s">
        <v>11750</v>
      </c>
      <c r="M3455" t="s">
        <v>11830</v>
      </c>
      <c r="P3455" s="31" t="str">
        <f t="shared" si="162"/>
        <v>Noor Homeo Hall (Dr.S.M.Sujon)</v>
      </c>
    </row>
    <row r="3456" spans="1:16" hidden="1">
      <c r="A3456" t="str">
        <f t="shared" si="160"/>
        <v>67-486</v>
      </c>
      <c r="B3456">
        <f t="shared" si="161"/>
        <v>67</v>
      </c>
      <c r="C3456">
        <v>486</v>
      </c>
      <c r="D3456" t="s">
        <v>59</v>
      </c>
      <c r="E3456" t="s">
        <v>2052</v>
      </c>
      <c r="F3456">
        <v>4792</v>
      </c>
      <c r="G3456" t="s">
        <v>772</v>
      </c>
      <c r="H3456">
        <v>1840494242</v>
      </c>
      <c r="I3456" t="s">
        <v>131</v>
      </c>
      <c r="J3456" t="s">
        <v>397</v>
      </c>
      <c r="K3456" t="s">
        <v>133</v>
      </c>
      <c r="L3456" t="s">
        <v>2031</v>
      </c>
      <c r="M3456" t="s">
        <v>2051</v>
      </c>
      <c r="P3456" s="31" t="str">
        <f t="shared" si="162"/>
        <v>Polash Homoeo Hall (Dr. Ajijur Rahman)</v>
      </c>
    </row>
    <row r="3457" spans="1:16" hidden="1">
      <c r="A3457" t="str">
        <f t="shared" si="160"/>
        <v>68-486</v>
      </c>
      <c r="B3457">
        <f t="shared" si="161"/>
        <v>68</v>
      </c>
      <c r="C3457">
        <v>486</v>
      </c>
      <c r="D3457" t="s">
        <v>59</v>
      </c>
      <c r="E3457" t="s">
        <v>13378</v>
      </c>
      <c r="F3457">
        <v>11950</v>
      </c>
      <c r="G3457" t="s">
        <v>13379</v>
      </c>
      <c r="H3457" t="s">
        <v>13380</v>
      </c>
      <c r="I3457" t="s">
        <v>131</v>
      </c>
      <c r="K3457" t="s">
        <v>133</v>
      </c>
      <c r="L3457" t="s">
        <v>1990</v>
      </c>
      <c r="M3457" t="s">
        <v>19085</v>
      </c>
      <c r="P3457" s="31" t="str">
        <f t="shared" si="162"/>
        <v>Prothama Homeo Health Care (Dr:Akhi Ahammed)</v>
      </c>
    </row>
    <row r="3458" spans="1:16" hidden="1">
      <c r="A3458" t="str">
        <f t="shared" ref="A3458:A3521" si="163">B3458&amp;"-"&amp;C3458</f>
        <v>69-486</v>
      </c>
      <c r="B3458">
        <f t="shared" ref="B3458:B3521" si="164">IF(C3458=C3457,B3457+1,1)</f>
        <v>69</v>
      </c>
      <c r="C3458">
        <v>486</v>
      </c>
      <c r="D3458" t="s">
        <v>59</v>
      </c>
      <c r="E3458" t="s">
        <v>2029</v>
      </c>
      <c r="F3458">
        <v>4785</v>
      </c>
      <c r="G3458" t="s">
        <v>2030</v>
      </c>
      <c r="H3458">
        <v>1915715001</v>
      </c>
      <c r="I3458" t="s">
        <v>253</v>
      </c>
      <c r="J3458" t="s">
        <v>397</v>
      </c>
      <c r="K3458" t="s">
        <v>138</v>
      </c>
      <c r="L3458" t="s">
        <v>2031</v>
      </c>
      <c r="M3458" t="s">
        <v>2032</v>
      </c>
      <c r="P3458" s="31" t="str">
        <f t="shared" ref="P3458:P3521" si="165">PROPER(G3458&amp;" ("&amp;E3458&amp;")")</f>
        <v>R.K Homoeo Hall (Dr. Miah Khairuzzaman)</v>
      </c>
    </row>
    <row r="3459" spans="1:16" hidden="1">
      <c r="A3459" t="str">
        <f t="shared" si="163"/>
        <v>70-486</v>
      </c>
      <c r="B3459">
        <f t="shared" si="164"/>
        <v>70</v>
      </c>
      <c r="C3459">
        <v>486</v>
      </c>
      <c r="D3459" t="s">
        <v>59</v>
      </c>
      <c r="E3459" t="s">
        <v>12448</v>
      </c>
      <c r="F3459">
        <v>11542</v>
      </c>
      <c r="G3459" t="s">
        <v>12449</v>
      </c>
      <c r="H3459">
        <v>1759693829</v>
      </c>
      <c r="K3459" t="s">
        <v>152</v>
      </c>
      <c r="L3459" t="s">
        <v>1990</v>
      </c>
      <c r="M3459" t="s">
        <v>12450</v>
      </c>
      <c r="P3459" s="31" t="str">
        <f t="shared" si="165"/>
        <v>R.K.Homeo Complex (Dr:Manzur-Al-Mahim)</v>
      </c>
    </row>
    <row r="3460" spans="1:16" hidden="1">
      <c r="A3460" t="str">
        <f t="shared" si="163"/>
        <v>71-486</v>
      </c>
      <c r="B3460">
        <f t="shared" si="164"/>
        <v>71</v>
      </c>
      <c r="C3460">
        <v>486</v>
      </c>
      <c r="D3460" t="s">
        <v>59</v>
      </c>
      <c r="E3460" t="s">
        <v>12366</v>
      </c>
      <c r="F3460">
        <v>11515</v>
      </c>
      <c r="G3460" t="s">
        <v>12367</v>
      </c>
      <c r="H3460">
        <v>1716626005</v>
      </c>
      <c r="I3460" t="s">
        <v>253</v>
      </c>
      <c r="J3460" t="s">
        <v>274</v>
      </c>
      <c r="K3460" t="s">
        <v>152</v>
      </c>
      <c r="L3460" t="s">
        <v>12362</v>
      </c>
      <c r="M3460" t="s">
        <v>12368</v>
      </c>
      <c r="P3460" s="31" t="str">
        <f t="shared" si="165"/>
        <v>Rahaman Homoeo Hall (Dr:Mustakur Rahaman)</v>
      </c>
    </row>
    <row r="3461" spans="1:16" hidden="1">
      <c r="A3461" t="str">
        <f t="shared" si="163"/>
        <v>72-486</v>
      </c>
      <c r="B3461">
        <f t="shared" si="164"/>
        <v>72</v>
      </c>
      <c r="C3461">
        <v>486</v>
      </c>
      <c r="D3461" t="s">
        <v>59</v>
      </c>
      <c r="E3461" t="s">
        <v>2006</v>
      </c>
      <c r="F3461">
        <v>4774</v>
      </c>
      <c r="G3461" t="s">
        <v>2007</v>
      </c>
      <c r="H3461">
        <v>1941850801</v>
      </c>
      <c r="I3461" t="s">
        <v>131</v>
      </c>
      <c r="J3461" t="s">
        <v>132</v>
      </c>
      <c r="K3461" t="s">
        <v>133</v>
      </c>
      <c r="L3461" t="s">
        <v>2001</v>
      </c>
      <c r="M3461" t="s">
        <v>2001</v>
      </c>
      <c r="P3461" s="31" t="str">
        <f t="shared" si="165"/>
        <v>Rahima Homoeo Hall (Dr. Rahima Khatun)</v>
      </c>
    </row>
    <row r="3462" spans="1:16" hidden="1">
      <c r="A3462" t="str">
        <f t="shared" si="163"/>
        <v>73-486</v>
      </c>
      <c r="B3462">
        <f t="shared" si="164"/>
        <v>73</v>
      </c>
      <c r="C3462">
        <v>486</v>
      </c>
      <c r="D3462" t="s">
        <v>59</v>
      </c>
      <c r="E3462" t="s">
        <v>10388</v>
      </c>
      <c r="F3462">
        <v>10563</v>
      </c>
      <c r="G3462" t="s">
        <v>511</v>
      </c>
      <c r="H3462">
        <v>1736375788</v>
      </c>
      <c r="I3462" t="s">
        <v>131</v>
      </c>
      <c r="J3462" t="s">
        <v>10107</v>
      </c>
      <c r="K3462" t="s">
        <v>133</v>
      </c>
      <c r="L3462" t="s">
        <v>2031</v>
      </c>
      <c r="M3462" t="s">
        <v>10389</v>
      </c>
      <c r="P3462" s="31" t="str">
        <f t="shared" si="165"/>
        <v>Rahman Homoeo Hall (Dr.Shariful Islam)</v>
      </c>
    </row>
    <row r="3463" spans="1:16" hidden="1">
      <c r="A3463" t="str">
        <f t="shared" si="163"/>
        <v>74-486</v>
      </c>
      <c r="B3463">
        <f t="shared" si="164"/>
        <v>74</v>
      </c>
      <c r="C3463">
        <v>486</v>
      </c>
      <c r="D3463" t="s">
        <v>59</v>
      </c>
      <c r="E3463" t="s">
        <v>2045</v>
      </c>
      <c r="F3463">
        <v>4790</v>
      </c>
      <c r="G3463" t="s">
        <v>2046</v>
      </c>
      <c r="H3463">
        <v>1640544822</v>
      </c>
      <c r="I3463" t="s">
        <v>2047</v>
      </c>
      <c r="J3463" t="s">
        <v>397</v>
      </c>
      <c r="K3463" t="s">
        <v>133</v>
      </c>
      <c r="L3463" t="s">
        <v>2031</v>
      </c>
      <c r="M3463" t="s">
        <v>2048</v>
      </c>
      <c r="P3463" s="31" t="str">
        <f t="shared" si="165"/>
        <v>Raya Pharma (Dr. Ibrahim Miah)</v>
      </c>
    </row>
    <row r="3464" spans="1:16" hidden="1">
      <c r="A3464" t="str">
        <f t="shared" si="163"/>
        <v>75-486</v>
      </c>
      <c r="B3464">
        <f t="shared" si="164"/>
        <v>75</v>
      </c>
      <c r="C3464">
        <v>486</v>
      </c>
      <c r="D3464" t="s">
        <v>59</v>
      </c>
      <c r="E3464" t="s">
        <v>2100</v>
      </c>
      <c r="F3464">
        <v>4813</v>
      </c>
      <c r="G3464" t="s">
        <v>2101</v>
      </c>
      <c r="H3464">
        <v>1708378679</v>
      </c>
      <c r="I3464" t="s">
        <v>131</v>
      </c>
      <c r="J3464" t="s">
        <v>306</v>
      </c>
      <c r="K3464" t="s">
        <v>133</v>
      </c>
      <c r="L3464" t="s">
        <v>2083</v>
      </c>
      <c r="M3464" t="s">
        <v>2102</v>
      </c>
      <c r="P3464" s="31" t="str">
        <f t="shared" si="165"/>
        <v>Rehena Homoeo Hall (Dr. Rehena Begum)</v>
      </c>
    </row>
    <row r="3465" spans="1:16" hidden="1">
      <c r="A3465" t="str">
        <f t="shared" si="163"/>
        <v>76-486</v>
      </c>
      <c r="B3465">
        <f t="shared" si="164"/>
        <v>76</v>
      </c>
      <c r="C3465">
        <v>486</v>
      </c>
      <c r="D3465" t="s">
        <v>59</v>
      </c>
      <c r="E3465" t="s">
        <v>12030</v>
      </c>
      <c r="F3465">
        <v>11367</v>
      </c>
      <c r="G3465" t="s">
        <v>12031</v>
      </c>
      <c r="H3465">
        <v>1916810117</v>
      </c>
      <c r="I3465" t="s">
        <v>131</v>
      </c>
      <c r="J3465" t="s">
        <v>10889</v>
      </c>
      <c r="K3465" t="s">
        <v>133</v>
      </c>
      <c r="L3465" t="s">
        <v>12032</v>
      </c>
      <c r="M3465" t="s">
        <v>12033</v>
      </c>
      <c r="P3465" s="31" t="str">
        <f t="shared" si="165"/>
        <v>Rownok Homeo Hall (Dr: Liyakot Hossain)</v>
      </c>
    </row>
    <row r="3466" spans="1:16" hidden="1">
      <c r="A3466" t="str">
        <f t="shared" si="163"/>
        <v>77-486</v>
      </c>
      <c r="B3466">
        <f t="shared" si="164"/>
        <v>77</v>
      </c>
      <c r="C3466">
        <v>486</v>
      </c>
      <c r="D3466" t="s">
        <v>59</v>
      </c>
      <c r="E3466" t="s">
        <v>10304</v>
      </c>
      <c r="F3466">
        <v>10526</v>
      </c>
      <c r="G3466" t="s">
        <v>10305</v>
      </c>
      <c r="H3466">
        <v>1970127777</v>
      </c>
      <c r="I3466" t="s">
        <v>131</v>
      </c>
      <c r="J3466" t="s">
        <v>9573</v>
      </c>
      <c r="K3466" t="s">
        <v>133</v>
      </c>
      <c r="L3466" t="s">
        <v>1990</v>
      </c>
      <c r="M3466" t="s">
        <v>10306</v>
      </c>
      <c r="P3466" s="31" t="str">
        <f t="shared" si="165"/>
        <v>Royal Homoeo Pharmacy (Dr.Sharif)</v>
      </c>
    </row>
    <row r="3467" spans="1:16" hidden="1">
      <c r="A3467" t="str">
        <f t="shared" si="163"/>
        <v>78-486</v>
      </c>
      <c r="B3467">
        <f t="shared" si="164"/>
        <v>78</v>
      </c>
      <c r="C3467">
        <v>486</v>
      </c>
      <c r="D3467" t="s">
        <v>59</v>
      </c>
      <c r="E3467" t="s">
        <v>10548</v>
      </c>
      <c r="F3467">
        <v>10653</v>
      </c>
      <c r="G3467" t="s">
        <v>10549</v>
      </c>
      <c r="H3467">
        <v>1712154067</v>
      </c>
      <c r="I3467" t="s">
        <v>131</v>
      </c>
      <c r="J3467" t="s">
        <v>3178</v>
      </c>
      <c r="K3467" t="s">
        <v>133</v>
      </c>
      <c r="L3467" t="s">
        <v>2079</v>
      </c>
      <c r="M3467" t="s">
        <v>10550</v>
      </c>
      <c r="P3467" s="31" t="str">
        <f t="shared" si="165"/>
        <v>Safoan Homoeo Research (Dr.Abdul Mannan Molla)</v>
      </c>
    </row>
    <row r="3468" spans="1:16" hidden="1">
      <c r="A3468" t="str">
        <f t="shared" si="163"/>
        <v>79-486</v>
      </c>
      <c r="B3468">
        <f t="shared" si="164"/>
        <v>79</v>
      </c>
      <c r="C3468">
        <v>486</v>
      </c>
      <c r="D3468" t="s">
        <v>59</v>
      </c>
      <c r="E3468" t="s">
        <v>12372</v>
      </c>
      <c r="F3468">
        <v>11517</v>
      </c>
      <c r="G3468" t="s">
        <v>12373</v>
      </c>
      <c r="H3468" t="s">
        <v>12374</v>
      </c>
      <c r="I3468" t="s">
        <v>131</v>
      </c>
      <c r="J3468" t="s">
        <v>132</v>
      </c>
      <c r="K3468" t="s">
        <v>133</v>
      </c>
      <c r="L3468" t="s">
        <v>2031</v>
      </c>
      <c r="M3468" t="s">
        <v>12375</v>
      </c>
      <c r="P3468" s="31" t="str">
        <f t="shared" si="165"/>
        <v>Salam Homeo Clinic (Dr:Md.Abdul Mutaleb.)</v>
      </c>
    </row>
    <row r="3469" spans="1:16" hidden="1">
      <c r="A3469" t="str">
        <f t="shared" si="163"/>
        <v>80-486</v>
      </c>
      <c r="B3469">
        <f t="shared" si="164"/>
        <v>80</v>
      </c>
      <c r="C3469">
        <v>486</v>
      </c>
      <c r="D3469" t="s">
        <v>59</v>
      </c>
      <c r="E3469" t="s">
        <v>2088</v>
      </c>
      <c r="F3469">
        <v>4807</v>
      </c>
      <c r="G3469" t="s">
        <v>2089</v>
      </c>
      <c r="H3469">
        <v>1814150922</v>
      </c>
      <c r="I3469" t="s">
        <v>131</v>
      </c>
      <c r="J3469" t="s">
        <v>306</v>
      </c>
      <c r="K3469" t="s">
        <v>133</v>
      </c>
      <c r="L3469" t="s">
        <v>2083</v>
      </c>
      <c r="M3469" t="s">
        <v>2084</v>
      </c>
      <c r="P3469" s="31" t="str">
        <f t="shared" si="165"/>
        <v>Saleha Homoeo Hall (Dr. Mr Manik)</v>
      </c>
    </row>
    <row r="3470" spans="1:16" hidden="1">
      <c r="A3470" t="str">
        <f t="shared" si="163"/>
        <v>81-486</v>
      </c>
      <c r="B3470">
        <f t="shared" si="164"/>
        <v>81</v>
      </c>
      <c r="C3470">
        <v>486</v>
      </c>
      <c r="D3470" t="s">
        <v>59</v>
      </c>
      <c r="E3470" t="s">
        <v>2039</v>
      </c>
      <c r="F3470">
        <v>4788</v>
      </c>
      <c r="G3470" t="s">
        <v>2040</v>
      </c>
      <c r="H3470">
        <v>1712068338</v>
      </c>
      <c r="I3470" t="s">
        <v>131</v>
      </c>
      <c r="J3470" t="s">
        <v>397</v>
      </c>
      <c r="K3470" t="s">
        <v>133</v>
      </c>
      <c r="L3470" t="s">
        <v>2031</v>
      </c>
      <c r="M3470" t="s">
        <v>2041</v>
      </c>
      <c r="P3470" s="31" t="str">
        <f t="shared" si="165"/>
        <v>Seba Homoeo Center (Dr. Alaul Haque)</v>
      </c>
    </row>
    <row r="3471" spans="1:16" hidden="1">
      <c r="A3471" t="str">
        <f t="shared" si="163"/>
        <v>82-486</v>
      </c>
      <c r="B3471">
        <f t="shared" si="164"/>
        <v>82</v>
      </c>
      <c r="C3471">
        <v>486</v>
      </c>
      <c r="D3471" t="s">
        <v>59</v>
      </c>
      <c r="E3471" t="s">
        <v>2060</v>
      </c>
      <c r="F3471">
        <v>4796</v>
      </c>
      <c r="G3471" t="s">
        <v>2061</v>
      </c>
      <c r="H3471">
        <v>1954216302</v>
      </c>
      <c r="I3471" t="s">
        <v>131</v>
      </c>
      <c r="J3471" t="s">
        <v>230</v>
      </c>
      <c r="K3471" t="s">
        <v>133</v>
      </c>
      <c r="L3471" t="s">
        <v>2058</v>
      </c>
      <c r="M3471" t="s">
        <v>2062</v>
      </c>
      <c r="P3471" s="31" t="str">
        <f t="shared" si="165"/>
        <v>Shanjari Homoeo Hall (Dr. Nurunnabi Nur)</v>
      </c>
    </row>
    <row r="3472" spans="1:16" hidden="1">
      <c r="A3472" t="str">
        <f t="shared" si="163"/>
        <v>83-486</v>
      </c>
      <c r="B3472">
        <f t="shared" si="164"/>
        <v>83</v>
      </c>
      <c r="C3472">
        <v>486</v>
      </c>
      <c r="D3472" t="s">
        <v>59</v>
      </c>
      <c r="E3472" t="s">
        <v>2020</v>
      </c>
      <c r="F3472">
        <v>4780</v>
      </c>
      <c r="G3472" t="s">
        <v>2021</v>
      </c>
      <c r="H3472">
        <v>1790141014</v>
      </c>
      <c r="I3472" t="s">
        <v>131</v>
      </c>
      <c r="J3472" t="s">
        <v>172</v>
      </c>
      <c r="K3472" t="s">
        <v>133</v>
      </c>
      <c r="L3472" t="s">
        <v>2018</v>
      </c>
      <c r="M3472" t="s">
        <v>2019</v>
      </c>
      <c r="P3472" s="31" t="str">
        <f t="shared" si="165"/>
        <v>Shebaroto Homoeo Hall (Dr. Abu Ahmed)</v>
      </c>
    </row>
    <row r="3473" spans="1:16" hidden="1">
      <c r="A3473" t="str">
        <f t="shared" si="163"/>
        <v>84-486</v>
      </c>
      <c r="B3473">
        <f t="shared" si="164"/>
        <v>84</v>
      </c>
      <c r="C3473">
        <v>486</v>
      </c>
      <c r="D3473" t="s">
        <v>59</v>
      </c>
      <c r="E3473" t="s">
        <v>2055</v>
      </c>
      <c r="F3473">
        <v>4794</v>
      </c>
      <c r="G3473" t="s">
        <v>2056</v>
      </c>
      <c r="H3473">
        <v>1872532310</v>
      </c>
      <c r="I3473" t="s">
        <v>131</v>
      </c>
      <c r="J3473" t="s">
        <v>397</v>
      </c>
      <c r="K3473" t="s">
        <v>138</v>
      </c>
      <c r="L3473" t="s">
        <v>2031</v>
      </c>
      <c r="M3473" t="s">
        <v>2051</v>
      </c>
      <c r="P3473" s="31" t="str">
        <f t="shared" si="165"/>
        <v>Shohel Homoeo Hall (Dr. Usman Harun)</v>
      </c>
    </row>
    <row r="3474" spans="1:16" hidden="1">
      <c r="A3474" t="str">
        <f t="shared" si="163"/>
        <v>85-486</v>
      </c>
      <c r="B3474">
        <f t="shared" si="164"/>
        <v>85</v>
      </c>
      <c r="C3474">
        <v>486</v>
      </c>
      <c r="D3474" t="s">
        <v>59</v>
      </c>
      <c r="E3474" t="s">
        <v>13382</v>
      </c>
      <c r="F3474">
        <v>11951</v>
      </c>
      <c r="G3474" t="s">
        <v>13383</v>
      </c>
      <c r="H3474" t="s">
        <v>13384</v>
      </c>
      <c r="I3474" t="s">
        <v>131</v>
      </c>
      <c r="K3474" t="s">
        <v>133</v>
      </c>
      <c r="L3474" t="s">
        <v>1990</v>
      </c>
      <c r="M3474" t="s">
        <v>13385</v>
      </c>
      <c r="P3474" s="31" t="str">
        <f t="shared" si="165"/>
        <v>Shondhani Homeo Hall (Dr:Ruhul Dev Bormon)</v>
      </c>
    </row>
    <row r="3475" spans="1:16" hidden="1">
      <c r="A3475" t="str">
        <f t="shared" si="163"/>
        <v>86-486</v>
      </c>
      <c r="B3475">
        <f t="shared" si="164"/>
        <v>86</v>
      </c>
      <c r="C3475">
        <v>486</v>
      </c>
      <c r="D3475" t="s">
        <v>59</v>
      </c>
      <c r="E3475" t="s">
        <v>2081</v>
      </c>
      <c r="F3475">
        <v>4804</v>
      </c>
      <c r="G3475" t="s">
        <v>2082</v>
      </c>
      <c r="H3475">
        <v>1716800379</v>
      </c>
      <c r="I3475" t="s">
        <v>131</v>
      </c>
      <c r="J3475" t="s">
        <v>306</v>
      </c>
      <c r="K3475" t="s">
        <v>138</v>
      </c>
      <c r="L3475" t="s">
        <v>2083</v>
      </c>
      <c r="M3475" t="s">
        <v>2084</v>
      </c>
      <c r="P3475" s="31" t="str">
        <f t="shared" si="165"/>
        <v>Siddikiya Homoeo Hall (Dr. Sharmin Sultan)</v>
      </c>
    </row>
    <row r="3476" spans="1:16" hidden="1">
      <c r="A3476" t="str">
        <f t="shared" si="163"/>
        <v>87-486</v>
      </c>
      <c r="B3476">
        <f t="shared" si="164"/>
        <v>87</v>
      </c>
      <c r="C3476">
        <v>486</v>
      </c>
      <c r="D3476" t="s">
        <v>59</v>
      </c>
      <c r="E3476" t="s">
        <v>2022</v>
      </c>
      <c r="F3476">
        <v>4781</v>
      </c>
      <c r="G3476" t="s">
        <v>2023</v>
      </c>
      <c r="H3476">
        <v>1625236209</v>
      </c>
      <c r="I3476" t="s">
        <v>131</v>
      </c>
      <c r="J3476" t="s">
        <v>172</v>
      </c>
      <c r="K3476" t="s">
        <v>133</v>
      </c>
      <c r="L3476" t="s">
        <v>2018</v>
      </c>
      <c r="M3476" t="s">
        <v>2019</v>
      </c>
      <c r="P3476" s="31" t="str">
        <f t="shared" si="165"/>
        <v>Tangail Homoeo Hall (Dr. Abdul Kader)</v>
      </c>
    </row>
    <row r="3477" spans="1:16" hidden="1">
      <c r="A3477" t="str">
        <f t="shared" si="163"/>
        <v>88-486</v>
      </c>
      <c r="B3477">
        <f t="shared" si="164"/>
        <v>88</v>
      </c>
      <c r="C3477">
        <v>486</v>
      </c>
      <c r="D3477" t="s">
        <v>59</v>
      </c>
      <c r="E3477" t="s">
        <v>12288</v>
      </c>
      <c r="F3477">
        <v>11485</v>
      </c>
      <c r="G3477" t="s">
        <v>12289</v>
      </c>
      <c r="H3477">
        <v>1960415313</v>
      </c>
      <c r="I3477" t="s">
        <v>131</v>
      </c>
      <c r="J3477" t="s">
        <v>306</v>
      </c>
      <c r="K3477" t="s">
        <v>133</v>
      </c>
      <c r="L3477" t="s">
        <v>12290</v>
      </c>
      <c r="M3477" t="s">
        <v>12291</v>
      </c>
      <c r="P3477" s="31" t="str">
        <f t="shared" si="165"/>
        <v>Taniya Homeo Hall (Dr.Md.Zahangir Alom)</v>
      </c>
    </row>
    <row r="3478" spans="1:16" hidden="1">
      <c r="A3478" t="str">
        <f t="shared" si="163"/>
        <v>89-486</v>
      </c>
      <c r="B3478">
        <f t="shared" si="164"/>
        <v>89</v>
      </c>
      <c r="C3478">
        <v>486</v>
      </c>
      <c r="D3478" t="s">
        <v>59</v>
      </c>
      <c r="E3478" t="s">
        <v>2042</v>
      </c>
      <c r="F3478">
        <v>4789</v>
      </c>
      <c r="G3478" t="s">
        <v>2043</v>
      </c>
      <c r="H3478">
        <v>1933517698</v>
      </c>
      <c r="I3478" t="s">
        <v>131</v>
      </c>
      <c r="J3478" t="s">
        <v>397</v>
      </c>
      <c r="K3478" t="s">
        <v>133</v>
      </c>
      <c r="L3478" t="s">
        <v>2031</v>
      </c>
      <c r="M3478" t="s">
        <v>2044</v>
      </c>
      <c r="P3478" s="31" t="str">
        <f t="shared" si="165"/>
        <v>Taniya Homoeo Hall (Dr. Milon Miah)</v>
      </c>
    </row>
    <row r="3479" spans="1:16" hidden="1">
      <c r="A3479" t="str">
        <f t="shared" si="163"/>
        <v>90-486</v>
      </c>
      <c r="B3479">
        <f t="shared" si="164"/>
        <v>90</v>
      </c>
      <c r="C3479">
        <v>486</v>
      </c>
      <c r="D3479" t="s">
        <v>59</v>
      </c>
      <c r="E3479" t="s">
        <v>12451</v>
      </c>
      <c r="F3479">
        <v>11543</v>
      </c>
      <c r="G3479" t="s">
        <v>12452</v>
      </c>
      <c r="H3479">
        <v>1620327981</v>
      </c>
      <c r="K3479" t="s">
        <v>133</v>
      </c>
      <c r="L3479" t="s">
        <v>12453</v>
      </c>
      <c r="M3479" t="s">
        <v>12454</v>
      </c>
      <c r="P3479" s="31" t="str">
        <f t="shared" si="165"/>
        <v>Utpol Homeo Hall (Dr:S.S.Howlader)</v>
      </c>
    </row>
    <row r="3480" spans="1:16" hidden="1">
      <c r="A3480" t="str">
        <f t="shared" si="163"/>
        <v>91-486</v>
      </c>
      <c r="B3480">
        <f t="shared" si="164"/>
        <v>91</v>
      </c>
      <c r="C3480">
        <v>486</v>
      </c>
      <c r="D3480" t="s">
        <v>59</v>
      </c>
      <c r="E3480" t="s">
        <v>2036</v>
      </c>
      <c r="F3480">
        <v>4787</v>
      </c>
      <c r="G3480" t="s">
        <v>2037</v>
      </c>
      <c r="H3480">
        <v>1763055353</v>
      </c>
      <c r="I3480" t="s">
        <v>131</v>
      </c>
      <c r="J3480" t="s">
        <v>397</v>
      </c>
      <c r="K3480" t="s">
        <v>133</v>
      </c>
      <c r="L3480" t="s">
        <v>2031</v>
      </c>
      <c r="M3480" t="s">
        <v>2038</v>
      </c>
      <c r="P3480" s="31" t="str">
        <f t="shared" si="165"/>
        <v>Uttara Homoeo Clinic (Dr. Imtiaz Alom)</v>
      </c>
    </row>
    <row r="3481" spans="1:16" hidden="1">
      <c r="A3481" t="str">
        <f t="shared" si="163"/>
        <v>92-486</v>
      </c>
      <c r="B3481">
        <f t="shared" si="164"/>
        <v>92</v>
      </c>
      <c r="C3481">
        <v>486</v>
      </c>
      <c r="D3481" t="s">
        <v>59</v>
      </c>
      <c r="E3481" t="s">
        <v>12360</v>
      </c>
      <c r="F3481">
        <v>11513</v>
      </c>
      <c r="G3481" t="s">
        <v>12361</v>
      </c>
      <c r="H3481">
        <v>1919914714</v>
      </c>
      <c r="I3481" t="s">
        <v>131</v>
      </c>
      <c r="J3481" t="s">
        <v>397</v>
      </c>
      <c r="K3481" t="s">
        <v>133</v>
      </c>
      <c r="L3481" t="s">
        <v>12362</v>
      </c>
      <c r="M3481" t="s">
        <v>12363</v>
      </c>
      <c r="P3481" s="31" t="str">
        <f t="shared" si="165"/>
        <v>Xl Homoeo Hall (Dr:Khadija Akter Mukti.)</v>
      </c>
    </row>
    <row r="3482" spans="1:16" hidden="1">
      <c r="A3482" t="str">
        <f t="shared" si="163"/>
        <v>93-486</v>
      </c>
      <c r="B3482">
        <f t="shared" si="164"/>
        <v>93</v>
      </c>
      <c r="C3482">
        <v>486</v>
      </c>
      <c r="D3482" t="s">
        <v>59</v>
      </c>
      <c r="E3482" t="s">
        <v>1398</v>
      </c>
      <c r="F3482">
        <v>4801</v>
      </c>
      <c r="G3482" t="s">
        <v>2073</v>
      </c>
      <c r="H3482">
        <v>1749516255</v>
      </c>
      <c r="I3482" t="s">
        <v>131</v>
      </c>
      <c r="J3482" t="s">
        <v>230</v>
      </c>
      <c r="K3482" t="s">
        <v>133</v>
      </c>
      <c r="L3482" t="s">
        <v>2058</v>
      </c>
      <c r="M3482" t="s">
        <v>2074</v>
      </c>
      <c r="P3482" s="31" t="str">
        <f t="shared" si="165"/>
        <v>Yearn Homoeo Hall (Dr. Aminul Islam)</v>
      </c>
    </row>
    <row r="3483" spans="1:16" hidden="1">
      <c r="A3483" t="str">
        <f t="shared" si="163"/>
        <v>94-486</v>
      </c>
      <c r="B3483">
        <f t="shared" si="164"/>
        <v>94</v>
      </c>
      <c r="C3483">
        <v>486</v>
      </c>
      <c r="D3483" t="s">
        <v>59</v>
      </c>
      <c r="E3483" t="s">
        <v>2077</v>
      </c>
      <c r="F3483">
        <v>4803</v>
      </c>
      <c r="G3483" t="s">
        <v>2078</v>
      </c>
      <c r="H3483">
        <v>1776638710</v>
      </c>
      <c r="I3483" t="s">
        <v>131</v>
      </c>
      <c r="J3483" t="s">
        <v>230</v>
      </c>
      <c r="K3483" t="s">
        <v>133</v>
      </c>
      <c r="L3483" t="s">
        <v>2079</v>
      </c>
      <c r="M3483" t="s">
        <v>19086</v>
      </c>
      <c r="P3483" s="31" t="str">
        <f t="shared" si="165"/>
        <v>Younan Homoeopathic Pharmacy (Dr. Motoja Kamal)</v>
      </c>
    </row>
    <row r="3484" spans="1:16" hidden="1">
      <c r="A3484" t="str">
        <f t="shared" si="163"/>
        <v>95-486</v>
      </c>
      <c r="B3484">
        <f t="shared" si="164"/>
        <v>95</v>
      </c>
      <c r="C3484">
        <v>486</v>
      </c>
      <c r="D3484" t="s">
        <v>59</v>
      </c>
      <c r="E3484" t="s">
        <v>2008</v>
      </c>
      <c r="F3484">
        <v>4775</v>
      </c>
      <c r="G3484" t="s">
        <v>2009</v>
      </c>
      <c r="H3484">
        <v>1712912435</v>
      </c>
      <c r="I3484" t="s">
        <v>131</v>
      </c>
      <c r="J3484" t="s">
        <v>172</v>
      </c>
      <c r="K3484" t="s">
        <v>133</v>
      </c>
      <c r="L3484" t="s">
        <v>2010</v>
      </c>
      <c r="M3484" t="s">
        <v>2011</v>
      </c>
      <c r="P3484" s="31" t="str">
        <f t="shared" si="165"/>
        <v>Yousuf Homoeo Hall (Dr. Nurunnahar)</v>
      </c>
    </row>
    <row r="3485" spans="1:16" hidden="1">
      <c r="A3485" t="str">
        <f t="shared" si="163"/>
        <v>1-489</v>
      </c>
      <c r="B3485">
        <f t="shared" si="164"/>
        <v>1</v>
      </c>
      <c r="C3485">
        <v>489</v>
      </c>
      <c r="D3485" t="s">
        <v>103</v>
      </c>
      <c r="E3485" t="s">
        <v>19087</v>
      </c>
      <c r="F3485">
        <v>10059</v>
      </c>
      <c r="G3485" t="s">
        <v>9717</v>
      </c>
      <c r="H3485">
        <v>1918816872</v>
      </c>
      <c r="I3485" t="s">
        <v>3963</v>
      </c>
      <c r="J3485" t="s">
        <v>10903</v>
      </c>
      <c r="K3485" t="s">
        <v>4195</v>
      </c>
      <c r="L3485" t="s">
        <v>9703</v>
      </c>
      <c r="M3485" t="s">
        <v>9703</v>
      </c>
      <c r="P3485" s="31" t="str">
        <f t="shared" si="165"/>
        <v xml:space="preserve">  Asmatulla Medical  Store (  Dr. Rezaul Karim)</v>
      </c>
    </row>
    <row r="3486" spans="1:16" hidden="1">
      <c r="A3486" t="str">
        <f t="shared" si="163"/>
        <v>2-489</v>
      </c>
      <c r="B3486">
        <f t="shared" si="164"/>
        <v>2</v>
      </c>
      <c r="C3486">
        <v>489</v>
      </c>
      <c r="D3486" t="s">
        <v>103</v>
      </c>
      <c r="E3486" t="s">
        <v>9705</v>
      </c>
      <c r="F3486">
        <v>10055</v>
      </c>
      <c r="G3486" t="s">
        <v>9706</v>
      </c>
      <c r="H3486" t="s">
        <v>9707</v>
      </c>
      <c r="I3486" t="s">
        <v>3982</v>
      </c>
      <c r="J3486" t="s">
        <v>306</v>
      </c>
      <c r="K3486" t="s">
        <v>3961</v>
      </c>
      <c r="L3486" t="s">
        <v>9708</v>
      </c>
      <c r="M3486" t="s">
        <v>9709</v>
      </c>
      <c r="P3486" s="31" t="str">
        <f t="shared" si="165"/>
        <v xml:space="preserve">  Boric Homoeo  Hall (  Dr. Biddut Kumar )</v>
      </c>
    </row>
    <row r="3487" spans="1:16" hidden="1">
      <c r="A3487" t="str">
        <f t="shared" si="163"/>
        <v>3-489</v>
      </c>
      <c r="B3487">
        <f t="shared" si="164"/>
        <v>3</v>
      </c>
      <c r="C3487">
        <v>489</v>
      </c>
      <c r="D3487" t="s">
        <v>103</v>
      </c>
      <c r="E3487" t="s">
        <v>9718</v>
      </c>
      <c r="F3487">
        <v>10060</v>
      </c>
      <c r="G3487" t="s">
        <v>9719</v>
      </c>
      <c r="H3487">
        <v>1762236437</v>
      </c>
      <c r="I3487">
        <v>0</v>
      </c>
      <c r="J3487" t="s">
        <v>306</v>
      </c>
      <c r="K3487" t="s">
        <v>3977</v>
      </c>
      <c r="L3487" t="s">
        <v>9720</v>
      </c>
      <c r="M3487" t="s">
        <v>9720</v>
      </c>
      <c r="P3487" s="31" t="str">
        <f t="shared" si="165"/>
        <v xml:space="preserve">  Rasul  Homoeo International (  Dr. Shamim  Miah)</v>
      </c>
    </row>
    <row r="3488" spans="1:16" hidden="1">
      <c r="A3488" t="str">
        <f t="shared" si="163"/>
        <v>4-489</v>
      </c>
      <c r="B3488">
        <f t="shared" si="164"/>
        <v>4</v>
      </c>
      <c r="C3488">
        <v>489</v>
      </c>
      <c r="D3488" t="s">
        <v>103</v>
      </c>
      <c r="E3488" t="s">
        <v>412</v>
      </c>
      <c r="F3488">
        <v>4273</v>
      </c>
      <c r="G3488" t="s">
        <v>532</v>
      </c>
      <c r="H3488" t="s">
        <v>962</v>
      </c>
      <c r="I3488" t="s">
        <v>381</v>
      </c>
      <c r="J3488" t="s">
        <v>274</v>
      </c>
      <c r="K3488" t="s">
        <v>152</v>
      </c>
      <c r="L3488" t="s">
        <v>943</v>
      </c>
      <c r="M3488" t="s">
        <v>963</v>
      </c>
      <c r="P3488" s="31" t="str">
        <f t="shared" si="165"/>
        <v>Adarsho Homoeo Hall (Dr. Masum)</v>
      </c>
    </row>
    <row r="3489" spans="1:16" hidden="1">
      <c r="A3489" t="str">
        <f t="shared" si="163"/>
        <v>5-489</v>
      </c>
      <c r="B3489">
        <f t="shared" si="164"/>
        <v>5</v>
      </c>
      <c r="C3489">
        <v>489</v>
      </c>
      <c r="D3489" t="s">
        <v>103</v>
      </c>
      <c r="E3489" t="s">
        <v>953</v>
      </c>
      <c r="F3489">
        <v>4268</v>
      </c>
      <c r="G3489" t="s">
        <v>954</v>
      </c>
      <c r="H3489" t="s">
        <v>955</v>
      </c>
      <c r="I3489" t="s">
        <v>131</v>
      </c>
      <c r="J3489" t="s">
        <v>274</v>
      </c>
      <c r="K3489" t="s">
        <v>152</v>
      </c>
      <c r="L3489" t="s">
        <v>943</v>
      </c>
      <c r="M3489" t="s">
        <v>956</v>
      </c>
      <c r="P3489" s="31" t="str">
        <f t="shared" si="165"/>
        <v>Adonik Homoeo Hall (Dr. Najar Ali)</v>
      </c>
    </row>
    <row r="3490" spans="1:16" hidden="1">
      <c r="A3490" t="str">
        <f t="shared" si="163"/>
        <v>6-489</v>
      </c>
      <c r="B3490">
        <f t="shared" si="164"/>
        <v>6</v>
      </c>
      <c r="C3490">
        <v>489</v>
      </c>
      <c r="D3490" t="s">
        <v>103</v>
      </c>
      <c r="E3490" t="s">
        <v>958</v>
      </c>
      <c r="F3490">
        <v>4270</v>
      </c>
      <c r="G3490" t="s">
        <v>954</v>
      </c>
      <c r="H3490" t="s">
        <v>959</v>
      </c>
      <c r="I3490" t="s">
        <v>131</v>
      </c>
      <c r="J3490" t="s">
        <v>274</v>
      </c>
      <c r="K3490" t="s">
        <v>152</v>
      </c>
      <c r="L3490" t="s">
        <v>943</v>
      </c>
      <c r="M3490" t="s">
        <v>960</v>
      </c>
      <c r="P3490" s="31" t="str">
        <f t="shared" si="165"/>
        <v>Adonik Homoeo Hall (Dr. Jeul)</v>
      </c>
    </row>
    <row r="3491" spans="1:16" hidden="1">
      <c r="A3491" t="str">
        <f t="shared" si="163"/>
        <v>7-489</v>
      </c>
      <c r="B3491">
        <f t="shared" si="164"/>
        <v>7</v>
      </c>
      <c r="C3491">
        <v>489</v>
      </c>
      <c r="D3491" t="s">
        <v>103</v>
      </c>
      <c r="E3491" t="s">
        <v>948</v>
      </c>
      <c r="F3491">
        <v>4265</v>
      </c>
      <c r="G3491" t="s">
        <v>949</v>
      </c>
      <c r="H3491" t="s">
        <v>950</v>
      </c>
      <c r="I3491" t="s">
        <v>131</v>
      </c>
      <c r="J3491" t="s">
        <v>274</v>
      </c>
      <c r="K3491" t="s">
        <v>152</v>
      </c>
      <c r="L3491" t="s">
        <v>943</v>
      </c>
      <c r="M3491" t="s">
        <v>951</v>
      </c>
      <c r="N3491" t="s">
        <v>16543</v>
      </c>
      <c r="O3491" t="s">
        <v>16544</v>
      </c>
      <c r="P3491" s="31" t="str">
        <f t="shared" si="165"/>
        <v>Ahamed Homoeo Pharmacy  (Dr. Boshir)</v>
      </c>
    </row>
    <row r="3492" spans="1:16" hidden="1">
      <c r="A3492" t="str">
        <f t="shared" si="163"/>
        <v>8-489</v>
      </c>
      <c r="B3492">
        <f t="shared" si="164"/>
        <v>8</v>
      </c>
      <c r="C3492">
        <v>489</v>
      </c>
      <c r="D3492" t="s">
        <v>103</v>
      </c>
      <c r="E3492" t="s">
        <v>925</v>
      </c>
      <c r="F3492">
        <v>4236</v>
      </c>
      <c r="G3492" t="s">
        <v>926</v>
      </c>
      <c r="H3492" t="s">
        <v>927</v>
      </c>
      <c r="I3492" t="s">
        <v>131</v>
      </c>
      <c r="J3492" t="s">
        <v>397</v>
      </c>
      <c r="K3492" t="s">
        <v>138</v>
      </c>
      <c r="L3492" t="s">
        <v>918</v>
      </c>
      <c r="M3492" t="s">
        <v>918</v>
      </c>
      <c r="P3492" s="31" t="str">
        <f t="shared" si="165"/>
        <v>Ali Homoeo Hall (Dr. Mohammad Ali)</v>
      </c>
    </row>
    <row r="3493" spans="1:16" hidden="1">
      <c r="A3493" t="str">
        <f t="shared" si="163"/>
        <v>9-489</v>
      </c>
      <c r="B3493">
        <f t="shared" si="164"/>
        <v>9</v>
      </c>
      <c r="C3493">
        <v>489</v>
      </c>
      <c r="D3493" t="s">
        <v>103</v>
      </c>
      <c r="E3493" t="s">
        <v>928</v>
      </c>
      <c r="F3493">
        <v>4237</v>
      </c>
      <c r="G3493" t="s">
        <v>926</v>
      </c>
      <c r="H3493" t="s">
        <v>929</v>
      </c>
      <c r="I3493" t="s">
        <v>131</v>
      </c>
      <c r="J3493" t="s">
        <v>397</v>
      </c>
      <c r="K3493" t="s">
        <v>133</v>
      </c>
      <c r="L3493" t="s">
        <v>918</v>
      </c>
      <c r="M3493" t="s">
        <v>930</v>
      </c>
      <c r="P3493" s="31" t="str">
        <f t="shared" si="165"/>
        <v>Ali Homoeo Hall (Dr. Abrarul)</v>
      </c>
    </row>
    <row r="3494" spans="1:16" hidden="1">
      <c r="A3494" t="str">
        <f t="shared" si="163"/>
        <v>10-489</v>
      </c>
      <c r="B3494">
        <f t="shared" si="164"/>
        <v>10</v>
      </c>
      <c r="C3494">
        <v>489</v>
      </c>
      <c r="D3494" t="s">
        <v>103</v>
      </c>
      <c r="E3494" t="s">
        <v>9710</v>
      </c>
      <c r="F3494">
        <v>10057</v>
      </c>
      <c r="G3494" t="s">
        <v>9711</v>
      </c>
      <c r="H3494" t="s">
        <v>9712</v>
      </c>
      <c r="I3494" t="s">
        <v>3982</v>
      </c>
      <c r="J3494" t="s">
        <v>306</v>
      </c>
      <c r="K3494" t="s">
        <v>4195</v>
      </c>
      <c r="L3494" t="s">
        <v>9713</v>
      </c>
      <c r="M3494" t="s">
        <v>9713</v>
      </c>
      <c r="P3494" s="31" t="str">
        <f t="shared" si="165"/>
        <v>Amin  Homoeo  Hall (  Dr. Hasmot  Ali)</v>
      </c>
    </row>
    <row r="3495" spans="1:16" hidden="1">
      <c r="A3495" t="str">
        <f t="shared" si="163"/>
        <v>11-489</v>
      </c>
      <c r="B3495">
        <f t="shared" si="164"/>
        <v>11</v>
      </c>
      <c r="C3495">
        <v>489</v>
      </c>
      <c r="D3495" t="s">
        <v>103</v>
      </c>
      <c r="E3495" t="s">
        <v>16551</v>
      </c>
      <c r="F3495">
        <v>13476</v>
      </c>
      <c r="G3495" t="s">
        <v>16552</v>
      </c>
      <c r="H3495">
        <v>1923079737</v>
      </c>
      <c r="I3495" t="s">
        <v>131</v>
      </c>
      <c r="K3495" t="s">
        <v>133</v>
      </c>
      <c r="L3495" t="s">
        <v>944</v>
      </c>
      <c r="M3495" t="s">
        <v>16553</v>
      </c>
      <c r="P3495" s="31" t="str">
        <f t="shared" si="165"/>
        <v>Amir Home Hall (Dr Amir Hossain )</v>
      </c>
    </row>
    <row r="3496" spans="1:16" hidden="1">
      <c r="A3496" t="str">
        <f t="shared" si="163"/>
        <v>12-489</v>
      </c>
      <c r="B3496">
        <f t="shared" si="164"/>
        <v>12</v>
      </c>
      <c r="C3496">
        <v>489</v>
      </c>
      <c r="D3496" t="s">
        <v>103</v>
      </c>
      <c r="E3496" t="s">
        <v>16548</v>
      </c>
      <c r="F3496">
        <v>13475</v>
      </c>
      <c r="G3496" t="s">
        <v>16549</v>
      </c>
      <c r="H3496">
        <v>1323866618</v>
      </c>
      <c r="I3496" t="s">
        <v>15247</v>
      </c>
      <c r="K3496" t="s">
        <v>152</v>
      </c>
      <c r="L3496" t="s">
        <v>944</v>
      </c>
      <c r="M3496" t="s">
        <v>16550</v>
      </c>
      <c r="P3496" s="31" t="str">
        <f t="shared" si="165"/>
        <v>Anaf Pharmacy  (Dr Abul Hossain )</v>
      </c>
    </row>
    <row r="3497" spans="1:16" hidden="1">
      <c r="A3497" t="str">
        <f t="shared" si="163"/>
        <v>13-489</v>
      </c>
      <c r="B3497">
        <f t="shared" si="164"/>
        <v>13</v>
      </c>
      <c r="C3497">
        <v>489</v>
      </c>
      <c r="D3497" t="s">
        <v>103</v>
      </c>
      <c r="E3497" t="s">
        <v>16247</v>
      </c>
      <c r="F3497">
        <v>13326</v>
      </c>
      <c r="G3497" t="s">
        <v>16248</v>
      </c>
      <c r="H3497">
        <v>1755053713</v>
      </c>
      <c r="I3497" t="s">
        <v>131</v>
      </c>
      <c r="J3497" t="s">
        <v>132</v>
      </c>
      <c r="K3497" t="s">
        <v>152</v>
      </c>
      <c r="L3497" t="s">
        <v>944</v>
      </c>
      <c r="M3497" t="s">
        <v>16249</v>
      </c>
      <c r="P3497" s="31" t="str">
        <f t="shared" si="165"/>
        <v>As-Safa Homeo Hall (Dr Sahin Raza)</v>
      </c>
    </row>
    <row r="3498" spans="1:16" hidden="1">
      <c r="A3498" t="str">
        <f t="shared" si="163"/>
        <v>14-489</v>
      </c>
      <c r="B3498">
        <f t="shared" si="164"/>
        <v>14</v>
      </c>
      <c r="C3498">
        <v>489</v>
      </c>
      <c r="D3498" t="s">
        <v>103</v>
      </c>
      <c r="E3498" t="s">
        <v>897</v>
      </c>
      <c r="F3498">
        <v>4209</v>
      </c>
      <c r="G3498" t="s">
        <v>898</v>
      </c>
      <c r="H3498" t="s">
        <v>899</v>
      </c>
      <c r="I3498" t="s">
        <v>131</v>
      </c>
      <c r="J3498" t="s">
        <v>132</v>
      </c>
      <c r="K3498" t="s">
        <v>133</v>
      </c>
      <c r="L3498" t="s">
        <v>98</v>
      </c>
      <c r="M3498" t="s">
        <v>890</v>
      </c>
      <c r="N3498" t="s">
        <v>1402</v>
      </c>
      <c r="O3498" t="s">
        <v>16547</v>
      </c>
      <c r="P3498" s="31" t="str">
        <f t="shared" si="165"/>
        <v>Azim Homoeo Hall (Dr. Azim)</v>
      </c>
    </row>
    <row r="3499" spans="1:16" hidden="1">
      <c r="A3499" t="str">
        <f t="shared" si="163"/>
        <v>15-489</v>
      </c>
      <c r="B3499">
        <f t="shared" si="164"/>
        <v>15</v>
      </c>
      <c r="C3499">
        <v>489</v>
      </c>
      <c r="D3499" t="s">
        <v>103</v>
      </c>
      <c r="E3499" t="s">
        <v>399</v>
      </c>
      <c r="F3499">
        <v>4238</v>
      </c>
      <c r="G3499" t="s">
        <v>460</v>
      </c>
      <c r="H3499" t="s">
        <v>931</v>
      </c>
      <c r="I3499" t="s">
        <v>131</v>
      </c>
      <c r="J3499" t="s">
        <v>397</v>
      </c>
      <c r="K3499" t="s">
        <v>133</v>
      </c>
      <c r="L3499" t="s">
        <v>918</v>
      </c>
      <c r="M3499" t="s">
        <v>918</v>
      </c>
      <c r="P3499" s="31" t="str">
        <f t="shared" si="165"/>
        <v>Bismillah Homoeo Hall (Dr. Kadar)</v>
      </c>
    </row>
    <row r="3500" spans="1:16" hidden="1">
      <c r="A3500" t="str">
        <f t="shared" si="163"/>
        <v>16-489</v>
      </c>
      <c r="B3500">
        <f t="shared" si="164"/>
        <v>16</v>
      </c>
      <c r="C3500">
        <v>489</v>
      </c>
      <c r="D3500" t="s">
        <v>103</v>
      </c>
      <c r="E3500" t="s">
        <v>891</v>
      </c>
      <c r="F3500">
        <v>4201</v>
      </c>
      <c r="G3500" t="s">
        <v>447</v>
      </c>
      <c r="H3500" t="s">
        <v>892</v>
      </c>
      <c r="I3500" t="s">
        <v>131</v>
      </c>
      <c r="J3500" t="s">
        <v>132</v>
      </c>
      <c r="K3500" t="s">
        <v>138</v>
      </c>
      <c r="L3500" t="s">
        <v>98</v>
      </c>
      <c r="M3500" t="s">
        <v>890</v>
      </c>
      <c r="P3500" s="31" t="str">
        <f t="shared" si="165"/>
        <v>Biswas Homoeo Hall (Dr. Omit Kumar)</v>
      </c>
    </row>
    <row r="3501" spans="1:16" hidden="1">
      <c r="A3501" t="str">
        <f t="shared" si="163"/>
        <v>17-489</v>
      </c>
      <c r="B3501">
        <f t="shared" si="164"/>
        <v>17</v>
      </c>
      <c r="C3501">
        <v>489</v>
      </c>
      <c r="D3501" t="s">
        <v>103</v>
      </c>
      <c r="E3501" t="s">
        <v>555</v>
      </c>
      <c r="F3501">
        <v>4228</v>
      </c>
      <c r="G3501" t="s">
        <v>913</v>
      </c>
      <c r="H3501" t="s">
        <v>914</v>
      </c>
      <c r="I3501" t="s">
        <v>131</v>
      </c>
      <c r="J3501" t="s">
        <v>172</v>
      </c>
      <c r="K3501" t="s">
        <v>133</v>
      </c>
      <c r="L3501" t="s">
        <v>98</v>
      </c>
      <c r="M3501" t="s">
        <v>98</v>
      </c>
      <c r="P3501" s="31" t="str">
        <f t="shared" si="165"/>
        <v>Care Homoeo Hall (Dr. Kamruzzaman)</v>
      </c>
    </row>
    <row r="3502" spans="1:16" hidden="1">
      <c r="A3502" t="str">
        <f t="shared" si="163"/>
        <v>18-489</v>
      </c>
      <c r="B3502">
        <f t="shared" si="164"/>
        <v>18</v>
      </c>
      <c r="C3502">
        <v>489</v>
      </c>
      <c r="D3502" t="s">
        <v>103</v>
      </c>
      <c r="E3502" t="s">
        <v>964</v>
      </c>
      <c r="F3502">
        <v>4274</v>
      </c>
      <c r="G3502" t="s">
        <v>965</v>
      </c>
      <c r="H3502">
        <v>1908215742</v>
      </c>
      <c r="I3502" t="s">
        <v>381</v>
      </c>
      <c r="J3502" t="s">
        <v>274</v>
      </c>
      <c r="K3502" t="s">
        <v>152</v>
      </c>
      <c r="L3502" t="s">
        <v>943</v>
      </c>
      <c r="M3502" t="s">
        <v>966</v>
      </c>
      <c r="N3502" t="s">
        <v>10895</v>
      </c>
      <c r="O3502" t="s">
        <v>1315</v>
      </c>
      <c r="P3502" s="31" t="str">
        <f t="shared" si="165"/>
        <v>Choudury Homoeo Hall (Dr. Tomis)</v>
      </c>
    </row>
    <row r="3503" spans="1:16" hidden="1">
      <c r="A3503" t="str">
        <f t="shared" si="163"/>
        <v>19-489</v>
      </c>
      <c r="B3503">
        <f t="shared" si="164"/>
        <v>19</v>
      </c>
      <c r="C3503">
        <v>489</v>
      </c>
      <c r="D3503" t="s">
        <v>103</v>
      </c>
      <c r="E3503" t="s">
        <v>932</v>
      </c>
      <c r="F3503">
        <v>4239</v>
      </c>
      <c r="G3503" t="s">
        <v>246</v>
      </c>
      <c r="H3503" t="s">
        <v>933</v>
      </c>
      <c r="I3503" t="s">
        <v>131</v>
      </c>
      <c r="J3503" t="s">
        <v>397</v>
      </c>
      <c r="K3503" t="s">
        <v>138</v>
      </c>
      <c r="L3503" t="s">
        <v>918</v>
      </c>
      <c r="M3503" t="s">
        <v>918</v>
      </c>
      <c r="P3503" s="31" t="str">
        <f t="shared" si="165"/>
        <v>Gazi Homoeo Hall (Dr. Sohel )</v>
      </c>
    </row>
    <row r="3504" spans="1:16" hidden="1">
      <c r="A3504" t="str">
        <f t="shared" si="163"/>
        <v>20-489</v>
      </c>
      <c r="B3504">
        <f t="shared" si="164"/>
        <v>20</v>
      </c>
      <c r="C3504">
        <v>489</v>
      </c>
      <c r="D3504" t="s">
        <v>103</v>
      </c>
      <c r="E3504" t="s">
        <v>920</v>
      </c>
      <c r="F3504">
        <v>4232</v>
      </c>
      <c r="G3504" t="s">
        <v>921</v>
      </c>
      <c r="H3504" t="s">
        <v>922</v>
      </c>
      <c r="I3504" t="s">
        <v>131</v>
      </c>
      <c r="J3504" t="s">
        <v>397</v>
      </c>
      <c r="K3504" t="s">
        <v>138</v>
      </c>
      <c r="L3504" t="s">
        <v>918</v>
      </c>
      <c r="M3504" t="s">
        <v>919</v>
      </c>
      <c r="P3504" s="31" t="str">
        <f t="shared" si="165"/>
        <v>Geson Homoeo Hall (Dr. Salim)</v>
      </c>
    </row>
    <row r="3505" spans="1:16" hidden="1">
      <c r="A3505" t="str">
        <f t="shared" si="163"/>
        <v>21-489</v>
      </c>
      <c r="B3505">
        <f t="shared" si="164"/>
        <v>21</v>
      </c>
      <c r="C3505">
        <v>489</v>
      </c>
      <c r="D3505" t="s">
        <v>103</v>
      </c>
      <c r="E3505" t="s">
        <v>901</v>
      </c>
      <c r="F3505">
        <v>4212</v>
      </c>
      <c r="G3505" t="s">
        <v>902</v>
      </c>
      <c r="H3505" t="s">
        <v>903</v>
      </c>
      <c r="I3505" t="s">
        <v>131</v>
      </c>
      <c r="J3505" t="s">
        <v>132</v>
      </c>
      <c r="K3505" t="s">
        <v>133</v>
      </c>
      <c r="L3505" t="s">
        <v>98</v>
      </c>
      <c r="M3505" t="s">
        <v>98</v>
      </c>
      <c r="P3505" s="31" t="str">
        <f t="shared" si="165"/>
        <v>Hamdat Homoeo Hall (Dr. Anowar)</v>
      </c>
    </row>
    <row r="3506" spans="1:16" hidden="1">
      <c r="A3506" t="str">
        <f t="shared" si="163"/>
        <v>22-489</v>
      </c>
      <c r="B3506">
        <f t="shared" si="164"/>
        <v>22</v>
      </c>
      <c r="C3506">
        <v>489</v>
      </c>
      <c r="D3506" t="s">
        <v>103</v>
      </c>
      <c r="E3506" t="s">
        <v>19088</v>
      </c>
      <c r="F3506">
        <v>4205</v>
      </c>
      <c r="G3506" t="s">
        <v>243</v>
      </c>
      <c r="H3506" t="s">
        <v>895</v>
      </c>
      <c r="I3506" t="s">
        <v>381</v>
      </c>
      <c r="J3506" t="s">
        <v>132</v>
      </c>
      <c r="K3506" t="s">
        <v>138</v>
      </c>
      <c r="L3506" t="s">
        <v>98</v>
      </c>
      <c r="M3506" t="s">
        <v>503</v>
      </c>
      <c r="P3506" s="31" t="str">
        <f t="shared" si="165"/>
        <v>Haniman Homoeo Hall (Dr:Mahabubur Rohaman)</v>
      </c>
    </row>
    <row r="3507" spans="1:16" hidden="1">
      <c r="A3507" t="str">
        <f t="shared" si="163"/>
        <v>23-489</v>
      </c>
      <c r="B3507">
        <f t="shared" si="164"/>
        <v>23</v>
      </c>
      <c r="C3507">
        <v>489</v>
      </c>
      <c r="D3507" t="s">
        <v>103</v>
      </c>
      <c r="E3507" t="s">
        <v>17250</v>
      </c>
      <c r="F3507">
        <v>13764</v>
      </c>
      <c r="G3507" t="s">
        <v>17251</v>
      </c>
      <c r="H3507">
        <v>1758695141</v>
      </c>
      <c r="I3507" t="s">
        <v>131</v>
      </c>
      <c r="J3507" t="s">
        <v>397</v>
      </c>
      <c r="K3507" t="s">
        <v>133</v>
      </c>
      <c r="L3507" t="s">
        <v>17248</v>
      </c>
      <c r="M3507" t="s">
        <v>17252</v>
      </c>
      <c r="N3507" t="s">
        <v>138</v>
      </c>
      <c r="O3507" t="s">
        <v>16729</v>
      </c>
      <c r="P3507" s="31" t="str">
        <f t="shared" si="165"/>
        <v>Hossan Homeo  Hall (Dr:M A Hossan)</v>
      </c>
    </row>
    <row r="3508" spans="1:16" hidden="1">
      <c r="A3508" t="str">
        <f t="shared" si="163"/>
        <v>24-489</v>
      </c>
      <c r="B3508">
        <f t="shared" si="164"/>
        <v>24</v>
      </c>
      <c r="C3508">
        <v>489</v>
      </c>
      <c r="D3508" t="s">
        <v>103</v>
      </c>
      <c r="E3508" t="s">
        <v>9700</v>
      </c>
      <c r="F3508">
        <v>10053</v>
      </c>
      <c r="G3508" t="s">
        <v>9701</v>
      </c>
      <c r="H3508" t="s">
        <v>9702</v>
      </c>
      <c r="I3508" t="s">
        <v>3982</v>
      </c>
      <c r="J3508" t="s">
        <v>306</v>
      </c>
      <c r="K3508" t="s">
        <v>4185</v>
      </c>
      <c r="L3508" t="s">
        <v>9703</v>
      </c>
      <c r="M3508" t="s">
        <v>9704</v>
      </c>
      <c r="P3508" s="31" t="str">
        <f t="shared" si="165"/>
        <v>Hr Homoeo Pharmacy (Dr Hafizur Rahman)</v>
      </c>
    </row>
    <row r="3509" spans="1:16" hidden="1">
      <c r="A3509" t="str">
        <f t="shared" si="163"/>
        <v>25-489</v>
      </c>
      <c r="B3509">
        <f t="shared" si="164"/>
        <v>25</v>
      </c>
      <c r="C3509">
        <v>489</v>
      </c>
      <c r="D3509" t="s">
        <v>103</v>
      </c>
      <c r="E3509" t="s">
        <v>934</v>
      </c>
      <c r="F3509">
        <v>4240</v>
      </c>
      <c r="G3509" t="s">
        <v>935</v>
      </c>
      <c r="H3509" t="s">
        <v>929</v>
      </c>
      <c r="I3509" t="s">
        <v>131</v>
      </c>
      <c r="J3509" t="s">
        <v>397</v>
      </c>
      <c r="K3509" t="s">
        <v>152</v>
      </c>
      <c r="L3509" t="s">
        <v>918</v>
      </c>
      <c r="M3509" t="s">
        <v>918</v>
      </c>
      <c r="P3509" s="31" t="str">
        <f t="shared" si="165"/>
        <v>Idial Homoeo Hall (Dr. Tazmina)</v>
      </c>
    </row>
    <row r="3510" spans="1:16" hidden="1">
      <c r="A3510" t="str">
        <f t="shared" si="163"/>
        <v>26-489</v>
      </c>
      <c r="B3510">
        <f t="shared" si="164"/>
        <v>26</v>
      </c>
      <c r="C3510">
        <v>489</v>
      </c>
      <c r="D3510" t="s">
        <v>103</v>
      </c>
      <c r="E3510" t="s">
        <v>17859</v>
      </c>
      <c r="F3510">
        <v>15454</v>
      </c>
      <c r="G3510" t="s">
        <v>17860</v>
      </c>
      <c r="H3510">
        <v>1748735135</v>
      </c>
      <c r="I3510" t="s">
        <v>131</v>
      </c>
      <c r="K3510" t="s">
        <v>138</v>
      </c>
      <c r="L3510" t="s">
        <v>17248</v>
      </c>
      <c r="M3510" t="s">
        <v>17861</v>
      </c>
      <c r="P3510" s="31" t="str">
        <f t="shared" si="165"/>
        <v>Kuddus Homeo Hall (Dr Abdul Kuddus)</v>
      </c>
    </row>
    <row r="3511" spans="1:16" hidden="1">
      <c r="A3511" t="str">
        <f t="shared" si="163"/>
        <v>27-489</v>
      </c>
      <c r="B3511">
        <f t="shared" si="164"/>
        <v>27</v>
      </c>
      <c r="C3511">
        <v>489</v>
      </c>
      <c r="D3511" t="s">
        <v>103</v>
      </c>
      <c r="E3511" t="s">
        <v>16790</v>
      </c>
      <c r="F3511">
        <v>13571</v>
      </c>
      <c r="G3511" t="s">
        <v>16791</v>
      </c>
      <c r="H3511">
        <v>1776593550</v>
      </c>
      <c r="I3511" t="s">
        <v>10947</v>
      </c>
      <c r="K3511" t="s">
        <v>152</v>
      </c>
      <c r="L3511" t="s">
        <v>944</v>
      </c>
      <c r="M3511" t="s">
        <v>16792</v>
      </c>
      <c r="P3511" s="31" t="str">
        <f t="shared" si="165"/>
        <v>Ma Babar Doa Phrmacy  (Dr.Shorub.Hossain)</v>
      </c>
    </row>
    <row r="3512" spans="1:16" hidden="1">
      <c r="A3512" t="str">
        <f t="shared" si="163"/>
        <v>28-489</v>
      </c>
      <c r="B3512">
        <f t="shared" si="164"/>
        <v>28</v>
      </c>
      <c r="C3512">
        <v>489</v>
      </c>
      <c r="D3512" t="s">
        <v>103</v>
      </c>
      <c r="E3512" t="s">
        <v>16783</v>
      </c>
      <c r="F3512">
        <v>13568</v>
      </c>
      <c r="G3512" t="s">
        <v>16784</v>
      </c>
      <c r="H3512">
        <v>1731024888</v>
      </c>
      <c r="I3512" t="s">
        <v>253</v>
      </c>
      <c r="K3512" t="s">
        <v>152</v>
      </c>
      <c r="L3512" t="s">
        <v>944</v>
      </c>
      <c r="M3512" t="s">
        <v>16785</v>
      </c>
      <c r="P3512" s="31" t="str">
        <f t="shared" si="165"/>
        <v>Ma Homeo Hall  (Dr Asma Sultana Munni)</v>
      </c>
    </row>
    <row r="3513" spans="1:16" hidden="1">
      <c r="A3513" t="str">
        <f t="shared" si="163"/>
        <v>29-489</v>
      </c>
      <c r="B3513">
        <f t="shared" si="164"/>
        <v>29</v>
      </c>
      <c r="C3513">
        <v>489</v>
      </c>
      <c r="D3513" t="s">
        <v>103</v>
      </c>
      <c r="E3513" t="s">
        <v>923</v>
      </c>
      <c r="F3513">
        <v>4234</v>
      </c>
      <c r="G3513" t="s">
        <v>352</v>
      </c>
      <c r="H3513" t="s">
        <v>924</v>
      </c>
      <c r="I3513" t="s">
        <v>131</v>
      </c>
      <c r="J3513" t="s">
        <v>397</v>
      </c>
      <c r="K3513" t="s">
        <v>138</v>
      </c>
      <c r="L3513" t="s">
        <v>918</v>
      </c>
      <c r="M3513" t="s">
        <v>918</v>
      </c>
      <c r="P3513" s="31" t="str">
        <f t="shared" si="165"/>
        <v>Maharun Homoeo Hall (Dr. Muklasur )</v>
      </c>
    </row>
    <row r="3514" spans="1:16" hidden="1">
      <c r="A3514" t="str">
        <f t="shared" si="163"/>
        <v>30-489</v>
      </c>
      <c r="B3514">
        <f t="shared" si="164"/>
        <v>30</v>
      </c>
      <c r="C3514">
        <v>489</v>
      </c>
      <c r="D3514" t="s">
        <v>103</v>
      </c>
      <c r="E3514" t="s">
        <v>16298</v>
      </c>
      <c r="F3514">
        <v>13358</v>
      </c>
      <c r="G3514" t="s">
        <v>16299</v>
      </c>
      <c r="H3514">
        <v>1936915674</v>
      </c>
      <c r="I3514" t="s">
        <v>131</v>
      </c>
      <c r="K3514" t="s">
        <v>133</v>
      </c>
      <c r="L3514" t="s">
        <v>944</v>
      </c>
      <c r="M3514" t="s">
        <v>16300</v>
      </c>
      <c r="P3514" s="31" t="str">
        <f t="shared" si="165"/>
        <v>Mir Tuhin Home Clinic  (Dr Tohidul Islam )</v>
      </c>
    </row>
    <row r="3515" spans="1:16" hidden="1">
      <c r="A3515" t="str">
        <f t="shared" si="163"/>
        <v>31-489</v>
      </c>
      <c r="B3515">
        <f t="shared" si="164"/>
        <v>31</v>
      </c>
      <c r="C3515">
        <v>489</v>
      </c>
      <c r="D3515" t="s">
        <v>103</v>
      </c>
      <c r="E3515" t="s">
        <v>16554</v>
      </c>
      <c r="F3515">
        <v>13477</v>
      </c>
      <c r="G3515" t="s">
        <v>16555</v>
      </c>
      <c r="H3515">
        <v>1735424571</v>
      </c>
      <c r="I3515" t="s">
        <v>131</v>
      </c>
      <c r="K3515" t="s">
        <v>152</v>
      </c>
      <c r="L3515" t="s">
        <v>944</v>
      </c>
      <c r="M3515" t="s">
        <v>16556</v>
      </c>
      <c r="P3515" s="31" t="str">
        <f t="shared" si="165"/>
        <v>Modarn Homeo Hall (Dr Motiur Rohoman)</v>
      </c>
    </row>
    <row r="3516" spans="1:16" hidden="1">
      <c r="A3516" t="str">
        <f t="shared" si="163"/>
        <v>32-489</v>
      </c>
      <c r="B3516">
        <f t="shared" si="164"/>
        <v>32</v>
      </c>
      <c r="C3516">
        <v>489</v>
      </c>
      <c r="D3516" t="s">
        <v>103</v>
      </c>
      <c r="E3516" t="s">
        <v>17247</v>
      </c>
      <c r="F3516">
        <v>13763</v>
      </c>
      <c r="G3516" t="s">
        <v>12437</v>
      </c>
      <c r="H3516">
        <v>1719569730</v>
      </c>
      <c r="I3516" t="s">
        <v>131</v>
      </c>
      <c r="J3516" t="s">
        <v>230</v>
      </c>
      <c r="K3516" t="s">
        <v>138</v>
      </c>
      <c r="L3516" t="s">
        <v>17248</v>
      </c>
      <c r="M3516" t="s">
        <v>17249</v>
      </c>
      <c r="P3516" s="31" t="str">
        <f t="shared" si="165"/>
        <v>Modern Homeo Hall (Dr:Abul Kasham)</v>
      </c>
    </row>
    <row r="3517" spans="1:16" hidden="1">
      <c r="A3517" t="str">
        <f t="shared" si="163"/>
        <v>33-489</v>
      </c>
      <c r="B3517">
        <f t="shared" si="164"/>
        <v>33</v>
      </c>
      <c r="C3517">
        <v>489</v>
      </c>
      <c r="D3517" t="s">
        <v>103</v>
      </c>
      <c r="E3517" t="s">
        <v>915</v>
      </c>
      <c r="F3517">
        <v>4231</v>
      </c>
      <c r="G3517" t="s">
        <v>916</v>
      </c>
      <c r="H3517" t="s">
        <v>917</v>
      </c>
      <c r="I3517" t="s">
        <v>381</v>
      </c>
      <c r="J3517" t="s">
        <v>397</v>
      </c>
      <c r="K3517" t="s">
        <v>133</v>
      </c>
      <c r="L3517" t="s">
        <v>918</v>
      </c>
      <c r="M3517" t="s">
        <v>919</v>
      </c>
      <c r="P3517" s="31" t="str">
        <f t="shared" si="165"/>
        <v>Mojamal Homoeo Hall (Dr. Roman)</v>
      </c>
    </row>
    <row r="3518" spans="1:16" hidden="1">
      <c r="A3518" t="str">
        <f t="shared" si="163"/>
        <v>34-489</v>
      </c>
      <c r="B3518">
        <f t="shared" si="164"/>
        <v>34</v>
      </c>
      <c r="C3518">
        <v>489</v>
      </c>
      <c r="D3518" t="s">
        <v>103</v>
      </c>
      <c r="E3518" t="s">
        <v>11284</v>
      </c>
      <c r="F3518">
        <v>11194</v>
      </c>
      <c r="G3518" t="s">
        <v>11636</v>
      </c>
      <c r="H3518">
        <v>1934448061</v>
      </c>
      <c r="I3518">
        <v>0</v>
      </c>
      <c r="J3518">
        <v>0</v>
      </c>
      <c r="K3518" t="s">
        <v>138</v>
      </c>
      <c r="L3518" t="s">
        <v>11637</v>
      </c>
      <c r="M3518" t="s">
        <v>11637</v>
      </c>
      <c r="P3518" s="31" t="str">
        <f t="shared" si="165"/>
        <v>Mpo-Md.Salauddin-Jhinaidhah (Self Stock)</v>
      </c>
    </row>
    <row r="3519" spans="1:16" hidden="1">
      <c r="A3519" t="str">
        <f t="shared" si="163"/>
        <v>35-489</v>
      </c>
      <c r="B3519">
        <f t="shared" si="164"/>
        <v>35</v>
      </c>
      <c r="C3519">
        <v>489</v>
      </c>
      <c r="D3519" t="s">
        <v>103</v>
      </c>
      <c r="E3519" t="s">
        <v>10380</v>
      </c>
      <c r="F3519">
        <v>10559</v>
      </c>
      <c r="G3519" t="s">
        <v>10381</v>
      </c>
      <c r="H3519">
        <v>1712242717</v>
      </c>
      <c r="I3519" t="s">
        <v>131</v>
      </c>
      <c r="J3519" t="s">
        <v>2596</v>
      </c>
      <c r="K3519" t="s">
        <v>138</v>
      </c>
      <c r="L3519" t="s">
        <v>10382</v>
      </c>
      <c r="M3519" t="s">
        <v>10382</v>
      </c>
      <c r="P3519" s="31" t="str">
        <f t="shared" si="165"/>
        <v>N G Owsodhaloy (Dr.Piyashu Pal Bappy)</v>
      </c>
    </row>
    <row r="3520" spans="1:16" hidden="1">
      <c r="A3520" t="str">
        <f t="shared" si="163"/>
        <v>36-489</v>
      </c>
      <c r="B3520">
        <f t="shared" si="164"/>
        <v>36</v>
      </c>
      <c r="C3520">
        <v>489</v>
      </c>
      <c r="D3520" t="s">
        <v>103</v>
      </c>
      <c r="E3520" t="s">
        <v>507</v>
      </c>
      <c r="F3520">
        <v>4263</v>
      </c>
      <c r="G3520" t="s">
        <v>151</v>
      </c>
      <c r="H3520" t="s">
        <v>945</v>
      </c>
      <c r="I3520" t="s">
        <v>131</v>
      </c>
      <c r="J3520" t="s">
        <v>274</v>
      </c>
      <c r="K3520" t="s">
        <v>152</v>
      </c>
      <c r="L3520" t="s">
        <v>943</v>
      </c>
      <c r="M3520" t="s">
        <v>944</v>
      </c>
      <c r="P3520" s="31" t="str">
        <f t="shared" si="165"/>
        <v>Popular Homoeo Hall (Dr. Mustofa)</v>
      </c>
    </row>
    <row r="3521" spans="1:16" hidden="1">
      <c r="A3521" t="str">
        <f t="shared" si="163"/>
        <v>37-489</v>
      </c>
      <c r="B3521">
        <f t="shared" si="164"/>
        <v>37</v>
      </c>
      <c r="C3521">
        <v>489</v>
      </c>
      <c r="D3521" t="s">
        <v>103</v>
      </c>
      <c r="E3521" t="s">
        <v>16786</v>
      </c>
      <c r="F3521">
        <v>13569</v>
      </c>
      <c r="G3521" t="s">
        <v>16787</v>
      </c>
      <c r="H3521">
        <v>1718830549</v>
      </c>
      <c r="I3521" t="s">
        <v>131</v>
      </c>
      <c r="K3521" t="s">
        <v>152</v>
      </c>
      <c r="L3521" t="s">
        <v>16788</v>
      </c>
      <c r="M3521" t="s">
        <v>16789</v>
      </c>
      <c r="P3521" s="31" t="str">
        <f t="shared" si="165"/>
        <v>Rabia Homeo Hall  (Dr Razaul Islam Mintu)</v>
      </c>
    </row>
    <row r="3522" spans="1:16" hidden="1">
      <c r="A3522" t="str">
        <f t="shared" ref="A3522:A3585" si="166">B3522&amp;"-"&amp;C3522</f>
        <v>38-489</v>
      </c>
      <c r="B3522">
        <f t="shared" ref="B3522:B3585" si="167">IF(C3522=C3521,B3521+1,1)</f>
        <v>38</v>
      </c>
      <c r="C3522">
        <v>489</v>
      </c>
      <c r="D3522" t="s">
        <v>103</v>
      </c>
      <c r="E3522" t="s">
        <v>887</v>
      </c>
      <c r="F3522">
        <v>4200</v>
      </c>
      <c r="G3522" t="s">
        <v>888</v>
      </c>
      <c r="H3522" t="s">
        <v>889</v>
      </c>
      <c r="I3522" t="s">
        <v>131</v>
      </c>
      <c r="J3522" t="s">
        <v>132</v>
      </c>
      <c r="K3522" t="s">
        <v>138</v>
      </c>
      <c r="L3522" t="s">
        <v>98</v>
      </c>
      <c r="M3522" t="s">
        <v>890</v>
      </c>
      <c r="P3522" s="31" t="str">
        <f t="shared" ref="P3522:P3585" si="168">PROPER(G3522&amp;" ("&amp;E3522&amp;")")</f>
        <v>Roton Homoeo Hall (Dr. Roton Kumar)</v>
      </c>
    </row>
    <row r="3523" spans="1:16" hidden="1">
      <c r="A3523" t="str">
        <f t="shared" si="166"/>
        <v>39-489</v>
      </c>
      <c r="B3523">
        <f t="shared" si="167"/>
        <v>39</v>
      </c>
      <c r="C3523">
        <v>489</v>
      </c>
      <c r="D3523" t="s">
        <v>103</v>
      </c>
      <c r="E3523" t="s">
        <v>967</v>
      </c>
      <c r="F3523">
        <v>4275</v>
      </c>
      <c r="G3523" t="s">
        <v>968</v>
      </c>
      <c r="H3523" t="s">
        <v>969</v>
      </c>
      <c r="I3523" t="s">
        <v>381</v>
      </c>
      <c r="J3523" t="s">
        <v>274</v>
      </c>
      <c r="K3523" t="s">
        <v>133</v>
      </c>
      <c r="L3523" t="s">
        <v>943</v>
      </c>
      <c r="M3523" t="s">
        <v>966</v>
      </c>
      <c r="P3523" s="31" t="str">
        <f t="shared" si="168"/>
        <v>Sakhi Homoeo Hall (Dr. Abrahim)</v>
      </c>
    </row>
    <row r="3524" spans="1:16" hidden="1">
      <c r="A3524" t="str">
        <f t="shared" si="166"/>
        <v>40-489</v>
      </c>
      <c r="B3524">
        <f t="shared" si="167"/>
        <v>40</v>
      </c>
      <c r="C3524">
        <v>489</v>
      </c>
      <c r="D3524" t="s">
        <v>103</v>
      </c>
      <c r="E3524" t="s">
        <v>9714</v>
      </c>
      <c r="F3524">
        <v>10058</v>
      </c>
      <c r="G3524" t="s">
        <v>9715</v>
      </c>
      <c r="H3524" t="s">
        <v>9716</v>
      </c>
      <c r="I3524" t="s">
        <v>3963</v>
      </c>
      <c r="J3524" t="s">
        <v>306</v>
      </c>
      <c r="K3524" t="s">
        <v>4195</v>
      </c>
      <c r="L3524" t="s">
        <v>9713</v>
      </c>
      <c r="M3524" t="s">
        <v>9708</v>
      </c>
      <c r="P3524" s="31" t="str">
        <f t="shared" si="168"/>
        <v>Samshu Medical Store (  Dr. Abul  Kalam)</v>
      </c>
    </row>
    <row r="3525" spans="1:16" hidden="1">
      <c r="A3525" t="str">
        <f t="shared" si="166"/>
        <v>41-489</v>
      </c>
      <c r="B3525">
        <f t="shared" si="167"/>
        <v>41</v>
      </c>
      <c r="C3525">
        <v>489</v>
      </c>
      <c r="D3525" t="s">
        <v>103</v>
      </c>
      <c r="E3525" t="s">
        <v>16780</v>
      </c>
      <c r="F3525">
        <v>13567</v>
      </c>
      <c r="G3525" t="s">
        <v>16781</v>
      </c>
      <c r="H3525">
        <v>1774709274</v>
      </c>
      <c r="I3525" t="s">
        <v>131</v>
      </c>
      <c r="K3525" t="s">
        <v>133</v>
      </c>
      <c r="L3525" t="s">
        <v>944</v>
      </c>
      <c r="M3525" t="s">
        <v>16782</v>
      </c>
      <c r="P3525" s="31" t="str">
        <f t="shared" si="168"/>
        <v>Shefa Home Hall (Dr Abu Bokkar)</v>
      </c>
    </row>
    <row r="3526" spans="1:16" hidden="1">
      <c r="A3526" t="str">
        <f t="shared" si="166"/>
        <v>42-489</v>
      </c>
      <c r="B3526">
        <f t="shared" si="167"/>
        <v>42</v>
      </c>
      <c r="C3526">
        <v>489</v>
      </c>
      <c r="D3526" t="s">
        <v>103</v>
      </c>
      <c r="E3526" t="s">
        <v>883</v>
      </c>
      <c r="F3526">
        <v>4199</v>
      </c>
      <c r="G3526" t="s">
        <v>884</v>
      </c>
      <c r="H3526" t="s">
        <v>885</v>
      </c>
      <c r="I3526" t="s">
        <v>131</v>
      </c>
      <c r="J3526" t="s">
        <v>132</v>
      </c>
      <c r="K3526" t="s">
        <v>133</v>
      </c>
      <c r="L3526" t="s">
        <v>98</v>
      </c>
      <c r="M3526" t="s">
        <v>886</v>
      </c>
      <c r="P3526" s="31" t="str">
        <f t="shared" si="168"/>
        <v>Siddukul Homoeo Hall (Dr. Siddukul )</v>
      </c>
    </row>
    <row r="3527" spans="1:16" hidden="1">
      <c r="A3527" t="str">
        <f t="shared" si="166"/>
        <v>43-489</v>
      </c>
      <c r="B3527">
        <f t="shared" si="167"/>
        <v>43</v>
      </c>
      <c r="C3527">
        <v>489</v>
      </c>
      <c r="D3527" t="s">
        <v>103</v>
      </c>
      <c r="E3527" t="s">
        <v>900</v>
      </c>
      <c r="F3527">
        <v>4211</v>
      </c>
      <c r="G3527" t="s">
        <v>19089</v>
      </c>
      <c r="H3527">
        <v>1929363513</v>
      </c>
      <c r="I3527" t="s">
        <v>131</v>
      </c>
      <c r="J3527" t="s">
        <v>132</v>
      </c>
      <c r="K3527" t="s">
        <v>138</v>
      </c>
      <c r="L3527" t="s">
        <v>98</v>
      </c>
      <c r="M3527" t="s">
        <v>890</v>
      </c>
      <c r="P3527" s="31" t="str">
        <f t="shared" si="168"/>
        <v>Snigdha Homeo Hall (Dr. Kebriya)</v>
      </c>
    </row>
    <row r="3528" spans="1:16" hidden="1">
      <c r="A3528" t="str">
        <f t="shared" si="166"/>
        <v>44-489</v>
      </c>
      <c r="B3528">
        <f t="shared" si="167"/>
        <v>44</v>
      </c>
      <c r="C3528">
        <v>489</v>
      </c>
      <c r="D3528" t="s">
        <v>103</v>
      </c>
      <c r="E3528" t="s">
        <v>16295</v>
      </c>
      <c r="F3528">
        <v>13357</v>
      </c>
      <c r="G3528" t="s">
        <v>16296</v>
      </c>
      <c r="H3528">
        <v>1964624877</v>
      </c>
      <c r="I3528" t="s">
        <v>131</v>
      </c>
      <c r="K3528" t="s">
        <v>152</v>
      </c>
      <c r="L3528" t="s">
        <v>944</v>
      </c>
      <c r="M3528" t="s">
        <v>16297</v>
      </c>
      <c r="P3528" s="31" t="str">
        <f t="shared" si="168"/>
        <v>Sorif Ho Pharmacy  (Dr Sorifull Islam )</v>
      </c>
    </row>
    <row r="3529" spans="1:16" hidden="1">
      <c r="A3529" t="str">
        <f t="shared" si="166"/>
        <v>45-489</v>
      </c>
      <c r="B3529">
        <f t="shared" si="167"/>
        <v>45</v>
      </c>
      <c r="C3529">
        <v>489</v>
      </c>
      <c r="D3529" t="s">
        <v>103</v>
      </c>
      <c r="E3529" t="s">
        <v>5135</v>
      </c>
      <c r="F3529">
        <v>4213</v>
      </c>
      <c r="G3529" t="s">
        <v>904</v>
      </c>
      <c r="H3529">
        <v>1725759793</v>
      </c>
      <c r="I3529" t="s">
        <v>131</v>
      </c>
      <c r="J3529" t="s">
        <v>132</v>
      </c>
      <c r="K3529" t="s">
        <v>133</v>
      </c>
      <c r="L3529" t="s">
        <v>98</v>
      </c>
      <c r="M3529" t="s">
        <v>98</v>
      </c>
      <c r="P3529" s="31" t="str">
        <f t="shared" si="168"/>
        <v>Sujon Homoeo Hall (Dr. Sujon)</v>
      </c>
    </row>
    <row r="3530" spans="1:16" hidden="1">
      <c r="A3530" t="str">
        <f t="shared" si="166"/>
        <v>1-492</v>
      </c>
      <c r="B3530">
        <f t="shared" si="167"/>
        <v>1</v>
      </c>
      <c r="C3530">
        <v>492</v>
      </c>
      <c r="D3530" t="s">
        <v>16355</v>
      </c>
      <c r="E3530" t="s">
        <v>13930</v>
      </c>
      <c r="F3530">
        <v>13536</v>
      </c>
      <c r="G3530" t="s">
        <v>16693</v>
      </c>
      <c r="H3530">
        <v>1818586338</v>
      </c>
      <c r="I3530" t="s">
        <v>131</v>
      </c>
      <c r="J3530" t="s">
        <v>2596</v>
      </c>
      <c r="K3530" t="s">
        <v>152</v>
      </c>
      <c r="L3530" t="s">
        <v>15911</v>
      </c>
      <c r="M3530" t="s">
        <v>16469</v>
      </c>
      <c r="P3530" s="31" t="str">
        <f t="shared" si="168"/>
        <v>A.S Sebaloy Pharmacy (Dr.Dilip Kumar Nath)</v>
      </c>
    </row>
    <row r="3531" spans="1:16" hidden="1">
      <c r="A3531" t="str">
        <f t="shared" si="166"/>
        <v>2-492</v>
      </c>
      <c r="B3531">
        <f t="shared" si="167"/>
        <v>2</v>
      </c>
      <c r="C3531">
        <v>492</v>
      </c>
      <c r="D3531" t="s">
        <v>16355</v>
      </c>
      <c r="E3531" t="s">
        <v>16364</v>
      </c>
      <c r="F3531">
        <v>13391</v>
      </c>
      <c r="G3531" t="s">
        <v>276</v>
      </c>
      <c r="H3531">
        <v>1822193752</v>
      </c>
      <c r="I3531" t="s">
        <v>131</v>
      </c>
      <c r="J3531" t="s">
        <v>9009</v>
      </c>
      <c r="K3531" t="s">
        <v>133</v>
      </c>
      <c r="L3531" t="s">
        <v>10837</v>
      </c>
      <c r="M3531" t="s">
        <v>16365</v>
      </c>
      <c r="P3531" s="31" t="str">
        <f t="shared" si="168"/>
        <v>Abdullah Homoeo Hall (Dr. H.M. Nazrul Islam)</v>
      </c>
    </row>
    <row r="3532" spans="1:16" hidden="1">
      <c r="A3532" t="str">
        <f t="shared" si="166"/>
        <v>3-492</v>
      </c>
      <c r="B3532">
        <f t="shared" si="167"/>
        <v>3</v>
      </c>
      <c r="C3532">
        <v>492</v>
      </c>
      <c r="D3532" t="s">
        <v>16355</v>
      </c>
      <c r="E3532" t="s">
        <v>16388</v>
      </c>
      <c r="F3532">
        <v>13403</v>
      </c>
      <c r="G3532" t="s">
        <v>3176</v>
      </c>
      <c r="H3532" t="s">
        <v>16389</v>
      </c>
      <c r="I3532" t="s">
        <v>131</v>
      </c>
      <c r="J3532" t="s">
        <v>12167</v>
      </c>
      <c r="K3532" t="s">
        <v>133</v>
      </c>
      <c r="L3532" t="s">
        <v>14200</v>
      </c>
      <c r="M3532" t="s">
        <v>16390</v>
      </c>
      <c r="P3532" s="31" t="str">
        <f t="shared" si="168"/>
        <v>Abir Homoeo Hall (Dr.Amir Hossain )</v>
      </c>
    </row>
    <row r="3533" spans="1:16" hidden="1">
      <c r="A3533" t="str">
        <f t="shared" si="166"/>
        <v>4-492</v>
      </c>
      <c r="B3533">
        <f t="shared" si="167"/>
        <v>4</v>
      </c>
      <c r="C3533">
        <v>492</v>
      </c>
      <c r="D3533" t="s">
        <v>16355</v>
      </c>
      <c r="E3533" t="s">
        <v>16667</v>
      </c>
      <c r="F3533">
        <v>13522</v>
      </c>
      <c r="G3533" t="s">
        <v>16668</v>
      </c>
      <c r="H3533">
        <v>1794213782</v>
      </c>
      <c r="I3533" t="s">
        <v>131</v>
      </c>
      <c r="J3533" t="s">
        <v>10889</v>
      </c>
      <c r="K3533" t="s">
        <v>133</v>
      </c>
      <c r="L3533" t="s">
        <v>16398</v>
      </c>
      <c r="M3533" t="s">
        <v>16669</v>
      </c>
      <c r="P3533" s="31" t="str">
        <f t="shared" si="168"/>
        <v>Afuronto Homoeo Pharmacy  (Dr.Bhaskar Chakma)</v>
      </c>
    </row>
    <row r="3534" spans="1:16" hidden="1">
      <c r="A3534" t="str">
        <f t="shared" si="166"/>
        <v>5-492</v>
      </c>
      <c r="B3534">
        <f t="shared" si="167"/>
        <v>5</v>
      </c>
      <c r="C3534">
        <v>492</v>
      </c>
      <c r="D3534" t="s">
        <v>16355</v>
      </c>
      <c r="E3534" t="s">
        <v>16470</v>
      </c>
      <c r="F3534">
        <v>13443</v>
      </c>
      <c r="G3534" t="s">
        <v>1221</v>
      </c>
      <c r="H3534">
        <v>1815109480</v>
      </c>
      <c r="I3534" t="s">
        <v>131</v>
      </c>
      <c r="J3534" t="s">
        <v>10903</v>
      </c>
      <c r="K3534" t="s">
        <v>133</v>
      </c>
      <c r="L3534" t="s">
        <v>16471</v>
      </c>
      <c r="M3534" t="s">
        <v>16472</v>
      </c>
      <c r="P3534" s="31" t="str">
        <f t="shared" si="168"/>
        <v>Al-Amin Homoeo Hall (Dr. M.M. Eddris)</v>
      </c>
    </row>
    <row r="3535" spans="1:16" hidden="1">
      <c r="A3535" t="str">
        <f t="shared" si="166"/>
        <v>6-492</v>
      </c>
      <c r="B3535">
        <f t="shared" si="167"/>
        <v>6</v>
      </c>
      <c r="C3535">
        <v>492</v>
      </c>
      <c r="D3535" t="s">
        <v>16355</v>
      </c>
      <c r="E3535" t="s">
        <v>7097</v>
      </c>
      <c r="F3535">
        <v>13417</v>
      </c>
      <c r="G3535" t="s">
        <v>16421</v>
      </c>
      <c r="H3535">
        <v>1553675471</v>
      </c>
      <c r="I3535" t="s">
        <v>16384</v>
      </c>
      <c r="J3535" t="s">
        <v>9009</v>
      </c>
      <c r="K3535" t="s">
        <v>133</v>
      </c>
      <c r="L3535" t="s">
        <v>14200</v>
      </c>
      <c r="M3535" t="s">
        <v>16422</v>
      </c>
      <c r="P3535" s="31" t="str">
        <f t="shared" si="168"/>
        <v>Al-Amin Medical Hall (Dr.Sirajul Islam)</v>
      </c>
    </row>
    <row r="3536" spans="1:16" hidden="1">
      <c r="A3536" t="str">
        <f t="shared" si="166"/>
        <v>7-492</v>
      </c>
      <c r="B3536">
        <f t="shared" si="167"/>
        <v>7</v>
      </c>
      <c r="C3536">
        <v>492</v>
      </c>
      <c r="D3536" t="s">
        <v>16355</v>
      </c>
      <c r="E3536" t="s">
        <v>8836</v>
      </c>
      <c r="F3536">
        <v>13527</v>
      </c>
      <c r="G3536" t="s">
        <v>4852</v>
      </c>
      <c r="H3536">
        <v>1556775061</v>
      </c>
      <c r="I3536" t="s">
        <v>131</v>
      </c>
      <c r="J3536" t="s">
        <v>9009</v>
      </c>
      <c r="K3536" t="s">
        <v>133</v>
      </c>
      <c r="L3536" t="s">
        <v>14200</v>
      </c>
      <c r="M3536" t="s">
        <v>16367</v>
      </c>
      <c r="P3536" s="31" t="str">
        <f t="shared" si="168"/>
        <v>Al-Modina Homoeo Hall (Dr.Mojibur Rahman)</v>
      </c>
    </row>
    <row r="3537" spans="1:16" hidden="1">
      <c r="A3537" t="str">
        <f t="shared" si="166"/>
        <v>8-492</v>
      </c>
      <c r="B3537">
        <f t="shared" si="167"/>
        <v>8</v>
      </c>
      <c r="C3537">
        <v>492</v>
      </c>
      <c r="D3537" t="s">
        <v>16355</v>
      </c>
      <c r="E3537" t="s">
        <v>16678</v>
      </c>
      <c r="F3537">
        <v>13528</v>
      </c>
      <c r="G3537" t="s">
        <v>2527</v>
      </c>
      <c r="H3537">
        <v>1719482334</v>
      </c>
      <c r="I3537" t="s">
        <v>131</v>
      </c>
      <c r="J3537" t="s">
        <v>10889</v>
      </c>
      <c r="K3537" t="s">
        <v>133</v>
      </c>
      <c r="L3537" t="s">
        <v>16398</v>
      </c>
      <c r="M3537" t="s">
        <v>1099</v>
      </c>
      <c r="P3537" s="31" t="str">
        <f t="shared" si="168"/>
        <v>Apurbo Homoeo Hall (Dr.Amor Chandra Paul)</v>
      </c>
    </row>
    <row r="3538" spans="1:16" hidden="1">
      <c r="A3538" t="str">
        <f t="shared" si="166"/>
        <v>9-492</v>
      </c>
      <c r="B3538">
        <f t="shared" si="167"/>
        <v>9</v>
      </c>
      <c r="C3538">
        <v>492</v>
      </c>
      <c r="D3538" t="s">
        <v>16355</v>
      </c>
      <c r="E3538" t="s">
        <v>16375</v>
      </c>
      <c r="F3538">
        <v>13397</v>
      </c>
      <c r="G3538" t="s">
        <v>16376</v>
      </c>
      <c r="H3538">
        <v>1820549443</v>
      </c>
      <c r="I3538" t="s">
        <v>131</v>
      </c>
      <c r="J3538" t="s">
        <v>11807</v>
      </c>
      <c r="K3538" t="s">
        <v>133</v>
      </c>
      <c r="L3538" t="s">
        <v>16377</v>
      </c>
      <c r="M3538" t="s">
        <v>16378</v>
      </c>
      <c r="N3538" t="s">
        <v>15764</v>
      </c>
      <c r="O3538" t="s">
        <v>16482</v>
      </c>
      <c r="P3538" s="31" t="str">
        <f t="shared" si="168"/>
        <v>Araddha Homoeo Hall (Dr. Sunil Das)</v>
      </c>
    </row>
    <row r="3539" spans="1:16" hidden="1">
      <c r="A3539" t="str">
        <f t="shared" si="166"/>
        <v>10-492</v>
      </c>
      <c r="B3539">
        <f t="shared" si="167"/>
        <v>10</v>
      </c>
      <c r="C3539">
        <v>492</v>
      </c>
      <c r="D3539" t="s">
        <v>16355</v>
      </c>
      <c r="E3539" t="s">
        <v>16417</v>
      </c>
      <c r="F3539">
        <v>13416</v>
      </c>
      <c r="G3539" t="s">
        <v>16418</v>
      </c>
      <c r="H3539">
        <v>1553211251</v>
      </c>
      <c r="I3539" t="s">
        <v>131</v>
      </c>
      <c r="J3539" t="s">
        <v>10892</v>
      </c>
      <c r="K3539" t="s">
        <v>133</v>
      </c>
      <c r="L3539" t="s">
        <v>16419</v>
      </c>
      <c r="M3539" t="s">
        <v>16420</v>
      </c>
      <c r="P3539" s="31" t="str">
        <f t="shared" si="168"/>
        <v>Arjito Homoeo Pharmacy  (Dr.Nitish Chakma)</v>
      </c>
    </row>
    <row r="3540" spans="1:16" hidden="1">
      <c r="A3540" t="str">
        <f t="shared" si="166"/>
        <v>11-492</v>
      </c>
      <c r="B3540">
        <f t="shared" si="167"/>
        <v>11</v>
      </c>
      <c r="C3540">
        <v>492</v>
      </c>
      <c r="D3540" t="s">
        <v>16355</v>
      </c>
      <c r="E3540" t="s">
        <v>11930</v>
      </c>
      <c r="F3540">
        <v>13418</v>
      </c>
      <c r="G3540" t="s">
        <v>16423</v>
      </c>
      <c r="H3540">
        <v>1552700538</v>
      </c>
      <c r="I3540" t="s">
        <v>16384</v>
      </c>
      <c r="J3540" t="s">
        <v>9009</v>
      </c>
      <c r="K3540" t="s">
        <v>133</v>
      </c>
      <c r="L3540" t="s">
        <v>14200</v>
      </c>
      <c r="M3540" t="s">
        <v>16424</v>
      </c>
      <c r="P3540" s="31" t="str">
        <f t="shared" si="168"/>
        <v>Azgor Medical Hall (Dr.Md:Kamal Hossain )</v>
      </c>
    </row>
    <row r="3541" spans="1:16" hidden="1">
      <c r="A3541" t="str">
        <f t="shared" si="166"/>
        <v>12-492</v>
      </c>
      <c r="B3541">
        <f t="shared" si="167"/>
        <v>12</v>
      </c>
      <c r="C3541">
        <v>492</v>
      </c>
      <c r="D3541" t="s">
        <v>16355</v>
      </c>
      <c r="E3541" t="s">
        <v>9123</v>
      </c>
      <c r="F3541">
        <v>13529</v>
      </c>
      <c r="G3541" t="s">
        <v>5925</v>
      </c>
      <c r="H3541">
        <v>1866456879</v>
      </c>
      <c r="I3541" t="s">
        <v>131</v>
      </c>
      <c r="J3541" t="s">
        <v>10903</v>
      </c>
      <c r="K3541" t="s">
        <v>133</v>
      </c>
      <c r="L3541" t="s">
        <v>16419</v>
      </c>
      <c r="M3541" t="s">
        <v>16420</v>
      </c>
      <c r="P3541" s="31" t="str">
        <f t="shared" si="168"/>
        <v>Bhai Bhai Homoeo Hall (Dr.Abdur Rahim)</v>
      </c>
    </row>
    <row r="3542" spans="1:16" hidden="1">
      <c r="A3542" t="str">
        <f t="shared" si="166"/>
        <v>13-492</v>
      </c>
      <c r="B3542">
        <f t="shared" si="167"/>
        <v>13</v>
      </c>
      <c r="C3542">
        <v>492</v>
      </c>
      <c r="D3542" t="s">
        <v>16355</v>
      </c>
      <c r="E3542" t="s">
        <v>16368</v>
      </c>
      <c r="F3542">
        <v>13393</v>
      </c>
      <c r="G3542" t="s">
        <v>16369</v>
      </c>
      <c r="H3542">
        <v>1553090152</v>
      </c>
      <c r="I3542" t="s">
        <v>131</v>
      </c>
      <c r="J3542" t="s">
        <v>9009</v>
      </c>
      <c r="K3542" t="s">
        <v>133</v>
      </c>
      <c r="L3542" t="s">
        <v>14200</v>
      </c>
      <c r="M3542" t="s">
        <v>14200</v>
      </c>
      <c r="P3542" s="31" t="str">
        <f t="shared" si="168"/>
        <v>Bipasa Homoeo Hall (Dr.Birbol Kumar Arzee)</v>
      </c>
    </row>
    <row r="3543" spans="1:16" hidden="1">
      <c r="A3543" t="str">
        <f t="shared" si="166"/>
        <v>14-492</v>
      </c>
      <c r="B3543">
        <f t="shared" si="167"/>
        <v>14</v>
      </c>
      <c r="C3543">
        <v>492</v>
      </c>
      <c r="D3543" t="s">
        <v>16355</v>
      </c>
      <c r="E3543" t="s">
        <v>16382</v>
      </c>
      <c r="F3543">
        <v>13401</v>
      </c>
      <c r="G3543" t="s">
        <v>16383</v>
      </c>
      <c r="H3543">
        <v>1820703590</v>
      </c>
      <c r="I3543" t="s">
        <v>16384</v>
      </c>
      <c r="J3543" t="s">
        <v>11807</v>
      </c>
      <c r="K3543" t="s">
        <v>133</v>
      </c>
      <c r="L3543" t="s">
        <v>16385</v>
      </c>
      <c r="M3543" t="s">
        <v>15912</v>
      </c>
      <c r="P3543" s="31" t="str">
        <f t="shared" si="168"/>
        <v>Bismillah Drug House (Dr.Md:Helal Uddin)</v>
      </c>
    </row>
    <row r="3544" spans="1:16" hidden="1">
      <c r="A3544" t="str">
        <f t="shared" si="166"/>
        <v>15-492</v>
      </c>
      <c r="B3544">
        <f t="shared" si="167"/>
        <v>15</v>
      </c>
      <c r="C3544">
        <v>492</v>
      </c>
      <c r="D3544" t="s">
        <v>16355</v>
      </c>
      <c r="E3544" t="s">
        <v>16397</v>
      </c>
      <c r="F3544">
        <v>13407</v>
      </c>
      <c r="G3544" t="s">
        <v>2132</v>
      </c>
      <c r="H3544">
        <v>1552755125</v>
      </c>
      <c r="I3544" t="s">
        <v>131</v>
      </c>
      <c r="J3544" t="s">
        <v>10892</v>
      </c>
      <c r="K3544" t="s">
        <v>152</v>
      </c>
      <c r="L3544" t="s">
        <v>16398</v>
      </c>
      <c r="M3544" t="s">
        <v>16399</v>
      </c>
      <c r="P3544" s="31" t="str">
        <f t="shared" si="168"/>
        <v>German Homoeo Hall (Dr.Md:Jinnat Ali)</v>
      </c>
    </row>
    <row r="3545" spans="1:16" hidden="1">
      <c r="A3545" t="str">
        <f t="shared" si="166"/>
        <v>16-492</v>
      </c>
      <c r="B3545">
        <f t="shared" si="167"/>
        <v>16</v>
      </c>
      <c r="C3545">
        <v>492</v>
      </c>
      <c r="D3545" t="s">
        <v>16355</v>
      </c>
      <c r="E3545" t="s">
        <v>16412</v>
      </c>
      <c r="F3545">
        <v>13413</v>
      </c>
      <c r="G3545" t="s">
        <v>2132</v>
      </c>
      <c r="H3545">
        <v>1820700274</v>
      </c>
      <c r="I3545" t="s">
        <v>131</v>
      </c>
      <c r="J3545" t="s">
        <v>10892</v>
      </c>
      <c r="L3545" t="s">
        <v>16398</v>
      </c>
      <c r="M3545" t="s">
        <v>16405</v>
      </c>
      <c r="P3545" s="31" t="str">
        <f t="shared" si="168"/>
        <v>German Homoeo Hall (Dr.Choton Chowdhury )</v>
      </c>
    </row>
    <row r="3546" spans="1:16" hidden="1">
      <c r="A3546" t="str">
        <f t="shared" si="166"/>
        <v>17-492</v>
      </c>
      <c r="B3546">
        <f t="shared" si="167"/>
        <v>17</v>
      </c>
      <c r="C3546">
        <v>492</v>
      </c>
      <c r="D3546" t="s">
        <v>16355</v>
      </c>
      <c r="E3546" t="s">
        <v>16363</v>
      </c>
      <c r="F3546">
        <v>13390</v>
      </c>
      <c r="G3546" t="s">
        <v>2132</v>
      </c>
      <c r="H3546">
        <v>1559727070</v>
      </c>
      <c r="I3546" t="s">
        <v>131</v>
      </c>
      <c r="J3546" t="s">
        <v>9009</v>
      </c>
      <c r="K3546" t="s">
        <v>133</v>
      </c>
      <c r="L3546" t="s">
        <v>14200</v>
      </c>
      <c r="M3546" t="s">
        <v>10838</v>
      </c>
      <c r="P3546" s="31" t="str">
        <f t="shared" si="168"/>
        <v>German Homoeo Hall (Dr. Md:Imam Hossain )</v>
      </c>
    </row>
    <row r="3547" spans="1:16" hidden="1">
      <c r="A3547" t="str">
        <f t="shared" si="166"/>
        <v>18-492</v>
      </c>
      <c r="B3547">
        <f t="shared" si="167"/>
        <v>18</v>
      </c>
      <c r="C3547">
        <v>492</v>
      </c>
      <c r="D3547" t="s">
        <v>16355</v>
      </c>
      <c r="E3547" t="s">
        <v>16474</v>
      </c>
      <c r="F3547">
        <v>13445</v>
      </c>
      <c r="G3547" t="s">
        <v>16475</v>
      </c>
      <c r="H3547">
        <v>1813939601</v>
      </c>
      <c r="I3547" t="s">
        <v>131</v>
      </c>
      <c r="J3547" t="s">
        <v>10903</v>
      </c>
      <c r="K3547" t="s">
        <v>152</v>
      </c>
      <c r="L3547" t="s">
        <v>16476</v>
      </c>
      <c r="M3547" t="s">
        <v>16472</v>
      </c>
      <c r="P3547" s="31" t="str">
        <f t="shared" si="168"/>
        <v>German Homoeo Pharmacy  (Dr.Santi Ranjan Das)</v>
      </c>
    </row>
    <row r="3548" spans="1:16" hidden="1">
      <c r="A3548" t="str">
        <f t="shared" si="166"/>
        <v>19-492</v>
      </c>
      <c r="B3548">
        <f t="shared" si="167"/>
        <v>19</v>
      </c>
      <c r="C3548">
        <v>492</v>
      </c>
      <c r="D3548" t="s">
        <v>16355</v>
      </c>
      <c r="E3548" t="s">
        <v>16401</v>
      </c>
      <c r="F3548">
        <v>13409</v>
      </c>
      <c r="G3548" t="s">
        <v>16402</v>
      </c>
      <c r="H3548">
        <v>1831899175</v>
      </c>
      <c r="I3548" t="s">
        <v>131</v>
      </c>
      <c r="J3548" t="s">
        <v>10892</v>
      </c>
      <c r="K3548" t="s">
        <v>152</v>
      </c>
      <c r="L3548" t="s">
        <v>16398</v>
      </c>
      <c r="M3548" t="s">
        <v>3337</v>
      </c>
      <c r="P3548" s="31" t="str">
        <f t="shared" si="168"/>
        <v>Good Morning Homoeo Hall (Dr.Md:Amir Hossain Rozel)</v>
      </c>
    </row>
    <row r="3549" spans="1:16" hidden="1">
      <c r="A3549" t="str">
        <f t="shared" si="166"/>
        <v>20-492</v>
      </c>
      <c r="B3549">
        <f t="shared" si="167"/>
        <v>20</v>
      </c>
      <c r="C3549">
        <v>492</v>
      </c>
      <c r="D3549" t="s">
        <v>16355</v>
      </c>
      <c r="E3549" t="s">
        <v>16400</v>
      </c>
      <c r="F3549">
        <v>13408</v>
      </c>
      <c r="G3549" t="s">
        <v>7877</v>
      </c>
      <c r="H3549">
        <v>1838491491</v>
      </c>
      <c r="I3549" t="s">
        <v>131</v>
      </c>
      <c r="J3549" t="s">
        <v>10892</v>
      </c>
      <c r="K3549" t="s">
        <v>152</v>
      </c>
      <c r="L3549" t="s">
        <v>16398</v>
      </c>
      <c r="M3549" t="s">
        <v>16399</v>
      </c>
      <c r="P3549" s="31" t="str">
        <f t="shared" si="168"/>
        <v>Heniman Homoeo Hall (Dr.Md:Alomgir)</v>
      </c>
    </row>
    <row r="3550" spans="1:16" hidden="1">
      <c r="A3550" t="str">
        <f t="shared" si="166"/>
        <v>21-492</v>
      </c>
      <c r="B3550">
        <f t="shared" si="167"/>
        <v>21</v>
      </c>
      <c r="C3550">
        <v>492</v>
      </c>
      <c r="D3550" t="s">
        <v>16355</v>
      </c>
      <c r="E3550" t="s">
        <v>16372</v>
      </c>
      <c r="F3550">
        <v>13395</v>
      </c>
      <c r="G3550" t="s">
        <v>5962</v>
      </c>
      <c r="H3550">
        <v>1828831832</v>
      </c>
      <c r="I3550" t="s">
        <v>131</v>
      </c>
      <c r="J3550" t="s">
        <v>9009</v>
      </c>
      <c r="K3550" t="s">
        <v>133</v>
      </c>
      <c r="L3550" t="s">
        <v>14200</v>
      </c>
      <c r="M3550" t="s">
        <v>16373</v>
      </c>
      <c r="P3550" s="31" t="str">
        <f t="shared" si="168"/>
        <v>Homoeo Chikitsaloy (Dr. Md:Jafor)</v>
      </c>
    </row>
    <row r="3551" spans="1:16" hidden="1">
      <c r="A3551" t="str">
        <f t="shared" si="166"/>
        <v>22-492</v>
      </c>
      <c r="B3551">
        <f t="shared" si="167"/>
        <v>22</v>
      </c>
      <c r="C3551">
        <v>492</v>
      </c>
      <c r="D3551" t="s">
        <v>16355</v>
      </c>
      <c r="E3551" t="s">
        <v>16670</v>
      </c>
      <c r="F3551">
        <v>13523</v>
      </c>
      <c r="G3551" t="s">
        <v>16671</v>
      </c>
      <c r="H3551">
        <v>1553075199</v>
      </c>
      <c r="I3551" t="s">
        <v>131</v>
      </c>
      <c r="J3551" t="s">
        <v>9009</v>
      </c>
      <c r="K3551" t="s">
        <v>152</v>
      </c>
      <c r="L3551" t="s">
        <v>14200</v>
      </c>
      <c r="M3551" t="s">
        <v>16367</v>
      </c>
      <c r="P3551" s="31" t="str">
        <f t="shared" si="168"/>
        <v>Homoeopathy Chikitsa Kentro (Dr.Ismail Hossain Sobuz)</v>
      </c>
    </row>
    <row r="3552" spans="1:16" hidden="1">
      <c r="A3552" t="str">
        <f t="shared" si="166"/>
        <v>23-492</v>
      </c>
      <c r="B3552">
        <f t="shared" si="167"/>
        <v>23</v>
      </c>
      <c r="C3552">
        <v>492</v>
      </c>
      <c r="D3552" t="s">
        <v>16355</v>
      </c>
      <c r="E3552" t="s">
        <v>16393</v>
      </c>
      <c r="F3552">
        <v>13405</v>
      </c>
      <c r="G3552" t="s">
        <v>16394</v>
      </c>
      <c r="H3552">
        <v>1557867890</v>
      </c>
      <c r="I3552" t="s">
        <v>131</v>
      </c>
      <c r="J3552" t="s">
        <v>12167</v>
      </c>
      <c r="K3552" t="s">
        <v>152</v>
      </c>
      <c r="L3552" t="s">
        <v>14200</v>
      </c>
      <c r="M3552" t="s">
        <v>16392</v>
      </c>
      <c r="P3552" s="31" t="str">
        <f t="shared" si="168"/>
        <v>Homoeopathy Chikitsaloy (Dr.Md:Mohiuddin )</v>
      </c>
    </row>
    <row r="3553" spans="1:16" hidden="1">
      <c r="A3553" t="str">
        <f t="shared" si="166"/>
        <v>24-492</v>
      </c>
      <c r="B3553">
        <f t="shared" si="167"/>
        <v>24</v>
      </c>
      <c r="C3553">
        <v>492</v>
      </c>
      <c r="D3553" t="s">
        <v>16355</v>
      </c>
      <c r="E3553" t="s">
        <v>16403</v>
      </c>
      <c r="F3553">
        <v>13410</v>
      </c>
      <c r="G3553" t="s">
        <v>16404</v>
      </c>
      <c r="H3553">
        <v>1553208162</v>
      </c>
      <c r="I3553" t="s">
        <v>131</v>
      </c>
      <c r="J3553" t="s">
        <v>10892</v>
      </c>
      <c r="K3553" t="s">
        <v>152</v>
      </c>
      <c r="L3553" t="s">
        <v>16398</v>
      </c>
      <c r="M3553" t="s">
        <v>16405</v>
      </c>
      <c r="P3553" s="31" t="str">
        <f t="shared" si="168"/>
        <v>Janasheba Homoeo Hall (Dr.Anupam Chakma)</v>
      </c>
    </row>
    <row r="3554" spans="1:16" hidden="1">
      <c r="A3554" t="str">
        <f t="shared" si="166"/>
        <v>25-492</v>
      </c>
      <c r="B3554">
        <f t="shared" si="167"/>
        <v>25</v>
      </c>
      <c r="C3554">
        <v>492</v>
      </c>
      <c r="D3554" t="s">
        <v>16355</v>
      </c>
      <c r="E3554" t="s">
        <v>16409</v>
      </c>
      <c r="F3554">
        <v>13412</v>
      </c>
      <c r="G3554" t="s">
        <v>10928</v>
      </c>
      <c r="H3554">
        <v>1820366671</v>
      </c>
      <c r="I3554" t="s">
        <v>131</v>
      </c>
      <c r="J3554" t="s">
        <v>10892</v>
      </c>
      <c r="K3554" t="s">
        <v>133</v>
      </c>
      <c r="L3554" t="s">
        <v>16410</v>
      </c>
      <c r="M3554" t="s">
        <v>16411</v>
      </c>
      <c r="P3554" s="31" t="str">
        <f t="shared" si="168"/>
        <v>Janokollan Homoeo Hall (Dr.Pratul Chandra Khisa)</v>
      </c>
    </row>
    <row r="3555" spans="1:16" hidden="1">
      <c r="A3555" t="str">
        <f t="shared" si="166"/>
        <v>26-492</v>
      </c>
      <c r="B3555">
        <f t="shared" si="167"/>
        <v>26</v>
      </c>
      <c r="C3555">
        <v>492</v>
      </c>
      <c r="D3555" t="s">
        <v>16355</v>
      </c>
      <c r="E3555" t="s">
        <v>16664</v>
      </c>
      <c r="F3555">
        <v>13521</v>
      </c>
      <c r="G3555" t="s">
        <v>16665</v>
      </c>
      <c r="H3555">
        <v>1537330628</v>
      </c>
      <c r="I3555" t="s">
        <v>131</v>
      </c>
      <c r="J3555" t="s">
        <v>10903</v>
      </c>
      <c r="K3555" t="s">
        <v>152</v>
      </c>
      <c r="L3555" t="s">
        <v>16419</v>
      </c>
      <c r="M3555" t="s">
        <v>16666</v>
      </c>
      <c r="P3555" s="31" t="str">
        <f t="shared" si="168"/>
        <v>Jonoseba Homoeo Pharmacy  (Dr.Md:Helal Hossain )</v>
      </c>
    </row>
    <row r="3556" spans="1:16" hidden="1">
      <c r="A3556" t="str">
        <f t="shared" si="166"/>
        <v>27-492</v>
      </c>
      <c r="B3556">
        <f t="shared" si="167"/>
        <v>27</v>
      </c>
      <c r="C3556">
        <v>492</v>
      </c>
      <c r="D3556" t="s">
        <v>16355</v>
      </c>
      <c r="E3556" t="s">
        <v>16465</v>
      </c>
      <c r="F3556">
        <v>13440</v>
      </c>
      <c r="G3556" t="s">
        <v>515</v>
      </c>
      <c r="H3556">
        <v>1823517262</v>
      </c>
      <c r="I3556" t="s">
        <v>131</v>
      </c>
      <c r="J3556" t="s">
        <v>11807</v>
      </c>
      <c r="K3556" t="s">
        <v>152</v>
      </c>
      <c r="L3556" t="s">
        <v>16385</v>
      </c>
      <c r="M3556" t="s">
        <v>15912</v>
      </c>
      <c r="P3556" s="31" t="str">
        <f t="shared" si="168"/>
        <v>Kent Homoeo Hall (Dr.Porikkhito Bhoumik)</v>
      </c>
    </row>
    <row r="3557" spans="1:16" hidden="1">
      <c r="A3557" t="str">
        <f t="shared" si="166"/>
        <v>28-492</v>
      </c>
      <c r="B3557">
        <f t="shared" si="167"/>
        <v>28</v>
      </c>
      <c r="C3557">
        <v>492</v>
      </c>
      <c r="D3557" t="s">
        <v>16355</v>
      </c>
      <c r="E3557" t="s">
        <v>16673</v>
      </c>
      <c r="F3557">
        <v>13525</v>
      </c>
      <c r="G3557" t="s">
        <v>16674</v>
      </c>
      <c r="H3557">
        <v>1857332146</v>
      </c>
      <c r="I3557" t="s">
        <v>131</v>
      </c>
      <c r="J3557" t="s">
        <v>10889</v>
      </c>
      <c r="K3557" t="s">
        <v>152</v>
      </c>
      <c r="L3557" t="s">
        <v>16398</v>
      </c>
      <c r="M3557" t="s">
        <v>16675</v>
      </c>
      <c r="P3557" s="31" t="str">
        <f t="shared" si="168"/>
        <v>Khagrachhari Homoeo Hall (Dr.Md:Oliur Rahman)</v>
      </c>
    </row>
    <row r="3558" spans="1:16" hidden="1">
      <c r="A3558" t="str">
        <f t="shared" si="166"/>
        <v>29-492</v>
      </c>
      <c r="B3558">
        <f t="shared" si="167"/>
        <v>29</v>
      </c>
      <c r="C3558">
        <v>492</v>
      </c>
      <c r="D3558" t="s">
        <v>16355</v>
      </c>
      <c r="E3558" t="s">
        <v>14594</v>
      </c>
      <c r="F3558">
        <v>13399</v>
      </c>
      <c r="G3558" t="s">
        <v>6347</v>
      </c>
      <c r="H3558">
        <v>1556490303</v>
      </c>
      <c r="I3558" t="s">
        <v>131</v>
      </c>
      <c r="J3558" t="s">
        <v>11807</v>
      </c>
      <c r="K3558" t="s">
        <v>152</v>
      </c>
      <c r="L3558" t="s">
        <v>14593</v>
      </c>
      <c r="M3558" t="s">
        <v>16378</v>
      </c>
      <c r="P3558" s="31" t="str">
        <f t="shared" si="168"/>
        <v>Khoka Homoeo Hall (Dr.Ringku Chakma)</v>
      </c>
    </row>
    <row r="3559" spans="1:16" hidden="1">
      <c r="A3559" t="str">
        <f t="shared" si="166"/>
        <v>30-492</v>
      </c>
      <c r="B3559">
        <f t="shared" si="167"/>
        <v>30</v>
      </c>
      <c r="C3559">
        <v>492</v>
      </c>
      <c r="D3559" t="s">
        <v>16355</v>
      </c>
      <c r="E3559" t="s">
        <v>16366</v>
      </c>
      <c r="F3559">
        <v>13392</v>
      </c>
      <c r="G3559" t="s">
        <v>638</v>
      </c>
      <c r="H3559">
        <v>1553273734</v>
      </c>
      <c r="I3559" t="s">
        <v>131</v>
      </c>
      <c r="J3559" t="s">
        <v>9009</v>
      </c>
      <c r="K3559" t="s">
        <v>133</v>
      </c>
      <c r="L3559" t="s">
        <v>14200</v>
      </c>
      <c r="M3559" t="s">
        <v>16367</v>
      </c>
      <c r="P3559" s="31" t="str">
        <f t="shared" si="168"/>
        <v>Ma Homoeo Hall (Dr. Md:Foyez Hossain )</v>
      </c>
    </row>
    <row r="3560" spans="1:16" hidden="1">
      <c r="A3560" t="str">
        <f t="shared" si="166"/>
        <v>31-492</v>
      </c>
      <c r="B3560">
        <f t="shared" si="167"/>
        <v>31</v>
      </c>
      <c r="C3560">
        <v>492</v>
      </c>
      <c r="D3560" t="s">
        <v>16355</v>
      </c>
      <c r="E3560" t="s">
        <v>16380</v>
      </c>
      <c r="F3560">
        <v>13400</v>
      </c>
      <c r="G3560" t="s">
        <v>16381</v>
      </c>
      <c r="H3560">
        <v>1836841889</v>
      </c>
      <c r="I3560" t="s">
        <v>131</v>
      </c>
      <c r="J3560" t="s">
        <v>11807</v>
      </c>
      <c r="K3560" t="s">
        <v>133</v>
      </c>
      <c r="L3560" t="s">
        <v>15911</v>
      </c>
      <c r="M3560" t="s">
        <v>15912</v>
      </c>
      <c r="P3560" s="31" t="str">
        <f t="shared" si="168"/>
        <v>Manikchari Homoeo Hall (Dr.Sukumar Chandra Nath)</v>
      </c>
    </row>
    <row r="3561" spans="1:16" hidden="1">
      <c r="A3561" t="str">
        <f t="shared" si="166"/>
        <v>32-492</v>
      </c>
      <c r="B3561">
        <f t="shared" si="167"/>
        <v>32</v>
      </c>
      <c r="C3561">
        <v>492</v>
      </c>
      <c r="D3561" t="s">
        <v>16355</v>
      </c>
      <c r="E3561" t="s">
        <v>16676</v>
      </c>
      <c r="F3561">
        <v>13526</v>
      </c>
      <c r="G3561" t="s">
        <v>16677</v>
      </c>
      <c r="H3561">
        <v>1553241746</v>
      </c>
      <c r="I3561" t="s">
        <v>16384</v>
      </c>
      <c r="J3561" t="s">
        <v>11807</v>
      </c>
      <c r="K3561" t="s">
        <v>152</v>
      </c>
      <c r="L3561" t="s">
        <v>16385</v>
      </c>
      <c r="M3561" t="s">
        <v>15912</v>
      </c>
      <c r="P3561" s="31" t="str">
        <f t="shared" si="168"/>
        <v>Mira Medical Hall (Dr.Lokkhon Chandra Nath)</v>
      </c>
    </row>
    <row r="3562" spans="1:16" hidden="1">
      <c r="A3562" t="str">
        <f t="shared" si="166"/>
        <v>33-492</v>
      </c>
      <c r="B3562">
        <f t="shared" si="167"/>
        <v>33</v>
      </c>
      <c r="C3562">
        <v>492</v>
      </c>
      <c r="D3562" t="s">
        <v>16355</v>
      </c>
      <c r="E3562" t="s">
        <v>16374</v>
      </c>
      <c r="F3562">
        <v>13396</v>
      </c>
      <c r="G3562" t="s">
        <v>6120</v>
      </c>
      <c r="H3562">
        <v>1676774532</v>
      </c>
      <c r="I3562" t="s">
        <v>131</v>
      </c>
      <c r="J3562" t="s">
        <v>9009</v>
      </c>
      <c r="K3562" t="s">
        <v>133</v>
      </c>
      <c r="L3562" t="s">
        <v>14200</v>
      </c>
      <c r="M3562" t="s">
        <v>16373</v>
      </c>
      <c r="P3562" s="31" t="str">
        <f t="shared" si="168"/>
        <v>Molla Homoeo Hall (Dr. Md:Lotif)</v>
      </c>
    </row>
    <row r="3563" spans="1:16" hidden="1">
      <c r="A3563" t="str">
        <f t="shared" si="166"/>
        <v>34-492</v>
      </c>
      <c r="B3563">
        <f t="shared" si="167"/>
        <v>34</v>
      </c>
      <c r="C3563">
        <v>492</v>
      </c>
      <c r="D3563" t="s">
        <v>16355</v>
      </c>
      <c r="E3563" t="s">
        <v>11284</v>
      </c>
      <c r="F3563">
        <v>13387</v>
      </c>
      <c r="G3563" t="s">
        <v>16356</v>
      </c>
      <c r="H3563">
        <v>1830883324</v>
      </c>
      <c r="I3563">
        <v>0</v>
      </c>
      <c r="J3563">
        <v>0</v>
      </c>
      <c r="K3563" t="s">
        <v>138</v>
      </c>
      <c r="L3563" t="s">
        <v>16357</v>
      </c>
      <c r="M3563" t="s">
        <v>16357</v>
      </c>
      <c r="P3563" s="31" t="str">
        <f t="shared" si="168"/>
        <v>Mpo-Hazrat Ali Parveg-Mirsharai (Self Stock)</v>
      </c>
    </row>
    <row r="3564" spans="1:16" hidden="1">
      <c r="A3564" t="str">
        <f t="shared" si="166"/>
        <v>35-492</v>
      </c>
      <c r="B3564">
        <f t="shared" si="167"/>
        <v>35</v>
      </c>
      <c r="C3564">
        <v>492</v>
      </c>
      <c r="D3564" t="s">
        <v>16355</v>
      </c>
      <c r="E3564" t="s">
        <v>16386</v>
      </c>
      <c r="F3564">
        <v>13402</v>
      </c>
      <c r="G3564" t="s">
        <v>16387</v>
      </c>
      <c r="H3564">
        <v>1849889562</v>
      </c>
      <c r="I3564" t="s">
        <v>16384</v>
      </c>
      <c r="J3564" t="s">
        <v>11807</v>
      </c>
      <c r="K3564" t="s">
        <v>133</v>
      </c>
      <c r="L3564" t="s">
        <v>16385</v>
      </c>
      <c r="M3564" t="s">
        <v>15912</v>
      </c>
      <c r="P3564" s="31" t="str">
        <f t="shared" si="168"/>
        <v>Niramoy Pharmacy  (Dr.Sawpon Kanti)</v>
      </c>
    </row>
    <row r="3565" spans="1:16" hidden="1">
      <c r="A3565" t="str">
        <f t="shared" si="166"/>
        <v>36-492</v>
      </c>
      <c r="B3565">
        <f t="shared" si="167"/>
        <v>36</v>
      </c>
      <c r="C3565">
        <v>492</v>
      </c>
      <c r="D3565" t="s">
        <v>16355</v>
      </c>
      <c r="E3565" t="s">
        <v>16661</v>
      </c>
      <c r="F3565">
        <v>13520</v>
      </c>
      <c r="G3565" t="s">
        <v>16662</v>
      </c>
      <c r="H3565">
        <v>1558913965</v>
      </c>
      <c r="I3565" t="s">
        <v>131</v>
      </c>
      <c r="J3565" t="s">
        <v>10903</v>
      </c>
      <c r="K3565" t="s">
        <v>138</v>
      </c>
      <c r="L3565" t="s">
        <v>14200</v>
      </c>
      <c r="M3565" t="s">
        <v>16663</v>
      </c>
      <c r="P3565" s="31" t="str">
        <f t="shared" si="168"/>
        <v>Nisat Homoeo Pharmacy  (Dr.Ismail Hossain )</v>
      </c>
    </row>
    <row r="3566" spans="1:16" hidden="1">
      <c r="A3566" t="str">
        <f t="shared" si="166"/>
        <v>37-492</v>
      </c>
      <c r="B3566">
        <f t="shared" si="167"/>
        <v>37</v>
      </c>
      <c r="C3566">
        <v>492</v>
      </c>
      <c r="D3566" t="s">
        <v>16355</v>
      </c>
      <c r="E3566" t="s">
        <v>16467</v>
      </c>
      <c r="F3566">
        <v>13442</v>
      </c>
      <c r="G3566" t="s">
        <v>16468</v>
      </c>
      <c r="H3566">
        <v>1828363970</v>
      </c>
      <c r="I3566" t="s">
        <v>131</v>
      </c>
      <c r="J3566" t="s">
        <v>11807</v>
      </c>
      <c r="K3566" t="s">
        <v>133</v>
      </c>
      <c r="L3566" t="s">
        <v>16385</v>
      </c>
      <c r="M3566" t="s">
        <v>16469</v>
      </c>
      <c r="P3566" s="31" t="str">
        <f t="shared" si="168"/>
        <v>Osan Homoeo Pharmacy  (Dr.Kari M.A Kasem)</v>
      </c>
    </row>
    <row r="3567" spans="1:16" hidden="1">
      <c r="A3567" t="str">
        <f t="shared" si="166"/>
        <v>38-492</v>
      </c>
      <c r="B3567">
        <f t="shared" si="167"/>
        <v>38</v>
      </c>
      <c r="C3567">
        <v>492</v>
      </c>
      <c r="D3567" t="s">
        <v>16355</v>
      </c>
      <c r="E3567" t="s">
        <v>16406</v>
      </c>
      <c r="F3567">
        <v>13411</v>
      </c>
      <c r="G3567" t="s">
        <v>16407</v>
      </c>
      <c r="H3567">
        <v>1556497735</v>
      </c>
      <c r="I3567" t="s">
        <v>131</v>
      </c>
      <c r="J3567" t="s">
        <v>10892</v>
      </c>
      <c r="K3567" t="s">
        <v>152</v>
      </c>
      <c r="L3567" t="s">
        <v>16398</v>
      </c>
      <c r="M3567" t="s">
        <v>16408</v>
      </c>
      <c r="P3567" s="31" t="str">
        <f t="shared" si="168"/>
        <v>Panasia Homoe Hall (Dr.Monoranjan Dev)</v>
      </c>
    </row>
    <row r="3568" spans="1:16" hidden="1">
      <c r="A3568" t="str">
        <f t="shared" si="166"/>
        <v>39-492</v>
      </c>
      <c r="B3568">
        <f t="shared" si="167"/>
        <v>39</v>
      </c>
      <c r="C3568">
        <v>492</v>
      </c>
      <c r="D3568" t="s">
        <v>16355</v>
      </c>
      <c r="E3568" t="s">
        <v>16658</v>
      </c>
      <c r="F3568">
        <v>13519</v>
      </c>
      <c r="G3568" t="s">
        <v>16659</v>
      </c>
      <c r="I3568" t="s">
        <v>16384</v>
      </c>
      <c r="J3568" t="s">
        <v>9009</v>
      </c>
      <c r="K3568" t="s">
        <v>133</v>
      </c>
      <c r="L3568" t="s">
        <v>14200</v>
      </c>
      <c r="M3568" t="s">
        <v>16660</v>
      </c>
      <c r="P3568" s="31" t="str">
        <f t="shared" si="168"/>
        <v>Popular Pharmacy  (Dr. Md. Salauddin )</v>
      </c>
    </row>
    <row r="3569" spans="1:16" hidden="1">
      <c r="A3569" t="str">
        <f t="shared" si="166"/>
        <v>40-492</v>
      </c>
      <c r="B3569">
        <f t="shared" si="167"/>
        <v>40</v>
      </c>
      <c r="C3569">
        <v>492</v>
      </c>
      <c r="D3569" t="s">
        <v>16355</v>
      </c>
      <c r="E3569" t="s">
        <v>16425</v>
      </c>
      <c r="F3569">
        <v>13419</v>
      </c>
      <c r="G3569" t="s">
        <v>1406</v>
      </c>
      <c r="H3569">
        <v>1867559123</v>
      </c>
      <c r="I3569" t="s">
        <v>7906</v>
      </c>
      <c r="J3569" t="s">
        <v>9009</v>
      </c>
      <c r="K3569" t="s">
        <v>133</v>
      </c>
      <c r="L3569" t="s">
        <v>14200</v>
      </c>
      <c r="M3569" t="s">
        <v>16367</v>
      </c>
      <c r="P3569" s="31" t="str">
        <f t="shared" si="168"/>
        <v>Rahmania Homoeo Hall (Dr.Abul Kalam)</v>
      </c>
    </row>
    <row r="3570" spans="1:16" hidden="1">
      <c r="A3570" t="str">
        <f t="shared" si="166"/>
        <v>41-492</v>
      </c>
      <c r="B3570">
        <f t="shared" si="167"/>
        <v>41</v>
      </c>
      <c r="C3570">
        <v>492</v>
      </c>
      <c r="D3570" t="s">
        <v>16355</v>
      </c>
      <c r="E3570" t="s">
        <v>16684</v>
      </c>
      <c r="F3570">
        <v>13532</v>
      </c>
      <c r="G3570" t="s">
        <v>16685</v>
      </c>
      <c r="H3570">
        <v>1553517730</v>
      </c>
      <c r="I3570" t="s">
        <v>131</v>
      </c>
      <c r="J3570" t="s">
        <v>10903</v>
      </c>
      <c r="K3570" t="s">
        <v>133</v>
      </c>
      <c r="L3570" t="s">
        <v>16686</v>
      </c>
      <c r="M3570" t="s">
        <v>16420</v>
      </c>
      <c r="P3570" s="31" t="str">
        <f t="shared" si="168"/>
        <v>Reza Homoeo Chikitsaloy (Dr.Masudul Alam)</v>
      </c>
    </row>
    <row r="3571" spans="1:16" hidden="1">
      <c r="A3571" t="str">
        <f t="shared" si="166"/>
        <v>42-492</v>
      </c>
      <c r="B3571">
        <f t="shared" si="167"/>
        <v>42</v>
      </c>
      <c r="C3571">
        <v>492</v>
      </c>
      <c r="D3571" t="s">
        <v>16355</v>
      </c>
      <c r="E3571" t="s">
        <v>16415</v>
      </c>
      <c r="F3571">
        <v>13415</v>
      </c>
      <c r="G3571" t="s">
        <v>16416</v>
      </c>
      <c r="H3571">
        <v>1556643369</v>
      </c>
      <c r="I3571" t="s">
        <v>131</v>
      </c>
      <c r="J3571" t="s">
        <v>10892</v>
      </c>
      <c r="K3571" t="s">
        <v>133</v>
      </c>
      <c r="L3571" t="s">
        <v>16410</v>
      </c>
      <c r="M3571" t="s">
        <v>16411</v>
      </c>
      <c r="P3571" s="31" t="str">
        <f t="shared" si="168"/>
        <v>Rogmukti Homoe Hall (Dr.Bimol Talukder )</v>
      </c>
    </row>
    <row r="3572" spans="1:16" hidden="1">
      <c r="A3572" t="str">
        <f t="shared" si="166"/>
        <v>43-492</v>
      </c>
      <c r="B3572">
        <f t="shared" si="167"/>
        <v>43</v>
      </c>
      <c r="C3572">
        <v>492</v>
      </c>
      <c r="D3572" t="s">
        <v>16355</v>
      </c>
      <c r="E3572" t="s">
        <v>16473</v>
      </c>
      <c r="F3572">
        <v>13444</v>
      </c>
      <c r="G3572" t="s">
        <v>2833</v>
      </c>
      <c r="H3572">
        <v>1823819703</v>
      </c>
      <c r="I3572" t="s">
        <v>131</v>
      </c>
      <c r="J3572" t="s">
        <v>10903</v>
      </c>
      <c r="K3572" t="s">
        <v>133</v>
      </c>
      <c r="L3572" t="s">
        <v>16471</v>
      </c>
      <c r="M3572" t="s">
        <v>16472</v>
      </c>
      <c r="P3572" s="31" t="str">
        <f t="shared" si="168"/>
        <v>Rogmukti Homoeo Hall (Dr.Sudhir Sarma)</v>
      </c>
    </row>
    <row r="3573" spans="1:16" hidden="1">
      <c r="A3573" t="str">
        <f t="shared" si="166"/>
        <v>44-492</v>
      </c>
      <c r="B3573">
        <f t="shared" si="167"/>
        <v>44</v>
      </c>
      <c r="C3573">
        <v>492</v>
      </c>
      <c r="D3573" t="s">
        <v>16355</v>
      </c>
      <c r="E3573" t="s">
        <v>16466</v>
      </c>
      <c r="F3573">
        <v>13441</v>
      </c>
      <c r="G3573" t="s">
        <v>10229</v>
      </c>
      <c r="H3573">
        <v>1715337760</v>
      </c>
      <c r="I3573" t="s">
        <v>131</v>
      </c>
      <c r="J3573" t="s">
        <v>11807</v>
      </c>
      <c r="K3573" t="s">
        <v>152</v>
      </c>
      <c r="L3573" t="s">
        <v>16385</v>
      </c>
      <c r="M3573" t="s">
        <v>15912</v>
      </c>
      <c r="P3573" s="31" t="str">
        <f t="shared" si="168"/>
        <v>Rotna Homoeo Hall (Dr.Dipon Karmokar)</v>
      </c>
    </row>
    <row r="3574" spans="1:16" hidden="1">
      <c r="A3574" t="str">
        <f t="shared" si="166"/>
        <v>45-492</v>
      </c>
      <c r="B3574">
        <f t="shared" si="167"/>
        <v>45</v>
      </c>
      <c r="C3574">
        <v>492</v>
      </c>
      <c r="D3574" t="s">
        <v>16355</v>
      </c>
      <c r="E3574" t="s">
        <v>16370</v>
      </c>
      <c r="F3574">
        <v>13394</v>
      </c>
      <c r="G3574" t="s">
        <v>196</v>
      </c>
      <c r="H3574">
        <v>1639487477</v>
      </c>
      <c r="I3574" t="s">
        <v>131</v>
      </c>
      <c r="J3574" t="s">
        <v>9009</v>
      </c>
      <c r="K3574" t="s">
        <v>138</v>
      </c>
      <c r="L3574" t="s">
        <v>14200</v>
      </c>
      <c r="M3574" t="s">
        <v>16371</v>
      </c>
      <c r="P3574" s="31" t="str">
        <f t="shared" si="168"/>
        <v>Seba Homoeo Hall (Dr.Md:Harun Ar Rashid)</v>
      </c>
    </row>
    <row r="3575" spans="1:16" hidden="1">
      <c r="A3575" t="str">
        <f t="shared" si="166"/>
        <v>46-492</v>
      </c>
      <c r="B3575">
        <f t="shared" si="167"/>
        <v>46</v>
      </c>
      <c r="C3575">
        <v>492</v>
      </c>
      <c r="D3575" t="s">
        <v>16355</v>
      </c>
      <c r="E3575" t="s">
        <v>16391</v>
      </c>
      <c r="F3575">
        <v>13404</v>
      </c>
      <c r="G3575" t="s">
        <v>551</v>
      </c>
      <c r="H3575">
        <v>1551026096</v>
      </c>
      <c r="I3575" t="s">
        <v>131</v>
      </c>
      <c r="J3575" t="s">
        <v>12167</v>
      </c>
      <c r="K3575" t="s">
        <v>133</v>
      </c>
      <c r="L3575" t="s">
        <v>14200</v>
      </c>
      <c r="M3575" t="s">
        <v>16392</v>
      </c>
      <c r="P3575" s="31" t="str">
        <f t="shared" si="168"/>
        <v>Shefa Homoeo Hall (Dr.Saifuzzaman )</v>
      </c>
    </row>
    <row r="3576" spans="1:16" hidden="1">
      <c r="A3576" t="str">
        <f t="shared" si="166"/>
        <v>47-492</v>
      </c>
      <c r="B3576">
        <f t="shared" si="167"/>
        <v>47</v>
      </c>
      <c r="C3576">
        <v>492</v>
      </c>
      <c r="D3576" t="s">
        <v>16355</v>
      </c>
      <c r="E3576" t="s">
        <v>16379</v>
      </c>
      <c r="F3576">
        <v>13398</v>
      </c>
      <c r="G3576" t="s">
        <v>3405</v>
      </c>
      <c r="H3576">
        <v>1818593131</v>
      </c>
      <c r="I3576" t="s">
        <v>131</v>
      </c>
      <c r="J3576" t="s">
        <v>11807</v>
      </c>
      <c r="K3576" t="s">
        <v>138</v>
      </c>
      <c r="L3576" t="s">
        <v>14593</v>
      </c>
      <c r="M3576" t="s">
        <v>16378</v>
      </c>
      <c r="P3576" s="31" t="str">
        <f t="shared" si="168"/>
        <v>Shifa Homoeo Hall (Dr.Md:Osman Goni)</v>
      </c>
    </row>
    <row r="3577" spans="1:16" hidden="1">
      <c r="A3577" t="str">
        <f t="shared" si="166"/>
        <v>48-492</v>
      </c>
      <c r="B3577">
        <f t="shared" si="167"/>
        <v>48</v>
      </c>
      <c r="C3577">
        <v>492</v>
      </c>
      <c r="D3577" t="s">
        <v>16355</v>
      </c>
      <c r="E3577" t="s">
        <v>16679</v>
      </c>
      <c r="F3577">
        <v>13530</v>
      </c>
      <c r="G3577" t="s">
        <v>16680</v>
      </c>
      <c r="H3577">
        <v>1878984457</v>
      </c>
      <c r="I3577" t="s">
        <v>131</v>
      </c>
      <c r="J3577" t="s">
        <v>10892</v>
      </c>
      <c r="K3577" t="s">
        <v>133</v>
      </c>
      <c r="L3577" t="s">
        <v>14593</v>
      </c>
      <c r="M3577" t="s">
        <v>16681</v>
      </c>
      <c r="P3577" s="31" t="str">
        <f t="shared" si="168"/>
        <v>Siam Homoeo Clinic  (Dr.Foridullah)</v>
      </c>
    </row>
    <row r="3578" spans="1:16" hidden="1">
      <c r="A3578" t="str">
        <f t="shared" si="166"/>
        <v>49-492</v>
      </c>
      <c r="B3578">
        <f t="shared" si="167"/>
        <v>49</v>
      </c>
      <c r="C3578">
        <v>492</v>
      </c>
      <c r="D3578" t="s">
        <v>16355</v>
      </c>
      <c r="E3578" t="s">
        <v>16477</v>
      </c>
      <c r="F3578">
        <v>13446</v>
      </c>
      <c r="G3578" t="s">
        <v>16478</v>
      </c>
      <c r="H3578">
        <v>1826350849</v>
      </c>
      <c r="I3578" t="s">
        <v>131</v>
      </c>
      <c r="J3578" t="s">
        <v>10903</v>
      </c>
      <c r="K3578" t="s">
        <v>133</v>
      </c>
      <c r="L3578" t="s">
        <v>16476</v>
      </c>
      <c r="M3578" t="s">
        <v>16479</v>
      </c>
      <c r="P3578" s="31" t="str">
        <f t="shared" si="168"/>
        <v>Sifa Homoeo Hall (Dr.Harun Ar Rashid)</v>
      </c>
    </row>
    <row r="3579" spans="1:16" hidden="1">
      <c r="A3579" t="str">
        <f t="shared" si="166"/>
        <v>50-492</v>
      </c>
      <c r="B3579">
        <f t="shared" si="167"/>
        <v>50</v>
      </c>
      <c r="C3579">
        <v>492</v>
      </c>
      <c r="D3579" t="s">
        <v>16355</v>
      </c>
      <c r="E3579" t="s">
        <v>13635</v>
      </c>
      <c r="F3579">
        <v>13531</v>
      </c>
      <c r="G3579" t="s">
        <v>16682</v>
      </c>
      <c r="H3579">
        <v>1722683996</v>
      </c>
      <c r="I3579" t="s">
        <v>131</v>
      </c>
      <c r="J3579" t="s">
        <v>10892</v>
      </c>
      <c r="K3579" t="s">
        <v>152</v>
      </c>
      <c r="L3579" t="s">
        <v>14593</v>
      </c>
      <c r="M3579" t="s">
        <v>16683</v>
      </c>
      <c r="N3579" t="s">
        <v>1315</v>
      </c>
      <c r="O3579" t="s">
        <v>16543</v>
      </c>
      <c r="P3579" s="31" t="str">
        <f t="shared" si="168"/>
        <v>Sifa-Ul-Marid Homoeo  (Dr.Jamal Uddin)</v>
      </c>
    </row>
    <row r="3580" spans="1:16" hidden="1">
      <c r="A3580" t="str">
        <f t="shared" si="166"/>
        <v>51-492</v>
      </c>
      <c r="B3580">
        <f t="shared" si="167"/>
        <v>51</v>
      </c>
      <c r="C3580">
        <v>492</v>
      </c>
      <c r="D3580" t="s">
        <v>16355</v>
      </c>
      <c r="E3580" t="s">
        <v>16672</v>
      </c>
      <c r="F3580">
        <v>13524</v>
      </c>
      <c r="G3580" t="s">
        <v>5893</v>
      </c>
      <c r="H3580">
        <v>1713611365</v>
      </c>
      <c r="I3580" t="s">
        <v>131</v>
      </c>
      <c r="J3580" t="s">
        <v>9009</v>
      </c>
      <c r="K3580" t="s">
        <v>133</v>
      </c>
      <c r="L3580" t="s">
        <v>14200</v>
      </c>
      <c r="M3580" t="s">
        <v>16367</v>
      </c>
      <c r="P3580" s="31" t="str">
        <f t="shared" si="168"/>
        <v>Sriti Homoeo Hall (Dr.Debasish Saha)</v>
      </c>
    </row>
    <row r="3581" spans="1:16" hidden="1">
      <c r="A3581" t="str">
        <f t="shared" si="166"/>
        <v>52-492</v>
      </c>
      <c r="B3581">
        <f t="shared" si="167"/>
        <v>52</v>
      </c>
      <c r="C3581">
        <v>492</v>
      </c>
      <c r="D3581" t="s">
        <v>16355</v>
      </c>
      <c r="E3581" t="s">
        <v>16413</v>
      </c>
      <c r="F3581">
        <v>13414</v>
      </c>
      <c r="G3581" t="s">
        <v>2800</v>
      </c>
      <c r="H3581">
        <v>1553766499</v>
      </c>
      <c r="I3581" t="s">
        <v>131</v>
      </c>
      <c r="J3581" t="s">
        <v>10892</v>
      </c>
      <c r="K3581" t="s">
        <v>138</v>
      </c>
      <c r="L3581" t="s">
        <v>16410</v>
      </c>
      <c r="M3581" t="s">
        <v>16414</v>
      </c>
      <c r="P3581" s="31" t="str">
        <f t="shared" si="168"/>
        <v>Talukder Homoeo Hall (Dr.M.A.H Asik Talukder)</v>
      </c>
    </row>
    <row r="3582" spans="1:16" hidden="1">
      <c r="A3582" t="str">
        <f t="shared" si="166"/>
        <v>53-492</v>
      </c>
      <c r="B3582">
        <f t="shared" si="167"/>
        <v>53</v>
      </c>
      <c r="C3582">
        <v>492</v>
      </c>
      <c r="D3582" t="s">
        <v>16355</v>
      </c>
      <c r="E3582" t="s">
        <v>16395</v>
      </c>
      <c r="F3582">
        <v>13406</v>
      </c>
      <c r="G3582" t="s">
        <v>16396</v>
      </c>
      <c r="H3582">
        <v>1850930910</v>
      </c>
      <c r="I3582" t="s">
        <v>16384</v>
      </c>
      <c r="J3582" t="s">
        <v>11807</v>
      </c>
      <c r="K3582" t="s">
        <v>152</v>
      </c>
      <c r="L3582" t="s">
        <v>14593</v>
      </c>
      <c r="M3582" t="s">
        <v>16378</v>
      </c>
      <c r="P3582" s="31" t="str">
        <f t="shared" si="168"/>
        <v>Zaman Medical Hall (Dr.Sabbir Hossain )</v>
      </c>
    </row>
    <row r="3583" spans="1:16" hidden="1">
      <c r="A3583" t="str">
        <f t="shared" si="166"/>
        <v>1-499</v>
      </c>
      <c r="B3583">
        <f t="shared" si="167"/>
        <v>1</v>
      </c>
      <c r="C3583">
        <v>499</v>
      </c>
      <c r="D3583" t="s">
        <v>16706</v>
      </c>
      <c r="E3583" t="s">
        <v>7351</v>
      </c>
      <c r="F3583">
        <v>8056</v>
      </c>
      <c r="G3583" t="s">
        <v>7352</v>
      </c>
      <c r="H3583">
        <v>1712793595</v>
      </c>
      <c r="I3583" t="s">
        <v>3963</v>
      </c>
      <c r="J3583" t="s">
        <v>274</v>
      </c>
      <c r="K3583" t="s">
        <v>138</v>
      </c>
      <c r="L3583" t="s">
        <v>7341</v>
      </c>
      <c r="M3583" t="s">
        <v>7353</v>
      </c>
      <c r="P3583" s="31" t="str">
        <f t="shared" si="168"/>
        <v xml:space="preserve">  Aziz Homoeo Stor (Dr. Shamim)</v>
      </c>
    </row>
    <row r="3584" spans="1:16" hidden="1">
      <c r="A3584" t="str">
        <f t="shared" si="166"/>
        <v>2-499</v>
      </c>
      <c r="B3584">
        <f t="shared" si="167"/>
        <v>2</v>
      </c>
      <c r="C3584">
        <v>499</v>
      </c>
      <c r="D3584" t="s">
        <v>16706</v>
      </c>
      <c r="E3584" t="s">
        <v>7339</v>
      </c>
      <c r="F3584">
        <v>8052</v>
      </c>
      <c r="G3584" t="s">
        <v>7340</v>
      </c>
      <c r="H3584">
        <v>0</v>
      </c>
      <c r="I3584" t="s">
        <v>3982</v>
      </c>
      <c r="J3584" t="s">
        <v>274</v>
      </c>
      <c r="K3584" t="s">
        <v>138</v>
      </c>
      <c r="L3584" t="s">
        <v>7341</v>
      </c>
      <c r="M3584" t="s">
        <v>7342</v>
      </c>
      <c r="P3584" s="31" t="str">
        <f t="shared" si="168"/>
        <v xml:space="preserve">  Frends H.H (Jomsed Ali)</v>
      </c>
    </row>
    <row r="3585" spans="1:16" hidden="1">
      <c r="A3585" t="str">
        <f t="shared" si="166"/>
        <v>3-499</v>
      </c>
      <c r="B3585">
        <f t="shared" si="167"/>
        <v>3</v>
      </c>
      <c r="C3585">
        <v>499</v>
      </c>
      <c r="D3585" t="s">
        <v>16706</v>
      </c>
      <c r="E3585" t="s">
        <v>7258</v>
      </c>
      <c r="F3585">
        <v>8005</v>
      </c>
      <c r="G3585" t="s">
        <v>7259</v>
      </c>
      <c r="H3585" t="s">
        <v>7260</v>
      </c>
      <c r="I3585">
        <v>0</v>
      </c>
      <c r="J3585" t="s">
        <v>132</v>
      </c>
      <c r="K3585" t="s">
        <v>3977</v>
      </c>
      <c r="L3585" t="s">
        <v>7261</v>
      </c>
      <c r="M3585" t="s">
        <v>7262</v>
      </c>
      <c r="P3585" s="31" t="str">
        <f t="shared" si="168"/>
        <v xml:space="preserve">  Taj H.H (Tajul Islam)</v>
      </c>
    </row>
    <row r="3586" spans="1:16" hidden="1">
      <c r="A3586" t="str">
        <f t="shared" ref="A3586:A3649" si="169">B3586&amp;"-"&amp;C3586</f>
        <v>4-499</v>
      </c>
      <c r="B3586">
        <f t="shared" ref="B3586:B3649" si="170">IF(C3586=C3585,B3585+1,1)</f>
        <v>4</v>
      </c>
      <c r="C3586">
        <v>499</v>
      </c>
      <c r="D3586" t="s">
        <v>16706</v>
      </c>
      <c r="E3586" t="s">
        <v>7254</v>
      </c>
      <c r="F3586">
        <v>8002</v>
      </c>
      <c r="G3586" t="s">
        <v>7255</v>
      </c>
      <c r="H3586">
        <v>1753055063</v>
      </c>
      <c r="I3586" t="s">
        <v>3963</v>
      </c>
      <c r="J3586" t="s">
        <v>132</v>
      </c>
      <c r="K3586" t="s">
        <v>4195</v>
      </c>
      <c r="L3586" t="s">
        <v>7248</v>
      </c>
      <c r="M3586" t="s">
        <v>7253</v>
      </c>
      <c r="P3586" s="31" t="str">
        <f t="shared" ref="P3586:P3649" si="171">PROPER(G3586&amp;" ("&amp;E3586&amp;")")</f>
        <v>Borat H.H (Dr. Jakaria)</v>
      </c>
    </row>
    <row r="3587" spans="1:16" hidden="1">
      <c r="A3587" t="str">
        <f t="shared" si="169"/>
        <v>5-499</v>
      </c>
      <c r="B3587">
        <f t="shared" si="170"/>
        <v>5</v>
      </c>
      <c r="C3587">
        <v>499</v>
      </c>
      <c r="D3587" t="s">
        <v>16706</v>
      </c>
      <c r="E3587" t="s">
        <v>7356</v>
      </c>
      <c r="F3587">
        <v>8058</v>
      </c>
      <c r="G3587" t="s">
        <v>7357</v>
      </c>
      <c r="H3587">
        <v>1722241267</v>
      </c>
      <c r="I3587" t="s">
        <v>4376</v>
      </c>
      <c r="J3587" t="s">
        <v>274</v>
      </c>
      <c r="K3587" t="s">
        <v>4185</v>
      </c>
      <c r="L3587" t="s">
        <v>7341</v>
      </c>
      <c r="M3587" t="s">
        <v>7121</v>
      </c>
      <c r="P3587" s="31" t="str">
        <f t="shared" si="171"/>
        <v>Doctors H Clinic (K.N. Bormon)</v>
      </c>
    </row>
    <row r="3588" spans="1:16" hidden="1">
      <c r="A3588" t="str">
        <f t="shared" si="169"/>
        <v>6-499</v>
      </c>
      <c r="B3588">
        <f t="shared" si="170"/>
        <v>6</v>
      </c>
      <c r="C3588">
        <v>499</v>
      </c>
      <c r="D3588" t="s">
        <v>16706</v>
      </c>
      <c r="E3588" t="s">
        <v>7343</v>
      </c>
      <c r="F3588">
        <v>8053</v>
      </c>
      <c r="G3588" t="s">
        <v>7344</v>
      </c>
      <c r="H3588">
        <v>1718875652</v>
      </c>
      <c r="I3588">
        <v>0</v>
      </c>
      <c r="J3588" t="s">
        <v>274</v>
      </c>
      <c r="K3588" t="s">
        <v>3996</v>
      </c>
      <c r="L3588" t="s">
        <v>7341</v>
      </c>
      <c r="M3588" t="s">
        <v>7341</v>
      </c>
      <c r="P3588" s="31" t="str">
        <f t="shared" si="171"/>
        <v>Jogandro H.H (Sree Subas Chondro)</v>
      </c>
    </row>
    <row r="3589" spans="1:16" hidden="1">
      <c r="A3589" t="str">
        <f t="shared" si="169"/>
        <v>7-499</v>
      </c>
      <c r="B3589">
        <f t="shared" si="170"/>
        <v>7</v>
      </c>
      <c r="C3589">
        <v>499</v>
      </c>
      <c r="D3589" t="s">
        <v>16706</v>
      </c>
      <c r="E3589" t="s">
        <v>7345</v>
      </c>
      <c r="F3589">
        <v>8054</v>
      </c>
      <c r="G3589" t="s">
        <v>7346</v>
      </c>
      <c r="H3589">
        <v>1712597923</v>
      </c>
      <c r="I3589">
        <v>0</v>
      </c>
      <c r="J3589" t="s">
        <v>274</v>
      </c>
      <c r="K3589" t="s">
        <v>138</v>
      </c>
      <c r="L3589" t="s">
        <v>7341</v>
      </c>
      <c r="M3589" t="s">
        <v>7347</v>
      </c>
      <c r="P3589" s="31" t="str">
        <f t="shared" si="171"/>
        <v>Jogonnath H.H (Jogodis Chondro)</v>
      </c>
    </row>
    <row r="3590" spans="1:16" hidden="1">
      <c r="A3590" t="str">
        <f t="shared" si="169"/>
        <v>8-499</v>
      </c>
      <c r="B3590">
        <f t="shared" si="170"/>
        <v>8</v>
      </c>
      <c r="C3590">
        <v>499</v>
      </c>
      <c r="D3590" t="s">
        <v>16706</v>
      </c>
      <c r="E3590" t="s">
        <v>10810</v>
      </c>
      <c r="F3590">
        <v>10784</v>
      </c>
      <c r="G3590" t="s">
        <v>10811</v>
      </c>
      <c r="H3590">
        <v>1741159765</v>
      </c>
      <c r="I3590" t="s">
        <v>131</v>
      </c>
      <c r="J3590" t="s">
        <v>2596</v>
      </c>
      <c r="K3590" t="s">
        <v>133</v>
      </c>
      <c r="L3590" t="s">
        <v>10812</v>
      </c>
      <c r="M3590" t="s">
        <v>10813</v>
      </c>
      <c r="P3590" s="31" t="str">
        <f t="shared" si="171"/>
        <v>Kamola Homoeo Hall (Dr Joyasree Pal(Joya))</v>
      </c>
    </row>
    <row r="3591" spans="1:16" hidden="1">
      <c r="A3591" t="str">
        <f t="shared" si="169"/>
        <v>9-499</v>
      </c>
      <c r="B3591">
        <f t="shared" si="170"/>
        <v>9</v>
      </c>
      <c r="C3591">
        <v>499</v>
      </c>
      <c r="D3591" t="s">
        <v>16706</v>
      </c>
      <c r="E3591" t="s">
        <v>14348</v>
      </c>
      <c r="F3591">
        <v>12444</v>
      </c>
      <c r="G3591" t="s">
        <v>14349</v>
      </c>
      <c r="H3591">
        <v>1745786196</v>
      </c>
      <c r="I3591" t="s">
        <v>1077</v>
      </c>
      <c r="J3591" t="s">
        <v>172</v>
      </c>
      <c r="K3591" t="s">
        <v>133</v>
      </c>
      <c r="L3591" t="s">
        <v>14350</v>
      </c>
      <c r="M3591" t="s">
        <v>14351</v>
      </c>
      <c r="P3591" s="31" t="str">
        <f t="shared" si="171"/>
        <v>Lipi Homoeo Hall (Dr Sree Narayon Chondro)</v>
      </c>
    </row>
    <row r="3592" spans="1:16" hidden="1">
      <c r="A3592" t="str">
        <f t="shared" si="169"/>
        <v>10-499</v>
      </c>
      <c r="B3592">
        <f t="shared" si="170"/>
        <v>10</v>
      </c>
      <c r="C3592">
        <v>499</v>
      </c>
      <c r="D3592" t="s">
        <v>16706</v>
      </c>
      <c r="E3592" t="s">
        <v>7354</v>
      </c>
      <c r="F3592">
        <v>8057</v>
      </c>
      <c r="G3592" t="s">
        <v>7355</v>
      </c>
      <c r="H3592">
        <v>1720477977</v>
      </c>
      <c r="I3592" t="s">
        <v>4027</v>
      </c>
      <c r="J3592" t="s">
        <v>274</v>
      </c>
      <c r="K3592" t="s">
        <v>4002</v>
      </c>
      <c r="L3592" t="s">
        <v>7341</v>
      </c>
      <c r="M3592" t="s">
        <v>7121</v>
      </c>
      <c r="P3592" s="31" t="str">
        <f t="shared" si="171"/>
        <v>M Homoeo Clinic (Amir Hamja)</v>
      </c>
    </row>
    <row r="3593" spans="1:16" hidden="1">
      <c r="A3593" t="str">
        <f t="shared" si="169"/>
        <v>11-499</v>
      </c>
      <c r="B3593">
        <f t="shared" si="170"/>
        <v>11</v>
      </c>
      <c r="C3593">
        <v>499</v>
      </c>
      <c r="D3593" t="s">
        <v>16706</v>
      </c>
      <c r="E3593" t="s">
        <v>7358</v>
      </c>
      <c r="F3593">
        <v>8059</v>
      </c>
      <c r="G3593" t="s">
        <v>7359</v>
      </c>
      <c r="H3593">
        <v>1718875652</v>
      </c>
      <c r="I3593" t="s">
        <v>131</v>
      </c>
      <c r="J3593" t="s">
        <v>274</v>
      </c>
      <c r="K3593" t="s">
        <v>138</v>
      </c>
      <c r="L3593" t="s">
        <v>7341</v>
      </c>
      <c r="M3593" t="s">
        <v>7360</v>
      </c>
      <c r="P3593" s="31" t="str">
        <f t="shared" si="171"/>
        <v>Mithu Homoeo Hall (Dr. Mithu Kumar)</v>
      </c>
    </row>
    <row r="3594" spans="1:16" hidden="1">
      <c r="A3594" t="str">
        <f t="shared" si="169"/>
        <v>12-499</v>
      </c>
      <c r="B3594">
        <f t="shared" si="170"/>
        <v>12</v>
      </c>
      <c r="C3594">
        <v>499</v>
      </c>
      <c r="D3594" t="s">
        <v>16706</v>
      </c>
      <c r="E3594" t="s">
        <v>14352</v>
      </c>
      <c r="F3594">
        <v>12445</v>
      </c>
      <c r="G3594" t="s">
        <v>14353</v>
      </c>
      <c r="H3594">
        <v>1739835236</v>
      </c>
      <c r="I3594" t="s">
        <v>1077</v>
      </c>
      <c r="J3594" t="s">
        <v>172</v>
      </c>
      <c r="K3594" t="s">
        <v>133</v>
      </c>
      <c r="L3594" t="s">
        <v>14354</v>
      </c>
      <c r="M3594" t="s">
        <v>14355</v>
      </c>
      <c r="P3594" s="31" t="str">
        <f t="shared" si="171"/>
        <v>Mongol Homoeo Hal (Sukumar Ray)</v>
      </c>
    </row>
    <row r="3595" spans="1:16" hidden="1">
      <c r="A3595" t="str">
        <f t="shared" si="169"/>
        <v>13-499</v>
      </c>
      <c r="B3595">
        <f t="shared" si="170"/>
        <v>13</v>
      </c>
      <c r="C3595">
        <v>499</v>
      </c>
      <c r="D3595" t="s">
        <v>16706</v>
      </c>
      <c r="E3595" t="s">
        <v>11815</v>
      </c>
      <c r="F3595">
        <v>11694</v>
      </c>
      <c r="G3595" t="s">
        <v>12786</v>
      </c>
      <c r="H3595">
        <v>1751223514</v>
      </c>
      <c r="I3595" t="s">
        <v>1077</v>
      </c>
      <c r="J3595" t="s">
        <v>274</v>
      </c>
      <c r="K3595" t="s">
        <v>133</v>
      </c>
      <c r="L3595" t="s">
        <v>7298</v>
      </c>
      <c r="M3595" t="s">
        <v>12787</v>
      </c>
      <c r="P3595" s="31" t="str">
        <f t="shared" si="171"/>
        <v>Tahsin Homoeo Hall (Dr Nazrul Islam)</v>
      </c>
    </row>
    <row r="3596" spans="1:16" hidden="1">
      <c r="A3596" t="str">
        <f t="shared" si="169"/>
        <v>14-499</v>
      </c>
      <c r="B3596">
        <f t="shared" si="170"/>
        <v>14</v>
      </c>
      <c r="C3596">
        <v>499</v>
      </c>
      <c r="D3596" t="s">
        <v>16706</v>
      </c>
      <c r="E3596" t="s">
        <v>7348</v>
      </c>
      <c r="F3596">
        <v>8055</v>
      </c>
      <c r="G3596" t="s">
        <v>7349</v>
      </c>
      <c r="H3596">
        <v>1728861276</v>
      </c>
      <c r="I3596" t="s">
        <v>4129</v>
      </c>
      <c r="J3596" t="s">
        <v>274</v>
      </c>
      <c r="K3596" t="s">
        <v>3996</v>
      </c>
      <c r="L3596" t="s">
        <v>7341</v>
      </c>
      <c r="M3596" t="s">
        <v>7350</v>
      </c>
      <c r="P3596" s="31" t="str">
        <f t="shared" si="171"/>
        <v>Tamanna H.H (Sekh Kamal)</v>
      </c>
    </row>
    <row r="3597" spans="1:16" hidden="1">
      <c r="A3597" t="str">
        <f t="shared" si="169"/>
        <v>1-504</v>
      </c>
      <c r="B3597">
        <f t="shared" si="170"/>
        <v>1</v>
      </c>
      <c r="C3597">
        <v>504</v>
      </c>
      <c r="D3597" t="s">
        <v>9</v>
      </c>
      <c r="E3597" t="s">
        <v>6924</v>
      </c>
      <c r="F3597">
        <v>7877</v>
      </c>
      <c r="G3597" t="s">
        <v>6778</v>
      </c>
      <c r="H3597">
        <v>1740126320</v>
      </c>
      <c r="I3597" t="s">
        <v>3730</v>
      </c>
      <c r="J3597" t="s">
        <v>397</v>
      </c>
      <c r="K3597" t="s">
        <v>152</v>
      </c>
      <c r="L3597" t="s">
        <v>6997</v>
      </c>
      <c r="M3597" t="s">
        <v>7054</v>
      </c>
      <c r="P3597" s="31" t="str">
        <f t="shared" si="171"/>
        <v>Adorsa Homoeo Hall (Dr.Rafikul Islam)</v>
      </c>
    </row>
    <row r="3598" spans="1:16" hidden="1">
      <c r="A3598" t="str">
        <f t="shared" si="169"/>
        <v>2-504</v>
      </c>
      <c r="B3598">
        <f t="shared" si="170"/>
        <v>2</v>
      </c>
      <c r="C3598">
        <v>504</v>
      </c>
      <c r="D3598" t="s">
        <v>9</v>
      </c>
      <c r="E3598" t="s">
        <v>7051</v>
      </c>
      <c r="F3598">
        <v>7874</v>
      </c>
      <c r="G3598" t="s">
        <v>7052</v>
      </c>
      <c r="H3598">
        <v>1739082930</v>
      </c>
      <c r="I3598" t="s">
        <v>3730</v>
      </c>
      <c r="J3598" t="s">
        <v>397</v>
      </c>
      <c r="K3598" t="s">
        <v>152</v>
      </c>
      <c r="L3598" t="s">
        <v>6997</v>
      </c>
      <c r="M3598" t="s">
        <v>7038</v>
      </c>
      <c r="P3598" s="31" t="str">
        <f t="shared" si="171"/>
        <v>Allardan Homoeo Hall (Dr.Sakil Hussain)</v>
      </c>
    </row>
    <row r="3599" spans="1:16" hidden="1">
      <c r="A3599" t="str">
        <f t="shared" si="169"/>
        <v>3-504</v>
      </c>
      <c r="B3599">
        <f t="shared" si="170"/>
        <v>3</v>
      </c>
      <c r="C3599">
        <v>504</v>
      </c>
      <c r="D3599" t="s">
        <v>9</v>
      </c>
      <c r="E3599" t="s">
        <v>7079</v>
      </c>
      <c r="F3599">
        <v>7899</v>
      </c>
      <c r="G3599" t="s">
        <v>5067</v>
      </c>
      <c r="H3599">
        <v>1767647905</v>
      </c>
      <c r="I3599" t="s">
        <v>3730</v>
      </c>
      <c r="J3599" t="s">
        <v>230</v>
      </c>
      <c r="K3599" t="s">
        <v>152</v>
      </c>
      <c r="L3599" t="s">
        <v>7014</v>
      </c>
      <c r="M3599" t="s">
        <v>7078</v>
      </c>
      <c r="P3599" s="31" t="str">
        <f t="shared" si="171"/>
        <v>Alom Homoeo Hall (Dr.Samsul Alom)</v>
      </c>
    </row>
    <row r="3600" spans="1:16" hidden="1">
      <c r="A3600" t="str">
        <f t="shared" si="169"/>
        <v>4-504</v>
      </c>
      <c r="B3600">
        <f t="shared" si="170"/>
        <v>4</v>
      </c>
      <c r="C3600">
        <v>504</v>
      </c>
      <c r="D3600" t="s">
        <v>9</v>
      </c>
      <c r="E3600" t="s">
        <v>7048</v>
      </c>
      <c r="F3600">
        <v>7873</v>
      </c>
      <c r="G3600" t="s">
        <v>7049</v>
      </c>
      <c r="H3600">
        <v>1734295371</v>
      </c>
      <c r="I3600" t="s">
        <v>3730</v>
      </c>
      <c r="J3600" t="s">
        <v>397</v>
      </c>
      <c r="K3600" t="s">
        <v>133</v>
      </c>
      <c r="L3600" t="s">
        <v>6997</v>
      </c>
      <c r="M3600" t="s">
        <v>7050</v>
      </c>
      <c r="P3600" s="31" t="str">
        <f t="shared" si="171"/>
        <v>America Homoeo Hall (Dr.Abul Hussain Sotu)</v>
      </c>
    </row>
    <row r="3601" spans="1:16" hidden="1">
      <c r="A3601" t="str">
        <f t="shared" si="169"/>
        <v>5-504</v>
      </c>
      <c r="B3601">
        <f t="shared" si="170"/>
        <v>5</v>
      </c>
      <c r="C3601">
        <v>504</v>
      </c>
      <c r="D3601" t="s">
        <v>9</v>
      </c>
      <c r="E3601" t="s">
        <v>7006</v>
      </c>
      <c r="F3601">
        <v>7844</v>
      </c>
      <c r="G3601" t="s">
        <v>7007</v>
      </c>
      <c r="H3601">
        <v>1911945565</v>
      </c>
      <c r="I3601" t="s">
        <v>3730</v>
      </c>
      <c r="J3601" t="s">
        <v>132</v>
      </c>
      <c r="K3601" t="s">
        <v>133</v>
      </c>
      <c r="L3601" t="s">
        <v>6997</v>
      </c>
      <c r="M3601" t="s">
        <v>7000</v>
      </c>
      <c r="N3601" t="s">
        <v>10345</v>
      </c>
      <c r="O3601" t="s">
        <v>10346</v>
      </c>
      <c r="P3601" s="31" t="str">
        <f t="shared" si="171"/>
        <v>Amir Chikitsaloy (Dr.Amirul Islam)</v>
      </c>
    </row>
    <row r="3602" spans="1:16" hidden="1">
      <c r="A3602" t="str">
        <f t="shared" si="169"/>
        <v>6-504</v>
      </c>
      <c r="B3602">
        <f t="shared" si="170"/>
        <v>6</v>
      </c>
      <c r="C3602">
        <v>504</v>
      </c>
      <c r="D3602" t="s">
        <v>9</v>
      </c>
      <c r="E3602" t="s">
        <v>7033</v>
      </c>
      <c r="F3602">
        <v>7861</v>
      </c>
      <c r="G3602" t="s">
        <v>7034</v>
      </c>
      <c r="H3602">
        <v>1719241054</v>
      </c>
      <c r="I3602" t="s">
        <v>3730</v>
      </c>
      <c r="J3602" t="s">
        <v>172</v>
      </c>
      <c r="K3602" t="s">
        <v>138</v>
      </c>
      <c r="L3602" t="s">
        <v>6997</v>
      </c>
      <c r="M3602" t="s">
        <v>7035</v>
      </c>
      <c r="P3602" s="31" t="str">
        <f t="shared" si="171"/>
        <v>Amol Homoeo Hall (Dr.A.K Sarker)</v>
      </c>
    </row>
    <row r="3603" spans="1:16" hidden="1">
      <c r="A3603" t="str">
        <f t="shared" si="169"/>
        <v>7-504</v>
      </c>
      <c r="B3603">
        <f t="shared" si="170"/>
        <v>7</v>
      </c>
      <c r="C3603">
        <v>504</v>
      </c>
      <c r="D3603" t="s">
        <v>9</v>
      </c>
      <c r="E3603" t="s">
        <v>7094</v>
      </c>
      <c r="F3603">
        <v>7910</v>
      </c>
      <c r="G3603" t="s">
        <v>7095</v>
      </c>
      <c r="H3603">
        <v>1758555765</v>
      </c>
      <c r="I3603" t="s">
        <v>3730</v>
      </c>
      <c r="J3603" t="s">
        <v>274</v>
      </c>
      <c r="K3603" t="s">
        <v>152</v>
      </c>
      <c r="L3603" t="s">
        <v>6997</v>
      </c>
      <c r="M3603" t="s">
        <v>1788</v>
      </c>
      <c r="P3603" s="31" t="str">
        <f t="shared" si="171"/>
        <v>Aysa Homoeo Hall (Dr.Aysa Khatun)</v>
      </c>
    </row>
    <row r="3604" spans="1:16" hidden="1">
      <c r="A3604" t="str">
        <f t="shared" si="169"/>
        <v>8-504</v>
      </c>
      <c r="B3604">
        <f t="shared" si="170"/>
        <v>8</v>
      </c>
      <c r="C3604">
        <v>504</v>
      </c>
      <c r="D3604" t="s">
        <v>9</v>
      </c>
      <c r="E3604" t="s">
        <v>7039</v>
      </c>
      <c r="F3604">
        <v>7866</v>
      </c>
      <c r="G3604" t="s">
        <v>7040</v>
      </c>
      <c r="H3604">
        <v>1716907426</v>
      </c>
      <c r="I3604" t="s">
        <v>3730</v>
      </c>
      <c r="J3604" t="s">
        <v>172</v>
      </c>
      <c r="K3604" t="s">
        <v>133</v>
      </c>
      <c r="L3604" t="s">
        <v>6997</v>
      </c>
      <c r="M3604" t="s">
        <v>7035</v>
      </c>
      <c r="P3604" s="31" t="str">
        <f t="shared" si="171"/>
        <v>Baba Loknath Ho Cle (Dr.Dhiren Chakrobarty)</v>
      </c>
    </row>
    <row r="3605" spans="1:16" hidden="1">
      <c r="A3605" t="str">
        <f t="shared" si="169"/>
        <v>9-504</v>
      </c>
      <c r="B3605">
        <f t="shared" si="170"/>
        <v>9</v>
      </c>
      <c r="C3605">
        <v>504</v>
      </c>
      <c r="D3605" t="s">
        <v>9</v>
      </c>
      <c r="E3605" t="s">
        <v>13408</v>
      </c>
      <c r="F3605">
        <v>11961</v>
      </c>
      <c r="G3605" t="s">
        <v>13409</v>
      </c>
      <c r="H3605">
        <v>1710721867</v>
      </c>
      <c r="I3605" t="s">
        <v>131</v>
      </c>
      <c r="J3605" t="s">
        <v>306</v>
      </c>
      <c r="K3605" t="s">
        <v>133</v>
      </c>
      <c r="L3605" t="s">
        <v>6997</v>
      </c>
      <c r="M3605" t="s">
        <v>13410</v>
      </c>
      <c r="P3605" s="31" t="str">
        <f t="shared" si="171"/>
        <v>Bakiabusra Homoeo Hall (Md.Ferdous Alom)</v>
      </c>
    </row>
    <row r="3606" spans="1:16" hidden="1">
      <c r="A3606" t="str">
        <f t="shared" si="169"/>
        <v>10-504</v>
      </c>
      <c r="B3606">
        <f t="shared" si="170"/>
        <v>10</v>
      </c>
      <c r="C3606">
        <v>504</v>
      </c>
      <c r="D3606" t="s">
        <v>9</v>
      </c>
      <c r="E3606" t="s">
        <v>7058</v>
      </c>
      <c r="F3606">
        <v>7879</v>
      </c>
      <c r="G3606" t="s">
        <v>7059</v>
      </c>
      <c r="H3606">
        <v>1718273010</v>
      </c>
      <c r="I3606" t="s">
        <v>3730</v>
      </c>
      <c r="J3606" t="s">
        <v>397</v>
      </c>
      <c r="K3606" t="s">
        <v>133</v>
      </c>
      <c r="L3606" t="s">
        <v>6997</v>
      </c>
      <c r="M3606" t="s">
        <v>7060</v>
      </c>
      <c r="P3606" s="31" t="str">
        <f t="shared" si="171"/>
        <v>Bangladesh Ho Hall (Dr.Nasim Ahmmed)</v>
      </c>
    </row>
    <row r="3607" spans="1:16" hidden="1">
      <c r="A3607" t="str">
        <f t="shared" si="169"/>
        <v>11-504</v>
      </c>
      <c r="B3607">
        <f t="shared" si="170"/>
        <v>11</v>
      </c>
      <c r="C3607">
        <v>504</v>
      </c>
      <c r="D3607" t="s">
        <v>9</v>
      </c>
      <c r="E3607" t="s">
        <v>7063</v>
      </c>
      <c r="F3607">
        <v>7881</v>
      </c>
      <c r="G3607" t="s">
        <v>7064</v>
      </c>
      <c r="H3607">
        <v>1725245841</v>
      </c>
      <c r="I3607" t="s">
        <v>3730</v>
      </c>
      <c r="J3607" t="s">
        <v>397</v>
      </c>
      <c r="K3607" t="s">
        <v>152</v>
      </c>
      <c r="L3607" t="s">
        <v>6997</v>
      </c>
      <c r="M3607" t="s">
        <v>7062</v>
      </c>
      <c r="P3607" s="31" t="str">
        <f t="shared" si="171"/>
        <v>Biplab Homoeo Hall (Dr.Akhy Chandra)</v>
      </c>
    </row>
    <row r="3608" spans="1:16" hidden="1">
      <c r="A3608" t="str">
        <f t="shared" si="169"/>
        <v>12-504</v>
      </c>
      <c r="B3608">
        <f t="shared" si="170"/>
        <v>12</v>
      </c>
      <c r="C3608">
        <v>504</v>
      </c>
      <c r="D3608" t="s">
        <v>9</v>
      </c>
      <c r="E3608" t="s">
        <v>7076</v>
      </c>
      <c r="F3608">
        <v>7895</v>
      </c>
      <c r="G3608" t="s">
        <v>7064</v>
      </c>
      <c r="H3608">
        <v>1719024688</v>
      </c>
      <c r="I3608" t="s">
        <v>3730</v>
      </c>
      <c r="J3608" t="s">
        <v>230</v>
      </c>
      <c r="K3608" t="s">
        <v>138</v>
      </c>
      <c r="L3608" t="s">
        <v>7014</v>
      </c>
      <c r="M3608" t="s">
        <v>7075</v>
      </c>
      <c r="P3608" s="31" t="str">
        <f t="shared" si="171"/>
        <v>Biplab Homoeo Hall (Dr.Rabindra Nath)</v>
      </c>
    </row>
    <row r="3609" spans="1:16" hidden="1">
      <c r="A3609" t="str">
        <f t="shared" si="169"/>
        <v>13-504</v>
      </c>
      <c r="B3609">
        <f t="shared" si="170"/>
        <v>13</v>
      </c>
      <c r="C3609">
        <v>504</v>
      </c>
      <c r="D3609" t="s">
        <v>9</v>
      </c>
      <c r="E3609" t="s">
        <v>7032</v>
      </c>
      <c r="F3609">
        <v>7860</v>
      </c>
      <c r="G3609" t="s">
        <v>460</v>
      </c>
      <c r="H3609">
        <v>1711066382</v>
      </c>
      <c r="I3609" t="s">
        <v>3730</v>
      </c>
      <c r="J3609" t="s">
        <v>172</v>
      </c>
      <c r="K3609" t="s">
        <v>152</v>
      </c>
      <c r="L3609" t="s">
        <v>6997</v>
      </c>
      <c r="M3609" t="s">
        <v>7031</v>
      </c>
      <c r="P3609" s="31" t="str">
        <f t="shared" si="171"/>
        <v>Bismillah Homoeo Hall (Dr.Najmul Hussain)</v>
      </c>
    </row>
    <row r="3610" spans="1:16" hidden="1">
      <c r="A3610" t="str">
        <f t="shared" si="169"/>
        <v>14-504</v>
      </c>
      <c r="B3610">
        <f t="shared" si="170"/>
        <v>14</v>
      </c>
      <c r="C3610">
        <v>504</v>
      </c>
      <c r="D3610" t="s">
        <v>9</v>
      </c>
      <c r="E3610" t="s">
        <v>7089</v>
      </c>
      <c r="F3610">
        <v>7904</v>
      </c>
      <c r="G3610" t="s">
        <v>460</v>
      </c>
      <c r="H3610">
        <v>1746893448</v>
      </c>
      <c r="I3610" t="s">
        <v>3730</v>
      </c>
      <c r="J3610" t="s">
        <v>274</v>
      </c>
      <c r="K3610" t="s">
        <v>133</v>
      </c>
      <c r="L3610" t="s">
        <v>7087</v>
      </c>
      <c r="M3610" t="s">
        <v>7088</v>
      </c>
      <c r="P3610" s="31" t="str">
        <f t="shared" si="171"/>
        <v>Bismillah Homoeo Hall (Dr.Allhaz Uddin)</v>
      </c>
    </row>
    <row r="3611" spans="1:16" hidden="1">
      <c r="A3611" t="str">
        <f t="shared" si="169"/>
        <v>15-504</v>
      </c>
      <c r="B3611">
        <f t="shared" si="170"/>
        <v>15</v>
      </c>
      <c r="C3611">
        <v>504</v>
      </c>
      <c r="D3611" t="s">
        <v>9</v>
      </c>
      <c r="E3611" t="s">
        <v>3593</v>
      </c>
      <c r="F3611">
        <v>7890</v>
      </c>
      <c r="G3611" t="s">
        <v>7071</v>
      </c>
      <c r="H3611">
        <v>1758497471</v>
      </c>
      <c r="I3611" t="s">
        <v>3730</v>
      </c>
      <c r="J3611" t="s">
        <v>230</v>
      </c>
      <c r="K3611" t="s">
        <v>152</v>
      </c>
      <c r="L3611" t="s">
        <v>7014</v>
      </c>
      <c r="M3611" t="s">
        <v>7072</v>
      </c>
      <c r="P3611" s="31" t="str">
        <f t="shared" si="171"/>
        <v>Crawun Homoeo Hall (Dr.Samsul Haque)</v>
      </c>
    </row>
    <row r="3612" spans="1:16" hidden="1">
      <c r="A3612" t="str">
        <f t="shared" si="169"/>
        <v>16-504</v>
      </c>
      <c r="B3612">
        <f t="shared" si="170"/>
        <v>16</v>
      </c>
      <c r="C3612">
        <v>504</v>
      </c>
      <c r="D3612" t="s">
        <v>9</v>
      </c>
      <c r="E3612" t="s">
        <v>3681</v>
      </c>
      <c r="F3612">
        <v>7871</v>
      </c>
      <c r="G3612" t="s">
        <v>7046</v>
      </c>
      <c r="H3612">
        <v>1557682592</v>
      </c>
      <c r="I3612" t="s">
        <v>3730</v>
      </c>
      <c r="J3612" t="s">
        <v>397</v>
      </c>
      <c r="K3612" t="s">
        <v>138</v>
      </c>
      <c r="L3612" t="s">
        <v>6997</v>
      </c>
      <c r="M3612" t="s">
        <v>7038</v>
      </c>
      <c r="P3612" s="31" t="str">
        <f t="shared" si="171"/>
        <v>Dinobandhu Ho Hall (Dr.Asim Mandal)</v>
      </c>
    </row>
    <row r="3613" spans="1:16" hidden="1">
      <c r="A3613" t="str">
        <f t="shared" si="169"/>
        <v>17-504</v>
      </c>
      <c r="B3613">
        <f t="shared" si="170"/>
        <v>17</v>
      </c>
      <c r="C3613">
        <v>504</v>
      </c>
      <c r="D3613" t="s">
        <v>9</v>
      </c>
      <c r="E3613" t="s">
        <v>7047</v>
      </c>
      <c r="F3613">
        <v>7872</v>
      </c>
      <c r="G3613" t="s">
        <v>7046</v>
      </c>
      <c r="H3613">
        <v>1788422657</v>
      </c>
      <c r="I3613" t="s">
        <v>3730</v>
      </c>
      <c r="J3613" t="s">
        <v>397</v>
      </c>
      <c r="K3613" t="s">
        <v>133</v>
      </c>
      <c r="L3613" t="s">
        <v>6997</v>
      </c>
      <c r="M3613" t="s">
        <v>7038</v>
      </c>
      <c r="P3613" s="31" t="str">
        <f t="shared" si="171"/>
        <v>Dinobandhu Ho Hall (Dr.Shiben Mandal)</v>
      </c>
    </row>
    <row r="3614" spans="1:16" hidden="1">
      <c r="A3614" t="str">
        <f t="shared" si="169"/>
        <v>18-504</v>
      </c>
      <c r="B3614">
        <f t="shared" si="170"/>
        <v>18</v>
      </c>
      <c r="C3614">
        <v>504</v>
      </c>
      <c r="D3614" t="s">
        <v>9</v>
      </c>
      <c r="E3614" t="s">
        <v>13415</v>
      </c>
      <c r="F3614">
        <v>11963</v>
      </c>
      <c r="G3614" t="s">
        <v>13416</v>
      </c>
      <c r="H3614">
        <v>1736987865</v>
      </c>
      <c r="I3614" t="s">
        <v>131</v>
      </c>
      <c r="J3614" t="s">
        <v>11360</v>
      </c>
      <c r="K3614" t="s">
        <v>133</v>
      </c>
      <c r="L3614" t="s">
        <v>7014</v>
      </c>
      <c r="M3614" t="s">
        <v>13417</v>
      </c>
      <c r="P3614" s="31" t="str">
        <f t="shared" si="171"/>
        <v>Ekra Homoeo Hall (Md.Rafikul Islam)</v>
      </c>
    </row>
    <row r="3615" spans="1:16" hidden="1">
      <c r="A3615" t="str">
        <f t="shared" si="169"/>
        <v>19-504</v>
      </c>
      <c r="B3615">
        <f t="shared" si="170"/>
        <v>19</v>
      </c>
      <c r="C3615">
        <v>504</v>
      </c>
      <c r="D3615" t="s">
        <v>9</v>
      </c>
      <c r="E3615" t="s">
        <v>7067</v>
      </c>
      <c r="F3615">
        <v>7898</v>
      </c>
      <c r="G3615" t="s">
        <v>1281</v>
      </c>
      <c r="H3615">
        <v>1736597954</v>
      </c>
      <c r="I3615" t="s">
        <v>3730</v>
      </c>
      <c r="J3615" t="s">
        <v>230</v>
      </c>
      <c r="K3615" t="s">
        <v>152</v>
      </c>
      <c r="L3615" t="s">
        <v>7014</v>
      </c>
      <c r="M3615" t="s">
        <v>7078</v>
      </c>
      <c r="P3615" s="31" t="str">
        <f t="shared" si="171"/>
        <v>Fatema Homoeo Hall (Dr.Kawochar Alli)</v>
      </c>
    </row>
    <row r="3616" spans="1:16" hidden="1">
      <c r="A3616" t="str">
        <f t="shared" si="169"/>
        <v>20-504</v>
      </c>
      <c r="B3616">
        <f t="shared" si="170"/>
        <v>20</v>
      </c>
      <c r="C3616">
        <v>504</v>
      </c>
      <c r="D3616" t="s">
        <v>9</v>
      </c>
      <c r="E3616" t="s">
        <v>7070</v>
      </c>
      <c r="F3616">
        <v>7889</v>
      </c>
      <c r="G3616" t="s">
        <v>2132</v>
      </c>
      <c r="H3616">
        <v>1714842950</v>
      </c>
      <c r="I3616" t="s">
        <v>3730</v>
      </c>
      <c r="J3616" t="s">
        <v>230</v>
      </c>
      <c r="K3616" t="s">
        <v>133</v>
      </c>
      <c r="L3616" t="s">
        <v>7014</v>
      </c>
      <c r="M3616" t="s">
        <v>7068</v>
      </c>
      <c r="P3616" s="31" t="str">
        <f t="shared" si="171"/>
        <v>German Homoeo Hall (Dr.Saifullah)</v>
      </c>
    </row>
    <row r="3617" spans="1:16" hidden="1">
      <c r="A3617" t="str">
        <f t="shared" si="169"/>
        <v>21-504</v>
      </c>
      <c r="B3617">
        <f t="shared" si="170"/>
        <v>21</v>
      </c>
      <c r="C3617">
        <v>504</v>
      </c>
      <c r="D3617" t="s">
        <v>9</v>
      </c>
      <c r="E3617" t="s">
        <v>7044</v>
      </c>
      <c r="F3617">
        <v>7870</v>
      </c>
      <c r="G3617" t="s">
        <v>7045</v>
      </c>
      <c r="H3617">
        <v>1711800968</v>
      </c>
      <c r="I3617" t="s">
        <v>3730</v>
      </c>
      <c r="J3617" t="s">
        <v>397</v>
      </c>
      <c r="K3617" t="s">
        <v>138</v>
      </c>
      <c r="L3617" t="s">
        <v>6997</v>
      </c>
      <c r="M3617" t="s">
        <v>7038</v>
      </c>
      <c r="P3617" s="31" t="str">
        <f t="shared" si="171"/>
        <v>Gupto &amp; Co (Dr.Mahindranath Bos)</v>
      </c>
    </row>
    <row r="3618" spans="1:16" hidden="1">
      <c r="A3618" t="str">
        <f t="shared" si="169"/>
        <v>22-504</v>
      </c>
      <c r="B3618">
        <f t="shared" si="170"/>
        <v>22</v>
      </c>
      <c r="C3618">
        <v>504</v>
      </c>
      <c r="D3618" t="s">
        <v>9</v>
      </c>
      <c r="E3618" t="s">
        <v>7030</v>
      </c>
      <c r="F3618">
        <v>7859</v>
      </c>
      <c r="G3618" t="s">
        <v>243</v>
      </c>
      <c r="H3618">
        <v>1712638980</v>
      </c>
      <c r="I3618" t="s">
        <v>7005</v>
      </c>
      <c r="J3618" t="s">
        <v>172</v>
      </c>
      <c r="K3618" t="s">
        <v>138</v>
      </c>
      <c r="L3618" t="s">
        <v>6997</v>
      </c>
      <c r="M3618" t="s">
        <v>7031</v>
      </c>
      <c r="P3618" s="31" t="str">
        <f t="shared" si="171"/>
        <v>Haniman Homoeo Hall (Dr.Habibur Rahman)</v>
      </c>
    </row>
    <row r="3619" spans="1:16" hidden="1">
      <c r="A3619" t="str">
        <f t="shared" si="169"/>
        <v>23-504</v>
      </c>
      <c r="B3619">
        <f t="shared" si="170"/>
        <v>23</v>
      </c>
      <c r="C3619">
        <v>504</v>
      </c>
      <c r="D3619" t="s">
        <v>9</v>
      </c>
      <c r="E3619" t="s">
        <v>3546</v>
      </c>
      <c r="F3619">
        <v>7906</v>
      </c>
      <c r="G3619" t="s">
        <v>243</v>
      </c>
      <c r="H3619">
        <v>1740560200</v>
      </c>
      <c r="I3619" t="s">
        <v>3730</v>
      </c>
      <c r="J3619" t="s">
        <v>274</v>
      </c>
      <c r="K3619" t="s">
        <v>152</v>
      </c>
      <c r="L3619" t="s">
        <v>7087</v>
      </c>
      <c r="M3619" t="s">
        <v>7088</v>
      </c>
      <c r="P3619" s="31" t="str">
        <f t="shared" si="171"/>
        <v>Haniman Homoeo Hall (Dr.Saiful Islam)</v>
      </c>
    </row>
    <row r="3620" spans="1:16" hidden="1">
      <c r="A3620" t="str">
        <f t="shared" si="169"/>
        <v>24-504</v>
      </c>
      <c r="B3620">
        <f t="shared" si="170"/>
        <v>24</v>
      </c>
      <c r="C3620">
        <v>504</v>
      </c>
      <c r="D3620" t="s">
        <v>9</v>
      </c>
      <c r="E3620" t="s">
        <v>18598</v>
      </c>
      <c r="F3620">
        <v>12793</v>
      </c>
      <c r="G3620" t="s">
        <v>15115</v>
      </c>
      <c r="H3620">
        <v>1765019838</v>
      </c>
      <c r="I3620" t="s">
        <v>10872</v>
      </c>
      <c r="J3620" t="s">
        <v>9570</v>
      </c>
      <c r="K3620" t="s">
        <v>1315</v>
      </c>
      <c r="L3620" t="s">
        <v>15114</v>
      </c>
      <c r="M3620" t="s">
        <v>17055</v>
      </c>
      <c r="P3620" s="31" t="str">
        <f t="shared" si="171"/>
        <v>Ideal Ho Hall (Dr Imran Murad)</v>
      </c>
    </row>
    <row r="3621" spans="1:16" hidden="1">
      <c r="A3621" t="str">
        <f t="shared" si="169"/>
        <v>25-504</v>
      </c>
      <c r="B3621">
        <f t="shared" si="170"/>
        <v>25</v>
      </c>
      <c r="C3621">
        <v>504</v>
      </c>
      <c r="D3621" t="s">
        <v>9</v>
      </c>
      <c r="E3621" t="s">
        <v>7085</v>
      </c>
      <c r="F3621">
        <v>7903</v>
      </c>
      <c r="G3621" t="s">
        <v>7086</v>
      </c>
      <c r="H3621">
        <v>1712362692</v>
      </c>
      <c r="I3621" t="s">
        <v>3730</v>
      </c>
      <c r="J3621" t="s">
        <v>274</v>
      </c>
      <c r="K3621" t="s">
        <v>152</v>
      </c>
      <c r="L3621" t="s">
        <v>7087</v>
      </c>
      <c r="M3621" t="s">
        <v>7088</v>
      </c>
      <c r="N3621" t="s">
        <v>11217</v>
      </c>
      <c r="P3621" s="31" t="str">
        <f t="shared" si="171"/>
        <v>Isamia Homoeo Hall (Dr.Islam Uddin)</v>
      </c>
    </row>
    <row r="3622" spans="1:16" hidden="1">
      <c r="A3622" t="str">
        <f t="shared" si="169"/>
        <v>26-504</v>
      </c>
      <c r="B3622">
        <f t="shared" si="170"/>
        <v>26</v>
      </c>
      <c r="C3622">
        <v>504</v>
      </c>
      <c r="D3622" t="s">
        <v>9</v>
      </c>
      <c r="E3622" t="s">
        <v>6186</v>
      </c>
      <c r="F3622">
        <v>7864</v>
      </c>
      <c r="G3622" t="s">
        <v>394</v>
      </c>
      <c r="H3622">
        <v>1912397172</v>
      </c>
      <c r="I3622" t="s">
        <v>3730</v>
      </c>
      <c r="J3622" t="s">
        <v>172</v>
      </c>
      <c r="K3622" t="s">
        <v>133</v>
      </c>
      <c r="L3622" t="s">
        <v>6997</v>
      </c>
      <c r="M3622" t="s">
        <v>2973</v>
      </c>
      <c r="P3622" s="31" t="str">
        <f t="shared" si="171"/>
        <v>Islam Homoeo Hall (Dr. Safikul Islam)</v>
      </c>
    </row>
    <row r="3623" spans="1:16" hidden="1">
      <c r="A3623" t="str">
        <f t="shared" si="169"/>
        <v>27-504</v>
      </c>
      <c r="B3623">
        <f t="shared" si="170"/>
        <v>27</v>
      </c>
      <c r="C3623">
        <v>504</v>
      </c>
      <c r="D3623" t="s">
        <v>9</v>
      </c>
      <c r="E3623" t="s">
        <v>13407</v>
      </c>
      <c r="F3623">
        <v>11960</v>
      </c>
      <c r="G3623" t="s">
        <v>394</v>
      </c>
      <c r="H3623">
        <v>1912390172</v>
      </c>
      <c r="I3623" t="s">
        <v>131</v>
      </c>
      <c r="J3623" t="s">
        <v>172</v>
      </c>
      <c r="K3623" t="s">
        <v>133</v>
      </c>
      <c r="L3623" t="s">
        <v>6997</v>
      </c>
      <c r="M3623" t="s">
        <v>2973</v>
      </c>
      <c r="P3623" s="31" t="str">
        <f t="shared" si="171"/>
        <v>Islam Homoeo Hall (Safikul Islam)</v>
      </c>
    </row>
    <row r="3624" spans="1:16" hidden="1">
      <c r="A3624" t="str">
        <f t="shared" si="169"/>
        <v>28-504</v>
      </c>
      <c r="B3624">
        <f t="shared" si="170"/>
        <v>28</v>
      </c>
      <c r="C3624">
        <v>504</v>
      </c>
      <c r="D3624" t="s">
        <v>9</v>
      </c>
      <c r="E3624" t="s">
        <v>16653</v>
      </c>
      <c r="F3624">
        <v>13517</v>
      </c>
      <c r="G3624" t="s">
        <v>16654</v>
      </c>
      <c r="H3624">
        <v>1719753507</v>
      </c>
      <c r="I3624" t="s">
        <v>12800</v>
      </c>
      <c r="J3624" t="s">
        <v>172</v>
      </c>
      <c r="L3624" t="s">
        <v>16650</v>
      </c>
      <c r="M3624" t="s">
        <v>16655</v>
      </c>
      <c r="P3624" s="31" t="str">
        <f t="shared" si="171"/>
        <v>Jibon Ho Hall  (Dr Jibon  Kumer  Das )</v>
      </c>
    </row>
    <row r="3625" spans="1:16" hidden="1">
      <c r="A3625" t="str">
        <f t="shared" si="169"/>
        <v>29-504</v>
      </c>
      <c r="B3625">
        <f t="shared" si="170"/>
        <v>29</v>
      </c>
      <c r="C3625">
        <v>504</v>
      </c>
      <c r="D3625" t="s">
        <v>9</v>
      </c>
      <c r="E3625" t="s">
        <v>16648</v>
      </c>
      <c r="F3625">
        <v>13515</v>
      </c>
      <c r="G3625" t="s">
        <v>16649</v>
      </c>
      <c r="H3625">
        <v>191591941</v>
      </c>
      <c r="I3625" t="s">
        <v>19074</v>
      </c>
      <c r="J3625" t="s">
        <v>172</v>
      </c>
      <c r="K3625" t="s">
        <v>1315</v>
      </c>
      <c r="L3625" t="s">
        <v>16650</v>
      </c>
      <c r="M3625" t="s">
        <v>19090</v>
      </c>
      <c r="P3625" s="31" t="str">
        <f t="shared" si="171"/>
        <v>Jonota Ho Hall  (Dr Hafizur Rahman )</v>
      </c>
    </row>
    <row r="3626" spans="1:16" hidden="1">
      <c r="A3626" t="str">
        <f t="shared" si="169"/>
        <v>30-504</v>
      </c>
      <c r="B3626">
        <f t="shared" si="170"/>
        <v>30</v>
      </c>
      <c r="C3626">
        <v>504</v>
      </c>
      <c r="D3626" t="s">
        <v>9</v>
      </c>
      <c r="E3626" t="s">
        <v>7020</v>
      </c>
      <c r="F3626">
        <v>7854</v>
      </c>
      <c r="G3626" t="s">
        <v>7021</v>
      </c>
      <c r="H3626">
        <v>1715249921</v>
      </c>
      <c r="I3626" t="s">
        <v>3730</v>
      </c>
      <c r="J3626" t="s">
        <v>172</v>
      </c>
      <c r="K3626" t="s">
        <v>152</v>
      </c>
      <c r="L3626" t="s">
        <v>7022</v>
      </c>
      <c r="M3626" t="s">
        <v>7023</v>
      </c>
      <c r="P3626" s="31" t="str">
        <f t="shared" si="171"/>
        <v>Kakoli Homoeo Hall (Dr.Sangit Kumar)</v>
      </c>
    </row>
    <row r="3627" spans="1:16" hidden="1">
      <c r="A3627" t="str">
        <f t="shared" si="169"/>
        <v>31-504</v>
      </c>
      <c r="B3627">
        <f t="shared" si="170"/>
        <v>31</v>
      </c>
      <c r="C3627">
        <v>504</v>
      </c>
      <c r="D3627" t="s">
        <v>9</v>
      </c>
      <c r="E3627" t="s">
        <v>7041</v>
      </c>
      <c r="F3627">
        <v>7869</v>
      </c>
      <c r="G3627" t="s">
        <v>7042</v>
      </c>
      <c r="H3627">
        <v>1705315968</v>
      </c>
      <c r="I3627" t="s">
        <v>3730</v>
      </c>
      <c r="J3627" t="s">
        <v>172</v>
      </c>
      <c r="K3627" t="s">
        <v>133</v>
      </c>
      <c r="L3627" t="s">
        <v>6997</v>
      </c>
      <c r="M3627" t="s">
        <v>7043</v>
      </c>
      <c r="P3627" s="31" t="str">
        <f t="shared" si="171"/>
        <v>Kandokar Ho Chikitsa (Dr.Nazmunahar)</v>
      </c>
    </row>
    <row r="3628" spans="1:16" hidden="1">
      <c r="A3628" t="str">
        <f t="shared" si="169"/>
        <v>32-504</v>
      </c>
      <c r="B3628">
        <f t="shared" si="170"/>
        <v>32</v>
      </c>
      <c r="C3628">
        <v>504</v>
      </c>
      <c r="D3628" t="s">
        <v>9</v>
      </c>
      <c r="E3628" t="s">
        <v>7097</v>
      </c>
      <c r="F3628">
        <v>7912</v>
      </c>
      <c r="G3628" t="s">
        <v>2065</v>
      </c>
      <c r="H3628">
        <v>1941124781</v>
      </c>
      <c r="I3628" t="s">
        <v>3730</v>
      </c>
      <c r="J3628" t="s">
        <v>274</v>
      </c>
      <c r="K3628" t="s">
        <v>133</v>
      </c>
      <c r="L3628" t="s">
        <v>6997</v>
      </c>
      <c r="M3628" t="s">
        <v>7057</v>
      </c>
      <c r="P3628" s="31" t="str">
        <f t="shared" si="171"/>
        <v>Khadiza Homoeo Hall (Dr.Sirajul Islam)</v>
      </c>
    </row>
    <row r="3629" spans="1:16" hidden="1">
      <c r="A3629" t="str">
        <f t="shared" si="169"/>
        <v>33-504</v>
      </c>
      <c r="B3629">
        <f t="shared" si="170"/>
        <v>33</v>
      </c>
      <c r="C3629">
        <v>504</v>
      </c>
      <c r="D3629" t="s">
        <v>9</v>
      </c>
      <c r="E3629" t="s">
        <v>15117</v>
      </c>
      <c r="F3629">
        <v>12795</v>
      </c>
      <c r="G3629" t="s">
        <v>3478</v>
      </c>
      <c r="H3629">
        <v>1710798655</v>
      </c>
      <c r="I3629" t="s">
        <v>10872</v>
      </c>
      <c r="J3629" t="s">
        <v>10402</v>
      </c>
      <c r="K3629" t="s">
        <v>1315</v>
      </c>
      <c r="L3629" t="s">
        <v>19091</v>
      </c>
      <c r="M3629" t="s">
        <v>17056</v>
      </c>
      <c r="P3629" s="31" t="str">
        <f t="shared" si="171"/>
        <v>Khan Ho Hall (Forhad Hossain)</v>
      </c>
    </row>
    <row r="3630" spans="1:16" hidden="1">
      <c r="A3630" t="str">
        <f t="shared" si="169"/>
        <v>34-504</v>
      </c>
      <c r="B3630">
        <f t="shared" si="170"/>
        <v>34</v>
      </c>
      <c r="C3630">
        <v>504</v>
      </c>
      <c r="D3630" t="s">
        <v>9</v>
      </c>
      <c r="E3630" t="s">
        <v>6890</v>
      </c>
      <c r="F3630">
        <v>7896</v>
      </c>
      <c r="G3630" t="s">
        <v>130</v>
      </c>
      <c r="H3630">
        <v>1713718516</v>
      </c>
      <c r="I3630" t="s">
        <v>3730</v>
      </c>
      <c r="J3630" t="s">
        <v>230</v>
      </c>
      <c r="K3630" t="s">
        <v>133</v>
      </c>
      <c r="L3630" t="s">
        <v>7014</v>
      </c>
      <c r="M3630" t="s">
        <v>7075</v>
      </c>
      <c r="P3630" s="31" t="str">
        <f t="shared" si="171"/>
        <v>Khan Homoeo Hall (Dr.Jahangir Alom)</v>
      </c>
    </row>
    <row r="3631" spans="1:16" hidden="1">
      <c r="A3631" t="str">
        <f t="shared" si="169"/>
        <v>35-504</v>
      </c>
      <c r="B3631">
        <f t="shared" si="170"/>
        <v>35</v>
      </c>
      <c r="C3631">
        <v>504</v>
      </c>
      <c r="D3631" t="s">
        <v>9</v>
      </c>
      <c r="E3631" t="s">
        <v>7091</v>
      </c>
      <c r="F3631">
        <v>7908</v>
      </c>
      <c r="G3631" t="s">
        <v>130</v>
      </c>
      <c r="H3631">
        <v>1710798655</v>
      </c>
      <c r="I3631" t="s">
        <v>3730</v>
      </c>
      <c r="J3631" t="s">
        <v>274</v>
      </c>
      <c r="K3631" t="s">
        <v>133</v>
      </c>
      <c r="L3631" t="s">
        <v>6997</v>
      </c>
      <c r="M3631" t="s">
        <v>7092</v>
      </c>
      <c r="P3631" s="31" t="str">
        <f t="shared" si="171"/>
        <v>Khan Homoeo Hall (Dr.Farhad Reza)</v>
      </c>
    </row>
    <row r="3632" spans="1:16" hidden="1">
      <c r="A3632" t="str">
        <f t="shared" si="169"/>
        <v>36-504</v>
      </c>
      <c r="B3632">
        <f t="shared" si="170"/>
        <v>36</v>
      </c>
      <c r="C3632">
        <v>504</v>
      </c>
      <c r="D3632" t="s">
        <v>9</v>
      </c>
      <c r="E3632" t="s">
        <v>16651</v>
      </c>
      <c r="F3632">
        <v>13516</v>
      </c>
      <c r="G3632" t="s">
        <v>16652</v>
      </c>
      <c r="H3632">
        <v>1970065231</v>
      </c>
      <c r="I3632" t="s">
        <v>19074</v>
      </c>
      <c r="J3632" t="s">
        <v>172</v>
      </c>
      <c r="K3632" t="s">
        <v>1315</v>
      </c>
      <c r="L3632" t="s">
        <v>16650</v>
      </c>
      <c r="M3632" t="s">
        <v>19090</v>
      </c>
      <c r="P3632" s="31" t="str">
        <f t="shared" si="171"/>
        <v>Khatun A Jannat  Ho Hall  (Dr Rina Shikder )</v>
      </c>
    </row>
    <row r="3633" spans="1:16" hidden="1">
      <c r="A3633" t="str">
        <f t="shared" si="169"/>
        <v>37-504</v>
      </c>
      <c r="B3633">
        <f t="shared" si="170"/>
        <v>37</v>
      </c>
      <c r="C3633">
        <v>504</v>
      </c>
      <c r="D3633" t="s">
        <v>9</v>
      </c>
      <c r="E3633" t="s">
        <v>7098</v>
      </c>
      <c r="F3633">
        <v>7914</v>
      </c>
      <c r="G3633" t="s">
        <v>7099</v>
      </c>
      <c r="H3633">
        <v>1716177286</v>
      </c>
      <c r="I3633" t="s">
        <v>3730</v>
      </c>
      <c r="J3633" t="s">
        <v>274</v>
      </c>
      <c r="K3633" t="s">
        <v>138</v>
      </c>
      <c r="L3633" t="s">
        <v>6997</v>
      </c>
      <c r="M3633" t="s">
        <v>1788</v>
      </c>
      <c r="P3633" s="31" t="str">
        <f t="shared" si="171"/>
        <v>Laky Homoeo Hall (Dr.Amzad Hussain)</v>
      </c>
    </row>
    <row r="3634" spans="1:16" hidden="1">
      <c r="A3634" t="str">
        <f t="shared" si="169"/>
        <v>38-504</v>
      </c>
      <c r="B3634">
        <f t="shared" si="170"/>
        <v>38</v>
      </c>
      <c r="C3634">
        <v>504</v>
      </c>
      <c r="D3634" t="s">
        <v>9</v>
      </c>
      <c r="E3634" t="s">
        <v>7011</v>
      </c>
      <c r="F3634">
        <v>7847</v>
      </c>
      <c r="G3634" t="s">
        <v>7012</v>
      </c>
      <c r="H3634">
        <v>1729914384</v>
      </c>
      <c r="I3634" t="s">
        <v>3730</v>
      </c>
      <c r="J3634" t="s">
        <v>132</v>
      </c>
      <c r="K3634" t="s">
        <v>152</v>
      </c>
      <c r="L3634" t="s">
        <v>6997</v>
      </c>
      <c r="M3634" t="s">
        <v>7010</v>
      </c>
      <c r="P3634" s="31" t="str">
        <f t="shared" si="171"/>
        <v>Lam-Mim Ho Hll (Dr.Eusuf Alli)</v>
      </c>
    </row>
    <row r="3635" spans="1:16" hidden="1">
      <c r="A3635" t="str">
        <f t="shared" si="169"/>
        <v>39-504</v>
      </c>
      <c r="B3635">
        <f t="shared" si="170"/>
        <v>39</v>
      </c>
      <c r="C3635">
        <v>504</v>
      </c>
      <c r="D3635" t="s">
        <v>9</v>
      </c>
      <c r="E3635" t="s">
        <v>7025</v>
      </c>
      <c r="F3635">
        <v>7857</v>
      </c>
      <c r="G3635" t="s">
        <v>638</v>
      </c>
      <c r="H3635">
        <v>1751556869</v>
      </c>
      <c r="I3635" t="s">
        <v>3730</v>
      </c>
      <c r="J3635" t="s">
        <v>172</v>
      </c>
      <c r="K3635" t="s">
        <v>133</v>
      </c>
      <c r="L3635" t="s">
        <v>6997</v>
      </c>
      <c r="M3635" t="s">
        <v>7026</v>
      </c>
      <c r="P3635" s="31" t="str">
        <f t="shared" si="171"/>
        <v>Ma Homoeo Hall (Dr.Afroza Khanom)</v>
      </c>
    </row>
    <row r="3636" spans="1:16" hidden="1">
      <c r="A3636" t="str">
        <f t="shared" si="169"/>
        <v>40-504</v>
      </c>
      <c r="B3636">
        <f t="shared" si="170"/>
        <v>40</v>
      </c>
      <c r="C3636">
        <v>504</v>
      </c>
      <c r="D3636" t="s">
        <v>9</v>
      </c>
      <c r="E3636" t="s">
        <v>14116</v>
      </c>
      <c r="F3636">
        <v>12313</v>
      </c>
      <c r="G3636" t="s">
        <v>14117</v>
      </c>
      <c r="H3636">
        <v>1741764409</v>
      </c>
      <c r="I3636" t="s">
        <v>131</v>
      </c>
      <c r="J3636" t="s">
        <v>306</v>
      </c>
      <c r="K3636" t="s">
        <v>133</v>
      </c>
      <c r="L3636" t="s">
        <v>6997</v>
      </c>
      <c r="M3636" t="s">
        <v>19092</v>
      </c>
      <c r="P3636" s="31" t="str">
        <f t="shared" si="171"/>
        <v>Mahin Homoeo Hall (Shahin Alom)</v>
      </c>
    </row>
    <row r="3637" spans="1:16" hidden="1">
      <c r="A3637" t="str">
        <f t="shared" si="169"/>
        <v>41-504</v>
      </c>
      <c r="B3637">
        <f t="shared" si="170"/>
        <v>41</v>
      </c>
      <c r="C3637">
        <v>504</v>
      </c>
      <c r="D3637" t="s">
        <v>9</v>
      </c>
      <c r="E3637" t="s">
        <v>6890</v>
      </c>
      <c r="F3637">
        <v>7855</v>
      </c>
      <c r="G3637" t="s">
        <v>7024</v>
      </c>
      <c r="H3637">
        <v>1714424985</v>
      </c>
      <c r="I3637" t="s">
        <v>3730</v>
      </c>
      <c r="J3637" t="s">
        <v>172</v>
      </c>
      <c r="K3637" t="s">
        <v>152</v>
      </c>
      <c r="L3637" t="s">
        <v>7022</v>
      </c>
      <c r="M3637" t="s">
        <v>7023</v>
      </c>
      <c r="P3637" s="31" t="str">
        <f t="shared" si="171"/>
        <v>Mahinova Homoeo Hall (Dr.Jahangir Alom)</v>
      </c>
    </row>
    <row r="3638" spans="1:16" hidden="1">
      <c r="A3638" t="str">
        <f t="shared" si="169"/>
        <v>42-504</v>
      </c>
      <c r="B3638">
        <f t="shared" si="170"/>
        <v>42</v>
      </c>
      <c r="C3638">
        <v>504</v>
      </c>
      <c r="D3638" t="s">
        <v>9</v>
      </c>
      <c r="E3638" t="s">
        <v>7093</v>
      </c>
      <c r="F3638">
        <v>7909</v>
      </c>
      <c r="G3638" t="s">
        <v>3682</v>
      </c>
      <c r="H3638">
        <v>1733103292</v>
      </c>
      <c r="I3638" t="s">
        <v>3730</v>
      </c>
      <c r="J3638" t="s">
        <v>274</v>
      </c>
      <c r="K3638" t="s">
        <v>133</v>
      </c>
      <c r="L3638" t="s">
        <v>6997</v>
      </c>
      <c r="M3638" t="s">
        <v>1788</v>
      </c>
      <c r="P3638" s="31" t="str">
        <f t="shared" si="171"/>
        <v>Mandol Homoeo Hall (Dr.Abu Bakkar Ratob)</v>
      </c>
    </row>
    <row r="3639" spans="1:16" hidden="1">
      <c r="A3639" t="str">
        <f t="shared" si="169"/>
        <v>43-504</v>
      </c>
      <c r="B3639">
        <f t="shared" si="170"/>
        <v>43</v>
      </c>
      <c r="C3639">
        <v>504</v>
      </c>
      <c r="D3639" t="s">
        <v>9</v>
      </c>
      <c r="E3639" t="s">
        <v>7053</v>
      </c>
      <c r="F3639">
        <v>7876</v>
      </c>
      <c r="G3639" t="s">
        <v>210</v>
      </c>
      <c r="H3639">
        <v>1720190611</v>
      </c>
      <c r="I3639" t="s">
        <v>3730</v>
      </c>
      <c r="J3639" t="s">
        <v>397</v>
      </c>
      <c r="K3639" t="s">
        <v>152</v>
      </c>
      <c r="L3639" t="s">
        <v>6997</v>
      </c>
      <c r="M3639" t="s">
        <v>7054</v>
      </c>
      <c r="P3639" s="31" t="str">
        <f t="shared" si="171"/>
        <v>Master Homoeo Hall (Dr.Mostafizur Rahman)</v>
      </c>
    </row>
    <row r="3640" spans="1:16" hidden="1">
      <c r="A3640" t="str">
        <f t="shared" si="169"/>
        <v>44-504</v>
      </c>
      <c r="B3640">
        <f t="shared" si="170"/>
        <v>44</v>
      </c>
      <c r="C3640">
        <v>504</v>
      </c>
      <c r="D3640" t="s">
        <v>9</v>
      </c>
      <c r="E3640" t="s">
        <v>6996</v>
      </c>
      <c r="F3640">
        <v>7840</v>
      </c>
      <c r="G3640" t="s">
        <v>400</v>
      </c>
      <c r="H3640">
        <v>1718787866</v>
      </c>
      <c r="I3640" t="s">
        <v>3730</v>
      </c>
      <c r="J3640" t="s">
        <v>132</v>
      </c>
      <c r="K3640" t="s">
        <v>138</v>
      </c>
      <c r="L3640" t="s">
        <v>6997</v>
      </c>
      <c r="M3640" t="s">
        <v>6998</v>
      </c>
      <c r="P3640" s="31" t="str">
        <f t="shared" si="171"/>
        <v>Masum Homoeo Hall (Dr.Aktar Hussain)</v>
      </c>
    </row>
    <row r="3641" spans="1:16" hidden="1">
      <c r="A3641" t="str">
        <f t="shared" si="169"/>
        <v>45-504</v>
      </c>
      <c r="B3641">
        <f t="shared" si="170"/>
        <v>45</v>
      </c>
      <c r="C3641">
        <v>504</v>
      </c>
      <c r="D3641" t="s">
        <v>9</v>
      </c>
      <c r="E3641" t="s">
        <v>6955</v>
      </c>
      <c r="F3641">
        <v>7894</v>
      </c>
      <c r="G3641" t="s">
        <v>7074</v>
      </c>
      <c r="H3641">
        <v>1719024150</v>
      </c>
      <c r="I3641" t="s">
        <v>3730</v>
      </c>
      <c r="J3641" t="s">
        <v>230</v>
      </c>
      <c r="K3641" t="s">
        <v>138</v>
      </c>
      <c r="L3641" t="s">
        <v>7014</v>
      </c>
      <c r="M3641" t="s">
        <v>7075</v>
      </c>
      <c r="P3641" s="31" t="str">
        <f t="shared" si="171"/>
        <v>Milton Homoeo Hall (Dr.Ataur Rahman)</v>
      </c>
    </row>
    <row r="3642" spans="1:16" hidden="1">
      <c r="A3642" t="str">
        <f t="shared" si="169"/>
        <v>46-504</v>
      </c>
      <c r="B3642">
        <f t="shared" si="170"/>
        <v>46</v>
      </c>
      <c r="C3642">
        <v>504</v>
      </c>
      <c r="D3642" t="s">
        <v>9</v>
      </c>
      <c r="E3642" t="s">
        <v>7061</v>
      </c>
      <c r="F3642">
        <v>7880</v>
      </c>
      <c r="G3642" t="s">
        <v>6029</v>
      </c>
      <c r="H3642">
        <v>1748974293</v>
      </c>
      <c r="I3642" t="s">
        <v>3730</v>
      </c>
      <c r="J3642" t="s">
        <v>397</v>
      </c>
      <c r="K3642" t="s">
        <v>133</v>
      </c>
      <c r="L3642" t="s">
        <v>6997</v>
      </c>
      <c r="M3642" t="s">
        <v>7062</v>
      </c>
      <c r="P3642" s="31" t="str">
        <f t="shared" si="171"/>
        <v>Mim Homoeo Hall (Dr.Motin)</v>
      </c>
    </row>
    <row r="3643" spans="1:16" hidden="1">
      <c r="A3643" t="str">
        <f t="shared" si="169"/>
        <v>47-504</v>
      </c>
      <c r="B3643">
        <f t="shared" si="170"/>
        <v>47</v>
      </c>
      <c r="C3643">
        <v>504</v>
      </c>
      <c r="D3643" t="s">
        <v>9</v>
      </c>
      <c r="E3643" t="s">
        <v>7080</v>
      </c>
      <c r="F3643">
        <v>7900</v>
      </c>
      <c r="G3643" t="s">
        <v>6029</v>
      </c>
      <c r="H3643">
        <v>1710799388</v>
      </c>
      <c r="I3643" t="s">
        <v>3730</v>
      </c>
      <c r="J3643" t="s">
        <v>230</v>
      </c>
      <c r="K3643" t="s">
        <v>133</v>
      </c>
      <c r="L3643" t="s">
        <v>7014</v>
      </c>
      <c r="M3643" t="s">
        <v>7081</v>
      </c>
      <c r="P3643" s="31" t="str">
        <f t="shared" si="171"/>
        <v>Mim Homoeo Hall (Dr.Safiquel Islam)</v>
      </c>
    </row>
    <row r="3644" spans="1:16" hidden="1">
      <c r="A3644" t="str">
        <f t="shared" si="169"/>
        <v>48-504</v>
      </c>
      <c r="B3644">
        <f t="shared" si="170"/>
        <v>48</v>
      </c>
      <c r="C3644">
        <v>504</v>
      </c>
      <c r="D3644" t="s">
        <v>9</v>
      </c>
      <c r="E3644" t="s">
        <v>7008</v>
      </c>
      <c r="F3644">
        <v>7846</v>
      </c>
      <c r="G3644" t="s">
        <v>7009</v>
      </c>
      <c r="H3644">
        <v>1781262812</v>
      </c>
      <c r="I3644" t="s">
        <v>3730</v>
      </c>
      <c r="J3644" t="s">
        <v>132</v>
      </c>
      <c r="K3644" t="s">
        <v>138</v>
      </c>
      <c r="L3644" t="s">
        <v>6997</v>
      </c>
      <c r="M3644" t="s">
        <v>7010</v>
      </c>
      <c r="P3644" s="31" t="str">
        <f t="shared" si="171"/>
        <v>Mohammodia Ho Hall (Dr.Ab.Salam)</v>
      </c>
    </row>
    <row r="3645" spans="1:16" hidden="1">
      <c r="A3645" t="str">
        <f t="shared" si="169"/>
        <v>49-504</v>
      </c>
      <c r="B3645">
        <f t="shared" si="170"/>
        <v>49</v>
      </c>
      <c r="C3645">
        <v>504</v>
      </c>
      <c r="D3645" t="s">
        <v>9</v>
      </c>
      <c r="E3645" t="s">
        <v>7036</v>
      </c>
      <c r="F3645">
        <v>7863</v>
      </c>
      <c r="G3645" t="s">
        <v>7037</v>
      </c>
      <c r="H3645">
        <v>1712270005</v>
      </c>
      <c r="I3645" t="s">
        <v>3730</v>
      </c>
      <c r="J3645" t="s">
        <v>172</v>
      </c>
      <c r="K3645" t="s">
        <v>138</v>
      </c>
      <c r="L3645" t="s">
        <v>6997</v>
      </c>
      <c r="M3645" t="s">
        <v>7038</v>
      </c>
      <c r="P3645" s="31" t="str">
        <f t="shared" si="171"/>
        <v>Mohesh Homoeo Hall (Dr.Kamol Krisno Ghos)</v>
      </c>
    </row>
    <row r="3646" spans="1:16" hidden="1">
      <c r="A3646" t="str">
        <f t="shared" si="169"/>
        <v>50-504</v>
      </c>
      <c r="B3646">
        <f t="shared" si="170"/>
        <v>50</v>
      </c>
      <c r="C3646">
        <v>504</v>
      </c>
      <c r="D3646" t="s">
        <v>9</v>
      </c>
      <c r="E3646" t="s">
        <v>11284</v>
      </c>
      <c r="F3646">
        <v>13564</v>
      </c>
      <c r="G3646" t="s">
        <v>16776</v>
      </c>
      <c r="H3646">
        <v>1934448058</v>
      </c>
      <c r="I3646">
        <v>0</v>
      </c>
      <c r="J3646">
        <v>0</v>
      </c>
      <c r="K3646" t="s">
        <v>138</v>
      </c>
      <c r="L3646" t="s">
        <v>6997</v>
      </c>
      <c r="M3646" t="s">
        <v>6997</v>
      </c>
      <c r="P3646" s="31" t="str">
        <f t="shared" si="171"/>
        <v>Mpo-Mostofa Ali-Sirajgonj (Self Stock)</v>
      </c>
    </row>
    <row r="3647" spans="1:16" hidden="1">
      <c r="A3647" t="str">
        <f t="shared" si="169"/>
        <v>51-504</v>
      </c>
      <c r="B3647">
        <f t="shared" si="170"/>
        <v>51</v>
      </c>
      <c r="C3647">
        <v>504</v>
      </c>
      <c r="D3647" t="s">
        <v>9</v>
      </c>
      <c r="E3647" t="s">
        <v>11284</v>
      </c>
      <c r="F3647">
        <v>11012</v>
      </c>
      <c r="G3647" t="s">
        <v>11372</v>
      </c>
      <c r="H3647">
        <v>1934448058</v>
      </c>
      <c r="I3647">
        <v>0</v>
      </c>
      <c r="J3647">
        <v>0</v>
      </c>
      <c r="K3647" t="s">
        <v>138</v>
      </c>
      <c r="L3647" t="s">
        <v>6997</v>
      </c>
      <c r="M3647" t="s">
        <v>6997</v>
      </c>
      <c r="P3647" s="31" t="str">
        <f t="shared" si="171"/>
        <v>Mpo-Nurunnobi Mostafa-Sirajgonj (Self Stock)</v>
      </c>
    </row>
    <row r="3648" spans="1:16" hidden="1">
      <c r="A3648" t="str">
        <f t="shared" si="169"/>
        <v>52-504</v>
      </c>
      <c r="B3648">
        <f t="shared" si="170"/>
        <v>52</v>
      </c>
      <c r="C3648">
        <v>504</v>
      </c>
      <c r="D3648" t="s">
        <v>9</v>
      </c>
      <c r="E3648" t="s">
        <v>7067</v>
      </c>
      <c r="F3648">
        <v>7886</v>
      </c>
      <c r="G3648" t="s">
        <v>4556</v>
      </c>
      <c r="H3648">
        <v>1758188778</v>
      </c>
      <c r="I3648" t="s">
        <v>3730</v>
      </c>
      <c r="J3648" t="s">
        <v>230</v>
      </c>
      <c r="K3648" t="s">
        <v>152</v>
      </c>
      <c r="L3648" t="s">
        <v>7014</v>
      </c>
      <c r="M3648" t="s">
        <v>7068</v>
      </c>
      <c r="P3648" s="31" t="str">
        <f t="shared" si="171"/>
        <v>Nahar Homoeo Hall (Dr.Kawochar Alli)</v>
      </c>
    </row>
    <row r="3649" spans="1:16" hidden="1">
      <c r="A3649" t="str">
        <f t="shared" si="169"/>
        <v>53-504</v>
      </c>
      <c r="B3649">
        <f t="shared" si="170"/>
        <v>53</v>
      </c>
      <c r="C3649">
        <v>504</v>
      </c>
      <c r="D3649" t="s">
        <v>9</v>
      </c>
      <c r="E3649" t="s">
        <v>7090</v>
      </c>
      <c r="F3649">
        <v>7907</v>
      </c>
      <c r="G3649" t="s">
        <v>6936</v>
      </c>
      <c r="H3649">
        <v>1712473480</v>
      </c>
      <c r="I3649" t="s">
        <v>3730</v>
      </c>
      <c r="J3649" t="s">
        <v>274</v>
      </c>
      <c r="K3649" t="s">
        <v>133</v>
      </c>
      <c r="L3649" t="s">
        <v>7087</v>
      </c>
      <c r="M3649" t="s">
        <v>7088</v>
      </c>
      <c r="P3649" s="31" t="str">
        <f t="shared" si="171"/>
        <v>Nayon Homoeo Hall (Dr.Pias Mandal)</v>
      </c>
    </row>
    <row r="3650" spans="1:16" hidden="1">
      <c r="A3650" t="str">
        <f t="shared" ref="A3650:A3713" si="172">B3650&amp;"-"&amp;C3650</f>
        <v>54-504</v>
      </c>
      <c r="B3650">
        <f t="shared" ref="B3650:B3713" si="173">IF(C3650=C3649,B3649+1,1)</f>
        <v>54</v>
      </c>
      <c r="C3650">
        <v>504</v>
      </c>
      <c r="D3650" t="s">
        <v>9</v>
      </c>
      <c r="E3650" t="s">
        <v>14118</v>
      </c>
      <c r="F3650">
        <v>12314</v>
      </c>
      <c r="G3650" t="s">
        <v>6936</v>
      </c>
      <c r="H3650">
        <v>1712473480</v>
      </c>
      <c r="I3650" t="s">
        <v>131</v>
      </c>
      <c r="J3650" t="s">
        <v>274</v>
      </c>
      <c r="K3650" t="s">
        <v>133</v>
      </c>
      <c r="L3650" t="s">
        <v>6997</v>
      </c>
      <c r="M3650" t="s">
        <v>19093</v>
      </c>
      <c r="P3650" s="31" t="str">
        <f t="shared" ref="P3650:P3713" si="174">PROPER(G3650&amp;" ("&amp;E3650&amp;")")</f>
        <v>Nayon Homoeo Hall (M.M Obaydullah)</v>
      </c>
    </row>
    <row r="3651" spans="1:16" hidden="1">
      <c r="A3651" t="str">
        <f t="shared" si="172"/>
        <v>55-504</v>
      </c>
      <c r="B3651">
        <f t="shared" si="173"/>
        <v>55</v>
      </c>
      <c r="C3651">
        <v>504</v>
      </c>
      <c r="D3651" t="s">
        <v>9</v>
      </c>
      <c r="E3651" t="s">
        <v>7055</v>
      </c>
      <c r="F3651">
        <v>7878</v>
      </c>
      <c r="G3651" t="s">
        <v>7056</v>
      </c>
      <c r="H3651">
        <v>1739082163</v>
      </c>
      <c r="I3651" t="s">
        <v>3730</v>
      </c>
      <c r="J3651" t="s">
        <v>397</v>
      </c>
      <c r="K3651" t="s">
        <v>152</v>
      </c>
      <c r="L3651" t="s">
        <v>6997</v>
      </c>
      <c r="M3651" t="s">
        <v>7057</v>
      </c>
      <c r="P3651" s="31" t="str">
        <f t="shared" si="174"/>
        <v>Nijhum Homoeo Hall (Dr.Manirul Islam)</v>
      </c>
    </row>
    <row r="3652" spans="1:16" hidden="1">
      <c r="A3652" t="str">
        <f t="shared" si="172"/>
        <v>56-504</v>
      </c>
      <c r="B3652">
        <f t="shared" si="173"/>
        <v>56</v>
      </c>
      <c r="C3652">
        <v>504</v>
      </c>
      <c r="D3652" t="s">
        <v>9</v>
      </c>
      <c r="E3652" t="s">
        <v>18599</v>
      </c>
      <c r="F3652">
        <v>12794</v>
      </c>
      <c r="G3652" t="s">
        <v>15116</v>
      </c>
      <c r="H3652">
        <v>1713820108</v>
      </c>
      <c r="I3652" t="s">
        <v>10872</v>
      </c>
      <c r="J3652" t="s">
        <v>230</v>
      </c>
      <c r="K3652" t="s">
        <v>1315</v>
      </c>
      <c r="L3652" t="s">
        <v>17678</v>
      </c>
      <c r="M3652" t="s">
        <v>17057</v>
      </c>
      <c r="P3652" s="31" t="str">
        <f t="shared" si="174"/>
        <v>Nima Ho Hall (Dr Nozrul Islam)</v>
      </c>
    </row>
    <row r="3653" spans="1:16" hidden="1">
      <c r="A3653" t="str">
        <f t="shared" si="172"/>
        <v>57-504</v>
      </c>
      <c r="B3653">
        <f t="shared" si="173"/>
        <v>57</v>
      </c>
      <c r="C3653">
        <v>504</v>
      </c>
      <c r="D3653" t="s">
        <v>9</v>
      </c>
      <c r="E3653" t="s">
        <v>7065</v>
      </c>
      <c r="F3653">
        <v>7882</v>
      </c>
      <c r="G3653" t="s">
        <v>144</v>
      </c>
      <c r="H3653">
        <v>1774979635</v>
      </c>
      <c r="I3653" t="s">
        <v>3730</v>
      </c>
      <c r="J3653" t="s">
        <v>397</v>
      </c>
      <c r="K3653" t="s">
        <v>133</v>
      </c>
      <c r="L3653" t="s">
        <v>6997</v>
      </c>
      <c r="M3653" t="s">
        <v>7062</v>
      </c>
      <c r="P3653" s="31" t="str">
        <f t="shared" si="174"/>
        <v>Niramoy Homoeo Hall (Dr.Sahdat Hussain)</v>
      </c>
    </row>
    <row r="3654" spans="1:16" hidden="1">
      <c r="A3654" t="str">
        <f t="shared" si="172"/>
        <v>58-504</v>
      </c>
      <c r="B3654">
        <f t="shared" si="173"/>
        <v>58</v>
      </c>
      <c r="C3654">
        <v>504</v>
      </c>
      <c r="D3654" t="s">
        <v>9</v>
      </c>
      <c r="E3654" t="s">
        <v>7013</v>
      </c>
      <c r="F3654">
        <v>7850</v>
      </c>
      <c r="G3654" t="s">
        <v>144</v>
      </c>
      <c r="H3654">
        <v>1741226763</v>
      </c>
      <c r="I3654" t="s">
        <v>3730</v>
      </c>
      <c r="J3654" t="s">
        <v>132</v>
      </c>
      <c r="K3654" t="s">
        <v>152</v>
      </c>
      <c r="L3654" t="s">
        <v>7014</v>
      </c>
      <c r="M3654" t="s">
        <v>7015</v>
      </c>
      <c r="P3654" s="31" t="str">
        <f t="shared" si="174"/>
        <v>Niramoy Homoeo Hall (Dr.Nsima Khatun)</v>
      </c>
    </row>
    <row r="3655" spans="1:16" hidden="1">
      <c r="A3655" t="str">
        <f t="shared" si="172"/>
        <v>59-504</v>
      </c>
      <c r="B3655">
        <f t="shared" si="173"/>
        <v>59</v>
      </c>
      <c r="C3655">
        <v>504</v>
      </c>
      <c r="D3655" t="s">
        <v>9</v>
      </c>
      <c r="E3655" t="s">
        <v>19094</v>
      </c>
      <c r="F3655">
        <v>12791</v>
      </c>
      <c r="G3655" t="s">
        <v>144</v>
      </c>
      <c r="H3655">
        <v>1749564274</v>
      </c>
      <c r="I3655" t="s">
        <v>10872</v>
      </c>
      <c r="J3655" t="s">
        <v>230</v>
      </c>
      <c r="K3655" t="s">
        <v>1315</v>
      </c>
      <c r="L3655" t="s">
        <v>17054</v>
      </c>
      <c r="M3655" t="s">
        <v>15111</v>
      </c>
      <c r="P3655" s="31" t="str">
        <f t="shared" si="174"/>
        <v>Niramoy Homoeo Hall (Dr Mst  Moriom Bagem)</v>
      </c>
    </row>
    <row r="3656" spans="1:16" hidden="1">
      <c r="A3656" t="str">
        <f t="shared" si="172"/>
        <v>60-504</v>
      </c>
      <c r="B3656">
        <f t="shared" si="173"/>
        <v>60</v>
      </c>
      <c r="C3656">
        <v>504</v>
      </c>
      <c r="D3656" t="s">
        <v>9</v>
      </c>
      <c r="E3656" t="s">
        <v>7077</v>
      </c>
      <c r="F3656">
        <v>7897</v>
      </c>
      <c r="G3656" t="s">
        <v>482</v>
      </c>
      <c r="H3656">
        <v>1722425321</v>
      </c>
      <c r="I3656" t="s">
        <v>3730</v>
      </c>
      <c r="J3656" t="s">
        <v>230</v>
      </c>
      <c r="K3656" t="s">
        <v>133</v>
      </c>
      <c r="L3656" t="s">
        <v>7014</v>
      </c>
      <c r="M3656" t="s">
        <v>7075</v>
      </c>
      <c r="P3656" s="31" t="str">
        <f t="shared" si="174"/>
        <v>Nuha Homoeo Hall (Dr.Nurul Amin)</v>
      </c>
    </row>
    <row r="3657" spans="1:16" hidden="1">
      <c r="A3657" t="str">
        <f t="shared" si="172"/>
        <v>61-504</v>
      </c>
      <c r="B3657">
        <f t="shared" si="173"/>
        <v>61</v>
      </c>
      <c r="C3657">
        <v>504</v>
      </c>
      <c r="D3657" t="s">
        <v>9</v>
      </c>
      <c r="E3657" t="s">
        <v>3622</v>
      </c>
      <c r="F3657">
        <v>7905</v>
      </c>
      <c r="G3657" t="s">
        <v>432</v>
      </c>
      <c r="H3657">
        <v>1785306230</v>
      </c>
      <c r="I3657" t="s">
        <v>3730</v>
      </c>
      <c r="J3657" t="s">
        <v>274</v>
      </c>
      <c r="K3657" t="s">
        <v>133</v>
      </c>
      <c r="L3657" t="s">
        <v>7087</v>
      </c>
      <c r="M3657" t="s">
        <v>7088</v>
      </c>
      <c r="P3657" s="31" t="str">
        <f t="shared" si="174"/>
        <v>Nur Homoeo Hall (Dr.Asraful Alom)</v>
      </c>
    </row>
    <row r="3658" spans="1:16" hidden="1">
      <c r="A3658" t="str">
        <f t="shared" si="172"/>
        <v>62-504</v>
      </c>
      <c r="B3658">
        <f t="shared" si="173"/>
        <v>62</v>
      </c>
      <c r="C3658">
        <v>504</v>
      </c>
      <c r="D3658" t="s">
        <v>9</v>
      </c>
      <c r="E3658" t="s">
        <v>7096</v>
      </c>
      <c r="F3658">
        <v>7911</v>
      </c>
      <c r="G3658" t="s">
        <v>4208</v>
      </c>
      <c r="H3658">
        <v>1718558824</v>
      </c>
      <c r="I3658" t="s">
        <v>3730</v>
      </c>
      <c r="J3658" t="s">
        <v>274</v>
      </c>
      <c r="K3658" t="s">
        <v>138</v>
      </c>
      <c r="L3658" t="s">
        <v>6997</v>
      </c>
      <c r="M3658" t="s">
        <v>7057</v>
      </c>
      <c r="P3658" s="31" t="str">
        <f t="shared" si="174"/>
        <v>Omar Homoeo Hall (Dr.Omar Alli)</v>
      </c>
    </row>
    <row r="3659" spans="1:16" hidden="1">
      <c r="A3659" t="str">
        <f t="shared" si="172"/>
        <v>63-504</v>
      </c>
      <c r="B3659">
        <f t="shared" si="173"/>
        <v>63</v>
      </c>
      <c r="C3659">
        <v>504</v>
      </c>
      <c r="D3659" t="s">
        <v>9</v>
      </c>
      <c r="E3659" t="s">
        <v>7016</v>
      </c>
      <c r="F3659">
        <v>7851</v>
      </c>
      <c r="G3659" t="s">
        <v>7017</v>
      </c>
      <c r="H3659">
        <v>1716951349</v>
      </c>
      <c r="I3659" t="s">
        <v>3730</v>
      </c>
      <c r="J3659" t="s">
        <v>132</v>
      </c>
      <c r="K3659" t="s">
        <v>133</v>
      </c>
      <c r="L3659" t="s">
        <v>7014</v>
      </c>
      <c r="M3659" t="s">
        <v>7015</v>
      </c>
      <c r="P3659" s="31" t="str">
        <f t="shared" si="174"/>
        <v>Parvez Homoeo Hall (Dr.Md.Sahdat Hussain)</v>
      </c>
    </row>
    <row r="3660" spans="1:16" hidden="1">
      <c r="A3660" t="str">
        <f t="shared" si="172"/>
        <v>64-504</v>
      </c>
      <c r="B3660">
        <f t="shared" si="173"/>
        <v>64</v>
      </c>
      <c r="C3660">
        <v>504</v>
      </c>
      <c r="D3660" t="s">
        <v>9</v>
      </c>
      <c r="E3660" t="s">
        <v>7027</v>
      </c>
      <c r="F3660">
        <v>7858</v>
      </c>
      <c r="G3660" t="s">
        <v>7028</v>
      </c>
      <c r="H3660">
        <v>1717017626</v>
      </c>
      <c r="I3660" t="s">
        <v>3730</v>
      </c>
      <c r="J3660" t="s">
        <v>172</v>
      </c>
      <c r="K3660" t="s">
        <v>152</v>
      </c>
      <c r="L3660" t="s">
        <v>6997</v>
      </c>
      <c r="M3660" t="s">
        <v>7029</v>
      </c>
      <c r="P3660" s="31" t="str">
        <f t="shared" si="174"/>
        <v>Polstar Homoeo Hall (Dr.Sulaiman Hossain)</v>
      </c>
    </row>
    <row r="3661" spans="1:16" hidden="1">
      <c r="A3661" t="str">
        <f t="shared" si="172"/>
        <v>65-504</v>
      </c>
      <c r="B3661">
        <f t="shared" si="173"/>
        <v>65</v>
      </c>
      <c r="C3661">
        <v>504</v>
      </c>
      <c r="D3661" t="s">
        <v>9</v>
      </c>
      <c r="E3661" t="s">
        <v>7069</v>
      </c>
      <c r="F3661">
        <v>7887</v>
      </c>
      <c r="G3661" t="s">
        <v>4085</v>
      </c>
      <c r="H3661">
        <v>1717851806</v>
      </c>
      <c r="I3661" t="s">
        <v>3730</v>
      </c>
      <c r="J3661" t="s">
        <v>230</v>
      </c>
      <c r="K3661" t="s">
        <v>152</v>
      </c>
      <c r="L3661" t="s">
        <v>7014</v>
      </c>
      <c r="M3661" t="s">
        <v>7068</v>
      </c>
      <c r="P3661" s="31" t="str">
        <f t="shared" si="174"/>
        <v>Popi Homoeo Hall (Dr.Poritos Kumar)</v>
      </c>
    </row>
    <row r="3662" spans="1:16" hidden="1">
      <c r="A3662" t="str">
        <f t="shared" si="172"/>
        <v>66-504</v>
      </c>
      <c r="B3662">
        <f t="shared" si="173"/>
        <v>66</v>
      </c>
      <c r="C3662">
        <v>504</v>
      </c>
      <c r="D3662" t="s">
        <v>9</v>
      </c>
      <c r="E3662" t="s">
        <v>6999</v>
      </c>
      <c r="F3662">
        <v>7841</v>
      </c>
      <c r="G3662" t="s">
        <v>981</v>
      </c>
      <c r="H3662">
        <v>0</v>
      </c>
      <c r="I3662" t="s">
        <v>3730</v>
      </c>
      <c r="J3662" t="s">
        <v>132</v>
      </c>
      <c r="K3662" t="s">
        <v>133</v>
      </c>
      <c r="L3662" t="s">
        <v>6997</v>
      </c>
      <c r="M3662" t="s">
        <v>7000</v>
      </c>
      <c r="P3662" s="31" t="str">
        <f t="shared" si="174"/>
        <v>Progoti Homoeo Hall (Dr.Lotif Ahmmed)</v>
      </c>
    </row>
    <row r="3663" spans="1:16" hidden="1">
      <c r="A3663" t="str">
        <f t="shared" si="172"/>
        <v>67-504</v>
      </c>
      <c r="B3663">
        <f t="shared" si="173"/>
        <v>67</v>
      </c>
      <c r="C3663">
        <v>504</v>
      </c>
      <c r="D3663" t="s">
        <v>9</v>
      </c>
      <c r="E3663" t="s">
        <v>7001</v>
      </c>
      <c r="F3663">
        <v>7842</v>
      </c>
      <c r="G3663" t="s">
        <v>7002</v>
      </c>
      <c r="H3663">
        <v>1734401032</v>
      </c>
      <c r="I3663" t="s">
        <v>3730</v>
      </c>
      <c r="J3663" t="s">
        <v>132</v>
      </c>
      <c r="K3663" t="s">
        <v>138</v>
      </c>
      <c r="L3663" t="s">
        <v>6997</v>
      </c>
      <c r="M3663" t="s">
        <v>7000</v>
      </c>
      <c r="P3663" s="31" t="str">
        <f t="shared" si="174"/>
        <v>R.S Medical Hall (Dr.Sohel Rana)</v>
      </c>
    </row>
    <row r="3664" spans="1:16" hidden="1">
      <c r="A3664" t="str">
        <f t="shared" si="172"/>
        <v>68-504</v>
      </c>
      <c r="B3664">
        <f t="shared" si="173"/>
        <v>68</v>
      </c>
      <c r="C3664">
        <v>504</v>
      </c>
      <c r="D3664" t="s">
        <v>9</v>
      </c>
      <c r="E3664" t="s">
        <v>7066</v>
      </c>
      <c r="F3664">
        <v>7883</v>
      </c>
      <c r="G3664" t="s">
        <v>3925</v>
      </c>
      <c r="H3664">
        <v>1718579398</v>
      </c>
      <c r="I3664" t="s">
        <v>3730</v>
      </c>
      <c r="J3664" t="s">
        <v>397</v>
      </c>
      <c r="K3664" t="s">
        <v>133</v>
      </c>
      <c r="L3664" t="s">
        <v>6997</v>
      </c>
      <c r="M3664" t="s">
        <v>7038</v>
      </c>
      <c r="P3664" s="31" t="str">
        <f t="shared" si="174"/>
        <v>Samiul Homoeo Hall (Dr.Liakat Alli)</v>
      </c>
    </row>
    <row r="3665" spans="1:16" hidden="1">
      <c r="A3665" t="str">
        <f t="shared" si="172"/>
        <v>69-504</v>
      </c>
      <c r="B3665">
        <f t="shared" si="173"/>
        <v>69</v>
      </c>
      <c r="C3665">
        <v>504</v>
      </c>
      <c r="D3665" t="s">
        <v>9</v>
      </c>
      <c r="E3665" t="s">
        <v>7001</v>
      </c>
      <c r="F3665">
        <v>7913</v>
      </c>
      <c r="G3665" t="s">
        <v>196</v>
      </c>
      <c r="H3665">
        <v>171689096</v>
      </c>
      <c r="I3665" t="s">
        <v>3730</v>
      </c>
      <c r="J3665" t="s">
        <v>274</v>
      </c>
      <c r="K3665" t="s">
        <v>133</v>
      </c>
      <c r="L3665" t="s">
        <v>6997</v>
      </c>
      <c r="M3665" t="s">
        <v>1788</v>
      </c>
      <c r="P3665" s="31" t="str">
        <f t="shared" si="174"/>
        <v>Seba Homoeo Hall (Dr.Sohel Rana)</v>
      </c>
    </row>
    <row r="3666" spans="1:16" hidden="1">
      <c r="A3666" t="str">
        <f t="shared" si="172"/>
        <v>70-504</v>
      </c>
      <c r="B3666">
        <f t="shared" si="173"/>
        <v>70</v>
      </c>
      <c r="C3666">
        <v>504</v>
      </c>
      <c r="D3666" t="s">
        <v>9</v>
      </c>
      <c r="E3666" t="s">
        <v>7084</v>
      </c>
      <c r="F3666">
        <v>7902</v>
      </c>
      <c r="G3666" t="s">
        <v>199</v>
      </c>
      <c r="H3666">
        <v>1717424492</v>
      </c>
      <c r="I3666" t="s">
        <v>3730</v>
      </c>
      <c r="J3666" t="s">
        <v>274</v>
      </c>
      <c r="K3666" t="s">
        <v>133</v>
      </c>
      <c r="L3666" t="s">
        <v>6997</v>
      </c>
      <c r="M3666" t="s">
        <v>7057</v>
      </c>
      <c r="P3666" s="31" t="str">
        <f t="shared" si="174"/>
        <v>Sefa Homoeo Hall (Dr.Abu Yusuf)</v>
      </c>
    </row>
    <row r="3667" spans="1:16" hidden="1">
      <c r="A3667" t="str">
        <f t="shared" si="172"/>
        <v>71-504</v>
      </c>
      <c r="B3667">
        <f t="shared" si="173"/>
        <v>71</v>
      </c>
      <c r="C3667">
        <v>504</v>
      </c>
      <c r="D3667" t="s">
        <v>9</v>
      </c>
      <c r="E3667" t="s">
        <v>13411</v>
      </c>
      <c r="F3667">
        <v>11962</v>
      </c>
      <c r="G3667" t="s">
        <v>13412</v>
      </c>
      <c r="H3667">
        <v>1719345026</v>
      </c>
      <c r="I3667" t="s">
        <v>131</v>
      </c>
      <c r="J3667" t="s">
        <v>306</v>
      </c>
      <c r="K3667" t="s">
        <v>133</v>
      </c>
      <c r="L3667" t="s">
        <v>13413</v>
      </c>
      <c r="M3667" t="s">
        <v>13414</v>
      </c>
      <c r="P3667" s="31" t="str">
        <f t="shared" si="174"/>
        <v>Shad Homoeo Hall (Asraful Alom)</v>
      </c>
    </row>
    <row r="3668" spans="1:16" hidden="1">
      <c r="A3668" t="str">
        <f t="shared" si="172"/>
        <v>72-504</v>
      </c>
      <c r="B3668">
        <f t="shared" si="173"/>
        <v>72</v>
      </c>
      <c r="C3668">
        <v>504</v>
      </c>
      <c r="D3668" t="s">
        <v>9</v>
      </c>
      <c r="E3668" t="s">
        <v>7003</v>
      </c>
      <c r="F3668">
        <v>7843</v>
      </c>
      <c r="G3668" t="s">
        <v>7004</v>
      </c>
      <c r="H3668">
        <v>1710217411</v>
      </c>
      <c r="I3668" t="s">
        <v>7005</v>
      </c>
      <c r="J3668" t="s">
        <v>132</v>
      </c>
      <c r="K3668" t="s">
        <v>138</v>
      </c>
      <c r="L3668" t="s">
        <v>6997</v>
      </c>
      <c r="M3668" t="s">
        <v>7000</v>
      </c>
      <c r="P3668" s="31" t="str">
        <f t="shared" si="174"/>
        <v>Shah Oli Ullah Ho Hall (Dr.Keramot Alli)</v>
      </c>
    </row>
    <row r="3669" spans="1:16" hidden="1">
      <c r="A3669" t="str">
        <f t="shared" si="172"/>
        <v>73-504</v>
      </c>
      <c r="B3669">
        <f t="shared" si="173"/>
        <v>73</v>
      </c>
      <c r="C3669">
        <v>504</v>
      </c>
      <c r="D3669" t="s">
        <v>9</v>
      </c>
      <c r="E3669" t="s">
        <v>13418</v>
      </c>
      <c r="F3669">
        <v>11964</v>
      </c>
      <c r="G3669" t="s">
        <v>13419</v>
      </c>
      <c r="H3669">
        <v>1799014761</v>
      </c>
      <c r="I3669" t="s">
        <v>131</v>
      </c>
      <c r="J3669" t="s">
        <v>397</v>
      </c>
      <c r="K3669" t="s">
        <v>133</v>
      </c>
      <c r="L3669" t="s">
        <v>13413</v>
      </c>
      <c r="M3669" t="s">
        <v>13420</v>
      </c>
      <c r="P3669" s="31" t="str">
        <f t="shared" si="174"/>
        <v>Shikha Homoeo Hall (Pulok Kumar Das)</v>
      </c>
    </row>
    <row r="3670" spans="1:16" hidden="1">
      <c r="A3670" t="str">
        <f t="shared" si="172"/>
        <v>74-504</v>
      </c>
      <c r="B3670">
        <f t="shared" si="173"/>
        <v>74</v>
      </c>
      <c r="C3670">
        <v>504</v>
      </c>
      <c r="D3670" t="s">
        <v>9</v>
      </c>
      <c r="E3670" t="s">
        <v>18600</v>
      </c>
      <c r="F3670">
        <v>12796</v>
      </c>
      <c r="G3670" t="s">
        <v>6527</v>
      </c>
      <c r="H3670">
        <v>1930170688</v>
      </c>
      <c r="I3670" t="s">
        <v>10872</v>
      </c>
      <c r="J3670" t="s">
        <v>230</v>
      </c>
      <c r="K3670" t="s">
        <v>1315</v>
      </c>
      <c r="L3670" t="s">
        <v>17678</v>
      </c>
      <c r="M3670" t="s">
        <v>17058</v>
      </c>
      <c r="P3670" s="31" t="str">
        <f t="shared" si="174"/>
        <v>Talukdar Ho Hall (Dr Golam Muktadir)</v>
      </c>
    </row>
    <row r="3671" spans="1:16" hidden="1">
      <c r="A3671" t="str">
        <f t="shared" si="172"/>
        <v>75-504</v>
      </c>
      <c r="B3671">
        <f t="shared" si="173"/>
        <v>75</v>
      </c>
      <c r="C3671">
        <v>504</v>
      </c>
      <c r="D3671" t="s">
        <v>9</v>
      </c>
      <c r="E3671" t="s">
        <v>7073</v>
      </c>
      <c r="F3671">
        <v>7891</v>
      </c>
      <c r="G3671" t="s">
        <v>6836</v>
      </c>
      <c r="H3671">
        <v>1730170688</v>
      </c>
      <c r="I3671" t="s">
        <v>3730</v>
      </c>
      <c r="J3671" t="s">
        <v>230</v>
      </c>
      <c r="K3671" t="s">
        <v>152</v>
      </c>
      <c r="L3671" t="s">
        <v>7014</v>
      </c>
      <c r="M3671" t="s">
        <v>7072</v>
      </c>
      <c r="P3671" s="31" t="str">
        <f t="shared" si="174"/>
        <v>Talukdar Homoeo Hall (Dr.Golam Mokaddir)</v>
      </c>
    </row>
    <row r="3672" spans="1:16" hidden="1">
      <c r="A3672" t="str">
        <f t="shared" si="172"/>
        <v>76-504</v>
      </c>
      <c r="B3672">
        <f t="shared" si="173"/>
        <v>76</v>
      </c>
      <c r="C3672">
        <v>504</v>
      </c>
      <c r="D3672" t="s">
        <v>9</v>
      </c>
      <c r="E3672" t="s">
        <v>16656</v>
      </c>
      <c r="F3672">
        <v>13518</v>
      </c>
      <c r="G3672" t="s">
        <v>16657</v>
      </c>
      <c r="H3672">
        <v>1725356041</v>
      </c>
      <c r="I3672" t="s">
        <v>19074</v>
      </c>
      <c r="J3672" t="s">
        <v>10924</v>
      </c>
      <c r="K3672" t="s">
        <v>1315</v>
      </c>
      <c r="L3672" t="s">
        <v>16650</v>
      </c>
      <c r="M3672" t="s">
        <v>19095</v>
      </c>
      <c r="P3672" s="31" t="str">
        <f t="shared" si="174"/>
        <v>Tanvir  Ho Hall  (Dr Rizaul Karim  Khan)</v>
      </c>
    </row>
    <row r="3673" spans="1:16" hidden="1">
      <c r="A3673" t="str">
        <f t="shared" si="172"/>
        <v>77-504</v>
      </c>
      <c r="B3673">
        <f t="shared" si="173"/>
        <v>77</v>
      </c>
      <c r="C3673">
        <v>504</v>
      </c>
      <c r="D3673" t="s">
        <v>9</v>
      </c>
      <c r="E3673" t="s">
        <v>7018</v>
      </c>
      <c r="F3673">
        <v>7853</v>
      </c>
      <c r="G3673" t="s">
        <v>7019</v>
      </c>
      <c r="H3673">
        <v>1718189759</v>
      </c>
      <c r="I3673" t="s">
        <v>3730</v>
      </c>
      <c r="J3673" t="s">
        <v>132</v>
      </c>
      <c r="K3673" t="s">
        <v>133</v>
      </c>
      <c r="L3673" t="s">
        <v>6997</v>
      </c>
      <c r="M3673" t="s">
        <v>7000</v>
      </c>
      <c r="P3673" s="31" t="str">
        <f t="shared" si="174"/>
        <v>Taohid Honoeo Hall (Dr.Md Bulbul Hossain)</v>
      </c>
    </row>
    <row r="3674" spans="1:16" hidden="1">
      <c r="A3674" t="str">
        <f t="shared" si="172"/>
        <v>78-504</v>
      </c>
      <c r="B3674">
        <f t="shared" si="173"/>
        <v>78</v>
      </c>
      <c r="C3674">
        <v>504</v>
      </c>
      <c r="D3674" t="s">
        <v>9</v>
      </c>
      <c r="E3674" t="s">
        <v>7082</v>
      </c>
      <c r="F3674">
        <v>7901</v>
      </c>
      <c r="G3674" t="s">
        <v>7083</v>
      </c>
      <c r="H3674">
        <v>1719707877</v>
      </c>
      <c r="I3674" t="s">
        <v>3730</v>
      </c>
      <c r="J3674" t="s">
        <v>230</v>
      </c>
      <c r="K3674" t="s">
        <v>133</v>
      </c>
      <c r="L3674" t="s">
        <v>7014</v>
      </c>
      <c r="M3674" t="s">
        <v>7081</v>
      </c>
      <c r="P3674" s="31" t="str">
        <f t="shared" si="174"/>
        <v>Tasin Homoeo Hall (Dr.Abu Bakkar Siddik)</v>
      </c>
    </row>
    <row r="3675" spans="1:16" hidden="1">
      <c r="A3675" t="str">
        <f t="shared" si="172"/>
        <v>79-504</v>
      </c>
      <c r="B3675">
        <f t="shared" si="173"/>
        <v>79</v>
      </c>
      <c r="C3675">
        <v>504</v>
      </c>
      <c r="D3675" t="s">
        <v>9</v>
      </c>
      <c r="E3675" t="s">
        <v>17059</v>
      </c>
      <c r="F3675">
        <v>13689</v>
      </c>
      <c r="G3675" t="s">
        <v>17060</v>
      </c>
      <c r="H3675">
        <v>1742409996</v>
      </c>
      <c r="I3675" t="s">
        <v>131</v>
      </c>
      <c r="J3675" t="s">
        <v>306</v>
      </c>
      <c r="K3675" t="s">
        <v>133</v>
      </c>
      <c r="L3675" t="s">
        <v>17061</v>
      </c>
      <c r="M3675" t="s">
        <v>17062</v>
      </c>
      <c r="P3675" s="31" t="str">
        <f t="shared" si="174"/>
        <v>Tohamoni Ho Hall  (Dr Rizaul Karim)</v>
      </c>
    </row>
    <row r="3676" spans="1:16" hidden="1">
      <c r="A3676" t="str">
        <f t="shared" si="172"/>
        <v>80-504</v>
      </c>
      <c r="B3676">
        <f t="shared" si="173"/>
        <v>80</v>
      </c>
      <c r="C3676">
        <v>504</v>
      </c>
      <c r="D3676" t="s">
        <v>9</v>
      </c>
      <c r="E3676" t="s">
        <v>18601</v>
      </c>
      <c r="F3676">
        <v>12790</v>
      </c>
      <c r="G3676" t="s">
        <v>15108</v>
      </c>
      <c r="H3676">
        <v>1728975922</v>
      </c>
      <c r="I3676" t="s">
        <v>10872</v>
      </c>
      <c r="J3676" t="s">
        <v>230</v>
      </c>
      <c r="K3676" t="s">
        <v>1315</v>
      </c>
      <c r="L3676" t="s">
        <v>17678</v>
      </c>
      <c r="M3676" t="s">
        <v>17063</v>
      </c>
      <c r="P3676" s="31" t="str">
        <f t="shared" si="174"/>
        <v>Ummi Habiba Homoeo Chiktsha Loy (Dr Sofiquil Islam)</v>
      </c>
    </row>
    <row r="3677" spans="1:16" hidden="1">
      <c r="A3677" t="str">
        <f t="shared" si="172"/>
        <v>81-504</v>
      </c>
      <c r="B3677">
        <f t="shared" si="173"/>
        <v>81</v>
      </c>
      <c r="C3677">
        <v>504</v>
      </c>
      <c r="D3677" t="s">
        <v>9</v>
      </c>
      <c r="E3677" t="s">
        <v>15112</v>
      </c>
      <c r="F3677">
        <v>12792</v>
      </c>
      <c r="G3677" t="s">
        <v>15113</v>
      </c>
      <c r="H3677">
        <v>1713714644</v>
      </c>
      <c r="I3677" t="s">
        <v>10872</v>
      </c>
      <c r="J3677" t="s">
        <v>9570</v>
      </c>
      <c r="K3677" t="s">
        <v>1315</v>
      </c>
      <c r="L3677" t="s">
        <v>15114</v>
      </c>
      <c r="M3677" t="s">
        <v>17055</v>
      </c>
      <c r="P3677" s="31" t="str">
        <f t="shared" si="174"/>
        <v>Vim Homoeo Hall (Dr Bimol Sarkar)</v>
      </c>
    </row>
    <row r="3678" spans="1:16" hidden="1">
      <c r="A3678" t="str">
        <f t="shared" si="172"/>
        <v>1-511</v>
      </c>
      <c r="B3678">
        <f t="shared" si="173"/>
        <v>1</v>
      </c>
      <c r="C3678">
        <v>511</v>
      </c>
      <c r="D3678" t="s">
        <v>17162</v>
      </c>
      <c r="E3678" t="s">
        <v>10775</v>
      </c>
      <c r="F3678">
        <v>14426</v>
      </c>
      <c r="G3678" t="s">
        <v>312</v>
      </c>
      <c r="H3678">
        <v>1713599549</v>
      </c>
      <c r="I3678" t="s">
        <v>131</v>
      </c>
      <c r="J3678" t="s">
        <v>2596</v>
      </c>
      <c r="K3678" t="s">
        <v>133</v>
      </c>
      <c r="L3678" t="s">
        <v>18920</v>
      </c>
      <c r="M3678" t="s">
        <v>18921</v>
      </c>
      <c r="P3678" s="31" t="str">
        <f t="shared" si="174"/>
        <v>Adorsho Homoeo Hall (Dr.Lotfur Rahman)</v>
      </c>
    </row>
    <row r="3679" spans="1:16" hidden="1">
      <c r="A3679" t="str">
        <f t="shared" si="172"/>
        <v>2-511</v>
      </c>
      <c r="B3679">
        <f t="shared" si="173"/>
        <v>2</v>
      </c>
      <c r="C3679">
        <v>511</v>
      </c>
      <c r="D3679" t="s">
        <v>17162</v>
      </c>
      <c r="E3679" t="s">
        <v>8942</v>
      </c>
      <c r="F3679">
        <v>14460</v>
      </c>
      <c r="G3679" t="s">
        <v>8943</v>
      </c>
      <c r="H3679">
        <v>1921862503</v>
      </c>
      <c r="I3679" t="s">
        <v>1311</v>
      </c>
      <c r="J3679" t="s">
        <v>306</v>
      </c>
      <c r="K3679" t="s">
        <v>133</v>
      </c>
      <c r="L3679" t="s">
        <v>7582</v>
      </c>
      <c r="M3679" t="s">
        <v>8944</v>
      </c>
      <c r="P3679" s="31" t="str">
        <f t="shared" si="174"/>
        <v>Ahabi Homoeo Hall (Dr.Bhidan Chanra Dhor)</v>
      </c>
    </row>
    <row r="3680" spans="1:16" hidden="1">
      <c r="A3680" t="str">
        <f t="shared" si="172"/>
        <v>3-511</v>
      </c>
      <c r="B3680">
        <f t="shared" si="173"/>
        <v>3</v>
      </c>
      <c r="C3680">
        <v>511</v>
      </c>
      <c r="D3680" t="s">
        <v>17162</v>
      </c>
      <c r="E3680" t="s">
        <v>10682</v>
      </c>
      <c r="F3680">
        <v>14431</v>
      </c>
      <c r="G3680" t="s">
        <v>10683</v>
      </c>
      <c r="H3680">
        <v>1789829212</v>
      </c>
      <c r="I3680" t="s">
        <v>131</v>
      </c>
      <c r="J3680" t="s">
        <v>2596</v>
      </c>
      <c r="K3680" t="s">
        <v>133</v>
      </c>
      <c r="L3680" t="s">
        <v>18922</v>
      </c>
      <c r="M3680" t="s">
        <v>19096</v>
      </c>
      <c r="P3680" s="31" t="str">
        <f t="shared" si="174"/>
        <v>Akondhu Homoeo Hall (Dr. Rasedujaman Akondhu)</v>
      </c>
    </row>
    <row r="3681" spans="1:16" hidden="1">
      <c r="A3681" t="str">
        <f t="shared" si="172"/>
        <v>4-511</v>
      </c>
      <c r="B3681">
        <f t="shared" si="173"/>
        <v>4</v>
      </c>
      <c r="C3681">
        <v>511</v>
      </c>
      <c r="D3681" t="s">
        <v>17162</v>
      </c>
      <c r="E3681" t="s">
        <v>6394</v>
      </c>
      <c r="F3681">
        <v>7500</v>
      </c>
      <c r="G3681" t="s">
        <v>5149</v>
      </c>
      <c r="H3681">
        <v>1713533432</v>
      </c>
      <c r="I3681" t="s">
        <v>131</v>
      </c>
      <c r="J3681" t="s">
        <v>132</v>
      </c>
      <c r="K3681" t="s">
        <v>138</v>
      </c>
      <c r="L3681" t="s">
        <v>6368</v>
      </c>
      <c r="M3681" t="s">
        <v>6395</v>
      </c>
      <c r="P3681" s="31" t="str">
        <f t="shared" si="174"/>
        <v>Al -Amin Homoeo Hall (Dr. Samdani)</v>
      </c>
    </row>
    <row r="3682" spans="1:16" hidden="1">
      <c r="A3682" t="str">
        <f t="shared" si="172"/>
        <v>5-511</v>
      </c>
      <c r="B3682">
        <f t="shared" si="173"/>
        <v>5</v>
      </c>
      <c r="C3682">
        <v>511</v>
      </c>
      <c r="D3682" t="s">
        <v>17162</v>
      </c>
      <c r="E3682" t="s">
        <v>9730</v>
      </c>
      <c r="F3682">
        <v>14418</v>
      </c>
      <c r="G3682" t="s">
        <v>7873</v>
      </c>
      <c r="H3682">
        <v>1952814180</v>
      </c>
      <c r="I3682" t="s">
        <v>131</v>
      </c>
      <c r="K3682" t="s">
        <v>133</v>
      </c>
      <c r="L3682" t="s">
        <v>7582</v>
      </c>
      <c r="M3682" t="s">
        <v>7583</v>
      </c>
      <c r="P3682" s="31" t="str">
        <f t="shared" si="174"/>
        <v>Al-Amin Homoeo Hall (Dr.Md.Kari Amdhadul Haque)</v>
      </c>
    </row>
    <row r="3683" spans="1:16" hidden="1">
      <c r="A3683" t="str">
        <f t="shared" si="172"/>
        <v>6-511</v>
      </c>
      <c r="B3683">
        <f t="shared" si="173"/>
        <v>6</v>
      </c>
      <c r="C3683">
        <v>511</v>
      </c>
      <c r="D3683" t="s">
        <v>17162</v>
      </c>
      <c r="E3683" t="s">
        <v>9307</v>
      </c>
      <c r="F3683">
        <v>14453</v>
      </c>
      <c r="G3683" t="s">
        <v>9308</v>
      </c>
      <c r="H3683">
        <v>1721084925</v>
      </c>
      <c r="I3683" t="s">
        <v>131</v>
      </c>
      <c r="J3683" t="s">
        <v>132</v>
      </c>
      <c r="K3683" t="s">
        <v>133</v>
      </c>
      <c r="L3683" t="s">
        <v>9309</v>
      </c>
      <c r="M3683" t="s">
        <v>9309</v>
      </c>
      <c r="P3683" s="31" t="str">
        <f t="shared" si="174"/>
        <v>Alom Harbal And Homoeo (Dr. Khurshed Alom)</v>
      </c>
    </row>
    <row r="3684" spans="1:16" hidden="1">
      <c r="A3684" t="str">
        <f t="shared" si="172"/>
        <v>7-511</v>
      </c>
      <c r="B3684">
        <f t="shared" si="173"/>
        <v>7</v>
      </c>
      <c r="C3684">
        <v>511</v>
      </c>
      <c r="D3684" t="s">
        <v>17162</v>
      </c>
      <c r="E3684" t="s">
        <v>1398</v>
      </c>
      <c r="F3684">
        <v>4508</v>
      </c>
      <c r="G3684" t="s">
        <v>1399</v>
      </c>
      <c r="H3684">
        <v>1745859276</v>
      </c>
      <c r="I3684" t="s">
        <v>1396</v>
      </c>
      <c r="J3684" t="s">
        <v>306</v>
      </c>
      <c r="K3684" t="s">
        <v>133</v>
      </c>
      <c r="L3684" t="s">
        <v>1459</v>
      </c>
      <c r="M3684" t="s">
        <v>1460</v>
      </c>
      <c r="P3684" s="31" t="str">
        <f t="shared" si="174"/>
        <v>Aminul Homoeo Hall (Dr. Aminul Islam)</v>
      </c>
    </row>
    <row r="3685" spans="1:16" hidden="1">
      <c r="A3685" t="str">
        <f t="shared" si="172"/>
        <v>8-511</v>
      </c>
      <c r="B3685">
        <f t="shared" si="173"/>
        <v>8</v>
      </c>
      <c r="C3685">
        <v>511</v>
      </c>
      <c r="D3685" t="s">
        <v>17162</v>
      </c>
      <c r="E3685" t="s">
        <v>1379</v>
      </c>
      <c r="F3685">
        <v>14915</v>
      </c>
      <c r="G3685" t="s">
        <v>1380</v>
      </c>
      <c r="H3685">
        <v>1818609226</v>
      </c>
      <c r="I3685" t="s">
        <v>1311</v>
      </c>
      <c r="J3685" t="s">
        <v>10889</v>
      </c>
      <c r="K3685" t="s">
        <v>133</v>
      </c>
      <c r="L3685" t="s">
        <v>10705</v>
      </c>
      <c r="M3685" t="s">
        <v>1378</v>
      </c>
      <c r="P3685" s="31" t="str">
        <f t="shared" si="174"/>
        <v>Anhar Homoeo Hall (Dr.Jahid)</v>
      </c>
    </row>
    <row r="3686" spans="1:16" hidden="1">
      <c r="A3686" t="str">
        <f t="shared" si="172"/>
        <v>9-511</v>
      </c>
      <c r="B3686">
        <f t="shared" si="173"/>
        <v>9</v>
      </c>
      <c r="C3686">
        <v>511</v>
      </c>
      <c r="D3686" t="s">
        <v>17162</v>
      </c>
      <c r="E3686" t="s">
        <v>9333</v>
      </c>
      <c r="F3686">
        <v>14462</v>
      </c>
      <c r="G3686" t="s">
        <v>9334</v>
      </c>
      <c r="H3686">
        <v>1993426716</v>
      </c>
      <c r="I3686" t="s">
        <v>131</v>
      </c>
      <c r="J3686" t="s">
        <v>172</v>
      </c>
      <c r="K3686" t="s">
        <v>133</v>
      </c>
      <c r="L3686" t="s">
        <v>7582</v>
      </c>
      <c r="M3686" t="s">
        <v>9319</v>
      </c>
      <c r="P3686" s="31" t="str">
        <f t="shared" si="174"/>
        <v>Anis Homoeo Hall (Dr. Anis Khan)</v>
      </c>
    </row>
    <row r="3687" spans="1:16" hidden="1">
      <c r="A3687" t="str">
        <f t="shared" si="172"/>
        <v>10-511</v>
      </c>
      <c r="B3687">
        <f t="shared" si="173"/>
        <v>10</v>
      </c>
      <c r="C3687">
        <v>511</v>
      </c>
      <c r="D3687" t="s">
        <v>17162</v>
      </c>
      <c r="E3687" t="s">
        <v>10686</v>
      </c>
      <c r="F3687">
        <v>14423</v>
      </c>
      <c r="G3687" t="s">
        <v>10687</v>
      </c>
      <c r="H3687">
        <v>1933428685</v>
      </c>
      <c r="I3687" t="s">
        <v>131</v>
      </c>
      <c r="J3687" t="s">
        <v>2596</v>
      </c>
      <c r="K3687" t="s">
        <v>133</v>
      </c>
      <c r="L3687" t="s">
        <v>18924</v>
      </c>
      <c r="M3687" t="s">
        <v>18925</v>
      </c>
      <c r="P3687" s="31" t="str">
        <f t="shared" si="174"/>
        <v>Anjoli Homoeo Hall (Dr. Dhilip Kumar Sarkar ( Tito))</v>
      </c>
    </row>
    <row r="3688" spans="1:16" hidden="1">
      <c r="A3688" t="str">
        <f t="shared" si="172"/>
        <v>11-511</v>
      </c>
      <c r="B3688">
        <f t="shared" si="173"/>
        <v>11</v>
      </c>
      <c r="C3688">
        <v>511</v>
      </c>
      <c r="D3688" t="s">
        <v>17162</v>
      </c>
      <c r="E3688" t="s">
        <v>9901</v>
      </c>
      <c r="F3688">
        <v>14405</v>
      </c>
      <c r="G3688" t="s">
        <v>9902</v>
      </c>
      <c r="H3688">
        <v>1712457315</v>
      </c>
      <c r="I3688" t="s">
        <v>131</v>
      </c>
      <c r="K3688" t="s">
        <v>152</v>
      </c>
      <c r="L3688" t="s">
        <v>9903</v>
      </c>
      <c r="M3688" t="s">
        <v>9904</v>
      </c>
      <c r="P3688" s="31" t="str">
        <f t="shared" si="174"/>
        <v>Arjun Homoeo Hall (Dr.Nepal Chandra Ray)</v>
      </c>
    </row>
    <row r="3689" spans="1:16" hidden="1">
      <c r="A3689" t="str">
        <f t="shared" si="172"/>
        <v>12-511</v>
      </c>
      <c r="B3689">
        <f t="shared" si="173"/>
        <v>12</v>
      </c>
      <c r="C3689">
        <v>511</v>
      </c>
      <c r="D3689" t="s">
        <v>17162</v>
      </c>
      <c r="E3689" t="s">
        <v>10050</v>
      </c>
      <c r="F3689">
        <v>13739</v>
      </c>
      <c r="G3689" t="s">
        <v>16712</v>
      </c>
      <c r="H3689">
        <v>1716773103</v>
      </c>
      <c r="I3689" t="s">
        <v>4699</v>
      </c>
      <c r="J3689" t="s">
        <v>10889</v>
      </c>
      <c r="K3689" t="s">
        <v>152</v>
      </c>
      <c r="L3689" t="s">
        <v>10051</v>
      </c>
      <c r="M3689" t="s">
        <v>19097</v>
      </c>
      <c r="P3689" s="31" t="str">
        <f t="shared" si="174"/>
        <v>Bhowmik Pharmacy (Dr.Premangshu Bhowmik)</v>
      </c>
    </row>
    <row r="3690" spans="1:16" hidden="1">
      <c r="A3690" t="str">
        <f t="shared" si="172"/>
        <v>13-511</v>
      </c>
      <c r="B3690">
        <f t="shared" si="173"/>
        <v>13</v>
      </c>
      <c r="C3690">
        <v>511</v>
      </c>
      <c r="D3690" t="s">
        <v>17162</v>
      </c>
      <c r="E3690" t="s">
        <v>10672</v>
      </c>
      <c r="F3690">
        <v>14439</v>
      </c>
      <c r="G3690" t="s">
        <v>10673</v>
      </c>
      <c r="H3690">
        <v>1827481960</v>
      </c>
      <c r="I3690" t="s">
        <v>131</v>
      </c>
      <c r="J3690" t="s">
        <v>2596</v>
      </c>
      <c r="K3690" t="s">
        <v>138</v>
      </c>
      <c r="L3690" t="s">
        <v>18926</v>
      </c>
      <c r="M3690" t="s">
        <v>18927</v>
      </c>
      <c r="P3690" s="31" t="str">
        <f t="shared" si="174"/>
        <v>Bismillah Homoeo Center - 3 (Dr. Md. Kamrul Islam)</v>
      </c>
    </row>
    <row r="3691" spans="1:16" hidden="1">
      <c r="A3691" t="str">
        <f t="shared" si="172"/>
        <v>14-511</v>
      </c>
      <c r="B3691">
        <f t="shared" si="173"/>
        <v>14</v>
      </c>
      <c r="C3691">
        <v>511</v>
      </c>
      <c r="D3691" t="s">
        <v>17162</v>
      </c>
      <c r="E3691" t="s">
        <v>7656</v>
      </c>
      <c r="F3691">
        <v>14454</v>
      </c>
      <c r="G3691" t="s">
        <v>460</v>
      </c>
      <c r="H3691">
        <v>1760232801</v>
      </c>
      <c r="I3691" t="s">
        <v>131</v>
      </c>
      <c r="K3691" t="s">
        <v>133</v>
      </c>
      <c r="L3691" t="s">
        <v>7582</v>
      </c>
      <c r="M3691" t="s">
        <v>7657</v>
      </c>
      <c r="P3691" s="31" t="str">
        <f t="shared" si="174"/>
        <v>Bismillah Homoeo Hall (Dr.Md. Akter Hossen)</v>
      </c>
    </row>
    <row r="3692" spans="1:16" hidden="1">
      <c r="A3692" t="str">
        <f t="shared" si="172"/>
        <v>15-511</v>
      </c>
      <c r="B3692">
        <f t="shared" si="173"/>
        <v>15</v>
      </c>
      <c r="C3692">
        <v>511</v>
      </c>
      <c r="D3692" t="s">
        <v>17162</v>
      </c>
      <c r="E3692" t="s">
        <v>10662</v>
      </c>
      <c r="F3692">
        <v>14437</v>
      </c>
      <c r="G3692" t="s">
        <v>10663</v>
      </c>
      <c r="H3692">
        <v>1758590198</v>
      </c>
      <c r="I3692" t="s">
        <v>131</v>
      </c>
      <c r="J3692" t="s">
        <v>2596</v>
      </c>
      <c r="K3692" t="s">
        <v>152</v>
      </c>
      <c r="L3692" t="s">
        <v>7582</v>
      </c>
      <c r="M3692" t="s">
        <v>18928</v>
      </c>
      <c r="P3692" s="31" t="str">
        <f t="shared" si="174"/>
        <v>Bismillah Homoeo Hall ( 2) (Dr. Golam Mustafa)</v>
      </c>
    </row>
    <row r="3693" spans="1:16" hidden="1">
      <c r="A3693" t="str">
        <f t="shared" si="172"/>
        <v>16-511</v>
      </c>
      <c r="B3693">
        <f t="shared" si="173"/>
        <v>16</v>
      </c>
      <c r="C3693">
        <v>511</v>
      </c>
      <c r="D3693" t="s">
        <v>17162</v>
      </c>
      <c r="E3693" t="s">
        <v>17163</v>
      </c>
      <c r="F3693">
        <v>4468</v>
      </c>
      <c r="G3693" t="s">
        <v>17164</v>
      </c>
      <c r="H3693">
        <v>1725204512</v>
      </c>
      <c r="I3693" t="s">
        <v>247</v>
      </c>
      <c r="J3693" t="s">
        <v>172</v>
      </c>
      <c r="K3693" t="s">
        <v>133</v>
      </c>
      <c r="L3693" t="s">
        <v>1369</v>
      </c>
      <c r="M3693" t="s">
        <v>1378</v>
      </c>
      <c r="P3693" s="31" t="str">
        <f t="shared" si="174"/>
        <v>Bissmilla Homoeo Hall (Dr. Samiul)</v>
      </c>
    </row>
    <row r="3694" spans="1:16" hidden="1">
      <c r="A3694" t="str">
        <f t="shared" si="172"/>
        <v>17-511</v>
      </c>
      <c r="B3694">
        <f t="shared" si="173"/>
        <v>17</v>
      </c>
      <c r="C3694">
        <v>511</v>
      </c>
      <c r="D3694" t="s">
        <v>17162</v>
      </c>
      <c r="E3694" t="s">
        <v>9783</v>
      </c>
      <c r="F3694">
        <v>14403</v>
      </c>
      <c r="G3694" t="s">
        <v>9784</v>
      </c>
      <c r="H3694">
        <v>1721143540</v>
      </c>
      <c r="I3694" t="s">
        <v>131</v>
      </c>
      <c r="J3694" t="s">
        <v>2596</v>
      </c>
      <c r="K3694" t="s">
        <v>133</v>
      </c>
      <c r="L3694" t="s">
        <v>7582</v>
      </c>
      <c r="M3694" t="s">
        <v>18929</v>
      </c>
      <c r="P3694" s="31" t="str">
        <f t="shared" si="174"/>
        <v>Burmon Homoeo Hall (Dr.Babul Chandra Burmon)</v>
      </c>
    </row>
    <row r="3695" spans="1:16" hidden="1">
      <c r="A3695" t="str">
        <f t="shared" si="172"/>
        <v>18-511</v>
      </c>
      <c r="B3695">
        <f t="shared" si="173"/>
        <v>18</v>
      </c>
      <c r="C3695">
        <v>511</v>
      </c>
      <c r="D3695" t="s">
        <v>17162</v>
      </c>
      <c r="E3695" t="s">
        <v>7581</v>
      </c>
      <c r="F3695">
        <v>14482</v>
      </c>
      <c r="G3695" t="s">
        <v>226</v>
      </c>
      <c r="H3695">
        <v>1876221112</v>
      </c>
      <c r="I3695" t="s">
        <v>131</v>
      </c>
      <c r="K3695" t="s">
        <v>133</v>
      </c>
      <c r="L3695" t="s">
        <v>7582</v>
      </c>
      <c r="M3695" t="s">
        <v>7583</v>
      </c>
      <c r="P3695" s="31" t="str">
        <f t="shared" si="174"/>
        <v>Cure Homoeo Hall (Dr.Atiqur Rahman)</v>
      </c>
    </row>
    <row r="3696" spans="1:16" hidden="1">
      <c r="A3696" t="str">
        <f t="shared" si="172"/>
        <v>19-511</v>
      </c>
      <c r="B3696">
        <f t="shared" si="173"/>
        <v>19</v>
      </c>
      <c r="C3696">
        <v>511</v>
      </c>
      <c r="D3696" t="s">
        <v>17162</v>
      </c>
      <c r="E3696" t="s">
        <v>9363</v>
      </c>
      <c r="F3696">
        <v>14468</v>
      </c>
      <c r="G3696" t="s">
        <v>5175</v>
      </c>
      <c r="H3696">
        <v>1724101756</v>
      </c>
      <c r="I3696" t="s">
        <v>131</v>
      </c>
      <c r="J3696" t="s">
        <v>230</v>
      </c>
      <c r="K3696" t="s">
        <v>138</v>
      </c>
      <c r="L3696" t="s">
        <v>9364</v>
      </c>
      <c r="M3696" t="s">
        <v>7582</v>
      </c>
      <c r="P3696" s="31" t="str">
        <f t="shared" si="174"/>
        <v>Datta Homoeo Hall (Dr. Himangsu Kumar Datta)</v>
      </c>
    </row>
    <row r="3697" spans="1:16" hidden="1">
      <c r="A3697" t="str">
        <f t="shared" si="172"/>
        <v>20-511</v>
      </c>
      <c r="B3697">
        <f t="shared" si="173"/>
        <v>20</v>
      </c>
      <c r="C3697">
        <v>511</v>
      </c>
      <c r="D3697" t="s">
        <v>17162</v>
      </c>
      <c r="E3697" t="s">
        <v>7661</v>
      </c>
      <c r="F3697">
        <v>14456</v>
      </c>
      <c r="G3697" t="s">
        <v>7662</v>
      </c>
      <c r="H3697">
        <v>1721842601</v>
      </c>
      <c r="I3697" t="s">
        <v>131</v>
      </c>
      <c r="K3697" t="s">
        <v>133</v>
      </c>
      <c r="L3697" t="s">
        <v>7582</v>
      </c>
      <c r="M3697" t="s">
        <v>7663</v>
      </c>
      <c r="P3697" s="31" t="str">
        <f t="shared" si="174"/>
        <v>Datto Homoeo Hall (Dr.Omul Kumar Datto)</v>
      </c>
    </row>
    <row r="3698" spans="1:16" hidden="1">
      <c r="A3698" t="str">
        <f t="shared" si="172"/>
        <v>21-511</v>
      </c>
      <c r="B3698">
        <f t="shared" si="173"/>
        <v>21</v>
      </c>
      <c r="C3698">
        <v>511</v>
      </c>
      <c r="D3698" t="s">
        <v>17162</v>
      </c>
      <c r="E3698" t="s">
        <v>17387</v>
      </c>
      <c r="F3698">
        <v>14483</v>
      </c>
      <c r="G3698" t="s">
        <v>6289</v>
      </c>
      <c r="H3698">
        <v>1711667717</v>
      </c>
      <c r="I3698" t="s">
        <v>1311</v>
      </c>
      <c r="J3698" t="s">
        <v>10889</v>
      </c>
      <c r="K3698" t="s">
        <v>138</v>
      </c>
      <c r="L3698" t="s">
        <v>7582</v>
      </c>
      <c r="M3698" t="s">
        <v>17388</v>
      </c>
      <c r="P3698" s="31" t="str">
        <f t="shared" si="174"/>
        <v>Desh Homoeo Hall (Dr.Md.Din Islam)</v>
      </c>
    </row>
    <row r="3699" spans="1:16" hidden="1">
      <c r="A3699" t="str">
        <f t="shared" si="172"/>
        <v>22-511</v>
      </c>
      <c r="B3699">
        <f t="shared" si="173"/>
        <v>22</v>
      </c>
      <c r="C3699">
        <v>511</v>
      </c>
      <c r="D3699" t="s">
        <v>17162</v>
      </c>
      <c r="E3699" t="s">
        <v>3529</v>
      </c>
      <c r="F3699">
        <v>5810</v>
      </c>
      <c r="G3699" t="s">
        <v>3530</v>
      </c>
      <c r="H3699">
        <v>1717924589</v>
      </c>
      <c r="I3699" t="s">
        <v>131</v>
      </c>
      <c r="J3699" t="s">
        <v>306</v>
      </c>
      <c r="K3699" t="s">
        <v>138</v>
      </c>
      <c r="L3699" t="s">
        <v>3523</v>
      </c>
      <c r="M3699" t="s">
        <v>3531</v>
      </c>
      <c r="P3699" s="31" t="str">
        <f t="shared" si="174"/>
        <v>Desita Homoeo Hall (Dr. Nurulla)</v>
      </c>
    </row>
    <row r="3700" spans="1:16" hidden="1">
      <c r="A3700" t="str">
        <f t="shared" si="172"/>
        <v>23-511</v>
      </c>
      <c r="B3700">
        <f t="shared" si="173"/>
        <v>23</v>
      </c>
      <c r="C3700">
        <v>511</v>
      </c>
      <c r="D3700" t="s">
        <v>17162</v>
      </c>
      <c r="E3700" t="s">
        <v>9352</v>
      </c>
      <c r="F3700">
        <v>14472</v>
      </c>
      <c r="G3700" t="s">
        <v>5982</v>
      </c>
      <c r="H3700" t="s">
        <v>9353</v>
      </c>
      <c r="I3700" t="s">
        <v>131</v>
      </c>
      <c r="J3700" t="s">
        <v>397</v>
      </c>
      <c r="K3700" t="s">
        <v>138</v>
      </c>
      <c r="L3700" t="s">
        <v>9314</v>
      </c>
      <c r="M3700" t="s">
        <v>9314</v>
      </c>
      <c r="P3700" s="31" t="str">
        <f t="shared" si="174"/>
        <v>Dipok Homoeo Hall (Dr. Khogen Podder)</v>
      </c>
    </row>
    <row r="3701" spans="1:16" hidden="1">
      <c r="A3701" t="str">
        <f t="shared" si="172"/>
        <v>24-511</v>
      </c>
      <c r="B3701">
        <f t="shared" si="173"/>
        <v>24</v>
      </c>
      <c r="C3701">
        <v>511</v>
      </c>
      <c r="D3701" t="s">
        <v>17162</v>
      </c>
      <c r="E3701" t="s">
        <v>9344</v>
      </c>
      <c r="F3701">
        <v>14478</v>
      </c>
      <c r="G3701" t="s">
        <v>7539</v>
      </c>
      <c r="H3701">
        <v>1721239274</v>
      </c>
      <c r="I3701" t="s">
        <v>131</v>
      </c>
      <c r="J3701" t="s">
        <v>172</v>
      </c>
      <c r="K3701" t="s">
        <v>133</v>
      </c>
      <c r="L3701" t="s">
        <v>9340</v>
      </c>
      <c r="M3701" t="s">
        <v>8758</v>
      </c>
      <c r="P3701" s="31" t="str">
        <f t="shared" si="174"/>
        <v>Doctors Homoeo Hall (Dr. Oruna Vottacharjo)</v>
      </c>
    </row>
    <row r="3702" spans="1:16" hidden="1">
      <c r="A3702" t="str">
        <f t="shared" si="172"/>
        <v>25-511</v>
      </c>
      <c r="B3702">
        <f t="shared" si="173"/>
        <v>25</v>
      </c>
      <c r="C3702">
        <v>511</v>
      </c>
      <c r="D3702" t="s">
        <v>17162</v>
      </c>
      <c r="E3702" t="s">
        <v>9917</v>
      </c>
      <c r="F3702">
        <v>14433</v>
      </c>
      <c r="G3702" t="s">
        <v>9918</v>
      </c>
      <c r="H3702">
        <v>1934625474</v>
      </c>
      <c r="I3702" t="s">
        <v>131</v>
      </c>
      <c r="K3702" t="s">
        <v>152</v>
      </c>
      <c r="L3702" t="s">
        <v>18930</v>
      </c>
      <c r="M3702" t="s">
        <v>19098</v>
      </c>
      <c r="P3702" s="31" t="str">
        <f t="shared" si="174"/>
        <v>Drubo Homoeo Hall (Dr. Pijus Kanti Sarkar)</v>
      </c>
    </row>
    <row r="3703" spans="1:16" hidden="1">
      <c r="A3703" t="str">
        <f t="shared" si="172"/>
        <v>26-511</v>
      </c>
      <c r="B3703">
        <f t="shared" si="173"/>
        <v>26</v>
      </c>
      <c r="C3703">
        <v>511</v>
      </c>
      <c r="D3703" t="s">
        <v>17162</v>
      </c>
      <c r="E3703" t="s">
        <v>9906</v>
      </c>
      <c r="F3703">
        <v>14407</v>
      </c>
      <c r="G3703" t="s">
        <v>9907</v>
      </c>
      <c r="H3703">
        <v>1724101756</v>
      </c>
      <c r="I3703" t="s">
        <v>131</v>
      </c>
      <c r="K3703" t="s">
        <v>133</v>
      </c>
      <c r="L3703" t="s">
        <v>9903</v>
      </c>
      <c r="M3703" t="s">
        <v>9904</v>
      </c>
      <c r="P3703" s="31" t="str">
        <f t="shared" si="174"/>
        <v>Dutta Homoeo Hall-4 (Dr.Himangsho Kumar Dutta)</v>
      </c>
    </row>
    <row r="3704" spans="1:16" hidden="1">
      <c r="A3704" t="str">
        <f t="shared" si="172"/>
        <v>27-511</v>
      </c>
      <c r="B3704">
        <f t="shared" si="173"/>
        <v>27</v>
      </c>
      <c r="C3704">
        <v>511</v>
      </c>
      <c r="D3704" t="s">
        <v>17162</v>
      </c>
      <c r="E3704" t="s">
        <v>1414</v>
      </c>
      <c r="F3704">
        <v>14917</v>
      </c>
      <c r="G3704" t="s">
        <v>1415</v>
      </c>
      <c r="H3704">
        <v>1715111021</v>
      </c>
      <c r="I3704" t="s">
        <v>1311</v>
      </c>
      <c r="J3704" t="s">
        <v>10889</v>
      </c>
      <c r="K3704" t="s">
        <v>133</v>
      </c>
      <c r="L3704" t="s">
        <v>1416</v>
      </c>
      <c r="M3704" t="s">
        <v>1416</v>
      </c>
      <c r="P3704" s="31" t="str">
        <f t="shared" si="174"/>
        <v>Fahad Homoeo Hall (Dr. M.A Jolil Sarker)</v>
      </c>
    </row>
    <row r="3705" spans="1:16" hidden="1">
      <c r="A3705" t="str">
        <f t="shared" si="172"/>
        <v>28-511</v>
      </c>
      <c r="B3705">
        <f t="shared" si="173"/>
        <v>28</v>
      </c>
      <c r="C3705">
        <v>511</v>
      </c>
      <c r="D3705" t="s">
        <v>17162</v>
      </c>
      <c r="E3705" t="s">
        <v>9912</v>
      </c>
      <c r="F3705">
        <v>14410</v>
      </c>
      <c r="G3705" t="s">
        <v>9913</v>
      </c>
      <c r="H3705">
        <v>1923570600</v>
      </c>
      <c r="I3705" t="s">
        <v>131</v>
      </c>
      <c r="K3705" t="s">
        <v>152</v>
      </c>
      <c r="L3705" t="s">
        <v>9903</v>
      </c>
      <c r="M3705" t="s">
        <v>9904</v>
      </c>
      <c r="P3705" s="31" t="str">
        <f t="shared" si="174"/>
        <v>Gandha Homoeo Hall (Dr.Runjit)</v>
      </c>
    </row>
    <row r="3706" spans="1:16" hidden="1">
      <c r="A3706" t="str">
        <f t="shared" si="172"/>
        <v>29-511</v>
      </c>
      <c r="B3706">
        <f t="shared" si="173"/>
        <v>29</v>
      </c>
      <c r="C3706">
        <v>511</v>
      </c>
      <c r="D3706" t="s">
        <v>17162</v>
      </c>
      <c r="E3706" t="s">
        <v>9326</v>
      </c>
      <c r="F3706">
        <v>14449</v>
      </c>
      <c r="G3706" t="s">
        <v>9327</v>
      </c>
      <c r="H3706">
        <v>1991718777</v>
      </c>
      <c r="I3706" t="s">
        <v>131</v>
      </c>
      <c r="J3706" t="s">
        <v>132</v>
      </c>
      <c r="K3706" t="s">
        <v>133</v>
      </c>
      <c r="L3706" t="s">
        <v>9324</v>
      </c>
      <c r="M3706" t="s">
        <v>9309</v>
      </c>
      <c r="N3706" t="s">
        <v>16483</v>
      </c>
      <c r="O3706" t="s">
        <v>2058</v>
      </c>
      <c r="P3706" s="31" t="str">
        <f t="shared" si="174"/>
        <v>Gautam Homoeo Hall (Dr. Gautam Ray)</v>
      </c>
    </row>
    <row r="3707" spans="1:16" hidden="1">
      <c r="A3707" t="str">
        <f t="shared" si="172"/>
        <v>30-511</v>
      </c>
      <c r="B3707">
        <f t="shared" si="173"/>
        <v>30</v>
      </c>
      <c r="C3707">
        <v>511</v>
      </c>
      <c r="D3707" t="s">
        <v>17162</v>
      </c>
      <c r="E3707" t="s">
        <v>9698</v>
      </c>
      <c r="F3707">
        <v>14416</v>
      </c>
      <c r="G3707" t="s">
        <v>2132</v>
      </c>
      <c r="H3707">
        <v>1725515107</v>
      </c>
      <c r="I3707" t="s">
        <v>1311</v>
      </c>
      <c r="J3707" t="s">
        <v>306</v>
      </c>
      <c r="K3707" t="s">
        <v>133</v>
      </c>
      <c r="L3707" t="s">
        <v>9580</v>
      </c>
      <c r="M3707" t="s">
        <v>9699</v>
      </c>
      <c r="P3707" s="31" t="str">
        <f t="shared" si="174"/>
        <v>German Homoeo Hall (Dr. Ripon Kumar Pondit)</v>
      </c>
    </row>
    <row r="3708" spans="1:16" hidden="1">
      <c r="A3708" t="str">
        <f t="shared" si="172"/>
        <v>31-511</v>
      </c>
      <c r="B3708">
        <f t="shared" si="173"/>
        <v>31</v>
      </c>
      <c r="C3708">
        <v>511</v>
      </c>
      <c r="D3708" t="s">
        <v>17162</v>
      </c>
      <c r="E3708" t="s">
        <v>9374</v>
      </c>
      <c r="F3708">
        <v>14413</v>
      </c>
      <c r="G3708" t="s">
        <v>937</v>
      </c>
      <c r="H3708">
        <v>1768952357</v>
      </c>
      <c r="I3708" t="s">
        <v>131</v>
      </c>
      <c r="J3708" t="s">
        <v>274</v>
      </c>
      <c r="K3708" t="s">
        <v>138</v>
      </c>
      <c r="L3708" t="s">
        <v>7582</v>
      </c>
      <c r="M3708" t="s">
        <v>9375</v>
      </c>
      <c r="P3708" s="31" t="str">
        <f t="shared" si="174"/>
        <v>Golam Homoeo Hall (Dr. Golam Rony)</v>
      </c>
    </row>
    <row r="3709" spans="1:16" hidden="1">
      <c r="A3709" t="str">
        <f t="shared" si="172"/>
        <v>32-511</v>
      </c>
      <c r="B3709">
        <f t="shared" si="173"/>
        <v>32</v>
      </c>
      <c r="C3709">
        <v>511</v>
      </c>
      <c r="D3709" t="s">
        <v>17162</v>
      </c>
      <c r="E3709" t="s">
        <v>9731</v>
      </c>
      <c r="F3709">
        <v>14419</v>
      </c>
      <c r="G3709" t="s">
        <v>9445</v>
      </c>
      <c r="H3709">
        <v>1719312361</v>
      </c>
      <c r="I3709" t="s">
        <v>131</v>
      </c>
      <c r="K3709" t="s">
        <v>133</v>
      </c>
      <c r="L3709" t="s">
        <v>7582</v>
      </c>
      <c r="M3709" t="s">
        <v>7657</v>
      </c>
      <c r="P3709" s="31" t="str">
        <f t="shared" si="174"/>
        <v>Grameen Homoeo Hall (Dr.Abdur Rof)</v>
      </c>
    </row>
    <row r="3710" spans="1:16" hidden="1">
      <c r="A3710" t="str">
        <f t="shared" si="172"/>
        <v>33-511</v>
      </c>
      <c r="B3710">
        <f t="shared" si="173"/>
        <v>33</v>
      </c>
      <c r="C3710">
        <v>511</v>
      </c>
      <c r="D3710" t="s">
        <v>17162</v>
      </c>
      <c r="E3710" t="s">
        <v>9330</v>
      </c>
      <c r="F3710">
        <v>14451</v>
      </c>
      <c r="G3710" t="s">
        <v>9331</v>
      </c>
      <c r="H3710">
        <v>1718754332</v>
      </c>
      <c r="I3710" t="s">
        <v>131</v>
      </c>
      <c r="J3710" t="s">
        <v>172</v>
      </c>
      <c r="K3710" t="s">
        <v>152</v>
      </c>
      <c r="L3710" t="s">
        <v>7582</v>
      </c>
      <c r="M3710" t="s">
        <v>9332</v>
      </c>
      <c r="P3710" s="31" t="str">
        <f t="shared" si="174"/>
        <v>Hasna Homoeo Hall (Dr. Hasam Uddin)</v>
      </c>
    </row>
    <row r="3711" spans="1:16" hidden="1">
      <c r="A3711" t="str">
        <f t="shared" si="172"/>
        <v>34-511</v>
      </c>
      <c r="B3711">
        <f t="shared" si="173"/>
        <v>34</v>
      </c>
      <c r="C3711">
        <v>511</v>
      </c>
      <c r="D3711" t="s">
        <v>17162</v>
      </c>
      <c r="E3711" t="s">
        <v>146</v>
      </c>
      <c r="F3711">
        <v>14465</v>
      </c>
      <c r="G3711" t="s">
        <v>9356</v>
      </c>
      <c r="H3711" t="s">
        <v>9357</v>
      </c>
      <c r="I3711" t="s">
        <v>131</v>
      </c>
      <c r="J3711" t="s">
        <v>230</v>
      </c>
      <c r="K3711" t="s">
        <v>152</v>
      </c>
      <c r="L3711" t="s">
        <v>9358</v>
      </c>
      <c r="M3711" t="s">
        <v>9358</v>
      </c>
      <c r="P3711" s="31" t="str">
        <f t="shared" si="174"/>
        <v>Hemal Homoeo Hall (Dr. Porimol)</v>
      </c>
    </row>
    <row r="3712" spans="1:16" hidden="1">
      <c r="A3712" t="str">
        <f t="shared" si="172"/>
        <v>35-511</v>
      </c>
      <c r="B3712">
        <f t="shared" si="173"/>
        <v>35</v>
      </c>
      <c r="C3712">
        <v>511</v>
      </c>
      <c r="D3712" t="s">
        <v>17162</v>
      </c>
      <c r="E3712" t="s">
        <v>9320</v>
      </c>
      <c r="F3712">
        <v>14447</v>
      </c>
      <c r="G3712" t="s">
        <v>9321</v>
      </c>
      <c r="H3712">
        <v>1710769462</v>
      </c>
      <c r="I3712" t="s">
        <v>131</v>
      </c>
      <c r="J3712" t="s">
        <v>132</v>
      </c>
      <c r="K3712" t="s">
        <v>133</v>
      </c>
      <c r="L3712" t="s">
        <v>7582</v>
      </c>
      <c r="M3712" t="s">
        <v>9309</v>
      </c>
      <c r="P3712" s="31" t="str">
        <f t="shared" si="174"/>
        <v>Heneman Homoeo Hall (Dr. Abdul Jabbar)</v>
      </c>
    </row>
    <row r="3713" spans="1:16" hidden="1">
      <c r="A3713" t="str">
        <f t="shared" si="172"/>
        <v>36-511</v>
      </c>
      <c r="B3713">
        <f t="shared" si="173"/>
        <v>36</v>
      </c>
      <c r="C3713">
        <v>511</v>
      </c>
      <c r="D3713" t="s">
        <v>17162</v>
      </c>
      <c r="E3713" t="s">
        <v>9336</v>
      </c>
      <c r="F3713">
        <v>14474</v>
      </c>
      <c r="G3713" t="s">
        <v>9337</v>
      </c>
      <c r="H3713">
        <v>1712754284</v>
      </c>
      <c r="I3713" t="s">
        <v>131</v>
      </c>
      <c r="J3713" t="s">
        <v>172</v>
      </c>
      <c r="K3713" t="s">
        <v>133</v>
      </c>
      <c r="L3713" t="s">
        <v>7582</v>
      </c>
      <c r="M3713" t="s">
        <v>9319</v>
      </c>
      <c r="P3713" s="31" t="str">
        <f t="shared" si="174"/>
        <v>Homoeo Somadan (Dr. Songib Ain)</v>
      </c>
    </row>
    <row r="3714" spans="1:16" hidden="1">
      <c r="A3714" t="str">
        <f t="shared" ref="A3714:A3777" si="175">B3714&amp;"-"&amp;C3714</f>
        <v>37-511</v>
      </c>
      <c r="B3714">
        <f t="shared" ref="B3714:B3777" si="176">IF(C3714=C3713,B3713+1,1)</f>
        <v>37</v>
      </c>
      <c r="C3714">
        <v>511</v>
      </c>
      <c r="D3714" t="s">
        <v>17162</v>
      </c>
      <c r="E3714" t="s">
        <v>3719</v>
      </c>
      <c r="F3714">
        <v>14422</v>
      </c>
      <c r="G3714" t="s">
        <v>575</v>
      </c>
      <c r="H3714">
        <v>1712805698</v>
      </c>
      <c r="I3714" t="s">
        <v>131</v>
      </c>
      <c r="K3714" t="s">
        <v>152</v>
      </c>
      <c r="L3714" t="s">
        <v>7582</v>
      </c>
      <c r="M3714" t="s">
        <v>18932</v>
      </c>
      <c r="P3714" s="31" t="str">
        <f t="shared" ref="P3714:P3777" si="177">PROPER(G3714&amp;" ("&amp;E3714&amp;")")</f>
        <v>Jaman Homoeo Hall (Dr.Nuruzzaman)</v>
      </c>
    </row>
    <row r="3715" spans="1:16" hidden="1">
      <c r="A3715" t="str">
        <f t="shared" si="175"/>
        <v>38-511</v>
      </c>
      <c r="B3715">
        <f t="shared" si="176"/>
        <v>38</v>
      </c>
      <c r="C3715">
        <v>511</v>
      </c>
      <c r="D3715" t="s">
        <v>17162</v>
      </c>
      <c r="E3715" t="s">
        <v>9905</v>
      </c>
      <c r="F3715">
        <v>14406</v>
      </c>
      <c r="G3715" t="s">
        <v>250</v>
      </c>
      <c r="H3715">
        <v>1712820575</v>
      </c>
      <c r="I3715" t="s">
        <v>131</v>
      </c>
      <c r="K3715" t="s">
        <v>133</v>
      </c>
      <c r="L3715" t="s">
        <v>9903</v>
      </c>
      <c r="M3715" t="s">
        <v>9904</v>
      </c>
      <c r="P3715" s="31" t="str">
        <f t="shared" si="177"/>
        <v>Janoni Homoeo Hall (Dr.Shagor Sarkar)</v>
      </c>
    </row>
    <row r="3716" spans="1:16" hidden="1">
      <c r="A3716" t="str">
        <f t="shared" si="175"/>
        <v>39-511</v>
      </c>
      <c r="B3716">
        <f t="shared" si="176"/>
        <v>39</v>
      </c>
      <c r="C3716">
        <v>511</v>
      </c>
      <c r="D3716" t="s">
        <v>17162</v>
      </c>
      <c r="E3716" t="s">
        <v>9914</v>
      </c>
      <c r="F3716">
        <v>14421</v>
      </c>
      <c r="G3716" t="s">
        <v>1059</v>
      </c>
      <c r="H3716">
        <v>1710749546</v>
      </c>
      <c r="I3716" t="s">
        <v>131</v>
      </c>
      <c r="K3716" t="s">
        <v>133</v>
      </c>
      <c r="L3716" t="s">
        <v>18933</v>
      </c>
      <c r="M3716" t="s">
        <v>18933</v>
      </c>
      <c r="P3716" s="31" t="str">
        <f t="shared" si="177"/>
        <v>Janoseba Homoeo Hall (Dr.Saddam Hossen Voiya)</v>
      </c>
    </row>
    <row r="3717" spans="1:16" hidden="1">
      <c r="A3717" t="str">
        <f t="shared" si="175"/>
        <v>40-511</v>
      </c>
      <c r="B3717">
        <f t="shared" si="176"/>
        <v>40</v>
      </c>
      <c r="C3717">
        <v>511</v>
      </c>
      <c r="D3717" t="s">
        <v>17162</v>
      </c>
      <c r="E3717" t="s">
        <v>17386</v>
      </c>
      <c r="F3717">
        <v>14476</v>
      </c>
      <c r="G3717" t="s">
        <v>835</v>
      </c>
      <c r="H3717">
        <v>1714541488</v>
      </c>
      <c r="I3717" t="s">
        <v>131</v>
      </c>
      <c r="J3717" t="s">
        <v>172</v>
      </c>
      <c r="K3717" t="s">
        <v>133</v>
      </c>
      <c r="L3717" t="s">
        <v>7582</v>
      </c>
      <c r="M3717" t="s">
        <v>9340</v>
      </c>
      <c r="P3717" s="31" t="str">
        <f t="shared" si="177"/>
        <v>Joti Homoeo Hall (Dr. Tuhin Kanti)</v>
      </c>
    </row>
    <row r="3718" spans="1:16" hidden="1">
      <c r="A3718" t="str">
        <f t="shared" si="175"/>
        <v>41-511</v>
      </c>
      <c r="B3718">
        <f t="shared" si="176"/>
        <v>41</v>
      </c>
      <c r="C3718">
        <v>511</v>
      </c>
      <c r="D3718" t="s">
        <v>17162</v>
      </c>
      <c r="E3718" t="s">
        <v>9328</v>
      </c>
      <c r="F3718">
        <v>14450</v>
      </c>
      <c r="G3718" t="s">
        <v>9329</v>
      </c>
      <c r="H3718">
        <v>1916131550</v>
      </c>
      <c r="I3718" t="s">
        <v>131</v>
      </c>
      <c r="J3718" t="s">
        <v>132</v>
      </c>
      <c r="K3718" t="s">
        <v>152</v>
      </c>
      <c r="L3718" t="s">
        <v>7582</v>
      </c>
      <c r="M3718" t="s">
        <v>9311</v>
      </c>
      <c r="P3718" s="31" t="str">
        <f t="shared" si="177"/>
        <v>Jusna Homoeo Hall (Dr. Gourango Kar)</v>
      </c>
    </row>
    <row r="3719" spans="1:16" hidden="1">
      <c r="A3719" t="str">
        <f t="shared" si="175"/>
        <v>42-511</v>
      </c>
      <c r="B3719">
        <f t="shared" si="176"/>
        <v>42</v>
      </c>
      <c r="C3719">
        <v>511</v>
      </c>
      <c r="D3719" t="s">
        <v>17162</v>
      </c>
      <c r="E3719" t="s">
        <v>942</v>
      </c>
      <c r="F3719">
        <v>14452</v>
      </c>
      <c r="G3719" t="s">
        <v>9310</v>
      </c>
      <c r="H3719">
        <v>1761884817</v>
      </c>
      <c r="I3719" t="s">
        <v>131</v>
      </c>
      <c r="J3719" t="s">
        <v>132</v>
      </c>
      <c r="K3719" t="s">
        <v>138</v>
      </c>
      <c r="L3719" t="s">
        <v>9311</v>
      </c>
      <c r="M3719" t="s">
        <v>9311</v>
      </c>
      <c r="P3719" s="31" t="str">
        <f t="shared" si="177"/>
        <v>Kamrul Homoeo Hall (Dr. Kamrul Islam)</v>
      </c>
    </row>
    <row r="3720" spans="1:16" hidden="1">
      <c r="A3720" t="str">
        <f t="shared" si="175"/>
        <v>43-511</v>
      </c>
      <c r="B3720">
        <f t="shared" si="176"/>
        <v>43</v>
      </c>
      <c r="C3720">
        <v>511</v>
      </c>
      <c r="D3720" t="s">
        <v>17162</v>
      </c>
      <c r="E3720" t="s">
        <v>6655</v>
      </c>
      <c r="F3720">
        <v>9448</v>
      </c>
      <c r="G3720" t="s">
        <v>130</v>
      </c>
      <c r="H3720">
        <v>1765893932</v>
      </c>
      <c r="I3720" t="s">
        <v>131</v>
      </c>
      <c r="J3720" t="s">
        <v>397</v>
      </c>
      <c r="K3720" t="s">
        <v>138</v>
      </c>
      <c r="L3720" t="s">
        <v>6656</v>
      </c>
      <c r="M3720" t="s">
        <v>6657</v>
      </c>
      <c r="P3720" s="31" t="str">
        <f t="shared" si="177"/>
        <v>Khan Homoeo Hall (Dr. Atiek)</v>
      </c>
    </row>
    <row r="3721" spans="1:16" hidden="1">
      <c r="A3721" t="str">
        <f t="shared" si="175"/>
        <v>44-511</v>
      </c>
      <c r="B3721">
        <f t="shared" si="176"/>
        <v>44</v>
      </c>
      <c r="C3721">
        <v>511</v>
      </c>
      <c r="D3721" t="s">
        <v>17162</v>
      </c>
      <c r="E3721" t="s">
        <v>10678</v>
      </c>
      <c r="F3721">
        <v>14432</v>
      </c>
      <c r="G3721" t="s">
        <v>10679</v>
      </c>
      <c r="H3721">
        <v>1723478281</v>
      </c>
      <c r="I3721" t="s">
        <v>131</v>
      </c>
      <c r="J3721" t="s">
        <v>2596</v>
      </c>
      <c r="K3721" t="s">
        <v>152</v>
      </c>
      <c r="L3721" t="s">
        <v>18934</v>
      </c>
      <c r="M3721" t="s">
        <v>18935</v>
      </c>
      <c r="P3721" s="31" t="str">
        <f t="shared" si="177"/>
        <v>Locknath Homoeo Hall - 3 (Dr. Chandan Kumar Shil)</v>
      </c>
    </row>
    <row r="3722" spans="1:16" hidden="1">
      <c r="A3722" t="str">
        <f t="shared" si="175"/>
        <v>45-511</v>
      </c>
      <c r="B3722">
        <f t="shared" si="176"/>
        <v>45</v>
      </c>
      <c r="C3722">
        <v>511</v>
      </c>
      <c r="D3722" t="s">
        <v>17162</v>
      </c>
      <c r="E3722" t="s">
        <v>358</v>
      </c>
      <c r="F3722">
        <v>12661</v>
      </c>
      <c r="G3722" t="s">
        <v>638</v>
      </c>
      <c r="H3722">
        <v>1917660935</v>
      </c>
      <c r="I3722" t="s">
        <v>131</v>
      </c>
      <c r="J3722" t="s">
        <v>2596</v>
      </c>
      <c r="K3722" t="s">
        <v>152</v>
      </c>
      <c r="L3722" t="s">
        <v>17655</v>
      </c>
      <c r="M3722" t="s">
        <v>17673</v>
      </c>
      <c r="P3722" s="31" t="str">
        <f t="shared" si="177"/>
        <v>Ma Homoeo Hall (Dr.)</v>
      </c>
    </row>
    <row r="3723" spans="1:16" hidden="1">
      <c r="A3723" t="str">
        <f t="shared" si="175"/>
        <v>46-511</v>
      </c>
      <c r="B3723">
        <f t="shared" si="176"/>
        <v>46</v>
      </c>
      <c r="C3723">
        <v>511</v>
      </c>
      <c r="D3723" t="s">
        <v>17162</v>
      </c>
      <c r="E3723" t="s">
        <v>10806</v>
      </c>
      <c r="F3723">
        <v>14429</v>
      </c>
      <c r="G3723" t="s">
        <v>10807</v>
      </c>
      <c r="H3723">
        <v>1916270358</v>
      </c>
      <c r="I3723" t="s">
        <v>131</v>
      </c>
      <c r="J3723" t="s">
        <v>172</v>
      </c>
      <c r="K3723" t="s">
        <v>152</v>
      </c>
      <c r="L3723" t="s">
        <v>18936</v>
      </c>
      <c r="M3723" t="s">
        <v>18936</v>
      </c>
      <c r="N3723" t="s">
        <v>57</v>
      </c>
      <c r="P3723" s="31" t="str">
        <f t="shared" si="177"/>
        <v>Ma Homoeo Hall -2 (Dr. A .F.M. Shafiulla)</v>
      </c>
    </row>
    <row r="3724" spans="1:16" hidden="1">
      <c r="A3724" t="str">
        <f t="shared" si="175"/>
        <v>47-511</v>
      </c>
      <c r="B3724">
        <f t="shared" si="176"/>
        <v>47</v>
      </c>
      <c r="C3724">
        <v>511</v>
      </c>
      <c r="D3724" t="s">
        <v>17162</v>
      </c>
      <c r="E3724" t="s">
        <v>1401</v>
      </c>
      <c r="F3724">
        <v>4476</v>
      </c>
      <c r="G3724" t="s">
        <v>1111</v>
      </c>
      <c r="H3724">
        <v>1716420589</v>
      </c>
      <c r="I3724" t="s">
        <v>1396</v>
      </c>
      <c r="J3724" t="s">
        <v>397</v>
      </c>
      <c r="K3724" t="s">
        <v>1402</v>
      </c>
      <c r="L3724" t="s">
        <v>1400</v>
      </c>
      <c r="M3724" t="s">
        <v>1400</v>
      </c>
      <c r="P3724" s="31" t="str">
        <f t="shared" si="177"/>
        <v>Maa Homoeo Hall (Dr.Anis)</v>
      </c>
    </row>
    <row r="3725" spans="1:16" hidden="1">
      <c r="A3725" t="str">
        <f t="shared" si="175"/>
        <v>48-511</v>
      </c>
      <c r="B3725">
        <f t="shared" si="176"/>
        <v>48</v>
      </c>
      <c r="C3725">
        <v>511</v>
      </c>
      <c r="D3725" t="s">
        <v>17162</v>
      </c>
      <c r="E3725" t="s">
        <v>1458</v>
      </c>
      <c r="F3725">
        <v>4507</v>
      </c>
      <c r="G3725" t="s">
        <v>1111</v>
      </c>
      <c r="H3725">
        <v>1716420589</v>
      </c>
      <c r="I3725" t="s">
        <v>1311</v>
      </c>
      <c r="J3725" t="s">
        <v>306</v>
      </c>
      <c r="K3725" t="s">
        <v>133</v>
      </c>
      <c r="L3725" t="s">
        <v>1459</v>
      </c>
      <c r="M3725" t="s">
        <v>1460</v>
      </c>
      <c r="P3725" s="31" t="str">
        <f t="shared" si="177"/>
        <v>Maa Homoeo Hall (Dr. Anis)</v>
      </c>
    </row>
    <row r="3726" spans="1:16" hidden="1">
      <c r="A3726" t="str">
        <f t="shared" si="175"/>
        <v>49-511</v>
      </c>
      <c r="B3726">
        <f t="shared" si="176"/>
        <v>49</v>
      </c>
      <c r="C3726">
        <v>511</v>
      </c>
      <c r="D3726" t="s">
        <v>17162</v>
      </c>
      <c r="E3726" t="s">
        <v>9376</v>
      </c>
      <c r="F3726">
        <v>14414</v>
      </c>
      <c r="G3726" t="s">
        <v>1111</v>
      </c>
      <c r="H3726">
        <v>1973504817</v>
      </c>
      <c r="I3726" t="s">
        <v>131</v>
      </c>
      <c r="J3726" t="s">
        <v>274</v>
      </c>
      <c r="K3726" t="s">
        <v>138</v>
      </c>
      <c r="L3726" t="s">
        <v>7582</v>
      </c>
      <c r="M3726" t="s">
        <v>9375</v>
      </c>
      <c r="P3726" s="31" t="str">
        <f t="shared" si="177"/>
        <v>Maa Homoeo Hall (Dr. Forid Ahamed)</v>
      </c>
    </row>
    <row r="3727" spans="1:16" hidden="1">
      <c r="A3727" t="str">
        <f t="shared" si="175"/>
        <v>50-511</v>
      </c>
      <c r="B3727">
        <f t="shared" si="176"/>
        <v>50</v>
      </c>
      <c r="C3727">
        <v>511</v>
      </c>
      <c r="D3727" t="s">
        <v>17162</v>
      </c>
      <c r="E3727" t="s">
        <v>9796</v>
      </c>
      <c r="F3727">
        <v>14404</v>
      </c>
      <c r="G3727" t="s">
        <v>9797</v>
      </c>
      <c r="H3727">
        <v>1740637909</v>
      </c>
      <c r="I3727" t="s">
        <v>131</v>
      </c>
      <c r="J3727" t="s">
        <v>2596</v>
      </c>
      <c r="K3727" t="s">
        <v>133</v>
      </c>
      <c r="L3727" t="s">
        <v>18937</v>
      </c>
      <c r="M3727" t="s">
        <v>19099</v>
      </c>
      <c r="P3727" s="31" t="str">
        <f t="shared" si="177"/>
        <v>Machum Homoeo Hall (Dr.Moin Uddin)</v>
      </c>
    </row>
    <row r="3728" spans="1:16" hidden="1">
      <c r="A3728" t="str">
        <f t="shared" si="175"/>
        <v>51-511</v>
      </c>
      <c r="B3728">
        <f t="shared" si="176"/>
        <v>51</v>
      </c>
      <c r="C3728">
        <v>511</v>
      </c>
      <c r="D3728" t="s">
        <v>17162</v>
      </c>
      <c r="E3728" t="s">
        <v>6630</v>
      </c>
      <c r="F3728">
        <v>9438</v>
      </c>
      <c r="G3728" t="s">
        <v>210</v>
      </c>
      <c r="H3728">
        <v>1711511640</v>
      </c>
      <c r="I3728" t="s">
        <v>131</v>
      </c>
      <c r="J3728" t="s">
        <v>132</v>
      </c>
      <c r="K3728" t="s">
        <v>138</v>
      </c>
      <c r="L3728" t="s">
        <v>1934</v>
      </c>
      <c r="M3728" t="s">
        <v>6629</v>
      </c>
      <c r="P3728" s="31" t="str">
        <f t="shared" si="177"/>
        <v>Master Homoeo Hall (Dr. Tata Master)</v>
      </c>
    </row>
    <row r="3729" spans="1:16" hidden="1">
      <c r="A3729" t="str">
        <f t="shared" si="175"/>
        <v>52-511</v>
      </c>
      <c r="B3729">
        <f t="shared" si="176"/>
        <v>52</v>
      </c>
      <c r="C3729">
        <v>511</v>
      </c>
      <c r="D3729" t="s">
        <v>17162</v>
      </c>
      <c r="E3729" t="s">
        <v>9370</v>
      </c>
      <c r="F3729">
        <v>14443</v>
      </c>
      <c r="G3729" t="s">
        <v>1730</v>
      </c>
      <c r="H3729">
        <v>1718545882</v>
      </c>
      <c r="I3729" t="s">
        <v>131</v>
      </c>
      <c r="J3729" t="s">
        <v>274</v>
      </c>
      <c r="K3729" t="s">
        <v>152</v>
      </c>
      <c r="L3729" t="s">
        <v>7582</v>
      </c>
      <c r="M3729" t="s">
        <v>9369</v>
      </c>
      <c r="P3729" s="31" t="str">
        <f t="shared" si="177"/>
        <v>Matree Homoeo Hall (Dr. Sapon Sarkar)</v>
      </c>
    </row>
    <row r="3730" spans="1:16" hidden="1">
      <c r="A3730" t="str">
        <f t="shared" si="175"/>
        <v>53-511</v>
      </c>
      <c r="B3730">
        <f t="shared" si="176"/>
        <v>53</v>
      </c>
      <c r="C3730">
        <v>511</v>
      </c>
      <c r="D3730" t="s">
        <v>17162</v>
      </c>
      <c r="E3730" t="s">
        <v>9578</v>
      </c>
      <c r="F3730">
        <v>14913</v>
      </c>
      <c r="G3730" t="s">
        <v>9579</v>
      </c>
      <c r="H3730">
        <v>1935095445</v>
      </c>
      <c r="I3730" t="s">
        <v>1311</v>
      </c>
      <c r="J3730" t="s">
        <v>10889</v>
      </c>
      <c r="K3730" t="s">
        <v>152</v>
      </c>
      <c r="L3730" t="s">
        <v>9580</v>
      </c>
      <c r="M3730" t="s">
        <v>9580</v>
      </c>
      <c r="P3730" s="31" t="str">
        <f t="shared" si="177"/>
        <v>Maxon Homoeo Hall (Dr.Asraful Islam)</v>
      </c>
    </row>
    <row r="3731" spans="1:16" hidden="1">
      <c r="A3731" t="str">
        <f t="shared" si="175"/>
        <v>54-511</v>
      </c>
      <c r="B3731">
        <f t="shared" si="176"/>
        <v>54</v>
      </c>
      <c r="C3731">
        <v>511</v>
      </c>
      <c r="D3731" t="s">
        <v>17162</v>
      </c>
      <c r="E3731" t="s">
        <v>9921</v>
      </c>
      <c r="F3731">
        <v>14434</v>
      </c>
      <c r="G3731" t="s">
        <v>4415</v>
      </c>
      <c r="H3731">
        <v>1714775347</v>
      </c>
      <c r="I3731" t="s">
        <v>131</v>
      </c>
      <c r="K3731" t="s">
        <v>152</v>
      </c>
      <c r="L3731" t="s">
        <v>9922</v>
      </c>
      <c r="M3731" t="s">
        <v>18939</v>
      </c>
      <c r="P3731" s="31" t="str">
        <f t="shared" si="177"/>
        <v>Maya Homoeo Hall (Dr.Kopil Kumar Kor)</v>
      </c>
    </row>
    <row r="3732" spans="1:16" hidden="1">
      <c r="A3732" t="str">
        <f t="shared" si="175"/>
        <v>55-511</v>
      </c>
      <c r="B3732">
        <f t="shared" si="176"/>
        <v>55</v>
      </c>
      <c r="C3732">
        <v>511</v>
      </c>
      <c r="D3732" t="s">
        <v>17162</v>
      </c>
      <c r="E3732" t="s">
        <v>2511</v>
      </c>
      <c r="F3732">
        <v>9452</v>
      </c>
      <c r="G3732" t="s">
        <v>6665</v>
      </c>
      <c r="H3732">
        <v>125888149</v>
      </c>
      <c r="I3732" t="s">
        <v>131</v>
      </c>
      <c r="J3732" t="s">
        <v>397</v>
      </c>
      <c r="K3732" t="s">
        <v>138</v>
      </c>
      <c r="L3732" t="s">
        <v>6656</v>
      </c>
      <c r="M3732" t="s">
        <v>6666</v>
      </c>
      <c r="P3732" s="31" t="str">
        <f t="shared" si="177"/>
        <v>Milon Ho Hall (Dr. Kader)</v>
      </c>
    </row>
    <row r="3733" spans="1:16" hidden="1">
      <c r="A3733" t="str">
        <f t="shared" si="175"/>
        <v>56-511</v>
      </c>
      <c r="B3733">
        <f t="shared" si="176"/>
        <v>56</v>
      </c>
      <c r="C3733">
        <v>511</v>
      </c>
      <c r="D3733" t="s">
        <v>17162</v>
      </c>
      <c r="E3733" t="s">
        <v>3201</v>
      </c>
      <c r="F3733">
        <v>14471</v>
      </c>
      <c r="G3733" t="s">
        <v>544</v>
      </c>
      <c r="H3733">
        <v>1916198596</v>
      </c>
      <c r="I3733" t="s">
        <v>131</v>
      </c>
      <c r="J3733" t="s">
        <v>274</v>
      </c>
      <c r="K3733" t="s">
        <v>138</v>
      </c>
      <c r="L3733" t="s">
        <v>7582</v>
      </c>
      <c r="M3733" t="s">
        <v>9369</v>
      </c>
      <c r="P3733" s="31" t="str">
        <f t="shared" si="177"/>
        <v>Mizan Homoeo Hall (Dr. Mijanur Rahman)</v>
      </c>
    </row>
    <row r="3734" spans="1:16" hidden="1">
      <c r="A3734" t="str">
        <f t="shared" si="175"/>
        <v>57-511</v>
      </c>
      <c r="B3734">
        <f t="shared" si="176"/>
        <v>57</v>
      </c>
      <c r="C3734">
        <v>511</v>
      </c>
      <c r="D3734" t="s">
        <v>17162</v>
      </c>
      <c r="E3734" t="s">
        <v>9908</v>
      </c>
      <c r="F3734">
        <v>14408</v>
      </c>
      <c r="G3734" t="s">
        <v>1083</v>
      </c>
      <c r="H3734">
        <v>1712158028</v>
      </c>
      <c r="I3734" t="s">
        <v>131</v>
      </c>
      <c r="K3734" t="s">
        <v>152</v>
      </c>
      <c r="L3734" t="s">
        <v>9903</v>
      </c>
      <c r="M3734" t="s">
        <v>9909</v>
      </c>
      <c r="P3734" s="31" t="str">
        <f t="shared" si="177"/>
        <v>Mohamaya Homoeo Hall (Dr.Rajib Ray)</v>
      </c>
    </row>
    <row r="3735" spans="1:16" hidden="1">
      <c r="A3735" t="str">
        <f t="shared" si="175"/>
        <v>58-511</v>
      </c>
      <c r="B3735">
        <f t="shared" si="176"/>
        <v>58</v>
      </c>
      <c r="C3735">
        <v>511</v>
      </c>
      <c r="D3735" t="s">
        <v>17162</v>
      </c>
      <c r="E3735" t="s">
        <v>9345</v>
      </c>
      <c r="F3735">
        <v>14479</v>
      </c>
      <c r="G3735" t="s">
        <v>9346</v>
      </c>
      <c r="H3735">
        <v>1704040045</v>
      </c>
      <c r="I3735" t="s">
        <v>131</v>
      </c>
      <c r="J3735" t="s">
        <v>172</v>
      </c>
      <c r="K3735" t="s">
        <v>133</v>
      </c>
      <c r="L3735" t="s">
        <v>9340</v>
      </c>
      <c r="M3735" t="s">
        <v>8758</v>
      </c>
      <c r="P3735" s="31" t="str">
        <f t="shared" si="177"/>
        <v>Morden Homoeo Hall (Dr. Polas Biswas)</v>
      </c>
    </row>
    <row r="3736" spans="1:16" hidden="1">
      <c r="A3736" t="str">
        <f t="shared" si="175"/>
        <v>59-511</v>
      </c>
      <c r="B3736">
        <f t="shared" si="176"/>
        <v>59</v>
      </c>
      <c r="C3736">
        <v>511</v>
      </c>
      <c r="D3736" t="s">
        <v>17162</v>
      </c>
      <c r="E3736" t="s">
        <v>11284</v>
      </c>
      <c r="F3736">
        <v>14402</v>
      </c>
      <c r="G3736" t="s">
        <v>17225</v>
      </c>
      <c r="H3736">
        <v>1934448026</v>
      </c>
      <c r="I3736">
        <v>0</v>
      </c>
      <c r="J3736">
        <v>0</v>
      </c>
      <c r="K3736" t="s">
        <v>138</v>
      </c>
      <c r="L3736" t="s">
        <v>7582</v>
      </c>
      <c r="M3736" t="s">
        <v>7582</v>
      </c>
      <c r="P3736" s="31" t="str">
        <f t="shared" si="177"/>
        <v>Mpo-Saeid Atikullah-Netrokona (Self Stock)</v>
      </c>
    </row>
    <row r="3737" spans="1:16" hidden="1">
      <c r="A3737" t="str">
        <f t="shared" si="175"/>
        <v>60-511</v>
      </c>
      <c r="B3737">
        <f t="shared" si="176"/>
        <v>60</v>
      </c>
      <c r="C3737">
        <v>511</v>
      </c>
      <c r="D3737" t="s">
        <v>17162</v>
      </c>
      <c r="E3737" t="s">
        <v>9349</v>
      </c>
      <c r="F3737">
        <v>14481</v>
      </c>
      <c r="G3737" t="s">
        <v>672</v>
      </c>
      <c r="H3737">
        <v>1753638225</v>
      </c>
      <c r="I3737" t="s">
        <v>131</v>
      </c>
      <c r="J3737" t="s">
        <v>397</v>
      </c>
      <c r="K3737" t="s">
        <v>152</v>
      </c>
      <c r="L3737" t="s">
        <v>7582</v>
      </c>
      <c r="M3737" t="s">
        <v>9314</v>
      </c>
      <c r="N3737" t="s">
        <v>16696</v>
      </c>
      <c r="O3737" t="s">
        <v>16697</v>
      </c>
      <c r="P3737" s="31" t="str">
        <f t="shared" si="177"/>
        <v>Mukti Homoeo Hall (Dr. Kamrul Hpssain)</v>
      </c>
    </row>
    <row r="3738" spans="1:16" hidden="1">
      <c r="A3738" t="str">
        <f t="shared" si="175"/>
        <v>61-511</v>
      </c>
      <c r="B3738">
        <f t="shared" si="176"/>
        <v>61</v>
      </c>
      <c r="C3738">
        <v>511</v>
      </c>
      <c r="D3738" t="s">
        <v>17162</v>
      </c>
      <c r="E3738" t="s">
        <v>3473</v>
      </c>
      <c r="F3738">
        <v>5781</v>
      </c>
      <c r="G3738" t="s">
        <v>3474</v>
      </c>
      <c r="H3738">
        <v>1712285912</v>
      </c>
      <c r="I3738" t="s">
        <v>131</v>
      </c>
      <c r="J3738" t="s">
        <v>397</v>
      </c>
      <c r="K3738" t="s">
        <v>138</v>
      </c>
      <c r="L3738" t="s">
        <v>3470</v>
      </c>
      <c r="M3738" t="s">
        <v>1359</v>
      </c>
      <c r="P3738" s="31" t="str">
        <f t="shared" si="177"/>
        <v>Narayon Homoeo Hall (Dr. Narayon)</v>
      </c>
    </row>
    <row r="3739" spans="1:16" hidden="1">
      <c r="A3739" t="str">
        <f t="shared" si="175"/>
        <v>62-511</v>
      </c>
      <c r="B3739">
        <f t="shared" si="176"/>
        <v>62</v>
      </c>
      <c r="C3739">
        <v>511</v>
      </c>
      <c r="D3739" t="s">
        <v>17162</v>
      </c>
      <c r="E3739" t="s">
        <v>1437</v>
      </c>
      <c r="F3739">
        <v>4495</v>
      </c>
      <c r="G3739" t="s">
        <v>549</v>
      </c>
      <c r="H3739">
        <v>1728115701</v>
      </c>
      <c r="I3739" t="s">
        <v>1396</v>
      </c>
      <c r="J3739" t="s">
        <v>274</v>
      </c>
      <c r="K3739" t="s">
        <v>133</v>
      </c>
      <c r="L3739" t="s">
        <v>1393</v>
      </c>
      <c r="M3739" t="s">
        <v>1438</v>
      </c>
      <c r="P3739" s="31" t="str">
        <f t="shared" si="177"/>
        <v>National Homoeo Hall (Dr.Masud)</v>
      </c>
    </row>
    <row r="3740" spans="1:16" hidden="1">
      <c r="A3740" t="str">
        <f t="shared" si="175"/>
        <v>63-511</v>
      </c>
      <c r="B3740">
        <f t="shared" si="176"/>
        <v>63</v>
      </c>
      <c r="C3740">
        <v>511</v>
      </c>
      <c r="D3740" t="s">
        <v>17162</v>
      </c>
      <c r="E3740" t="s">
        <v>3192</v>
      </c>
      <c r="F3740">
        <v>5807</v>
      </c>
      <c r="G3740" t="s">
        <v>3522</v>
      </c>
      <c r="H3740">
        <v>1912139548</v>
      </c>
      <c r="I3740" t="s">
        <v>131</v>
      </c>
      <c r="J3740" t="s">
        <v>306</v>
      </c>
      <c r="K3740" t="s">
        <v>152</v>
      </c>
      <c r="L3740" t="s">
        <v>3523</v>
      </c>
      <c r="M3740" t="s">
        <v>3524</v>
      </c>
      <c r="P3740" s="31" t="str">
        <f t="shared" si="177"/>
        <v>Nila Homoeo Hall (Dr. Arif)</v>
      </c>
    </row>
    <row r="3741" spans="1:16" hidden="1">
      <c r="A3741" t="str">
        <f t="shared" si="175"/>
        <v>64-511</v>
      </c>
      <c r="B3741">
        <f t="shared" si="176"/>
        <v>64</v>
      </c>
      <c r="C3741">
        <v>511</v>
      </c>
      <c r="D3741" t="s">
        <v>17162</v>
      </c>
      <c r="E3741" t="s">
        <v>9373</v>
      </c>
      <c r="F3741">
        <v>14441</v>
      </c>
      <c r="G3741" t="s">
        <v>7829</v>
      </c>
      <c r="H3741">
        <v>1713584883</v>
      </c>
      <c r="I3741" t="s">
        <v>131</v>
      </c>
      <c r="J3741" t="s">
        <v>274</v>
      </c>
      <c r="K3741" t="s">
        <v>152</v>
      </c>
      <c r="L3741" t="s">
        <v>7582</v>
      </c>
      <c r="M3741" t="s">
        <v>9314</v>
      </c>
      <c r="P3741" s="31" t="str">
        <f t="shared" si="177"/>
        <v>Nirob Homoeo Hall (Dr. Sonjal Sarkar)</v>
      </c>
    </row>
    <row r="3742" spans="1:16" hidden="1">
      <c r="A3742" t="str">
        <f t="shared" si="175"/>
        <v>65-511</v>
      </c>
      <c r="B3742">
        <f t="shared" si="176"/>
        <v>65</v>
      </c>
      <c r="C3742">
        <v>511</v>
      </c>
      <c r="D3742" t="s">
        <v>17162</v>
      </c>
      <c r="E3742" t="s">
        <v>9361</v>
      </c>
      <c r="F3742">
        <v>14467</v>
      </c>
      <c r="G3742" t="s">
        <v>9362</v>
      </c>
      <c r="H3742">
        <v>1716500649</v>
      </c>
      <c r="I3742" t="s">
        <v>131</v>
      </c>
      <c r="J3742" t="s">
        <v>230</v>
      </c>
      <c r="K3742" t="s">
        <v>133</v>
      </c>
      <c r="L3742" t="s">
        <v>9358</v>
      </c>
      <c r="M3742" t="s">
        <v>7582</v>
      </c>
      <c r="P3742" s="31" t="str">
        <f t="shared" si="177"/>
        <v>Nobin Pharmacy (Dr. Ujjal Sarkar)</v>
      </c>
    </row>
    <row r="3743" spans="1:16" hidden="1">
      <c r="A3743" t="str">
        <f t="shared" si="175"/>
        <v>66-511</v>
      </c>
      <c r="B3743">
        <f t="shared" si="176"/>
        <v>66</v>
      </c>
      <c r="C3743">
        <v>511</v>
      </c>
      <c r="D3743" t="s">
        <v>17162</v>
      </c>
      <c r="E3743" t="s">
        <v>9338</v>
      </c>
      <c r="F3743">
        <v>14475</v>
      </c>
      <c r="G3743" t="s">
        <v>9339</v>
      </c>
      <c r="H3743">
        <v>1767938483</v>
      </c>
      <c r="I3743" t="s">
        <v>131</v>
      </c>
      <c r="J3743" t="s">
        <v>172</v>
      </c>
      <c r="K3743" t="s">
        <v>133</v>
      </c>
      <c r="L3743" t="s">
        <v>7582</v>
      </c>
      <c r="M3743" t="s">
        <v>9340</v>
      </c>
      <c r="P3743" s="31" t="str">
        <f t="shared" si="177"/>
        <v>Onanno Homoeo Hall (Dr. Gibon Lal Sarker)</v>
      </c>
    </row>
    <row r="3744" spans="1:16" hidden="1">
      <c r="A3744" t="str">
        <f t="shared" si="175"/>
        <v>67-511</v>
      </c>
      <c r="B3744">
        <f t="shared" si="176"/>
        <v>67</v>
      </c>
      <c r="C3744">
        <v>511</v>
      </c>
      <c r="D3744" t="s">
        <v>17162</v>
      </c>
      <c r="E3744" t="s">
        <v>10804</v>
      </c>
      <c r="F3744">
        <v>14428</v>
      </c>
      <c r="G3744" t="s">
        <v>10805</v>
      </c>
      <c r="H3744">
        <v>1726142987</v>
      </c>
      <c r="I3744" t="s">
        <v>131</v>
      </c>
      <c r="J3744" t="s">
        <v>2596</v>
      </c>
      <c r="K3744" t="s">
        <v>152</v>
      </c>
      <c r="L3744" t="s">
        <v>18926</v>
      </c>
      <c r="M3744" t="s">
        <v>18926</v>
      </c>
      <c r="P3744" s="31" t="str">
        <f t="shared" si="177"/>
        <v>Oprna Homoeo Hall (Dr. Bijon Kishor Ray)</v>
      </c>
    </row>
    <row r="3745" spans="1:16" hidden="1">
      <c r="A3745" t="str">
        <f t="shared" si="175"/>
        <v>68-511</v>
      </c>
      <c r="B3745">
        <f t="shared" si="176"/>
        <v>68</v>
      </c>
      <c r="C3745">
        <v>511</v>
      </c>
      <c r="D3745" t="s">
        <v>17162</v>
      </c>
      <c r="E3745" t="s">
        <v>10777</v>
      </c>
      <c r="F3745">
        <v>14427</v>
      </c>
      <c r="G3745" t="s">
        <v>252</v>
      </c>
      <c r="H3745" t="s">
        <v>10778</v>
      </c>
      <c r="I3745" t="s">
        <v>131</v>
      </c>
      <c r="J3745" t="s">
        <v>2596</v>
      </c>
      <c r="K3745" t="s">
        <v>133</v>
      </c>
      <c r="L3745" t="s">
        <v>18940</v>
      </c>
      <c r="M3745" t="s">
        <v>18941</v>
      </c>
      <c r="P3745" s="31" t="str">
        <f t="shared" si="177"/>
        <v>Principal Homoeo Hall (Dr. Mohatacim Billa ( Mafi ))</v>
      </c>
    </row>
    <row r="3746" spans="1:16" hidden="1">
      <c r="A3746" t="str">
        <f t="shared" si="175"/>
        <v>69-511</v>
      </c>
      <c r="B3746">
        <f t="shared" si="176"/>
        <v>69</v>
      </c>
      <c r="C3746">
        <v>511</v>
      </c>
      <c r="D3746" t="s">
        <v>17162</v>
      </c>
      <c r="E3746" t="s">
        <v>8945</v>
      </c>
      <c r="F3746">
        <v>14461</v>
      </c>
      <c r="G3746" t="s">
        <v>8946</v>
      </c>
      <c r="H3746">
        <v>1776737471</v>
      </c>
      <c r="I3746" t="s">
        <v>1311</v>
      </c>
      <c r="J3746" t="s">
        <v>306</v>
      </c>
      <c r="K3746" t="s">
        <v>133</v>
      </c>
      <c r="L3746" t="s">
        <v>7582</v>
      </c>
      <c r="M3746" t="s">
        <v>8944</v>
      </c>
      <c r="P3746" s="31" t="str">
        <f t="shared" si="177"/>
        <v>Prionti Homoeo Hall (Dr. Jhaba Rani Shaha)</v>
      </c>
    </row>
    <row r="3747" spans="1:16" hidden="1">
      <c r="A3747" t="str">
        <f t="shared" si="175"/>
        <v>70-511</v>
      </c>
      <c r="B3747">
        <f t="shared" si="176"/>
        <v>70</v>
      </c>
      <c r="C3747">
        <v>511</v>
      </c>
      <c r="D3747" t="s">
        <v>17162</v>
      </c>
      <c r="E3747" t="s">
        <v>14800</v>
      </c>
      <c r="F3747">
        <v>12656</v>
      </c>
      <c r="G3747" t="s">
        <v>3954</v>
      </c>
      <c r="H3747">
        <v>1749109839</v>
      </c>
      <c r="I3747" t="s">
        <v>131</v>
      </c>
      <c r="J3747" t="s">
        <v>2596</v>
      </c>
      <c r="K3747" t="s">
        <v>152</v>
      </c>
      <c r="L3747" t="s">
        <v>14801</v>
      </c>
      <c r="M3747" t="s">
        <v>14801</v>
      </c>
      <c r="N3747" t="s">
        <v>16700</v>
      </c>
      <c r="O3747" t="s">
        <v>16701</v>
      </c>
      <c r="P3747" s="31" t="str">
        <f t="shared" si="177"/>
        <v>Purnima Homoeo Hall (Dr.Nipendra Chandra Bormon)</v>
      </c>
    </row>
    <row r="3748" spans="1:16" hidden="1">
      <c r="A3748" t="str">
        <f t="shared" si="175"/>
        <v>71-511</v>
      </c>
      <c r="B3748">
        <f t="shared" si="176"/>
        <v>71</v>
      </c>
      <c r="C3748">
        <v>511</v>
      </c>
      <c r="D3748" t="s">
        <v>17162</v>
      </c>
      <c r="E3748" t="s">
        <v>9732</v>
      </c>
      <c r="F3748">
        <v>14420</v>
      </c>
      <c r="G3748" t="s">
        <v>9733</v>
      </c>
      <c r="H3748">
        <v>1785727278</v>
      </c>
      <c r="I3748" t="s">
        <v>131</v>
      </c>
      <c r="K3748" t="s">
        <v>133</v>
      </c>
      <c r="L3748" t="s">
        <v>7582</v>
      </c>
      <c r="M3748" t="s">
        <v>7583</v>
      </c>
      <c r="P3748" s="31" t="str">
        <f t="shared" si="177"/>
        <v>Ranjon Homoeo Hall (Dr.Tushar Goon)</v>
      </c>
    </row>
    <row r="3749" spans="1:16" hidden="1">
      <c r="A3749" t="str">
        <f t="shared" si="175"/>
        <v>72-511</v>
      </c>
      <c r="B3749">
        <f t="shared" si="176"/>
        <v>72</v>
      </c>
      <c r="C3749">
        <v>511</v>
      </c>
      <c r="D3749" t="s">
        <v>17162</v>
      </c>
      <c r="E3749" t="s">
        <v>10109</v>
      </c>
      <c r="F3749">
        <v>10403</v>
      </c>
      <c r="G3749" t="s">
        <v>987</v>
      </c>
      <c r="H3749">
        <v>1733293217</v>
      </c>
      <c r="I3749" t="s">
        <v>131</v>
      </c>
      <c r="J3749" t="s">
        <v>10110</v>
      </c>
      <c r="K3749" t="s">
        <v>152</v>
      </c>
      <c r="L3749" t="s">
        <v>10111</v>
      </c>
      <c r="M3749" t="s">
        <v>10112</v>
      </c>
      <c r="P3749" s="31" t="str">
        <f t="shared" si="177"/>
        <v>Rekha Homoeo Hall (Dr.Piklo Chandra Dar)</v>
      </c>
    </row>
    <row r="3750" spans="1:16" hidden="1">
      <c r="A3750" t="str">
        <f t="shared" si="175"/>
        <v>73-511</v>
      </c>
      <c r="B3750">
        <f t="shared" si="176"/>
        <v>73</v>
      </c>
      <c r="C3750">
        <v>511</v>
      </c>
      <c r="D3750" t="s">
        <v>17162</v>
      </c>
      <c r="E3750" t="s">
        <v>6540</v>
      </c>
      <c r="F3750">
        <v>9396</v>
      </c>
      <c r="G3750" t="s">
        <v>18490</v>
      </c>
      <c r="H3750">
        <v>1782231534</v>
      </c>
      <c r="I3750" t="s">
        <v>131</v>
      </c>
      <c r="J3750" t="s">
        <v>230</v>
      </c>
      <c r="K3750" t="s">
        <v>133</v>
      </c>
      <c r="L3750" t="s">
        <v>6549</v>
      </c>
      <c r="M3750" t="s">
        <v>509</v>
      </c>
      <c r="N3750" t="s">
        <v>13381</v>
      </c>
      <c r="P3750" s="31" t="str">
        <f t="shared" si="177"/>
        <v>Reton Homoeo Hall (Dr. Reton)</v>
      </c>
    </row>
    <row r="3751" spans="1:16" hidden="1">
      <c r="A3751" t="str">
        <f t="shared" si="175"/>
        <v>74-511</v>
      </c>
      <c r="B3751">
        <f t="shared" si="176"/>
        <v>74</v>
      </c>
      <c r="C3751">
        <v>511</v>
      </c>
      <c r="D3751" t="s">
        <v>17162</v>
      </c>
      <c r="E3751" t="s">
        <v>9365</v>
      </c>
      <c r="F3751">
        <v>14469</v>
      </c>
      <c r="G3751" t="s">
        <v>3358</v>
      </c>
      <c r="H3751">
        <v>1739988500</v>
      </c>
      <c r="I3751" t="s">
        <v>131</v>
      </c>
      <c r="J3751" t="s">
        <v>230</v>
      </c>
      <c r="K3751" t="s">
        <v>138</v>
      </c>
      <c r="L3751" t="s">
        <v>9364</v>
      </c>
      <c r="M3751" t="s">
        <v>9366</v>
      </c>
      <c r="P3751" s="31" t="str">
        <f t="shared" si="177"/>
        <v>Ripon Homoeo Hall (Dr.Bakul Sarkar)</v>
      </c>
    </row>
    <row r="3752" spans="1:16" hidden="1">
      <c r="A3752" t="str">
        <f t="shared" si="175"/>
        <v>75-511</v>
      </c>
      <c r="B3752">
        <f t="shared" si="176"/>
        <v>75</v>
      </c>
      <c r="C3752">
        <v>511</v>
      </c>
      <c r="D3752" t="s">
        <v>17162</v>
      </c>
      <c r="E3752" t="s">
        <v>18491</v>
      </c>
      <c r="F3752">
        <v>9376</v>
      </c>
      <c r="G3752" t="s">
        <v>3516</v>
      </c>
      <c r="H3752">
        <v>1733282104</v>
      </c>
      <c r="I3752" t="s">
        <v>131</v>
      </c>
      <c r="J3752" t="s">
        <v>172</v>
      </c>
      <c r="K3752" t="s">
        <v>138</v>
      </c>
      <c r="L3752" t="s">
        <v>6503</v>
      </c>
      <c r="M3752" t="s">
        <v>6504</v>
      </c>
      <c r="P3752" s="31" t="str">
        <f t="shared" si="177"/>
        <v>Rog Mukti Homoeo Hall (Dr. Binon)</v>
      </c>
    </row>
    <row r="3753" spans="1:16" hidden="1">
      <c r="A3753" t="str">
        <f t="shared" si="175"/>
        <v>76-511</v>
      </c>
      <c r="B3753">
        <f t="shared" si="176"/>
        <v>76</v>
      </c>
      <c r="C3753">
        <v>511</v>
      </c>
      <c r="D3753" t="s">
        <v>17162</v>
      </c>
      <c r="E3753" t="s">
        <v>6575</v>
      </c>
      <c r="F3753">
        <v>9411</v>
      </c>
      <c r="G3753" t="s">
        <v>735</v>
      </c>
      <c r="H3753">
        <v>1722153637</v>
      </c>
      <c r="I3753" t="s">
        <v>2525</v>
      </c>
      <c r="J3753" t="s">
        <v>306</v>
      </c>
      <c r="K3753" t="s">
        <v>138</v>
      </c>
      <c r="L3753" t="s">
        <v>9014</v>
      </c>
      <c r="M3753" t="s">
        <v>2602</v>
      </c>
      <c r="P3753" s="31" t="str">
        <f t="shared" si="177"/>
        <v>Romjan Homoeo Hall (Dr. Sieam)</v>
      </c>
    </row>
    <row r="3754" spans="1:16" hidden="1">
      <c r="A3754" t="str">
        <f t="shared" si="175"/>
        <v>77-511</v>
      </c>
      <c r="B3754">
        <f t="shared" si="176"/>
        <v>77</v>
      </c>
      <c r="C3754">
        <v>511</v>
      </c>
      <c r="D3754" t="s">
        <v>17162</v>
      </c>
      <c r="E3754" t="s">
        <v>9312</v>
      </c>
      <c r="F3754">
        <v>14444</v>
      </c>
      <c r="G3754" t="s">
        <v>9313</v>
      </c>
      <c r="H3754">
        <v>1984143704</v>
      </c>
      <c r="I3754" t="s">
        <v>131</v>
      </c>
      <c r="J3754" t="s">
        <v>132</v>
      </c>
      <c r="K3754" t="s">
        <v>133</v>
      </c>
      <c r="L3754" t="s">
        <v>9314</v>
      </c>
      <c r="M3754" t="s">
        <v>9314</v>
      </c>
      <c r="P3754" s="31" t="str">
        <f t="shared" si="177"/>
        <v>Sabbir Homoeo Hall (Dr. Abdur Roshed)</v>
      </c>
    </row>
    <row r="3755" spans="1:16" hidden="1">
      <c r="A3755" t="str">
        <f t="shared" si="175"/>
        <v>78-511</v>
      </c>
      <c r="B3755">
        <f t="shared" si="176"/>
        <v>78</v>
      </c>
      <c r="C3755">
        <v>511</v>
      </c>
      <c r="D3755" t="s">
        <v>17162</v>
      </c>
      <c r="E3755" t="s">
        <v>10657</v>
      </c>
      <c r="F3755">
        <v>14435</v>
      </c>
      <c r="G3755" t="s">
        <v>10658</v>
      </c>
      <c r="H3755">
        <v>1712973938</v>
      </c>
      <c r="I3755" t="s">
        <v>131</v>
      </c>
      <c r="J3755" t="s">
        <v>2596</v>
      </c>
      <c r="K3755" t="s">
        <v>152</v>
      </c>
      <c r="L3755" t="s">
        <v>7582</v>
      </c>
      <c r="M3755" t="s">
        <v>10659</v>
      </c>
      <c r="P3755" s="31" t="str">
        <f t="shared" si="177"/>
        <v>Sadh Homoeo Hall (Dr. Md. Julfikar Ahmeed)</v>
      </c>
    </row>
    <row r="3756" spans="1:16" hidden="1">
      <c r="A3756" t="str">
        <f t="shared" si="175"/>
        <v>79-511</v>
      </c>
      <c r="B3756">
        <f t="shared" si="176"/>
        <v>79</v>
      </c>
      <c r="C3756">
        <v>511</v>
      </c>
      <c r="D3756" t="s">
        <v>17162</v>
      </c>
      <c r="E3756" t="s">
        <v>9322</v>
      </c>
      <c r="F3756">
        <v>14448</v>
      </c>
      <c r="G3756" t="s">
        <v>9323</v>
      </c>
      <c r="H3756">
        <v>1717629433</v>
      </c>
      <c r="I3756" t="s">
        <v>131</v>
      </c>
      <c r="J3756" t="s">
        <v>132</v>
      </c>
      <c r="K3756" t="s">
        <v>133</v>
      </c>
      <c r="L3756" t="s">
        <v>9324</v>
      </c>
      <c r="M3756" t="s">
        <v>9325</v>
      </c>
      <c r="P3756" s="31" t="str">
        <f t="shared" si="177"/>
        <v>Saffi Homoeo Cutir (Dr. Suman Ahammed)</v>
      </c>
    </row>
    <row r="3757" spans="1:16" hidden="1">
      <c r="A3757" t="str">
        <f t="shared" si="175"/>
        <v>80-511</v>
      </c>
      <c r="B3757">
        <f t="shared" si="176"/>
        <v>80</v>
      </c>
      <c r="C3757">
        <v>511</v>
      </c>
      <c r="D3757" t="s">
        <v>17162</v>
      </c>
      <c r="E3757" t="s">
        <v>10690</v>
      </c>
      <c r="F3757">
        <v>14424</v>
      </c>
      <c r="G3757" t="s">
        <v>10691</v>
      </c>
      <c r="H3757">
        <v>1749578385</v>
      </c>
      <c r="I3757" t="s">
        <v>131</v>
      </c>
      <c r="J3757" t="s">
        <v>2596</v>
      </c>
      <c r="K3757" t="s">
        <v>3996</v>
      </c>
      <c r="L3757" t="s">
        <v>18922</v>
      </c>
      <c r="M3757" t="s">
        <v>18942</v>
      </c>
      <c r="P3757" s="31" t="str">
        <f t="shared" si="177"/>
        <v>Sahaboddin Homoeo Hall (Dr.Md. Sahaboddin Ahmed.)</v>
      </c>
    </row>
    <row r="3758" spans="1:16" hidden="1">
      <c r="A3758" t="str">
        <f t="shared" si="175"/>
        <v>81-511</v>
      </c>
      <c r="B3758">
        <f t="shared" si="176"/>
        <v>81</v>
      </c>
      <c r="C3758">
        <v>511</v>
      </c>
      <c r="D3758" t="s">
        <v>17162</v>
      </c>
      <c r="E3758" t="s">
        <v>17520</v>
      </c>
      <c r="F3758">
        <v>15021</v>
      </c>
      <c r="G3758" t="s">
        <v>4382</v>
      </c>
      <c r="H3758">
        <v>1712642483</v>
      </c>
      <c r="I3758" t="s">
        <v>1311</v>
      </c>
      <c r="J3758" t="s">
        <v>10889</v>
      </c>
      <c r="K3758" t="s">
        <v>138</v>
      </c>
      <c r="L3758" t="s">
        <v>9580</v>
      </c>
      <c r="M3758" t="s">
        <v>17521</v>
      </c>
      <c r="P3758" s="31" t="str">
        <f t="shared" si="177"/>
        <v>Sajib Homoeo Hall (Dr.Shantus Chandra Das)</v>
      </c>
    </row>
    <row r="3759" spans="1:16" hidden="1">
      <c r="A3759" t="str">
        <f t="shared" si="175"/>
        <v>82-511</v>
      </c>
      <c r="B3759">
        <f t="shared" si="176"/>
        <v>82</v>
      </c>
      <c r="C3759">
        <v>511</v>
      </c>
      <c r="D3759" t="s">
        <v>17162</v>
      </c>
      <c r="E3759" t="s">
        <v>9347</v>
      </c>
      <c r="F3759">
        <v>14480</v>
      </c>
      <c r="G3759" t="s">
        <v>2089</v>
      </c>
      <c r="H3759">
        <v>1716310604</v>
      </c>
      <c r="I3759" t="s">
        <v>131</v>
      </c>
      <c r="J3759" t="s">
        <v>397</v>
      </c>
      <c r="K3759" t="s">
        <v>133</v>
      </c>
      <c r="L3759" t="s">
        <v>7582</v>
      </c>
      <c r="M3759" t="s">
        <v>9348</v>
      </c>
      <c r="P3759" s="31" t="str">
        <f t="shared" si="177"/>
        <v>Saleha Homoeo Hall (Dr. Fajlur Rahman)</v>
      </c>
    </row>
    <row r="3760" spans="1:16" hidden="1">
      <c r="A3760" t="str">
        <f t="shared" si="175"/>
        <v>83-511</v>
      </c>
      <c r="B3760">
        <f t="shared" si="176"/>
        <v>83</v>
      </c>
      <c r="C3760">
        <v>511</v>
      </c>
      <c r="D3760" t="s">
        <v>17162</v>
      </c>
      <c r="E3760" t="s">
        <v>1320</v>
      </c>
      <c r="F3760">
        <v>4442</v>
      </c>
      <c r="G3760" t="s">
        <v>1321</v>
      </c>
      <c r="H3760">
        <v>1725154275</v>
      </c>
      <c r="I3760" t="s">
        <v>1311</v>
      </c>
      <c r="J3760" t="s">
        <v>132</v>
      </c>
      <c r="K3760" t="s">
        <v>138</v>
      </c>
      <c r="L3760" t="s">
        <v>1322</v>
      </c>
      <c r="M3760" t="s">
        <v>1323</v>
      </c>
      <c r="P3760" s="31" t="str">
        <f t="shared" si="177"/>
        <v>Samar Homoeo Hall (Dr. N.C. Pondit)</v>
      </c>
    </row>
    <row r="3761" spans="1:16" hidden="1">
      <c r="A3761" t="str">
        <f t="shared" si="175"/>
        <v>84-511</v>
      </c>
      <c r="B3761">
        <f t="shared" si="176"/>
        <v>84</v>
      </c>
      <c r="C3761">
        <v>511</v>
      </c>
      <c r="D3761" t="s">
        <v>17162</v>
      </c>
      <c r="E3761" t="s">
        <v>1320</v>
      </c>
      <c r="F3761">
        <v>14914</v>
      </c>
      <c r="G3761" t="s">
        <v>1321</v>
      </c>
      <c r="H3761">
        <v>1675991163</v>
      </c>
      <c r="I3761" t="s">
        <v>1311</v>
      </c>
      <c r="J3761" t="s">
        <v>10889</v>
      </c>
      <c r="K3761" t="s">
        <v>152</v>
      </c>
      <c r="L3761" t="s">
        <v>1312</v>
      </c>
      <c r="M3761" t="s">
        <v>1323</v>
      </c>
      <c r="P3761" s="31" t="str">
        <f t="shared" si="177"/>
        <v>Samar Homoeo Hall (Dr. N.C. Pondit)</v>
      </c>
    </row>
    <row r="3762" spans="1:16" hidden="1">
      <c r="A3762" t="str">
        <f t="shared" si="175"/>
        <v>85-511</v>
      </c>
      <c r="B3762">
        <f t="shared" si="176"/>
        <v>85</v>
      </c>
      <c r="C3762">
        <v>511</v>
      </c>
      <c r="D3762" t="s">
        <v>17162</v>
      </c>
      <c r="E3762" t="s">
        <v>9734</v>
      </c>
      <c r="F3762">
        <v>14412</v>
      </c>
      <c r="G3762" t="s">
        <v>5950</v>
      </c>
      <c r="H3762">
        <v>1747372875</v>
      </c>
      <c r="I3762" t="s">
        <v>131</v>
      </c>
      <c r="K3762" t="s">
        <v>133</v>
      </c>
      <c r="L3762" t="s">
        <v>7582</v>
      </c>
      <c r="M3762" t="s">
        <v>9735</v>
      </c>
      <c r="P3762" s="31" t="str">
        <f t="shared" si="177"/>
        <v>Sani Homoeo Hall (Dr.Hena Akter)</v>
      </c>
    </row>
    <row r="3763" spans="1:16" hidden="1">
      <c r="A3763" t="str">
        <f t="shared" si="175"/>
        <v>86-511</v>
      </c>
      <c r="B3763">
        <f t="shared" si="176"/>
        <v>86</v>
      </c>
      <c r="C3763">
        <v>511</v>
      </c>
      <c r="D3763" t="s">
        <v>17162</v>
      </c>
      <c r="E3763" t="s">
        <v>10808</v>
      </c>
      <c r="F3763">
        <v>14430</v>
      </c>
      <c r="G3763" t="s">
        <v>328</v>
      </c>
      <c r="H3763">
        <v>1716502764</v>
      </c>
      <c r="I3763" t="s">
        <v>131</v>
      </c>
      <c r="J3763" t="s">
        <v>172</v>
      </c>
      <c r="K3763" t="s">
        <v>133</v>
      </c>
      <c r="L3763" t="s">
        <v>18943</v>
      </c>
      <c r="M3763" t="s">
        <v>18943</v>
      </c>
      <c r="P3763" s="31" t="str">
        <f t="shared" si="177"/>
        <v>Sarkar Homoeo Hall (Dr.Asotus Sarkar)</v>
      </c>
    </row>
    <row r="3764" spans="1:16" hidden="1">
      <c r="A3764" t="str">
        <f t="shared" si="175"/>
        <v>87-511</v>
      </c>
      <c r="B3764">
        <f t="shared" si="176"/>
        <v>87</v>
      </c>
      <c r="C3764">
        <v>511</v>
      </c>
      <c r="D3764" t="s">
        <v>17162</v>
      </c>
      <c r="E3764" t="s">
        <v>1417</v>
      </c>
      <c r="F3764">
        <v>14916</v>
      </c>
      <c r="G3764" t="s">
        <v>1418</v>
      </c>
      <c r="H3764">
        <v>1739391109</v>
      </c>
      <c r="I3764" t="s">
        <v>1311</v>
      </c>
      <c r="J3764" t="s">
        <v>230</v>
      </c>
      <c r="K3764" t="s">
        <v>152</v>
      </c>
      <c r="L3764" t="s">
        <v>1416</v>
      </c>
      <c r="M3764" t="s">
        <v>1416</v>
      </c>
      <c r="P3764" s="31" t="str">
        <f t="shared" si="177"/>
        <v>Sawoun Homoeo Hall (Dr. Abdur Rohim)</v>
      </c>
    </row>
    <row r="3765" spans="1:16" hidden="1">
      <c r="A3765" t="str">
        <f t="shared" si="175"/>
        <v>88-511</v>
      </c>
      <c r="B3765">
        <f t="shared" si="176"/>
        <v>88</v>
      </c>
      <c r="C3765">
        <v>511</v>
      </c>
      <c r="D3765" t="s">
        <v>17162</v>
      </c>
      <c r="E3765" t="s">
        <v>751</v>
      </c>
      <c r="F3765">
        <v>9485</v>
      </c>
      <c r="G3765" t="s">
        <v>196</v>
      </c>
      <c r="H3765">
        <v>1718744452</v>
      </c>
      <c r="I3765" t="s">
        <v>131</v>
      </c>
      <c r="J3765" t="s">
        <v>306</v>
      </c>
      <c r="K3765" t="s">
        <v>138</v>
      </c>
      <c r="L3765" t="s">
        <v>6656</v>
      </c>
      <c r="M3765" t="s">
        <v>6656</v>
      </c>
      <c r="P3765" s="31" t="str">
        <f t="shared" si="177"/>
        <v>Seba Homoeo Hall (Dr. Obidullah)</v>
      </c>
    </row>
    <row r="3766" spans="1:16" hidden="1">
      <c r="A3766" t="str">
        <f t="shared" si="175"/>
        <v>89-511</v>
      </c>
      <c r="B3766">
        <f t="shared" si="176"/>
        <v>89</v>
      </c>
      <c r="C3766">
        <v>511</v>
      </c>
      <c r="D3766" t="s">
        <v>17162</v>
      </c>
      <c r="E3766" t="s">
        <v>10693</v>
      </c>
      <c r="F3766">
        <v>14425</v>
      </c>
      <c r="G3766" t="s">
        <v>10694</v>
      </c>
      <c r="H3766">
        <v>1716506150</v>
      </c>
      <c r="I3766" t="s">
        <v>131</v>
      </c>
      <c r="J3766" t="s">
        <v>2596</v>
      </c>
      <c r="K3766" t="s">
        <v>138</v>
      </c>
      <c r="L3766" t="s">
        <v>18928</v>
      </c>
      <c r="M3766" t="s">
        <v>18944</v>
      </c>
      <c r="P3766" s="31" t="str">
        <f t="shared" si="177"/>
        <v>Seba Homoeo Hall -5 (Dr.Md. Shaidul Islam)</v>
      </c>
    </row>
    <row r="3767" spans="1:16" hidden="1">
      <c r="A3767" t="str">
        <f t="shared" si="175"/>
        <v>90-511</v>
      </c>
      <c r="B3767">
        <f t="shared" si="176"/>
        <v>90</v>
      </c>
      <c r="C3767">
        <v>511</v>
      </c>
      <c r="D3767" t="s">
        <v>17162</v>
      </c>
      <c r="E3767" t="s">
        <v>9318</v>
      </c>
      <c r="F3767">
        <v>14446</v>
      </c>
      <c r="G3767" t="s">
        <v>8973</v>
      </c>
      <c r="H3767">
        <v>1736976520</v>
      </c>
      <c r="I3767" t="s">
        <v>131</v>
      </c>
      <c r="J3767" t="s">
        <v>132</v>
      </c>
      <c r="K3767" t="s">
        <v>133</v>
      </c>
      <c r="L3767" t="s">
        <v>7582</v>
      </c>
      <c r="M3767" t="s">
        <v>9319</v>
      </c>
      <c r="P3767" s="31" t="str">
        <f t="shared" si="177"/>
        <v>Seba Homoeo Hall-1 (Dr. Siful Islam)</v>
      </c>
    </row>
    <row r="3768" spans="1:16" hidden="1">
      <c r="A3768" t="str">
        <f t="shared" si="175"/>
        <v>91-511</v>
      </c>
      <c r="B3768">
        <f t="shared" si="176"/>
        <v>91</v>
      </c>
      <c r="C3768">
        <v>511</v>
      </c>
      <c r="D3768" t="s">
        <v>17162</v>
      </c>
      <c r="E3768" t="s">
        <v>8756</v>
      </c>
      <c r="F3768">
        <v>14458</v>
      </c>
      <c r="G3768" t="s">
        <v>8757</v>
      </c>
      <c r="H3768">
        <v>1716355689</v>
      </c>
      <c r="I3768" t="s">
        <v>1311</v>
      </c>
      <c r="J3768" t="s">
        <v>306</v>
      </c>
      <c r="K3768" t="s">
        <v>1315</v>
      </c>
      <c r="L3768" t="s">
        <v>8758</v>
      </c>
      <c r="M3768" t="s">
        <v>8759</v>
      </c>
      <c r="P3768" s="31" t="str">
        <f t="shared" si="177"/>
        <v>Seba Homoeo Hall-2 (Dr. Ferdus Ahamed)</v>
      </c>
    </row>
    <row r="3769" spans="1:16" hidden="1">
      <c r="A3769" t="str">
        <f t="shared" si="175"/>
        <v>92-511</v>
      </c>
      <c r="B3769">
        <f t="shared" si="176"/>
        <v>92</v>
      </c>
      <c r="C3769">
        <v>511</v>
      </c>
      <c r="D3769" t="s">
        <v>17162</v>
      </c>
      <c r="E3769" t="s">
        <v>9751</v>
      </c>
      <c r="F3769">
        <v>14411</v>
      </c>
      <c r="G3769" t="s">
        <v>9752</v>
      </c>
      <c r="H3769">
        <v>1721742849</v>
      </c>
      <c r="I3769" t="s">
        <v>131</v>
      </c>
      <c r="J3769" t="s">
        <v>2596</v>
      </c>
      <c r="K3769" t="s">
        <v>133</v>
      </c>
      <c r="L3769" t="s">
        <v>7582</v>
      </c>
      <c r="M3769" t="s">
        <v>9753</v>
      </c>
      <c r="P3769" s="31" t="str">
        <f t="shared" si="177"/>
        <v>Seba Homoeo Hall-3 (Dr.Md.Muffajul Hossain)</v>
      </c>
    </row>
    <row r="3770" spans="1:16" hidden="1">
      <c r="A3770" t="str">
        <f t="shared" si="175"/>
        <v>93-511</v>
      </c>
      <c r="B3770">
        <f t="shared" si="176"/>
        <v>93</v>
      </c>
      <c r="C3770">
        <v>511</v>
      </c>
      <c r="D3770" t="s">
        <v>17162</v>
      </c>
      <c r="E3770" t="s">
        <v>9335</v>
      </c>
      <c r="F3770">
        <v>14463</v>
      </c>
      <c r="G3770" t="s">
        <v>199</v>
      </c>
      <c r="H3770">
        <v>1715765162</v>
      </c>
      <c r="I3770" t="s">
        <v>131</v>
      </c>
      <c r="J3770" t="s">
        <v>172</v>
      </c>
      <c r="K3770" t="s">
        <v>133</v>
      </c>
      <c r="L3770" t="s">
        <v>7582</v>
      </c>
      <c r="M3770" t="s">
        <v>9319</v>
      </c>
      <c r="P3770" s="31" t="str">
        <f t="shared" si="177"/>
        <v>Sefa Homoeo Hall (Dr. Golam Robbani)</v>
      </c>
    </row>
    <row r="3771" spans="1:16" hidden="1">
      <c r="A3771" t="str">
        <f t="shared" si="175"/>
        <v>94-511</v>
      </c>
      <c r="B3771">
        <f t="shared" si="176"/>
        <v>94</v>
      </c>
      <c r="C3771">
        <v>511</v>
      </c>
      <c r="D3771" t="s">
        <v>17162</v>
      </c>
      <c r="E3771" t="s">
        <v>9359</v>
      </c>
      <c r="F3771">
        <v>14466</v>
      </c>
      <c r="G3771" t="s">
        <v>1207</v>
      </c>
      <c r="H3771">
        <v>1728580716</v>
      </c>
      <c r="I3771" t="s">
        <v>131</v>
      </c>
      <c r="J3771" t="s">
        <v>230</v>
      </c>
      <c r="K3771" t="s">
        <v>133</v>
      </c>
      <c r="L3771" t="s">
        <v>7582</v>
      </c>
      <c r="M3771" t="s">
        <v>9360</v>
      </c>
      <c r="P3771" s="31" t="str">
        <f t="shared" si="177"/>
        <v>Shahjalal Homoeo Hall (Dr. Didarul Islam)</v>
      </c>
    </row>
    <row r="3772" spans="1:16" hidden="1">
      <c r="A3772" t="str">
        <f t="shared" si="175"/>
        <v>95-511</v>
      </c>
      <c r="B3772">
        <f t="shared" si="176"/>
        <v>95</v>
      </c>
      <c r="C3772">
        <v>511</v>
      </c>
      <c r="D3772" t="s">
        <v>17162</v>
      </c>
      <c r="E3772" t="s">
        <v>10660</v>
      </c>
      <c r="F3772">
        <v>14436</v>
      </c>
      <c r="G3772" t="s">
        <v>10661</v>
      </c>
      <c r="H3772">
        <v>1724880861</v>
      </c>
      <c r="I3772" t="s">
        <v>131</v>
      </c>
      <c r="J3772" t="s">
        <v>2596</v>
      </c>
      <c r="K3772" t="s">
        <v>152</v>
      </c>
      <c r="L3772" t="s">
        <v>7582</v>
      </c>
      <c r="M3772" t="s">
        <v>10659</v>
      </c>
      <c r="P3772" s="31" t="str">
        <f t="shared" si="177"/>
        <v>Shahjalal Homoeo Hall (2) (Dr. Md. Al-Amin)</v>
      </c>
    </row>
    <row r="3773" spans="1:16" hidden="1">
      <c r="A3773" t="str">
        <f t="shared" si="175"/>
        <v>96-511</v>
      </c>
      <c r="B3773">
        <f t="shared" si="176"/>
        <v>96</v>
      </c>
      <c r="C3773">
        <v>511</v>
      </c>
      <c r="D3773" t="s">
        <v>17162</v>
      </c>
      <c r="E3773" t="s">
        <v>146</v>
      </c>
      <c r="F3773">
        <v>9384</v>
      </c>
      <c r="G3773" t="s">
        <v>9011</v>
      </c>
      <c r="H3773">
        <v>1716138360</v>
      </c>
      <c r="I3773" t="s">
        <v>131</v>
      </c>
      <c r="J3773" t="s">
        <v>397</v>
      </c>
      <c r="K3773" t="s">
        <v>138</v>
      </c>
      <c r="L3773" t="s">
        <v>6520</v>
      </c>
      <c r="M3773" t="s">
        <v>1359</v>
      </c>
      <c r="P3773" s="31" t="str">
        <f t="shared" si="177"/>
        <v>Shamol Homoeo Hall (Dr. Porimol)</v>
      </c>
    </row>
    <row r="3774" spans="1:16" hidden="1">
      <c r="A3774" t="str">
        <f t="shared" si="175"/>
        <v>97-511</v>
      </c>
      <c r="B3774">
        <f t="shared" si="176"/>
        <v>97</v>
      </c>
      <c r="C3774">
        <v>511</v>
      </c>
      <c r="D3774" t="s">
        <v>17162</v>
      </c>
      <c r="E3774" t="s">
        <v>10665</v>
      </c>
      <c r="F3774">
        <v>14438</v>
      </c>
      <c r="G3774" t="s">
        <v>10666</v>
      </c>
      <c r="H3774">
        <v>1714508585</v>
      </c>
      <c r="I3774" t="s">
        <v>131</v>
      </c>
      <c r="J3774" t="s">
        <v>2596</v>
      </c>
      <c r="K3774" t="s">
        <v>152</v>
      </c>
      <c r="L3774" t="s">
        <v>7582</v>
      </c>
      <c r="M3774" t="s">
        <v>18945</v>
      </c>
      <c r="P3774" s="31" t="str">
        <f t="shared" si="177"/>
        <v>Shotudal Homoeo Hall (Dr. Bahdal Ray)</v>
      </c>
    </row>
    <row r="3775" spans="1:16" hidden="1">
      <c r="A3775" t="str">
        <f t="shared" si="175"/>
        <v>98-511</v>
      </c>
      <c r="B3775">
        <f t="shared" si="176"/>
        <v>98</v>
      </c>
      <c r="C3775">
        <v>511</v>
      </c>
      <c r="D3775" t="s">
        <v>17162</v>
      </c>
      <c r="E3775" t="s">
        <v>8752</v>
      </c>
      <c r="F3775">
        <v>14457</v>
      </c>
      <c r="G3775" t="s">
        <v>8753</v>
      </c>
      <c r="H3775">
        <v>1713578977</v>
      </c>
      <c r="I3775">
        <v>0</v>
      </c>
      <c r="J3775" t="s">
        <v>306</v>
      </c>
      <c r="K3775" t="s">
        <v>133</v>
      </c>
      <c r="L3775" t="s">
        <v>8754</v>
      </c>
      <c r="M3775" t="s">
        <v>8755</v>
      </c>
      <c r="P3775" s="31" t="str">
        <f t="shared" si="177"/>
        <v>Singha Homoeo Hall (Dr. Suhpon Kumar Singha)</v>
      </c>
    </row>
    <row r="3776" spans="1:16" hidden="1">
      <c r="A3776" t="str">
        <f t="shared" si="175"/>
        <v>99-511</v>
      </c>
      <c r="B3776">
        <f t="shared" si="176"/>
        <v>99</v>
      </c>
      <c r="C3776">
        <v>511</v>
      </c>
      <c r="D3776" t="s">
        <v>17162</v>
      </c>
      <c r="E3776" t="s">
        <v>17210</v>
      </c>
      <c r="F3776">
        <v>9415</v>
      </c>
      <c r="G3776" t="s">
        <v>19100</v>
      </c>
      <c r="H3776">
        <v>1673129522</v>
      </c>
      <c r="I3776" t="s">
        <v>131</v>
      </c>
      <c r="J3776" t="s">
        <v>306</v>
      </c>
      <c r="K3776" t="s">
        <v>138</v>
      </c>
      <c r="L3776" t="s">
        <v>9014</v>
      </c>
      <c r="M3776" t="s">
        <v>6588</v>
      </c>
      <c r="N3776" t="s">
        <v>2080</v>
      </c>
      <c r="P3776" s="31" t="str">
        <f t="shared" si="177"/>
        <v>Sodeshi Homoeo Hall (Dr. Koushik)</v>
      </c>
    </row>
    <row r="3777" spans="1:16" hidden="1">
      <c r="A3777" t="str">
        <f t="shared" si="175"/>
        <v>100-511</v>
      </c>
      <c r="B3777">
        <f t="shared" si="176"/>
        <v>100</v>
      </c>
      <c r="C3777">
        <v>511</v>
      </c>
      <c r="D3777" t="s">
        <v>17162</v>
      </c>
      <c r="E3777" t="s">
        <v>18047</v>
      </c>
      <c r="F3777">
        <v>15555</v>
      </c>
      <c r="G3777" t="s">
        <v>18048</v>
      </c>
      <c r="H3777">
        <v>1714583415</v>
      </c>
      <c r="I3777" t="s">
        <v>131</v>
      </c>
      <c r="J3777" t="s">
        <v>397</v>
      </c>
      <c r="K3777" t="s">
        <v>152</v>
      </c>
      <c r="L3777" t="s">
        <v>19101</v>
      </c>
      <c r="M3777" t="s">
        <v>19101</v>
      </c>
      <c r="P3777" s="31" t="str">
        <f t="shared" si="177"/>
        <v>Sojol  Homoeo Hall (Dr.Sojol Bormon)</v>
      </c>
    </row>
    <row r="3778" spans="1:16" hidden="1">
      <c r="A3778" t="str">
        <f t="shared" ref="A3778:A3841" si="178">B3778&amp;"-"&amp;C3778</f>
        <v>101-511</v>
      </c>
      <c r="B3778">
        <f t="shared" ref="B3778:B3841" si="179">IF(C3778=C3777,B3777+1,1)</f>
        <v>101</v>
      </c>
      <c r="C3778">
        <v>511</v>
      </c>
      <c r="D3778" t="s">
        <v>17162</v>
      </c>
      <c r="E3778" t="s">
        <v>9367</v>
      </c>
      <c r="F3778">
        <v>14470</v>
      </c>
      <c r="G3778" t="s">
        <v>17385</v>
      </c>
      <c r="H3778">
        <v>1721442469</v>
      </c>
      <c r="I3778" t="s">
        <v>131</v>
      </c>
      <c r="J3778" t="s">
        <v>274</v>
      </c>
      <c r="K3778" t="s">
        <v>138</v>
      </c>
      <c r="L3778" t="s">
        <v>7582</v>
      </c>
      <c r="M3778" t="s">
        <v>9358</v>
      </c>
      <c r="P3778" s="31" t="str">
        <f t="shared" ref="P3778:P3841" si="180">PROPER(G3778&amp;" ("&amp;E3778&amp;")")</f>
        <v>Sokty Oushedaloy (Dr. Masud Sarkar)</v>
      </c>
    </row>
    <row r="3779" spans="1:16" hidden="1">
      <c r="A3779" t="str">
        <f t="shared" si="178"/>
        <v>102-511</v>
      </c>
      <c r="B3779">
        <f t="shared" si="179"/>
        <v>102</v>
      </c>
      <c r="C3779">
        <v>511</v>
      </c>
      <c r="D3779" t="s">
        <v>17162</v>
      </c>
      <c r="E3779" t="s">
        <v>10676</v>
      </c>
      <c r="F3779">
        <v>14440</v>
      </c>
      <c r="G3779" t="s">
        <v>3436</v>
      </c>
      <c r="H3779">
        <v>1719480637</v>
      </c>
      <c r="I3779" t="s">
        <v>131</v>
      </c>
      <c r="J3779" t="s">
        <v>2596</v>
      </c>
      <c r="K3779" t="s">
        <v>152</v>
      </c>
      <c r="L3779" t="s">
        <v>18926</v>
      </c>
      <c r="M3779" t="s">
        <v>18946</v>
      </c>
      <c r="P3779" s="31" t="str">
        <f t="shared" si="180"/>
        <v>Sordar Homoeo Hall (Dr.Sahpun Sarkar)</v>
      </c>
    </row>
    <row r="3780" spans="1:16" hidden="1">
      <c r="A3780" t="str">
        <f t="shared" si="178"/>
        <v>103-511</v>
      </c>
      <c r="B3780">
        <f t="shared" si="179"/>
        <v>103</v>
      </c>
      <c r="C3780">
        <v>511</v>
      </c>
      <c r="D3780" t="s">
        <v>17162</v>
      </c>
      <c r="E3780" t="s">
        <v>9350</v>
      </c>
      <c r="F3780">
        <v>14473</v>
      </c>
      <c r="G3780" t="s">
        <v>9351</v>
      </c>
      <c r="H3780">
        <v>1714818415</v>
      </c>
      <c r="I3780" t="s">
        <v>131</v>
      </c>
      <c r="J3780" t="s">
        <v>397</v>
      </c>
      <c r="K3780" t="s">
        <v>152</v>
      </c>
      <c r="L3780" t="s">
        <v>7582</v>
      </c>
      <c r="M3780" t="s">
        <v>9340</v>
      </c>
      <c r="P3780" s="31" t="str">
        <f t="shared" si="180"/>
        <v>Sornomoyee Homoeo Hall (Dr. Amolesh Sarker)</v>
      </c>
    </row>
    <row r="3781" spans="1:16" hidden="1">
      <c r="A3781" t="str">
        <f t="shared" si="178"/>
        <v>104-511</v>
      </c>
      <c r="B3781">
        <f t="shared" si="179"/>
        <v>104</v>
      </c>
      <c r="C3781">
        <v>511</v>
      </c>
      <c r="D3781" t="s">
        <v>17162</v>
      </c>
      <c r="E3781" t="s">
        <v>9315</v>
      </c>
      <c r="F3781">
        <v>14445</v>
      </c>
      <c r="G3781" t="s">
        <v>9316</v>
      </c>
      <c r="H3781">
        <v>1730918417</v>
      </c>
      <c r="I3781" t="s">
        <v>131</v>
      </c>
      <c r="J3781" t="s">
        <v>132</v>
      </c>
      <c r="K3781" t="s">
        <v>152</v>
      </c>
      <c r="L3781" t="s">
        <v>1369</v>
      </c>
      <c r="M3781" t="s">
        <v>9317</v>
      </c>
      <c r="P3781" s="31" t="str">
        <f t="shared" si="180"/>
        <v>Sree Maa Homoeo Hall (Dr. Biswanath Sarker)</v>
      </c>
    </row>
    <row r="3782" spans="1:16" hidden="1">
      <c r="A3782" t="str">
        <f t="shared" si="178"/>
        <v>105-511</v>
      </c>
      <c r="B3782">
        <f t="shared" si="179"/>
        <v>105</v>
      </c>
      <c r="C3782">
        <v>511</v>
      </c>
      <c r="D3782" t="s">
        <v>17162</v>
      </c>
      <c r="E3782" t="s">
        <v>7658</v>
      </c>
      <c r="F3782">
        <v>14455</v>
      </c>
      <c r="G3782" t="s">
        <v>7659</v>
      </c>
      <c r="H3782">
        <v>1749514009</v>
      </c>
      <c r="I3782" t="s">
        <v>131</v>
      </c>
      <c r="K3782" t="s">
        <v>133</v>
      </c>
      <c r="L3782" t="s">
        <v>7582</v>
      </c>
      <c r="M3782" t="s">
        <v>18947</v>
      </c>
      <c r="P3782" s="31" t="str">
        <f t="shared" si="180"/>
        <v>Srijan Homoeo Hall (Dr.Shovas Chandra Biswas)</v>
      </c>
    </row>
    <row r="3783" spans="1:16" hidden="1">
      <c r="A3783" t="str">
        <f t="shared" si="178"/>
        <v>106-511</v>
      </c>
      <c r="B3783">
        <f t="shared" si="179"/>
        <v>106</v>
      </c>
      <c r="C3783">
        <v>511</v>
      </c>
      <c r="D3783" t="s">
        <v>17162</v>
      </c>
      <c r="E3783" t="s">
        <v>6606</v>
      </c>
      <c r="F3783">
        <v>9426</v>
      </c>
      <c r="G3783" t="s">
        <v>6434</v>
      </c>
      <c r="H3783">
        <v>1725154777</v>
      </c>
      <c r="I3783" t="s">
        <v>131</v>
      </c>
      <c r="J3783" t="s">
        <v>132</v>
      </c>
      <c r="K3783" t="s">
        <v>138</v>
      </c>
      <c r="L3783" t="s">
        <v>1934</v>
      </c>
      <c r="M3783" t="s">
        <v>1359</v>
      </c>
      <c r="P3783" s="31" t="str">
        <f t="shared" si="180"/>
        <v>Sristi Homoeo Hall (Dr. Songram Pall)</v>
      </c>
    </row>
    <row r="3784" spans="1:16" hidden="1">
      <c r="A3784" t="str">
        <f t="shared" si="178"/>
        <v>107-511</v>
      </c>
      <c r="B3784">
        <f t="shared" si="179"/>
        <v>107</v>
      </c>
      <c r="C3784">
        <v>511</v>
      </c>
      <c r="D3784" t="s">
        <v>17162</v>
      </c>
      <c r="E3784" t="s">
        <v>6752</v>
      </c>
      <c r="F3784">
        <v>9490</v>
      </c>
      <c r="G3784" t="s">
        <v>9018</v>
      </c>
      <c r="H3784">
        <v>1715372759</v>
      </c>
      <c r="I3784" t="s">
        <v>131</v>
      </c>
      <c r="J3784" t="s">
        <v>306</v>
      </c>
      <c r="K3784" t="s">
        <v>133</v>
      </c>
      <c r="L3784" t="s">
        <v>6656</v>
      </c>
      <c r="M3784" t="s">
        <v>6754</v>
      </c>
      <c r="P3784" s="31" t="str">
        <f t="shared" si="180"/>
        <v>Sudha Homoeo Hall (Dr. Sonkor)</v>
      </c>
    </row>
    <row r="3785" spans="1:16" hidden="1">
      <c r="A3785" t="str">
        <f t="shared" si="178"/>
        <v>108-511</v>
      </c>
      <c r="B3785">
        <f t="shared" si="179"/>
        <v>108</v>
      </c>
      <c r="C3785">
        <v>511</v>
      </c>
      <c r="D3785" t="s">
        <v>17162</v>
      </c>
      <c r="E3785" t="s">
        <v>9377</v>
      </c>
      <c r="F3785">
        <v>14415</v>
      </c>
      <c r="G3785" t="s">
        <v>9378</v>
      </c>
      <c r="H3785">
        <v>1740583859</v>
      </c>
      <c r="I3785" t="s">
        <v>131</v>
      </c>
      <c r="J3785" t="s">
        <v>274</v>
      </c>
      <c r="K3785" t="s">
        <v>152</v>
      </c>
      <c r="L3785" t="s">
        <v>7582</v>
      </c>
      <c r="M3785" t="s">
        <v>9375</v>
      </c>
      <c r="P3785" s="31" t="str">
        <f t="shared" si="180"/>
        <v>Suniti Pharmacy (Dr. Sonjoy Sarkar)</v>
      </c>
    </row>
    <row r="3786" spans="1:16" hidden="1">
      <c r="A3786" t="str">
        <f t="shared" si="178"/>
        <v>109-511</v>
      </c>
      <c r="B3786">
        <f t="shared" si="179"/>
        <v>109</v>
      </c>
      <c r="C3786">
        <v>511</v>
      </c>
      <c r="D3786" t="s">
        <v>17162</v>
      </c>
      <c r="E3786" t="s">
        <v>9342</v>
      </c>
      <c r="F3786">
        <v>14477</v>
      </c>
      <c r="G3786" t="s">
        <v>9343</v>
      </c>
      <c r="H3786">
        <v>1714825909</v>
      </c>
      <c r="I3786" t="s">
        <v>131</v>
      </c>
      <c r="J3786" t="s">
        <v>172</v>
      </c>
      <c r="K3786" t="s">
        <v>133</v>
      </c>
      <c r="L3786" t="s">
        <v>9340</v>
      </c>
      <c r="M3786" t="s">
        <v>8758</v>
      </c>
      <c r="P3786" s="31" t="str">
        <f t="shared" si="180"/>
        <v>Sunity Farmaecy (Dr. Donesh Day)</v>
      </c>
    </row>
    <row r="3787" spans="1:16" hidden="1">
      <c r="A3787" t="str">
        <f t="shared" si="178"/>
        <v>110-511</v>
      </c>
      <c r="B3787">
        <f t="shared" si="179"/>
        <v>110</v>
      </c>
      <c r="C3787">
        <v>511</v>
      </c>
      <c r="D3787" t="s">
        <v>17162</v>
      </c>
      <c r="E3787" t="s">
        <v>9910</v>
      </c>
      <c r="F3787">
        <v>14409</v>
      </c>
      <c r="G3787" t="s">
        <v>9911</v>
      </c>
      <c r="H3787">
        <v>1711707439</v>
      </c>
      <c r="I3787" t="s">
        <v>131</v>
      </c>
      <c r="K3787" t="s">
        <v>152</v>
      </c>
      <c r="L3787" t="s">
        <v>9903</v>
      </c>
      <c r="M3787" t="s">
        <v>9904</v>
      </c>
      <c r="P3787" s="31" t="str">
        <f t="shared" si="180"/>
        <v>Susti Brotu Homoeo Hall (Dr.Vhoban Bala Debi)</v>
      </c>
    </row>
    <row r="3788" spans="1:16" hidden="1">
      <c r="A3788" t="str">
        <f t="shared" si="178"/>
        <v>111-511</v>
      </c>
      <c r="B3788">
        <f t="shared" si="179"/>
        <v>111</v>
      </c>
      <c r="C3788">
        <v>511</v>
      </c>
      <c r="D3788" t="s">
        <v>17162</v>
      </c>
      <c r="E3788" t="s">
        <v>9371</v>
      </c>
      <c r="F3788">
        <v>14442</v>
      </c>
      <c r="G3788" t="s">
        <v>9372</v>
      </c>
      <c r="H3788">
        <v>1912921189</v>
      </c>
      <c r="I3788" t="s">
        <v>131</v>
      </c>
      <c r="J3788" t="s">
        <v>274</v>
      </c>
      <c r="K3788" t="s">
        <v>152</v>
      </c>
      <c r="L3788" t="s">
        <v>7582</v>
      </c>
      <c r="M3788" t="s">
        <v>9369</v>
      </c>
      <c r="P3788" s="31" t="str">
        <f t="shared" si="180"/>
        <v>Tannim Homoeo Hall (Dr. Gibon Saha)</v>
      </c>
    </row>
    <row r="3789" spans="1:16" hidden="1">
      <c r="A3789" t="str">
        <f t="shared" si="178"/>
        <v>112-511</v>
      </c>
      <c r="B3789">
        <f t="shared" si="179"/>
        <v>112</v>
      </c>
      <c r="C3789">
        <v>511</v>
      </c>
      <c r="D3789" t="s">
        <v>17162</v>
      </c>
      <c r="E3789" t="s">
        <v>8760</v>
      </c>
      <c r="F3789">
        <v>14459</v>
      </c>
      <c r="G3789" t="s">
        <v>8761</v>
      </c>
      <c r="H3789">
        <v>1710927950</v>
      </c>
      <c r="I3789" t="s">
        <v>2255</v>
      </c>
      <c r="J3789" t="s">
        <v>306</v>
      </c>
      <c r="K3789" t="s">
        <v>133</v>
      </c>
      <c r="L3789" t="s">
        <v>7582</v>
      </c>
      <c r="M3789" t="s">
        <v>8762</v>
      </c>
      <c r="P3789" s="31" t="str">
        <f t="shared" si="180"/>
        <v>The Royel Homoeo Hall (Dr. Provat Chandra Bishas)</v>
      </c>
    </row>
    <row r="3790" spans="1:16" hidden="1">
      <c r="A3790" t="str">
        <f t="shared" si="178"/>
        <v>113-511</v>
      </c>
      <c r="B3790">
        <f t="shared" si="179"/>
        <v>113</v>
      </c>
      <c r="C3790">
        <v>511</v>
      </c>
      <c r="D3790" t="s">
        <v>17162</v>
      </c>
      <c r="E3790" t="s">
        <v>9728</v>
      </c>
      <c r="F3790">
        <v>14417</v>
      </c>
      <c r="G3790" t="s">
        <v>9729</v>
      </c>
      <c r="H3790">
        <v>1721570997</v>
      </c>
      <c r="I3790" t="s">
        <v>131</v>
      </c>
      <c r="K3790" t="s">
        <v>133</v>
      </c>
      <c r="L3790" t="s">
        <v>7582</v>
      </c>
      <c r="M3790" t="s">
        <v>7583</v>
      </c>
      <c r="P3790" s="31" t="str">
        <f t="shared" si="180"/>
        <v>Tisah Homoeo Hall (Dr.Md.Bundhun Kanti Datto)</v>
      </c>
    </row>
    <row r="3791" spans="1:16" hidden="1">
      <c r="A3791" t="str">
        <f t="shared" si="178"/>
        <v>114-511</v>
      </c>
      <c r="B3791">
        <f t="shared" si="179"/>
        <v>114</v>
      </c>
      <c r="C3791">
        <v>511</v>
      </c>
      <c r="D3791" t="s">
        <v>17162</v>
      </c>
      <c r="E3791" t="s">
        <v>9354</v>
      </c>
      <c r="F3791">
        <v>14464</v>
      </c>
      <c r="G3791" t="s">
        <v>9355</v>
      </c>
      <c r="H3791">
        <v>1914791816</v>
      </c>
      <c r="I3791" t="s">
        <v>131</v>
      </c>
      <c r="J3791" t="s">
        <v>397</v>
      </c>
      <c r="K3791" t="s">
        <v>152</v>
      </c>
      <c r="L3791" t="s">
        <v>7582</v>
      </c>
      <c r="M3791" t="s">
        <v>9314</v>
      </c>
      <c r="P3791" s="31" t="str">
        <f t="shared" si="180"/>
        <v>Torubala Homoeo Hall (Dr. Prodip Sarkar)</v>
      </c>
    </row>
    <row r="3792" spans="1:16" hidden="1">
      <c r="A3792" t="str">
        <f t="shared" si="178"/>
        <v>115-511</v>
      </c>
      <c r="B3792">
        <f t="shared" si="179"/>
        <v>115</v>
      </c>
      <c r="C3792">
        <v>511</v>
      </c>
      <c r="D3792" t="s">
        <v>17162</v>
      </c>
      <c r="E3792" t="s">
        <v>3469</v>
      </c>
      <c r="F3792">
        <v>5779</v>
      </c>
      <c r="G3792" t="s">
        <v>19102</v>
      </c>
      <c r="H3792">
        <v>1717496121</v>
      </c>
      <c r="I3792" t="s">
        <v>2525</v>
      </c>
      <c r="J3792" t="s">
        <v>397</v>
      </c>
      <c r="K3792" t="s">
        <v>138</v>
      </c>
      <c r="L3792" t="s">
        <v>3470</v>
      </c>
      <c r="M3792" t="s">
        <v>1359</v>
      </c>
      <c r="P3792" s="31" t="str">
        <f t="shared" si="180"/>
        <v>Uzzol Homoeo Hall (Dr. Rajon Kor\)</v>
      </c>
    </row>
    <row r="3793" spans="1:16" hidden="1">
      <c r="A3793" t="str">
        <f t="shared" si="178"/>
        <v>116-511</v>
      </c>
      <c r="B3793">
        <f t="shared" si="179"/>
        <v>116</v>
      </c>
      <c r="C3793">
        <v>511</v>
      </c>
      <c r="D3793" t="s">
        <v>17162</v>
      </c>
      <c r="E3793" t="s">
        <v>3471</v>
      </c>
      <c r="F3793">
        <v>5780</v>
      </c>
      <c r="G3793" t="s">
        <v>3472</v>
      </c>
      <c r="H3793">
        <v>1717439578</v>
      </c>
      <c r="I3793" t="s">
        <v>2525</v>
      </c>
      <c r="J3793" t="s">
        <v>397</v>
      </c>
      <c r="K3793" t="s">
        <v>138</v>
      </c>
      <c r="L3793" t="s">
        <v>3470</v>
      </c>
      <c r="M3793" t="s">
        <v>1359</v>
      </c>
      <c r="P3793" s="31" t="str">
        <f t="shared" si="180"/>
        <v>Uzzol Homoeo Hall-2 (Dr. Kazol Kor)</v>
      </c>
    </row>
    <row r="3794" spans="1:16" hidden="1">
      <c r="A3794" t="str">
        <f t="shared" si="178"/>
        <v>1-520</v>
      </c>
      <c r="B3794">
        <f t="shared" si="179"/>
        <v>1</v>
      </c>
      <c r="C3794">
        <v>520</v>
      </c>
      <c r="D3794" t="s">
        <v>17102</v>
      </c>
      <c r="E3794" t="s">
        <v>12679</v>
      </c>
      <c r="F3794">
        <v>11639</v>
      </c>
      <c r="G3794" t="s">
        <v>12680</v>
      </c>
      <c r="H3794">
        <v>1823053565</v>
      </c>
      <c r="I3794" t="s">
        <v>131</v>
      </c>
      <c r="J3794" t="s">
        <v>11352</v>
      </c>
      <c r="K3794" t="s">
        <v>152</v>
      </c>
      <c r="L3794" t="s">
        <v>12661</v>
      </c>
      <c r="M3794" t="s">
        <v>12678</v>
      </c>
      <c r="P3794" s="31" t="str">
        <f t="shared" si="180"/>
        <v>A S Arogga Homeo Hall (Dr:Sobeta Rani Pal)</v>
      </c>
    </row>
    <row r="3795" spans="1:16" hidden="1">
      <c r="A3795" t="str">
        <f t="shared" si="178"/>
        <v>2-520</v>
      </c>
      <c r="B3795">
        <f t="shared" si="179"/>
        <v>2</v>
      </c>
      <c r="C3795">
        <v>520</v>
      </c>
      <c r="D3795" t="s">
        <v>17102</v>
      </c>
      <c r="E3795" t="s">
        <v>15870</v>
      </c>
      <c r="F3795">
        <v>13159</v>
      </c>
      <c r="G3795" t="s">
        <v>15871</v>
      </c>
      <c r="H3795">
        <v>1752329543</v>
      </c>
      <c r="I3795" t="s">
        <v>131</v>
      </c>
      <c r="J3795" t="s">
        <v>11360</v>
      </c>
      <c r="K3795" t="s">
        <v>152</v>
      </c>
      <c r="L3795" t="s">
        <v>2105</v>
      </c>
      <c r="M3795" t="s">
        <v>15872</v>
      </c>
      <c r="P3795" s="31" t="str">
        <f t="shared" si="180"/>
        <v>Abdul Ajij Homoeo Hall (Dr.Md.S.M.Torikul Islam)</v>
      </c>
    </row>
    <row r="3796" spans="1:16" hidden="1">
      <c r="A3796" t="str">
        <f t="shared" si="178"/>
        <v>3-520</v>
      </c>
      <c r="B3796">
        <f t="shared" si="179"/>
        <v>3</v>
      </c>
      <c r="C3796">
        <v>520</v>
      </c>
      <c r="D3796" t="s">
        <v>17102</v>
      </c>
      <c r="E3796" t="s">
        <v>2121</v>
      </c>
      <c r="F3796">
        <v>4822</v>
      </c>
      <c r="G3796" t="s">
        <v>312</v>
      </c>
      <c r="H3796">
        <v>1720307818</v>
      </c>
      <c r="I3796" t="s">
        <v>2119</v>
      </c>
      <c r="J3796" t="s">
        <v>172</v>
      </c>
      <c r="K3796" t="s">
        <v>133</v>
      </c>
      <c r="L3796" t="s">
        <v>2105</v>
      </c>
      <c r="M3796" t="s">
        <v>2122</v>
      </c>
      <c r="P3796" s="31" t="str">
        <f t="shared" si="180"/>
        <v>Adorsho Homoeo Hall (Dr. Kashem)</v>
      </c>
    </row>
    <row r="3797" spans="1:16" hidden="1">
      <c r="A3797" t="str">
        <f t="shared" si="178"/>
        <v>4-520</v>
      </c>
      <c r="B3797">
        <f t="shared" si="179"/>
        <v>4</v>
      </c>
      <c r="C3797">
        <v>520</v>
      </c>
      <c r="D3797" t="s">
        <v>17102</v>
      </c>
      <c r="E3797" t="s">
        <v>2110</v>
      </c>
      <c r="F3797">
        <v>4817</v>
      </c>
      <c r="G3797" t="s">
        <v>2111</v>
      </c>
      <c r="H3797">
        <v>1924654399</v>
      </c>
      <c r="I3797" t="s">
        <v>2104</v>
      </c>
      <c r="J3797" t="s">
        <v>132</v>
      </c>
      <c r="K3797" t="s">
        <v>133</v>
      </c>
      <c r="L3797" t="s">
        <v>2105</v>
      </c>
      <c r="M3797" t="s">
        <v>19103</v>
      </c>
      <c r="P3797" s="31" t="str">
        <f t="shared" si="180"/>
        <v>Al Shefa  Homoeo Hall (Afsana)</v>
      </c>
    </row>
    <row r="3798" spans="1:16" hidden="1">
      <c r="A3798" t="str">
        <f t="shared" si="178"/>
        <v>5-520</v>
      </c>
      <c r="B3798">
        <f t="shared" si="179"/>
        <v>5</v>
      </c>
      <c r="C3798">
        <v>520</v>
      </c>
      <c r="D3798" t="s">
        <v>17102</v>
      </c>
      <c r="E3798" t="s">
        <v>2135</v>
      </c>
      <c r="F3798">
        <v>4835</v>
      </c>
      <c r="G3798" t="s">
        <v>2136</v>
      </c>
      <c r="H3798">
        <v>1717165780</v>
      </c>
      <c r="I3798" t="s">
        <v>2119</v>
      </c>
      <c r="J3798" t="s">
        <v>230</v>
      </c>
      <c r="K3798" t="s">
        <v>133</v>
      </c>
      <c r="L3798" t="s">
        <v>62</v>
      </c>
      <c r="M3798" t="s">
        <v>2137</v>
      </c>
      <c r="P3798" s="31" t="str">
        <f t="shared" si="180"/>
        <v>Al Shefa Homoeo Hall (Dr. Masum)</v>
      </c>
    </row>
    <row r="3799" spans="1:16" hidden="1">
      <c r="A3799" t="str">
        <f t="shared" si="178"/>
        <v>6-520</v>
      </c>
      <c r="B3799">
        <f t="shared" si="179"/>
        <v>6</v>
      </c>
      <c r="C3799">
        <v>520</v>
      </c>
      <c r="D3799" t="s">
        <v>17102</v>
      </c>
      <c r="E3799" t="s">
        <v>10529</v>
      </c>
      <c r="F3799">
        <v>10644</v>
      </c>
      <c r="G3799" t="s">
        <v>1288</v>
      </c>
      <c r="H3799">
        <v>1736670897</v>
      </c>
      <c r="I3799" t="s">
        <v>131</v>
      </c>
      <c r="J3799" t="s">
        <v>2596</v>
      </c>
      <c r="K3799" t="s">
        <v>138</v>
      </c>
      <c r="L3799" t="s">
        <v>2105</v>
      </c>
      <c r="M3799" t="s">
        <v>2105</v>
      </c>
      <c r="P3799" s="31" t="str">
        <f t="shared" si="180"/>
        <v>Arif Homoeo Hall (Dr.Mokbul Hosen)</v>
      </c>
    </row>
    <row r="3800" spans="1:16" hidden="1">
      <c r="A3800" t="str">
        <f t="shared" si="178"/>
        <v>7-520</v>
      </c>
      <c r="B3800">
        <f t="shared" si="179"/>
        <v>7</v>
      </c>
      <c r="C3800">
        <v>520</v>
      </c>
      <c r="D3800" t="s">
        <v>17102</v>
      </c>
      <c r="E3800" t="s">
        <v>15867</v>
      </c>
      <c r="F3800">
        <v>13158</v>
      </c>
      <c r="G3800" t="s">
        <v>15868</v>
      </c>
      <c r="H3800">
        <v>1777131919</v>
      </c>
      <c r="I3800" t="s">
        <v>253</v>
      </c>
      <c r="J3800" t="s">
        <v>9009</v>
      </c>
      <c r="K3800" t="s">
        <v>152</v>
      </c>
      <c r="L3800" t="s">
        <v>12661</v>
      </c>
      <c r="M3800" t="s">
        <v>15869</v>
      </c>
      <c r="P3800" s="31" t="str">
        <f t="shared" si="180"/>
        <v>Arogga Homoeo Nikaton (Dr.Md.Sah Alam)</v>
      </c>
    </row>
    <row r="3801" spans="1:16" hidden="1">
      <c r="A3801" t="str">
        <f t="shared" si="178"/>
        <v>8-520</v>
      </c>
      <c r="B3801">
        <f t="shared" si="179"/>
        <v>8</v>
      </c>
      <c r="C3801">
        <v>520</v>
      </c>
      <c r="D3801" t="s">
        <v>17102</v>
      </c>
      <c r="E3801" t="s">
        <v>12693</v>
      </c>
      <c r="F3801">
        <v>11645</v>
      </c>
      <c r="G3801" t="s">
        <v>12694</v>
      </c>
      <c r="H3801">
        <v>1842022075</v>
      </c>
      <c r="I3801" t="s">
        <v>253</v>
      </c>
      <c r="J3801" t="s">
        <v>10889</v>
      </c>
      <c r="K3801" t="s">
        <v>152</v>
      </c>
      <c r="L3801" t="s">
        <v>12661</v>
      </c>
      <c r="M3801" t="s">
        <v>12692</v>
      </c>
      <c r="P3801" s="31" t="str">
        <f t="shared" si="180"/>
        <v>B A Homeo Farmese (Dr:Md.Babul Aktar)</v>
      </c>
    </row>
    <row r="3802" spans="1:16" hidden="1">
      <c r="A3802" t="str">
        <f t="shared" si="178"/>
        <v>9-520</v>
      </c>
      <c r="B3802">
        <f t="shared" si="179"/>
        <v>9</v>
      </c>
      <c r="C3802">
        <v>520</v>
      </c>
      <c r="D3802" t="s">
        <v>17102</v>
      </c>
      <c r="E3802" t="s">
        <v>15851</v>
      </c>
      <c r="F3802">
        <v>13152</v>
      </c>
      <c r="G3802" t="s">
        <v>15852</v>
      </c>
      <c r="H3802">
        <v>1921461904</v>
      </c>
      <c r="I3802" t="s">
        <v>131</v>
      </c>
      <c r="J3802" t="s">
        <v>10892</v>
      </c>
      <c r="K3802" t="s">
        <v>133</v>
      </c>
      <c r="L3802" t="s">
        <v>2105</v>
      </c>
      <c r="M3802" t="s">
        <v>15853</v>
      </c>
      <c r="P3802" s="31" t="str">
        <f t="shared" si="180"/>
        <v>Bahumukhe Halth Care (Dr.Md.Rabiul Haq)</v>
      </c>
    </row>
    <row r="3803" spans="1:16" hidden="1">
      <c r="A3803" t="str">
        <f t="shared" si="178"/>
        <v>10-520</v>
      </c>
      <c r="B3803">
        <f t="shared" si="179"/>
        <v>10</v>
      </c>
      <c r="C3803">
        <v>520</v>
      </c>
      <c r="D3803" t="s">
        <v>17102</v>
      </c>
      <c r="E3803" t="s">
        <v>2118</v>
      </c>
      <c r="F3803">
        <v>4821</v>
      </c>
      <c r="G3803" t="s">
        <v>1462</v>
      </c>
      <c r="H3803">
        <v>1712020930</v>
      </c>
      <c r="I3803" t="s">
        <v>2119</v>
      </c>
      <c r="J3803" t="s">
        <v>172</v>
      </c>
      <c r="K3803" t="s">
        <v>133</v>
      </c>
      <c r="L3803" t="s">
        <v>2105</v>
      </c>
      <c r="M3803" t="s">
        <v>2120</v>
      </c>
      <c r="P3803" s="31" t="str">
        <f t="shared" si="180"/>
        <v>Bangladesh Homoeo Hall (Dr. Moazem Hossen)</v>
      </c>
    </row>
    <row r="3804" spans="1:16" hidden="1">
      <c r="A3804" t="str">
        <f t="shared" si="178"/>
        <v>11-520</v>
      </c>
      <c r="B3804">
        <f t="shared" si="179"/>
        <v>11</v>
      </c>
      <c r="C3804">
        <v>520</v>
      </c>
      <c r="D3804" t="s">
        <v>17102</v>
      </c>
      <c r="E3804" t="s">
        <v>10898</v>
      </c>
      <c r="F3804">
        <v>10821</v>
      </c>
      <c r="G3804" t="s">
        <v>10899</v>
      </c>
      <c r="H3804">
        <v>1710563879</v>
      </c>
      <c r="I3804" t="s">
        <v>131</v>
      </c>
      <c r="J3804" t="s">
        <v>10900</v>
      </c>
      <c r="K3804" t="s">
        <v>133</v>
      </c>
      <c r="L3804" t="s">
        <v>2105</v>
      </c>
      <c r="M3804" t="s">
        <v>10897</v>
      </c>
      <c r="P3804" s="31" t="str">
        <f t="shared" si="180"/>
        <v>Bay Bon Homoeo Hall (Dr.Md.Kamrul Hassan)</v>
      </c>
    </row>
    <row r="3805" spans="1:16" hidden="1">
      <c r="A3805" t="str">
        <f t="shared" si="178"/>
        <v>12-520</v>
      </c>
      <c r="B3805">
        <f t="shared" si="179"/>
        <v>12</v>
      </c>
      <c r="C3805">
        <v>520</v>
      </c>
      <c r="D3805" t="s">
        <v>17102</v>
      </c>
      <c r="E3805" t="s">
        <v>12691</v>
      </c>
      <c r="F3805">
        <v>11644</v>
      </c>
      <c r="G3805" t="s">
        <v>2294</v>
      </c>
      <c r="H3805">
        <v>1708537929</v>
      </c>
      <c r="I3805" t="s">
        <v>253</v>
      </c>
      <c r="J3805" t="s">
        <v>10889</v>
      </c>
      <c r="K3805" t="s">
        <v>152</v>
      </c>
      <c r="L3805" t="s">
        <v>12661</v>
      </c>
      <c r="M3805" t="s">
        <v>12692</v>
      </c>
      <c r="P3805" s="31" t="str">
        <f t="shared" si="180"/>
        <v>Bismillah Homeo Hall (Dr:Md.Tajul Islam)</v>
      </c>
    </row>
    <row r="3806" spans="1:16" hidden="1">
      <c r="A3806" t="str">
        <f t="shared" si="178"/>
        <v>13-520</v>
      </c>
      <c r="B3806">
        <f t="shared" si="179"/>
        <v>13</v>
      </c>
      <c r="C3806">
        <v>520</v>
      </c>
      <c r="D3806" t="s">
        <v>17102</v>
      </c>
      <c r="E3806" t="s">
        <v>12677</v>
      </c>
      <c r="F3806">
        <v>11638</v>
      </c>
      <c r="G3806" t="s">
        <v>2294</v>
      </c>
      <c r="H3806">
        <v>1949896050</v>
      </c>
      <c r="I3806" t="s">
        <v>131</v>
      </c>
      <c r="J3806" t="s">
        <v>11352</v>
      </c>
      <c r="K3806" t="s">
        <v>1315</v>
      </c>
      <c r="L3806" t="s">
        <v>12661</v>
      </c>
      <c r="M3806" t="s">
        <v>12678</v>
      </c>
      <c r="P3806" s="31" t="str">
        <f t="shared" si="180"/>
        <v>Bismillah Homeo Hall (Dr:Md.Mohamaddullah)</v>
      </c>
    </row>
    <row r="3807" spans="1:16" hidden="1">
      <c r="A3807" t="str">
        <f t="shared" si="178"/>
        <v>14-520</v>
      </c>
      <c r="B3807">
        <f t="shared" si="179"/>
        <v>14</v>
      </c>
      <c r="C3807">
        <v>520</v>
      </c>
      <c r="D3807" t="s">
        <v>17102</v>
      </c>
      <c r="E3807" t="s">
        <v>12684</v>
      </c>
      <c r="F3807">
        <v>11641</v>
      </c>
      <c r="G3807" t="s">
        <v>12685</v>
      </c>
      <c r="H3807">
        <v>1918166391</v>
      </c>
      <c r="I3807" t="s">
        <v>131</v>
      </c>
      <c r="J3807" t="s">
        <v>11360</v>
      </c>
      <c r="K3807" t="s">
        <v>152</v>
      </c>
      <c r="L3807" t="s">
        <v>2105</v>
      </c>
      <c r="M3807" t="s">
        <v>12683</v>
      </c>
      <c r="P3807" s="31" t="str">
        <f t="shared" si="180"/>
        <v>Bismillah Homeo Recharge Center  (D4:Md.Humaun Karim)</v>
      </c>
    </row>
    <row r="3808" spans="1:16" hidden="1">
      <c r="A3808" t="str">
        <f t="shared" si="178"/>
        <v>15-520</v>
      </c>
      <c r="B3808">
        <f t="shared" si="179"/>
        <v>15</v>
      </c>
      <c r="C3808">
        <v>520</v>
      </c>
      <c r="D3808" t="s">
        <v>17102</v>
      </c>
      <c r="E3808" t="s">
        <v>15873</v>
      </c>
      <c r="F3808">
        <v>13160</v>
      </c>
      <c r="G3808" t="s">
        <v>460</v>
      </c>
      <c r="H3808">
        <v>1677042591</v>
      </c>
      <c r="I3808" t="s">
        <v>131</v>
      </c>
      <c r="J3808" t="s">
        <v>9009</v>
      </c>
      <c r="K3808" t="s">
        <v>152</v>
      </c>
      <c r="L3808" t="s">
        <v>12661</v>
      </c>
      <c r="M3808" t="s">
        <v>15874</v>
      </c>
      <c r="P3808" s="31" t="str">
        <f t="shared" si="180"/>
        <v>Bismillah Homoeo Hall (Dr.Md.Ekbal Kabir)</v>
      </c>
    </row>
    <row r="3809" spans="1:16" hidden="1">
      <c r="A3809" t="str">
        <f t="shared" si="178"/>
        <v>16-520</v>
      </c>
      <c r="B3809">
        <f t="shared" si="179"/>
        <v>16</v>
      </c>
      <c r="C3809">
        <v>520</v>
      </c>
      <c r="D3809" t="s">
        <v>17102</v>
      </c>
      <c r="E3809" t="s">
        <v>10888</v>
      </c>
      <c r="F3809">
        <v>10816</v>
      </c>
      <c r="G3809" t="s">
        <v>460</v>
      </c>
      <c r="H3809">
        <v>1949896050</v>
      </c>
      <c r="I3809" t="s">
        <v>131</v>
      </c>
      <c r="J3809" t="s">
        <v>10889</v>
      </c>
      <c r="K3809" t="s">
        <v>1315</v>
      </c>
      <c r="L3809" t="s">
        <v>2105</v>
      </c>
      <c r="M3809" t="s">
        <v>10890</v>
      </c>
      <c r="P3809" s="31" t="str">
        <f t="shared" si="180"/>
        <v>Bismillah Homoeo Hall (Dr.Mizan)</v>
      </c>
    </row>
    <row r="3810" spans="1:16" hidden="1">
      <c r="A3810" t="str">
        <f t="shared" si="178"/>
        <v>17-520</v>
      </c>
      <c r="B3810">
        <f t="shared" si="179"/>
        <v>17</v>
      </c>
      <c r="C3810">
        <v>520</v>
      </c>
      <c r="D3810" t="s">
        <v>17102</v>
      </c>
      <c r="E3810" t="s">
        <v>10909</v>
      </c>
      <c r="F3810">
        <v>10825</v>
      </c>
      <c r="G3810" t="s">
        <v>460</v>
      </c>
      <c r="H3810">
        <v>1921022240</v>
      </c>
      <c r="I3810" t="s">
        <v>131</v>
      </c>
      <c r="J3810" t="s">
        <v>10900</v>
      </c>
      <c r="K3810" t="s">
        <v>133</v>
      </c>
      <c r="L3810" t="s">
        <v>2105</v>
      </c>
      <c r="M3810" t="s">
        <v>10906</v>
      </c>
      <c r="P3810" s="31" t="str">
        <f t="shared" si="180"/>
        <v>Bismillah Homoeo Hall (Dr.Md.Shirajul Islam)</v>
      </c>
    </row>
    <row r="3811" spans="1:16" hidden="1">
      <c r="A3811" t="str">
        <f t="shared" si="178"/>
        <v>18-520</v>
      </c>
      <c r="B3811">
        <f t="shared" si="179"/>
        <v>18</v>
      </c>
      <c r="C3811">
        <v>520</v>
      </c>
      <c r="D3811" t="s">
        <v>17102</v>
      </c>
      <c r="E3811" t="s">
        <v>2112</v>
      </c>
      <c r="F3811">
        <v>4818</v>
      </c>
      <c r="G3811" t="s">
        <v>2113</v>
      </c>
      <c r="H3811">
        <v>177436435</v>
      </c>
      <c r="I3811" t="s">
        <v>2104</v>
      </c>
      <c r="J3811" t="s">
        <v>132</v>
      </c>
      <c r="K3811" t="s">
        <v>152</v>
      </c>
      <c r="L3811" t="s">
        <v>2105</v>
      </c>
      <c r="M3811" t="s">
        <v>19104</v>
      </c>
      <c r="P3811" s="31" t="str">
        <f t="shared" si="180"/>
        <v>Boawal Homoeo Hall (Dr. Ekhtiar Hssain)</v>
      </c>
    </row>
    <row r="3812" spans="1:16" hidden="1">
      <c r="A3812" t="str">
        <f t="shared" si="178"/>
        <v>19-520</v>
      </c>
      <c r="B3812">
        <f t="shared" si="179"/>
        <v>19</v>
      </c>
      <c r="C3812">
        <v>520</v>
      </c>
      <c r="D3812" t="s">
        <v>17102</v>
      </c>
      <c r="E3812" t="s">
        <v>2124</v>
      </c>
      <c r="F3812">
        <v>4828</v>
      </c>
      <c r="G3812" t="s">
        <v>1145</v>
      </c>
      <c r="H3812">
        <v>1714702415</v>
      </c>
      <c r="I3812" t="s">
        <v>2125</v>
      </c>
      <c r="J3812" t="s">
        <v>397</v>
      </c>
      <c r="K3812" t="s">
        <v>138</v>
      </c>
      <c r="L3812" t="s">
        <v>62</v>
      </c>
      <c r="M3812" t="s">
        <v>2126</v>
      </c>
      <c r="P3812" s="31" t="str">
        <f t="shared" si="180"/>
        <v>Bristi Homoeo Hall (Dr. Manir Hossain)</v>
      </c>
    </row>
    <row r="3813" spans="1:16" hidden="1">
      <c r="A3813" t="str">
        <f t="shared" si="178"/>
        <v>20-520</v>
      </c>
      <c r="B3813">
        <f t="shared" si="179"/>
        <v>20</v>
      </c>
      <c r="C3813">
        <v>520</v>
      </c>
      <c r="D3813" t="s">
        <v>17102</v>
      </c>
      <c r="E3813" t="s">
        <v>12696</v>
      </c>
      <c r="F3813">
        <v>11647</v>
      </c>
      <c r="G3813" t="s">
        <v>12697</v>
      </c>
      <c r="H3813">
        <v>1918664676</v>
      </c>
      <c r="I3813" t="s">
        <v>131</v>
      </c>
      <c r="J3813" t="s">
        <v>10889</v>
      </c>
      <c r="K3813" t="s">
        <v>133</v>
      </c>
      <c r="L3813" t="s">
        <v>12661</v>
      </c>
      <c r="M3813" t="s">
        <v>12690</v>
      </c>
      <c r="P3813" s="31" t="str">
        <f t="shared" si="180"/>
        <v>Chadpur Homeo Hall (Dr:Ms.Tahmina Aktar)</v>
      </c>
    </row>
    <row r="3814" spans="1:16" hidden="1">
      <c r="A3814" t="str">
        <f t="shared" si="178"/>
        <v>21-520</v>
      </c>
      <c r="B3814">
        <f t="shared" si="179"/>
        <v>21</v>
      </c>
      <c r="C3814">
        <v>520</v>
      </c>
      <c r="D3814" t="s">
        <v>17102</v>
      </c>
      <c r="E3814" t="s">
        <v>10910</v>
      </c>
      <c r="F3814">
        <v>10826</v>
      </c>
      <c r="G3814" t="s">
        <v>10911</v>
      </c>
      <c r="H3814">
        <v>1931218674</v>
      </c>
      <c r="I3814" t="s">
        <v>131</v>
      </c>
      <c r="J3814" t="s">
        <v>10912</v>
      </c>
      <c r="K3814" t="s">
        <v>133</v>
      </c>
      <c r="L3814" t="s">
        <v>2105</v>
      </c>
      <c r="M3814" t="s">
        <v>10913</v>
      </c>
      <c r="P3814" s="31" t="str">
        <f t="shared" si="180"/>
        <v>Chaudhary Homoeo Hall (Dr.Md.Jahid Chaudhary)</v>
      </c>
    </row>
    <row r="3815" spans="1:16" hidden="1">
      <c r="A3815" t="str">
        <f t="shared" si="178"/>
        <v>22-520</v>
      </c>
      <c r="B3815">
        <f t="shared" si="179"/>
        <v>22</v>
      </c>
      <c r="C3815">
        <v>520</v>
      </c>
      <c r="D3815" t="s">
        <v>17102</v>
      </c>
      <c r="E3815" t="s">
        <v>2123</v>
      </c>
      <c r="F3815">
        <v>4823</v>
      </c>
      <c r="G3815" t="s">
        <v>1267</v>
      </c>
      <c r="H3815">
        <v>1734753610</v>
      </c>
      <c r="I3815" t="s">
        <v>2119</v>
      </c>
      <c r="J3815" t="s">
        <v>172</v>
      </c>
      <c r="K3815" t="s">
        <v>133</v>
      </c>
      <c r="L3815" t="s">
        <v>2105</v>
      </c>
      <c r="M3815" t="s">
        <v>2122</v>
      </c>
      <c r="P3815" s="31" t="str">
        <f t="shared" si="180"/>
        <v>City Homoeo Hall (Dr. Din Mohsrad)</v>
      </c>
    </row>
    <row r="3816" spans="1:16" hidden="1">
      <c r="A3816" t="str">
        <f t="shared" si="178"/>
        <v>23-520</v>
      </c>
      <c r="B3816">
        <f t="shared" si="179"/>
        <v>23</v>
      </c>
      <c r="C3816">
        <v>520</v>
      </c>
      <c r="D3816" t="s">
        <v>17102</v>
      </c>
      <c r="E3816" t="s">
        <v>10531</v>
      </c>
      <c r="F3816">
        <v>10646</v>
      </c>
      <c r="G3816" t="s">
        <v>10532</v>
      </c>
      <c r="H3816">
        <v>1923717098</v>
      </c>
      <c r="I3816" t="s">
        <v>131</v>
      </c>
      <c r="J3816" t="s">
        <v>2596</v>
      </c>
      <c r="K3816" t="s">
        <v>152</v>
      </c>
      <c r="L3816" t="s">
        <v>2105</v>
      </c>
      <c r="M3816" t="s">
        <v>2105</v>
      </c>
      <c r="P3816" s="31" t="str">
        <f t="shared" si="180"/>
        <v>Classical Homoeo Hall (Dr.Almgir)</v>
      </c>
    </row>
    <row r="3817" spans="1:16" hidden="1">
      <c r="A3817" t="str">
        <f t="shared" si="178"/>
        <v>24-520</v>
      </c>
      <c r="B3817">
        <f t="shared" si="179"/>
        <v>24</v>
      </c>
      <c r="C3817">
        <v>520</v>
      </c>
      <c r="D3817" t="s">
        <v>17102</v>
      </c>
      <c r="E3817" t="s">
        <v>2116</v>
      </c>
      <c r="F3817">
        <v>4820</v>
      </c>
      <c r="G3817" t="s">
        <v>2117</v>
      </c>
      <c r="H3817">
        <v>171259298</v>
      </c>
      <c r="I3817" t="s">
        <v>2104</v>
      </c>
      <c r="J3817" t="s">
        <v>132</v>
      </c>
      <c r="K3817" t="s">
        <v>133</v>
      </c>
      <c r="L3817" t="s">
        <v>2105</v>
      </c>
      <c r="M3817" t="s">
        <v>19105</v>
      </c>
      <c r="P3817" s="31" t="str">
        <f t="shared" si="180"/>
        <v>Dea Homoeo Hall (Dr. Hasem)</v>
      </c>
    </row>
    <row r="3818" spans="1:16" hidden="1">
      <c r="A3818" t="str">
        <f t="shared" si="178"/>
        <v>25-520</v>
      </c>
      <c r="B3818">
        <f t="shared" si="179"/>
        <v>25</v>
      </c>
      <c r="C3818">
        <v>520</v>
      </c>
      <c r="D3818" t="s">
        <v>17102</v>
      </c>
      <c r="E3818" t="s">
        <v>2141</v>
      </c>
      <c r="F3818">
        <v>4840</v>
      </c>
      <c r="G3818" t="s">
        <v>2142</v>
      </c>
      <c r="H3818">
        <v>173806692</v>
      </c>
      <c r="I3818" t="s">
        <v>2119</v>
      </c>
      <c r="J3818" t="s">
        <v>230</v>
      </c>
      <c r="K3818" t="s">
        <v>133</v>
      </c>
      <c r="L3818" t="s">
        <v>62</v>
      </c>
      <c r="M3818" t="s">
        <v>2143</v>
      </c>
      <c r="P3818" s="31" t="str">
        <f t="shared" si="180"/>
        <v>Dhaka Homeo Hall (Dr. Shamim)</v>
      </c>
    </row>
    <row r="3819" spans="1:16" hidden="1">
      <c r="A3819" t="str">
        <f t="shared" si="178"/>
        <v>26-520</v>
      </c>
      <c r="B3819">
        <f t="shared" si="179"/>
        <v>26</v>
      </c>
      <c r="C3819">
        <v>520</v>
      </c>
      <c r="D3819" t="s">
        <v>17102</v>
      </c>
      <c r="E3819" t="s">
        <v>15883</v>
      </c>
      <c r="F3819">
        <v>13165</v>
      </c>
      <c r="G3819" t="s">
        <v>15884</v>
      </c>
      <c r="H3819">
        <v>1771549006</v>
      </c>
      <c r="I3819" t="s">
        <v>131</v>
      </c>
      <c r="J3819" t="s">
        <v>10912</v>
      </c>
      <c r="K3819" t="s">
        <v>152</v>
      </c>
      <c r="L3819" t="s">
        <v>12661</v>
      </c>
      <c r="M3819" t="s">
        <v>15874</v>
      </c>
      <c r="P3819" s="31" t="str">
        <f t="shared" si="180"/>
        <v>Faruk Momeopethek Medical  Hall (Dr.Md.Faruk Hosen)</v>
      </c>
    </row>
    <row r="3820" spans="1:16" hidden="1">
      <c r="A3820" t="str">
        <f t="shared" si="178"/>
        <v>27-520</v>
      </c>
      <c r="B3820">
        <f t="shared" si="179"/>
        <v>27</v>
      </c>
      <c r="C3820">
        <v>520</v>
      </c>
      <c r="D3820" t="s">
        <v>17102</v>
      </c>
      <c r="E3820" t="s">
        <v>10916</v>
      </c>
      <c r="F3820">
        <v>10828</v>
      </c>
      <c r="G3820" t="s">
        <v>10917</v>
      </c>
      <c r="H3820">
        <v>1670686833</v>
      </c>
      <c r="I3820" t="s">
        <v>131</v>
      </c>
      <c r="J3820" t="s">
        <v>9009</v>
      </c>
      <c r="K3820" t="s">
        <v>133</v>
      </c>
      <c r="L3820" t="s">
        <v>10918</v>
      </c>
      <c r="M3820" t="s">
        <v>10913</v>
      </c>
      <c r="P3820" s="31" t="str">
        <f t="shared" si="180"/>
        <v>G.S Heath  (Dr.Md.Abdul Roub)</v>
      </c>
    </row>
    <row r="3821" spans="1:16" hidden="1">
      <c r="A3821" t="str">
        <f t="shared" si="178"/>
        <v>28-520</v>
      </c>
      <c r="B3821">
        <f t="shared" si="179"/>
        <v>28</v>
      </c>
      <c r="C3821">
        <v>520</v>
      </c>
      <c r="D3821" t="s">
        <v>17102</v>
      </c>
      <c r="E3821" t="s">
        <v>2131</v>
      </c>
      <c r="F3821">
        <v>4833</v>
      </c>
      <c r="G3821" t="s">
        <v>2132</v>
      </c>
      <c r="H3821">
        <v>1714425185</v>
      </c>
      <c r="I3821" t="s">
        <v>2119</v>
      </c>
      <c r="J3821" t="s">
        <v>397</v>
      </c>
      <c r="K3821" t="s">
        <v>152</v>
      </c>
      <c r="L3821" t="s">
        <v>62</v>
      </c>
      <c r="M3821" t="s">
        <v>2126</v>
      </c>
      <c r="P3821" s="31" t="str">
        <f t="shared" si="180"/>
        <v>German Homoeo Hall (Dr. Aminul)</v>
      </c>
    </row>
    <row r="3822" spans="1:16" hidden="1">
      <c r="A3822" t="str">
        <f t="shared" si="178"/>
        <v>29-520</v>
      </c>
      <c r="B3822">
        <f t="shared" si="179"/>
        <v>29</v>
      </c>
      <c r="C3822">
        <v>520</v>
      </c>
      <c r="D3822" t="s">
        <v>17102</v>
      </c>
      <c r="E3822" t="s">
        <v>10877</v>
      </c>
      <c r="F3822">
        <v>10811</v>
      </c>
      <c r="G3822" t="s">
        <v>10878</v>
      </c>
      <c r="H3822">
        <v>1914858755</v>
      </c>
      <c r="I3822" t="s">
        <v>131</v>
      </c>
      <c r="J3822" t="s">
        <v>132</v>
      </c>
      <c r="K3822" t="s">
        <v>133</v>
      </c>
      <c r="L3822" t="s">
        <v>10873</v>
      </c>
      <c r="M3822" t="s">
        <v>10879</v>
      </c>
      <c r="P3822" s="31" t="str">
        <f t="shared" si="180"/>
        <v>Gibon Homoeo Hall (Dr.Julfikar Haydar)</v>
      </c>
    </row>
    <row r="3823" spans="1:16" hidden="1">
      <c r="A3823" t="str">
        <f t="shared" si="178"/>
        <v>30-520</v>
      </c>
      <c r="B3823">
        <f t="shared" si="179"/>
        <v>30</v>
      </c>
      <c r="C3823">
        <v>520</v>
      </c>
      <c r="D3823" t="s">
        <v>17102</v>
      </c>
      <c r="E3823" t="s">
        <v>10533</v>
      </c>
      <c r="F3823">
        <v>10647</v>
      </c>
      <c r="G3823" t="s">
        <v>10534</v>
      </c>
      <c r="H3823">
        <v>1944304819</v>
      </c>
      <c r="I3823" t="s">
        <v>131</v>
      </c>
      <c r="J3823" t="s">
        <v>2596</v>
      </c>
      <c r="K3823" t="s">
        <v>133</v>
      </c>
      <c r="L3823" t="s">
        <v>2105</v>
      </c>
      <c r="M3823" t="s">
        <v>2105</v>
      </c>
      <c r="P3823" s="31" t="str">
        <f t="shared" si="180"/>
        <v>Hyder Homoeo Hall (Dr.Hyder Ali)</v>
      </c>
    </row>
    <row r="3824" spans="1:16" hidden="1">
      <c r="A3824" t="str">
        <f t="shared" si="178"/>
        <v>31-520</v>
      </c>
      <c r="B3824">
        <f t="shared" si="179"/>
        <v>31</v>
      </c>
      <c r="C3824">
        <v>520</v>
      </c>
      <c r="D3824" t="s">
        <v>17102</v>
      </c>
      <c r="E3824" t="s">
        <v>10896</v>
      </c>
      <c r="F3824">
        <v>10820</v>
      </c>
      <c r="G3824" t="s">
        <v>7740</v>
      </c>
      <c r="H3824">
        <v>1923309141</v>
      </c>
      <c r="I3824" t="s">
        <v>131</v>
      </c>
      <c r="J3824" t="s">
        <v>10895</v>
      </c>
      <c r="K3824" t="s">
        <v>152</v>
      </c>
      <c r="L3824" t="s">
        <v>2105</v>
      </c>
      <c r="M3824" t="s">
        <v>10897</v>
      </c>
      <c r="P3824" s="31" t="str">
        <f t="shared" si="180"/>
        <v>Jahid Homoeo Hall (Dr.Md.Faruk Ahmmed )</v>
      </c>
    </row>
    <row r="3825" spans="1:16" hidden="1">
      <c r="A3825" t="str">
        <f t="shared" si="178"/>
        <v>32-520</v>
      </c>
      <c r="B3825">
        <f t="shared" si="179"/>
        <v>32</v>
      </c>
      <c r="C3825">
        <v>520</v>
      </c>
      <c r="D3825" t="s">
        <v>17102</v>
      </c>
      <c r="E3825" t="s">
        <v>2109</v>
      </c>
      <c r="F3825">
        <v>4816</v>
      </c>
      <c r="G3825" t="s">
        <v>575</v>
      </c>
      <c r="H3825">
        <v>0</v>
      </c>
      <c r="I3825" t="s">
        <v>2104</v>
      </c>
      <c r="J3825" t="s">
        <v>132</v>
      </c>
      <c r="K3825" t="s">
        <v>152</v>
      </c>
      <c r="L3825" t="s">
        <v>2105</v>
      </c>
      <c r="M3825" t="s">
        <v>19106</v>
      </c>
      <c r="P3825" s="31" t="str">
        <f t="shared" si="180"/>
        <v>Jaman Homoeo Hall (Dr. Mukbul Hossain)</v>
      </c>
    </row>
    <row r="3826" spans="1:16" hidden="1">
      <c r="A3826" t="str">
        <f t="shared" si="178"/>
        <v>33-520</v>
      </c>
      <c r="B3826">
        <f t="shared" si="179"/>
        <v>33</v>
      </c>
      <c r="C3826">
        <v>520</v>
      </c>
      <c r="D3826" t="s">
        <v>17102</v>
      </c>
      <c r="E3826" t="s">
        <v>15877</v>
      </c>
      <c r="F3826">
        <v>13162</v>
      </c>
      <c r="G3826" t="s">
        <v>10928</v>
      </c>
      <c r="H3826">
        <v>1719340499</v>
      </c>
      <c r="I3826" t="s">
        <v>253</v>
      </c>
      <c r="J3826" t="s">
        <v>9009</v>
      </c>
      <c r="K3826" t="s">
        <v>152</v>
      </c>
      <c r="L3826" t="s">
        <v>12661</v>
      </c>
      <c r="M3826" t="s">
        <v>15878</v>
      </c>
      <c r="P3826" s="31" t="str">
        <f t="shared" si="180"/>
        <v>Janokollan Homoeo Hall (Dr.Md.Mahedi Hasan)</v>
      </c>
    </row>
    <row r="3827" spans="1:16" hidden="1">
      <c r="A3827" t="str">
        <f t="shared" si="178"/>
        <v>34-520</v>
      </c>
      <c r="B3827">
        <f t="shared" si="179"/>
        <v>34</v>
      </c>
      <c r="C3827">
        <v>520</v>
      </c>
      <c r="D3827" t="s">
        <v>17102</v>
      </c>
      <c r="E3827" t="s">
        <v>10927</v>
      </c>
      <c r="F3827">
        <v>10832</v>
      </c>
      <c r="G3827" t="s">
        <v>10928</v>
      </c>
      <c r="H3827">
        <v>1912041030</v>
      </c>
      <c r="I3827" t="s">
        <v>131</v>
      </c>
      <c r="J3827" t="s">
        <v>10924</v>
      </c>
      <c r="K3827" t="s">
        <v>133</v>
      </c>
      <c r="L3827" t="s">
        <v>2105</v>
      </c>
      <c r="M3827" t="s">
        <v>10879</v>
      </c>
      <c r="P3827" s="31" t="str">
        <f t="shared" si="180"/>
        <v>Janokollan Homoeo Hall (Dr.Md.Ariful Islam)</v>
      </c>
    </row>
    <row r="3828" spans="1:16" hidden="1">
      <c r="A3828" t="str">
        <f t="shared" si="178"/>
        <v>35-520</v>
      </c>
      <c r="B3828">
        <f t="shared" si="179"/>
        <v>35</v>
      </c>
      <c r="C3828">
        <v>520</v>
      </c>
      <c r="D3828" t="s">
        <v>17102</v>
      </c>
      <c r="E3828" t="s">
        <v>10919</v>
      </c>
      <c r="F3828">
        <v>10829</v>
      </c>
      <c r="G3828" t="s">
        <v>10920</v>
      </c>
      <c r="H3828">
        <v>1753889993</v>
      </c>
      <c r="I3828" t="s">
        <v>131</v>
      </c>
      <c r="J3828" t="s">
        <v>10912</v>
      </c>
      <c r="K3828" t="s">
        <v>133</v>
      </c>
      <c r="L3828" t="s">
        <v>2105</v>
      </c>
      <c r="M3828" t="s">
        <v>10921</v>
      </c>
      <c r="P3828" s="31" t="str">
        <f t="shared" si="180"/>
        <v>Kapashiy Homoeo Hall (Dr.Md.Jafrul Islam)</v>
      </c>
    </row>
    <row r="3829" spans="1:16" hidden="1">
      <c r="A3829" t="str">
        <f t="shared" si="178"/>
        <v>36-520</v>
      </c>
      <c r="B3829">
        <f t="shared" si="179"/>
        <v>36</v>
      </c>
      <c r="C3829">
        <v>520</v>
      </c>
      <c r="D3829" t="s">
        <v>17102</v>
      </c>
      <c r="E3829" t="s">
        <v>10893</v>
      </c>
      <c r="F3829">
        <v>10819</v>
      </c>
      <c r="G3829" t="s">
        <v>10894</v>
      </c>
      <c r="H3829">
        <v>1819491525</v>
      </c>
      <c r="I3829" t="s">
        <v>131</v>
      </c>
      <c r="J3829" t="s">
        <v>10895</v>
      </c>
      <c r="K3829" t="s">
        <v>152</v>
      </c>
      <c r="L3829" t="s">
        <v>2105</v>
      </c>
      <c r="M3829" t="s">
        <v>5999</v>
      </c>
      <c r="P3829" s="31" t="str">
        <f t="shared" si="180"/>
        <v>Kaya Homoeo Hall (Dr.Md.Abul Kalam)</v>
      </c>
    </row>
    <row r="3830" spans="1:16" hidden="1">
      <c r="A3830" t="str">
        <f t="shared" si="178"/>
        <v>37-520</v>
      </c>
      <c r="B3830">
        <f t="shared" si="179"/>
        <v>37</v>
      </c>
      <c r="C3830">
        <v>520</v>
      </c>
      <c r="D3830" t="s">
        <v>17102</v>
      </c>
      <c r="E3830" t="s">
        <v>12700</v>
      </c>
      <c r="F3830">
        <v>11650</v>
      </c>
      <c r="G3830" t="s">
        <v>1489</v>
      </c>
      <c r="H3830">
        <v>1714404499</v>
      </c>
      <c r="I3830" t="s">
        <v>253</v>
      </c>
      <c r="J3830" t="s">
        <v>11360</v>
      </c>
      <c r="K3830" t="s">
        <v>133</v>
      </c>
      <c r="L3830" t="s">
        <v>2105</v>
      </c>
      <c r="M3830" t="s">
        <v>12687</v>
      </c>
      <c r="P3830" s="31" t="str">
        <f t="shared" si="180"/>
        <v>Khan Homeo Hall (Dr:Md.Badsa Khan)</v>
      </c>
    </row>
    <row r="3831" spans="1:16" hidden="1">
      <c r="A3831" t="str">
        <f t="shared" si="178"/>
        <v>38-520</v>
      </c>
      <c r="B3831">
        <f t="shared" si="179"/>
        <v>38</v>
      </c>
      <c r="C3831">
        <v>520</v>
      </c>
      <c r="D3831" t="s">
        <v>17102</v>
      </c>
      <c r="E3831" t="s">
        <v>15845</v>
      </c>
      <c r="F3831">
        <v>13150</v>
      </c>
      <c r="G3831" t="s">
        <v>15846</v>
      </c>
      <c r="H3831">
        <v>1775048012</v>
      </c>
      <c r="I3831" t="s">
        <v>131</v>
      </c>
      <c r="J3831" t="s">
        <v>230</v>
      </c>
      <c r="K3831" t="s">
        <v>152</v>
      </c>
      <c r="L3831" t="s">
        <v>2105</v>
      </c>
      <c r="M3831" t="s">
        <v>15847</v>
      </c>
      <c r="P3831" s="31" t="str">
        <f t="shared" si="180"/>
        <v>Khatune Gannat Momoeo Hall (Dr.Md.Anam)</v>
      </c>
    </row>
    <row r="3832" spans="1:16" hidden="1">
      <c r="A3832" t="str">
        <f t="shared" si="178"/>
        <v>39-520</v>
      </c>
      <c r="B3832">
        <f t="shared" si="179"/>
        <v>39</v>
      </c>
      <c r="C3832">
        <v>520</v>
      </c>
      <c r="D3832" t="s">
        <v>17102</v>
      </c>
      <c r="E3832" t="s">
        <v>15848</v>
      </c>
      <c r="F3832">
        <v>13151</v>
      </c>
      <c r="G3832" t="s">
        <v>15849</v>
      </c>
      <c r="H3832">
        <v>1989707996</v>
      </c>
      <c r="I3832" t="s">
        <v>131</v>
      </c>
      <c r="J3832" t="s">
        <v>172</v>
      </c>
      <c r="K3832" t="s">
        <v>152</v>
      </c>
      <c r="L3832" t="s">
        <v>12661</v>
      </c>
      <c r="M3832" t="s">
        <v>15850</v>
      </c>
      <c r="P3832" s="31" t="str">
        <f t="shared" si="180"/>
        <v>Khayar Banagi Homoeo Hall (Md.Abul Khayar)</v>
      </c>
    </row>
    <row r="3833" spans="1:16" hidden="1">
      <c r="A3833" t="str">
        <f t="shared" si="178"/>
        <v>40-520</v>
      </c>
      <c r="B3833">
        <f t="shared" si="179"/>
        <v>40</v>
      </c>
      <c r="C3833">
        <v>520</v>
      </c>
      <c r="D3833" t="s">
        <v>17102</v>
      </c>
      <c r="E3833" t="s">
        <v>10904</v>
      </c>
      <c r="F3833">
        <v>10823</v>
      </c>
      <c r="G3833" t="s">
        <v>10905</v>
      </c>
      <c r="H3833">
        <v>1705504423</v>
      </c>
      <c r="I3833" t="s">
        <v>131</v>
      </c>
      <c r="J3833" t="s">
        <v>10900</v>
      </c>
      <c r="K3833" t="s">
        <v>133</v>
      </c>
      <c r="L3833" t="s">
        <v>2105</v>
      </c>
      <c r="M3833" t="s">
        <v>10906</v>
      </c>
      <c r="P3833" s="31" t="str">
        <f t="shared" si="180"/>
        <v>Lamim Homoeo Hall (Dr.M.Lina Khatun)</v>
      </c>
    </row>
    <row r="3834" spans="1:16" hidden="1">
      <c r="A3834" t="str">
        <f t="shared" si="178"/>
        <v>41-520</v>
      </c>
      <c r="B3834">
        <f t="shared" si="179"/>
        <v>41</v>
      </c>
      <c r="C3834">
        <v>520</v>
      </c>
      <c r="D3834" t="s">
        <v>17102</v>
      </c>
      <c r="E3834" t="s">
        <v>12666</v>
      </c>
      <c r="F3834">
        <v>11634</v>
      </c>
      <c r="G3834" t="s">
        <v>12667</v>
      </c>
      <c r="H3834">
        <v>1911190278</v>
      </c>
      <c r="I3834" t="s">
        <v>253</v>
      </c>
      <c r="J3834" t="s">
        <v>10889</v>
      </c>
      <c r="K3834" t="s">
        <v>1315</v>
      </c>
      <c r="L3834" t="s">
        <v>12661</v>
      </c>
      <c r="M3834" t="s">
        <v>12668</v>
      </c>
      <c r="P3834" s="31" t="str">
        <f t="shared" si="180"/>
        <v>Ma Baba Homeo Medical Center  (Dr:Md.Aslam Uddin)</v>
      </c>
    </row>
    <row r="3835" spans="1:16" hidden="1">
      <c r="A3835" t="str">
        <f t="shared" si="178"/>
        <v>42-520</v>
      </c>
      <c r="B3835">
        <f t="shared" si="179"/>
        <v>42</v>
      </c>
      <c r="C3835">
        <v>520</v>
      </c>
      <c r="D3835" t="s">
        <v>17102</v>
      </c>
      <c r="E3835" t="s">
        <v>10929</v>
      </c>
      <c r="F3835">
        <v>10835</v>
      </c>
      <c r="G3835" t="s">
        <v>3840</v>
      </c>
      <c r="H3835">
        <v>1673803171</v>
      </c>
      <c r="I3835" t="s">
        <v>131</v>
      </c>
      <c r="J3835" t="s">
        <v>10895</v>
      </c>
      <c r="K3835" t="s">
        <v>152</v>
      </c>
      <c r="L3835" t="s">
        <v>2105</v>
      </c>
      <c r="M3835" t="s">
        <v>10930</v>
      </c>
      <c r="P3835" s="31" t="str">
        <f t="shared" si="180"/>
        <v>Ma Baba Homoeo Hall (Dr.Md.Samsujjaman)</v>
      </c>
    </row>
    <row r="3836" spans="1:16" hidden="1">
      <c r="A3836" t="str">
        <f t="shared" si="178"/>
        <v>43-520</v>
      </c>
      <c r="B3836">
        <f t="shared" si="179"/>
        <v>43</v>
      </c>
      <c r="C3836">
        <v>520</v>
      </c>
      <c r="D3836" t="s">
        <v>17102</v>
      </c>
      <c r="E3836" t="s">
        <v>15854</v>
      </c>
      <c r="F3836">
        <v>13153</v>
      </c>
      <c r="G3836" t="s">
        <v>15855</v>
      </c>
      <c r="H3836">
        <v>1673801371</v>
      </c>
      <c r="I3836" t="s">
        <v>131</v>
      </c>
      <c r="J3836" t="s">
        <v>10889</v>
      </c>
      <c r="K3836" t="s">
        <v>152</v>
      </c>
      <c r="L3836" t="s">
        <v>12661</v>
      </c>
      <c r="M3836" t="s">
        <v>15856</v>
      </c>
      <c r="P3836" s="31" t="str">
        <f t="shared" si="180"/>
        <v>Ma Babar Ashirbad Homeo Hall (Dr.Md.Samsujjaman)</v>
      </c>
    </row>
    <row r="3837" spans="1:16" hidden="1">
      <c r="A3837" t="str">
        <f t="shared" si="178"/>
        <v>44-520</v>
      </c>
      <c r="B3837">
        <f t="shared" si="179"/>
        <v>44</v>
      </c>
      <c r="C3837">
        <v>520</v>
      </c>
      <c r="D3837" t="s">
        <v>17102</v>
      </c>
      <c r="E3837" t="s">
        <v>2133</v>
      </c>
      <c r="F3837">
        <v>4834</v>
      </c>
      <c r="G3837" t="s">
        <v>2134</v>
      </c>
      <c r="H3837">
        <v>1770174425</v>
      </c>
      <c r="I3837" t="s">
        <v>2119</v>
      </c>
      <c r="J3837" t="s">
        <v>397</v>
      </c>
      <c r="K3837" t="s">
        <v>133</v>
      </c>
      <c r="L3837" t="s">
        <v>62</v>
      </c>
      <c r="M3837" t="s">
        <v>2126</v>
      </c>
      <c r="P3837" s="31" t="str">
        <f t="shared" si="180"/>
        <v>Mahmud Homoeo Hall (Dr. Bacchu Miah)</v>
      </c>
    </row>
    <row r="3838" spans="1:16" hidden="1">
      <c r="A3838" t="str">
        <f t="shared" si="178"/>
        <v>45-520</v>
      </c>
      <c r="B3838">
        <f t="shared" si="179"/>
        <v>45</v>
      </c>
      <c r="C3838">
        <v>520</v>
      </c>
      <c r="D3838" t="s">
        <v>17102</v>
      </c>
      <c r="E3838" t="s">
        <v>15862</v>
      </c>
      <c r="F3838">
        <v>13156</v>
      </c>
      <c r="G3838" t="s">
        <v>15863</v>
      </c>
      <c r="H3838">
        <v>1711271336</v>
      </c>
      <c r="I3838" t="s">
        <v>131</v>
      </c>
      <c r="J3838" t="s">
        <v>9009</v>
      </c>
      <c r="K3838" t="s">
        <v>152</v>
      </c>
      <c r="L3838" t="s">
        <v>12661</v>
      </c>
      <c r="M3838" t="s">
        <v>12662</v>
      </c>
      <c r="P3838" s="31" t="str">
        <f t="shared" si="180"/>
        <v>Mamotag Homoeo Hall (Dr.Md.Aminul Islam)</v>
      </c>
    </row>
    <row r="3839" spans="1:16" hidden="1">
      <c r="A3839" t="str">
        <f t="shared" si="178"/>
        <v>46-520</v>
      </c>
      <c r="B3839">
        <f t="shared" si="179"/>
        <v>46</v>
      </c>
      <c r="C3839">
        <v>520</v>
      </c>
      <c r="D3839" t="s">
        <v>17102</v>
      </c>
      <c r="E3839" t="s">
        <v>2103</v>
      </c>
      <c r="F3839">
        <v>4814</v>
      </c>
      <c r="G3839" t="s">
        <v>1065</v>
      </c>
      <c r="H3839">
        <v>1712530716</v>
      </c>
      <c r="I3839" t="s">
        <v>2104</v>
      </c>
      <c r="J3839" t="s">
        <v>132</v>
      </c>
      <c r="K3839" t="s">
        <v>138</v>
      </c>
      <c r="L3839" t="s">
        <v>2105</v>
      </c>
      <c r="M3839" t="s">
        <v>19106</v>
      </c>
      <c r="P3839" s="31" t="str">
        <f t="shared" si="180"/>
        <v>Mamun Homoeo Hall (Dr. Mamun Rashid)</v>
      </c>
    </row>
    <row r="3840" spans="1:16" hidden="1">
      <c r="A3840" t="str">
        <f t="shared" si="178"/>
        <v>47-520</v>
      </c>
      <c r="B3840">
        <f t="shared" si="179"/>
        <v>47</v>
      </c>
      <c r="C3840">
        <v>520</v>
      </c>
      <c r="D3840" t="s">
        <v>17102</v>
      </c>
      <c r="E3840" t="s">
        <v>15857</v>
      </c>
      <c r="F3840">
        <v>13154</v>
      </c>
      <c r="G3840" t="s">
        <v>12492</v>
      </c>
      <c r="H3840">
        <v>1727434765</v>
      </c>
      <c r="I3840" t="s">
        <v>131</v>
      </c>
      <c r="J3840" t="s">
        <v>11360</v>
      </c>
      <c r="K3840" t="s">
        <v>138</v>
      </c>
      <c r="L3840" t="s">
        <v>10873</v>
      </c>
      <c r="M3840" t="s">
        <v>15858</v>
      </c>
      <c r="P3840" s="31" t="str">
        <f t="shared" si="180"/>
        <v>Mastar Homoeo Hall (Dr.Md.Chadekujjaman)</v>
      </c>
    </row>
    <row r="3841" spans="1:16" hidden="1">
      <c r="A3841" t="str">
        <f t="shared" si="178"/>
        <v>48-520</v>
      </c>
      <c r="B3841">
        <f t="shared" si="179"/>
        <v>48</v>
      </c>
      <c r="C3841">
        <v>520</v>
      </c>
      <c r="D3841" t="s">
        <v>17102</v>
      </c>
      <c r="E3841" t="s">
        <v>2130</v>
      </c>
      <c r="F3841">
        <v>4832</v>
      </c>
      <c r="G3841" t="s">
        <v>210</v>
      </c>
      <c r="H3841">
        <v>1713531300</v>
      </c>
      <c r="I3841" t="s">
        <v>2119</v>
      </c>
      <c r="J3841" t="s">
        <v>397</v>
      </c>
      <c r="K3841" t="s">
        <v>133</v>
      </c>
      <c r="L3841" t="s">
        <v>62</v>
      </c>
      <c r="M3841" t="s">
        <v>2126</v>
      </c>
      <c r="P3841" s="31" t="str">
        <f t="shared" si="180"/>
        <v>Master Homoeo Hall (Dr. Mahmud)</v>
      </c>
    </row>
    <row r="3842" spans="1:16" hidden="1">
      <c r="A3842" t="str">
        <f t="shared" ref="A3842:A3905" si="181">B3842&amp;"-"&amp;C3842</f>
        <v>49-520</v>
      </c>
      <c r="B3842">
        <f t="shared" ref="B3842:B3905" si="182">IF(C3842=C3841,B3841+1,1)</f>
        <v>49</v>
      </c>
      <c r="C3842">
        <v>520</v>
      </c>
      <c r="D3842" t="s">
        <v>17102</v>
      </c>
      <c r="E3842" t="s">
        <v>15882</v>
      </c>
      <c r="F3842">
        <v>13164</v>
      </c>
      <c r="G3842" t="s">
        <v>6029</v>
      </c>
      <c r="H3842">
        <v>1745294328</v>
      </c>
      <c r="I3842" t="s">
        <v>253</v>
      </c>
      <c r="J3842" t="s">
        <v>9009</v>
      </c>
      <c r="K3842" t="s">
        <v>152</v>
      </c>
      <c r="L3842" t="s">
        <v>12661</v>
      </c>
      <c r="M3842" t="s">
        <v>15874</v>
      </c>
      <c r="P3842" s="31" t="str">
        <f t="shared" ref="P3842:P3905" si="183">PROPER(G3842&amp;" ("&amp;E3842&amp;")")</f>
        <v>Mim Homoeo Hall (Dr.Md.M.A.Majed)</v>
      </c>
    </row>
    <row r="3843" spans="1:16" hidden="1">
      <c r="A3843" t="str">
        <f t="shared" si="181"/>
        <v>50-520</v>
      </c>
      <c r="B3843">
        <f t="shared" si="182"/>
        <v>50</v>
      </c>
      <c r="C3843">
        <v>520</v>
      </c>
      <c r="D3843" t="s">
        <v>17102</v>
      </c>
      <c r="E3843" t="s">
        <v>15875</v>
      </c>
      <c r="F3843">
        <v>13161</v>
      </c>
      <c r="G3843" t="s">
        <v>15876</v>
      </c>
      <c r="H3843">
        <v>1712576840</v>
      </c>
      <c r="I3843" t="s">
        <v>131</v>
      </c>
      <c r="J3843" t="s">
        <v>10892</v>
      </c>
      <c r="K3843" t="s">
        <v>152</v>
      </c>
      <c r="L3843" t="s">
        <v>2105</v>
      </c>
      <c r="M3843" t="s">
        <v>15853</v>
      </c>
      <c r="P3843" s="31" t="str">
        <f t="shared" si="183"/>
        <v>Modena Homoeo Hall (Dr.Md.Gulfikar Mollah)</v>
      </c>
    </row>
    <row r="3844" spans="1:16" hidden="1">
      <c r="A3844" t="str">
        <f t="shared" si="181"/>
        <v>51-520</v>
      </c>
      <c r="B3844">
        <f t="shared" si="182"/>
        <v>51</v>
      </c>
      <c r="C3844">
        <v>520</v>
      </c>
      <c r="D3844" t="s">
        <v>17102</v>
      </c>
      <c r="E3844" t="s">
        <v>10907</v>
      </c>
      <c r="F3844">
        <v>10824</v>
      </c>
      <c r="G3844" t="s">
        <v>356</v>
      </c>
      <c r="H3844">
        <v>1920202129</v>
      </c>
      <c r="I3844" t="s">
        <v>131</v>
      </c>
      <c r="J3844" t="s">
        <v>10903</v>
      </c>
      <c r="K3844" t="s">
        <v>133</v>
      </c>
      <c r="L3844" t="s">
        <v>2105</v>
      </c>
      <c r="M3844" t="s">
        <v>10908</v>
      </c>
      <c r="P3844" s="31" t="str">
        <f t="shared" si="183"/>
        <v>Modern Homoeo Hall (Dr.Nurul Islam)</v>
      </c>
    </row>
    <row r="3845" spans="1:16" hidden="1">
      <c r="A3845" t="str">
        <f t="shared" si="181"/>
        <v>52-520</v>
      </c>
      <c r="B3845">
        <f t="shared" si="182"/>
        <v>52</v>
      </c>
      <c r="C3845">
        <v>520</v>
      </c>
      <c r="D3845" t="s">
        <v>17102</v>
      </c>
      <c r="E3845" t="s">
        <v>10891</v>
      </c>
      <c r="F3845">
        <v>10818</v>
      </c>
      <c r="G3845" t="s">
        <v>259</v>
      </c>
      <c r="H3845">
        <v>1624080110</v>
      </c>
      <c r="I3845" t="s">
        <v>131</v>
      </c>
      <c r="J3845" t="s">
        <v>10892</v>
      </c>
      <c r="K3845" t="s">
        <v>152</v>
      </c>
      <c r="L3845" t="s">
        <v>2105</v>
      </c>
      <c r="M3845" t="s">
        <v>2114</v>
      </c>
      <c r="P3845" s="31" t="str">
        <f t="shared" si="183"/>
        <v>Modina Homoeo Hall (Dr.Md.Ab.Salam)</v>
      </c>
    </row>
    <row r="3846" spans="1:16" hidden="1">
      <c r="A3846" t="str">
        <f t="shared" si="181"/>
        <v>53-520</v>
      </c>
      <c r="B3846">
        <f t="shared" si="182"/>
        <v>53</v>
      </c>
      <c r="C3846">
        <v>520</v>
      </c>
      <c r="D3846" t="s">
        <v>17102</v>
      </c>
      <c r="E3846" t="s">
        <v>11284</v>
      </c>
      <c r="F3846">
        <v>11164</v>
      </c>
      <c r="G3846" t="s">
        <v>11614</v>
      </c>
      <c r="H3846">
        <v>1934448093</v>
      </c>
      <c r="I3846">
        <v>0</v>
      </c>
      <c r="J3846">
        <v>0</v>
      </c>
      <c r="K3846" t="s">
        <v>138</v>
      </c>
      <c r="L3846" t="s">
        <v>2105</v>
      </c>
      <c r="M3846" t="s">
        <v>2105</v>
      </c>
      <c r="P3846" s="31" t="str">
        <f t="shared" si="183"/>
        <v>Mpo-Khalid Saifullah-Tongi (Self Stock)</v>
      </c>
    </row>
    <row r="3847" spans="1:16" hidden="1">
      <c r="A3847" t="str">
        <f t="shared" si="181"/>
        <v>54-520</v>
      </c>
      <c r="B3847">
        <f t="shared" si="182"/>
        <v>54</v>
      </c>
      <c r="C3847">
        <v>520</v>
      </c>
      <c r="D3847" t="s">
        <v>17102</v>
      </c>
      <c r="E3847" t="s">
        <v>10922</v>
      </c>
      <c r="F3847">
        <v>10830</v>
      </c>
      <c r="G3847" t="s">
        <v>10923</v>
      </c>
      <c r="H3847">
        <v>1717165780</v>
      </c>
      <c r="I3847" t="s">
        <v>131</v>
      </c>
      <c r="J3847" t="s">
        <v>10924</v>
      </c>
      <c r="K3847" t="s">
        <v>133</v>
      </c>
      <c r="L3847" t="s">
        <v>2105</v>
      </c>
      <c r="M3847" t="s">
        <v>10925</v>
      </c>
      <c r="P3847" s="31" t="str">
        <f t="shared" si="183"/>
        <v>Nafej Homoeo Hall (Dr.Md.Masud Mia)</v>
      </c>
    </row>
    <row r="3848" spans="1:16" hidden="1">
      <c r="A3848" t="str">
        <f t="shared" si="181"/>
        <v>55-520</v>
      </c>
      <c r="B3848">
        <f t="shared" si="182"/>
        <v>55</v>
      </c>
      <c r="C3848">
        <v>520</v>
      </c>
      <c r="D3848" t="s">
        <v>17102</v>
      </c>
      <c r="E3848" t="s">
        <v>10875</v>
      </c>
      <c r="F3848">
        <v>10810</v>
      </c>
      <c r="G3848" t="s">
        <v>8837</v>
      </c>
      <c r="H3848">
        <v>1923554773</v>
      </c>
      <c r="I3848" t="s">
        <v>131</v>
      </c>
      <c r="J3848" t="s">
        <v>132</v>
      </c>
      <c r="K3848" t="s">
        <v>152</v>
      </c>
      <c r="L3848" t="s">
        <v>10873</v>
      </c>
      <c r="M3848" t="s">
        <v>10876</v>
      </c>
      <c r="P3848" s="31" t="str">
        <f t="shared" si="183"/>
        <v>Naim Homoeo Hall (Dr.Masum Mia)</v>
      </c>
    </row>
    <row r="3849" spans="1:16" hidden="1">
      <c r="A3849" t="str">
        <f t="shared" si="181"/>
        <v>56-520</v>
      </c>
      <c r="B3849">
        <f t="shared" si="182"/>
        <v>56</v>
      </c>
      <c r="C3849">
        <v>520</v>
      </c>
      <c r="D3849" t="s">
        <v>17102</v>
      </c>
      <c r="E3849" t="s">
        <v>10880</v>
      </c>
      <c r="F3849">
        <v>10812</v>
      </c>
      <c r="G3849" t="s">
        <v>549</v>
      </c>
      <c r="H3849">
        <v>1811680308</v>
      </c>
      <c r="I3849" t="s">
        <v>131</v>
      </c>
      <c r="J3849" t="s">
        <v>132</v>
      </c>
      <c r="K3849" t="s">
        <v>152</v>
      </c>
      <c r="L3849" t="s">
        <v>10873</v>
      </c>
      <c r="M3849" t="s">
        <v>10881</v>
      </c>
      <c r="P3849" s="31" t="str">
        <f t="shared" si="183"/>
        <v>National Homoeo Hall (Dr.Kamrul Hashan)</v>
      </c>
    </row>
    <row r="3850" spans="1:16" hidden="1">
      <c r="A3850" t="str">
        <f t="shared" si="181"/>
        <v>57-520</v>
      </c>
      <c r="B3850">
        <f t="shared" si="182"/>
        <v>57</v>
      </c>
      <c r="C3850">
        <v>520</v>
      </c>
      <c r="D3850" t="s">
        <v>17102</v>
      </c>
      <c r="E3850" t="s">
        <v>15879</v>
      </c>
      <c r="F3850">
        <v>13163</v>
      </c>
      <c r="G3850" t="s">
        <v>15880</v>
      </c>
      <c r="H3850">
        <v>1711285098</v>
      </c>
      <c r="I3850" t="s">
        <v>131</v>
      </c>
      <c r="J3850" t="s">
        <v>11352</v>
      </c>
      <c r="K3850" t="s">
        <v>152</v>
      </c>
      <c r="L3850" t="s">
        <v>12661</v>
      </c>
      <c r="M3850" t="s">
        <v>15881</v>
      </c>
      <c r="P3850" s="31" t="str">
        <f t="shared" si="183"/>
        <v>Nijam Homoeo Hall (Dr.Md.Kamal Hosen)</v>
      </c>
    </row>
    <row r="3851" spans="1:16" hidden="1">
      <c r="A3851" t="str">
        <f t="shared" si="181"/>
        <v>58-520</v>
      </c>
      <c r="B3851">
        <f t="shared" si="182"/>
        <v>58</v>
      </c>
      <c r="C3851">
        <v>520</v>
      </c>
      <c r="D3851" t="s">
        <v>17102</v>
      </c>
      <c r="E3851" t="s">
        <v>10886</v>
      </c>
      <c r="F3851">
        <v>10814</v>
      </c>
      <c r="G3851" t="s">
        <v>144</v>
      </c>
      <c r="H3851">
        <v>1979440700</v>
      </c>
      <c r="I3851" t="s">
        <v>131</v>
      </c>
      <c r="J3851" t="s">
        <v>172</v>
      </c>
      <c r="K3851" t="s">
        <v>133</v>
      </c>
      <c r="L3851" t="s">
        <v>10873</v>
      </c>
      <c r="M3851" t="s">
        <v>10887</v>
      </c>
      <c r="P3851" s="31" t="str">
        <f t="shared" si="183"/>
        <v>Niramoy Homoeo Hall (Dr.S M Mahbub Rahman)</v>
      </c>
    </row>
    <row r="3852" spans="1:16" hidden="1">
      <c r="A3852" t="str">
        <f t="shared" si="181"/>
        <v>59-520</v>
      </c>
      <c r="B3852">
        <f t="shared" si="182"/>
        <v>59</v>
      </c>
      <c r="C3852">
        <v>520</v>
      </c>
      <c r="D3852" t="s">
        <v>17102</v>
      </c>
      <c r="E3852" t="s">
        <v>2107</v>
      </c>
      <c r="F3852">
        <v>4815</v>
      </c>
      <c r="G3852" t="s">
        <v>2108</v>
      </c>
      <c r="H3852">
        <v>1715667883</v>
      </c>
      <c r="I3852" t="s">
        <v>2104</v>
      </c>
      <c r="J3852" t="s">
        <v>132</v>
      </c>
      <c r="K3852" t="s">
        <v>138</v>
      </c>
      <c r="L3852" t="s">
        <v>2105</v>
      </c>
      <c r="M3852" t="s">
        <v>19106</v>
      </c>
      <c r="P3852" s="31" t="str">
        <f t="shared" si="183"/>
        <v>Noakhali Homoeo Hall (Dr. Jasim)</v>
      </c>
    </row>
    <row r="3853" spans="1:16" hidden="1">
      <c r="A3853" t="str">
        <f t="shared" si="181"/>
        <v>60-520</v>
      </c>
      <c r="B3853">
        <f t="shared" si="182"/>
        <v>60</v>
      </c>
      <c r="C3853">
        <v>520</v>
      </c>
      <c r="D3853" t="s">
        <v>17102</v>
      </c>
      <c r="E3853" t="s">
        <v>12686</v>
      </c>
      <c r="F3853">
        <v>11642</v>
      </c>
      <c r="G3853" t="s">
        <v>2280</v>
      </c>
      <c r="H3853">
        <v>1818160602</v>
      </c>
      <c r="I3853" t="s">
        <v>131</v>
      </c>
      <c r="J3853" t="s">
        <v>11360</v>
      </c>
      <c r="K3853" t="s">
        <v>1315</v>
      </c>
      <c r="L3853" t="s">
        <v>2105</v>
      </c>
      <c r="M3853" t="s">
        <v>12687</v>
      </c>
      <c r="P3853" s="31" t="str">
        <f t="shared" si="183"/>
        <v>Nusrat Homeo Hall (Dr:Ab.Samat Chaudhary)</v>
      </c>
    </row>
    <row r="3854" spans="1:16" hidden="1">
      <c r="A3854" t="str">
        <f t="shared" si="181"/>
        <v>61-520</v>
      </c>
      <c r="B3854">
        <f t="shared" si="182"/>
        <v>61</v>
      </c>
      <c r="C3854">
        <v>520</v>
      </c>
      <c r="D3854" t="s">
        <v>17102</v>
      </c>
      <c r="E3854" t="s">
        <v>10530</v>
      </c>
      <c r="F3854">
        <v>10645</v>
      </c>
      <c r="G3854" t="s">
        <v>4208</v>
      </c>
      <c r="H3854">
        <v>0</v>
      </c>
      <c r="I3854" t="s">
        <v>131</v>
      </c>
      <c r="J3854" t="s">
        <v>2596</v>
      </c>
      <c r="K3854" t="s">
        <v>152</v>
      </c>
      <c r="L3854" t="s">
        <v>2105</v>
      </c>
      <c r="M3854" t="s">
        <v>2105</v>
      </c>
      <c r="P3854" s="31" t="str">
        <f t="shared" si="183"/>
        <v>Omar Homoeo Hall (Dr.Hosen Ali)</v>
      </c>
    </row>
    <row r="3855" spans="1:16" hidden="1">
      <c r="A3855" t="str">
        <f t="shared" si="181"/>
        <v>62-520</v>
      </c>
      <c r="B3855">
        <f t="shared" si="182"/>
        <v>62</v>
      </c>
      <c r="C3855">
        <v>520</v>
      </c>
      <c r="D3855" t="s">
        <v>17102</v>
      </c>
      <c r="E3855" t="s">
        <v>10914</v>
      </c>
      <c r="F3855">
        <v>10827</v>
      </c>
      <c r="G3855" t="s">
        <v>10915</v>
      </c>
      <c r="H3855">
        <v>1721852887</v>
      </c>
      <c r="I3855" t="s">
        <v>131</v>
      </c>
      <c r="J3855" t="s">
        <v>10912</v>
      </c>
      <c r="K3855" t="s">
        <v>133</v>
      </c>
      <c r="L3855" t="s">
        <v>2105</v>
      </c>
      <c r="M3855" t="s">
        <v>10913</v>
      </c>
      <c r="P3855" s="31" t="str">
        <f t="shared" si="183"/>
        <v>Paradais Homoeo Hall (Dr.Md.Ajizul.Rahman)</v>
      </c>
    </row>
    <row r="3856" spans="1:16" hidden="1">
      <c r="A3856" t="str">
        <f t="shared" si="181"/>
        <v>63-520</v>
      </c>
      <c r="B3856">
        <f t="shared" si="182"/>
        <v>63</v>
      </c>
      <c r="C3856">
        <v>520</v>
      </c>
      <c r="D3856" t="s">
        <v>17102</v>
      </c>
      <c r="E3856" t="s">
        <v>12681</v>
      </c>
      <c r="F3856">
        <v>11640</v>
      </c>
      <c r="G3856" t="s">
        <v>12682</v>
      </c>
      <c r="H3856">
        <v>1712669027</v>
      </c>
      <c r="I3856" t="s">
        <v>131</v>
      </c>
      <c r="J3856" t="s">
        <v>11360</v>
      </c>
      <c r="K3856" t="s">
        <v>152</v>
      </c>
      <c r="L3856" t="s">
        <v>2105</v>
      </c>
      <c r="M3856" t="s">
        <v>12683</v>
      </c>
      <c r="P3856" s="31" t="str">
        <f t="shared" si="183"/>
        <v>Prime Homeo Hall (Dr:Md.Abdur Rahim)</v>
      </c>
    </row>
    <row r="3857" spans="1:16" hidden="1">
      <c r="A3857" t="str">
        <f t="shared" si="181"/>
        <v>64-520</v>
      </c>
      <c r="B3857">
        <f t="shared" si="182"/>
        <v>64</v>
      </c>
      <c r="C3857">
        <v>520</v>
      </c>
      <c r="D3857" t="s">
        <v>17102</v>
      </c>
      <c r="E3857" t="s">
        <v>12669</v>
      </c>
      <c r="F3857">
        <v>11635</v>
      </c>
      <c r="G3857" t="s">
        <v>1692</v>
      </c>
      <c r="H3857">
        <v>1725115303</v>
      </c>
      <c r="I3857" t="s">
        <v>253</v>
      </c>
      <c r="J3857" t="s">
        <v>10889</v>
      </c>
      <c r="K3857" t="s">
        <v>152</v>
      </c>
      <c r="L3857" t="s">
        <v>12661</v>
      </c>
      <c r="M3857" t="s">
        <v>12670</v>
      </c>
      <c r="P3857" s="31" t="str">
        <f t="shared" si="183"/>
        <v>Rabeya Homeo Hall (Dr:Md.Rejaul Karim)</v>
      </c>
    </row>
    <row r="3858" spans="1:16" hidden="1">
      <c r="A3858" t="str">
        <f t="shared" si="181"/>
        <v>65-520</v>
      </c>
      <c r="B3858">
        <f t="shared" si="182"/>
        <v>65</v>
      </c>
      <c r="C3858">
        <v>520</v>
      </c>
      <c r="D3858" t="s">
        <v>17102</v>
      </c>
      <c r="E3858" t="s">
        <v>2115</v>
      </c>
      <c r="F3858">
        <v>4819</v>
      </c>
      <c r="G3858" t="s">
        <v>511</v>
      </c>
      <c r="H3858">
        <v>1672347205</v>
      </c>
      <c r="I3858" t="s">
        <v>2104</v>
      </c>
      <c r="J3858" t="s">
        <v>132</v>
      </c>
      <c r="K3858" t="s">
        <v>133</v>
      </c>
      <c r="L3858" t="s">
        <v>2105</v>
      </c>
      <c r="M3858" t="s">
        <v>19104</v>
      </c>
      <c r="P3858" s="31" t="str">
        <f t="shared" si="183"/>
        <v>Rahman Homoeo Hall (Dr. Sharful Islam)</v>
      </c>
    </row>
    <row r="3859" spans="1:16" hidden="1">
      <c r="A3859" t="str">
        <f t="shared" si="181"/>
        <v>66-520</v>
      </c>
      <c r="B3859">
        <f t="shared" si="182"/>
        <v>66</v>
      </c>
      <c r="C3859">
        <v>520</v>
      </c>
      <c r="D3859" t="s">
        <v>17102</v>
      </c>
      <c r="E3859" t="s">
        <v>510</v>
      </c>
      <c r="F3859">
        <v>4829</v>
      </c>
      <c r="G3859" t="s">
        <v>2127</v>
      </c>
      <c r="H3859">
        <v>1715571137</v>
      </c>
      <c r="I3859" t="s">
        <v>2119</v>
      </c>
      <c r="J3859" t="s">
        <v>397</v>
      </c>
      <c r="K3859" t="s">
        <v>133</v>
      </c>
      <c r="L3859" t="s">
        <v>62</v>
      </c>
      <c r="M3859" t="s">
        <v>2126</v>
      </c>
      <c r="P3859" s="31" t="str">
        <f t="shared" si="183"/>
        <v>Rahman Homoer Hall (Dr. Rahman)</v>
      </c>
    </row>
    <row r="3860" spans="1:16" hidden="1">
      <c r="A3860" t="str">
        <f t="shared" si="181"/>
        <v>67-520</v>
      </c>
      <c r="B3860">
        <f t="shared" si="182"/>
        <v>67</v>
      </c>
      <c r="C3860">
        <v>520</v>
      </c>
      <c r="D3860" t="s">
        <v>17102</v>
      </c>
      <c r="E3860" t="s">
        <v>2138</v>
      </c>
      <c r="F3860">
        <v>4837</v>
      </c>
      <c r="G3860" t="s">
        <v>2139</v>
      </c>
      <c r="H3860">
        <v>1714554281</v>
      </c>
      <c r="I3860" t="s">
        <v>2119</v>
      </c>
      <c r="J3860" t="s">
        <v>230</v>
      </c>
      <c r="K3860" t="s">
        <v>133</v>
      </c>
      <c r="L3860" t="s">
        <v>62</v>
      </c>
      <c r="M3860" t="s">
        <v>2140</v>
      </c>
      <c r="P3860" s="31" t="str">
        <f t="shared" si="183"/>
        <v>Rahmat Homoeo Hall (Dr. Siddikur Rahman)</v>
      </c>
    </row>
    <row r="3861" spans="1:16" hidden="1">
      <c r="A3861" t="str">
        <f t="shared" si="181"/>
        <v>68-520</v>
      </c>
      <c r="B3861">
        <f t="shared" si="182"/>
        <v>68</v>
      </c>
      <c r="C3861">
        <v>520</v>
      </c>
      <c r="D3861" t="s">
        <v>17102</v>
      </c>
      <c r="E3861" t="s">
        <v>10882</v>
      </c>
      <c r="F3861">
        <v>10813</v>
      </c>
      <c r="G3861" t="s">
        <v>10883</v>
      </c>
      <c r="H3861">
        <v>1927386307</v>
      </c>
      <c r="I3861" t="s">
        <v>131</v>
      </c>
      <c r="J3861" t="s">
        <v>132</v>
      </c>
      <c r="K3861" t="s">
        <v>10884</v>
      </c>
      <c r="L3861" t="s">
        <v>10873</v>
      </c>
      <c r="M3861" t="s">
        <v>10885</v>
      </c>
      <c r="P3861" s="31" t="str">
        <f t="shared" si="183"/>
        <v>Refa Homoeo Hall (Dr.Md.Rajaul Karem)</v>
      </c>
    </row>
    <row r="3862" spans="1:16" hidden="1">
      <c r="A3862" t="str">
        <f t="shared" si="181"/>
        <v>69-520</v>
      </c>
      <c r="B3862">
        <f t="shared" si="182"/>
        <v>69</v>
      </c>
      <c r="C3862">
        <v>520</v>
      </c>
      <c r="D3862" t="s">
        <v>17102</v>
      </c>
      <c r="E3862" t="s">
        <v>12659</v>
      </c>
      <c r="F3862">
        <v>11632</v>
      </c>
      <c r="G3862" t="s">
        <v>12660</v>
      </c>
      <c r="H3862">
        <v>1714982350</v>
      </c>
      <c r="I3862" t="s">
        <v>131</v>
      </c>
      <c r="J3862" t="s">
        <v>230</v>
      </c>
      <c r="K3862" t="s">
        <v>152</v>
      </c>
      <c r="L3862" t="s">
        <v>12661</v>
      </c>
      <c r="M3862" t="s">
        <v>12662</v>
      </c>
      <c r="P3862" s="31" t="str">
        <f t="shared" si="183"/>
        <v>Rosni Homeo Hall (Dr:Ms.Halima Khatun)</v>
      </c>
    </row>
    <row r="3863" spans="1:16" hidden="1">
      <c r="A3863" t="str">
        <f t="shared" si="181"/>
        <v>70-520</v>
      </c>
      <c r="B3863">
        <f t="shared" si="182"/>
        <v>70</v>
      </c>
      <c r="C3863">
        <v>520</v>
      </c>
      <c r="D3863" t="s">
        <v>17102</v>
      </c>
      <c r="E3863" t="s">
        <v>2128</v>
      </c>
      <c r="F3863">
        <v>4830</v>
      </c>
      <c r="G3863" t="s">
        <v>2129</v>
      </c>
      <c r="H3863">
        <v>1756960735</v>
      </c>
      <c r="I3863" t="s">
        <v>2119</v>
      </c>
      <c r="J3863" t="s">
        <v>397</v>
      </c>
      <c r="K3863" t="s">
        <v>133</v>
      </c>
      <c r="L3863" t="s">
        <v>62</v>
      </c>
      <c r="M3863" t="s">
        <v>2126</v>
      </c>
      <c r="P3863" s="31" t="str">
        <f t="shared" si="183"/>
        <v>Ruhani Homoeo Hall (Dr. Rayhan)</v>
      </c>
    </row>
    <row r="3864" spans="1:16" hidden="1">
      <c r="A3864" t="str">
        <f t="shared" si="181"/>
        <v>71-520</v>
      </c>
      <c r="B3864">
        <f t="shared" si="182"/>
        <v>71</v>
      </c>
      <c r="C3864">
        <v>520</v>
      </c>
      <c r="D3864" t="s">
        <v>17102</v>
      </c>
      <c r="E3864" t="s">
        <v>15864</v>
      </c>
      <c r="F3864">
        <v>13157</v>
      </c>
      <c r="G3864" t="s">
        <v>15865</v>
      </c>
      <c r="H3864">
        <v>1684230301</v>
      </c>
      <c r="I3864" t="s">
        <v>253</v>
      </c>
      <c r="J3864" t="s">
        <v>11360</v>
      </c>
      <c r="K3864" t="s">
        <v>152</v>
      </c>
      <c r="L3864" t="s">
        <v>2105</v>
      </c>
      <c r="M3864" t="s">
        <v>15866</v>
      </c>
      <c r="P3864" s="31" t="str">
        <f t="shared" si="183"/>
        <v>S.N.Emergency Homoeo Cornar (Dr. Md. Nazmul Huda)</v>
      </c>
    </row>
    <row r="3865" spans="1:16" hidden="1">
      <c r="A3865" t="str">
        <f t="shared" si="181"/>
        <v>72-520</v>
      </c>
      <c r="B3865">
        <f t="shared" si="182"/>
        <v>72</v>
      </c>
      <c r="C3865">
        <v>520</v>
      </c>
      <c r="D3865" t="s">
        <v>17102</v>
      </c>
      <c r="E3865" t="s">
        <v>12695</v>
      </c>
      <c r="F3865">
        <v>11646</v>
      </c>
      <c r="G3865" t="s">
        <v>19107</v>
      </c>
      <c r="H3865">
        <v>1916189665</v>
      </c>
      <c r="I3865" t="s">
        <v>253</v>
      </c>
      <c r="J3865" t="s">
        <v>10889</v>
      </c>
      <c r="K3865" t="s">
        <v>152</v>
      </c>
      <c r="L3865" t="s">
        <v>12661</v>
      </c>
      <c r="M3865" t="s">
        <v>12692</v>
      </c>
      <c r="P3865" s="31" t="str">
        <f t="shared" si="183"/>
        <v>Sa Dat Homeo Farmrse (Dr:Md.Sayful Haq K.)</v>
      </c>
    </row>
    <row r="3866" spans="1:16" hidden="1">
      <c r="A3866" t="str">
        <f t="shared" si="181"/>
        <v>73-520</v>
      </c>
      <c r="B3866">
        <f t="shared" si="182"/>
        <v>73</v>
      </c>
      <c r="C3866">
        <v>520</v>
      </c>
      <c r="D3866" t="s">
        <v>17102</v>
      </c>
      <c r="E3866" t="s">
        <v>12688</v>
      </c>
      <c r="F3866">
        <v>11643</v>
      </c>
      <c r="G3866" t="s">
        <v>12689</v>
      </c>
      <c r="H3866">
        <v>1717645841</v>
      </c>
      <c r="I3866" t="s">
        <v>131</v>
      </c>
      <c r="J3866" t="s">
        <v>10889</v>
      </c>
      <c r="K3866" t="s">
        <v>152</v>
      </c>
      <c r="L3866" t="s">
        <v>12661</v>
      </c>
      <c r="M3866" t="s">
        <v>12690</v>
      </c>
      <c r="P3866" s="31" t="str">
        <f t="shared" si="183"/>
        <v>Sadeya Homeo Hall (Dr:Md.Dulal Hosen)</v>
      </c>
    </row>
    <row r="3867" spans="1:16" hidden="1">
      <c r="A3867" t="str">
        <f t="shared" si="181"/>
        <v>74-520</v>
      </c>
      <c r="B3867">
        <f t="shared" si="182"/>
        <v>74</v>
      </c>
      <c r="C3867">
        <v>520</v>
      </c>
      <c r="D3867" t="s">
        <v>17102</v>
      </c>
      <c r="E3867" t="s">
        <v>10926</v>
      </c>
      <c r="F3867">
        <v>10831</v>
      </c>
      <c r="G3867" t="s">
        <v>9816</v>
      </c>
      <c r="H3867">
        <v>1963896700</v>
      </c>
      <c r="I3867" t="s">
        <v>131</v>
      </c>
      <c r="J3867" t="s">
        <v>10924</v>
      </c>
      <c r="K3867" t="s">
        <v>152</v>
      </c>
      <c r="L3867" t="s">
        <v>2105</v>
      </c>
      <c r="M3867" t="s">
        <v>10879</v>
      </c>
      <c r="P3867" s="31" t="str">
        <f t="shared" si="183"/>
        <v>Sadiya Homoeo Hall (Dr.Md.Saiful Islam)</v>
      </c>
    </row>
    <row r="3868" spans="1:16" hidden="1">
      <c r="A3868" t="str">
        <f t="shared" si="181"/>
        <v>75-520</v>
      </c>
      <c r="B3868">
        <f t="shared" si="182"/>
        <v>75</v>
      </c>
      <c r="C3868">
        <v>520</v>
      </c>
      <c r="D3868" t="s">
        <v>17102</v>
      </c>
      <c r="E3868" t="s">
        <v>12674</v>
      </c>
      <c r="F3868">
        <v>11637</v>
      </c>
      <c r="G3868" t="s">
        <v>12675</v>
      </c>
      <c r="H3868">
        <v>1912144940</v>
      </c>
      <c r="I3868" t="s">
        <v>131</v>
      </c>
      <c r="J3868" t="s">
        <v>11360</v>
      </c>
      <c r="K3868" t="s">
        <v>133</v>
      </c>
      <c r="L3868" t="s">
        <v>2105</v>
      </c>
      <c r="M3868" t="s">
        <v>12676</v>
      </c>
      <c r="P3868" s="31" t="str">
        <f t="shared" si="183"/>
        <v>Sen Homeo Hall (Dr:Ramendra Nath Sen)</v>
      </c>
    </row>
    <row r="3869" spans="1:16" hidden="1">
      <c r="A3869" t="str">
        <f t="shared" si="181"/>
        <v>76-520</v>
      </c>
      <c r="B3869">
        <f t="shared" si="182"/>
        <v>76</v>
      </c>
      <c r="C3869">
        <v>520</v>
      </c>
      <c r="D3869" t="s">
        <v>17102</v>
      </c>
      <c r="E3869" t="s">
        <v>10870</v>
      </c>
      <c r="F3869">
        <v>10809</v>
      </c>
      <c r="G3869" t="s">
        <v>10871</v>
      </c>
      <c r="H3869">
        <v>1731218674</v>
      </c>
      <c r="I3869" t="s">
        <v>10872</v>
      </c>
      <c r="J3869" t="s">
        <v>132</v>
      </c>
      <c r="K3869" t="s">
        <v>138</v>
      </c>
      <c r="L3869" t="s">
        <v>10873</v>
      </c>
      <c r="M3869" t="s">
        <v>10874</v>
      </c>
      <c r="P3869" s="31" t="str">
        <f t="shared" si="183"/>
        <v>Shakib Homoeo Hall (Dr.All Amim Torobdar)</v>
      </c>
    </row>
    <row r="3870" spans="1:16" hidden="1">
      <c r="A3870" t="str">
        <f t="shared" si="181"/>
        <v>77-520</v>
      </c>
      <c r="B3870">
        <f t="shared" si="182"/>
        <v>77</v>
      </c>
      <c r="C3870">
        <v>520</v>
      </c>
      <c r="D3870" t="s">
        <v>17102</v>
      </c>
      <c r="E3870" t="s">
        <v>10901</v>
      </c>
      <c r="F3870">
        <v>10822</v>
      </c>
      <c r="G3870" t="s">
        <v>10902</v>
      </c>
      <c r="H3870">
        <v>1924530557</v>
      </c>
      <c r="I3870" t="s">
        <v>131</v>
      </c>
      <c r="J3870" t="s">
        <v>10903</v>
      </c>
      <c r="K3870" t="s">
        <v>152</v>
      </c>
      <c r="L3870" t="s">
        <v>2105</v>
      </c>
      <c r="M3870" t="s">
        <v>503</v>
      </c>
      <c r="P3870" s="31" t="str">
        <f t="shared" si="183"/>
        <v>Shohan Homoeo Hall (Dr.Md.Shahin)</v>
      </c>
    </row>
    <row r="3871" spans="1:16" hidden="1">
      <c r="A3871" t="str">
        <f t="shared" si="181"/>
        <v>78-520</v>
      </c>
      <c r="B3871">
        <f t="shared" si="182"/>
        <v>78</v>
      </c>
      <c r="C3871">
        <v>520</v>
      </c>
      <c r="D3871" t="s">
        <v>17102</v>
      </c>
      <c r="E3871" t="s">
        <v>12698</v>
      </c>
      <c r="F3871">
        <v>11648</v>
      </c>
      <c r="G3871" t="s">
        <v>4673</v>
      </c>
      <c r="H3871">
        <v>191155787</v>
      </c>
      <c r="I3871" t="s">
        <v>131</v>
      </c>
      <c r="J3871" t="s">
        <v>11360</v>
      </c>
      <c r="K3871" t="s">
        <v>1315</v>
      </c>
      <c r="L3871" t="s">
        <v>2105</v>
      </c>
      <c r="M3871" t="s">
        <v>12699</v>
      </c>
      <c r="P3871" s="31" t="str">
        <f t="shared" si="183"/>
        <v>Shorif Homeo Hall (Dr:Md.Amir Hosen)</v>
      </c>
    </row>
    <row r="3872" spans="1:16" hidden="1">
      <c r="A3872" t="str">
        <f t="shared" si="181"/>
        <v>79-520</v>
      </c>
      <c r="B3872">
        <f t="shared" si="182"/>
        <v>79</v>
      </c>
      <c r="C3872">
        <v>520</v>
      </c>
      <c r="D3872" t="s">
        <v>17102</v>
      </c>
      <c r="E3872" t="s">
        <v>10699</v>
      </c>
      <c r="F3872">
        <v>10733</v>
      </c>
      <c r="G3872" t="s">
        <v>10700</v>
      </c>
      <c r="H3872">
        <v>1738435742</v>
      </c>
      <c r="I3872" t="s">
        <v>131</v>
      </c>
      <c r="J3872" t="s">
        <v>2596</v>
      </c>
      <c r="K3872" t="s">
        <v>152</v>
      </c>
      <c r="L3872" t="s">
        <v>2105</v>
      </c>
      <c r="M3872" t="s">
        <v>10701</v>
      </c>
      <c r="P3872" s="31" t="str">
        <f t="shared" si="183"/>
        <v>Sourab Homeo Hall (D.R.Rahim)</v>
      </c>
    </row>
    <row r="3873" spans="1:16" hidden="1">
      <c r="A3873" t="str">
        <f t="shared" si="181"/>
        <v>80-520</v>
      </c>
      <c r="B3873">
        <f t="shared" si="182"/>
        <v>80</v>
      </c>
      <c r="C3873">
        <v>520</v>
      </c>
      <c r="D3873" t="s">
        <v>17102</v>
      </c>
      <c r="E3873" t="s">
        <v>15859</v>
      </c>
      <c r="F3873">
        <v>13155</v>
      </c>
      <c r="G3873" t="s">
        <v>15860</v>
      </c>
      <c r="H3873">
        <v>1715833414</v>
      </c>
      <c r="I3873" t="s">
        <v>131</v>
      </c>
      <c r="J3873" t="s">
        <v>11360</v>
      </c>
      <c r="K3873" t="s">
        <v>152</v>
      </c>
      <c r="L3873" t="s">
        <v>10873</v>
      </c>
      <c r="M3873" t="s">
        <v>15861</v>
      </c>
      <c r="P3873" s="31" t="str">
        <f t="shared" si="183"/>
        <v>Tahir Homoeo Hall (Dr.Md.Ansarujjaman)</v>
      </c>
    </row>
    <row r="3874" spans="1:16" hidden="1">
      <c r="A3874" t="str">
        <f t="shared" si="181"/>
        <v>81-520</v>
      </c>
      <c r="B3874">
        <f t="shared" si="182"/>
        <v>81</v>
      </c>
      <c r="C3874">
        <v>520</v>
      </c>
      <c r="D3874" t="s">
        <v>17102</v>
      </c>
      <c r="E3874" t="s">
        <v>12671</v>
      </c>
      <c r="F3874">
        <v>11636</v>
      </c>
      <c r="G3874" t="s">
        <v>12672</v>
      </c>
      <c r="H3874">
        <v>1651280900</v>
      </c>
      <c r="I3874" t="s">
        <v>253</v>
      </c>
      <c r="J3874" t="s">
        <v>10892</v>
      </c>
      <c r="K3874" t="s">
        <v>152</v>
      </c>
      <c r="L3874" t="s">
        <v>2105</v>
      </c>
      <c r="M3874" t="s">
        <v>12673</v>
      </c>
      <c r="P3874" s="31" t="str">
        <f t="shared" si="183"/>
        <v>Tongi Homeo Hall (Dr:Md. Anisur Hahman)</v>
      </c>
    </row>
    <row r="3875" spans="1:16" hidden="1">
      <c r="A3875" t="str">
        <f t="shared" si="181"/>
        <v>82-520</v>
      </c>
      <c r="B3875">
        <f t="shared" si="182"/>
        <v>82</v>
      </c>
      <c r="C3875">
        <v>520</v>
      </c>
      <c r="D3875" t="s">
        <v>17102</v>
      </c>
      <c r="E3875" t="s">
        <v>12663</v>
      </c>
      <c r="F3875">
        <v>11633</v>
      </c>
      <c r="G3875" t="s">
        <v>12664</v>
      </c>
      <c r="H3875">
        <v>1629584753</v>
      </c>
      <c r="I3875" t="s">
        <v>131</v>
      </c>
      <c r="J3875" t="s">
        <v>11360</v>
      </c>
      <c r="K3875" t="s">
        <v>152</v>
      </c>
      <c r="L3875" t="s">
        <v>2105</v>
      </c>
      <c r="M3875" t="s">
        <v>12665</v>
      </c>
      <c r="P3875" s="31" t="str">
        <f t="shared" si="183"/>
        <v>Tongi National Homeo Hall (Dr:Md.Nurul Amin)</v>
      </c>
    </row>
    <row r="3876" spans="1:16" hidden="1">
      <c r="A3876" t="str">
        <f t="shared" si="181"/>
        <v>1-521</v>
      </c>
      <c r="B3876">
        <f t="shared" si="182"/>
        <v>1</v>
      </c>
      <c r="C3876">
        <v>521</v>
      </c>
      <c r="D3876" t="s">
        <v>16979</v>
      </c>
      <c r="E3876" t="s">
        <v>5318</v>
      </c>
      <c r="F3876">
        <v>6741</v>
      </c>
      <c r="G3876" t="s">
        <v>5319</v>
      </c>
      <c r="H3876">
        <v>1799200825</v>
      </c>
      <c r="I3876" t="s">
        <v>131</v>
      </c>
      <c r="J3876" t="s">
        <v>230</v>
      </c>
      <c r="K3876" t="s">
        <v>133</v>
      </c>
      <c r="L3876" t="s">
        <v>5298</v>
      </c>
      <c r="M3876" t="s">
        <v>5315</v>
      </c>
      <c r="P3876" s="31" t="str">
        <f t="shared" si="183"/>
        <v>Ab Homoeo Hall (Dr. Mawlana Ataulla)</v>
      </c>
    </row>
    <row r="3877" spans="1:16" hidden="1">
      <c r="A3877" t="str">
        <f t="shared" si="181"/>
        <v>2-521</v>
      </c>
      <c r="B3877">
        <f t="shared" si="182"/>
        <v>2</v>
      </c>
      <c r="C3877">
        <v>521</v>
      </c>
      <c r="D3877" t="s">
        <v>16979</v>
      </c>
      <c r="E3877" t="s">
        <v>5210</v>
      </c>
      <c r="F3877">
        <v>6683</v>
      </c>
      <c r="G3877" t="s">
        <v>1236</v>
      </c>
      <c r="H3877">
        <v>1716915302</v>
      </c>
      <c r="I3877" t="s">
        <v>131</v>
      </c>
      <c r="J3877" t="s">
        <v>132</v>
      </c>
      <c r="K3877" t="s">
        <v>152</v>
      </c>
      <c r="L3877" t="s">
        <v>5203</v>
      </c>
      <c r="M3877" t="s">
        <v>5211</v>
      </c>
      <c r="P3877" s="31" t="str">
        <f t="shared" si="183"/>
        <v>Adarsha Homoeo Hall (Dr. Moyen Uddin)</v>
      </c>
    </row>
    <row r="3878" spans="1:16" hidden="1">
      <c r="A3878" t="str">
        <f t="shared" si="181"/>
        <v>3-521</v>
      </c>
      <c r="B3878">
        <f t="shared" si="182"/>
        <v>3</v>
      </c>
      <c r="C3878">
        <v>521</v>
      </c>
      <c r="D3878" t="s">
        <v>16979</v>
      </c>
      <c r="E3878" t="s">
        <v>5219</v>
      </c>
      <c r="F3878">
        <v>6687</v>
      </c>
      <c r="G3878" t="s">
        <v>1309</v>
      </c>
      <c r="H3878">
        <v>1723760288</v>
      </c>
      <c r="I3878" t="s">
        <v>131</v>
      </c>
      <c r="J3878" t="s">
        <v>132</v>
      </c>
      <c r="K3878" t="s">
        <v>152</v>
      </c>
      <c r="L3878" t="s">
        <v>5217</v>
      </c>
      <c r="M3878" t="s">
        <v>5220</v>
      </c>
      <c r="P3878" s="31" t="str">
        <f t="shared" si="183"/>
        <v>Adunik Homoeo Hall (Dr. Paritus Das)</v>
      </c>
    </row>
    <row r="3879" spans="1:16" hidden="1">
      <c r="A3879" t="str">
        <f t="shared" si="181"/>
        <v>4-521</v>
      </c>
      <c r="B3879">
        <f t="shared" si="182"/>
        <v>4</v>
      </c>
      <c r="C3879">
        <v>521</v>
      </c>
      <c r="D3879" t="s">
        <v>16979</v>
      </c>
      <c r="E3879" t="s">
        <v>5302</v>
      </c>
      <c r="F3879">
        <v>6729</v>
      </c>
      <c r="G3879" t="s">
        <v>4852</v>
      </c>
      <c r="H3879">
        <v>1715773628</v>
      </c>
      <c r="I3879" t="s">
        <v>131</v>
      </c>
      <c r="J3879" t="s">
        <v>230</v>
      </c>
      <c r="K3879" t="s">
        <v>133</v>
      </c>
      <c r="L3879" t="s">
        <v>5298</v>
      </c>
      <c r="M3879" t="s">
        <v>5299</v>
      </c>
      <c r="P3879" s="31" t="str">
        <f t="shared" si="183"/>
        <v>Al-Modina Homoeo Hall (Dr. Atiqur Rahman)</v>
      </c>
    </row>
    <row r="3880" spans="1:16" hidden="1">
      <c r="A3880" t="str">
        <f t="shared" si="181"/>
        <v>5-521</v>
      </c>
      <c r="B3880">
        <f t="shared" si="182"/>
        <v>5</v>
      </c>
      <c r="C3880">
        <v>521</v>
      </c>
      <c r="D3880" t="s">
        <v>16979</v>
      </c>
      <c r="E3880" t="s">
        <v>13120</v>
      </c>
      <c r="F3880">
        <v>11833</v>
      </c>
      <c r="G3880" t="s">
        <v>1497</v>
      </c>
      <c r="H3880">
        <v>1746862311</v>
      </c>
      <c r="I3880" t="s">
        <v>131</v>
      </c>
      <c r="J3880" t="s">
        <v>274</v>
      </c>
      <c r="K3880" t="s">
        <v>152</v>
      </c>
      <c r="L3880" t="s">
        <v>5236</v>
      </c>
      <c r="M3880" t="s">
        <v>1348</v>
      </c>
      <c r="P3880" s="31" t="str">
        <f t="shared" si="183"/>
        <v>Anima Homeo Hall (Dr. Kisor Kanthi Dash)</v>
      </c>
    </row>
    <row r="3881" spans="1:16" hidden="1">
      <c r="A3881" t="str">
        <f t="shared" si="181"/>
        <v>6-521</v>
      </c>
      <c r="B3881">
        <f t="shared" si="182"/>
        <v>6</v>
      </c>
      <c r="C3881">
        <v>521</v>
      </c>
      <c r="D3881" t="s">
        <v>16979</v>
      </c>
      <c r="E3881" t="s">
        <v>5201</v>
      </c>
      <c r="F3881">
        <v>6679</v>
      </c>
      <c r="G3881" t="s">
        <v>5202</v>
      </c>
      <c r="H3881">
        <v>1716440837</v>
      </c>
      <c r="I3881" t="s">
        <v>131</v>
      </c>
      <c r="J3881" t="s">
        <v>132</v>
      </c>
      <c r="K3881" t="s">
        <v>138</v>
      </c>
      <c r="L3881" t="s">
        <v>5203</v>
      </c>
      <c r="M3881" t="s">
        <v>5203</v>
      </c>
      <c r="P3881" s="31" t="str">
        <f t="shared" si="183"/>
        <v>Anupam Homoeo Hall (Dr. Ropak Kumar)</v>
      </c>
    </row>
    <row r="3882" spans="1:16" hidden="1">
      <c r="A3882" t="str">
        <f t="shared" si="181"/>
        <v>7-521</v>
      </c>
      <c r="B3882">
        <f t="shared" si="182"/>
        <v>7</v>
      </c>
      <c r="C3882">
        <v>521</v>
      </c>
      <c r="D3882" t="s">
        <v>16979</v>
      </c>
      <c r="E3882" t="s">
        <v>5297</v>
      </c>
      <c r="F3882">
        <v>6727</v>
      </c>
      <c r="G3882" t="s">
        <v>1175</v>
      </c>
      <c r="H3882">
        <v>1736066850</v>
      </c>
      <c r="I3882" t="s">
        <v>131</v>
      </c>
      <c r="J3882" t="s">
        <v>230</v>
      </c>
      <c r="K3882" t="s">
        <v>152</v>
      </c>
      <c r="L3882" t="s">
        <v>5298</v>
      </c>
      <c r="M3882" t="s">
        <v>5299</v>
      </c>
      <c r="P3882" s="31" t="str">
        <f t="shared" si="183"/>
        <v>Arugga Homoeo Hall (Dr. Pinku Mohan)</v>
      </c>
    </row>
    <row r="3883" spans="1:16" hidden="1">
      <c r="A3883" t="str">
        <f t="shared" si="181"/>
        <v>8-521</v>
      </c>
      <c r="B3883">
        <f t="shared" si="182"/>
        <v>8</v>
      </c>
      <c r="C3883">
        <v>521</v>
      </c>
      <c r="D3883" t="s">
        <v>16979</v>
      </c>
      <c r="E3883" t="s">
        <v>5230</v>
      </c>
      <c r="F3883">
        <v>6693</v>
      </c>
      <c r="G3883" t="s">
        <v>5231</v>
      </c>
      <c r="H3883">
        <v>1715096905</v>
      </c>
      <c r="I3883" t="s">
        <v>131</v>
      </c>
      <c r="J3883" t="s">
        <v>132</v>
      </c>
      <c r="K3883" t="s">
        <v>152</v>
      </c>
      <c r="L3883" t="s">
        <v>5203</v>
      </c>
      <c r="M3883" t="s">
        <v>5225</v>
      </c>
      <c r="P3883" s="31" t="str">
        <f t="shared" si="183"/>
        <v>Asshini Homoeo Hall (Dr. Arun Chandra Deb)</v>
      </c>
    </row>
    <row r="3884" spans="1:16" hidden="1">
      <c r="A3884" t="str">
        <f t="shared" si="181"/>
        <v>9-521</v>
      </c>
      <c r="B3884">
        <f t="shared" si="182"/>
        <v>9</v>
      </c>
      <c r="C3884">
        <v>521</v>
      </c>
      <c r="D3884" t="s">
        <v>16979</v>
      </c>
      <c r="E3884" t="s">
        <v>5227</v>
      </c>
      <c r="F3884">
        <v>6691</v>
      </c>
      <c r="G3884" t="s">
        <v>781</v>
      </c>
      <c r="H3884">
        <v>1719572916</v>
      </c>
      <c r="I3884" t="s">
        <v>131</v>
      </c>
      <c r="J3884" t="s">
        <v>132</v>
      </c>
      <c r="K3884" t="s">
        <v>133</v>
      </c>
      <c r="L3884" t="s">
        <v>5203</v>
      </c>
      <c r="M3884" t="s">
        <v>5225</v>
      </c>
      <c r="P3884" s="31" t="str">
        <f t="shared" si="183"/>
        <v>Babul Homoeo Hall (Dr. Babl Chandra Paul)</v>
      </c>
    </row>
    <row r="3885" spans="1:16" hidden="1">
      <c r="A3885" t="str">
        <f t="shared" si="181"/>
        <v>10-521</v>
      </c>
      <c r="B3885">
        <f t="shared" si="182"/>
        <v>10</v>
      </c>
      <c r="C3885">
        <v>521</v>
      </c>
      <c r="D3885" t="s">
        <v>16979</v>
      </c>
      <c r="E3885" t="s">
        <v>5320</v>
      </c>
      <c r="F3885">
        <v>6742</v>
      </c>
      <c r="G3885" t="s">
        <v>5321</v>
      </c>
      <c r="H3885">
        <v>1728190593</v>
      </c>
      <c r="I3885" t="s">
        <v>131</v>
      </c>
      <c r="J3885" t="s">
        <v>230</v>
      </c>
      <c r="K3885" t="s">
        <v>133</v>
      </c>
      <c r="L3885" t="s">
        <v>5298</v>
      </c>
      <c r="M3885" t="s">
        <v>5315</v>
      </c>
      <c r="P3885" s="31" t="str">
        <f t="shared" si="183"/>
        <v>Battacharja Homoeo Hall (Dr. Amit Battacharje)</v>
      </c>
    </row>
    <row r="3886" spans="1:16" hidden="1">
      <c r="A3886" t="str">
        <f t="shared" si="181"/>
        <v>11-521</v>
      </c>
      <c r="B3886">
        <f t="shared" si="182"/>
        <v>11</v>
      </c>
      <c r="C3886">
        <v>521</v>
      </c>
      <c r="D3886" t="s">
        <v>16979</v>
      </c>
      <c r="E3886" t="s">
        <v>5237</v>
      </c>
      <c r="F3886">
        <v>6696</v>
      </c>
      <c r="G3886" t="s">
        <v>5238</v>
      </c>
      <c r="H3886">
        <v>1712796048</v>
      </c>
      <c r="I3886" t="s">
        <v>131</v>
      </c>
      <c r="J3886" t="s">
        <v>172</v>
      </c>
      <c r="K3886" t="s">
        <v>138</v>
      </c>
      <c r="L3886" t="s">
        <v>5236</v>
      </c>
      <c r="M3886" t="s">
        <v>5239</v>
      </c>
      <c r="P3886" s="31" t="str">
        <f t="shared" si="183"/>
        <v>Binapani Homoeo Hall (Dr. Bipul Ranjan)</v>
      </c>
    </row>
    <row r="3887" spans="1:16" hidden="1">
      <c r="A3887" t="str">
        <f t="shared" si="181"/>
        <v>12-521</v>
      </c>
      <c r="B3887">
        <f t="shared" si="182"/>
        <v>12</v>
      </c>
      <c r="C3887">
        <v>521</v>
      </c>
      <c r="D3887" t="s">
        <v>16979</v>
      </c>
      <c r="E3887" t="s">
        <v>13118</v>
      </c>
      <c r="F3887">
        <v>11832</v>
      </c>
      <c r="G3887" t="s">
        <v>13119</v>
      </c>
      <c r="H3887">
        <v>1715095433</v>
      </c>
      <c r="I3887" t="s">
        <v>131</v>
      </c>
      <c r="J3887" t="s">
        <v>274</v>
      </c>
      <c r="K3887" t="s">
        <v>152</v>
      </c>
      <c r="L3887" t="s">
        <v>5236</v>
      </c>
      <c r="M3887" t="s">
        <v>1348</v>
      </c>
      <c r="P3887" s="31" t="str">
        <f t="shared" si="183"/>
        <v>Bipin Birja Homeo Hall (Dr. Bimol Vuson Dottho)</v>
      </c>
    </row>
    <row r="3888" spans="1:16" hidden="1">
      <c r="A3888" t="str">
        <f t="shared" si="181"/>
        <v>13-521</v>
      </c>
      <c r="B3888">
        <f t="shared" si="182"/>
        <v>13</v>
      </c>
      <c r="C3888">
        <v>521</v>
      </c>
      <c r="D3888" t="s">
        <v>16979</v>
      </c>
      <c r="E3888" t="s">
        <v>5232</v>
      </c>
      <c r="F3888">
        <v>6694</v>
      </c>
      <c r="G3888" t="s">
        <v>5233</v>
      </c>
      <c r="H3888">
        <v>1717594218</v>
      </c>
      <c r="I3888" t="s">
        <v>131</v>
      </c>
      <c r="J3888" t="s">
        <v>132</v>
      </c>
      <c r="K3888" t="s">
        <v>138</v>
      </c>
      <c r="L3888" t="s">
        <v>5203</v>
      </c>
      <c r="M3888" t="s">
        <v>5225</v>
      </c>
      <c r="P3888" s="31" t="str">
        <f t="shared" si="183"/>
        <v>Boyshaki Homoeo Hall (Dr. Uttam Kumar Dey)</v>
      </c>
    </row>
    <row r="3889" spans="1:16" hidden="1">
      <c r="A3889" t="str">
        <f t="shared" si="181"/>
        <v>14-521</v>
      </c>
      <c r="B3889">
        <f t="shared" si="182"/>
        <v>14</v>
      </c>
      <c r="C3889">
        <v>521</v>
      </c>
      <c r="D3889" t="s">
        <v>16979</v>
      </c>
      <c r="E3889" t="s">
        <v>5338</v>
      </c>
      <c r="F3889">
        <v>6751</v>
      </c>
      <c r="G3889" t="s">
        <v>1230</v>
      </c>
      <c r="H3889">
        <v>1751788290</v>
      </c>
      <c r="I3889" t="s">
        <v>131</v>
      </c>
      <c r="J3889" t="s">
        <v>274</v>
      </c>
      <c r="K3889" t="s">
        <v>152</v>
      </c>
      <c r="L3889" t="s">
        <v>5339</v>
      </c>
      <c r="M3889" t="s">
        <v>5339</v>
      </c>
      <c r="P3889" s="31" t="str">
        <f t="shared" si="183"/>
        <v>Chadsi Homoeo Hall (Dr. Anwar)</v>
      </c>
    </row>
    <row r="3890" spans="1:16" hidden="1">
      <c r="A3890" t="str">
        <f t="shared" si="181"/>
        <v>15-521</v>
      </c>
      <c r="B3890">
        <f t="shared" si="182"/>
        <v>15</v>
      </c>
      <c r="C3890">
        <v>521</v>
      </c>
      <c r="D3890" t="s">
        <v>16979</v>
      </c>
      <c r="E3890" t="s">
        <v>5345</v>
      </c>
      <c r="F3890">
        <v>6755</v>
      </c>
      <c r="G3890" t="s">
        <v>5346</v>
      </c>
      <c r="H3890">
        <v>1734595555</v>
      </c>
      <c r="I3890" t="s">
        <v>131</v>
      </c>
      <c r="J3890" t="s">
        <v>274</v>
      </c>
      <c r="K3890" t="s">
        <v>152</v>
      </c>
      <c r="L3890" t="s">
        <v>5339</v>
      </c>
      <c r="M3890" t="s">
        <v>5344</v>
      </c>
      <c r="P3890" s="31" t="str">
        <f t="shared" si="183"/>
        <v>Chanmoni Homoeo Hall (Dr. Asik Chowdhury)</v>
      </c>
    </row>
    <row r="3891" spans="1:16" hidden="1">
      <c r="A3891" t="str">
        <f t="shared" si="181"/>
        <v>16-521</v>
      </c>
      <c r="B3891">
        <f t="shared" si="182"/>
        <v>16</v>
      </c>
      <c r="C3891">
        <v>521</v>
      </c>
      <c r="D3891" t="s">
        <v>16979</v>
      </c>
      <c r="E3891" t="s">
        <v>5221</v>
      </c>
      <c r="F3891">
        <v>6688</v>
      </c>
      <c r="G3891" t="s">
        <v>5222</v>
      </c>
      <c r="H3891">
        <v>1717594248</v>
      </c>
      <c r="I3891" t="s">
        <v>131</v>
      </c>
      <c r="J3891" t="s">
        <v>132</v>
      </c>
      <c r="K3891" t="s">
        <v>152</v>
      </c>
      <c r="L3891" t="s">
        <v>5217</v>
      </c>
      <c r="M3891" t="s">
        <v>5220</v>
      </c>
      <c r="P3891" s="31" t="str">
        <f t="shared" si="183"/>
        <v>Comilla Homoeo Hall (Dr. Md. Razibul Islam)</v>
      </c>
    </row>
    <row r="3892" spans="1:16" hidden="1">
      <c r="A3892" t="str">
        <f t="shared" si="181"/>
        <v>17-521</v>
      </c>
      <c r="B3892">
        <f t="shared" si="182"/>
        <v>17</v>
      </c>
      <c r="C3892">
        <v>521</v>
      </c>
      <c r="D3892" t="s">
        <v>16979</v>
      </c>
      <c r="E3892" t="s">
        <v>5328</v>
      </c>
      <c r="F3892">
        <v>6745</v>
      </c>
      <c r="G3892" t="s">
        <v>5329</v>
      </c>
      <c r="H3892">
        <v>1714519266</v>
      </c>
      <c r="I3892" t="s">
        <v>131</v>
      </c>
      <c r="J3892" t="s">
        <v>274</v>
      </c>
      <c r="K3892" t="s">
        <v>152</v>
      </c>
      <c r="L3892" t="s">
        <v>5324</v>
      </c>
      <c r="M3892" t="s">
        <v>5324</v>
      </c>
      <c r="P3892" s="31" t="str">
        <f t="shared" si="183"/>
        <v>Dalapati Homoeo Hall (Dr. Pronab Kumar)</v>
      </c>
    </row>
    <row r="3893" spans="1:16" hidden="1">
      <c r="A3893" t="str">
        <f t="shared" si="181"/>
        <v>18-521</v>
      </c>
      <c r="B3893">
        <f t="shared" si="182"/>
        <v>18</v>
      </c>
      <c r="C3893">
        <v>521</v>
      </c>
      <c r="D3893" t="s">
        <v>16979</v>
      </c>
      <c r="E3893" t="s">
        <v>5247</v>
      </c>
      <c r="F3893">
        <v>6700</v>
      </c>
      <c r="G3893" t="s">
        <v>5175</v>
      </c>
      <c r="H3893">
        <v>1712307761</v>
      </c>
      <c r="I3893" t="s">
        <v>381</v>
      </c>
      <c r="J3893" t="s">
        <v>172</v>
      </c>
      <c r="K3893" t="s">
        <v>138</v>
      </c>
      <c r="L3893" t="s">
        <v>5236</v>
      </c>
      <c r="M3893" t="s">
        <v>5248</v>
      </c>
      <c r="P3893" s="31" t="str">
        <f t="shared" si="183"/>
        <v>Datta Homoeo Hall (Dr. Biman Kanti)</v>
      </c>
    </row>
    <row r="3894" spans="1:16" hidden="1">
      <c r="A3894" t="str">
        <f t="shared" si="181"/>
        <v>19-521</v>
      </c>
      <c r="B3894">
        <f t="shared" si="182"/>
        <v>19</v>
      </c>
      <c r="C3894">
        <v>521</v>
      </c>
      <c r="D3894" t="s">
        <v>16979</v>
      </c>
      <c r="E3894" t="s">
        <v>13105</v>
      </c>
      <c r="F3894">
        <v>11827</v>
      </c>
      <c r="G3894" t="s">
        <v>13106</v>
      </c>
      <c r="H3894">
        <v>1968503958</v>
      </c>
      <c r="I3894" t="s">
        <v>131</v>
      </c>
      <c r="J3894" t="s">
        <v>172</v>
      </c>
      <c r="K3894" t="s">
        <v>152</v>
      </c>
      <c r="L3894" t="s">
        <v>5236</v>
      </c>
      <c r="M3894" t="s">
        <v>5236</v>
      </c>
      <c r="P3894" s="31" t="str">
        <f t="shared" si="183"/>
        <v>Dulal Homeo Farmechy (Tamim Hossen)</v>
      </c>
    </row>
    <row r="3895" spans="1:16" hidden="1">
      <c r="A3895" t="str">
        <f t="shared" si="181"/>
        <v>20-521</v>
      </c>
      <c r="B3895">
        <f t="shared" si="182"/>
        <v>20</v>
      </c>
      <c r="C3895">
        <v>521</v>
      </c>
      <c r="D3895" t="s">
        <v>16979</v>
      </c>
      <c r="E3895" t="s">
        <v>13109</v>
      </c>
      <c r="F3895">
        <v>11829</v>
      </c>
      <c r="G3895" t="s">
        <v>13110</v>
      </c>
      <c r="H3895">
        <v>1710042233</v>
      </c>
      <c r="I3895" t="s">
        <v>131</v>
      </c>
      <c r="J3895" t="s">
        <v>132</v>
      </c>
      <c r="K3895" t="s">
        <v>152</v>
      </c>
      <c r="L3895" t="s">
        <v>5236</v>
      </c>
      <c r="M3895" t="s">
        <v>13111</v>
      </c>
      <c r="P3895" s="31" t="str">
        <f t="shared" si="183"/>
        <v>Habib Owsodaloy (Kazi Abdul Ahad)</v>
      </c>
    </row>
    <row r="3896" spans="1:16" hidden="1">
      <c r="A3896" t="str">
        <f t="shared" si="181"/>
        <v>21-521</v>
      </c>
      <c r="B3896">
        <f t="shared" si="182"/>
        <v>21</v>
      </c>
      <c r="C3896">
        <v>521</v>
      </c>
      <c r="D3896" t="s">
        <v>16979</v>
      </c>
      <c r="E3896" t="s">
        <v>2597</v>
      </c>
      <c r="F3896">
        <v>6739</v>
      </c>
      <c r="G3896" t="s">
        <v>5316</v>
      </c>
      <c r="H3896">
        <v>1703760317</v>
      </c>
      <c r="I3896" t="s">
        <v>326</v>
      </c>
      <c r="J3896" t="s">
        <v>230</v>
      </c>
      <c r="K3896" t="s">
        <v>152</v>
      </c>
      <c r="L3896" t="s">
        <v>5298</v>
      </c>
      <c r="M3896" t="s">
        <v>5315</v>
      </c>
      <c r="P3896" s="31" t="str">
        <f t="shared" si="183"/>
        <v>Habiba Aushodaloy (Dr. Rasel)</v>
      </c>
    </row>
    <row r="3897" spans="1:16" hidden="1">
      <c r="A3897" t="str">
        <f t="shared" si="181"/>
        <v>22-521</v>
      </c>
      <c r="B3897">
        <f t="shared" si="182"/>
        <v>22</v>
      </c>
      <c r="C3897">
        <v>521</v>
      </c>
      <c r="D3897" t="s">
        <v>16979</v>
      </c>
      <c r="E3897" t="s">
        <v>5287</v>
      </c>
      <c r="F3897">
        <v>6721</v>
      </c>
      <c r="G3897" t="s">
        <v>5288</v>
      </c>
      <c r="H3897">
        <v>1712922664</v>
      </c>
      <c r="I3897" t="s">
        <v>131</v>
      </c>
      <c r="J3897" t="s">
        <v>397</v>
      </c>
      <c r="K3897" t="s">
        <v>133</v>
      </c>
      <c r="L3897" t="s">
        <v>5285</v>
      </c>
      <c r="M3897" t="s">
        <v>5289</v>
      </c>
      <c r="P3897" s="31" t="str">
        <f t="shared" si="183"/>
        <v>Haliam Homoeo Hall (Dr. Obaidul Haque)</v>
      </c>
    </row>
    <row r="3898" spans="1:16" hidden="1">
      <c r="A3898" t="str">
        <f t="shared" si="181"/>
        <v>23-521</v>
      </c>
      <c r="B3898">
        <f t="shared" si="182"/>
        <v>23</v>
      </c>
      <c r="C3898">
        <v>521</v>
      </c>
      <c r="D3898" t="s">
        <v>16979</v>
      </c>
      <c r="E3898" t="s">
        <v>5243</v>
      </c>
      <c r="F3898">
        <v>6698</v>
      </c>
      <c r="G3898" t="s">
        <v>1008</v>
      </c>
      <c r="H3898">
        <v>1712641275</v>
      </c>
      <c r="I3898" t="s">
        <v>131</v>
      </c>
      <c r="J3898" t="s">
        <v>172</v>
      </c>
      <c r="K3898" t="s">
        <v>138</v>
      </c>
      <c r="L3898" t="s">
        <v>5236</v>
      </c>
      <c r="M3898" t="s">
        <v>5244</v>
      </c>
      <c r="P3898" s="31" t="str">
        <f t="shared" si="183"/>
        <v>Hanimen Homoeo Hall (Dr. Rangit Kumar)</v>
      </c>
    </row>
    <row r="3899" spans="1:16" hidden="1">
      <c r="A3899" t="str">
        <f t="shared" si="181"/>
        <v>24-521</v>
      </c>
      <c r="B3899">
        <f t="shared" si="182"/>
        <v>24</v>
      </c>
      <c r="C3899">
        <v>521</v>
      </c>
      <c r="D3899" t="s">
        <v>16979</v>
      </c>
      <c r="E3899" t="s">
        <v>5256</v>
      </c>
      <c r="F3899">
        <v>6705</v>
      </c>
      <c r="G3899" t="s">
        <v>5257</v>
      </c>
      <c r="H3899">
        <v>1912940113</v>
      </c>
      <c r="I3899" t="s">
        <v>131</v>
      </c>
      <c r="J3899" t="s">
        <v>172</v>
      </c>
      <c r="K3899" t="s">
        <v>133</v>
      </c>
      <c r="L3899" t="s">
        <v>5258</v>
      </c>
      <c r="M3899" t="s">
        <v>5248</v>
      </c>
      <c r="P3899" s="31" t="str">
        <f t="shared" si="183"/>
        <v>Homoeo Consultant (Dr. Kysna Rani Paul)</v>
      </c>
    </row>
    <row r="3900" spans="1:16" hidden="1">
      <c r="A3900" t="str">
        <f t="shared" si="181"/>
        <v>25-521</v>
      </c>
      <c r="B3900">
        <f t="shared" si="182"/>
        <v>25</v>
      </c>
      <c r="C3900">
        <v>521</v>
      </c>
      <c r="D3900" t="s">
        <v>16979</v>
      </c>
      <c r="E3900" t="s">
        <v>5263</v>
      </c>
      <c r="F3900">
        <v>6709</v>
      </c>
      <c r="G3900" t="s">
        <v>5264</v>
      </c>
      <c r="H3900">
        <v>1717723778</v>
      </c>
      <c r="I3900" t="s">
        <v>131</v>
      </c>
      <c r="J3900" t="s">
        <v>172</v>
      </c>
      <c r="K3900" t="s">
        <v>152</v>
      </c>
      <c r="L3900" t="s">
        <v>5258</v>
      </c>
      <c r="M3900" t="s">
        <v>5265</v>
      </c>
      <c r="P3900" s="31" t="str">
        <f t="shared" si="183"/>
        <v>Homoeo Dianesty (Dr. Farid)</v>
      </c>
    </row>
    <row r="3901" spans="1:16" hidden="1">
      <c r="A3901" t="str">
        <f t="shared" si="181"/>
        <v>26-521</v>
      </c>
      <c r="B3901">
        <f t="shared" si="182"/>
        <v>26</v>
      </c>
      <c r="C3901">
        <v>521</v>
      </c>
      <c r="D3901" t="s">
        <v>16979</v>
      </c>
      <c r="E3901" t="s">
        <v>5228</v>
      </c>
      <c r="F3901">
        <v>6692</v>
      </c>
      <c r="G3901" t="s">
        <v>5229</v>
      </c>
      <c r="H3901">
        <v>1716281113</v>
      </c>
      <c r="I3901" t="s">
        <v>131</v>
      </c>
      <c r="J3901" t="s">
        <v>132</v>
      </c>
      <c r="K3901" t="s">
        <v>133</v>
      </c>
      <c r="L3901" t="s">
        <v>5203</v>
      </c>
      <c r="M3901" t="s">
        <v>5225</v>
      </c>
      <c r="P3901" s="31" t="str">
        <f t="shared" si="183"/>
        <v>Hossen Medical Hall (Dr. Fofajjal Hossain)</v>
      </c>
    </row>
    <row r="3902" spans="1:16" hidden="1">
      <c r="A3902" t="str">
        <f t="shared" si="181"/>
        <v>27-521</v>
      </c>
      <c r="B3902">
        <f t="shared" si="182"/>
        <v>27</v>
      </c>
      <c r="C3902">
        <v>521</v>
      </c>
      <c r="D3902" t="s">
        <v>16979</v>
      </c>
      <c r="E3902" t="s">
        <v>13107</v>
      </c>
      <c r="F3902">
        <v>11828</v>
      </c>
      <c r="G3902" t="s">
        <v>13108</v>
      </c>
      <c r="H3902">
        <v>1798447775</v>
      </c>
      <c r="I3902" t="s">
        <v>131</v>
      </c>
      <c r="J3902" t="s">
        <v>172</v>
      </c>
      <c r="K3902" t="s">
        <v>152</v>
      </c>
      <c r="L3902" t="s">
        <v>5236</v>
      </c>
      <c r="M3902" t="s">
        <v>5236</v>
      </c>
      <c r="P3902" s="31" t="str">
        <f t="shared" si="183"/>
        <v>Iran Homeo Hall (Mrs. Dilara Khatun)</v>
      </c>
    </row>
    <row r="3903" spans="1:16" hidden="1">
      <c r="A3903" t="str">
        <f t="shared" si="181"/>
        <v>28-521</v>
      </c>
      <c r="B3903">
        <f t="shared" si="182"/>
        <v>28</v>
      </c>
      <c r="C3903">
        <v>521</v>
      </c>
      <c r="D3903" t="s">
        <v>16979</v>
      </c>
      <c r="E3903" t="s">
        <v>5218</v>
      </c>
      <c r="F3903">
        <v>6686</v>
      </c>
      <c r="G3903" t="s">
        <v>1291</v>
      </c>
      <c r="H3903">
        <v>1772285334</v>
      </c>
      <c r="I3903" t="s">
        <v>131</v>
      </c>
      <c r="J3903" t="s">
        <v>132</v>
      </c>
      <c r="K3903" t="s">
        <v>152</v>
      </c>
      <c r="L3903" t="s">
        <v>5217</v>
      </c>
      <c r="M3903" t="s">
        <v>5217</v>
      </c>
      <c r="P3903" s="31" t="str">
        <f t="shared" si="183"/>
        <v>Jalalabad Homoeo Hall (Dr. Anamul Haque)</v>
      </c>
    </row>
    <row r="3904" spans="1:16" hidden="1">
      <c r="A3904" t="str">
        <f t="shared" si="181"/>
        <v>29-521</v>
      </c>
      <c r="B3904">
        <f t="shared" si="182"/>
        <v>29</v>
      </c>
      <c r="C3904">
        <v>521</v>
      </c>
      <c r="D3904" t="s">
        <v>16979</v>
      </c>
      <c r="E3904" t="s">
        <v>5284</v>
      </c>
      <c r="F3904">
        <v>6720</v>
      </c>
      <c r="G3904" t="s">
        <v>581</v>
      </c>
      <c r="H3904">
        <v>1731565447</v>
      </c>
      <c r="I3904" t="s">
        <v>131</v>
      </c>
      <c r="J3904" t="s">
        <v>397</v>
      </c>
      <c r="K3904" t="s">
        <v>1315</v>
      </c>
      <c r="L3904" t="s">
        <v>5285</v>
      </c>
      <c r="M3904" t="s">
        <v>5286</v>
      </c>
      <c r="P3904" s="31" t="str">
        <f t="shared" si="183"/>
        <v>Janani Homoeo Hall (Dr. Prdip Deb Nath)</v>
      </c>
    </row>
    <row r="3905" spans="1:16" hidden="1">
      <c r="A3905" t="str">
        <f t="shared" si="181"/>
        <v>30-521</v>
      </c>
      <c r="B3905">
        <f t="shared" si="182"/>
        <v>30</v>
      </c>
      <c r="C3905">
        <v>521</v>
      </c>
      <c r="D3905" t="s">
        <v>16979</v>
      </c>
      <c r="E3905" t="s">
        <v>5351</v>
      </c>
      <c r="F3905">
        <v>6758</v>
      </c>
      <c r="G3905" t="s">
        <v>581</v>
      </c>
      <c r="H3905">
        <v>1731565447</v>
      </c>
      <c r="I3905" t="s">
        <v>131</v>
      </c>
      <c r="J3905" t="s">
        <v>274</v>
      </c>
      <c r="K3905" t="s">
        <v>133</v>
      </c>
      <c r="L3905" t="s">
        <v>5339</v>
      </c>
      <c r="M3905" t="s">
        <v>5344</v>
      </c>
      <c r="P3905" s="31" t="str">
        <f t="shared" si="183"/>
        <v>Janani Homoeo Hall (Dr. Pradib Deb Nath)</v>
      </c>
    </row>
    <row r="3906" spans="1:16" hidden="1">
      <c r="A3906" t="str">
        <f t="shared" ref="A3906:A3969" si="184">B3906&amp;"-"&amp;C3906</f>
        <v>31-521</v>
      </c>
      <c r="B3906">
        <f t="shared" ref="B3906:B3969" si="185">IF(C3906=C3905,B3905+1,1)</f>
        <v>31</v>
      </c>
      <c r="C3906">
        <v>521</v>
      </c>
      <c r="D3906" t="s">
        <v>16979</v>
      </c>
      <c r="E3906" t="s">
        <v>5317</v>
      </c>
      <c r="F3906">
        <v>6740</v>
      </c>
      <c r="G3906" t="s">
        <v>5167</v>
      </c>
      <c r="H3906">
        <v>1714914825</v>
      </c>
      <c r="I3906" t="s">
        <v>326</v>
      </c>
      <c r="J3906" t="s">
        <v>230</v>
      </c>
      <c r="K3906" t="s">
        <v>133</v>
      </c>
      <c r="L3906" t="s">
        <v>5298</v>
      </c>
      <c r="M3906" t="s">
        <v>5315</v>
      </c>
      <c r="P3906" s="31" t="str">
        <f t="shared" ref="P3906:P3969" si="186">PROPER(G3906&amp;" ("&amp;E3906&amp;")")</f>
        <v>Janaprio Pharmacy (Dr. Asik Paul)</v>
      </c>
    </row>
    <row r="3907" spans="1:16" hidden="1">
      <c r="A3907" t="str">
        <f t="shared" si="184"/>
        <v>32-521</v>
      </c>
      <c r="B3907">
        <f t="shared" si="185"/>
        <v>32</v>
      </c>
      <c r="C3907">
        <v>521</v>
      </c>
      <c r="D3907" t="s">
        <v>16979</v>
      </c>
      <c r="E3907" t="s">
        <v>3527</v>
      </c>
      <c r="F3907">
        <v>6702</v>
      </c>
      <c r="G3907" t="s">
        <v>1120</v>
      </c>
      <c r="H3907">
        <v>1746859168</v>
      </c>
      <c r="I3907" t="s">
        <v>131</v>
      </c>
      <c r="J3907" t="s">
        <v>172</v>
      </c>
      <c r="K3907" t="s">
        <v>138</v>
      </c>
      <c r="L3907" t="s">
        <v>5236</v>
      </c>
      <c r="M3907" t="s">
        <v>5252</v>
      </c>
      <c r="P3907" s="31" t="str">
        <f t="shared" si="186"/>
        <v>Jarman Homoeo Hall (Dr. Al-Amin)</v>
      </c>
    </row>
    <row r="3908" spans="1:16" hidden="1">
      <c r="A3908" t="str">
        <f t="shared" si="184"/>
        <v>33-521</v>
      </c>
      <c r="B3908">
        <f t="shared" si="185"/>
        <v>33</v>
      </c>
      <c r="C3908">
        <v>521</v>
      </c>
      <c r="D3908" t="s">
        <v>16979</v>
      </c>
      <c r="E3908" t="s">
        <v>5325</v>
      </c>
      <c r="F3908">
        <v>6744</v>
      </c>
      <c r="G3908" t="s">
        <v>5326</v>
      </c>
      <c r="H3908">
        <v>1766355503</v>
      </c>
      <c r="I3908" t="s">
        <v>131</v>
      </c>
      <c r="J3908" t="s">
        <v>274</v>
      </c>
      <c r="K3908" t="s">
        <v>152</v>
      </c>
      <c r="L3908" t="s">
        <v>5324</v>
      </c>
      <c r="M3908" t="s">
        <v>5327</v>
      </c>
      <c r="P3908" s="31" t="str">
        <f t="shared" si="186"/>
        <v>Jarna Moye Homoeo Hall (Dr. Sanjoy Kanti)</v>
      </c>
    </row>
    <row r="3909" spans="1:16" hidden="1">
      <c r="A3909" t="str">
        <f t="shared" si="184"/>
        <v>34-521</v>
      </c>
      <c r="B3909">
        <f t="shared" si="185"/>
        <v>34</v>
      </c>
      <c r="C3909">
        <v>521</v>
      </c>
      <c r="D3909" t="s">
        <v>16979</v>
      </c>
      <c r="E3909" t="s">
        <v>5206</v>
      </c>
      <c r="F3909">
        <v>6681</v>
      </c>
      <c r="G3909" t="s">
        <v>5207</v>
      </c>
      <c r="H3909">
        <v>1715396502</v>
      </c>
      <c r="I3909" t="s">
        <v>131</v>
      </c>
      <c r="J3909" t="s">
        <v>132</v>
      </c>
      <c r="K3909" t="s">
        <v>138</v>
      </c>
      <c r="L3909" t="s">
        <v>5203</v>
      </c>
      <c r="M3909" t="s">
        <v>5203</v>
      </c>
      <c r="P3909" s="31" t="str">
        <f t="shared" si="186"/>
        <v>Jonaprio Homoeo Hall (Dr. Achinta Acharjee)</v>
      </c>
    </row>
    <row r="3910" spans="1:16" hidden="1">
      <c r="A3910" t="str">
        <f t="shared" si="184"/>
        <v>35-521</v>
      </c>
      <c r="B3910">
        <f t="shared" si="185"/>
        <v>35</v>
      </c>
      <c r="C3910">
        <v>521</v>
      </c>
      <c r="D3910" t="s">
        <v>16979</v>
      </c>
      <c r="E3910" t="s">
        <v>10975</v>
      </c>
      <c r="F3910">
        <v>10857</v>
      </c>
      <c r="G3910" t="s">
        <v>10976</v>
      </c>
      <c r="H3910">
        <v>1715206468</v>
      </c>
      <c r="I3910" t="s">
        <v>131</v>
      </c>
      <c r="J3910" t="s">
        <v>2596</v>
      </c>
      <c r="K3910" t="s">
        <v>152</v>
      </c>
      <c r="L3910" t="s">
        <v>5203</v>
      </c>
      <c r="M3910" t="s">
        <v>10977</v>
      </c>
      <c r="P3910" s="31" t="str">
        <f t="shared" si="186"/>
        <v>Jubayada Homoeo Hall (Dr.Zillur Rahman Hadi)</v>
      </c>
    </row>
    <row r="3911" spans="1:16" hidden="1">
      <c r="A3911" t="str">
        <f t="shared" si="184"/>
        <v>36-521</v>
      </c>
      <c r="B3911">
        <f t="shared" si="185"/>
        <v>36</v>
      </c>
      <c r="C3911">
        <v>521</v>
      </c>
      <c r="D3911" t="s">
        <v>16979</v>
      </c>
      <c r="E3911" t="s">
        <v>5268</v>
      </c>
      <c r="F3911">
        <v>6711</v>
      </c>
      <c r="G3911" t="s">
        <v>5269</v>
      </c>
      <c r="H3911">
        <v>1670589809</v>
      </c>
      <c r="I3911" t="s">
        <v>131</v>
      </c>
      <c r="J3911" t="s">
        <v>397</v>
      </c>
      <c r="K3911" t="s">
        <v>152</v>
      </c>
      <c r="L3911" t="s">
        <v>5270</v>
      </c>
      <c r="M3911" t="s">
        <v>5271</v>
      </c>
      <c r="P3911" s="31" t="str">
        <f t="shared" si="186"/>
        <v>Kadir Moulvi Homoeo Hall (Dr. M A Hadi)</v>
      </c>
    </row>
    <row r="3912" spans="1:16" hidden="1">
      <c r="A3912" t="str">
        <f t="shared" si="184"/>
        <v>37-521</v>
      </c>
      <c r="B3912">
        <f t="shared" si="185"/>
        <v>37</v>
      </c>
      <c r="C3912">
        <v>521</v>
      </c>
      <c r="D3912" t="s">
        <v>16979</v>
      </c>
      <c r="E3912" t="s">
        <v>13112</v>
      </c>
      <c r="F3912">
        <v>11830</v>
      </c>
      <c r="G3912" t="s">
        <v>13113</v>
      </c>
      <c r="H3912">
        <v>1712462050</v>
      </c>
      <c r="I3912" t="s">
        <v>131</v>
      </c>
      <c r="J3912" t="s">
        <v>172</v>
      </c>
      <c r="K3912" t="s">
        <v>152</v>
      </c>
      <c r="L3912" t="s">
        <v>5236</v>
      </c>
      <c r="M3912" t="s">
        <v>5236</v>
      </c>
      <c r="P3912" s="31" t="str">
        <f t="shared" si="186"/>
        <v>Khushi Homeo Hall (Dr. Babul Kor)</v>
      </c>
    </row>
    <row r="3913" spans="1:16" hidden="1">
      <c r="A3913" t="str">
        <f t="shared" si="184"/>
        <v>38-521</v>
      </c>
      <c r="B3913">
        <f t="shared" si="185"/>
        <v>38</v>
      </c>
      <c r="C3913">
        <v>521</v>
      </c>
      <c r="D3913" t="s">
        <v>16979</v>
      </c>
      <c r="E3913" t="s">
        <v>5261</v>
      </c>
      <c r="F3913">
        <v>6707</v>
      </c>
      <c r="G3913" t="s">
        <v>5262</v>
      </c>
      <c r="H3913">
        <v>1726691390</v>
      </c>
      <c r="I3913" t="s">
        <v>131</v>
      </c>
      <c r="J3913" t="s">
        <v>172</v>
      </c>
      <c r="K3913" t="s">
        <v>133</v>
      </c>
      <c r="L3913" t="s">
        <v>5258</v>
      </c>
      <c r="M3913" t="s">
        <v>5248</v>
      </c>
      <c r="P3913" s="31" t="str">
        <f t="shared" si="186"/>
        <v>Komodini Homoeo Hall (Dr. Nirandra Kumar Dab)</v>
      </c>
    </row>
    <row r="3914" spans="1:16" hidden="1">
      <c r="A3914" t="str">
        <f t="shared" si="184"/>
        <v>39-521</v>
      </c>
      <c r="B3914">
        <f t="shared" si="185"/>
        <v>39</v>
      </c>
      <c r="C3914">
        <v>521</v>
      </c>
      <c r="D3914" t="s">
        <v>16979</v>
      </c>
      <c r="E3914" t="s">
        <v>5279</v>
      </c>
      <c r="F3914">
        <v>6717</v>
      </c>
      <c r="G3914" t="s">
        <v>5280</v>
      </c>
      <c r="H3914">
        <v>1765729424</v>
      </c>
      <c r="I3914" t="s">
        <v>131</v>
      </c>
      <c r="J3914" t="s">
        <v>397</v>
      </c>
      <c r="K3914" t="s">
        <v>1315</v>
      </c>
      <c r="L3914" t="s">
        <v>5270</v>
      </c>
      <c r="M3914" t="s">
        <v>5271</v>
      </c>
      <c r="P3914" s="31" t="str">
        <f t="shared" si="186"/>
        <v>Kritis Homoeo Hall (Dr. Kaysal)</v>
      </c>
    </row>
    <row r="3915" spans="1:16" hidden="1">
      <c r="A3915" t="str">
        <f t="shared" si="184"/>
        <v>40-521</v>
      </c>
      <c r="B3915">
        <f t="shared" si="185"/>
        <v>40</v>
      </c>
      <c r="C3915">
        <v>521</v>
      </c>
      <c r="D3915" t="s">
        <v>16979</v>
      </c>
      <c r="E3915" t="s">
        <v>5259</v>
      </c>
      <c r="F3915">
        <v>6706</v>
      </c>
      <c r="G3915" t="s">
        <v>5260</v>
      </c>
      <c r="H3915">
        <v>1712462050</v>
      </c>
      <c r="I3915" t="s">
        <v>131</v>
      </c>
      <c r="J3915" t="s">
        <v>172</v>
      </c>
      <c r="K3915" t="s">
        <v>133</v>
      </c>
      <c r="L3915" t="s">
        <v>5258</v>
      </c>
      <c r="M3915" t="s">
        <v>5248</v>
      </c>
      <c r="P3915" s="31" t="str">
        <f t="shared" si="186"/>
        <v>Kushi Homoeo Hall (Dr. Babu Kar)</v>
      </c>
    </row>
    <row r="3916" spans="1:16" hidden="1">
      <c r="A3916" t="str">
        <f t="shared" si="184"/>
        <v>41-521</v>
      </c>
      <c r="B3916">
        <f t="shared" si="185"/>
        <v>41</v>
      </c>
      <c r="C3916">
        <v>521</v>
      </c>
      <c r="D3916" t="s">
        <v>16979</v>
      </c>
      <c r="E3916" t="s">
        <v>5208</v>
      </c>
      <c r="F3916">
        <v>6682</v>
      </c>
      <c r="G3916" t="s">
        <v>5209</v>
      </c>
      <c r="H3916">
        <v>1718401189</v>
      </c>
      <c r="I3916" t="s">
        <v>131</v>
      </c>
      <c r="J3916" t="s">
        <v>132</v>
      </c>
      <c r="K3916" t="s">
        <v>152</v>
      </c>
      <c r="L3916" t="s">
        <v>5203</v>
      </c>
      <c r="M3916" t="s">
        <v>5203</v>
      </c>
      <c r="P3916" s="31" t="str">
        <f t="shared" si="186"/>
        <v>Lokanath Homoeo Hall (Dr. Protama Chn)</v>
      </c>
    </row>
    <row r="3917" spans="1:16" hidden="1">
      <c r="A3917" t="str">
        <f t="shared" si="184"/>
        <v>42-521</v>
      </c>
      <c r="B3917">
        <f t="shared" si="185"/>
        <v>42</v>
      </c>
      <c r="C3917">
        <v>521</v>
      </c>
      <c r="D3917" t="s">
        <v>16979</v>
      </c>
      <c r="E3917" t="s">
        <v>5292</v>
      </c>
      <c r="F3917">
        <v>6724</v>
      </c>
      <c r="G3917" t="s">
        <v>5293</v>
      </c>
      <c r="H3917">
        <v>1706307375</v>
      </c>
      <c r="I3917" t="s">
        <v>326</v>
      </c>
      <c r="J3917" t="s">
        <v>397</v>
      </c>
      <c r="K3917" t="s">
        <v>133</v>
      </c>
      <c r="L3917" t="s">
        <v>5285</v>
      </c>
      <c r="M3917" t="s">
        <v>5294</v>
      </c>
      <c r="P3917" s="31" t="str">
        <f t="shared" si="186"/>
        <v>M A Malek Me. Hall (Dr. M.A Malek)</v>
      </c>
    </row>
    <row r="3918" spans="1:16" hidden="1">
      <c r="A3918" t="str">
        <f t="shared" si="184"/>
        <v>43-521</v>
      </c>
      <c r="B3918">
        <f t="shared" si="185"/>
        <v>43</v>
      </c>
      <c r="C3918">
        <v>521</v>
      </c>
      <c r="D3918" t="s">
        <v>16979</v>
      </c>
      <c r="E3918" t="s">
        <v>5278</v>
      </c>
      <c r="F3918">
        <v>6716</v>
      </c>
      <c r="G3918" t="s">
        <v>1111</v>
      </c>
      <c r="H3918">
        <v>1723760451</v>
      </c>
      <c r="I3918" t="s">
        <v>131</v>
      </c>
      <c r="J3918" t="s">
        <v>397</v>
      </c>
      <c r="K3918" t="s">
        <v>152</v>
      </c>
      <c r="L3918" t="s">
        <v>5270</v>
      </c>
      <c r="M3918" t="s">
        <v>5276</v>
      </c>
      <c r="P3918" s="31" t="str">
        <f t="shared" si="186"/>
        <v>Maa Homoeo Hall (Dr. Joydar Ali)</v>
      </c>
    </row>
    <row r="3919" spans="1:16" hidden="1">
      <c r="A3919" t="str">
        <f t="shared" si="184"/>
        <v>44-521</v>
      </c>
      <c r="B3919">
        <f t="shared" si="185"/>
        <v>44</v>
      </c>
      <c r="C3919">
        <v>521</v>
      </c>
      <c r="D3919" t="s">
        <v>16979</v>
      </c>
      <c r="E3919" t="s">
        <v>5337</v>
      </c>
      <c r="F3919">
        <v>6750</v>
      </c>
      <c r="G3919" t="s">
        <v>1111</v>
      </c>
      <c r="H3919">
        <v>1732768051</v>
      </c>
      <c r="I3919" t="s">
        <v>131</v>
      </c>
      <c r="J3919" t="s">
        <v>274</v>
      </c>
      <c r="K3919" t="s">
        <v>133</v>
      </c>
      <c r="L3919" t="s">
        <v>5324</v>
      </c>
      <c r="M3919" t="s">
        <v>1099</v>
      </c>
      <c r="P3919" s="31" t="str">
        <f t="shared" si="186"/>
        <v>Maa Homoeo Hall (Dr. Bimal Badda)</v>
      </c>
    </row>
    <row r="3920" spans="1:16" hidden="1">
      <c r="A3920" t="str">
        <f t="shared" si="184"/>
        <v>45-521</v>
      </c>
      <c r="B3920">
        <f t="shared" si="185"/>
        <v>45</v>
      </c>
      <c r="C3920">
        <v>521</v>
      </c>
      <c r="D3920" t="s">
        <v>16979</v>
      </c>
      <c r="E3920" t="s">
        <v>5340</v>
      </c>
      <c r="F3920">
        <v>6752</v>
      </c>
      <c r="G3920" t="s">
        <v>1111</v>
      </c>
      <c r="H3920">
        <v>1737997769</v>
      </c>
      <c r="I3920" t="s">
        <v>131</v>
      </c>
      <c r="J3920" t="s">
        <v>274</v>
      </c>
      <c r="K3920" t="s">
        <v>152</v>
      </c>
      <c r="L3920" t="s">
        <v>5339</v>
      </c>
      <c r="M3920" t="s">
        <v>5339</v>
      </c>
      <c r="P3920" s="31" t="str">
        <f t="shared" si="186"/>
        <v>Maa Homoeo Hall (Dr. Sail Ahmed)</v>
      </c>
    </row>
    <row r="3921" spans="1:16" hidden="1">
      <c r="A3921" t="str">
        <f t="shared" si="184"/>
        <v>46-521</v>
      </c>
      <c r="B3921">
        <f t="shared" si="185"/>
        <v>46</v>
      </c>
      <c r="C3921">
        <v>521</v>
      </c>
      <c r="D3921" t="s">
        <v>16979</v>
      </c>
      <c r="E3921" t="s">
        <v>5295</v>
      </c>
      <c r="F3921">
        <v>6725</v>
      </c>
      <c r="G3921" t="s">
        <v>5296</v>
      </c>
      <c r="H3921">
        <v>1732667390</v>
      </c>
      <c r="I3921" t="s">
        <v>326</v>
      </c>
      <c r="J3921" t="s">
        <v>397</v>
      </c>
      <c r="K3921" t="s">
        <v>133</v>
      </c>
      <c r="L3921" t="s">
        <v>5285</v>
      </c>
      <c r="M3921" t="s">
        <v>5294</v>
      </c>
      <c r="P3921" s="31" t="str">
        <f t="shared" si="186"/>
        <v>Maisha Pharmacy (Dr. Rasidul)</v>
      </c>
    </row>
    <row r="3922" spans="1:16" hidden="1">
      <c r="A3922" t="str">
        <f t="shared" si="184"/>
        <v>47-521</v>
      </c>
      <c r="B3922">
        <f t="shared" si="185"/>
        <v>47</v>
      </c>
      <c r="C3922">
        <v>521</v>
      </c>
      <c r="D3922" t="s">
        <v>16979</v>
      </c>
      <c r="E3922" t="s">
        <v>5277</v>
      </c>
      <c r="F3922">
        <v>6715</v>
      </c>
      <c r="G3922" t="s">
        <v>3591</v>
      </c>
      <c r="H3922">
        <v>1735322778</v>
      </c>
      <c r="I3922" t="s">
        <v>131</v>
      </c>
      <c r="J3922" t="s">
        <v>397</v>
      </c>
      <c r="K3922" t="s">
        <v>152</v>
      </c>
      <c r="L3922" t="s">
        <v>5270</v>
      </c>
      <c r="M3922" t="s">
        <v>5276</v>
      </c>
      <c r="P3922" s="31" t="str">
        <f t="shared" si="186"/>
        <v>Matri Homoeo Hall (Dr. Sapan)</v>
      </c>
    </row>
    <row r="3923" spans="1:16" hidden="1">
      <c r="A3923" t="str">
        <f t="shared" si="184"/>
        <v>48-521</v>
      </c>
      <c r="B3923">
        <f t="shared" si="185"/>
        <v>48</v>
      </c>
      <c r="C3923">
        <v>521</v>
      </c>
      <c r="D3923" t="s">
        <v>16979</v>
      </c>
      <c r="E3923" t="s">
        <v>5347</v>
      </c>
      <c r="F3923">
        <v>6756</v>
      </c>
      <c r="G3923" t="s">
        <v>5348</v>
      </c>
      <c r="H3923">
        <v>1724172012</v>
      </c>
      <c r="I3923" t="s">
        <v>131</v>
      </c>
      <c r="J3923" t="s">
        <v>274</v>
      </c>
      <c r="K3923" t="s">
        <v>133</v>
      </c>
      <c r="L3923" t="s">
        <v>5339</v>
      </c>
      <c r="M3923" t="s">
        <v>5344</v>
      </c>
      <c r="P3923" s="31" t="str">
        <f t="shared" si="186"/>
        <v>Mita Homoeo Hall (Dr. Sanaton Babul)</v>
      </c>
    </row>
    <row r="3924" spans="1:16" hidden="1">
      <c r="A3924" t="str">
        <f t="shared" si="184"/>
        <v>49-521</v>
      </c>
      <c r="B3924">
        <f t="shared" si="185"/>
        <v>49</v>
      </c>
      <c r="C3924">
        <v>521</v>
      </c>
      <c r="D3924" t="s">
        <v>16979</v>
      </c>
      <c r="E3924" t="s">
        <v>2144</v>
      </c>
      <c r="F3924">
        <v>6731</v>
      </c>
      <c r="G3924" t="s">
        <v>544</v>
      </c>
      <c r="H3924">
        <v>1724252512</v>
      </c>
      <c r="I3924" t="s">
        <v>381</v>
      </c>
      <c r="J3924" t="s">
        <v>230</v>
      </c>
      <c r="K3924" t="s">
        <v>133</v>
      </c>
      <c r="L3924" t="s">
        <v>5298</v>
      </c>
      <c r="M3924" t="s">
        <v>5304</v>
      </c>
      <c r="P3924" s="31" t="str">
        <f t="shared" si="186"/>
        <v>Mizan Homoeo Hall (Dr. Mizanur Rahman)</v>
      </c>
    </row>
    <row r="3925" spans="1:16" hidden="1">
      <c r="A3925" t="str">
        <f t="shared" si="184"/>
        <v>50-521</v>
      </c>
      <c r="B3925">
        <f t="shared" si="185"/>
        <v>50</v>
      </c>
      <c r="C3925">
        <v>521</v>
      </c>
      <c r="D3925" t="s">
        <v>16979</v>
      </c>
      <c r="E3925" t="s">
        <v>5307</v>
      </c>
      <c r="F3925">
        <v>6734</v>
      </c>
      <c r="G3925" t="s">
        <v>5308</v>
      </c>
      <c r="H3925">
        <v>1726775568</v>
      </c>
      <c r="I3925" t="s">
        <v>131</v>
      </c>
      <c r="J3925" t="s">
        <v>230</v>
      </c>
      <c r="K3925" t="s">
        <v>133</v>
      </c>
      <c r="L3925" t="s">
        <v>5298</v>
      </c>
      <c r="M3925" t="s">
        <v>5304</v>
      </c>
      <c r="P3925" s="31" t="str">
        <f t="shared" si="186"/>
        <v>Mohammadi Homoeo Hall (Dr. Md. Mishba Uddin)</v>
      </c>
    </row>
    <row r="3926" spans="1:16" hidden="1">
      <c r="A3926" t="str">
        <f t="shared" si="184"/>
        <v>51-521</v>
      </c>
      <c r="B3926">
        <f t="shared" si="185"/>
        <v>51</v>
      </c>
      <c r="C3926">
        <v>521</v>
      </c>
      <c r="D3926" t="s">
        <v>16979</v>
      </c>
      <c r="E3926" t="s">
        <v>5313</v>
      </c>
      <c r="F3926">
        <v>6738</v>
      </c>
      <c r="G3926" t="s">
        <v>5314</v>
      </c>
      <c r="H3926">
        <v>1716281116</v>
      </c>
      <c r="I3926" t="s">
        <v>326</v>
      </c>
      <c r="J3926" t="s">
        <v>230</v>
      </c>
      <c r="K3926" t="s">
        <v>133</v>
      </c>
      <c r="L3926" t="s">
        <v>5298</v>
      </c>
      <c r="M3926" t="s">
        <v>5315</v>
      </c>
      <c r="P3926" s="31" t="str">
        <f t="shared" si="186"/>
        <v>Monsur Medical Center (Dr. Monsur)</v>
      </c>
    </row>
    <row r="3927" spans="1:16" hidden="1">
      <c r="A3927" t="str">
        <f t="shared" si="184"/>
        <v>52-521</v>
      </c>
      <c r="B3927">
        <f t="shared" si="185"/>
        <v>52</v>
      </c>
      <c r="C3927">
        <v>521</v>
      </c>
      <c r="D3927" t="s">
        <v>16979</v>
      </c>
      <c r="E3927" t="s">
        <v>13114</v>
      </c>
      <c r="F3927">
        <v>11831</v>
      </c>
      <c r="G3927" t="s">
        <v>13115</v>
      </c>
      <c r="H3927">
        <v>1751034955</v>
      </c>
      <c r="I3927" t="s">
        <v>131</v>
      </c>
      <c r="J3927" t="s">
        <v>306</v>
      </c>
      <c r="K3927" t="s">
        <v>152</v>
      </c>
      <c r="L3927" t="s">
        <v>13116</v>
      </c>
      <c r="M3927" t="s">
        <v>13117</v>
      </c>
      <c r="P3927" s="31" t="str">
        <f t="shared" si="186"/>
        <v>Moriom Homeo Hall (Abdul Ahad)</v>
      </c>
    </row>
    <row r="3928" spans="1:16" hidden="1">
      <c r="A3928" t="str">
        <f t="shared" si="184"/>
        <v>53-521</v>
      </c>
      <c r="B3928">
        <f t="shared" si="185"/>
        <v>53</v>
      </c>
      <c r="C3928">
        <v>521</v>
      </c>
      <c r="D3928" t="s">
        <v>16979</v>
      </c>
      <c r="E3928" t="s">
        <v>11284</v>
      </c>
      <c r="F3928">
        <v>11156</v>
      </c>
      <c r="G3928" t="s">
        <v>17142</v>
      </c>
      <c r="H3928">
        <v>1709901298</v>
      </c>
      <c r="I3928">
        <v>0</v>
      </c>
      <c r="J3928">
        <v>0</v>
      </c>
      <c r="K3928" t="s">
        <v>138</v>
      </c>
      <c r="L3928" t="s">
        <v>5203</v>
      </c>
      <c r="M3928" t="s">
        <v>5203</v>
      </c>
      <c r="P3928" s="31" t="str">
        <f t="shared" si="186"/>
        <v>Mpo-Abdur Rouf-Rsm-Moulvibazar (Self Stock)</v>
      </c>
    </row>
    <row r="3929" spans="1:16" hidden="1">
      <c r="A3929" t="str">
        <f t="shared" si="184"/>
        <v>54-521</v>
      </c>
      <c r="B3929">
        <f t="shared" si="185"/>
        <v>54</v>
      </c>
      <c r="C3929">
        <v>521</v>
      </c>
      <c r="D3929" t="s">
        <v>16979</v>
      </c>
      <c r="E3929" t="s">
        <v>5332</v>
      </c>
      <c r="F3929">
        <v>6747</v>
      </c>
      <c r="G3929" t="s">
        <v>5333</v>
      </c>
      <c r="H3929">
        <v>1819596949</v>
      </c>
      <c r="I3929" t="s">
        <v>131</v>
      </c>
      <c r="J3929" t="s">
        <v>274</v>
      </c>
      <c r="K3929" t="s">
        <v>152</v>
      </c>
      <c r="L3929" t="s">
        <v>5324</v>
      </c>
      <c r="M3929" t="s">
        <v>5324</v>
      </c>
      <c r="P3929" s="31" t="str">
        <f t="shared" si="186"/>
        <v>Nazrul Homoeo Hall (Dr. Nazrul Islam)</v>
      </c>
    </row>
    <row r="3930" spans="1:16" hidden="1">
      <c r="A3930" t="str">
        <f t="shared" si="184"/>
        <v>55-521</v>
      </c>
      <c r="B3930">
        <f t="shared" si="185"/>
        <v>55</v>
      </c>
      <c r="C3930">
        <v>521</v>
      </c>
      <c r="D3930" t="s">
        <v>16979</v>
      </c>
      <c r="E3930" t="s">
        <v>5253</v>
      </c>
      <c r="F3930">
        <v>6703</v>
      </c>
      <c r="G3930" t="s">
        <v>144</v>
      </c>
      <c r="H3930">
        <v>1781132526</v>
      </c>
      <c r="I3930" t="s">
        <v>131</v>
      </c>
      <c r="J3930" t="s">
        <v>172</v>
      </c>
      <c r="K3930" t="s">
        <v>138</v>
      </c>
      <c r="L3930" t="s">
        <v>5236</v>
      </c>
      <c r="M3930" t="s">
        <v>5252</v>
      </c>
      <c r="P3930" s="31" t="str">
        <f t="shared" si="186"/>
        <v>Niramoy Homoeo Hall (Dr. Mosaraf Hossain)</v>
      </c>
    </row>
    <row r="3931" spans="1:16" hidden="1">
      <c r="A3931" t="str">
        <f t="shared" si="184"/>
        <v>56-521</v>
      </c>
      <c r="B3931">
        <f t="shared" si="185"/>
        <v>56</v>
      </c>
      <c r="C3931">
        <v>521</v>
      </c>
      <c r="D3931" t="s">
        <v>16979</v>
      </c>
      <c r="E3931" t="s">
        <v>5290</v>
      </c>
      <c r="F3931">
        <v>6723</v>
      </c>
      <c r="G3931" t="s">
        <v>5291</v>
      </c>
      <c r="H3931">
        <v>1715073991</v>
      </c>
      <c r="I3931" t="s">
        <v>326</v>
      </c>
      <c r="J3931" t="s">
        <v>397</v>
      </c>
      <c r="K3931" t="s">
        <v>133</v>
      </c>
      <c r="L3931" t="s">
        <v>5285</v>
      </c>
      <c r="M3931" t="s">
        <v>5285</v>
      </c>
      <c r="P3931" s="31" t="str">
        <f t="shared" si="186"/>
        <v>Nora Pharmacy (Dr. Saleh)</v>
      </c>
    </row>
    <row r="3932" spans="1:16" hidden="1">
      <c r="A3932" t="str">
        <f t="shared" si="184"/>
        <v>57-521</v>
      </c>
      <c r="B3932">
        <f t="shared" si="185"/>
        <v>57</v>
      </c>
      <c r="C3932">
        <v>521</v>
      </c>
      <c r="D3932" t="s">
        <v>16979</v>
      </c>
      <c r="E3932" t="s">
        <v>5349</v>
      </c>
      <c r="F3932">
        <v>6757</v>
      </c>
      <c r="G3932" t="s">
        <v>5350</v>
      </c>
      <c r="H3932">
        <v>1722169628</v>
      </c>
      <c r="I3932" t="s">
        <v>131</v>
      </c>
      <c r="J3932" t="s">
        <v>274</v>
      </c>
      <c r="K3932" t="s">
        <v>152</v>
      </c>
      <c r="L3932" t="s">
        <v>5339</v>
      </c>
      <c r="M3932" t="s">
        <v>5344</v>
      </c>
      <c r="P3932" s="31" t="str">
        <f t="shared" si="186"/>
        <v>Pankaj Homeo Hall (Dr. Prabash Chondra Dab)</v>
      </c>
    </row>
    <row r="3933" spans="1:16" hidden="1">
      <c r="A3933" t="str">
        <f t="shared" si="184"/>
        <v>58-521</v>
      </c>
      <c r="B3933">
        <f t="shared" si="185"/>
        <v>58</v>
      </c>
      <c r="C3933">
        <v>521</v>
      </c>
      <c r="D3933" t="s">
        <v>16979</v>
      </c>
      <c r="E3933" t="s">
        <v>5215</v>
      </c>
      <c r="F3933">
        <v>6685</v>
      </c>
      <c r="G3933" t="s">
        <v>5216</v>
      </c>
      <c r="H3933">
        <v>1727116144</v>
      </c>
      <c r="I3933" t="s">
        <v>381</v>
      </c>
      <c r="J3933" t="s">
        <v>132</v>
      </c>
      <c r="K3933" t="s">
        <v>152</v>
      </c>
      <c r="L3933" t="s">
        <v>5217</v>
      </c>
      <c r="M3933" t="s">
        <v>5217</v>
      </c>
      <c r="P3933" s="31" t="str">
        <f t="shared" si="186"/>
        <v>Pornima Homoeo Hall (Dr. J K Vatta Charja)</v>
      </c>
    </row>
    <row r="3934" spans="1:16" hidden="1">
      <c r="A3934" t="str">
        <f t="shared" si="184"/>
        <v>59-521</v>
      </c>
      <c r="B3934">
        <f t="shared" si="185"/>
        <v>59</v>
      </c>
      <c r="C3934">
        <v>521</v>
      </c>
      <c r="D3934" t="s">
        <v>16979</v>
      </c>
      <c r="E3934" t="s">
        <v>5245</v>
      </c>
      <c r="F3934">
        <v>6699</v>
      </c>
      <c r="G3934" t="s">
        <v>5246</v>
      </c>
      <c r="H3934">
        <v>1712380663</v>
      </c>
      <c r="I3934" t="s">
        <v>131</v>
      </c>
      <c r="J3934" t="s">
        <v>172</v>
      </c>
      <c r="K3934" t="s">
        <v>138</v>
      </c>
      <c r="L3934" t="s">
        <v>5236</v>
      </c>
      <c r="M3934" t="s">
        <v>5242</v>
      </c>
      <c r="P3934" s="31" t="str">
        <f t="shared" si="186"/>
        <v>Pram Ananda Homoeo Hall (Dr. Pizus Kanti)</v>
      </c>
    </row>
    <row r="3935" spans="1:16" hidden="1">
      <c r="A3935" t="str">
        <f t="shared" si="184"/>
        <v>60-521</v>
      </c>
      <c r="B3935">
        <f t="shared" si="185"/>
        <v>60</v>
      </c>
      <c r="C3935">
        <v>521</v>
      </c>
      <c r="D3935" t="s">
        <v>16979</v>
      </c>
      <c r="E3935" t="s">
        <v>5305</v>
      </c>
      <c r="F3935">
        <v>6732</v>
      </c>
      <c r="G3935" t="s">
        <v>5306</v>
      </c>
      <c r="H3935">
        <v>1722462923</v>
      </c>
      <c r="I3935" t="s">
        <v>381</v>
      </c>
      <c r="J3935" t="s">
        <v>230</v>
      </c>
      <c r="K3935" t="s">
        <v>133</v>
      </c>
      <c r="L3935" t="s">
        <v>5298</v>
      </c>
      <c r="M3935" t="s">
        <v>5304</v>
      </c>
      <c r="P3935" s="31" t="str">
        <f t="shared" si="186"/>
        <v>Priom Homoeo Hall (Dr. Pintu Das)</v>
      </c>
    </row>
    <row r="3936" spans="1:16" hidden="1">
      <c r="A3936" t="str">
        <f t="shared" si="184"/>
        <v>61-521</v>
      </c>
      <c r="B3936">
        <f t="shared" si="185"/>
        <v>61</v>
      </c>
      <c r="C3936">
        <v>521</v>
      </c>
      <c r="D3936" t="s">
        <v>16979</v>
      </c>
      <c r="E3936" t="s">
        <v>5240</v>
      </c>
      <c r="F3936">
        <v>6697</v>
      </c>
      <c r="G3936" t="s">
        <v>5241</v>
      </c>
      <c r="H3936">
        <v>1775483476</v>
      </c>
      <c r="I3936" t="s">
        <v>131</v>
      </c>
      <c r="J3936" t="s">
        <v>172</v>
      </c>
      <c r="K3936" t="s">
        <v>138</v>
      </c>
      <c r="L3936" t="s">
        <v>5236</v>
      </c>
      <c r="M3936" t="s">
        <v>5242</v>
      </c>
      <c r="P3936" s="31" t="str">
        <f t="shared" si="186"/>
        <v>Protiva Homoeo Hall (Dr. Sunil Deb Nath)</v>
      </c>
    </row>
    <row r="3937" spans="1:16" hidden="1">
      <c r="A3937" t="str">
        <f t="shared" si="184"/>
        <v>62-521</v>
      </c>
      <c r="B3937">
        <f t="shared" si="185"/>
        <v>62</v>
      </c>
      <c r="C3937">
        <v>521</v>
      </c>
      <c r="D3937" t="s">
        <v>16979</v>
      </c>
      <c r="E3937" t="s">
        <v>5342</v>
      </c>
      <c r="F3937">
        <v>6754</v>
      </c>
      <c r="G3937" t="s">
        <v>5343</v>
      </c>
      <c r="H3937">
        <v>1714705821</v>
      </c>
      <c r="I3937" t="s">
        <v>131</v>
      </c>
      <c r="J3937" t="s">
        <v>274</v>
      </c>
      <c r="K3937" t="s">
        <v>133</v>
      </c>
      <c r="L3937" t="s">
        <v>5339</v>
      </c>
      <c r="M3937" t="s">
        <v>5344</v>
      </c>
      <c r="P3937" s="31" t="str">
        <f t="shared" si="186"/>
        <v>Rada Gobinda Ho Hall (Dr. Apurba Chandra Das)</v>
      </c>
    </row>
    <row r="3938" spans="1:16" hidden="1">
      <c r="A3938" t="str">
        <f t="shared" si="184"/>
        <v>63-521</v>
      </c>
      <c r="B3938">
        <f t="shared" si="185"/>
        <v>63</v>
      </c>
      <c r="C3938">
        <v>521</v>
      </c>
      <c r="D3938" t="s">
        <v>16979</v>
      </c>
      <c r="E3938" t="s">
        <v>5212</v>
      </c>
      <c r="F3938">
        <v>6684</v>
      </c>
      <c r="G3938" t="s">
        <v>5213</v>
      </c>
      <c r="H3938">
        <v>1750104954</v>
      </c>
      <c r="I3938" t="s">
        <v>131</v>
      </c>
      <c r="J3938" t="s">
        <v>132</v>
      </c>
      <c r="K3938" t="s">
        <v>138</v>
      </c>
      <c r="L3938" t="s">
        <v>5203</v>
      </c>
      <c r="M3938" t="s">
        <v>5214</v>
      </c>
      <c r="P3938" s="31" t="str">
        <f t="shared" si="186"/>
        <v>Radarani Homoeo Hall (Dr. Dijandra Lal)</v>
      </c>
    </row>
    <row r="3939" spans="1:16" hidden="1">
      <c r="A3939" t="str">
        <f t="shared" si="184"/>
        <v>64-521</v>
      </c>
      <c r="B3939">
        <f t="shared" si="185"/>
        <v>64</v>
      </c>
      <c r="C3939">
        <v>521</v>
      </c>
      <c r="D3939" t="s">
        <v>16979</v>
      </c>
      <c r="E3939" t="s">
        <v>5330</v>
      </c>
      <c r="F3939">
        <v>6746</v>
      </c>
      <c r="G3939" t="s">
        <v>5331</v>
      </c>
      <c r="H3939">
        <v>1819820035</v>
      </c>
      <c r="I3939" t="s">
        <v>418</v>
      </c>
      <c r="J3939" t="s">
        <v>274</v>
      </c>
      <c r="K3939" t="s">
        <v>152</v>
      </c>
      <c r="L3939" t="s">
        <v>5324</v>
      </c>
      <c r="M3939" t="s">
        <v>5324</v>
      </c>
      <c r="P3939" s="31" t="str">
        <f t="shared" si="186"/>
        <v>Ranga Moye Homoeo Hall (Dr. Polak Mohanto)</v>
      </c>
    </row>
    <row r="3940" spans="1:16" hidden="1">
      <c r="A3940" t="str">
        <f t="shared" si="184"/>
        <v>65-521</v>
      </c>
      <c r="B3940">
        <f t="shared" si="185"/>
        <v>65</v>
      </c>
      <c r="C3940">
        <v>521</v>
      </c>
      <c r="D3940" t="s">
        <v>16979</v>
      </c>
      <c r="E3940" t="s">
        <v>2107</v>
      </c>
      <c r="F3940">
        <v>6708</v>
      </c>
      <c r="G3940" t="s">
        <v>4205</v>
      </c>
      <c r="H3940">
        <v>1715934747</v>
      </c>
      <c r="I3940" t="s">
        <v>131</v>
      </c>
      <c r="J3940" t="s">
        <v>172</v>
      </c>
      <c r="K3940" t="s">
        <v>152</v>
      </c>
      <c r="L3940" t="s">
        <v>5258</v>
      </c>
      <c r="M3940" t="s">
        <v>2859</v>
      </c>
      <c r="P3940" s="31" t="str">
        <f t="shared" si="186"/>
        <v>Ridoy Homoeo Hall (Dr. Jasim)</v>
      </c>
    </row>
    <row r="3941" spans="1:16" hidden="1">
      <c r="A3941" t="str">
        <f t="shared" si="184"/>
        <v>66-521</v>
      </c>
      <c r="B3941">
        <f t="shared" si="185"/>
        <v>66</v>
      </c>
      <c r="C3941">
        <v>521</v>
      </c>
      <c r="D3941" t="s">
        <v>16979</v>
      </c>
      <c r="E3941" t="s">
        <v>13121</v>
      </c>
      <c r="F3941">
        <v>11834</v>
      </c>
      <c r="G3941" t="s">
        <v>13122</v>
      </c>
      <c r="H3941">
        <v>1717889303</v>
      </c>
      <c r="I3941" t="s">
        <v>131</v>
      </c>
      <c r="J3941" t="s">
        <v>274</v>
      </c>
      <c r="K3941" t="s">
        <v>152</v>
      </c>
      <c r="L3941" t="s">
        <v>5236</v>
      </c>
      <c r="M3941" t="s">
        <v>13111</v>
      </c>
      <c r="P3941" s="31" t="str">
        <f t="shared" si="186"/>
        <v>Sahan Unani Osud Ghor (Dr. Samsul Houq )</v>
      </c>
    </row>
    <row r="3942" spans="1:16" hidden="1">
      <c r="A3942" t="str">
        <f t="shared" si="184"/>
        <v>67-521</v>
      </c>
      <c r="B3942">
        <f t="shared" si="185"/>
        <v>67</v>
      </c>
      <c r="C3942">
        <v>521</v>
      </c>
      <c r="D3942" t="s">
        <v>16979</v>
      </c>
      <c r="E3942" t="s">
        <v>5303</v>
      </c>
      <c r="F3942">
        <v>6730</v>
      </c>
      <c r="G3942" t="s">
        <v>564</v>
      </c>
      <c r="H3942">
        <v>1717542475</v>
      </c>
      <c r="I3942" t="s">
        <v>131</v>
      </c>
      <c r="J3942" t="s">
        <v>230</v>
      </c>
      <c r="K3942" t="s">
        <v>152</v>
      </c>
      <c r="L3942" t="s">
        <v>5298</v>
      </c>
      <c r="M3942" t="s">
        <v>5299</v>
      </c>
      <c r="P3942" s="31" t="str">
        <f t="shared" si="186"/>
        <v>Sahid Homoeo Hall (Dr. Kamrujjaman)</v>
      </c>
    </row>
    <row r="3943" spans="1:16" hidden="1">
      <c r="A3943" t="str">
        <f t="shared" si="184"/>
        <v>68-521</v>
      </c>
      <c r="B3943">
        <f t="shared" si="185"/>
        <v>68</v>
      </c>
      <c r="C3943">
        <v>521</v>
      </c>
      <c r="D3943" t="s">
        <v>16979</v>
      </c>
      <c r="E3943" t="s">
        <v>5282</v>
      </c>
      <c r="F3943">
        <v>6719</v>
      </c>
      <c r="G3943" t="s">
        <v>5283</v>
      </c>
      <c r="H3943">
        <v>1747465966</v>
      </c>
      <c r="I3943" t="s">
        <v>131</v>
      </c>
      <c r="J3943" t="s">
        <v>397</v>
      </c>
      <c r="K3943" t="s">
        <v>1315</v>
      </c>
      <c r="L3943" t="s">
        <v>5270</v>
      </c>
      <c r="M3943" t="s">
        <v>5271</v>
      </c>
      <c r="P3943" s="31" t="str">
        <f t="shared" si="186"/>
        <v>Sankar Homoeo Hall (Dr. Nil Moni Chakraborti)</v>
      </c>
    </row>
    <row r="3944" spans="1:16" hidden="1">
      <c r="A3944" t="str">
        <f t="shared" si="184"/>
        <v>69-521</v>
      </c>
      <c r="B3944">
        <f t="shared" si="185"/>
        <v>69</v>
      </c>
      <c r="C3944">
        <v>521</v>
      </c>
      <c r="D3944" t="s">
        <v>16979</v>
      </c>
      <c r="E3944" t="s">
        <v>5336</v>
      </c>
      <c r="F3944">
        <v>6749</v>
      </c>
      <c r="G3944" t="s">
        <v>701</v>
      </c>
      <c r="H3944">
        <v>1713817241</v>
      </c>
      <c r="I3944" t="s">
        <v>131</v>
      </c>
      <c r="J3944" t="s">
        <v>274</v>
      </c>
      <c r="K3944" t="s">
        <v>152</v>
      </c>
      <c r="L3944" t="s">
        <v>5324</v>
      </c>
      <c r="M3944" t="s">
        <v>5324</v>
      </c>
      <c r="P3944" s="31" t="str">
        <f t="shared" si="186"/>
        <v>Santi Homoeo Hall (Dr. Azay Chanda)</v>
      </c>
    </row>
    <row r="3945" spans="1:16" hidden="1">
      <c r="A3945" t="str">
        <f t="shared" si="184"/>
        <v>70-521</v>
      </c>
      <c r="B3945">
        <f t="shared" si="185"/>
        <v>70</v>
      </c>
      <c r="C3945">
        <v>521</v>
      </c>
      <c r="D3945" t="s">
        <v>16979</v>
      </c>
      <c r="E3945" t="s">
        <v>5254</v>
      </c>
      <c r="F3945">
        <v>6704</v>
      </c>
      <c r="G3945" t="s">
        <v>3265</v>
      </c>
      <c r="H3945">
        <v>1712645375</v>
      </c>
      <c r="I3945" t="s">
        <v>131</v>
      </c>
      <c r="J3945" t="s">
        <v>172</v>
      </c>
      <c r="K3945" t="s">
        <v>138</v>
      </c>
      <c r="L3945" t="s">
        <v>5236</v>
      </c>
      <c r="M3945" t="s">
        <v>5255</v>
      </c>
      <c r="P3945" s="31" t="str">
        <f t="shared" si="186"/>
        <v>Sapla Homoeo Hall (Dr. Alomgir Sarker)</v>
      </c>
    </row>
    <row r="3946" spans="1:16" hidden="1">
      <c r="A3946" t="str">
        <f t="shared" si="184"/>
        <v>71-521</v>
      </c>
      <c r="B3946">
        <f t="shared" si="185"/>
        <v>71</v>
      </c>
      <c r="C3946">
        <v>521</v>
      </c>
      <c r="D3946" t="s">
        <v>16979</v>
      </c>
      <c r="E3946" t="s">
        <v>5274</v>
      </c>
      <c r="F3946">
        <v>6713</v>
      </c>
      <c r="G3946" t="s">
        <v>196</v>
      </c>
      <c r="H3946">
        <v>1712041869</v>
      </c>
      <c r="I3946" t="s">
        <v>131</v>
      </c>
      <c r="J3946" t="s">
        <v>397</v>
      </c>
      <c r="K3946" t="s">
        <v>152</v>
      </c>
      <c r="L3946" t="s">
        <v>5270</v>
      </c>
      <c r="M3946" t="s">
        <v>5271</v>
      </c>
      <c r="P3946" s="31" t="str">
        <f t="shared" si="186"/>
        <v>Seba Homoeo Hall (Dr. Md. Mobin)</v>
      </c>
    </row>
    <row r="3947" spans="1:16" hidden="1">
      <c r="A3947" t="str">
        <f t="shared" si="184"/>
        <v>72-521</v>
      </c>
      <c r="B3947">
        <f t="shared" si="185"/>
        <v>72</v>
      </c>
      <c r="C3947">
        <v>521</v>
      </c>
      <c r="D3947" t="s">
        <v>16979</v>
      </c>
      <c r="E3947" t="s">
        <v>5281</v>
      </c>
      <c r="F3947">
        <v>6718</v>
      </c>
      <c r="G3947" t="s">
        <v>199</v>
      </c>
      <c r="H3947">
        <v>1731977369</v>
      </c>
      <c r="I3947" t="s">
        <v>131</v>
      </c>
      <c r="J3947" t="s">
        <v>397</v>
      </c>
      <c r="K3947" t="s">
        <v>1315</v>
      </c>
      <c r="L3947" t="s">
        <v>5270</v>
      </c>
      <c r="M3947" t="s">
        <v>5271</v>
      </c>
      <c r="P3947" s="31" t="str">
        <f t="shared" si="186"/>
        <v>Sefa Homoeo Hall (Dr. A . Aziz)</v>
      </c>
    </row>
    <row r="3948" spans="1:16" hidden="1">
      <c r="A3948" t="str">
        <f t="shared" si="184"/>
        <v>73-521</v>
      </c>
      <c r="B3948">
        <f t="shared" si="185"/>
        <v>73</v>
      </c>
      <c r="C3948">
        <v>521</v>
      </c>
      <c r="D3948" t="s">
        <v>16979</v>
      </c>
      <c r="E3948" t="s">
        <v>18602</v>
      </c>
      <c r="F3948">
        <v>13688</v>
      </c>
      <c r="G3948" t="s">
        <v>896</v>
      </c>
      <c r="H3948">
        <v>1711311612</v>
      </c>
      <c r="I3948" t="s">
        <v>131</v>
      </c>
      <c r="J3948" t="s">
        <v>2596</v>
      </c>
      <c r="K3948" t="s">
        <v>152</v>
      </c>
      <c r="L3948" t="s">
        <v>17103</v>
      </c>
      <c r="M3948" t="s">
        <v>19108</v>
      </c>
      <c r="P3948" s="31" t="str">
        <f t="shared" si="186"/>
        <v>Sema Homoeo Hall (Dr Arup Kanti)</v>
      </c>
    </row>
    <row r="3949" spans="1:16" hidden="1">
      <c r="A3949" t="str">
        <f t="shared" si="184"/>
        <v>74-521</v>
      </c>
      <c r="B3949">
        <f t="shared" si="185"/>
        <v>74</v>
      </c>
      <c r="C3949">
        <v>521</v>
      </c>
      <c r="D3949" t="s">
        <v>16979</v>
      </c>
      <c r="E3949" t="s">
        <v>5226</v>
      </c>
      <c r="F3949">
        <v>6690</v>
      </c>
      <c r="G3949" t="s">
        <v>1239</v>
      </c>
      <c r="H3949">
        <v>1712846023</v>
      </c>
      <c r="I3949" t="s">
        <v>131</v>
      </c>
      <c r="J3949" t="s">
        <v>132</v>
      </c>
      <c r="K3949" t="s">
        <v>138</v>
      </c>
      <c r="L3949" t="s">
        <v>5203</v>
      </c>
      <c r="M3949" t="s">
        <v>5225</v>
      </c>
      <c r="P3949" s="31" t="str">
        <f t="shared" si="186"/>
        <v>Shajalal Homoeo Hall (Dr. Shams Uddin)</v>
      </c>
    </row>
    <row r="3950" spans="1:16" hidden="1">
      <c r="A3950" t="str">
        <f t="shared" si="184"/>
        <v>75-521</v>
      </c>
      <c r="B3950">
        <f t="shared" si="185"/>
        <v>75</v>
      </c>
      <c r="C3950">
        <v>521</v>
      </c>
      <c r="D3950" t="s">
        <v>16979</v>
      </c>
      <c r="E3950" t="s">
        <v>13128</v>
      </c>
      <c r="F3950">
        <v>11837</v>
      </c>
      <c r="G3950" t="s">
        <v>13129</v>
      </c>
      <c r="H3950">
        <v>1731977369</v>
      </c>
      <c r="I3950" t="s">
        <v>131</v>
      </c>
      <c r="J3950" t="s">
        <v>306</v>
      </c>
      <c r="K3950" t="s">
        <v>152</v>
      </c>
      <c r="L3950" t="s">
        <v>13116</v>
      </c>
      <c r="M3950" t="s">
        <v>13125</v>
      </c>
      <c r="P3950" s="31" t="str">
        <f t="shared" si="186"/>
        <v>Shefa Homeo Hall (Dr.Abdul Ajij)</v>
      </c>
    </row>
    <row r="3951" spans="1:16" hidden="1">
      <c r="A3951" t="str">
        <f t="shared" si="184"/>
        <v>76-521</v>
      </c>
      <c r="B3951">
        <f t="shared" si="185"/>
        <v>76</v>
      </c>
      <c r="C3951">
        <v>521</v>
      </c>
      <c r="D3951" t="s">
        <v>16979</v>
      </c>
      <c r="E3951" t="s">
        <v>13123</v>
      </c>
      <c r="F3951">
        <v>11835</v>
      </c>
      <c r="G3951" t="s">
        <v>13124</v>
      </c>
      <c r="H3951">
        <v>1911578053</v>
      </c>
      <c r="I3951" t="s">
        <v>131</v>
      </c>
      <c r="J3951" t="s">
        <v>306</v>
      </c>
      <c r="K3951" t="s">
        <v>152</v>
      </c>
      <c r="L3951" t="s">
        <v>13116</v>
      </c>
      <c r="M3951" t="s">
        <v>13125</v>
      </c>
      <c r="P3951" s="31" t="str">
        <f t="shared" si="186"/>
        <v>Sheva Homeo Hall (Dr.Mubin Mohiuddin)</v>
      </c>
    </row>
    <row r="3952" spans="1:16" hidden="1">
      <c r="A3952" t="str">
        <f t="shared" si="184"/>
        <v>77-521</v>
      </c>
      <c r="B3952">
        <f t="shared" si="185"/>
        <v>77</v>
      </c>
      <c r="C3952">
        <v>521</v>
      </c>
      <c r="D3952" t="s">
        <v>16979</v>
      </c>
      <c r="E3952" t="s">
        <v>5234</v>
      </c>
      <c r="F3952">
        <v>6695</v>
      </c>
      <c r="G3952" t="s">
        <v>5235</v>
      </c>
      <c r="H3952">
        <v>1716417897</v>
      </c>
      <c r="I3952" t="s">
        <v>131</v>
      </c>
      <c r="J3952" t="s">
        <v>172</v>
      </c>
      <c r="K3952" t="s">
        <v>138</v>
      </c>
      <c r="L3952" t="s">
        <v>5236</v>
      </c>
      <c r="M3952" t="s">
        <v>1099</v>
      </c>
      <c r="P3952" s="31" t="str">
        <f t="shared" si="186"/>
        <v>Shova Homoeo Hall (Dr. S.R.D (Pradip))</v>
      </c>
    </row>
    <row r="3953" spans="1:16" hidden="1">
      <c r="A3953" t="str">
        <f t="shared" si="184"/>
        <v>78-521</v>
      </c>
      <c r="B3953">
        <f t="shared" si="185"/>
        <v>78</v>
      </c>
      <c r="C3953">
        <v>521</v>
      </c>
      <c r="D3953" t="s">
        <v>16979</v>
      </c>
      <c r="E3953" t="s">
        <v>5266</v>
      </c>
      <c r="F3953">
        <v>6710</v>
      </c>
      <c r="G3953" t="s">
        <v>5267</v>
      </c>
      <c r="H3953">
        <v>1712282281</v>
      </c>
      <c r="I3953" t="s">
        <v>131</v>
      </c>
      <c r="J3953" t="s">
        <v>172</v>
      </c>
      <c r="K3953" t="s">
        <v>152</v>
      </c>
      <c r="L3953" t="s">
        <v>5258</v>
      </c>
      <c r="M3953" t="s">
        <v>5248</v>
      </c>
      <c r="P3953" s="31" t="str">
        <f t="shared" si="186"/>
        <v>Shukhomay Homoe Hall (Dr. Osir Kumar)</v>
      </c>
    </row>
    <row r="3954" spans="1:16" hidden="1">
      <c r="A3954" t="str">
        <f t="shared" si="184"/>
        <v>79-521</v>
      </c>
      <c r="B3954">
        <f t="shared" si="185"/>
        <v>79</v>
      </c>
      <c r="C3954">
        <v>521</v>
      </c>
      <c r="D3954" t="s">
        <v>16979</v>
      </c>
      <c r="E3954" t="s">
        <v>5334</v>
      </c>
      <c r="F3954">
        <v>6748</v>
      </c>
      <c r="G3954" t="s">
        <v>5335</v>
      </c>
      <c r="H3954">
        <v>1859958768</v>
      </c>
      <c r="I3954" t="s">
        <v>381</v>
      </c>
      <c r="J3954" t="s">
        <v>274</v>
      </c>
      <c r="K3954" t="s">
        <v>152</v>
      </c>
      <c r="L3954" t="s">
        <v>5324</v>
      </c>
      <c r="M3954" t="s">
        <v>5324</v>
      </c>
      <c r="P3954" s="31" t="str">
        <f t="shared" si="186"/>
        <v>Sisre Homoeo Hall (Dr. Sribas Shan)</v>
      </c>
    </row>
    <row r="3955" spans="1:16" hidden="1">
      <c r="A3955" t="str">
        <f t="shared" si="184"/>
        <v>80-521</v>
      </c>
      <c r="B3955">
        <f t="shared" si="185"/>
        <v>80</v>
      </c>
      <c r="C3955">
        <v>521</v>
      </c>
      <c r="D3955" t="s">
        <v>16979</v>
      </c>
      <c r="E3955" t="s">
        <v>5311</v>
      </c>
      <c r="F3955">
        <v>6736</v>
      </c>
      <c r="G3955" t="s">
        <v>5312</v>
      </c>
      <c r="H3955">
        <v>1715046987</v>
      </c>
      <c r="I3955" t="s">
        <v>131</v>
      </c>
      <c r="J3955" t="s">
        <v>230</v>
      </c>
      <c r="K3955" t="s">
        <v>1315</v>
      </c>
      <c r="L3955" t="s">
        <v>5298</v>
      </c>
      <c r="M3955" t="s">
        <v>5298</v>
      </c>
      <c r="P3955" s="31" t="str">
        <f t="shared" si="186"/>
        <v>Sobhan Homoeo Hall (Dr. Abdul Subhan)</v>
      </c>
    </row>
    <row r="3956" spans="1:16" hidden="1">
      <c r="A3956" t="str">
        <f t="shared" si="184"/>
        <v>81-521</v>
      </c>
      <c r="B3956">
        <f t="shared" si="185"/>
        <v>81</v>
      </c>
      <c r="C3956">
        <v>521</v>
      </c>
      <c r="D3956" t="s">
        <v>16979</v>
      </c>
      <c r="E3956" t="s">
        <v>5204</v>
      </c>
      <c r="F3956">
        <v>6680</v>
      </c>
      <c r="G3956" t="s">
        <v>5205</v>
      </c>
      <c r="H3956">
        <v>1770122251</v>
      </c>
      <c r="I3956" t="s">
        <v>131</v>
      </c>
      <c r="J3956" t="s">
        <v>132</v>
      </c>
      <c r="K3956" t="s">
        <v>138</v>
      </c>
      <c r="L3956" t="s">
        <v>5203</v>
      </c>
      <c r="M3956" t="s">
        <v>5203</v>
      </c>
      <c r="P3956" s="31" t="str">
        <f t="shared" si="186"/>
        <v>Soman Homoeo Hall (Dr. S K Paul)</v>
      </c>
    </row>
    <row r="3957" spans="1:16" hidden="1">
      <c r="A3957" t="str">
        <f t="shared" si="184"/>
        <v>82-521</v>
      </c>
      <c r="B3957">
        <f t="shared" si="185"/>
        <v>82</v>
      </c>
      <c r="C3957">
        <v>521</v>
      </c>
      <c r="D3957" t="s">
        <v>16979</v>
      </c>
      <c r="E3957" t="s">
        <v>5249</v>
      </c>
      <c r="F3957">
        <v>6701</v>
      </c>
      <c r="G3957" t="s">
        <v>5250</v>
      </c>
      <c r="H3957">
        <v>1746110268</v>
      </c>
      <c r="I3957" t="s">
        <v>131</v>
      </c>
      <c r="J3957" t="s">
        <v>172</v>
      </c>
      <c r="K3957" t="s">
        <v>138</v>
      </c>
      <c r="L3957" t="s">
        <v>5236</v>
      </c>
      <c r="M3957" t="s">
        <v>5251</v>
      </c>
      <c r="P3957" s="31" t="str">
        <f t="shared" si="186"/>
        <v>Sourajuti Homoeo Hall (Dr. Tusar Babu)</v>
      </c>
    </row>
    <row r="3958" spans="1:16" hidden="1">
      <c r="A3958" t="str">
        <f t="shared" si="184"/>
        <v>83-521</v>
      </c>
      <c r="B3958">
        <f t="shared" si="185"/>
        <v>83</v>
      </c>
      <c r="C3958">
        <v>521</v>
      </c>
      <c r="D3958" t="s">
        <v>16979</v>
      </c>
      <c r="E3958" t="s">
        <v>550</v>
      </c>
      <c r="F3958">
        <v>6753</v>
      </c>
      <c r="G3958" t="s">
        <v>5341</v>
      </c>
      <c r="H3958">
        <v>1711912212</v>
      </c>
      <c r="I3958" t="s">
        <v>131</v>
      </c>
      <c r="J3958" t="s">
        <v>274</v>
      </c>
      <c r="K3958" t="s">
        <v>133</v>
      </c>
      <c r="L3958" t="s">
        <v>5339</v>
      </c>
      <c r="M3958" t="s">
        <v>5339</v>
      </c>
      <c r="P3958" s="31" t="str">
        <f t="shared" si="186"/>
        <v>Sovas Homoeo Hall (Dr. Samol)</v>
      </c>
    </row>
    <row r="3959" spans="1:16" hidden="1">
      <c r="A3959" t="str">
        <f t="shared" si="184"/>
        <v>84-521</v>
      </c>
      <c r="B3959">
        <f t="shared" si="185"/>
        <v>84</v>
      </c>
      <c r="C3959">
        <v>521</v>
      </c>
      <c r="D3959" t="s">
        <v>16979</v>
      </c>
      <c r="E3959" t="s">
        <v>5300</v>
      </c>
      <c r="F3959">
        <v>6728</v>
      </c>
      <c r="G3959" t="s">
        <v>5301</v>
      </c>
      <c r="H3959">
        <v>1756013742</v>
      </c>
      <c r="I3959" t="s">
        <v>131</v>
      </c>
      <c r="J3959" t="s">
        <v>230</v>
      </c>
      <c r="K3959" t="s">
        <v>133</v>
      </c>
      <c r="L3959" t="s">
        <v>5298</v>
      </c>
      <c r="M3959" t="s">
        <v>5299</v>
      </c>
      <c r="P3959" s="31" t="str">
        <f t="shared" si="186"/>
        <v>Sree Homoeo Hall (Dr. Sarabindu Cho)</v>
      </c>
    </row>
    <row r="3960" spans="1:16" hidden="1">
      <c r="A3960" t="str">
        <f t="shared" si="184"/>
        <v>85-521</v>
      </c>
      <c r="B3960">
        <f t="shared" si="185"/>
        <v>85</v>
      </c>
      <c r="C3960">
        <v>521</v>
      </c>
      <c r="D3960" t="s">
        <v>16979</v>
      </c>
      <c r="E3960" t="s">
        <v>5309</v>
      </c>
      <c r="F3960">
        <v>6735</v>
      </c>
      <c r="G3960" t="s">
        <v>5310</v>
      </c>
      <c r="H3960">
        <v>1718350727</v>
      </c>
      <c r="I3960" t="s">
        <v>381</v>
      </c>
      <c r="J3960" t="s">
        <v>230</v>
      </c>
      <c r="K3960" t="s">
        <v>133</v>
      </c>
      <c r="L3960" t="s">
        <v>5298</v>
      </c>
      <c r="M3960" t="s">
        <v>5304</v>
      </c>
      <c r="P3960" s="31" t="str">
        <f t="shared" si="186"/>
        <v>Sri Lokki Homoeo Hall (Dr. Sasanke Sarkar)</v>
      </c>
    </row>
    <row r="3961" spans="1:16" hidden="1">
      <c r="A3961" t="str">
        <f t="shared" si="184"/>
        <v>86-521</v>
      </c>
      <c r="B3961">
        <f t="shared" si="185"/>
        <v>86</v>
      </c>
      <c r="C3961">
        <v>521</v>
      </c>
      <c r="D3961" t="s">
        <v>16979</v>
      </c>
      <c r="E3961" t="s">
        <v>10978</v>
      </c>
      <c r="F3961">
        <v>10858</v>
      </c>
      <c r="G3961" t="s">
        <v>10979</v>
      </c>
      <c r="H3961">
        <v>1711064835</v>
      </c>
      <c r="I3961" t="s">
        <v>131</v>
      </c>
      <c r="J3961" t="s">
        <v>132</v>
      </c>
      <c r="K3961" t="s">
        <v>152</v>
      </c>
      <c r="L3961" t="s">
        <v>5203</v>
      </c>
      <c r="M3961" t="s">
        <v>10977</v>
      </c>
      <c r="P3961" s="31" t="str">
        <f t="shared" si="186"/>
        <v>Sriguru Homoeo Hall (Dr.Dolon Kumar Piul)</v>
      </c>
    </row>
    <row r="3962" spans="1:16" hidden="1">
      <c r="A3962" t="str">
        <f t="shared" si="184"/>
        <v>87-521</v>
      </c>
      <c r="B3962">
        <f t="shared" si="185"/>
        <v>87</v>
      </c>
      <c r="C3962">
        <v>521</v>
      </c>
      <c r="D3962" t="s">
        <v>16979</v>
      </c>
      <c r="E3962" t="s">
        <v>2721</v>
      </c>
      <c r="F3962">
        <v>6714</v>
      </c>
      <c r="G3962" t="s">
        <v>5275</v>
      </c>
      <c r="H3962">
        <v>1714600795</v>
      </c>
      <c r="I3962" t="s">
        <v>131</v>
      </c>
      <c r="J3962" t="s">
        <v>397</v>
      </c>
      <c r="K3962" t="s">
        <v>152</v>
      </c>
      <c r="L3962" t="s">
        <v>5270</v>
      </c>
      <c r="M3962" t="s">
        <v>5276</v>
      </c>
      <c r="P3962" s="31" t="str">
        <f t="shared" si="186"/>
        <v>Suvadra Homoeo Hall (Dr. Samir)</v>
      </c>
    </row>
    <row r="3963" spans="1:16" hidden="1">
      <c r="A3963" t="str">
        <f t="shared" si="184"/>
        <v>88-521</v>
      </c>
      <c r="B3963">
        <f t="shared" si="185"/>
        <v>88</v>
      </c>
      <c r="C3963">
        <v>521</v>
      </c>
      <c r="D3963" t="s">
        <v>16979</v>
      </c>
      <c r="E3963" t="s">
        <v>5322</v>
      </c>
      <c r="F3963">
        <v>6743</v>
      </c>
      <c r="G3963" t="s">
        <v>5323</v>
      </c>
      <c r="H3963">
        <v>1819696038</v>
      </c>
      <c r="I3963" t="s">
        <v>131</v>
      </c>
      <c r="J3963" t="s">
        <v>274</v>
      </c>
      <c r="K3963" t="s">
        <v>152</v>
      </c>
      <c r="L3963" t="s">
        <v>5324</v>
      </c>
      <c r="M3963" t="s">
        <v>5324</v>
      </c>
      <c r="P3963" s="31" t="str">
        <f t="shared" si="186"/>
        <v>The Ali Homoeo Hall (Dr. Faruq Uddin)</v>
      </c>
    </row>
    <row r="3964" spans="1:16" hidden="1">
      <c r="A3964" t="str">
        <f t="shared" si="184"/>
        <v>89-521</v>
      </c>
      <c r="B3964">
        <f t="shared" si="185"/>
        <v>89</v>
      </c>
      <c r="C3964">
        <v>521</v>
      </c>
      <c r="D3964" t="s">
        <v>16979</v>
      </c>
      <c r="E3964" t="s">
        <v>13126</v>
      </c>
      <c r="F3964">
        <v>11836</v>
      </c>
      <c r="G3964" t="s">
        <v>13127</v>
      </c>
      <c r="H3964">
        <v>1716086476</v>
      </c>
      <c r="I3964" t="s">
        <v>131</v>
      </c>
      <c r="J3964" t="s">
        <v>306</v>
      </c>
      <c r="K3964" t="s">
        <v>152</v>
      </c>
      <c r="L3964" t="s">
        <v>13116</v>
      </c>
      <c r="M3964" t="s">
        <v>13125</v>
      </c>
      <c r="P3964" s="31" t="str">
        <f t="shared" si="186"/>
        <v>The Homeo Cikissaloy (Dr.Abdul Kadir)</v>
      </c>
    </row>
    <row r="3965" spans="1:16" hidden="1">
      <c r="A3965" t="str">
        <f t="shared" si="184"/>
        <v>90-521</v>
      </c>
      <c r="B3965">
        <f t="shared" si="185"/>
        <v>90</v>
      </c>
      <c r="C3965">
        <v>521</v>
      </c>
      <c r="D3965" t="s">
        <v>16979</v>
      </c>
      <c r="E3965" t="s">
        <v>5272</v>
      </c>
      <c r="F3965">
        <v>6712</v>
      </c>
      <c r="G3965" t="s">
        <v>5273</v>
      </c>
      <c r="H3965">
        <v>1716086476</v>
      </c>
      <c r="I3965" t="s">
        <v>131</v>
      </c>
      <c r="J3965" t="s">
        <v>397</v>
      </c>
      <c r="K3965" t="s">
        <v>152</v>
      </c>
      <c r="L3965" t="s">
        <v>5270</v>
      </c>
      <c r="M3965" t="s">
        <v>5271</v>
      </c>
      <c r="P3965" s="31" t="str">
        <f t="shared" si="186"/>
        <v>The Homoeo Hall (Dr. M A Saleh)</v>
      </c>
    </row>
    <row r="3966" spans="1:16" hidden="1">
      <c r="A3966" t="str">
        <f t="shared" si="184"/>
        <v>91-521</v>
      </c>
      <c r="B3966">
        <f t="shared" si="185"/>
        <v>91</v>
      </c>
      <c r="C3966">
        <v>521</v>
      </c>
      <c r="D3966" t="s">
        <v>16979</v>
      </c>
      <c r="E3966" t="s">
        <v>5223</v>
      </c>
      <c r="F3966">
        <v>6689</v>
      </c>
      <c r="G3966" t="s">
        <v>5224</v>
      </c>
      <c r="H3966">
        <v>1720590862</v>
      </c>
      <c r="I3966" t="s">
        <v>131</v>
      </c>
      <c r="J3966" t="s">
        <v>132</v>
      </c>
      <c r="K3966" t="s">
        <v>152</v>
      </c>
      <c r="L3966" t="s">
        <v>5203</v>
      </c>
      <c r="M3966" t="s">
        <v>5225</v>
      </c>
      <c r="P3966" s="31" t="str">
        <f t="shared" si="186"/>
        <v>The Royal Medical Hall (Dr. Ajoy)</v>
      </c>
    </row>
    <row r="3967" spans="1:16" hidden="1">
      <c r="A3967" t="str">
        <f t="shared" si="184"/>
        <v>1-523</v>
      </c>
      <c r="B3967">
        <f t="shared" si="185"/>
        <v>1</v>
      </c>
      <c r="C3967">
        <v>523</v>
      </c>
      <c r="D3967" t="s">
        <v>16980</v>
      </c>
      <c r="E3967" t="s">
        <v>7584</v>
      </c>
      <c r="F3967">
        <v>8217</v>
      </c>
      <c r="G3967" t="s">
        <v>276</v>
      </c>
      <c r="H3967">
        <v>1716243180</v>
      </c>
      <c r="I3967" t="s">
        <v>1311</v>
      </c>
      <c r="J3967" t="s">
        <v>172</v>
      </c>
      <c r="K3967" t="s">
        <v>152</v>
      </c>
      <c r="L3967">
        <v>0</v>
      </c>
      <c r="M3967" t="s">
        <v>7585</v>
      </c>
      <c r="P3967" s="31" t="str">
        <f t="shared" si="186"/>
        <v>Abdullah Homoeo Hall (Dr. Mahmudul Jaman)</v>
      </c>
    </row>
    <row r="3968" spans="1:16" hidden="1">
      <c r="A3968" t="str">
        <f t="shared" si="184"/>
        <v>2-523</v>
      </c>
      <c r="B3968">
        <f t="shared" si="185"/>
        <v>2</v>
      </c>
      <c r="C3968">
        <v>523</v>
      </c>
      <c r="D3968" t="s">
        <v>16980</v>
      </c>
      <c r="E3968" t="s">
        <v>691</v>
      </c>
      <c r="F3968">
        <v>8222</v>
      </c>
      <c r="G3968" t="s">
        <v>7593</v>
      </c>
      <c r="I3968" t="s">
        <v>1311</v>
      </c>
      <c r="J3968" t="s">
        <v>172</v>
      </c>
      <c r="K3968" t="s">
        <v>152</v>
      </c>
      <c r="L3968">
        <v>0</v>
      </c>
      <c r="M3968" t="s">
        <v>7592</v>
      </c>
      <c r="P3968" s="31" t="str">
        <f t="shared" si="186"/>
        <v>Adorsho Ho. Hall (Dr. Mizan)</v>
      </c>
    </row>
    <row r="3969" spans="1:16" hidden="1">
      <c r="A3969" t="str">
        <f t="shared" si="184"/>
        <v>3-523</v>
      </c>
      <c r="B3969">
        <f t="shared" si="185"/>
        <v>3</v>
      </c>
      <c r="C3969">
        <v>523</v>
      </c>
      <c r="D3969" t="s">
        <v>16980</v>
      </c>
      <c r="E3969" t="s">
        <v>7564</v>
      </c>
      <c r="F3969">
        <v>8205</v>
      </c>
      <c r="G3969" t="s">
        <v>7565</v>
      </c>
      <c r="I3969" t="s">
        <v>1311</v>
      </c>
      <c r="J3969" t="s">
        <v>132</v>
      </c>
      <c r="K3969" t="s">
        <v>138</v>
      </c>
      <c r="L3969">
        <v>0</v>
      </c>
      <c r="M3969" t="s">
        <v>7566</v>
      </c>
      <c r="P3969" s="31" t="str">
        <f t="shared" si="186"/>
        <v>Al Motin Hospital Clinic (Dr. Ab. Motin Padhan)</v>
      </c>
    </row>
    <row r="3970" spans="1:16" hidden="1">
      <c r="A3970" t="str">
        <f t="shared" ref="A3970:A4033" si="187">B3970&amp;"-"&amp;C3970</f>
        <v>4-523</v>
      </c>
      <c r="B3970">
        <f t="shared" ref="B3970:B4033" si="188">IF(C3970=C3969,B3969+1,1)</f>
        <v>4</v>
      </c>
      <c r="C3970">
        <v>523</v>
      </c>
      <c r="D3970" t="s">
        <v>16980</v>
      </c>
      <c r="E3970" t="s">
        <v>7575</v>
      </c>
      <c r="F3970">
        <v>8213</v>
      </c>
      <c r="G3970" t="s">
        <v>7576</v>
      </c>
      <c r="H3970">
        <v>1714079281</v>
      </c>
      <c r="I3970" t="s">
        <v>7577</v>
      </c>
      <c r="J3970" t="s">
        <v>132</v>
      </c>
      <c r="K3970" t="s">
        <v>133</v>
      </c>
      <c r="L3970">
        <v>0</v>
      </c>
      <c r="M3970" t="s">
        <v>7578</v>
      </c>
      <c r="N3970" t="s">
        <v>230</v>
      </c>
      <c r="O3970" t="s">
        <v>1315</v>
      </c>
      <c r="P3970" s="31" t="str">
        <f t="shared" ref="P3970:P4033" si="189">PROPER(G3970&amp;" ("&amp;E3970&amp;")")</f>
        <v>Alif H. Hall (Pro. Nayon Mia)</v>
      </c>
    </row>
    <row r="3971" spans="1:16" hidden="1">
      <c r="A3971" t="str">
        <f t="shared" si="187"/>
        <v>5-523</v>
      </c>
      <c r="B3971">
        <f t="shared" si="188"/>
        <v>5</v>
      </c>
      <c r="C3971">
        <v>523</v>
      </c>
      <c r="D3971" t="s">
        <v>16980</v>
      </c>
      <c r="E3971" t="s">
        <v>7683</v>
      </c>
      <c r="F3971">
        <v>8274</v>
      </c>
      <c r="G3971" t="s">
        <v>7684</v>
      </c>
      <c r="H3971">
        <v>1749303938</v>
      </c>
      <c r="I3971" t="s">
        <v>1311</v>
      </c>
      <c r="J3971" t="s">
        <v>274</v>
      </c>
      <c r="K3971" t="s">
        <v>152</v>
      </c>
      <c r="L3971">
        <v>0</v>
      </c>
      <c r="M3971" t="s">
        <v>7578</v>
      </c>
      <c r="N3971" t="s">
        <v>9570</v>
      </c>
      <c r="O3971" t="s">
        <v>1315</v>
      </c>
      <c r="P3971" s="31" t="str">
        <f t="shared" si="189"/>
        <v>Alif Ho. Hall (Dr. Robina Jahan)</v>
      </c>
    </row>
    <row r="3972" spans="1:16" hidden="1">
      <c r="A3972" t="str">
        <f t="shared" si="187"/>
        <v>6-523</v>
      </c>
      <c r="B3972">
        <f t="shared" si="188"/>
        <v>6</v>
      </c>
      <c r="C3972">
        <v>523</v>
      </c>
      <c r="D3972" t="s">
        <v>16980</v>
      </c>
      <c r="E3972" t="s">
        <v>7615</v>
      </c>
      <c r="F3972">
        <v>8235</v>
      </c>
      <c r="G3972" t="s">
        <v>7616</v>
      </c>
      <c r="H3972">
        <v>1711977624</v>
      </c>
      <c r="I3972" t="s">
        <v>1311</v>
      </c>
      <c r="J3972" t="s">
        <v>397</v>
      </c>
      <c r="K3972" t="s">
        <v>152</v>
      </c>
      <c r="L3972">
        <v>0</v>
      </c>
      <c r="M3972" t="s">
        <v>7578</v>
      </c>
      <c r="N3972" t="s">
        <v>230</v>
      </c>
      <c r="O3972" t="s">
        <v>1315</v>
      </c>
      <c r="P3972" s="31" t="str">
        <f t="shared" si="189"/>
        <v>Alif Homoeo Pharmacy-1 (Dr. M.H. Kabir)</v>
      </c>
    </row>
    <row r="3973" spans="1:16" hidden="1">
      <c r="A3973" t="str">
        <f t="shared" si="187"/>
        <v>7-523</v>
      </c>
      <c r="B3973">
        <f t="shared" si="188"/>
        <v>7</v>
      </c>
      <c r="C3973">
        <v>523</v>
      </c>
      <c r="D3973" t="s">
        <v>16980</v>
      </c>
      <c r="E3973" t="s">
        <v>7600</v>
      </c>
      <c r="F3973">
        <v>8227</v>
      </c>
      <c r="G3973" t="s">
        <v>7601</v>
      </c>
      <c r="H3973">
        <v>1866990399</v>
      </c>
      <c r="I3973" t="s">
        <v>1311</v>
      </c>
      <c r="J3973" t="s">
        <v>172</v>
      </c>
      <c r="K3973" t="s">
        <v>138</v>
      </c>
      <c r="L3973">
        <v>0</v>
      </c>
      <c r="M3973" t="s">
        <v>7602</v>
      </c>
      <c r="N3973" t="s">
        <v>230</v>
      </c>
      <c r="O3973" t="s">
        <v>1315</v>
      </c>
      <c r="P3973" s="31" t="str">
        <f t="shared" si="189"/>
        <v>All Care Homoeo Pathy (Dr. Fayjul Islam)</v>
      </c>
    </row>
    <row r="3974" spans="1:16" hidden="1">
      <c r="A3974" t="str">
        <f t="shared" si="187"/>
        <v>8-523</v>
      </c>
      <c r="B3974">
        <f t="shared" si="188"/>
        <v>8</v>
      </c>
      <c r="C3974">
        <v>523</v>
      </c>
      <c r="D3974" t="s">
        <v>16980</v>
      </c>
      <c r="E3974" t="s">
        <v>7550</v>
      </c>
      <c r="F3974">
        <v>8198</v>
      </c>
      <c r="G3974" t="s">
        <v>7551</v>
      </c>
      <c r="H3974">
        <v>1777676360</v>
      </c>
      <c r="I3974" t="s">
        <v>2855</v>
      </c>
      <c r="J3974" t="s">
        <v>132</v>
      </c>
      <c r="K3974" t="s">
        <v>133</v>
      </c>
      <c r="L3974">
        <v>0</v>
      </c>
      <c r="M3974" t="s">
        <v>7552</v>
      </c>
      <c r="N3974" t="s">
        <v>15110</v>
      </c>
      <c r="O3974" t="s">
        <v>230</v>
      </c>
      <c r="P3974" s="31" t="str">
        <f t="shared" si="189"/>
        <v>Allah Safi Homoeo Hall (Dr. Al- Amin)</v>
      </c>
    </row>
    <row r="3975" spans="1:16" hidden="1">
      <c r="A3975" t="str">
        <f t="shared" si="187"/>
        <v>9-523</v>
      </c>
      <c r="B3975">
        <f t="shared" si="188"/>
        <v>9</v>
      </c>
      <c r="C3975">
        <v>523</v>
      </c>
      <c r="D3975" t="s">
        <v>16980</v>
      </c>
      <c r="E3975" t="s">
        <v>7622</v>
      </c>
      <c r="F3975">
        <v>8240</v>
      </c>
      <c r="G3975" t="s">
        <v>1288</v>
      </c>
      <c r="H3975">
        <v>1688287744</v>
      </c>
      <c r="I3975" t="s">
        <v>1396</v>
      </c>
      <c r="J3975" t="s">
        <v>397</v>
      </c>
      <c r="K3975" t="s">
        <v>133</v>
      </c>
      <c r="L3975">
        <v>0</v>
      </c>
      <c r="M3975" t="s">
        <v>7621</v>
      </c>
      <c r="P3975" s="31" t="str">
        <f t="shared" si="189"/>
        <v>Arif Homoeo Hall (Dr. Mobarak Mia)</v>
      </c>
    </row>
    <row r="3976" spans="1:16" hidden="1">
      <c r="A3976" t="str">
        <f t="shared" si="187"/>
        <v>10-523</v>
      </c>
      <c r="B3976">
        <f t="shared" si="188"/>
        <v>10</v>
      </c>
      <c r="C3976">
        <v>523</v>
      </c>
      <c r="D3976" t="s">
        <v>16980</v>
      </c>
      <c r="E3976" t="s">
        <v>2490</v>
      </c>
      <c r="F3976">
        <v>8245</v>
      </c>
      <c r="G3976" t="s">
        <v>7631</v>
      </c>
      <c r="H3976">
        <v>1935010351</v>
      </c>
      <c r="I3976" t="s">
        <v>1311</v>
      </c>
      <c r="J3976" t="s">
        <v>397</v>
      </c>
      <c r="K3976" t="s">
        <v>152</v>
      </c>
      <c r="L3976">
        <v>0</v>
      </c>
      <c r="M3976" t="s">
        <v>7621</v>
      </c>
      <c r="P3976" s="31" t="str">
        <f t="shared" si="189"/>
        <v>Ashique Homoeo  Hall (Dr. Lutfar Rahman)</v>
      </c>
    </row>
    <row r="3977" spans="1:16" hidden="1">
      <c r="A3977" t="str">
        <f t="shared" si="187"/>
        <v>11-523</v>
      </c>
      <c r="B3977">
        <f t="shared" si="188"/>
        <v>11</v>
      </c>
      <c r="C3977">
        <v>523</v>
      </c>
      <c r="D3977" t="s">
        <v>16980</v>
      </c>
      <c r="E3977" t="s">
        <v>7586</v>
      </c>
      <c r="F3977">
        <v>8218</v>
      </c>
      <c r="G3977" t="s">
        <v>7587</v>
      </c>
      <c r="H3977">
        <v>1674771426</v>
      </c>
      <c r="I3977" t="s">
        <v>1311</v>
      </c>
      <c r="J3977" t="s">
        <v>172</v>
      </c>
      <c r="K3977" t="s">
        <v>133</v>
      </c>
      <c r="L3977">
        <v>0</v>
      </c>
      <c r="M3977" t="s">
        <v>7578</v>
      </c>
      <c r="P3977" s="31" t="str">
        <f t="shared" si="189"/>
        <v>Basunia Ho. Hall (Dr. Sonia Begum)</v>
      </c>
    </row>
    <row r="3978" spans="1:16" hidden="1">
      <c r="A3978" t="str">
        <f t="shared" si="187"/>
        <v>12-523</v>
      </c>
      <c r="B3978">
        <f t="shared" si="188"/>
        <v>12</v>
      </c>
      <c r="C3978">
        <v>523</v>
      </c>
      <c r="D3978" t="s">
        <v>16980</v>
      </c>
      <c r="E3978" t="s">
        <v>7637</v>
      </c>
      <c r="F3978">
        <v>8248</v>
      </c>
      <c r="G3978" t="s">
        <v>7638</v>
      </c>
      <c r="H3978">
        <v>192092113</v>
      </c>
      <c r="I3978" t="s">
        <v>1311</v>
      </c>
      <c r="J3978" t="s">
        <v>230</v>
      </c>
      <c r="K3978" t="s">
        <v>133</v>
      </c>
      <c r="L3978">
        <v>0</v>
      </c>
      <c r="M3978" t="s">
        <v>7639</v>
      </c>
      <c r="P3978" s="31" t="str">
        <f t="shared" si="189"/>
        <v>Bismillah Harbal (Dr. Ab. Rajjala)</v>
      </c>
    </row>
    <row r="3979" spans="1:16" hidden="1">
      <c r="A3979" t="str">
        <f t="shared" si="187"/>
        <v>13-523</v>
      </c>
      <c r="B3979">
        <f t="shared" si="188"/>
        <v>13</v>
      </c>
      <c r="C3979">
        <v>523</v>
      </c>
      <c r="D3979" t="s">
        <v>16980</v>
      </c>
      <c r="E3979" t="s">
        <v>7685</v>
      </c>
      <c r="F3979">
        <v>8277</v>
      </c>
      <c r="G3979" t="s">
        <v>7686</v>
      </c>
      <c r="H3979">
        <v>1815433530</v>
      </c>
      <c r="I3979" t="s">
        <v>1311</v>
      </c>
      <c r="J3979" t="s">
        <v>274</v>
      </c>
      <c r="K3979" t="s">
        <v>133</v>
      </c>
      <c r="L3979">
        <v>0</v>
      </c>
      <c r="M3979" t="s">
        <v>7552</v>
      </c>
      <c r="P3979" s="31" t="str">
        <f t="shared" si="189"/>
        <v>Bismillah Homoeo Complex (Dr. M. Moonin Mia)</v>
      </c>
    </row>
    <row r="3980" spans="1:16" hidden="1">
      <c r="A3980" t="str">
        <f t="shared" si="187"/>
        <v>14-523</v>
      </c>
      <c r="B3980">
        <f t="shared" si="188"/>
        <v>14</v>
      </c>
      <c r="C3980">
        <v>523</v>
      </c>
      <c r="D3980" t="s">
        <v>16980</v>
      </c>
      <c r="E3980" t="s">
        <v>7632</v>
      </c>
      <c r="F3980">
        <v>8246</v>
      </c>
      <c r="G3980" t="s">
        <v>460</v>
      </c>
      <c r="H3980">
        <v>193544589</v>
      </c>
      <c r="I3980" t="s">
        <v>1311</v>
      </c>
      <c r="J3980" t="s">
        <v>230</v>
      </c>
      <c r="K3980" t="s">
        <v>152</v>
      </c>
      <c r="L3980">
        <v>0</v>
      </c>
      <c r="M3980" t="s">
        <v>7633</v>
      </c>
      <c r="P3980" s="31" t="str">
        <f t="shared" si="189"/>
        <v>Bismillah Homoeo Hall (Dr. Md.Plamin)</v>
      </c>
    </row>
    <row r="3981" spans="1:16" hidden="1">
      <c r="A3981" t="str">
        <f t="shared" si="187"/>
        <v>15-523</v>
      </c>
      <c r="B3981">
        <f t="shared" si="188"/>
        <v>15</v>
      </c>
      <c r="C3981">
        <v>523</v>
      </c>
      <c r="D3981" t="s">
        <v>16980</v>
      </c>
      <c r="E3981" t="s">
        <v>7646</v>
      </c>
      <c r="F3981">
        <v>8252</v>
      </c>
      <c r="G3981" t="s">
        <v>7647</v>
      </c>
      <c r="H3981">
        <v>1748327284</v>
      </c>
      <c r="I3981" t="s">
        <v>1540</v>
      </c>
      <c r="J3981" t="s">
        <v>230</v>
      </c>
      <c r="K3981" t="s">
        <v>138</v>
      </c>
      <c r="L3981">
        <v>0</v>
      </c>
      <c r="M3981" t="s">
        <v>7645</v>
      </c>
      <c r="P3981" s="31" t="str">
        <f t="shared" si="189"/>
        <v>Cantonment Homoeo Hall (Dr. M. Habibur Rahman)</v>
      </c>
    </row>
    <row r="3982" spans="1:16" hidden="1">
      <c r="A3982" t="str">
        <f t="shared" si="187"/>
        <v>16-523</v>
      </c>
      <c r="B3982">
        <f t="shared" si="188"/>
        <v>16</v>
      </c>
      <c r="C3982">
        <v>523</v>
      </c>
      <c r="D3982" t="s">
        <v>16980</v>
      </c>
      <c r="E3982" t="s">
        <v>7597</v>
      </c>
      <c r="F3982">
        <v>8226</v>
      </c>
      <c r="G3982" t="s">
        <v>7598</v>
      </c>
      <c r="H3982">
        <v>1818951193</v>
      </c>
      <c r="I3982" t="s">
        <v>1311</v>
      </c>
      <c r="J3982" t="s">
        <v>172</v>
      </c>
      <c r="K3982" t="s">
        <v>152</v>
      </c>
      <c r="L3982">
        <v>0</v>
      </c>
      <c r="M3982" t="s">
        <v>7599</v>
      </c>
      <c r="P3982" s="31" t="str">
        <f t="shared" si="189"/>
        <v>Chandpur Homoeo Hall (Dr. Gias Uddin)</v>
      </c>
    </row>
    <row r="3983" spans="1:16" hidden="1">
      <c r="A3983" t="str">
        <f t="shared" si="187"/>
        <v>17-523</v>
      </c>
      <c r="B3983">
        <f t="shared" si="188"/>
        <v>17</v>
      </c>
      <c r="C3983">
        <v>523</v>
      </c>
      <c r="D3983" t="s">
        <v>16980</v>
      </c>
      <c r="E3983" t="s">
        <v>7669</v>
      </c>
      <c r="F3983">
        <v>8265</v>
      </c>
      <c r="G3983" t="s">
        <v>7670</v>
      </c>
      <c r="I3983" t="s">
        <v>1540</v>
      </c>
      <c r="J3983" t="s">
        <v>274</v>
      </c>
      <c r="K3983" t="s">
        <v>152</v>
      </c>
      <c r="L3983">
        <v>0</v>
      </c>
      <c r="M3983" t="s">
        <v>7671</v>
      </c>
      <c r="P3983" s="31" t="str">
        <f t="shared" si="189"/>
        <v>Drison Ho. Hall (Dr. Mobarak)</v>
      </c>
    </row>
    <row r="3984" spans="1:16" hidden="1">
      <c r="A3984" t="str">
        <f t="shared" si="187"/>
        <v>18-523</v>
      </c>
      <c r="B3984">
        <f t="shared" si="188"/>
        <v>18</v>
      </c>
      <c r="C3984">
        <v>523</v>
      </c>
      <c r="D3984" t="s">
        <v>16980</v>
      </c>
      <c r="E3984" t="s">
        <v>7619</v>
      </c>
      <c r="F3984">
        <v>8239</v>
      </c>
      <c r="G3984" t="s">
        <v>7620</v>
      </c>
      <c r="H3984">
        <v>1711202969</v>
      </c>
      <c r="I3984" t="s">
        <v>1396</v>
      </c>
      <c r="J3984" t="s">
        <v>397</v>
      </c>
      <c r="K3984" t="s">
        <v>133</v>
      </c>
      <c r="L3984">
        <v>0</v>
      </c>
      <c r="M3984" t="s">
        <v>7621</v>
      </c>
      <c r="P3984" s="31" t="str">
        <f t="shared" si="189"/>
        <v>Green Life Homoeo Hall (Dr. Motiur)</v>
      </c>
    </row>
    <row r="3985" spans="1:16" hidden="1">
      <c r="A3985" t="str">
        <f t="shared" si="187"/>
        <v>19-523</v>
      </c>
      <c r="B3985">
        <f t="shared" si="188"/>
        <v>19</v>
      </c>
      <c r="C3985">
        <v>523</v>
      </c>
      <c r="D3985" t="s">
        <v>16980</v>
      </c>
      <c r="E3985" t="s">
        <v>7626</v>
      </c>
      <c r="F3985">
        <v>8242</v>
      </c>
      <c r="G3985" t="s">
        <v>7627</v>
      </c>
      <c r="I3985" t="s">
        <v>1540</v>
      </c>
      <c r="J3985" t="s">
        <v>397</v>
      </c>
      <c r="K3985" t="s">
        <v>138</v>
      </c>
      <c r="L3985">
        <v>0</v>
      </c>
      <c r="M3985" t="s">
        <v>7621</v>
      </c>
      <c r="P3985" s="31" t="str">
        <f t="shared" si="189"/>
        <v>Ho. H. Clinic (Dr. Anwar H.B)</v>
      </c>
    </row>
    <row r="3986" spans="1:16" hidden="1">
      <c r="A3986" t="str">
        <f t="shared" si="187"/>
        <v>20-523</v>
      </c>
      <c r="B3986">
        <f t="shared" si="188"/>
        <v>20</v>
      </c>
      <c r="C3986">
        <v>523</v>
      </c>
      <c r="D3986" t="s">
        <v>16980</v>
      </c>
      <c r="E3986" t="s">
        <v>10059</v>
      </c>
      <c r="F3986">
        <v>10383</v>
      </c>
      <c r="G3986" t="s">
        <v>10060</v>
      </c>
      <c r="H3986">
        <v>1718412892</v>
      </c>
      <c r="I3986" t="s">
        <v>253</v>
      </c>
      <c r="K3986" t="s">
        <v>133</v>
      </c>
      <c r="L3986" t="s">
        <v>756</v>
      </c>
      <c r="M3986" t="s">
        <v>9697</v>
      </c>
      <c r="P3986" s="31" t="str">
        <f t="shared" si="189"/>
        <v>Homoeo Healing Point (Dr.Md.Rukun Uddin)</v>
      </c>
    </row>
    <row r="3987" spans="1:16" hidden="1">
      <c r="A3987" t="str">
        <f t="shared" si="187"/>
        <v>21-523</v>
      </c>
      <c r="B3987">
        <f t="shared" si="188"/>
        <v>21</v>
      </c>
      <c r="C3987">
        <v>523</v>
      </c>
      <c r="D3987" t="s">
        <v>16980</v>
      </c>
      <c r="E3987" t="s">
        <v>172</v>
      </c>
      <c r="F3987">
        <v>13666</v>
      </c>
      <c r="G3987" t="s">
        <v>17107</v>
      </c>
      <c r="H3987">
        <v>1711037506</v>
      </c>
      <c r="I3987" t="s">
        <v>131</v>
      </c>
      <c r="J3987" t="s">
        <v>172</v>
      </c>
      <c r="K3987" t="s">
        <v>133</v>
      </c>
      <c r="L3987" t="s">
        <v>17108</v>
      </c>
      <c r="M3987" t="s">
        <v>17109</v>
      </c>
      <c r="P3987" s="31" t="str">
        <f t="shared" si="189"/>
        <v>Homoeo Plus (Sun)</v>
      </c>
    </row>
    <row r="3988" spans="1:16" hidden="1">
      <c r="A3988" t="str">
        <f t="shared" si="187"/>
        <v>22-523</v>
      </c>
      <c r="B3988">
        <f t="shared" si="188"/>
        <v>22</v>
      </c>
      <c r="C3988">
        <v>523</v>
      </c>
      <c r="D3988" t="s">
        <v>16980</v>
      </c>
      <c r="E3988" t="s">
        <v>2490</v>
      </c>
      <c r="F3988">
        <v>8229</v>
      </c>
      <c r="G3988" t="s">
        <v>7606</v>
      </c>
      <c r="H3988">
        <v>1927128573</v>
      </c>
      <c r="I3988" t="s">
        <v>1311</v>
      </c>
      <c r="J3988" t="s">
        <v>172</v>
      </c>
      <c r="K3988" t="s">
        <v>138</v>
      </c>
      <c r="L3988">
        <v>0</v>
      </c>
      <c r="M3988" t="s">
        <v>7552</v>
      </c>
      <c r="P3988" s="31" t="str">
        <f t="shared" si="189"/>
        <v>Homoeopathy For All (Dr. Lutfar Rahman)</v>
      </c>
    </row>
    <row r="3989" spans="1:16" hidden="1">
      <c r="A3989" t="str">
        <f t="shared" si="187"/>
        <v>23-523</v>
      </c>
      <c r="B3989">
        <f t="shared" si="188"/>
        <v>23</v>
      </c>
      <c r="C3989">
        <v>523</v>
      </c>
      <c r="D3989" t="s">
        <v>16980</v>
      </c>
      <c r="E3989" t="s">
        <v>7556</v>
      </c>
      <c r="F3989">
        <v>8200</v>
      </c>
      <c r="G3989" t="s">
        <v>7557</v>
      </c>
      <c r="H3989">
        <v>1771152960</v>
      </c>
      <c r="I3989" t="s">
        <v>1540</v>
      </c>
      <c r="J3989" t="s">
        <v>132</v>
      </c>
      <c r="K3989" t="s">
        <v>152</v>
      </c>
      <c r="L3989">
        <v>0</v>
      </c>
      <c r="M3989" t="s">
        <v>7555</v>
      </c>
      <c r="P3989" s="31" t="str">
        <f t="shared" si="189"/>
        <v>Ibnasina Homoeo  Pharmacy (Dr. Md. Safiul Islam)</v>
      </c>
    </row>
    <row r="3990" spans="1:16" hidden="1">
      <c r="A3990" t="str">
        <f t="shared" si="187"/>
        <v>24-523</v>
      </c>
      <c r="B3990">
        <f t="shared" si="188"/>
        <v>24</v>
      </c>
      <c r="C3990">
        <v>523</v>
      </c>
      <c r="D3990" t="s">
        <v>16980</v>
      </c>
      <c r="E3990" t="s">
        <v>7628</v>
      </c>
      <c r="F3990">
        <v>8243</v>
      </c>
      <c r="G3990" t="s">
        <v>542</v>
      </c>
      <c r="H3990">
        <v>1937088651</v>
      </c>
      <c r="I3990" t="s">
        <v>1396</v>
      </c>
      <c r="J3990" t="s">
        <v>397</v>
      </c>
      <c r="K3990" t="s">
        <v>133</v>
      </c>
      <c r="L3990">
        <v>0</v>
      </c>
      <c r="M3990" t="s">
        <v>7621</v>
      </c>
      <c r="P3990" s="31" t="str">
        <f t="shared" si="189"/>
        <v>Ideal Homoeo Hall (Dr. Pulad Mia)</v>
      </c>
    </row>
    <row r="3991" spans="1:16" hidden="1">
      <c r="A3991" t="str">
        <f t="shared" si="187"/>
        <v>25-523</v>
      </c>
      <c r="B3991">
        <f t="shared" si="188"/>
        <v>25</v>
      </c>
      <c r="C3991">
        <v>523</v>
      </c>
      <c r="D3991" t="s">
        <v>16980</v>
      </c>
      <c r="E3991" t="s">
        <v>7590</v>
      </c>
      <c r="F3991">
        <v>8220</v>
      </c>
      <c r="G3991" t="s">
        <v>7591</v>
      </c>
      <c r="H3991">
        <v>18445328364</v>
      </c>
      <c r="I3991" t="s">
        <v>1311</v>
      </c>
      <c r="J3991" t="s">
        <v>172</v>
      </c>
      <c r="K3991" t="s">
        <v>133</v>
      </c>
      <c r="L3991">
        <v>0</v>
      </c>
      <c r="M3991" t="s">
        <v>7592</v>
      </c>
      <c r="P3991" s="31" t="str">
        <f t="shared" si="189"/>
        <v>Jannat Hp. Hall (Dr. M. Firoj Ahmed)</v>
      </c>
    </row>
    <row r="3992" spans="1:16" hidden="1">
      <c r="A3992" t="str">
        <f t="shared" si="187"/>
        <v>26-523</v>
      </c>
      <c r="B3992">
        <f t="shared" si="188"/>
        <v>26</v>
      </c>
      <c r="C3992">
        <v>523</v>
      </c>
      <c r="D3992" t="s">
        <v>16980</v>
      </c>
      <c r="E3992" t="s">
        <v>13224</v>
      </c>
      <c r="F3992">
        <v>11874</v>
      </c>
      <c r="G3992" t="s">
        <v>13225</v>
      </c>
      <c r="H3992">
        <v>1718112775</v>
      </c>
      <c r="I3992" t="s">
        <v>11538</v>
      </c>
      <c r="J3992" t="s">
        <v>172</v>
      </c>
      <c r="K3992" t="s">
        <v>152</v>
      </c>
      <c r="L3992" t="s">
        <v>13226</v>
      </c>
      <c r="M3992" t="s">
        <v>13227</v>
      </c>
      <c r="P3992" s="31" t="str">
        <f t="shared" si="189"/>
        <v>Karim Homoeo Hall (Dr.A.Karim)</v>
      </c>
    </row>
    <row r="3993" spans="1:16" hidden="1">
      <c r="A3993" t="str">
        <f t="shared" si="187"/>
        <v>27-523</v>
      </c>
      <c r="B3993">
        <f t="shared" si="188"/>
        <v>27</v>
      </c>
      <c r="C3993">
        <v>523</v>
      </c>
      <c r="D3993" t="s">
        <v>16980</v>
      </c>
      <c r="E3993" t="s">
        <v>7643</v>
      </c>
      <c r="F3993">
        <v>8251</v>
      </c>
      <c r="G3993" t="s">
        <v>7644</v>
      </c>
      <c r="H3993">
        <v>1678663905</v>
      </c>
      <c r="I3993" t="s">
        <v>1311</v>
      </c>
      <c r="J3993" t="s">
        <v>230</v>
      </c>
      <c r="K3993" t="s">
        <v>133</v>
      </c>
      <c r="L3993">
        <v>0</v>
      </c>
      <c r="M3993" t="s">
        <v>7645</v>
      </c>
      <c r="P3993" s="31" t="str">
        <f t="shared" si="189"/>
        <v>Kayes Homoeo Hall (Dr. M. Kashem)</v>
      </c>
    </row>
    <row r="3994" spans="1:16" hidden="1">
      <c r="A3994" t="str">
        <f t="shared" si="187"/>
        <v>28-523</v>
      </c>
      <c r="B3994">
        <f t="shared" si="188"/>
        <v>28</v>
      </c>
      <c r="C3994">
        <v>523</v>
      </c>
      <c r="D3994" t="s">
        <v>16980</v>
      </c>
      <c r="E3994" t="s">
        <v>7553</v>
      </c>
      <c r="F3994">
        <v>8211</v>
      </c>
      <c r="G3994" t="s">
        <v>7570</v>
      </c>
      <c r="I3994" t="s">
        <v>1311</v>
      </c>
      <c r="J3994" t="s">
        <v>132</v>
      </c>
      <c r="K3994" t="s">
        <v>133</v>
      </c>
      <c r="L3994">
        <v>0</v>
      </c>
      <c r="M3994" t="s">
        <v>7571</v>
      </c>
      <c r="P3994" s="31" t="str">
        <f t="shared" si="189"/>
        <v>Khandakar Ho. Hall (Dr. M.A Kasem)</v>
      </c>
    </row>
    <row r="3995" spans="1:16" hidden="1">
      <c r="A3995" t="str">
        <f t="shared" si="187"/>
        <v>29-523</v>
      </c>
      <c r="B3995">
        <f t="shared" si="188"/>
        <v>29</v>
      </c>
      <c r="C3995">
        <v>523</v>
      </c>
      <c r="D3995" t="s">
        <v>16980</v>
      </c>
      <c r="E3995" t="s">
        <v>7651</v>
      </c>
      <c r="F3995">
        <v>8254</v>
      </c>
      <c r="G3995" t="s">
        <v>2054</v>
      </c>
      <c r="H3995">
        <v>19169408725</v>
      </c>
      <c r="I3995" t="s">
        <v>1311</v>
      </c>
      <c r="J3995" t="s">
        <v>230</v>
      </c>
      <c r="K3995" t="s">
        <v>152</v>
      </c>
      <c r="L3995">
        <v>0</v>
      </c>
      <c r="M3995" t="s">
        <v>7652</v>
      </c>
      <c r="P3995" s="31" t="str">
        <f t="shared" si="189"/>
        <v>Khulna Homoeo Hall (Dr. Boly Babu)</v>
      </c>
    </row>
    <row r="3996" spans="1:16" hidden="1">
      <c r="A3996" t="str">
        <f t="shared" si="187"/>
        <v>30-523</v>
      </c>
      <c r="B3996">
        <f t="shared" si="188"/>
        <v>30</v>
      </c>
      <c r="C3996">
        <v>523</v>
      </c>
      <c r="D3996" t="s">
        <v>16980</v>
      </c>
      <c r="E3996" t="s">
        <v>16730</v>
      </c>
      <c r="F3996">
        <v>13543</v>
      </c>
      <c r="G3996" t="s">
        <v>16731</v>
      </c>
      <c r="H3996">
        <v>1772552703</v>
      </c>
      <c r="I3996" t="s">
        <v>131</v>
      </c>
      <c r="J3996" t="s">
        <v>230</v>
      </c>
      <c r="K3996" t="s">
        <v>1315</v>
      </c>
      <c r="L3996" t="s">
        <v>16732</v>
      </c>
      <c r="M3996" t="s">
        <v>16733</v>
      </c>
      <c r="P3996" s="31" t="str">
        <f t="shared" si="189"/>
        <v>Kishor Homoeo Hall (Oliullah)</v>
      </c>
    </row>
    <row r="3997" spans="1:16" hidden="1">
      <c r="A3997" t="str">
        <f t="shared" si="187"/>
        <v>31-523</v>
      </c>
      <c r="B3997">
        <f t="shared" si="188"/>
        <v>31</v>
      </c>
      <c r="C3997">
        <v>523</v>
      </c>
      <c r="D3997" t="s">
        <v>16980</v>
      </c>
      <c r="E3997" t="s">
        <v>7603</v>
      </c>
      <c r="F3997">
        <v>8228</v>
      </c>
      <c r="G3997" t="s">
        <v>7604</v>
      </c>
      <c r="H3997">
        <v>1913222812</v>
      </c>
      <c r="I3997" t="s">
        <v>1311</v>
      </c>
      <c r="J3997" t="s">
        <v>172</v>
      </c>
      <c r="K3997" t="s">
        <v>133</v>
      </c>
      <c r="L3997">
        <v>0</v>
      </c>
      <c r="M3997" t="s">
        <v>7605</v>
      </c>
      <c r="P3997" s="31" t="str">
        <f t="shared" si="189"/>
        <v>M. Rahman Ho. Hall (Dr. Moazzem Hossain)</v>
      </c>
    </row>
    <row r="3998" spans="1:16" hidden="1">
      <c r="A3998" t="str">
        <f t="shared" si="187"/>
        <v>32-523</v>
      </c>
      <c r="B3998">
        <f t="shared" si="188"/>
        <v>32</v>
      </c>
      <c r="C3998">
        <v>523</v>
      </c>
      <c r="D3998" t="s">
        <v>16980</v>
      </c>
      <c r="E3998" t="s">
        <v>10056</v>
      </c>
      <c r="F3998">
        <v>10382</v>
      </c>
      <c r="G3998" t="s">
        <v>10057</v>
      </c>
      <c r="H3998">
        <v>1761492701</v>
      </c>
      <c r="I3998" t="s">
        <v>253</v>
      </c>
      <c r="K3998" t="s">
        <v>133</v>
      </c>
      <c r="L3998" t="s">
        <v>756</v>
      </c>
      <c r="M3998" t="s">
        <v>10058</v>
      </c>
      <c r="P3998" s="31" t="str">
        <f t="shared" si="189"/>
        <v>Maa Homoeo Health Care (Dr.Md.Nazrul Islam)</v>
      </c>
    </row>
    <row r="3999" spans="1:16" hidden="1">
      <c r="A3999" t="str">
        <f t="shared" si="187"/>
        <v>33-523</v>
      </c>
      <c r="B3999">
        <f t="shared" si="188"/>
        <v>33</v>
      </c>
      <c r="C3999">
        <v>523</v>
      </c>
      <c r="D3999" t="s">
        <v>16980</v>
      </c>
      <c r="E3999" t="s">
        <v>7617</v>
      </c>
      <c r="F3999">
        <v>8237</v>
      </c>
      <c r="G3999" t="s">
        <v>7618</v>
      </c>
      <c r="H3999">
        <v>1710405019</v>
      </c>
      <c r="I3999" t="s">
        <v>1311</v>
      </c>
      <c r="J3999" t="s">
        <v>397</v>
      </c>
      <c r="K3999" t="s">
        <v>152</v>
      </c>
      <c r="L3999">
        <v>0</v>
      </c>
      <c r="M3999" t="s">
        <v>7552</v>
      </c>
      <c r="P3999" s="31" t="str">
        <f t="shared" si="189"/>
        <v>Maa Homoeo Pharmacy-11 (Dr. Md. Ferdoss Hossain)</v>
      </c>
    </row>
    <row r="4000" spans="1:16" hidden="1">
      <c r="A4000" t="str">
        <f t="shared" si="187"/>
        <v>34-523</v>
      </c>
      <c r="B4000">
        <f t="shared" si="188"/>
        <v>34</v>
      </c>
      <c r="C4000">
        <v>523</v>
      </c>
      <c r="D4000" t="s">
        <v>16980</v>
      </c>
      <c r="E4000" t="s">
        <v>7680</v>
      </c>
      <c r="F4000">
        <v>8269</v>
      </c>
      <c r="G4000" t="s">
        <v>7681</v>
      </c>
      <c r="H4000">
        <v>1921538559</v>
      </c>
      <c r="I4000" t="s">
        <v>1311</v>
      </c>
      <c r="J4000" t="s">
        <v>274</v>
      </c>
      <c r="K4000" t="s">
        <v>133</v>
      </c>
      <c r="L4000">
        <v>0</v>
      </c>
      <c r="M4000" t="s">
        <v>7682</v>
      </c>
      <c r="P4000" s="31" t="str">
        <f t="shared" si="189"/>
        <v>Maa Mony Homoeo Hall (Dr. Monir Hossain)</v>
      </c>
    </row>
    <row r="4001" spans="1:16" hidden="1">
      <c r="A4001" t="str">
        <f t="shared" si="187"/>
        <v>35-523</v>
      </c>
      <c r="B4001">
        <f t="shared" si="188"/>
        <v>35</v>
      </c>
      <c r="C4001">
        <v>523</v>
      </c>
      <c r="D4001" t="s">
        <v>16980</v>
      </c>
      <c r="E4001" t="s">
        <v>7561</v>
      </c>
      <c r="F4001">
        <v>8204</v>
      </c>
      <c r="G4001" t="s">
        <v>7562</v>
      </c>
      <c r="H4001">
        <v>0</v>
      </c>
      <c r="I4001" t="s">
        <v>1311</v>
      </c>
      <c r="J4001" t="s">
        <v>132</v>
      </c>
      <c r="K4001" t="s">
        <v>138</v>
      </c>
      <c r="L4001">
        <v>0</v>
      </c>
      <c r="M4001" t="s">
        <v>7563</v>
      </c>
      <c r="P4001" s="31" t="str">
        <f t="shared" si="189"/>
        <v>Maa O Shisu Homoeo Hall (Dr. Lokman Padan)</v>
      </c>
    </row>
    <row r="4002" spans="1:16" hidden="1">
      <c r="A4002" t="str">
        <f t="shared" si="187"/>
        <v>36-523</v>
      </c>
      <c r="B4002">
        <f t="shared" si="188"/>
        <v>36</v>
      </c>
      <c r="C4002">
        <v>523</v>
      </c>
      <c r="D4002" t="s">
        <v>16980</v>
      </c>
      <c r="E4002" t="s">
        <v>7672</v>
      </c>
      <c r="F4002">
        <v>8266</v>
      </c>
      <c r="G4002" t="s">
        <v>7673</v>
      </c>
      <c r="H4002">
        <v>1716343784</v>
      </c>
      <c r="I4002" t="s">
        <v>1311</v>
      </c>
      <c r="J4002" t="s">
        <v>274</v>
      </c>
      <c r="K4002" t="s">
        <v>152</v>
      </c>
      <c r="L4002">
        <v>0</v>
      </c>
      <c r="M4002" t="s">
        <v>7674</v>
      </c>
      <c r="N4002" t="s">
        <v>1315</v>
      </c>
      <c r="O4002" t="s">
        <v>16650</v>
      </c>
      <c r="P4002" s="31" t="str">
        <f t="shared" si="189"/>
        <v>Mabubia Dawa Khana (Dr. Mahbub Hossain)</v>
      </c>
    </row>
    <row r="4003" spans="1:16" hidden="1">
      <c r="A4003" t="str">
        <f t="shared" si="187"/>
        <v>37-523</v>
      </c>
      <c r="B4003">
        <f t="shared" si="188"/>
        <v>37</v>
      </c>
      <c r="C4003">
        <v>523</v>
      </c>
      <c r="D4003" t="s">
        <v>16980</v>
      </c>
      <c r="E4003" t="s">
        <v>5811</v>
      </c>
      <c r="F4003">
        <v>8207</v>
      </c>
      <c r="G4003" t="s">
        <v>2134</v>
      </c>
      <c r="H4003">
        <v>1949328617</v>
      </c>
      <c r="I4003" t="s">
        <v>1311</v>
      </c>
      <c r="J4003" t="s">
        <v>132</v>
      </c>
      <c r="K4003" t="s">
        <v>133</v>
      </c>
      <c r="L4003">
        <v>0</v>
      </c>
      <c r="M4003" t="s">
        <v>7552</v>
      </c>
      <c r="P4003" s="31" t="str">
        <f t="shared" si="189"/>
        <v>Mahmud Homoeo Hall (Dr. Mahmudul Hasan)</v>
      </c>
    </row>
    <row r="4004" spans="1:16" hidden="1">
      <c r="A4004" t="str">
        <f t="shared" si="187"/>
        <v>38-523</v>
      </c>
      <c r="B4004">
        <f t="shared" si="188"/>
        <v>38</v>
      </c>
      <c r="C4004">
        <v>523</v>
      </c>
      <c r="D4004" t="s">
        <v>16980</v>
      </c>
      <c r="E4004" t="s">
        <v>7634</v>
      </c>
      <c r="F4004">
        <v>8247</v>
      </c>
      <c r="G4004" t="s">
        <v>7635</v>
      </c>
      <c r="H4004">
        <v>172346479</v>
      </c>
      <c r="I4004" t="s">
        <v>1311</v>
      </c>
      <c r="J4004" t="s">
        <v>230</v>
      </c>
      <c r="K4004" t="s">
        <v>133</v>
      </c>
      <c r="L4004">
        <v>0</v>
      </c>
      <c r="M4004" t="s">
        <v>7636</v>
      </c>
      <c r="P4004" s="31" t="str">
        <f t="shared" si="189"/>
        <v>Maruf Ho. Hall (Dr. M. Gias Uddin)</v>
      </c>
    </row>
    <row r="4005" spans="1:16" hidden="1">
      <c r="A4005" t="str">
        <f t="shared" si="187"/>
        <v>39-523</v>
      </c>
      <c r="B4005">
        <f t="shared" si="188"/>
        <v>39</v>
      </c>
      <c r="C4005">
        <v>523</v>
      </c>
      <c r="D4005" t="s">
        <v>16980</v>
      </c>
      <c r="E4005" t="s">
        <v>7595</v>
      </c>
      <c r="F4005">
        <v>8225</v>
      </c>
      <c r="G4005" t="s">
        <v>7596</v>
      </c>
      <c r="H4005">
        <v>1710240649</v>
      </c>
      <c r="I4005" t="s">
        <v>1311</v>
      </c>
      <c r="J4005" t="s">
        <v>172</v>
      </c>
      <c r="K4005" t="s">
        <v>152</v>
      </c>
      <c r="L4005">
        <v>0</v>
      </c>
      <c r="M4005" t="s">
        <v>19109</v>
      </c>
      <c r="P4005" s="31" t="str">
        <f t="shared" si="189"/>
        <v>Meherban Ho. Hall (Dr. Shorab Hossain)</v>
      </c>
    </row>
    <row r="4006" spans="1:16" hidden="1">
      <c r="A4006" t="str">
        <f t="shared" si="187"/>
        <v>40-523</v>
      </c>
      <c r="B4006">
        <f t="shared" si="188"/>
        <v>40</v>
      </c>
      <c r="C4006">
        <v>523</v>
      </c>
      <c r="D4006" t="s">
        <v>16980</v>
      </c>
      <c r="E4006" t="s">
        <v>7572</v>
      </c>
      <c r="F4006">
        <v>8212</v>
      </c>
      <c r="G4006" t="s">
        <v>7573</v>
      </c>
      <c r="H4006">
        <v>1911680917</v>
      </c>
      <c r="I4006" t="s">
        <v>1311</v>
      </c>
      <c r="J4006" t="s">
        <v>132</v>
      </c>
      <c r="K4006" t="s">
        <v>133</v>
      </c>
      <c r="L4006">
        <v>0</v>
      </c>
      <c r="M4006" t="s">
        <v>7574</v>
      </c>
      <c r="N4006" t="s">
        <v>1315</v>
      </c>
      <c r="O4006" t="s">
        <v>1359</v>
      </c>
      <c r="P4006" s="31" t="str">
        <f t="shared" si="189"/>
        <v>Melenium Homoeo Hall (Dr. Abul Kasem)</v>
      </c>
    </row>
    <row r="4007" spans="1:16" hidden="1">
      <c r="A4007" t="str">
        <f t="shared" si="187"/>
        <v>41-523</v>
      </c>
      <c r="B4007">
        <f t="shared" si="188"/>
        <v>41</v>
      </c>
      <c r="C4007">
        <v>523</v>
      </c>
      <c r="D4007" t="s">
        <v>16980</v>
      </c>
      <c r="E4007" t="s">
        <v>7675</v>
      </c>
      <c r="F4007">
        <v>8267</v>
      </c>
      <c r="G4007" t="s">
        <v>7676</v>
      </c>
      <c r="H4007">
        <v>1724660636</v>
      </c>
      <c r="I4007" t="s">
        <v>1311</v>
      </c>
      <c r="J4007" t="s">
        <v>274</v>
      </c>
      <c r="K4007" t="s">
        <v>152</v>
      </c>
      <c r="L4007">
        <v>0</v>
      </c>
      <c r="M4007" t="s">
        <v>7677</v>
      </c>
      <c r="P4007" s="31" t="str">
        <f t="shared" si="189"/>
        <v>Mely Homoeo Hall (Dr. Ab Rahman)</v>
      </c>
    </row>
    <row r="4008" spans="1:16" hidden="1">
      <c r="A4008" t="str">
        <f t="shared" si="187"/>
        <v>42-523</v>
      </c>
      <c r="B4008">
        <f t="shared" si="188"/>
        <v>42</v>
      </c>
      <c r="C4008">
        <v>523</v>
      </c>
      <c r="D4008" t="s">
        <v>16980</v>
      </c>
      <c r="E4008" t="s">
        <v>7588</v>
      </c>
      <c r="F4008">
        <v>8219</v>
      </c>
      <c r="G4008" t="s">
        <v>7589</v>
      </c>
      <c r="I4008" t="s">
        <v>1311</v>
      </c>
      <c r="J4008" t="s">
        <v>172</v>
      </c>
      <c r="K4008" t="s">
        <v>133</v>
      </c>
      <c r="L4008">
        <v>0</v>
      </c>
      <c r="M4008" t="s">
        <v>7578</v>
      </c>
      <c r="P4008" s="31" t="str">
        <f t="shared" si="189"/>
        <v>Mirpur Ho. Hall (Dr. Forhad Kabir)</v>
      </c>
    </row>
    <row r="4009" spans="1:16" hidden="1">
      <c r="A4009" t="str">
        <f t="shared" si="187"/>
        <v>43-523</v>
      </c>
      <c r="B4009">
        <f t="shared" si="188"/>
        <v>43</v>
      </c>
      <c r="C4009">
        <v>523</v>
      </c>
      <c r="D4009" t="s">
        <v>16980</v>
      </c>
      <c r="E4009" t="s">
        <v>7609</v>
      </c>
      <c r="F4009">
        <v>8231</v>
      </c>
      <c r="G4009" t="s">
        <v>7610</v>
      </c>
      <c r="H4009">
        <v>1937041569</v>
      </c>
      <c r="I4009" t="s">
        <v>1311</v>
      </c>
      <c r="J4009" t="s">
        <v>397</v>
      </c>
      <c r="K4009" t="s">
        <v>133</v>
      </c>
      <c r="L4009">
        <v>0</v>
      </c>
      <c r="M4009" t="s">
        <v>7552</v>
      </c>
      <c r="N4009" t="s">
        <v>1315</v>
      </c>
      <c r="O4009" t="s">
        <v>16650</v>
      </c>
      <c r="P4009" s="31" t="str">
        <f t="shared" si="189"/>
        <v>Moin Homoeo Clinic (Dr. G Main Uddin)</v>
      </c>
    </row>
    <row r="4010" spans="1:16" hidden="1">
      <c r="A4010" t="str">
        <f t="shared" si="187"/>
        <v>44-523</v>
      </c>
      <c r="B4010">
        <f t="shared" si="188"/>
        <v>44</v>
      </c>
      <c r="C4010">
        <v>523</v>
      </c>
      <c r="D4010" t="s">
        <v>16980</v>
      </c>
      <c r="E4010" t="s">
        <v>7560</v>
      </c>
      <c r="F4010">
        <v>8203</v>
      </c>
      <c r="G4010" t="s">
        <v>6198</v>
      </c>
      <c r="H4010">
        <v>1711244347</v>
      </c>
      <c r="I4010" t="s">
        <v>1311</v>
      </c>
      <c r="J4010" t="s">
        <v>132</v>
      </c>
      <c r="K4010" t="s">
        <v>133</v>
      </c>
      <c r="L4010">
        <v>0</v>
      </c>
      <c r="M4010" t="s">
        <v>7552</v>
      </c>
      <c r="P4010" s="31" t="str">
        <f t="shared" si="189"/>
        <v>Mondol Homoeo Hall (Dr. Atul Mondal)</v>
      </c>
    </row>
    <row r="4011" spans="1:16" hidden="1">
      <c r="A4011" t="str">
        <f t="shared" si="187"/>
        <v>45-523</v>
      </c>
      <c r="B4011">
        <f t="shared" si="188"/>
        <v>45</v>
      </c>
      <c r="C4011">
        <v>523</v>
      </c>
      <c r="D4011" t="s">
        <v>16980</v>
      </c>
      <c r="E4011" t="s">
        <v>11284</v>
      </c>
      <c r="F4011">
        <v>11036</v>
      </c>
      <c r="G4011" t="s">
        <v>17123</v>
      </c>
      <c r="H4011">
        <v>1934448083</v>
      </c>
      <c r="I4011">
        <v>0</v>
      </c>
      <c r="J4011">
        <v>0</v>
      </c>
      <c r="K4011" t="s">
        <v>138</v>
      </c>
      <c r="L4011" t="s">
        <v>756</v>
      </c>
      <c r="M4011" t="s">
        <v>756</v>
      </c>
      <c r="P4011" s="31" t="str">
        <f t="shared" si="189"/>
        <v>Mpo- Md. Akash-Mirpur (Self Stock)</v>
      </c>
    </row>
    <row r="4012" spans="1:16" hidden="1">
      <c r="A4012" t="str">
        <f t="shared" si="187"/>
        <v>46-523</v>
      </c>
      <c r="B4012">
        <f t="shared" si="188"/>
        <v>46</v>
      </c>
      <c r="C4012">
        <v>523</v>
      </c>
      <c r="D4012" t="s">
        <v>16980</v>
      </c>
      <c r="E4012" t="s">
        <v>7553</v>
      </c>
      <c r="F4012">
        <v>8199</v>
      </c>
      <c r="G4012" t="s">
        <v>7554</v>
      </c>
      <c r="H4012">
        <v>193250430</v>
      </c>
      <c r="I4012" t="s">
        <v>1540</v>
      </c>
      <c r="J4012" t="s">
        <v>132</v>
      </c>
      <c r="K4012" t="s">
        <v>152</v>
      </c>
      <c r="L4012">
        <v>0</v>
      </c>
      <c r="M4012" t="s">
        <v>7555</v>
      </c>
      <c r="P4012" s="31" t="str">
        <f t="shared" si="189"/>
        <v>Pallabi Homoeo Pharmacy (Dr. M.A Kasem)</v>
      </c>
    </row>
    <row r="4013" spans="1:16" hidden="1">
      <c r="A4013" t="str">
        <f t="shared" si="187"/>
        <v>47-523</v>
      </c>
      <c r="B4013">
        <f t="shared" si="188"/>
        <v>47</v>
      </c>
      <c r="C4013">
        <v>523</v>
      </c>
      <c r="D4013" t="s">
        <v>16980</v>
      </c>
      <c r="E4013" t="s">
        <v>17124</v>
      </c>
      <c r="F4013">
        <v>13699</v>
      </c>
      <c r="G4013" t="s">
        <v>17125</v>
      </c>
      <c r="H4013">
        <v>1618282176</v>
      </c>
      <c r="I4013" t="s">
        <v>131</v>
      </c>
      <c r="J4013" t="s">
        <v>132</v>
      </c>
      <c r="K4013" t="s">
        <v>152</v>
      </c>
      <c r="L4013" t="s">
        <v>756</v>
      </c>
      <c r="M4013" t="s">
        <v>756</v>
      </c>
      <c r="N4013" t="s">
        <v>6997</v>
      </c>
      <c r="P4013" s="31" t="str">
        <f t="shared" si="189"/>
        <v>Popular  Homoeo Pharmacy (Dr.Anowar Hossain)</v>
      </c>
    </row>
    <row r="4014" spans="1:16" hidden="1">
      <c r="A4014" t="str">
        <f t="shared" si="187"/>
        <v>48-523</v>
      </c>
      <c r="B4014">
        <f t="shared" si="188"/>
        <v>48</v>
      </c>
      <c r="C4014">
        <v>523</v>
      </c>
      <c r="D4014" t="s">
        <v>16980</v>
      </c>
      <c r="E4014" t="s">
        <v>7653</v>
      </c>
      <c r="F4014">
        <v>8256</v>
      </c>
      <c r="G4014" t="s">
        <v>7654</v>
      </c>
      <c r="H4014">
        <v>1716337155</v>
      </c>
      <c r="I4014" t="s">
        <v>1540</v>
      </c>
      <c r="J4014" t="s">
        <v>230</v>
      </c>
      <c r="K4014" t="s">
        <v>138</v>
      </c>
      <c r="L4014">
        <v>0</v>
      </c>
      <c r="M4014" t="s">
        <v>7655</v>
      </c>
      <c r="P4014" s="31" t="str">
        <f t="shared" si="189"/>
        <v>Popular Homoeo Nurssing Home (Dr. Moffazzal Hossain)</v>
      </c>
    </row>
    <row r="4015" spans="1:16" hidden="1">
      <c r="A4015" t="str">
        <f t="shared" si="187"/>
        <v>49-523</v>
      </c>
      <c r="B4015">
        <f t="shared" si="188"/>
        <v>49</v>
      </c>
      <c r="C4015">
        <v>523</v>
      </c>
      <c r="D4015" t="s">
        <v>16980</v>
      </c>
      <c r="E4015" t="s">
        <v>7666</v>
      </c>
      <c r="F4015">
        <v>8263</v>
      </c>
      <c r="G4015" t="s">
        <v>7667</v>
      </c>
      <c r="H4015">
        <v>19771319752</v>
      </c>
      <c r="I4015" t="s">
        <v>1540</v>
      </c>
      <c r="J4015" t="s">
        <v>274</v>
      </c>
      <c r="K4015" t="s">
        <v>152</v>
      </c>
      <c r="L4015">
        <v>0</v>
      </c>
      <c r="M4015" t="s">
        <v>7668</v>
      </c>
      <c r="P4015" s="31" t="str">
        <f t="shared" si="189"/>
        <v>Popular Homoeo Pharma (Dr. N. Debnat)</v>
      </c>
    </row>
    <row r="4016" spans="1:16" hidden="1">
      <c r="A4016" t="str">
        <f t="shared" si="187"/>
        <v>50-523</v>
      </c>
      <c r="B4016">
        <f t="shared" si="188"/>
        <v>50</v>
      </c>
      <c r="C4016">
        <v>523</v>
      </c>
      <c r="D4016" t="s">
        <v>16980</v>
      </c>
      <c r="E4016" t="s">
        <v>7640</v>
      </c>
      <c r="F4016">
        <v>8249</v>
      </c>
      <c r="G4016" t="s">
        <v>7641</v>
      </c>
      <c r="H4016">
        <v>168493347</v>
      </c>
      <c r="I4016" t="s">
        <v>1311</v>
      </c>
      <c r="J4016" t="s">
        <v>230</v>
      </c>
      <c r="K4016" t="s">
        <v>138</v>
      </c>
      <c r="L4016">
        <v>0</v>
      </c>
      <c r="M4016" t="s">
        <v>7642</v>
      </c>
      <c r="P4016" s="31" t="str">
        <f t="shared" si="189"/>
        <v>Rahman Homoeo Pharma (Dr. F. Rahman)</v>
      </c>
    </row>
    <row r="4017" spans="1:16" hidden="1">
      <c r="A4017" t="str">
        <f t="shared" si="187"/>
        <v>51-523</v>
      </c>
      <c r="B4017">
        <f t="shared" si="188"/>
        <v>51</v>
      </c>
      <c r="C4017">
        <v>523</v>
      </c>
      <c r="D4017" t="s">
        <v>16980</v>
      </c>
      <c r="E4017" t="s">
        <v>7613</v>
      </c>
      <c r="F4017">
        <v>8234</v>
      </c>
      <c r="G4017" t="s">
        <v>7614</v>
      </c>
      <c r="H4017">
        <v>1913106292</v>
      </c>
      <c r="I4017" t="s">
        <v>1311</v>
      </c>
      <c r="J4017" t="s">
        <v>397</v>
      </c>
      <c r="K4017" t="s">
        <v>133</v>
      </c>
      <c r="L4017">
        <v>0</v>
      </c>
      <c r="M4017" t="s">
        <v>7552</v>
      </c>
      <c r="P4017" s="31" t="str">
        <f t="shared" si="189"/>
        <v>Rahmat Ho. Hall (Dr.Shamima Akter)</v>
      </c>
    </row>
    <row r="4018" spans="1:16" hidden="1">
      <c r="A4018" t="str">
        <f t="shared" si="187"/>
        <v>52-523</v>
      </c>
      <c r="B4018">
        <f t="shared" si="188"/>
        <v>52</v>
      </c>
      <c r="C4018">
        <v>523</v>
      </c>
      <c r="D4018" t="s">
        <v>16980</v>
      </c>
      <c r="E4018" t="s">
        <v>5745</v>
      </c>
      <c r="F4018">
        <v>8201</v>
      </c>
      <c r="G4018" t="s">
        <v>7558</v>
      </c>
      <c r="H4018">
        <v>1920323267</v>
      </c>
      <c r="I4018" t="s">
        <v>1540</v>
      </c>
      <c r="J4018" t="s">
        <v>132</v>
      </c>
      <c r="K4018" t="s">
        <v>152</v>
      </c>
      <c r="L4018">
        <v>0</v>
      </c>
      <c r="M4018" t="s">
        <v>7559</v>
      </c>
      <c r="P4018" s="31" t="str">
        <f t="shared" si="189"/>
        <v>Rapid Homoeo Pharmacy (Dr. Samsur Rahman)</v>
      </c>
    </row>
    <row r="4019" spans="1:16" hidden="1">
      <c r="A4019" t="str">
        <f t="shared" si="187"/>
        <v>53-523</v>
      </c>
      <c r="B4019">
        <f t="shared" si="188"/>
        <v>53</v>
      </c>
      <c r="C4019">
        <v>523</v>
      </c>
      <c r="D4019" t="s">
        <v>16980</v>
      </c>
      <c r="E4019">
        <v>0</v>
      </c>
      <c r="F4019">
        <v>8209</v>
      </c>
      <c r="G4019" t="s">
        <v>7569</v>
      </c>
      <c r="H4019">
        <v>1676417050</v>
      </c>
      <c r="I4019" t="s">
        <v>1311</v>
      </c>
      <c r="J4019" t="s">
        <v>132</v>
      </c>
      <c r="K4019" t="s">
        <v>133</v>
      </c>
      <c r="L4019">
        <v>0</v>
      </c>
      <c r="M4019" t="s">
        <v>7552</v>
      </c>
      <c r="P4019" s="31" t="str">
        <f t="shared" si="189"/>
        <v>Regal Ho.Hall (0)</v>
      </c>
    </row>
    <row r="4020" spans="1:16" hidden="1">
      <c r="A4020" t="str">
        <f t="shared" si="187"/>
        <v>54-523</v>
      </c>
      <c r="B4020">
        <f t="shared" si="188"/>
        <v>54</v>
      </c>
      <c r="C4020">
        <v>523</v>
      </c>
      <c r="D4020" t="s">
        <v>16980</v>
      </c>
      <c r="E4020" t="s">
        <v>7629</v>
      </c>
      <c r="F4020">
        <v>8244</v>
      </c>
      <c r="G4020" t="s">
        <v>7630</v>
      </c>
      <c r="H4020">
        <v>16718220269</v>
      </c>
      <c r="I4020" t="s">
        <v>1311</v>
      </c>
      <c r="J4020" t="s">
        <v>397</v>
      </c>
      <c r="K4020" t="s">
        <v>152</v>
      </c>
      <c r="L4020">
        <v>0</v>
      </c>
      <c r="M4020" t="s">
        <v>7621</v>
      </c>
      <c r="P4020" s="31" t="str">
        <f t="shared" si="189"/>
        <v>Ruby Homoeo Hall (Dr. Srd Khokon)</v>
      </c>
    </row>
    <row r="4021" spans="1:16" hidden="1">
      <c r="A4021" t="str">
        <f t="shared" si="187"/>
        <v>55-523</v>
      </c>
      <c r="B4021">
        <f t="shared" si="188"/>
        <v>55</v>
      </c>
      <c r="C4021">
        <v>523</v>
      </c>
      <c r="D4021" t="s">
        <v>16980</v>
      </c>
      <c r="E4021" t="s">
        <v>7664</v>
      </c>
      <c r="F4021">
        <v>8262</v>
      </c>
      <c r="G4021" t="s">
        <v>7665</v>
      </c>
      <c r="H4021">
        <v>1791026135</v>
      </c>
      <c r="I4021" t="s">
        <v>1311</v>
      </c>
      <c r="J4021" t="s">
        <v>274</v>
      </c>
      <c r="K4021" t="s">
        <v>133</v>
      </c>
      <c r="L4021" t="s">
        <v>756</v>
      </c>
      <c r="M4021" t="s">
        <v>7645</v>
      </c>
      <c r="P4021" s="31" t="str">
        <f t="shared" si="189"/>
        <v>Safen Homoeo Hall (Dr. M. Tawhid)</v>
      </c>
    </row>
    <row r="4022" spans="1:16" hidden="1">
      <c r="A4022" t="str">
        <f t="shared" si="187"/>
        <v>56-523</v>
      </c>
      <c r="B4022">
        <f t="shared" si="188"/>
        <v>56</v>
      </c>
      <c r="C4022">
        <v>523</v>
      </c>
      <c r="D4022" t="s">
        <v>16980</v>
      </c>
      <c r="E4022" t="s">
        <v>7623</v>
      </c>
      <c r="F4022">
        <v>8241</v>
      </c>
      <c r="G4022" t="s">
        <v>7624</v>
      </c>
      <c r="H4022">
        <v>1742151631</v>
      </c>
      <c r="I4022" t="s">
        <v>1311</v>
      </c>
      <c r="J4022" t="s">
        <v>397</v>
      </c>
      <c r="K4022" t="s">
        <v>133</v>
      </c>
      <c r="L4022">
        <v>0</v>
      </c>
      <c r="M4022" t="s">
        <v>7625</v>
      </c>
      <c r="P4022" s="31" t="str">
        <f t="shared" si="189"/>
        <v>Sahjalal Homoeo Hall (Dr. M. Lbrahim)</v>
      </c>
    </row>
    <row r="4023" spans="1:16" hidden="1">
      <c r="A4023" t="str">
        <f t="shared" si="187"/>
        <v>57-523</v>
      </c>
      <c r="B4023">
        <f t="shared" si="188"/>
        <v>57</v>
      </c>
      <c r="C4023">
        <v>523</v>
      </c>
      <c r="D4023" t="s">
        <v>16980</v>
      </c>
      <c r="E4023" t="s">
        <v>358</v>
      </c>
      <c r="F4023">
        <v>8224</v>
      </c>
      <c r="G4023" t="s">
        <v>7594</v>
      </c>
      <c r="H4023">
        <v>1552369102</v>
      </c>
      <c r="I4023" t="s">
        <v>1311</v>
      </c>
      <c r="J4023" t="s">
        <v>172</v>
      </c>
      <c r="K4023" t="s">
        <v>133</v>
      </c>
      <c r="L4023">
        <v>0</v>
      </c>
      <c r="M4023" t="s">
        <v>19109</v>
      </c>
      <c r="P4023" s="31" t="str">
        <f t="shared" si="189"/>
        <v>Samara Ho. Hall (Dr.)</v>
      </c>
    </row>
    <row r="4024" spans="1:16" hidden="1">
      <c r="A4024" t="str">
        <f t="shared" si="187"/>
        <v>58-523</v>
      </c>
      <c r="B4024">
        <f t="shared" si="188"/>
        <v>58</v>
      </c>
      <c r="C4024">
        <v>523</v>
      </c>
      <c r="D4024" t="s">
        <v>16980</v>
      </c>
      <c r="E4024" t="s">
        <v>9565</v>
      </c>
      <c r="F4024">
        <v>9932</v>
      </c>
      <c r="G4024" t="s">
        <v>9566</v>
      </c>
      <c r="H4024">
        <v>1719844930</v>
      </c>
      <c r="I4024" t="s">
        <v>131</v>
      </c>
      <c r="J4024" t="s">
        <v>132</v>
      </c>
      <c r="K4024" t="s">
        <v>152</v>
      </c>
      <c r="L4024" t="s">
        <v>756</v>
      </c>
      <c r="M4024" t="s">
        <v>7578</v>
      </c>
      <c r="P4024" s="31" t="str">
        <f t="shared" si="189"/>
        <v>Sandhani Homoeo Hall (Dr.Jesmin Akter)</v>
      </c>
    </row>
    <row r="4025" spans="1:16" hidden="1">
      <c r="A4025" t="str">
        <f t="shared" si="187"/>
        <v>59-523</v>
      </c>
      <c r="B4025">
        <f t="shared" si="188"/>
        <v>59</v>
      </c>
      <c r="C4025">
        <v>523</v>
      </c>
      <c r="D4025" t="s">
        <v>16980</v>
      </c>
      <c r="E4025" t="s">
        <v>7678</v>
      </c>
      <c r="F4025">
        <v>8268</v>
      </c>
      <c r="G4025" t="s">
        <v>7679</v>
      </c>
      <c r="H4025">
        <v>18119486342</v>
      </c>
      <c r="I4025" t="s">
        <v>1311</v>
      </c>
      <c r="J4025" t="s">
        <v>274</v>
      </c>
      <c r="K4025" t="s">
        <v>152</v>
      </c>
      <c r="L4025">
        <v>0</v>
      </c>
      <c r="M4025" t="s">
        <v>7677</v>
      </c>
      <c r="P4025" s="31" t="str">
        <f t="shared" si="189"/>
        <v>Sanny Homoeo Hall (Dr. Safiqul Rahman)</v>
      </c>
    </row>
    <row r="4026" spans="1:16" hidden="1">
      <c r="A4026" t="str">
        <f t="shared" si="187"/>
        <v>60-523</v>
      </c>
      <c r="B4026">
        <f t="shared" si="188"/>
        <v>60</v>
      </c>
      <c r="C4026">
        <v>523</v>
      </c>
      <c r="D4026" t="s">
        <v>16980</v>
      </c>
      <c r="E4026" t="s">
        <v>7607</v>
      </c>
      <c r="F4026">
        <v>8230</v>
      </c>
      <c r="G4026" t="s">
        <v>7608</v>
      </c>
      <c r="I4026" t="s">
        <v>1540</v>
      </c>
      <c r="J4026" t="s">
        <v>397</v>
      </c>
      <c r="K4026" t="s">
        <v>133</v>
      </c>
      <c r="L4026">
        <v>0</v>
      </c>
      <c r="M4026" t="s">
        <v>7552</v>
      </c>
      <c r="P4026" s="31" t="str">
        <f t="shared" si="189"/>
        <v>Science Ho. Hall (Dr. Siddiqur Rahman)</v>
      </c>
    </row>
    <row r="4027" spans="1:16" hidden="1">
      <c r="A4027" t="str">
        <f t="shared" si="187"/>
        <v>61-523</v>
      </c>
      <c r="B4027">
        <f t="shared" si="188"/>
        <v>61</v>
      </c>
      <c r="C4027">
        <v>523</v>
      </c>
      <c r="D4027" t="s">
        <v>16980</v>
      </c>
      <c r="E4027" t="s">
        <v>17126</v>
      </c>
      <c r="F4027">
        <v>13700</v>
      </c>
      <c r="G4027" t="s">
        <v>199</v>
      </c>
      <c r="H4027">
        <v>1711472363</v>
      </c>
      <c r="I4027" t="s">
        <v>131</v>
      </c>
      <c r="J4027" t="s">
        <v>132</v>
      </c>
      <c r="K4027" t="s">
        <v>152</v>
      </c>
      <c r="L4027" t="s">
        <v>7671</v>
      </c>
      <c r="M4027" t="s">
        <v>7671</v>
      </c>
      <c r="N4027" t="s">
        <v>14119</v>
      </c>
      <c r="P4027" s="31" t="str">
        <f t="shared" si="189"/>
        <v>Sefa Homoeo Hall (Haydar Ali)</v>
      </c>
    </row>
    <row r="4028" spans="1:16" hidden="1">
      <c r="A4028" t="str">
        <f t="shared" si="187"/>
        <v>62-523</v>
      </c>
      <c r="B4028">
        <f t="shared" si="188"/>
        <v>62</v>
      </c>
      <c r="C4028">
        <v>523</v>
      </c>
      <c r="D4028" t="s">
        <v>16980</v>
      </c>
      <c r="E4028" t="s">
        <v>7567</v>
      </c>
      <c r="F4028">
        <v>8206</v>
      </c>
      <c r="G4028" t="s">
        <v>7568</v>
      </c>
      <c r="H4028">
        <v>1746340728</v>
      </c>
      <c r="I4028" t="s">
        <v>1311</v>
      </c>
      <c r="J4028" t="s">
        <v>132</v>
      </c>
      <c r="K4028" t="s">
        <v>152</v>
      </c>
      <c r="L4028">
        <v>0</v>
      </c>
      <c r="M4028" t="s">
        <v>7563</v>
      </c>
      <c r="P4028" s="31" t="str">
        <f t="shared" si="189"/>
        <v>Sifa Ho Hall (Dr. Md Ayub Ali)</v>
      </c>
    </row>
    <row r="4029" spans="1:16" hidden="1">
      <c r="A4029" t="str">
        <f t="shared" si="187"/>
        <v>63-523</v>
      </c>
      <c r="B4029">
        <f t="shared" si="188"/>
        <v>63</v>
      </c>
      <c r="C4029">
        <v>523</v>
      </c>
      <c r="D4029" t="s">
        <v>16980</v>
      </c>
      <c r="E4029" t="s">
        <v>9695</v>
      </c>
      <c r="F4029">
        <v>10051</v>
      </c>
      <c r="G4029" t="s">
        <v>9696</v>
      </c>
      <c r="H4029">
        <v>1674315002</v>
      </c>
      <c r="I4029" t="s">
        <v>131</v>
      </c>
      <c r="K4029" t="s">
        <v>152</v>
      </c>
      <c r="L4029" t="s">
        <v>756</v>
      </c>
      <c r="M4029" t="s">
        <v>9697</v>
      </c>
      <c r="P4029" s="31" t="str">
        <f t="shared" si="189"/>
        <v>Syam Homoeo Hall (Dr.Fayzul Islam)</v>
      </c>
    </row>
    <row r="4030" spans="1:16" hidden="1">
      <c r="A4030" t="str">
        <f t="shared" si="187"/>
        <v>64-523</v>
      </c>
      <c r="B4030">
        <f t="shared" si="188"/>
        <v>64</v>
      </c>
      <c r="C4030">
        <v>523</v>
      </c>
      <c r="D4030" t="s">
        <v>16980</v>
      </c>
      <c r="E4030" t="s">
        <v>7611</v>
      </c>
      <c r="F4030">
        <v>8233</v>
      </c>
      <c r="G4030" t="s">
        <v>7612</v>
      </c>
      <c r="H4030">
        <v>1724833548</v>
      </c>
      <c r="I4030" t="s">
        <v>1311</v>
      </c>
      <c r="J4030" t="s">
        <v>397</v>
      </c>
      <c r="K4030" t="s">
        <v>133</v>
      </c>
      <c r="L4030">
        <v>0</v>
      </c>
      <c r="M4030" t="s">
        <v>7552</v>
      </c>
      <c r="P4030" s="31" t="str">
        <f t="shared" si="189"/>
        <v>Tahmina Homoeo Hall (Dr. Jahangir Hossain)</v>
      </c>
    </row>
    <row r="4031" spans="1:16" hidden="1">
      <c r="A4031" t="str">
        <f t="shared" si="187"/>
        <v>65-523</v>
      </c>
      <c r="B4031">
        <f t="shared" si="188"/>
        <v>65</v>
      </c>
      <c r="C4031">
        <v>523</v>
      </c>
      <c r="D4031" t="s">
        <v>16980</v>
      </c>
      <c r="E4031" t="s">
        <v>7579</v>
      </c>
      <c r="F4031">
        <v>8214</v>
      </c>
      <c r="G4031" t="s">
        <v>7580</v>
      </c>
      <c r="H4031">
        <v>1719961183</v>
      </c>
      <c r="I4031" t="s">
        <v>1540</v>
      </c>
      <c r="J4031" t="s">
        <v>172</v>
      </c>
      <c r="K4031" t="s">
        <v>152</v>
      </c>
      <c r="L4031">
        <v>0</v>
      </c>
      <c r="M4031" t="s">
        <v>7578</v>
      </c>
      <c r="P4031" s="31" t="str">
        <f t="shared" si="189"/>
        <v>Tangail Ho. Hall (Dr. M Arju)</v>
      </c>
    </row>
    <row r="4032" spans="1:16" hidden="1">
      <c r="A4032" t="str">
        <f t="shared" si="187"/>
        <v>66-523</v>
      </c>
      <c r="B4032">
        <f t="shared" si="188"/>
        <v>66</v>
      </c>
      <c r="C4032">
        <v>523</v>
      </c>
      <c r="D4032" t="s">
        <v>16980</v>
      </c>
      <c r="E4032" t="s">
        <v>7648</v>
      </c>
      <c r="F4032">
        <v>8253</v>
      </c>
      <c r="G4032" t="s">
        <v>7649</v>
      </c>
      <c r="H4032">
        <v>1716807902</v>
      </c>
      <c r="I4032" t="s">
        <v>1311</v>
      </c>
      <c r="J4032" t="s">
        <v>230</v>
      </c>
      <c r="K4032" t="s">
        <v>133</v>
      </c>
      <c r="L4032">
        <v>0</v>
      </c>
      <c r="M4032" t="s">
        <v>7650</v>
      </c>
      <c r="P4032" s="31" t="str">
        <f t="shared" si="189"/>
        <v>Unani Pharmany (Dr. Sahnaj Pervin)</v>
      </c>
    </row>
    <row r="4033" spans="1:16" hidden="1">
      <c r="A4033" t="str">
        <f t="shared" si="187"/>
        <v>1-528</v>
      </c>
      <c r="B4033">
        <f t="shared" si="188"/>
        <v>1</v>
      </c>
      <c r="C4033">
        <v>528</v>
      </c>
      <c r="D4033" t="s">
        <v>16981</v>
      </c>
      <c r="E4033" t="s">
        <v>12189</v>
      </c>
      <c r="F4033">
        <v>11447</v>
      </c>
      <c r="G4033" t="s">
        <v>12190</v>
      </c>
      <c r="H4033">
        <v>1745668663</v>
      </c>
      <c r="I4033" t="s">
        <v>131</v>
      </c>
      <c r="J4033" t="s">
        <v>132</v>
      </c>
      <c r="K4033" t="s">
        <v>152</v>
      </c>
      <c r="L4033" t="s">
        <v>1359</v>
      </c>
      <c r="M4033" t="s">
        <v>12191</v>
      </c>
      <c r="P4033" s="31" t="str">
        <f t="shared" si="189"/>
        <v>Abul Latif Homoeo Hall   (Dr. Md Mubin Sardar Samim)</v>
      </c>
    </row>
    <row r="4034" spans="1:16" hidden="1">
      <c r="A4034" t="str">
        <f t="shared" ref="A4034:A4097" si="190">B4034&amp;"-"&amp;C4034</f>
        <v>2-528</v>
      </c>
      <c r="B4034">
        <f t="shared" ref="B4034:B4097" si="191">IF(C4034=C4033,B4033+1,1)</f>
        <v>2</v>
      </c>
      <c r="C4034">
        <v>528</v>
      </c>
      <c r="D4034" t="s">
        <v>16981</v>
      </c>
      <c r="E4034" t="s">
        <v>13258</v>
      </c>
      <c r="F4034">
        <v>11895</v>
      </c>
      <c r="G4034" t="s">
        <v>2484</v>
      </c>
      <c r="H4034">
        <v>1718455373</v>
      </c>
      <c r="I4034" t="s">
        <v>11588</v>
      </c>
      <c r="J4034" t="s">
        <v>11360</v>
      </c>
      <c r="K4034" t="s">
        <v>1402</v>
      </c>
      <c r="L4034" t="s">
        <v>13259</v>
      </c>
      <c r="M4034" t="s">
        <v>13260</v>
      </c>
      <c r="P4034" s="31" t="str">
        <f t="shared" ref="P4034:P4097" si="192">PROPER(G4034&amp;" ("&amp;E4034&amp;")")</f>
        <v>Adarsho Homeo Hall (Dr.Md.Nuruzzaman Promanik)</v>
      </c>
    </row>
    <row r="4035" spans="1:16" hidden="1">
      <c r="A4035" t="str">
        <f t="shared" si="190"/>
        <v>3-528</v>
      </c>
      <c r="B4035">
        <f t="shared" si="191"/>
        <v>3</v>
      </c>
      <c r="C4035">
        <v>528</v>
      </c>
      <c r="D4035" t="s">
        <v>16981</v>
      </c>
      <c r="E4035" t="s">
        <v>6832</v>
      </c>
      <c r="F4035">
        <v>7733</v>
      </c>
      <c r="G4035" t="s">
        <v>6833</v>
      </c>
      <c r="H4035">
        <v>1737664966</v>
      </c>
      <c r="I4035" t="s">
        <v>1311</v>
      </c>
      <c r="J4035" t="s">
        <v>230</v>
      </c>
      <c r="K4035" t="s">
        <v>152</v>
      </c>
      <c r="L4035" t="s">
        <v>6767</v>
      </c>
      <c r="M4035" t="s">
        <v>6767</v>
      </c>
      <c r="P4035" s="31" t="str">
        <f t="shared" si="192"/>
        <v>Adi Ayurbedik Center (Dr:Ab.Rajjak)</v>
      </c>
    </row>
    <row r="4036" spans="1:16" hidden="1">
      <c r="A4036" t="str">
        <f t="shared" si="190"/>
        <v>4-528</v>
      </c>
      <c r="B4036">
        <f t="shared" si="191"/>
        <v>4</v>
      </c>
      <c r="C4036">
        <v>528</v>
      </c>
      <c r="D4036" t="s">
        <v>16981</v>
      </c>
      <c r="E4036" t="s">
        <v>6777</v>
      </c>
      <c r="F4036">
        <v>7692</v>
      </c>
      <c r="G4036" t="s">
        <v>6778</v>
      </c>
      <c r="H4036">
        <v>1713732574</v>
      </c>
      <c r="I4036" t="s">
        <v>1311</v>
      </c>
      <c r="J4036" t="s">
        <v>132</v>
      </c>
      <c r="K4036" t="s">
        <v>152</v>
      </c>
      <c r="L4036" t="s">
        <v>6767</v>
      </c>
      <c r="M4036" t="s">
        <v>6774</v>
      </c>
      <c r="P4036" s="31" t="str">
        <f t="shared" si="192"/>
        <v>Adorsa Homoeo Hall (Dr:Md.Maidul)</v>
      </c>
    </row>
    <row r="4037" spans="1:16" hidden="1">
      <c r="A4037" t="str">
        <f t="shared" si="190"/>
        <v>5-528</v>
      </c>
      <c r="B4037">
        <f t="shared" si="191"/>
        <v>5</v>
      </c>
      <c r="C4037">
        <v>528</v>
      </c>
      <c r="D4037" t="s">
        <v>16981</v>
      </c>
      <c r="E4037" t="s">
        <v>11530</v>
      </c>
      <c r="F4037">
        <v>11096</v>
      </c>
      <c r="G4037" t="s">
        <v>312</v>
      </c>
      <c r="H4037">
        <v>1300704328</v>
      </c>
      <c r="I4037" t="s">
        <v>131</v>
      </c>
      <c r="J4037" t="s">
        <v>397</v>
      </c>
      <c r="K4037" t="s">
        <v>152</v>
      </c>
      <c r="L4037" t="s">
        <v>11531</v>
      </c>
      <c r="M4037" t="s">
        <v>11532</v>
      </c>
      <c r="P4037" s="31" t="str">
        <f t="shared" si="192"/>
        <v>Adorsho Homoeo Hall (Dr.Shamim  Hossain)</v>
      </c>
    </row>
    <row r="4038" spans="1:16" hidden="1">
      <c r="A4038" t="str">
        <f t="shared" si="190"/>
        <v>6-528</v>
      </c>
      <c r="B4038">
        <f t="shared" si="191"/>
        <v>6</v>
      </c>
      <c r="C4038">
        <v>528</v>
      </c>
      <c r="D4038" t="s">
        <v>16981</v>
      </c>
      <c r="E4038" t="s">
        <v>13787</v>
      </c>
      <c r="F4038">
        <v>12128</v>
      </c>
      <c r="G4038" t="s">
        <v>13788</v>
      </c>
      <c r="H4038">
        <v>1722352723</v>
      </c>
      <c r="I4038" t="s">
        <v>11588</v>
      </c>
      <c r="J4038" t="s">
        <v>397</v>
      </c>
      <c r="K4038" t="s">
        <v>1315</v>
      </c>
      <c r="L4038" t="s">
        <v>7974</v>
      </c>
      <c r="M4038" t="s">
        <v>13789</v>
      </c>
      <c r="P4038" s="31" t="str">
        <f t="shared" si="192"/>
        <v>Ahsan Homeo Health Care (Dr.Md. Ahsanul Hassan)</v>
      </c>
    </row>
    <row r="4039" spans="1:16" hidden="1">
      <c r="A4039" t="str">
        <f t="shared" si="190"/>
        <v>7-528</v>
      </c>
      <c r="B4039">
        <f t="shared" si="191"/>
        <v>7</v>
      </c>
      <c r="C4039">
        <v>528</v>
      </c>
      <c r="D4039" t="s">
        <v>16981</v>
      </c>
      <c r="E4039" t="s">
        <v>12432</v>
      </c>
      <c r="F4039">
        <v>11537</v>
      </c>
      <c r="G4039" t="s">
        <v>12433</v>
      </c>
      <c r="H4039">
        <v>1736596601</v>
      </c>
      <c r="I4039" t="s">
        <v>12434</v>
      </c>
      <c r="J4039" t="s">
        <v>10912</v>
      </c>
      <c r="K4039" t="s">
        <v>1315</v>
      </c>
      <c r="L4039" t="s">
        <v>7974</v>
      </c>
      <c r="M4039" t="s">
        <v>12435</v>
      </c>
      <c r="P4039" s="31" t="str">
        <f t="shared" si="192"/>
        <v>Akbar Homeo Chikitsalaya (Dr. Kazi Ijaz Ahmed)</v>
      </c>
    </row>
    <row r="4040" spans="1:16" hidden="1">
      <c r="A4040" t="str">
        <f t="shared" si="190"/>
        <v>8-528</v>
      </c>
      <c r="B4040">
        <f t="shared" si="191"/>
        <v>8</v>
      </c>
      <c r="C4040">
        <v>528</v>
      </c>
      <c r="D4040" t="s">
        <v>16981</v>
      </c>
      <c r="E4040" t="s">
        <v>13263</v>
      </c>
      <c r="F4040">
        <v>11897</v>
      </c>
      <c r="G4040" t="s">
        <v>13264</v>
      </c>
      <c r="H4040">
        <v>1734101697</v>
      </c>
      <c r="I4040" t="s">
        <v>11588</v>
      </c>
      <c r="J4040" t="s">
        <v>11360</v>
      </c>
      <c r="K4040" t="s">
        <v>1402</v>
      </c>
      <c r="L4040" t="s">
        <v>13259</v>
      </c>
      <c r="M4040" t="s">
        <v>13265</v>
      </c>
      <c r="P4040" s="31" t="str">
        <f t="shared" si="192"/>
        <v>Akhiri Homeo Chikitsalaya (Dr.Md.Abdul Siddiki)</v>
      </c>
    </row>
    <row r="4041" spans="1:16" hidden="1">
      <c r="A4041" t="str">
        <f t="shared" si="190"/>
        <v>9-528</v>
      </c>
      <c r="B4041">
        <f t="shared" si="191"/>
        <v>9</v>
      </c>
      <c r="C4041">
        <v>528</v>
      </c>
      <c r="D4041" t="s">
        <v>16981</v>
      </c>
      <c r="E4041" t="s">
        <v>6782</v>
      </c>
      <c r="F4041">
        <v>7696</v>
      </c>
      <c r="G4041" t="s">
        <v>563</v>
      </c>
      <c r="H4041">
        <v>1796410380</v>
      </c>
      <c r="I4041" t="s">
        <v>131</v>
      </c>
      <c r="J4041" t="s">
        <v>132</v>
      </c>
      <c r="K4041" t="s">
        <v>133</v>
      </c>
      <c r="L4041" t="s">
        <v>6767</v>
      </c>
      <c r="M4041" t="s">
        <v>6783</v>
      </c>
      <c r="P4041" s="31" t="str">
        <f t="shared" si="192"/>
        <v>Alif Homoeo Hall (Dr.Md.Bayzid)</v>
      </c>
    </row>
    <row r="4042" spans="1:16" hidden="1">
      <c r="A4042" t="str">
        <f t="shared" si="190"/>
        <v>10-528</v>
      </c>
      <c r="B4042">
        <f t="shared" si="191"/>
        <v>10</v>
      </c>
      <c r="C4042">
        <v>528</v>
      </c>
      <c r="D4042" t="s">
        <v>16981</v>
      </c>
      <c r="E4042" t="s">
        <v>6776</v>
      </c>
      <c r="F4042">
        <v>7691</v>
      </c>
      <c r="G4042" t="s">
        <v>3896</v>
      </c>
      <c r="H4042">
        <v>1705969190</v>
      </c>
      <c r="I4042" t="s">
        <v>1311</v>
      </c>
      <c r="J4042" t="s">
        <v>132</v>
      </c>
      <c r="K4042" t="s">
        <v>152</v>
      </c>
      <c r="L4042" t="s">
        <v>6767</v>
      </c>
      <c r="M4042" t="s">
        <v>6774</v>
      </c>
      <c r="P4042" s="31" t="str">
        <f t="shared" si="192"/>
        <v>All Amin Homoeo Hall (Dr:Ab.Sattar)</v>
      </c>
    </row>
    <row r="4043" spans="1:16" hidden="1">
      <c r="A4043" t="str">
        <f t="shared" si="190"/>
        <v>11-528</v>
      </c>
      <c r="B4043">
        <f t="shared" si="191"/>
        <v>11</v>
      </c>
      <c r="C4043">
        <v>528</v>
      </c>
      <c r="D4043" t="s">
        <v>16981</v>
      </c>
      <c r="E4043" t="s">
        <v>6787</v>
      </c>
      <c r="F4043">
        <v>7700</v>
      </c>
      <c r="G4043" t="s">
        <v>6788</v>
      </c>
      <c r="H4043">
        <v>1709740766</v>
      </c>
      <c r="I4043" t="s">
        <v>1311</v>
      </c>
      <c r="J4043" t="s">
        <v>132</v>
      </c>
      <c r="K4043" t="s">
        <v>152</v>
      </c>
      <c r="L4043" t="s">
        <v>6780</v>
      </c>
      <c r="M4043" t="s">
        <v>6780</v>
      </c>
      <c r="P4043" s="31" t="str">
        <f t="shared" si="192"/>
        <v>Aloka Homoeo Hall (Dr:Nomita Rani)</v>
      </c>
    </row>
    <row r="4044" spans="1:16" hidden="1">
      <c r="A4044" t="str">
        <f t="shared" si="190"/>
        <v>12-528</v>
      </c>
      <c r="B4044">
        <f t="shared" si="191"/>
        <v>12</v>
      </c>
      <c r="C4044">
        <v>528</v>
      </c>
      <c r="D4044" t="s">
        <v>16981</v>
      </c>
      <c r="E4044" t="s">
        <v>12186</v>
      </c>
      <c r="F4044">
        <v>11446</v>
      </c>
      <c r="G4044" t="s">
        <v>12187</v>
      </c>
      <c r="H4044">
        <v>1717016611</v>
      </c>
      <c r="I4044" t="s">
        <v>131</v>
      </c>
      <c r="J4044" t="s">
        <v>306</v>
      </c>
      <c r="K4044" t="s">
        <v>152</v>
      </c>
      <c r="L4044" t="s">
        <v>6791</v>
      </c>
      <c r="M4044" t="s">
        <v>12188</v>
      </c>
      <c r="P4044" s="31" t="str">
        <f t="shared" si="192"/>
        <v>Anisur Homoeo Hall   (Dr. Md Anisur Rahaman )</v>
      </c>
    </row>
    <row r="4045" spans="1:16" hidden="1">
      <c r="A4045" t="str">
        <f t="shared" si="190"/>
        <v>13-528</v>
      </c>
      <c r="B4045">
        <f t="shared" si="191"/>
        <v>13</v>
      </c>
      <c r="C4045">
        <v>528</v>
      </c>
      <c r="D4045" t="s">
        <v>16981</v>
      </c>
      <c r="E4045" t="s">
        <v>6765</v>
      </c>
      <c r="F4045">
        <v>7687</v>
      </c>
      <c r="G4045" t="s">
        <v>6766</v>
      </c>
      <c r="H4045">
        <v>1727661431</v>
      </c>
      <c r="I4045" t="s">
        <v>6762</v>
      </c>
      <c r="J4045" t="s">
        <v>132</v>
      </c>
      <c r="K4045" t="s">
        <v>138</v>
      </c>
      <c r="L4045" t="s">
        <v>6767</v>
      </c>
      <c r="M4045" t="s">
        <v>6768</v>
      </c>
      <c r="P4045" s="31" t="str">
        <f t="shared" si="192"/>
        <v>Anoara Homoeo Hall (Dr:H.L Hitlu)</v>
      </c>
    </row>
    <row r="4046" spans="1:16" hidden="1">
      <c r="A4046" t="str">
        <f t="shared" si="190"/>
        <v>14-528</v>
      </c>
      <c r="B4046">
        <f t="shared" si="191"/>
        <v>14</v>
      </c>
      <c r="C4046">
        <v>528</v>
      </c>
      <c r="D4046" t="s">
        <v>16981</v>
      </c>
      <c r="E4046" t="s">
        <v>11358</v>
      </c>
      <c r="F4046">
        <v>11003</v>
      </c>
      <c r="G4046" t="s">
        <v>11359</v>
      </c>
      <c r="H4046">
        <v>1731291815</v>
      </c>
      <c r="I4046" t="s">
        <v>131</v>
      </c>
      <c r="J4046" t="s">
        <v>11360</v>
      </c>
      <c r="K4046" t="s">
        <v>138</v>
      </c>
      <c r="L4046" t="s">
        <v>11361</v>
      </c>
      <c r="M4046" t="s">
        <v>11361</v>
      </c>
      <c r="N4046" t="s">
        <v>1315</v>
      </c>
      <c r="O4046" t="s">
        <v>16650</v>
      </c>
      <c r="P4046" s="31" t="str">
        <f t="shared" si="192"/>
        <v>Antaj Homoeo Hall (Dr.Arsadul Bari)</v>
      </c>
    </row>
    <row r="4047" spans="1:16" hidden="1">
      <c r="A4047" t="str">
        <f t="shared" si="190"/>
        <v>15-528</v>
      </c>
      <c r="B4047">
        <f t="shared" si="191"/>
        <v>15</v>
      </c>
      <c r="C4047">
        <v>528</v>
      </c>
      <c r="D4047" t="s">
        <v>16981</v>
      </c>
      <c r="E4047" t="s">
        <v>6807</v>
      </c>
      <c r="F4047">
        <v>7712</v>
      </c>
      <c r="G4047" t="s">
        <v>1772</v>
      </c>
      <c r="H4047">
        <v>1916855577</v>
      </c>
      <c r="I4047" t="s">
        <v>1311</v>
      </c>
      <c r="J4047" t="s">
        <v>397</v>
      </c>
      <c r="K4047" t="s">
        <v>152</v>
      </c>
      <c r="L4047" t="s">
        <v>6780</v>
      </c>
      <c r="M4047" t="s">
        <v>6808</v>
      </c>
      <c r="P4047" s="31" t="str">
        <f t="shared" si="192"/>
        <v>Aroggo Homoeo Hall (Dr:Muktar Hussain)</v>
      </c>
    </row>
    <row r="4048" spans="1:16" hidden="1">
      <c r="A4048" t="str">
        <f t="shared" si="190"/>
        <v>16-528</v>
      </c>
      <c r="B4048">
        <f t="shared" si="191"/>
        <v>16</v>
      </c>
      <c r="C4048">
        <v>528</v>
      </c>
      <c r="D4048" t="s">
        <v>16981</v>
      </c>
      <c r="E4048" t="s">
        <v>13336</v>
      </c>
      <c r="F4048">
        <v>11927</v>
      </c>
      <c r="G4048" t="s">
        <v>13337</v>
      </c>
      <c r="H4048">
        <v>1913800904</v>
      </c>
      <c r="I4048" t="s">
        <v>11588</v>
      </c>
      <c r="J4048" t="s">
        <v>9009</v>
      </c>
      <c r="K4048" t="s">
        <v>1402</v>
      </c>
      <c r="L4048" t="s">
        <v>13338</v>
      </c>
      <c r="M4048" t="s">
        <v>13339</v>
      </c>
      <c r="P4048" s="31" t="str">
        <f t="shared" si="192"/>
        <v>Asif Homeo Hall (Dr.Md. Rezaul Hok)</v>
      </c>
    </row>
    <row r="4049" spans="1:16" hidden="1">
      <c r="A4049" t="str">
        <f t="shared" si="190"/>
        <v>17-528</v>
      </c>
      <c r="B4049">
        <f t="shared" si="191"/>
        <v>17</v>
      </c>
      <c r="C4049">
        <v>528</v>
      </c>
      <c r="D4049" t="s">
        <v>16981</v>
      </c>
      <c r="E4049" t="s">
        <v>6797</v>
      </c>
      <c r="F4049">
        <v>7706</v>
      </c>
      <c r="G4049" t="s">
        <v>6798</v>
      </c>
      <c r="H4049">
        <v>1737202060</v>
      </c>
      <c r="I4049" t="s">
        <v>1311</v>
      </c>
      <c r="J4049" t="s">
        <v>172</v>
      </c>
      <c r="K4049">
        <v>0</v>
      </c>
      <c r="L4049" t="s">
        <v>6799</v>
      </c>
      <c r="M4049" t="s">
        <v>6799</v>
      </c>
      <c r="P4049" s="31" t="str">
        <f t="shared" si="192"/>
        <v>As-Sefa Homoeo Hall (Dr: Wahedul Islam)</v>
      </c>
    </row>
    <row r="4050" spans="1:16" hidden="1">
      <c r="A4050" t="str">
        <f t="shared" si="190"/>
        <v>18-528</v>
      </c>
      <c r="B4050">
        <f t="shared" si="191"/>
        <v>18</v>
      </c>
      <c r="C4050">
        <v>528</v>
      </c>
      <c r="D4050" t="s">
        <v>16981</v>
      </c>
      <c r="E4050" t="s">
        <v>13330</v>
      </c>
      <c r="F4050">
        <v>11925</v>
      </c>
      <c r="G4050" t="s">
        <v>13331</v>
      </c>
      <c r="H4050">
        <v>1309643060</v>
      </c>
      <c r="I4050" t="s">
        <v>11588</v>
      </c>
      <c r="J4050" t="s">
        <v>397</v>
      </c>
      <c r="K4050" t="s">
        <v>152</v>
      </c>
      <c r="L4050" t="s">
        <v>7974</v>
      </c>
      <c r="M4050" t="s">
        <v>12435</v>
      </c>
      <c r="N4050" t="s">
        <v>1315</v>
      </c>
      <c r="O4050" t="s">
        <v>15114</v>
      </c>
      <c r="P4050" s="31" t="str">
        <f t="shared" si="192"/>
        <v>Assifa Homeo Hall (Dr.Md. Balaeat Hussain)</v>
      </c>
    </row>
    <row r="4051" spans="1:16" hidden="1">
      <c r="A4051" t="str">
        <f t="shared" si="190"/>
        <v>19-528</v>
      </c>
      <c r="B4051">
        <f t="shared" si="191"/>
        <v>19</v>
      </c>
      <c r="C4051">
        <v>528</v>
      </c>
      <c r="D4051" t="s">
        <v>16981</v>
      </c>
      <c r="E4051" t="s">
        <v>6838</v>
      </c>
      <c r="F4051">
        <v>7736</v>
      </c>
      <c r="G4051" t="s">
        <v>6839</v>
      </c>
      <c r="H4051">
        <v>1757972888</v>
      </c>
      <c r="I4051" t="s">
        <v>1311</v>
      </c>
      <c r="J4051" t="s">
        <v>230</v>
      </c>
      <c r="K4051" t="s">
        <v>152</v>
      </c>
      <c r="L4051" t="s">
        <v>6837</v>
      </c>
      <c r="M4051" t="s">
        <v>6834</v>
      </c>
      <c r="P4051" s="31" t="str">
        <f t="shared" si="192"/>
        <v>Atik Homoeo Hall (Dr:Amdadul Haque)</v>
      </c>
    </row>
    <row r="4052" spans="1:16" hidden="1">
      <c r="A4052" t="str">
        <f t="shared" si="190"/>
        <v>20-528</v>
      </c>
      <c r="B4052">
        <f t="shared" si="191"/>
        <v>20</v>
      </c>
      <c r="C4052">
        <v>528</v>
      </c>
      <c r="D4052" t="s">
        <v>16981</v>
      </c>
      <c r="E4052" t="s">
        <v>9276</v>
      </c>
      <c r="F4052">
        <v>9682</v>
      </c>
      <c r="G4052" t="s">
        <v>9277</v>
      </c>
      <c r="H4052">
        <v>1718695680</v>
      </c>
      <c r="I4052" t="s">
        <v>1311</v>
      </c>
      <c r="J4052" t="s">
        <v>306</v>
      </c>
      <c r="K4052" t="s">
        <v>138</v>
      </c>
      <c r="L4052" t="s">
        <v>9271</v>
      </c>
      <c r="M4052" t="s">
        <v>9278</v>
      </c>
      <c r="P4052" s="31" t="str">
        <f t="shared" si="192"/>
        <v>Ayesa Homoeo Hall (Dr:Mokarrom Hussain)</v>
      </c>
    </row>
    <row r="4053" spans="1:16" hidden="1">
      <c r="A4053" t="str">
        <f t="shared" si="190"/>
        <v>21-528</v>
      </c>
      <c r="B4053">
        <f t="shared" si="191"/>
        <v>21</v>
      </c>
      <c r="C4053">
        <v>528</v>
      </c>
      <c r="D4053" t="s">
        <v>16981</v>
      </c>
      <c r="E4053" t="s">
        <v>6825</v>
      </c>
      <c r="F4053">
        <v>7729</v>
      </c>
      <c r="G4053" t="s">
        <v>6826</v>
      </c>
      <c r="H4053">
        <v>1733876599</v>
      </c>
      <c r="I4053" t="s">
        <v>1311</v>
      </c>
      <c r="J4053" t="s">
        <v>230</v>
      </c>
      <c r="K4053" t="s">
        <v>138</v>
      </c>
      <c r="L4053" t="s">
        <v>6767</v>
      </c>
      <c r="M4053" t="s">
        <v>6820</v>
      </c>
      <c r="P4053" s="31" t="str">
        <f t="shared" si="192"/>
        <v>B.M Homoeo Hall (Dr:Mahabub Alom)</v>
      </c>
    </row>
    <row r="4054" spans="1:16" hidden="1">
      <c r="A4054" t="str">
        <f t="shared" si="190"/>
        <v>22-528</v>
      </c>
      <c r="B4054">
        <f t="shared" si="191"/>
        <v>22</v>
      </c>
      <c r="C4054">
        <v>528</v>
      </c>
      <c r="D4054" t="s">
        <v>16981</v>
      </c>
      <c r="E4054" t="s">
        <v>12798</v>
      </c>
      <c r="F4054">
        <v>11699</v>
      </c>
      <c r="G4054" t="s">
        <v>12799</v>
      </c>
      <c r="H4054">
        <v>1776105354</v>
      </c>
      <c r="I4054" t="s">
        <v>12800</v>
      </c>
      <c r="J4054" t="s">
        <v>132</v>
      </c>
      <c r="K4054" t="s">
        <v>11942</v>
      </c>
      <c r="L4054" t="s">
        <v>4799</v>
      </c>
      <c r="M4054" t="s">
        <v>12801</v>
      </c>
      <c r="P4054" s="31" t="str">
        <f t="shared" si="192"/>
        <v>Babul Homeo Holl (Dr.Md.Babul Alom)</v>
      </c>
    </row>
    <row r="4055" spans="1:16" hidden="1">
      <c r="A4055" t="str">
        <f t="shared" si="190"/>
        <v>23-528</v>
      </c>
      <c r="B4055">
        <f t="shared" si="191"/>
        <v>23</v>
      </c>
      <c r="C4055">
        <v>528</v>
      </c>
      <c r="D4055" t="s">
        <v>16981</v>
      </c>
      <c r="E4055" t="s">
        <v>6847</v>
      </c>
      <c r="F4055">
        <v>7748</v>
      </c>
      <c r="G4055" t="s">
        <v>6848</v>
      </c>
      <c r="H4055">
        <v>1714659430</v>
      </c>
      <c r="I4055" t="s">
        <v>1311</v>
      </c>
      <c r="J4055" t="s">
        <v>274</v>
      </c>
      <c r="K4055" t="s">
        <v>152</v>
      </c>
      <c r="L4055" t="s">
        <v>3858</v>
      </c>
      <c r="M4055" t="s">
        <v>6804</v>
      </c>
      <c r="P4055" s="31" t="str">
        <f t="shared" si="192"/>
        <v>Bagura Homoeo Hall (Dr:Fuad Ahmmed)</v>
      </c>
    </row>
    <row r="4056" spans="1:16" hidden="1">
      <c r="A4056" t="str">
        <f t="shared" si="190"/>
        <v>24-528</v>
      </c>
      <c r="B4056">
        <f t="shared" si="191"/>
        <v>24</v>
      </c>
      <c r="C4056">
        <v>528</v>
      </c>
      <c r="D4056" t="s">
        <v>16981</v>
      </c>
      <c r="E4056" t="s">
        <v>6851</v>
      </c>
      <c r="F4056">
        <v>7754</v>
      </c>
      <c r="G4056" t="s">
        <v>6852</v>
      </c>
      <c r="H4056">
        <v>1792404044</v>
      </c>
      <c r="I4056" t="s">
        <v>1311</v>
      </c>
      <c r="J4056" t="s">
        <v>274</v>
      </c>
      <c r="K4056" t="s">
        <v>133</v>
      </c>
      <c r="L4056" t="s">
        <v>3858</v>
      </c>
      <c r="M4056" t="s">
        <v>6853</v>
      </c>
      <c r="P4056" s="31" t="str">
        <f t="shared" si="192"/>
        <v>Bagura Unani Hall (Dr.Billal Hossain)</v>
      </c>
    </row>
    <row r="4057" spans="1:16" hidden="1">
      <c r="A4057" t="str">
        <f t="shared" si="190"/>
        <v>25-528</v>
      </c>
      <c r="B4057">
        <f t="shared" si="191"/>
        <v>25</v>
      </c>
      <c r="C4057">
        <v>528</v>
      </c>
      <c r="D4057" t="s">
        <v>16981</v>
      </c>
      <c r="E4057" t="s">
        <v>6772</v>
      </c>
      <c r="F4057">
        <v>7689</v>
      </c>
      <c r="G4057" t="s">
        <v>6773</v>
      </c>
      <c r="H4057">
        <v>1755356999</v>
      </c>
      <c r="I4057" t="s">
        <v>1311</v>
      </c>
      <c r="J4057" t="s">
        <v>132</v>
      </c>
      <c r="K4057" t="s">
        <v>152</v>
      </c>
      <c r="L4057" t="s">
        <v>6767</v>
      </c>
      <c r="M4057" t="s">
        <v>6774</v>
      </c>
      <c r="P4057" s="31" t="str">
        <f t="shared" si="192"/>
        <v>Bakul Homoeo Hall (Dr:Rejaul Islam)</v>
      </c>
    </row>
    <row r="4058" spans="1:16" hidden="1">
      <c r="A4058" t="str">
        <f t="shared" si="190"/>
        <v>26-528</v>
      </c>
      <c r="B4058">
        <f t="shared" si="191"/>
        <v>26</v>
      </c>
      <c r="C4058">
        <v>528</v>
      </c>
      <c r="D4058" t="s">
        <v>16981</v>
      </c>
      <c r="E4058" t="s">
        <v>13475</v>
      </c>
      <c r="F4058">
        <v>11989</v>
      </c>
      <c r="G4058" t="s">
        <v>13476</v>
      </c>
      <c r="H4058">
        <v>1735331193</v>
      </c>
      <c r="I4058" t="s">
        <v>131</v>
      </c>
      <c r="J4058" t="s">
        <v>11352</v>
      </c>
      <c r="K4058" t="s">
        <v>152</v>
      </c>
      <c r="L4058" t="s">
        <v>13477</v>
      </c>
      <c r="M4058" t="s">
        <v>6837</v>
      </c>
      <c r="P4058" s="31" t="str">
        <f t="shared" si="192"/>
        <v>Bindu Homoeo Holl (Dr.Biplob Sutrodor)</v>
      </c>
    </row>
    <row r="4059" spans="1:16" hidden="1">
      <c r="A4059" t="str">
        <f t="shared" si="190"/>
        <v>27-528</v>
      </c>
      <c r="B4059">
        <f t="shared" si="191"/>
        <v>27</v>
      </c>
      <c r="C4059">
        <v>528</v>
      </c>
      <c r="D4059" t="s">
        <v>16981</v>
      </c>
      <c r="E4059" t="s">
        <v>18603</v>
      </c>
      <c r="F4059">
        <v>12131</v>
      </c>
      <c r="G4059" t="s">
        <v>13796</v>
      </c>
      <c r="H4059">
        <v>1717521507</v>
      </c>
      <c r="I4059" t="s">
        <v>13000</v>
      </c>
      <c r="J4059" t="s">
        <v>10912</v>
      </c>
      <c r="K4059" t="s">
        <v>1315</v>
      </c>
      <c r="L4059" t="s">
        <v>7974</v>
      </c>
      <c r="M4059" t="s">
        <v>13789</v>
      </c>
      <c r="P4059" s="31" t="str">
        <f t="shared" si="192"/>
        <v>Bismillah Homeo Clinic (Dr. S M Hafizur Rahman)</v>
      </c>
    </row>
    <row r="4060" spans="1:16" hidden="1">
      <c r="A4060" t="str">
        <f t="shared" si="190"/>
        <v>28-528</v>
      </c>
      <c r="B4060">
        <f t="shared" si="191"/>
        <v>28</v>
      </c>
      <c r="C4060">
        <v>528</v>
      </c>
      <c r="D4060" t="s">
        <v>16981</v>
      </c>
      <c r="E4060" t="s">
        <v>6800</v>
      </c>
      <c r="F4060">
        <v>7707</v>
      </c>
      <c r="G4060" t="s">
        <v>460</v>
      </c>
      <c r="H4060">
        <v>1717521507</v>
      </c>
      <c r="I4060" t="s">
        <v>1311</v>
      </c>
      <c r="J4060" t="s">
        <v>172</v>
      </c>
      <c r="K4060" t="s">
        <v>133</v>
      </c>
      <c r="L4060" t="s">
        <v>6799</v>
      </c>
      <c r="M4060" t="s">
        <v>6799</v>
      </c>
      <c r="P4060" s="31" t="str">
        <f t="shared" si="192"/>
        <v>Bismillah Homoeo Hall (Dr:S.M Hafijur)</v>
      </c>
    </row>
    <row r="4061" spans="1:16" hidden="1">
      <c r="A4061" t="str">
        <f t="shared" si="190"/>
        <v>29-528</v>
      </c>
      <c r="B4061">
        <f t="shared" si="191"/>
        <v>29</v>
      </c>
      <c r="C4061">
        <v>528</v>
      </c>
      <c r="D4061" t="s">
        <v>16981</v>
      </c>
      <c r="E4061" t="s">
        <v>13005</v>
      </c>
      <c r="F4061">
        <v>11784</v>
      </c>
      <c r="G4061" t="s">
        <v>13006</v>
      </c>
      <c r="H4061">
        <v>1716792193</v>
      </c>
      <c r="I4061" t="s">
        <v>11588</v>
      </c>
      <c r="J4061" t="s">
        <v>397</v>
      </c>
      <c r="K4061" t="s">
        <v>11942</v>
      </c>
      <c r="L4061" t="s">
        <v>12813</v>
      </c>
      <c r="M4061" t="s">
        <v>4799</v>
      </c>
      <c r="P4061" s="31" t="str">
        <f t="shared" si="192"/>
        <v>Chistiya Homeo Holl (Dr.Md.Hifzul Bari Chaudhari)</v>
      </c>
    </row>
    <row r="4062" spans="1:16" hidden="1">
      <c r="A4062" t="str">
        <f t="shared" si="190"/>
        <v>30-528</v>
      </c>
      <c r="B4062">
        <f t="shared" si="191"/>
        <v>30</v>
      </c>
      <c r="C4062">
        <v>528</v>
      </c>
      <c r="D4062" t="s">
        <v>16981</v>
      </c>
      <c r="E4062" t="s">
        <v>14895</v>
      </c>
      <c r="F4062">
        <v>12697</v>
      </c>
      <c r="G4062" t="s">
        <v>14896</v>
      </c>
      <c r="H4062">
        <v>1736293113</v>
      </c>
      <c r="I4062" t="s">
        <v>11588</v>
      </c>
      <c r="J4062" t="s">
        <v>172</v>
      </c>
      <c r="K4062" t="s">
        <v>1402</v>
      </c>
      <c r="L4062" t="s">
        <v>12813</v>
      </c>
      <c r="M4062" t="s">
        <v>14897</v>
      </c>
      <c r="P4062" s="31" t="str">
        <f t="shared" si="192"/>
        <v>Dada Nati Homeo Hall (Dr.Aminul Islam Nazmul)</v>
      </c>
    </row>
    <row r="4063" spans="1:16" hidden="1">
      <c r="A4063" t="str">
        <f t="shared" si="190"/>
        <v>31-528</v>
      </c>
      <c r="B4063">
        <f t="shared" si="191"/>
        <v>31</v>
      </c>
      <c r="C4063">
        <v>528</v>
      </c>
      <c r="D4063" t="s">
        <v>16981</v>
      </c>
      <c r="E4063" t="s">
        <v>13681</v>
      </c>
      <c r="F4063">
        <v>12075</v>
      </c>
      <c r="G4063" t="s">
        <v>13682</v>
      </c>
      <c r="H4063">
        <v>1920437735</v>
      </c>
      <c r="I4063" t="s">
        <v>11588</v>
      </c>
      <c r="J4063" t="s">
        <v>10912</v>
      </c>
      <c r="K4063" t="s">
        <v>1315</v>
      </c>
      <c r="L4063" t="s">
        <v>13672</v>
      </c>
      <c r="M4063" t="s">
        <v>13680</v>
      </c>
      <c r="P4063" s="31" t="str">
        <f t="shared" si="192"/>
        <v>Dalim Homeo Pharmacy (Dr.Md. Dalim )</v>
      </c>
    </row>
    <row r="4064" spans="1:16" hidden="1">
      <c r="A4064" t="str">
        <f t="shared" si="190"/>
        <v>32-528</v>
      </c>
      <c r="B4064">
        <f t="shared" si="191"/>
        <v>32</v>
      </c>
      <c r="C4064">
        <v>528</v>
      </c>
      <c r="D4064" t="s">
        <v>16981</v>
      </c>
      <c r="E4064" t="s">
        <v>12815</v>
      </c>
      <c r="F4064">
        <v>11704</v>
      </c>
      <c r="G4064" t="s">
        <v>12816</v>
      </c>
      <c r="H4064">
        <v>1713769586</v>
      </c>
      <c r="I4064" t="s">
        <v>11588</v>
      </c>
      <c r="J4064" t="s">
        <v>10900</v>
      </c>
      <c r="K4064" t="s">
        <v>11942</v>
      </c>
      <c r="L4064" t="s">
        <v>12817</v>
      </c>
      <c r="M4064" t="s">
        <v>12818</v>
      </c>
      <c r="P4064" s="31" t="str">
        <f t="shared" si="192"/>
        <v>Debendro Nath Homeo Holl (Shri Shishir Sundro Das)</v>
      </c>
    </row>
    <row r="4065" spans="1:16" hidden="1">
      <c r="A4065" t="str">
        <f t="shared" si="190"/>
        <v>33-528</v>
      </c>
      <c r="B4065">
        <f t="shared" si="191"/>
        <v>33</v>
      </c>
      <c r="C4065">
        <v>528</v>
      </c>
      <c r="D4065" t="s">
        <v>16981</v>
      </c>
      <c r="E4065" t="s">
        <v>12388</v>
      </c>
      <c r="F4065">
        <v>11521</v>
      </c>
      <c r="G4065" t="s">
        <v>12389</v>
      </c>
      <c r="H4065">
        <v>1711484185</v>
      </c>
      <c r="I4065" t="s">
        <v>1311</v>
      </c>
      <c r="J4065" t="s">
        <v>12390</v>
      </c>
      <c r="K4065" t="s">
        <v>1315</v>
      </c>
      <c r="L4065" t="s">
        <v>7974</v>
      </c>
      <c r="M4065" t="s">
        <v>12391</v>
      </c>
      <c r="P4065" s="31" t="str">
        <f t="shared" si="192"/>
        <v>Deewon Homoeo Pharmacy (Dr.Md. Nobinur Rahman Deewan)</v>
      </c>
    </row>
    <row r="4066" spans="1:16" hidden="1">
      <c r="A4066" t="str">
        <f t="shared" si="190"/>
        <v>34-528</v>
      </c>
      <c r="B4066">
        <f t="shared" si="191"/>
        <v>34</v>
      </c>
      <c r="C4066">
        <v>528</v>
      </c>
      <c r="D4066" t="s">
        <v>16981</v>
      </c>
      <c r="E4066" t="s">
        <v>12808</v>
      </c>
      <c r="F4066">
        <v>11702</v>
      </c>
      <c r="G4066" t="s">
        <v>12809</v>
      </c>
      <c r="H4066">
        <v>1725543538</v>
      </c>
      <c r="I4066" t="s">
        <v>12800</v>
      </c>
      <c r="J4066" t="s">
        <v>230</v>
      </c>
      <c r="K4066" t="s">
        <v>1315</v>
      </c>
      <c r="L4066" t="s">
        <v>12806</v>
      </c>
      <c r="M4066" t="s">
        <v>12807</v>
      </c>
      <c r="P4066" s="31" t="str">
        <f t="shared" si="192"/>
        <v>Delower Homeo Holl (Dr.Md.Delower Hosen)</v>
      </c>
    </row>
    <row r="4067" spans="1:16" hidden="1">
      <c r="A4067" t="str">
        <f t="shared" si="190"/>
        <v>35-528</v>
      </c>
      <c r="B4067">
        <f t="shared" si="191"/>
        <v>35</v>
      </c>
      <c r="C4067">
        <v>528</v>
      </c>
      <c r="D4067" t="s">
        <v>16981</v>
      </c>
      <c r="E4067" t="s">
        <v>13266</v>
      </c>
      <c r="F4067">
        <v>11898</v>
      </c>
      <c r="G4067" t="s">
        <v>13267</v>
      </c>
      <c r="H4067">
        <v>1917846660</v>
      </c>
      <c r="I4067" t="s">
        <v>12800</v>
      </c>
      <c r="J4067" t="s">
        <v>11360</v>
      </c>
      <c r="K4067" t="s">
        <v>1315</v>
      </c>
      <c r="L4067" t="s">
        <v>13259</v>
      </c>
      <c r="M4067" t="s">
        <v>13260</v>
      </c>
      <c r="P4067" s="31" t="str">
        <f t="shared" si="192"/>
        <v>Dulal Homeo Hall (Dr.Dulal Chandra)</v>
      </c>
    </row>
    <row r="4068" spans="1:16" hidden="1">
      <c r="A4068" t="str">
        <f t="shared" si="190"/>
        <v>36-528</v>
      </c>
      <c r="B4068">
        <f t="shared" si="191"/>
        <v>36</v>
      </c>
      <c r="C4068">
        <v>528</v>
      </c>
      <c r="D4068" t="s">
        <v>16981</v>
      </c>
      <c r="E4068" t="s">
        <v>6784</v>
      </c>
      <c r="F4068">
        <v>7698</v>
      </c>
      <c r="G4068" t="s">
        <v>6785</v>
      </c>
      <c r="H4068">
        <v>1754380188</v>
      </c>
      <c r="I4068" t="s">
        <v>131</v>
      </c>
      <c r="J4068" t="s">
        <v>132</v>
      </c>
      <c r="K4068" t="s">
        <v>152</v>
      </c>
      <c r="L4068" t="s">
        <v>6767</v>
      </c>
      <c r="M4068" t="s">
        <v>6786</v>
      </c>
      <c r="P4068" s="31" t="str">
        <f t="shared" si="192"/>
        <v>Enam Homoeo Hall (Dr.Mahabub Alom)</v>
      </c>
    </row>
    <row r="4069" spans="1:16" hidden="1">
      <c r="A4069" t="str">
        <f t="shared" si="190"/>
        <v>37-528</v>
      </c>
      <c r="B4069">
        <f t="shared" si="191"/>
        <v>37</v>
      </c>
      <c r="C4069">
        <v>528</v>
      </c>
      <c r="D4069" t="s">
        <v>16981</v>
      </c>
      <c r="E4069" t="s">
        <v>13741</v>
      </c>
      <c r="F4069">
        <v>12107</v>
      </c>
      <c r="G4069" t="s">
        <v>2249</v>
      </c>
      <c r="H4069">
        <v>1723125196</v>
      </c>
      <c r="I4069" t="s">
        <v>11588</v>
      </c>
      <c r="J4069" t="s">
        <v>172</v>
      </c>
      <c r="K4069" t="s">
        <v>1315</v>
      </c>
      <c r="L4069" t="s">
        <v>12817</v>
      </c>
      <c r="M4069" t="s">
        <v>13742</v>
      </c>
      <c r="P4069" s="31" t="str">
        <f t="shared" si="192"/>
        <v>Fatema Homeo Hall (Dr.Md.Humaion Kabir)</v>
      </c>
    </row>
    <row r="4070" spans="1:16" hidden="1">
      <c r="A4070" t="str">
        <f t="shared" si="190"/>
        <v>38-528</v>
      </c>
      <c r="B4070">
        <f t="shared" si="191"/>
        <v>38</v>
      </c>
      <c r="C4070">
        <v>528</v>
      </c>
      <c r="D4070" t="s">
        <v>16981</v>
      </c>
      <c r="E4070" t="s">
        <v>6801</v>
      </c>
      <c r="F4070">
        <v>7708</v>
      </c>
      <c r="G4070" t="s">
        <v>1281</v>
      </c>
      <c r="H4070">
        <v>1723125196</v>
      </c>
      <c r="I4070" t="s">
        <v>1311</v>
      </c>
      <c r="J4070" t="s">
        <v>172</v>
      </c>
      <c r="K4070" t="s">
        <v>133</v>
      </c>
      <c r="L4070" t="s">
        <v>6791</v>
      </c>
      <c r="M4070" t="s">
        <v>6792</v>
      </c>
      <c r="P4070" s="31" t="str">
        <f t="shared" si="192"/>
        <v>Fatema Homoeo Hall (Dr:Humayun Rasid)</v>
      </c>
    </row>
    <row r="4071" spans="1:16" hidden="1">
      <c r="A4071" t="str">
        <f t="shared" si="190"/>
        <v>39-528</v>
      </c>
      <c r="B4071">
        <f t="shared" si="191"/>
        <v>39</v>
      </c>
      <c r="C4071">
        <v>528</v>
      </c>
      <c r="D4071" t="s">
        <v>16981</v>
      </c>
      <c r="E4071" t="s">
        <v>9270</v>
      </c>
      <c r="F4071">
        <v>9680</v>
      </c>
      <c r="G4071" t="s">
        <v>1281</v>
      </c>
      <c r="H4071">
        <v>1715367789</v>
      </c>
      <c r="I4071" t="s">
        <v>6762</v>
      </c>
      <c r="J4071" t="s">
        <v>306</v>
      </c>
      <c r="K4071" t="s">
        <v>138</v>
      </c>
      <c r="L4071" t="s">
        <v>9271</v>
      </c>
      <c r="M4071" t="s">
        <v>9272</v>
      </c>
      <c r="P4071" s="31" t="str">
        <f t="shared" si="192"/>
        <v>Fatema Homoeo Hall (Dr:Nurul Haque)</v>
      </c>
    </row>
    <row r="4072" spans="1:16" hidden="1">
      <c r="A4072" t="str">
        <f t="shared" si="190"/>
        <v>40-528</v>
      </c>
      <c r="B4072">
        <f t="shared" si="191"/>
        <v>40</v>
      </c>
      <c r="C4072">
        <v>528</v>
      </c>
      <c r="D4072" t="s">
        <v>16981</v>
      </c>
      <c r="E4072" t="s">
        <v>3923</v>
      </c>
      <c r="F4072">
        <v>7710</v>
      </c>
      <c r="G4072" t="s">
        <v>6805</v>
      </c>
      <c r="H4072">
        <v>1724626384</v>
      </c>
      <c r="I4072" t="s">
        <v>6762</v>
      </c>
      <c r="J4072" t="s">
        <v>397</v>
      </c>
      <c r="K4072" t="s">
        <v>133</v>
      </c>
      <c r="L4072" t="s">
        <v>6780</v>
      </c>
      <c r="M4072" t="s">
        <v>6806</v>
      </c>
      <c r="P4072" s="31" t="str">
        <f t="shared" si="192"/>
        <v>Fulbari Homoeo Center (Dr:Sirajul Islam)</v>
      </c>
    </row>
    <row r="4073" spans="1:16" hidden="1">
      <c r="A4073" t="str">
        <f t="shared" si="190"/>
        <v>41-528</v>
      </c>
      <c r="B4073">
        <f t="shared" si="191"/>
        <v>41</v>
      </c>
      <c r="C4073">
        <v>528</v>
      </c>
      <c r="D4073" t="s">
        <v>16981</v>
      </c>
      <c r="E4073" t="s">
        <v>13678</v>
      </c>
      <c r="F4073">
        <v>12074</v>
      </c>
      <c r="G4073" t="s">
        <v>13679</v>
      </c>
      <c r="H4073">
        <v>1710629517</v>
      </c>
      <c r="I4073" t="s">
        <v>11588</v>
      </c>
      <c r="J4073" t="s">
        <v>9009</v>
      </c>
      <c r="K4073" t="s">
        <v>1402</v>
      </c>
      <c r="L4073" t="s">
        <v>13672</v>
      </c>
      <c r="M4073" t="s">
        <v>13680</v>
      </c>
      <c r="P4073" s="31" t="str">
        <f t="shared" si="192"/>
        <v>Ganim Homeo Centre (Dr.Md.Musa Harun)</v>
      </c>
    </row>
    <row r="4074" spans="1:16" hidden="1">
      <c r="A4074" t="str">
        <f t="shared" si="190"/>
        <v>42-528</v>
      </c>
      <c r="B4074">
        <f t="shared" si="191"/>
        <v>42</v>
      </c>
      <c r="C4074">
        <v>528</v>
      </c>
      <c r="D4074" t="s">
        <v>16981</v>
      </c>
      <c r="E4074" t="s">
        <v>13261</v>
      </c>
      <c r="F4074">
        <v>11896</v>
      </c>
      <c r="G4074" t="s">
        <v>13262</v>
      </c>
      <c r="H4074">
        <v>1789916562</v>
      </c>
      <c r="I4074" t="s">
        <v>11588</v>
      </c>
      <c r="J4074" t="s">
        <v>11360</v>
      </c>
      <c r="K4074" t="s">
        <v>1315</v>
      </c>
      <c r="L4074" t="s">
        <v>13259</v>
      </c>
      <c r="M4074" t="s">
        <v>13260</v>
      </c>
      <c r="P4074" s="31" t="str">
        <f t="shared" si="192"/>
        <v>Golam Homeo Holl (Dr.Md.Golam Rabbani)</v>
      </c>
    </row>
    <row r="4075" spans="1:16" hidden="1">
      <c r="A4075" t="str">
        <f t="shared" si="190"/>
        <v>43-528</v>
      </c>
      <c r="B4075">
        <f t="shared" si="191"/>
        <v>43</v>
      </c>
      <c r="C4075">
        <v>528</v>
      </c>
      <c r="D4075" t="s">
        <v>16981</v>
      </c>
      <c r="E4075" t="s">
        <v>12383</v>
      </c>
      <c r="F4075">
        <v>11520</v>
      </c>
      <c r="G4075" t="s">
        <v>12384</v>
      </c>
      <c r="H4075">
        <v>1717517243</v>
      </c>
      <c r="I4075" t="s">
        <v>12385</v>
      </c>
      <c r="J4075" t="s">
        <v>10924</v>
      </c>
      <c r="K4075" t="s">
        <v>1402</v>
      </c>
      <c r="L4075" t="s">
        <v>12386</v>
      </c>
      <c r="M4075" t="s">
        <v>12387</v>
      </c>
      <c r="P4075" s="31" t="str">
        <f t="shared" si="192"/>
        <v>Gulzar Homoeo Pharmacy (Dr. Gulzar Rahman)</v>
      </c>
    </row>
    <row r="4076" spans="1:16" hidden="1">
      <c r="A4076" t="str">
        <f t="shared" si="190"/>
        <v>44-528</v>
      </c>
      <c r="B4076">
        <f t="shared" si="191"/>
        <v>44</v>
      </c>
      <c r="C4076">
        <v>528</v>
      </c>
      <c r="D4076" t="s">
        <v>16981</v>
      </c>
      <c r="E4076" t="s">
        <v>12444</v>
      </c>
      <c r="F4076">
        <v>11540</v>
      </c>
      <c r="G4076" t="s">
        <v>1631</v>
      </c>
      <c r="H4076">
        <v>1716625026</v>
      </c>
      <c r="I4076" t="s">
        <v>12438</v>
      </c>
      <c r="J4076" t="s">
        <v>11360</v>
      </c>
      <c r="K4076" t="s">
        <v>1402</v>
      </c>
      <c r="L4076" t="s">
        <v>12442</v>
      </c>
      <c r="M4076" t="s">
        <v>12443</v>
      </c>
      <c r="P4076" s="31" t="str">
        <f t="shared" si="192"/>
        <v>Habib Homeo Hall (Dr.Md. Ahasan Habib)</v>
      </c>
    </row>
    <row r="4077" spans="1:16" hidden="1">
      <c r="A4077" t="str">
        <f t="shared" si="190"/>
        <v>45-528</v>
      </c>
      <c r="B4077">
        <f t="shared" si="191"/>
        <v>45</v>
      </c>
      <c r="C4077">
        <v>528</v>
      </c>
      <c r="D4077" t="s">
        <v>16981</v>
      </c>
      <c r="E4077" t="s">
        <v>14540</v>
      </c>
      <c r="F4077">
        <v>12532</v>
      </c>
      <c r="G4077" t="s">
        <v>466</v>
      </c>
      <c r="H4077">
        <v>1945786829</v>
      </c>
      <c r="I4077" t="s">
        <v>131</v>
      </c>
      <c r="J4077" t="s">
        <v>230</v>
      </c>
      <c r="K4077" t="s">
        <v>138</v>
      </c>
      <c r="L4077" t="s">
        <v>13484</v>
      </c>
      <c r="M4077" t="s">
        <v>14541</v>
      </c>
      <c r="P4077" s="31" t="str">
        <f t="shared" si="192"/>
        <v>Hafiz Homoeo Hall (Dr.Abdul  Oyadud)</v>
      </c>
    </row>
    <row r="4078" spans="1:16" hidden="1">
      <c r="A4078" t="str">
        <f t="shared" si="190"/>
        <v>46-528</v>
      </c>
      <c r="B4078">
        <f t="shared" si="191"/>
        <v>46</v>
      </c>
      <c r="C4078">
        <v>528</v>
      </c>
      <c r="D4078" t="s">
        <v>16981</v>
      </c>
      <c r="E4078" t="s">
        <v>6827</v>
      </c>
      <c r="F4078">
        <v>7730</v>
      </c>
      <c r="G4078" t="s">
        <v>6828</v>
      </c>
      <c r="H4078">
        <v>1713868716</v>
      </c>
      <c r="I4078" t="s">
        <v>1311</v>
      </c>
      <c r="J4078" t="s">
        <v>230</v>
      </c>
      <c r="K4078" t="s">
        <v>152</v>
      </c>
      <c r="L4078" t="s">
        <v>6767</v>
      </c>
      <c r="M4078" t="s">
        <v>6767</v>
      </c>
      <c r="P4078" s="31" t="str">
        <f t="shared" si="192"/>
        <v>Hamlet Homoeo Hall (Dr:Maruf Hussain)</v>
      </c>
    </row>
    <row r="4079" spans="1:16" hidden="1">
      <c r="A4079" t="str">
        <f t="shared" si="190"/>
        <v>47-528</v>
      </c>
      <c r="B4079">
        <f t="shared" si="191"/>
        <v>47</v>
      </c>
      <c r="C4079">
        <v>528</v>
      </c>
      <c r="D4079" t="s">
        <v>16981</v>
      </c>
      <c r="E4079" t="s">
        <v>6811</v>
      </c>
      <c r="F4079">
        <v>7716</v>
      </c>
      <c r="G4079" t="s">
        <v>476</v>
      </c>
      <c r="H4079">
        <v>1714676896</v>
      </c>
      <c r="I4079" t="s">
        <v>1311</v>
      </c>
      <c r="J4079" t="s">
        <v>397</v>
      </c>
      <c r="K4079" t="s">
        <v>133</v>
      </c>
      <c r="L4079" t="s">
        <v>3858</v>
      </c>
      <c r="M4079" t="s">
        <v>6812</v>
      </c>
      <c r="P4079" s="31" t="str">
        <f t="shared" si="192"/>
        <v>Hasan Homoeo Hall (Dr:Mahbub Hasan)</v>
      </c>
    </row>
    <row r="4080" spans="1:16" hidden="1">
      <c r="A4080" t="str">
        <f t="shared" si="190"/>
        <v>48-528</v>
      </c>
      <c r="B4080">
        <f t="shared" si="191"/>
        <v>48</v>
      </c>
      <c r="C4080">
        <v>528</v>
      </c>
      <c r="D4080" t="s">
        <v>16981</v>
      </c>
      <c r="E4080" t="s">
        <v>13007</v>
      </c>
      <c r="F4080">
        <v>11785</v>
      </c>
      <c r="G4080" t="s">
        <v>13008</v>
      </c>
      <c r="H4080">
        <v>1727077133</v>
      </c>
      <c r="I4080" t="s">
        <v>11588</v>
      </c>
      <c r="J4080" t="s">
        <v>397</v>
      </c>
      <c r="K4080" t="s">
        <v>1402</v>
      </c>
      <c r="L4080" t="s">
        <v>12813</v>
      </c>
      <c r="M4080" t="s">
        <v>13009</v>
      </c>
      <c r="P4080" s="31" t="str">
        <f t="shared" si="192"/>
        <v>Homeo Chikitsalaya (Dr.Md. Haider Ali)</v>
      </c>
    </row>
    <row r="4081" spans="1:16" hidden="1">
      <c r="A4081" t="str">
        <f t="shared" si="190"/>
        <v>49-528</v>
      </c>
      <c r="B4081">
        <f t="shared" si="191"/>
        <v>49</v>
      </c>
      <c r="C4081">
        <v>528</v>
      </c>
      <c r="D4081" t="s">
        <v>16981</v>
      </c>
      <c r="E4081" t="s">
        <v>13460</v>
      </c>
      <c r="F4081">
        <v>11983</v>
      </c>
      <c r="G4081" t="s">
        <v>13461</v>
      </c>
      <c r="H4081">
        <v>1717146765</v>
      </c>
      <c r="I4081" t="s">
        <v>11588</v>
      </c>
      <c r="J4081" t="s">
        <v>230</v>
      </c>
      <c r="K4081" t="s">
        <v>138</v>
      </c>
      <c r="L4081" t="s">
        <v>12813</v>
      </c>
      <c r="M4081" t="s">
        <v>13462</v>
      </c>
      <c r="P4081" s="31" t="str">
        <f t="shared" si="192"/>
        <v>Homeo Medicine Center (Dr.Md. Mosharaf Hossain)</v>
      </c>
    </row>
    <row r="4082" spans="1:16" hidden="1">
      <c r="A4082" t="str">
        <f t="shared" si="190"/>
        <v>50-528</v>
      </c>
      <c r="B4082">
        <f t="shared" si="191"/>
        <v>50</v>
      </c>
      <c r="C4082">
        <v>528</v>
      </c>
      <c r="D4082" t="s">
        <v>16981</v>
      </c>
      <c r="E4082" t="s">
        <v>6776</v>
      </c>
      <c r="F4082">
        <v>9684</v>
      </c>
      <c r="G4082" t="s">
        <v>6953</v>
      </c>
      <c r="H4082">
        <v>1746647997</v>
      </c>
      <c r="I4082" t="s">
        <v>1311</v>
      </c>
      <c r="J4082" t="s">
        <v>306</v>
      </c>
      <c r="K4082" t="s">
        <v>152</v>
      </c>
      <c r="L4082" t="s">
        <v>9271</v>
      </c>
      <c r="M4082" t="s">
        <v>9271</v>
      </c>
      <c r="P4082" s="31" t="str">
        <f t="shared" si="192"/>
        <v>Homoeo Aroggo Niketon (Dr:Ab.Sattar)</v>
      </c>
    </row>
    <row r="4083" spans="1:16" hidden="1">
      <c r="A4083" t="str">
        <f t="shared" si="190"/>
        <v>51-528</v>
      </c>
      <c r="B4083">
        <f t="shared" si="191"/>
        <v>51</v>
      </c>
      <c r="C4083">
        <v>528</v>
      </c>
      <c r="D4083" t="s">
        <v>16981</v>
      </c>
      <c r="E4083" t="s">
        <v>6818</v>
      </c>
      <c r="F4083">
        <v>7725</v>
      </c>
      <c r="G4083" t="s">
        <v>6819</v>
      </c>
      <c r="H4083">
        <v>1733111200</v>
      </c>
      <c r="I4083" t="s">
        <v>6762</v>
      </c>
      <c r="J4083" t="s">
        <v>230</v>
      </c>
      <c r="K4083" t="s">
        <v>138</v>
      </c>
      <c r="L4083" t="s">
        <v>6767</v>
      </c>
      <c r="M4083" t="s">
        <v>6820</v>
      </c>
      <c r="P4083" s="31" t="str">
        <f t="shared" si="192"/>
        <v>Ikbal Homoeo Hall (Dr:Ikbal Hasam)</v>
      </c>
    </row>
    <row r="4084" spans="1:16" hidden="1">
      <c r="A4084" t="str">
        <f t="shared" si="190"/>
        <v>52-528</v>
      </c>
      <c r="B4084">
        <f t="shared" si="191"/>
        <v>52</v>
      </c>
      <c r="C4084">
        <v>528</v>
      </c>
      <c r="D4084" t="s">
        <v>16981</v>
      </c>
      <c r="E4084" t="s">
        <v>6821</v>
      </c>
      <c r="F4084">
        <v>7726</v>
      </c>
      <c r="G4084" t="s">
        <v>6822</v>
      </c>
      <c r="H4084">
        <v>1714945719</v>
      </c>
      <c r="I4084" t="s">
        <v>6762</v>
      </c>
      <c r="J4084" t="s">
        <v>230</v>
      </c>
      <c r="K4084" t="s">
        <v>138</v>
      </c>
      <c r="L4084" t="s">
        <v>6767</v>
      </c>
      <c r="M4084" t="s">
        <v>6820</v>
      </c>
      <c r="P4084" s="31" t="str">
        <f t="shared" si="192"/>
        <v>Jahura Homoeo Hall (Dr:Jahangir Alom)</v>
      </c>
    </row>
    <row r="4085" spans="1:16" hidden="1">
      <c r="A4085" t="str">
        <f t="shared" si="190"/>
        <v>53-528</v>
      </c>
      <c r="B4085">
        <f t="shared" si="191"/>
        <v>53</v>
      </c>
      <c r="C4085">
        <v>528</v>
      </c>
      <c r="D4085" t="s">
        <v>16981</v>
      </c>
      <c r="E4085" t="s">
        <v>12728</v>
      </c>
      <c r="F4085">
        <v>11667</v>
      </c>
      <c r="G4085" t="s">
        <v>12729</v>
      </c>
      <c r="H4085">
        <v>1736410579</v>
      </c>
      <c r="I4085" t="s">
        <v>1311</v>
      </c>
      <c r="J4085" t="s">
        <v>132</v>
      </c>
      <c r="K4085" t="s">
        <v>1402</v>
      </c>
      <c r="L4085" t="s">
        <v>4799</v>
      </c>
      <c r="M4085" t="s">
        <v>12730</v>
      </c>
      <c r="P4085" s="31" t="str">
        <f t="shared" si="192"/>
        <v>Jannati Homeo Chikisalaya (Dr.S.M. Nurul Islam)</v>
      </c>
    </row>
    <row r="4086" spans="1:16" hidden="1">
      <c r="A4086" t="str">
        <f t="shared" si="190"/>
        <v>54-528</v>
      </c>
      <c r="B4086">
        <f t="shared" si="191"/>
        <v>54</v>
      </c>
      <c r="C4086">
        <v>528</v>
      </c>
      <c r="D4086" t="s">
        <v>16981</v>
      </c>
      <c r="E4086" t="s">
        <v>6789</v>
      </c>
      <c r="F4086">
        <v>7702</v>
      </c>
      <c r="G4086" t="s">
        <v>6790</v>
      </c>
      <c r="H4086">
        <v>1737848829</v>
      </c>
      <c r="I4086" t="s">
        <v>6762</v>
      </c>
      <c r="J4086" t="s">
        <v>172</v>
      </c>
      <c r="K4086" t="s">
        <v>133</v>
      </c>
      <c r="L4086" t="s">
        <v>6791</v>
      </c>
      <c r="M4086" t="s">
        <v>6792</v>
      </c>
      <c r="P4086" s="31" t="str">
        <f t="shared" si="192"/>
        <v>Janomi Hamoeo Hall (Dr:Tohidur Rahman)</v>
      </c>
    </row>
    <row r="4087" spans="1:16" hidden="1">
      <c r="A4087" t="str">
        <f t="shared" si="190"/>
        <v>55-528</v>
      </c>
      <c r="B4087">
        <f t="shared" si="191"/>
        <v>55</v>
      </c>
      <c r="C4087">
        <v>528</v>
      </c>
      <c r="D4087" t="s">
        <v>16981</v>
      </c>
      <c r="E4087" t="s">
        <v>6776</v>
      </c>
      <c r="F4087">
        <v>7734</v>
      </c>
      <c r="G4087" t="s">
        <v>250</v>
      </c>
      <c r="H4087">
        <v>1718881651</v>
      </c>
      <c r="I4087" t="s">
        <v>1311</v>
      </c>
      <c r="J4087" t="s">
        <v>230</v>
      </c>
      <c r="K4087" t="s">
        <v>133</v>
      </c>
      <c r="L4087" t="s">
        <v>6767</v>
      </c>
      <c r="M4087" t="s">
        <v>6834</v>
      </c>
      <c r="P4087" s="31" t="str">
        <f t="shared" si="192"/>
        <v>Janoni Homoeo Hall (Dr:Ab.Sattar)</v>
      </c>
    </row>
    <row r="4088" spans="1:16" hidden="1">
      <c r="A4088" t="str">
        <f t="shared" si="190"/>
        <v>56-528</v>
      </c>
      <c r="B4088">
        <f t="shared" si="191"/>
        <v>56</v>
      </c>
      <c r="C4088">
        <v>528</v>
      </c>
      <c r="D4088" t="s">
        <v>16981</v>
      </c>
      <c r="E4088" t="s">
        <v>6823</v>
      </c>
      <c r="F4088">
        <v>7727</v>
      </c>
      <c r="G4088" t="s">
        <v>2709</v>
      </c>
      <c r="H4088">
        <v>1725952897</v>
      </c>
      <c r="I4088" t="s">
        <v>1311</v>
      </c>
      <c r="J4088" t="s">
        <v>230</v>
      </c>
      <c r="K4088" t="s">
        <v>138</v>
      </c>
      <c r="L4088" t="s">
        <v>6767</v>
      </c>
      <c r="M4088" t="s">
        <v>6820</v>
      </c>
      <c r="P4088" s="31" t="str">
        <f t="shared" si="192"/>
        <v>Janota Homoeo Hall (Dr:Md.Taher)</v>
      </c>
    </row>
    <row r="4089" spans="1:16" hidden="1">
      <c r="A4089" t="str">
        <f t="shared" si="190"/>
        <v>57-528</v>
      </c>
      <c r="B4089">
        <f t="shared" si="191"/>
        <v>57</v>
      </c>
      <c r="C4089">
        <v>528</v>
      </c>
      <c r="D4089" t="s">
        <v>16981</v>
      </c>
      <c r="E4089" t="s">
        <v>16014</v>
      </c>
      <c r="F4089">
        <v>13220</v>
      </c>
      <c r="G4089" t="s">
        <v>16015</v>
      </c>
      <c r="H4089">
        <v>1722182591</v>
      </c>
      <c r="I4089" t="s">
        <v>11588</v>
      </c>
      <c r="J4089" t="s">
        <v>230</v>
      </c>
      <c r="K4089" t="s">
        <v>1315</v>
      </c>
      <c r="L4089" t="s">
        <v>12817</v>
      </c>
      <c r="M4089" t="s">
        <v>16016</v>
      </c>
      <c r="P4089" s="31" t="str">
        <f t="shared" si="192"/>
        <v>Joshna Homeo Hall (Dr. Mustafizur Rahman)</v>
      </c>
    </row>
    <row r="4090" spans="1:16" hidden="1">
      <c r="A4090" t="str">
        <f t="shared" si="190"/>
        <v>58-528</v>
      </c>
      <c r="B4090">
        <f t="shared" si="191"/>
        <v>58</v>
      </c>
      <c r="C4090">
        <v>528</v>
      </c>
      <c r="D4090" t="s">
        <v>16981</v>
      </c>
      <c r="E4090" t="s">
        <v>6845</v>
      </c>
      <c r="F4090">
        <v>7742</v>
      </c>
      <c r="G4090" t="s">
        <v>492</v>
      </c>
      <c r="H4090">
        <v>1721463700</v>
      </c>
      <c r="I4090" t="s">
        <v>6762</v>
      </c>
      <c r="J4090" t="s">
        <v>274</v>
      </c>
      <c r="K4090" t="s">
        <v>133</v>
      </c>
      <c r="L4090" t="s">
        <v>3858</v>
      </c>
      <c r="M4090" t="s">
        <v>6804</v>
      </c>
      <c r="P4090" s="31" t="str">
        <f t="shared" si="192"/>
        <v>Joy Homoeo Hall (Dr:Birendro Saker)</v>
      </c>
    </row>
    <row r="4091" spans="1:16" hidden="1">
      <c r="A4091" t="str">
        <f t="shared" si="190"/>
        <v>59-528</v>
      </c>
      <c r="B4091">
        <f t="shared" si="191"/>
        <v>59</v>
      </c>
      <c r="C4091">
        <v>528</v>
      </c>
      <c r="D4091" t="s">
        <v>16981</v>
      </c>
      <c r="E4091" t="s">
        <v>9273</v>
      </c>
      <c r="F4091">
        <v>9681</v>
      </c>
      <c r="G4091" t="s">
        <v>9274</v>
      </c>
      <c r="H4091">
        <v>1717388863</v>
      </c>
      <c r="I4091" t="s">
        <v>1311</v>
      </c>
      <c r="J4091" t="s">
        <v>306</v>
      </c>
      <c r="K4091" t="s">
        <v>152</v>
      </c>
      <c r="L4091" t="s">
        <v>9271</v>
      </c>
      <c r="M4091" t="s">
        <v>9275</v>
      </c>
      <c r="P4091" s="31" t="str">
        <f t="shared" si="192"/>
        <v>Kaji Homoeo Hall (Dr:Kaji Saroar)</v>
      </c>
    </row>
    <row r="4092" spans="1:16" hidden="1">
      <c r="A4092" t="str">
        <f t="shared" si="190"/>
        <v>60-528</v>
      </c>
      <c r="B4092">
        <f t="shared" si="191"/>
        <v>60</v>
      </c>
      <c r="C4092">
        <v>528</v>
      </c>
      <c r="D4092" t="s">
        <v>16981</v>
      </c>
      <c r="E4092" t="s">
        <v>13485</v>
      </c>
      <c r="F4092">
        <v>11992</v>
      </c>
      <c r="G4092" t="s">
        <v>13486</v>
      </c>
      <c r="H4092">
        <v>1740801158</v>
      </c>
      <c r="I4092" t="s">
        <v>131</v>
      </c>
      <c r="J4092" t="s">
        <v>11360</v>
      </c>
      <c r="K4092" t="s">
        <v>133</v>
      </c>
      <c r="L4092" t="s">
        <v>13474</v>
      </c>
      <c r="M4092" t="s">
        <v>13474</v>
      </c>
      <c r="P4092" s="31" t="str">
        <f t="shared" si="192"/>
        <v>Kaywam Farmesi (Dr.Sakhayat Hossain )</v>
      </c>
    </row>
    <row r="4093" spans="1:16" hidden="1">
      <c r="A4093" t="str">
        <f t="shared" si="190"/>
        <v>61-528</v>
      </c>
      <c r="B4093">
        <f t="shared" si="191"/>
        <v>61</v>
      </c>
      <c r="C4093">
        <v>528</v>
      </c>
      <c r="D4093" t="s">
        <v>16981</v>
      </c>
      <c r="E4093" t="s">
        <v>6809</v>
      </c>
      <c r="F4093">
        <v>7714</v>
      </c>
      <c r="G4093" t="s">
        <v>130</v>
      </c>
      <c r="H4093">
        <v>1926876220</v>
      </c>
      <c r="I4093" t="s">
        <v>1311</v>
      </c>
      <c r="J4093" t="s">
        <v>397</v>
      </c>
      <c r="K4093" t="s">
        <v>133</v>
      </c>
      <c r="L4093" t="s">
        <v>3858</v>
      </c>
      <c r="M4093" t="s">
        <v>6810</v>
      </c>
      <c r="P4093" s="31" t="str">
        <f t="shared" si="192"/>
        <v>Khan Homoeo Hall (Dr:Hafijur Khan)</v>
      </c>
    </row>
    <row r="4094" spans="1:16" hidden="1">
      <c r="A4094" t="str">
        <f t="shared" si="190"/>
        <v>62-528</v>
      </c>
      <c r="B4094">
        <f t="shared" si="191"/>
        <v>62</v>
      </c>
      <c r="C4094">
        <v>528</v>
      </c>
      <c r="D4094" t="s">
        <v>16981</v>
      </c>
      <c r="E4094" t="s">
        <v>6816</v>
      </c>
      <c r="F4094">
        <v>7719</v>
      </c>
      <c r="G4094" t="s">
        <v>130</v>
      </c>
      <c r="H4094">
        <v>1718579131</v>
      </c>
      <c r="I4094" t="s">
        <v>1311</v>
      </c>
      <c r="J4094" t="s">
        <v>397</v>
      </c>
      <c r="K4094" t="s">
        <v>133</v>
      </c>
      <c r="L4094" t="s">
        <v>3858</v>
      </c>
      <c r="M4094" t="s">
        <v>6817</v>
      </c>
      <c r="P4094" s="31" t="str">
        <f t="shared" si="192"/>
        <v>Khan Homoeo Hall (Dr.Sahinur Rahman)</v>
      </c>
    </row>
    <row r="4095" spans="1:16" hidden="1">
      <c r="A4095" t="str">
        <f t="shared" si="190"/>
        <v>63-528</v>
      </c>
      <c r="B4095">
        <f t="shared" si="191"/>
        <v>63</v>
      </c>
      <c r="C4095">
        <v>528</v>
      </c>
      <c r="D4095" t="s">
        <v>16981</v>
      </c>
      <c r="E4095" t="s">
        <v>12172</v>
      </c>
      <c r="F4095">
        <v>11442</v>
      </c>
      <c r="G4095" t="s">
        <v>12173</v>
      </c>
      <c r="H4095">
        <v>1712987827</v>
      </c>
      <c r="I4095" t="s">
        <v>131</v>
      </c>
      <c r="J4095" t="s">
        <v>172</v>
      </c>
      <c r="K4095" t="s">
        <v>133</v>
      </c>
      <c r="L4095" t="s">
        <v>12174</v>
      </c>
      <c r="M4095" t="s">
        <v>12175</v>
      </c>
      <c r="P4095" s="31" t="str">
        <f t="shared" si="192"/>
        <v>Khan Homoeo Hall  (Dr.Iqbal Hossain Sovon)</v>
      </c>
    </row>
    <row r="4096" spans="1:16" hidden="1">
      <c r="A4096" t="str">
        <f t="shared" si="190"/>
        <v>64-528</v>
      </c>
      <c r="B4096">
        <f t="shared" si="191"/>
        <v>64</v>
      </c>
      <c r="C4096">
        <v>528</v>
      </c>
      <c r="D4096" t="s">
        <v>16981</v>
      </c>
      <c r="E4096" t="s">
        <v>13010</v>
      </c>
      <c r="F4096">
        <v>11786</v>
      </c>
      <c r="G4096" t="s">
        <v>13011</v>
      </c>
      <c r="H4096">
        <v>1725735114</v>
      </c>
      <c r="I4096" t="s">
        <v>11588</v>
      </c>
      <c r="J4096" t="s">
        <v>397</v>
      </c>
      <c r="K4096" t="s">
        <v>1315</v>
      </c>
      <c r="L4096" t="s">
        <v>12813</v>
      </c>
      <c r="M4096" t="s">
        <v>13012</v>
      </c>
      <c r="P4096" s="31" t="str">
        <f t="shared" si="192"/>
        <v>Khondokar Homeo Holl (Dr.Md.Sumon Khondokar)</v>
      </c>
    </row>
    <row r="4097" spans="1:16" hidden="1">
      <c r="A4097" t="str">
        <f t="shared" si="190"/>
        <v>65-528</v>
      </c>
      <c r="B4097">
        <f t="shared" si="191"/>
        <v>65</v>
      </c>
      <c r="C4097">
        <v>528</v>
      </c>
      <c r="D4097" t="s">
        <v>16981</v>
      </c>
      <c r="E4097" t="s">
        <v>11350</v>
      </c>
      <c r="F4097">
        <v>11001</v>
      </c>
      <c r="G4097" t="s">
        <v>11351</v>
      </c>
      <c r="H4097">
        <v>1727968921</v>
      </c>
      <c r="I4097" t="s">
        <v>131</v>
      </c>
      <c r="J4097" t="s">
        <v>11352</v>
      </c>
      <c r="K4097" t="s">
        <v>138</v>
      </c>
      <c r="L4097" t="s">
        <v>9271</v>
      </c>
      <c r="M4097" t="s">
        <v>11353</v>
      </c>
      <c r="P4097" s="31" t="str">
        <f t="shared" si="192"/>
        <v>Korim Homoeo Hall (Dr.Rejayul Korim)</v>
      </c>
    </row>
    <row r="4098" spans="1:16" hidden="1">
      <c r="A4098" t="str">
        <f t="shared" ref="A4098:A4161" si="193">B4098&amp;"-"&amp;C4098</f>
        <v>66-528</v>
      </c>
      <c r="B4098">
        <f t="shared" ref="B4098:B4161" si="194">IF(C4098=C4097,B4097+1,1)</f>
        <v>66</v>
      </c>
      <c r="C4098">
        <v>528</v>
      </c>
      <c r="D4098" t="s">
        <v>16981</v>
      </c>
      <c r="E4098" t="s">
        <v>6843</v>
      </c>
      <c r="F4098">
        <v>7738</v>
      </c>
      <c r="G4098" t="s">
        <v>6844</v>
      </c>
      <c r="H4098">
        <v>1995445251</v>
      </c>
      <c r="I4098" t="s">
        <v>6762</v>
      </c>
      <c r="J4098" t="s">
        <v>230</v>
      </c>
      <c r="K4098" t="s">
        <v>138</v>
      </c>
      <c r="L4098" t="s">
        <v>6780</v>
      </c>
      <c r="M4098" t="s">
        <v>6842</v>
      </c>
      <c r="P4098" s="31" t="str">
        <f t="shared" ref="P4098:P4161" si="195">PROPER(G4098&amp;" ("&amp;E4098&amp;")")</f>
        <v>Laxmi Homoeo Hall (Dr:Amol Chandra)</v>
      </c>
    </row>
    <row r="4099" spans="1:16" hidden="1">
      <c r="A4099" t="str">
        <f t="shared" si="193"/>
        <v>67-528</v>
      </c>
      <c r="B4099">
        <f t="shared" si="194"/>
        <v>67</v>
      </c>
      <c r="C4099">
        <v>528</v>
      </c>
      <c r="D4099" t="s">
        <v>16981</v>
      </c>
      <c r="E4099" t="s">
        <v>13252</v>
      </c>
      <c r="F4099">
        <v>11893</v>
      </c>
      <c r="G4099" t="s">
        <v>13253</v>
      </c>
      <c r="H4099">
        <v>1726163646</v>
      </c>
      <c r="I4099" t="s">
        <v>11588</v>
      </c>
      <c r="J4099" t="s">
        <v>274</v>
      </c>
      <c r="K4099" t="s">
        <v>1315</v>
      </c>
      <c r="L4099" t="s">
        <v>12442</v>
      </c>
      <c r="M4099" t="s">
        <v>13254</v>
      </c>
      <c r="P4099" s="31" t="str">
        <f t="shared" si="195"/>
        <v>M.R. Homeo Hall (Dr.Md. Muktadar Rahman (Mukta))</v>
      </c>
    </row>
    <row r="4100" spans="1:16" hidden="1">
      <c r="A4100" t="str">
        <f t="shared" si="193"/>
        <v>68-528</v>
      </c>
      <c r="B4100">
        <f t="shared" si="194"/>
        <v>68</v>
      </c>
      <c r="C4100">
        <v>528</v>
      </c>
      <c r="D4100" t="s">
        <v>16981</v>
      </c>
      <c r="E4100" t="s">
        <v>12810</v>
      </c>
      <c r="F4100">
        <v>11703</v>
      </c>
      <c r="G4100" t="s">
        <v>12811</v>
      </c>
      <c r="H4100">
        <v>1737626598</v>
      </c>
      <c r="I4100" t="s">
        <v>12812</v>
      </c>
      <c r="J4100" t="s">
        <v>10900</v>
      </c>
      <c r="K4100" t="s">
        <v>1315</v>
      </c>
      <c r="L4100" t="s">
        <v>12813</v>
      </c>
      <c r="M4100" t="s">
        <v>12814</v>
      </c>
      <c r="P4100" s="31" t="str">
        <f t="shared" si="195"/>
        <v>Ma  Baba Homeo Chikitsalaya (Dr.Md.Imran Ali)</v>
      </c>
    </row>
    <row r="4101" spans="1:16" hidden="1">
      <c r="A4101" t="str">
        <f t="shared" si="193"/>
        <v>69-528</v>
      </c>
      <c r="B4101">
        <f t="shared" si="194"/>
        <v>69</v>
      </c>
      <c r="C4101">
        <v>528</v>
      </c>
      <c r="D4101" t="s">
        <v>16981</v>
      </c>
      <c r="E4101" t="s">
        <v>9279</v>
      </c>
      <c r="F4101">
        <v>9683</v>
      </c>
      <c r="G4101" t="s">
        <v>9280</v>
      </c>
      <c r="H4101">
        <v>1719736462</v>
      </c>
      <c r="I4101" t="s">
        <v>1311</v>
      </c>
      <c r="J4101" t="s">
        <v>306</v>
      </c>
      <c r="K4101" t="s">
        <v>133</v>
      </c>
      <c r="L4101" t="s">
        <v>9271</v>
      </c>
      <c r="M4101" t="s">
        <v>9281</v>
      </c>
      <c r="P4101" s="31" t="str">
        <f t="shared" si="195"/>
        <v>Ma Amena Homoeo Hall (Dr:Amirul Islam)</v>
      </c>
    </row>
    <row r="4102" spans="1:16" hidden="1">
      <c r="A4102" t="str">
        <f t="shared" si="193"/>
        <v>70-528</v>
      </c>
      <c r="B4102">
        <f t="shared" si="194"/>
        <v>70</v>
      </c>
      <c r="C4102">
        <v>528</v>
      </c>
      <c r="D4102" t="s">
        <v>16981</v>
      </c>
      <c r="E4102" t="s">
        <v>13743</v>
      </c>
      <c r="F4102">
        <v>12108</v>
      </c>
      <c r="G4102" t="s">
        <v>13744</v>
      </c>
      <c r="H4102">
        <v>1717607958</v>
      </c>
      <c r="I4102" t="s">
        <v>13745</v>
      </c>
      <c r="J4102" t="s">
        <v>172</v>
      </c>
      <c r="K4102" t="s">
        <v>1315</v>
      </c>
      <c r="L4102" t="s">
        <v>12817</v>
      </c>
      <c r="M4102" t="s">
        <v>13746</v>
      </c>
      <c r="P4102" s="31" t="str">
        <f t="shared" si="195"/>
        <v>Ma Babar Dowa Pharmacy (Dr.Md.Harun-Ar-Rashid)</v>
      </c>
    </row>
    <row r="4103" spans="1:16" hidden="1">
      <c r="A4103" t="str">
        <f t="shared" si="193"/>
        <v>71-528</v>
      </c>
      <c r="B4103">
        <f t="shared" si="194"/>
        <v>71</v>
      </c>
      <c r="C4103">
        <v>528</v>
      </c>
      <c r="D4103" t="s">
        <v>16981</v>
      </c>
      <c r="E4103" t="s">
        <v>13684</v>
      </c>
      <c r="F4103">
        <v>12077</v>
      </c>
      <c r="G4103" t="s">
        <v>13685</v>
      </c>
      <c r="H4103">
        <v>1715715639</v>
      </c>
      <c r="I4103" t="s">
        <v>13686</v>
      </c>
      <c r="J4103" t="s">
        <v>132</v>
      </c>
      <c r="K4103" t="s">
        <v>1402</v>
      </c>
      <c r="L4103" t="s">
        <v>13672</v>
      </c>
      <c r="M4103" t="s">
        <v>19110</v>
      </c>
      <c r="P4103" s="31" t="str">
        <f t="shared" si="195"/>
        <v>Ma Homeo Centre (Dr.Md.Masum Rabbani (Balal))</v>
      </c>
    </row>
    <row r="4104" spans="1:16" hidden="1">
      <c r="A4104" t="str">
        <f t="shared" si="193"/>
        <v>72-528</v>
      </c>
      <c r="B4104">
        <f t="shared" si="194"/>
        <v>72</v>
      </c>
      <c r="C4104">
        <v>528</v>
      </c>
      <c r="D4104" t="s">
        <v>16981</v>
      </c>
      <c r="E4104" t="s">
        <v>12725</v>
      </c>
      <c r="F4104">
        <v>11666</v>
      </c>
      <c r="G4104" t="s">
        <v>12726</v>
      </c>
      <c r="H4104">
        <v>171012553</v>
      </c>
      <c r="I4104" t="s">
        <v>1311</v>
      </c>
      <c r="J4104" t="s">
        <v>132</v>
      </c>
      <c r="K4104" t="s">
        <v>1315</v>
      </c>
      <c r="L4104" t="s">
        <v>4799</v>
      </c>
      <c r="M4104" t="s">
        <v>12727</v>
      </c>
      <c r="P4104" s="31" t="str">
        <f t="shared" si="195"/>
        <v>Ma Homeo Chikitsalaya (Dr.Ms. Fatima Khatun)</v>
      </c>
    </row>
    <row r="4105" spans="1:16" hidden="1">
      <c r="A4105" t="str">
        <f t="shared" si="193"/>
        <v>73-528</v>
      </c>
      <c r="B4105">
        <f t="shared" si="194"/>
        <v>73</v>
      </c>
      <c r="C4105">
        <v>528</v>
      </c>
      <c r="D4105" t="s">
        <v>16981</v>
      </c>
      <c r="E4105" t="s">
        <v>13013</v>
      </c>
      <c r="F4105">
        <v>11787</v>
      </c>
      <c r="G4105" t="s">
        <v>1667</v>
      </c>
      <c r="H4105">
        <v>1723756872</v>
      </c>
      <c r="I4105" t="s">
        <v>11588</v>
      </c>
      <c r="J4105" t="s">
        <v>397</v>
      </c>
      <c r="K4105" t="s">
        <v>1315</v>
      </c>
      <c r="L4105" t="s">
        <v>12813</v>
      </c>
      <c r="M4105" t="s">
        <v>13012</v>
      </c>
      <c r="P4105" s="31" t="str">
        <f t="shared" si="195"/>
        <v>Ma Homeo Hall (Dr.Md.Abdul Gopher)</v>
      </c>
    </row>
    <row r="4106" spans="1:16" hidden="1">
      <c r="A4106" t="str">
        <f t="shared" si="193"/>
        <v>74-528</v>
      </c>
      <c r="B4106">
        <f t="shared" si="194"/>
        <v>74</v>
      </c>
      <c r="C4106">
        <v>528</v>
      </c>
      <c r="D4106" t="s">
        <v>16981</v>
      </c>
      <c r="E4106" t="s">
        <v>13747</v>
      </c>
      <c r="F4106">
        <v>12109</v>
      </c>
      <c r="G4106" t="s">
        <v>1667</v>
      </c>
      <c r="H4106">
        <v>1756280053</v>
      </c>
      <c r="I4106" t="s">
        <v>11588</v>
      </c>
      <c r="J4106" t="s">
        <v>172</v>
      </c>
      <c r="K4106" t="s">
        <v>1402</v>
      </c>
      <c r="L4106" t="s">
        <v>12817</v>
      </c>
      <c r="M4106" t="s">
        <v>13748</v>
      </c>
      <c r="P4106" s="31" t="str">
        <f t="shared" si="195"/>
        <v>Ma Homeo Hall (Dr.Md. Zahidul Islam)</v>
      </c>
    </row>
    <row r="4107" spans="1:16" hidden="1">
      <c r="A4107" t="str">
        <f t="shared" si="193"/>
        <v>75-528</v>
      </c>
      <c r="B4107">
        <f t="shared" si="194"/>
        <v>75</v>
      </c>
      <c r="C4107">
        <v>528</v>
      </c>
      <c r="D4107" t="s">
        <v>16981</v>
      </c>
      <c r="E4107" t="s">
        <v>13463</v>
      </c>
      <c r="F4107">
        <v>11984</v>
      </c>
      <c r="G4107" t="s">
        <v>1667</v>
      </c>
      <c r="H4107">
        <v>1743448134</v>
      </c>
      <c r="I4107" t="s">
        <v>13464</v>
      </c>
      <c r="J4107" t="s">
        <v>230</v>
      </c>
      <c r="K4107" t="s">
        <v>1315</v>
      </c>
      <c r="L4107" t="s">
        <v>12813</v>
      </c>
      <c r="M4107" t="s">
        <v>13465</v>
      </c>
      <c r="N4107" t="s">
        <v>10776</v>
      </c>
      <c r="O4107" t="s">
        <v>10696</v>
      </c>
      <c r="P4107" s="31" t="str">
        <f t="shared" si="195"/>
        <v>Ma Homeo Hall (Dr.Md. Washim)</v>
      </c>
    </row>
    <row r="4108" spans="1:16" hidden="1">
      <c r="A4108" t="str">
        <f t="shared" si="193"/>
        <v>76-528</v>
      </c>
      <c r="B4108">
        <f t="shared" si="194"/>
        <v>76</v>
      </c>
      <c r="C4108">
        <v>528</v>
      </c>
      <c r="D4108" t="s">
        <v>16981</v>
      </c>
      <c r="E4108" t="s">
        <v>6781</v>
      </c>
      <c r="F4108">
        <v>7695</v>
      </c>
      <c r="G4108" t="s">
        <v>638</v>
      </c>
      <c r="H4108">
        <v>1718908178</v>
      </c>
      <c r="I4108" t="s">
        <v>131</v>
      </c>
      <c r="J4108" t="s">
        <v>132</v>
      </c>
      <c r="K4108" t="s">
        <v>138</v>
      </c>
      <c r="L4108" t="s">
        <v>6767</v>
      </c>
      <c r="M4108" t="s">
        <v>3315</v>
      </c>
      <c r="P4108" s="31" t="str">
        <f t="shared" si="195"/>
        <v>Ma Homoeo Hall (Dr.Mahabub Rahman)</v>
      </c>
    </row>
    <row r="4109" spans="1:16" hidden="1">
      <c r="A4109" t="str">
        <f t="shared" si="193"/>
        <v>77-528</v>
      </c>
      <c r="B4109">
        <f t="shared" si="194"/>
        <v>77</v>
      </c>
      <c r="C4109">
        <v>528</v>
      </c>
      <c r="D4109" t="s">
        <v>16981</v>
      </c>
      <c r="E4109" t="s">
        <v>6793</v>
      </c>
      <c r="F4109">
        <v>7703</v>
      </c>
      <c r="G4109" t="s">
        <v>638</v>
      </c>
      <c r="H4109">
        <v>1756280035</v>
      </c>
      <c r="I4109" t="s">
        <v>6762</v>
      </c>
      <c r="J4109" t="s">
        <v>172</v>
      </c>
      <c r="K4109" t="s">
        <v>133</v>
      </c>
      <c r="L4109" t="s">
        <v>6791</v>
      </c>
      <c r="M4109" t="s">
        <v>6794</v>
      </c>
      <c r="N4109" t="s">
        <v>17383</v>
      </c>
      <c r="O4109" t="s">
        <v>10685</v>
      </c>
      <c r="P4109" s="31" t="str">
        <f t="shared" si="195"/>
        <v>Ma Homoeo Hall (Dr:Jahidul Islam)</v>
      </c>
    </row>
    <row r="4110" spans="1:16" hidden="1">
      <c r="A4110" t="str">
        <f t="shared" si="193"/>
        <v>78-528</v>
      </c>
      <c r="B4110">
        <f t="shared" si="194"/>
        <v>78</v>
      </c>
      <c r="C4110">
        <v>528</v>
      </c>
      <c r="D4110" t="s">
        <v>16981</v>
      </c>
      <c r="E4110" t="s">
        <v>11362</v>
      </c>
      <c r="F4110">
        <v>11004</v>
      </c>
      <c r="G4110" t="s">
        <v>11363</v>
      </c>
      <c r="H4110">
        <v>1721484961</v>
      </c>
      <c r="I4110" t="s">
        <v>131</v>
      </c>
      <c r="J4110" t="s">
        <v>306</v>
      </c>
      <c r="K4110" t="s">
        <v>138</v>
      </c>
      <c r="L4110" t="s">
        <v>9271</v>
      </c>
      <c r="M4110" t="s">
        <v>9271</v>
      </c>
      <c r="P4110" s="31" t="str">
        <f t="shared" si="195"/>
        <v>Ma-Baba Homoeo Hall (Dr.Rejayanul Islam)</v>
      </c>
    </row>
    <row r="4111" spans="1:16" hidden="1">
      <c r="A4111" t="str">
        <f t="shared" si="193"/>
        <v>79-528</v>
      </c>
      <c r="B4111">
        <f t="shared" si="194"/>
        <v>79</v>
      </c>
      <c r="C4111">
        <v>528</v>
      </c>
      <c r="D4111" t="s">
        <v>16981</v>
      </c>
      <c r="E4111" t="s">
        <v>6849</v>
      </c>
      <c r="F4111">
        <v>7749</v>
      </c>
      <c r="G4111" t="s">
        <v>6850</v>
      </c>
      <c r="H4111">
        <v>1729615300</v>
      </c>
      <c r="I4111" t="s">
        <v>1311</v>
      </c>
      <c r="J4111" t="s">
        <v>274</v>
      </c>
      <c r="K4111" t="s">
        <v>138</v>
      </c>
      <c r="L4111" t="s">
        <v>3866</v>
      </c>
      <c r="M4111" t="s">
        <v>3921</v>
      </c>
      <c r="P4111" s="31" t="str">
        <f t="shared" si="195"/>
        <v>Mahi Homoeo Hall (Dr:Md.Ruhul Amin)</v>
      </c>
    </row>
    <row r="4112" spans="1:16" hidden="1">
      <c r="A4112" t="str">
        <f t="shared" si="193"/>
        <v>80-528</v>
      </c>
      <c r="B4112">
        <f t="shared" si="194"/>
        <v>80</v>
      </c>
      <c r="C4112">
        <v>528</v>
      </c>
      <c r="D4112" t="s">
        <v>16981</v>
      </c>
      <c r="E4112" t="s">
        <v>6802</v>
      </c>
      <c r="F4112">
        <v>7709</v>
      </c>
      <c r="G4112" t="s">
        <v>6803</v>
      </c>
      <c r="H4112">
        <v>1873750944</v>
      </c>
      <c r="I4112" t="s">
        <v>6762</v>
      </c>
      <c r="J4112" t="s">
        <v>397</v>
      </c>
      <c r="K4112" t="s">
        <v>133</v>
      </c>
      <c r="L4112" t="s">
        <v>3858</v>
      </c>
      <c r="M4112" t="s">
        <v>6804</v>
      </c>
      <c r="P4112" s="31" t="str">
        <f t="shared" si="195"/>
        <v>Marjan Homoeo Hall (Dr:Harunor Rasid)</v>
      </c>
    </row>
    <row r="4113" spans="1:16" hidden="1">
      <c r="A4113" t="str">
        <f t="shared" si="193"/>
        <v>81-528</v>
      </c>
      <c r="B4113">
        <f t="shared" si="194"/>
        <v>81</v>
      </c>
      <c r="C4113">
        <v>528</v>
      </c>
      <c r="D4113" t="s">
        <v>16981</v>
      </c>
      <c r="E4113" t="s">
        <v>12440</v>
      </c>
      <c r="F4113">
        <v>11539</v>
      </c>
      <c r="G4113" t="s">
        <v>12441</v>
      </c>
      <c r="H4113">
        <v>1711823831</v>
      </c>
      <c r="I4113" t="s">
        <v>1311</v>
      </c>
      <c r="J4113" t="s">
        <v>11360</v>
      </c>
      <c r="K4113" t="s">
        <v>1315</v>
      </c>
      <c r="L4113" t="s">
        <v>12442</v>
      </c>
      <c r="M4113" t="s">
        <v>12443</v>
      </c>
      <c r="P4113" s="31" t="str">
        <f t="shared" si="195"/>
        <v>Masnos Homeo Pharmacy (Dr.Hakim Md. Mahfuzur Rahman)</v>
      </c>
    </row>
    <row r="4114" spans="1:16" hidden="1">
      <c r="A4114" t="str">
        <f t="shared" si="193"/>
        <v>82-528</v>
      </c>
      <c r="B4114">
        <f t="shared" si="194"/>
        <v>82</v>
      </c>
      <c r="C4114">
        <v>528</v>
      </c>
      <c r="D4114" t="s">
        <v>16981</v>
      </c>
      <c r="E4114" t="s">
        <v>13340</v>
      </c>
      <c r="F4114">
        <v>11928</v>
      </c>
      <c r="G4114" t="s">
        <v>2951</v>
      </c>
      <c r="H4114">
        <v>1937342787</v>
      </c>
      <c r="I4114" t="s">
        <v>11588</v>
      </c>
      <c r="J4114" t="s">
        <v>10912</v>
      </c>
      <c r="K4114" t="s">
        <v>1315</v>
      </c>
      <c r="L4114" t="s">
        <v>13338</v>
      </c>
      <c r="M4114" t="s">
        <v>13339</v>
      </c>
      <c r="P4114" s="31" t="str">
        <f t="shared" si="195"/>
        <v>Master Homeo Hall (Dr.Md.Atikur Rahman (Master))</v>
      </c>
    </row>
    <row r="4115" spans="1:16" hidden="1">
      <c r="A4115" t="str">
        <f t="shared" si="193"/>
        <v>83-528</v>
      </c>
      <c r="B4115">
        <f t="shared" si="194"/>
        <v>83</v>
      </c>
      <c r="C4115">
        <v>528</v>
      </c>
      <c r="D4115" t="s">
        <v>16981</v>
      </c>
      <c r="E4115" t="s">
        <v>13683</v>
      </c>
      <c r="F4115">
        <v>12076</v>
      </c>
      <c r="G4115" t="s">
        <v>2951</v>
      </c>
      <c r="H4115">
        <v>1921125045</v>
      </c>
      <c r="I4115" t="s">
        <v>11588</v>
      </c>
      <c r="J4115" t="s">
        <v>10912</v>
      </c>
      <c r="K4115" t="s">
        <v>1315</v>
      </c>
      <c r="L4115" t="s">
        <v>13672</v>
      </c>
      <c r="M4115" t="s">
        <v>13680</v>
      </c>
      <c r="N4115" t="s">
        <v>10688</v>
      </c>
      <c r="O4115" t="s">
        <v>10689</v>
      </c>
      <c r="P4115" s="31" t="str">
        <f t="shared" si="195"/>
        <v>Master Homeo Hall (Dr.Md. Ismail Hussain)</v>
      </c>
    </row>
    <row r="4116" spans="1:16" hidden="1">
      <c r="A4116" t="str">
        <f t="shared" si="193"/>
        <v>84-528</v>
      </c>
      <c r="B4116">
        <f t="shared" si="194"/>
        <v>84</v>
      </c>
      <c r="C4116">
        <v>528</v>
      </c>
      <c r="D4116" t="s">
        <v>16981</v>
      </c>
      <c r="E4116" t="s">
        <v>13478</v>
      </c>
      <c r="F4116">
        <v>11990</v>
      </c>
      <c r="G4116" t="s">
        <v>13479</v>
      </c>
      <c r="H4116">
        <v>1710190126</v>
      </c>
      <c r="I4116" t="s">
        <v>131</v>
      </c>
      <c r="J4116" t="s">
        <v>11360</v>
      </c>
      <c r="K4116" t="s">
        <v>133</v>
      </c>
      <c r="L4116" t="s">
        <v>13480</v>
      </c>
      <c r="M4116" t="s">
        <v>13474</v>
      </c>
      <c r="P4116" s="31" t="str">
        <f t="shared" si="195"/>
        <v>Maya Osudhaloi (Dr.Mahabul Islam)</v>
      </c>
    </row>
    <row r="4117" spans="1:16" hidden="1">
      <c r="A4117" t="str">
        <f t="shared" si="193"/>
        <v>85-528</v>
      </c>
      <c r="B4117">
        <f t="shared" si="194"/>
        <v>85</v>
      </c>
      <c r="C4117">
        <v>528</v>
      </c>
      <c r="D4117" t="s">
        <v>16981</v>
      </c>
      <c r="E4117" t="s">
        <v>6813</v>
      </c>
      <c r="F4117">
        <v>7717</v>
      </c>
      <c r="G4117" t="s">
        <v>6814</v>
      </c>
      <c r="H4117">
        <v>1773988988</v>
      </c>
      <c r="I4117" t="s">
        <v>1311</v>
      </c>
      <c r="J4117" t="s">
        <v>397</v>
      </c>
      <c r="K4117" t="s">
        <v>133</v>
      </c>
      <c r="L4117" t="s">
        <v>3858</v>
      </c>
      <c r="M4117" t="s">
        <v>6815</v>
      </c>
      <c r="N4117" t="s">
        <v>10674</v>
      </c>
      <c r="O4117" t="s">
        <v>10675</v>
      </c>
      <c r="P4117" s="31" t="str">
        <f t="shared" si="195"/>
        <v>Medinova Homoeo Hall (Dr:Selim Khan)</v>
      </c>
    </row>
    <row r="4118" spans="1:16" hidden="1">
      <c r="A4118" t="str">
        <f t="shared" si="193"/>
        <v>86-528</v>
      </c>
      <c r="B4118">
        <f t="shared" si="194"/>
        <v>86</v>
      </c>
      <c r="C4118">
        <v>528</v>
      </c>
      <c r="D4118" t="s">
        <v>16981</v>
      </c>
      <c r="E4118" t="s">
        <v>6795</v>
      </c>
      <c r="F4118">
        <v>7704</v>
      </c>
      <c r="G4118" t="s">
        <v>6796</v>
      </c>
      <c r="H4118">
        <v>1816631672</v>
      </c>
      <c r="I4118" t="s">
        <v>1311</v>
      </c>
      <c r="J4118" t="s">
        <v>172</v>
      </c>
      <c r="K4118" t="s">
        <v>138</v>
      </c>
      <c r="L4118" t="s">
        <v>6791</v>
      </c>
      <c r="M4118" t="s">
        <v>6791</v>
      </c>
      <c r="P4118" s="31" t="str">
        <f t="shared" si="195"/>
        <v>Meher Homoeo Complex (Dr:Ab.Kuddus)</v>
      </c>
    </row>
    <row r="4119" spans="1:16" hidden="1">
      <c r="A4119" t="str">
        <f t="shared" si="193"/>
        <v>87-528</v>
      </c>
      <c r="B4119">
        <f t="shared" si="194"/>
        <v>87</v>
      </c>
      <c r="C4119">
        <v>528</v>
      </c>
      <c r="D4119" t="s">
        <v>16981</v>
      </c>
      <c r="E4119" t="s">
        <v>12180</v>
      </c>
      <c r="F4119">
        <v>11444</v>
      </c>
      <c r="G4119" t="s">
        <v>12181</v>
      </c>
      <c r="H4119">
        <v>1816631672</v>
      </c>
      <c r="I4119" t="s">
        <v>131</v>
      </c>
      <c r="J4119" t="s">
        <v>306</v>
      </c>
      <c r="K4119" t="s">
        <v>138</v>
      </c>
      <c r="L4119" t="s">
        <v>12182</v>
      </c>
      <c r="M4119" t="s">
        <v>8778</v>
      </c>
      <c r="N4119" t="s">
        <v>10664</v>
      </c>
      <c r="P4119" s="31" t="str">
        <f t="shared" si="195"/>
        <v>Meher Homoeohall   (Dr.Abdul Kuddus Chowdhury )</v>
      </c>
    </row>
    <row r="4120" spans="1:16" hidden="1">
      <c r="A4120" t="str">
        <f t="shared" si="193"/>
        <v>88-528</v>
      </c>
      <c r="B4120">
        <f t="shared" si="194"/>
        <v>88</v>
      </c>
      <c r="C4120">
        <v>528</v>
      </c>
      <c r="D4120" t="s">
        <v>16981</v>
      </c>
      <c r="E4120" t="s">
        <v>12436</v>
      </c>
      <c r="F4120">
        <v>11538</v>
      </c>
      <c r="G4120" t="s">
        <v>12437</v>
      </c>
      <c r="H4120">
        <v>1742140768</v>
      </c>
      <c r="I4120" t="s">
        <v>12438</v>
      </c>
      <c r="J4120" t="s">
        <v>10912</v>
      </c>
      <c r="K4120" t="s">
        <v>1315</v>
      </c>
      <c r="L4120" t="s">
        <v>7974</v>
      </c>
      <c r="M4120" t="s">
        <v>12439</v>
      </c>
      <c r="P4120" s="31" t="str">
        <f t="shared" si="195"/>
        <v>Modern Homeo Hall (Dr.Prio Gopal Mohanto (Master))</v>
      </c>
    </row>
    <row r="4121" spans="1:16" hidden="1">
      <c r="A4121" t="str">
        <f t="shared" si="193"/>
        <v>89-528</v>
      </c>
      <c r="B4121">
        <f t="shared" si="194"/>
        <v>89</v>
      </c>
      <c r="C4121">
        <v>528</v>
      </c>
      <c r="D4121" t="s">
        <v>16981</v>
      </c>
      <c r="E4121" t="s">
        <v>12834</v>
      </c>
      <c r="F4121">
        <v>11711</v>
      </c>
      <c r="G4121" t="s">
        <v>12437</v>
      </c>
      <c r="H4121">
        <v>1733261026</v>
      </c>
      <c r="I4121" t="s">
        <v>12835</v>
      </c>
      <c r="J4121" t="s">
        <v>306</v>
      </c>
      <c r="K4121" t="s">
        <v>138</v>
      </c>
      <c r="L4121" t="s">
        <v>12817</v>
      </c>
      <c r="M4121" t="s">
        <v>12836</v>
      </c>
      <c r="P4121" s="31" t="str">
        <f t="shared" si="195"/>
        <v>Modern Homeo Hall (Dr.Alhaz Nur Alom)</v>
      </c>
    </row>
    <row r="4122" spans="1:16" hidden="1">
      <c r="A4122" t="str">
        <f t="shared" si="193"/>
        <v>90-528</v>
      </c>
      <c r="B4122">
        <f t="shared" si="194"/>
        <v>90</v>
      </c>
      <c r="C4122">
        <v>528</v>
      </c>
      <c r="D4122" t="s">
        <v>16981</v>
      </c>
      <c r="E4122" t="s">
        <v>12994</v>
      </c>
      <c r="F4122">
        <v>11781</v>
      </c>
      <c r="G4122" t="s">
        <v>12995</v>
      </c>
      <c r="H4122">
        <v>1721914610</v>
      </c>
      <c r="I4122" t="s">
        <v>11588</v>
      </c>
      <c r="J4122" t="s">
        <v>397</v>
      </c>
      <c r="K4122" t="s">
        <v>133</v>
      </c>
      <c r="L4122" t="s">
        <v>12996</v>
      </c>
      <c r="M4122" t="s">
        <v>12997</v>
      </c>
      <c r="N4122" t="s">
        <v>9785</v>
      </c>
      <c r="P4122" s="31" t="str">
        <f t="shared" si="195"/>
        <v>Modina Homeo Holl (Dr.S Ar Sahin)</v>
      </c>
    </row>
    <row r="4123" spans="1:16" hidden="1">
      <c r="A4123" t="str">
        <f t="shared" si="193"/>
        <v>91-528</v>
      </c>
      <c r="B4123">
        <f t="shared" si="194"/>
        <v>91</v>
      </c>
      <c r="C4123">
        <v>528</v>
      </c>
      <c r="D4123" t="s">
        <v>16981</v>
      </c>
      <c r="E4123" t="s">
        <v>13466</v>
      </c>
      <c r="F4123">
        <v>11985</v>
      </c>
      <c r="G4123" t="s">
        <v>13467</v>
      </c>
      <c r="H4123">
        <v>1728500989</v>
      </c>
      <c r="I4123" t="s">
        <v>11588</v>
      </c>
      <c r="J4123" t="s">
        <v>230</v>
      </c>
      <c r="K4123" t="s">
        <v>1315</v>
      </c>
      <c r="L4123" t="s">
        <v>12813</v>
      </c>
      <c r="M4123" t="s">
        <v>13465</v>
      </c>
      <c r="P4123" s="31" t="str">
        <f t="shared" si="195"/>
        <v>Mondol Homeo Hall (Dr.Md. Mansoor Rahman)</v>
      </c>
    </row>
    <row r="4124" spans="1:16" hidden="1">
      <c r="A4124" t="str">
        <f t="shared" si="193"/>
        <v>92-528</v>
      </c>
      <c r="B4124">
        <f t="shared" si="194"/>
        <v>92</v>
      </c>
      <c r="C4124">
        <v>528</v>
      </c>
      <c r="D4124" t="s">
        <v>16981</v>
      </c>
      <c r="E4124" t="s">
        <v>12196</v>
      </c>
      <c r="F4124">
        <v>11450</v>
      </c>
      <c r="G4124" t="s">
        <v>1018</v>
      </c>
      <c r="H4124">
        <v>1915579106</v>
      </c>
      <c r="I4124" t="s">
        <v>131</v>
      </c>
      <c r="J4124" t="s">
        <v>172</v>
      </c>
      <c r="K4124" t="s">
        <v>133</v>
      </c>
      <c r="L4124" t="s">
        <v>12174</v>
      </c>
      <c r="M4124" t="s">
        <v>8778</v>
      </c>
      <c r="P4124" s="31" t="str">
        <f t="shared" si="195"/>
        <v>Monwara Homoeo Hall (Dr. Abu Taher Mondol)</v>
      </c>
    </row>
    <row r="4125" spans="1:16" hidden="1">
      <c r="A4125" t="str">
        <f t="shared" si="193"/>
        <v>93-528</v>
      </c>
      <c r="B4125">
        <f t="shared" si="194"/>
        <v>93</v>
      </c>
      <c r="C4125">
        <v>528</v>
      </c>
      <c r="D4125" t="s">
        <v>16981</v>
      </c>
      <c r="E4125" t="s">
        <v>14509</v>
      </c>
      <c r="F4125">
        <v>12519</v>
      </c>
      <c r="G4125" t="s">
        <v>14510</v>
      </c>
      <c r="H4125">
        <v>1719793846</v>
      </c>
      <c r="I4125" t="s">
        <v>12800</v>
      </c>
      <c r="J4125" t="s">
        <v>172</v>
      </c>
      <c r="K4125" t="s">
        <v>1315</v>
      </c>
      <c r="L4125" t="s">
        <v>12817</v>
      </c>
      <c r="M4125" t="s">
        <v>14511</v>
      </c>
      <c r="P4125" s="31" t="str">
        <f t="shared" si="195"/>
        <v>Motein Homeo Hall  (Dr.Md.Abdul Motein)</v>
      </c>
    </row>
    <row r="4126" spans="1:16" hidden="1">
      <c r="A4126" t="str">
        <f t="shared" si="193"/>
        <v>94-528</v>
      </c>
      <c r="B4126">
        <f t="shared" si="194"/>
        <v>94</v>
      </c>
      <c r="C4126">
        <v>528</v>
      </c>
      <c r="D4126" t="s">
        <v>16981</v>
      </c>
      <c r="E4126" t="s">
        <v>5479</v>
      </c>
      <c r="F4126">
        <v>10110</v>
      </c>
      <c r="G4126" t="s">
        <v>9761</v>
      </c>
      <c r="H4126">
        <v>1715973605</v>
      </c>
      <c r="I4126" t="s">
        <v>131</v>
      </c>
      <c r="J4126" t="s">
        <v>172</v>
      </c>
      <c r="K4126" t="s">
        <v>152</v>
      </c>
      <c r="L4126" t="s">
        <v>6179</v>
      </c>
      <c r="M4126" t="s">
        <v>1522</v>
      </c>
      <c r="P4126" s="31" t="str">
        <f t="shared" si="195"/>
        <v>Mousumi Homoeo Clinic (Dr. Mustafijur Rahman)</v>
      </c>
    </row>
    <row r="4127" spans="1:16" hidden="1">
      <c r="A4127" t="str">
        <f t="shared" si="193"/>
        <v>95-528</v>
      </c>
      <c r="B4127">
        <f t="shared" si="194"/>
        <v>95</v>
      </c>
      <c r="C4127">
        <v>528</v>
      </c>
      <c r="D4127" t="s">
        <v>16981</v>
      </c>
      <c r="E4127" t="s">
        <v>12802</v>
      </c>
      <c r="F4127">
        <v>11700</v>
      </c>
      <c r="G4127" t="s">
        <v>12803</v>
      </c>
      <c r="H4127">
        <v>1712818170</v>
      </c>
      <c r="I4127" t="s">
        <v>12800</v>
      </c>
      <c r="J4127" t="s">
        <v>132</v>
      </c>
      <c r="K4127" t="s">
        <v>1402</v>
      </c>
      <c r="L4127" t="s">
        <v>4799</v>
      </c>
      <c r="M4127" t="s">
        <v>12724</v>
      </c>
      <c r="P4127" s="31" t="str">
        <f t="shared" si="195"/>
        <v>Mozid Homeo Pharmacy (Dr.Md. Murtaza Alom  (Babu))</v>
      </c>
    </row>
    <row r="4128" spans="1:16" hidden="1">
      <c r="A4128" t="str">
        <f t="shared" si="193"/>
        <v>96-528</v>
      </c>
      <c r="B4128">
        <f t="shared" si="194"/>
        <v>96</v>
      </c>
      <c r="C4128">
        <v>528</v>
      </c>
      <c r="D4128" t="s">
        <v>16981</v>
      </c>
      <c r="E4128" t="s">
        <v>11284</v>
      </c>
      <c r="F4128">
        <v>12929</v>
      </c>
      <c r="G4128" t="s">
        <v>15383</v>
      </c>
      <c r="H4128">
        <v>1709901383</v>
      </c>
      <c r="I4128">
        <v>0</v>
      </c>
      <c r="J4128">
        <v>0</v>
      </c>
      <c r="K4128" t="s">
        <v>138</v>
      </c>
      <c r="L4128" t="s">
        <v>15384</v>
      </c>
      <c r="M4128" t="s">
        <v>15384</v>
      </c>
      <c r="P4128" s="31" t="str">
        <f t="shared" si="195"/>
        <v>Mpo-Farman Islam-Joypurhat (Self Stock)</v>
      </c>
    </row>
    <row r="4129" spans="1:16" hidden="1">
      <c r="A4129" t="str">
        <f t="shared" si="193"/>
        <v>97-528</v>
      </c>
      <c r="B4129">
        <f t="shared" si="194"/>
        <v>97</v>
      </c>
      <c r="C4129">
        <v>528</v>
      </c>
      <c r="D4129" t="s">
        <v>16981</v>
      </c>
      <c r="E4129" t="s">
        <v>11284</v>
      </c>
      <c r="F4129">
        <v>11008</v>
      </c>
      <c r="G4129" t="s">
        <v>17221</v>
      </c>
      <c r="H4129">
        <v>1934448289</v>
      </c>
      <c r="I4129">
        <v>0</v>
      </c>
      <c r="J4129">
        <v>0</v>
      </c>
      <c r="K4129" t="s">
        <v>138</v>
      </c>
      <c r="L4129" t="s">
        <v>4</v>
      </c>
      <c r="M4129" t="s">
        <v>4</v>
      </c>
      <c r="N4129" t="s">
        <v>9919</v>
      </c>
      <c r="O4129" t="s">
        <v>17384</v>
      </c>
      <c r="P4129" s="31" t="str">
        <f t="shared" si="195"/>
        <v>Mpo-Roky Islam- Bogra-1 (Self Stock)</v>
      </c>
    </row>
    <row r="4130" spans="1:16" hidden="1">
      <c r="A4130" t="str">
        <f t="shared" si="193"/>
        <v>98-528</v>
      </c>
      <c r="B4130">
        <f t="shared" si="194"/>
        <v>98</v>
      </c>
      <c r="C4130">
        <v>528</v>
      </c>
      <c r="D4130" t="s">
        <v>16981</v>
      </c>
      <c r="E4130" t="s">
        <v>11526</v>
      </c>
      <c r="F4130">
        <v>11095</v>
      </c>
      <c r="G4130" t="s">
        <v>11527</v>
      </c>
      <c r="H4130">
        <v>1718242612</v>
      </c>
      <c r="I4130" t="s">
        <v>131</v>
      </c>
      <c r="J4130" t="s">
        <v>397</v>
      </c>
      <c r="K4130" t="s">
        <v>138</v>
      </c>
      <c r="L4130" t="s">
        <v>11528</v>
      </c>
      <c r="M4130" t="s">
        <v>11529</v>
      </c>
      <c r="P4130" s="31" t="str">
        <f t="shared" si="195"/>
        <v>Mukta Homoeo Holl (Dr.Atiquer Rahman)</v>
      </c>
    </row>
    <row r="4131" spans="1:16" hidden="1">
      <c r="A4131" t="str">
        <f t="shared" si="193"/>
        <v>99-528</v>
      </c>
      <c r="B4131">
        <f t="shared" si="194"/>
        <v>99</v>
      </c>
      <c r="C4131">
        <v>528</v>
      </c>
      <c r="D4131" t="s">
        <v>16981</v>
      </c>
      <c r="E4131" t="s">
        <v>12998</v>
      </c>
      <c r="F4131">
        <v>11782</v>
      </c>
      <c r="G4131" t="s">
        <v>12999</v>
      </c>
      <c r="H4131">
        <v>1780023141</v>
      </c>
      <c r="I4131" t="s">
        <v>13000</v>
      </c>
      <c r="J4131" t="s">
        <v>172</v>
      </c>
      <c r="K4131" t="s">
        <v>133</v>
      </c>
      <c r="L4131" t="s">
        <v>12817</v>
      </c>
      <c r="M4131" t="s">
        <v>13001</v>
      </c>
      <c r="P4131" s="31" t="str">
        <f t="shared" si="195"/>
        <v>Naeem Homeo Holl (Dr. Sanowar Hussain)</v>
      </c>
    </row>
    <row r="4132" spans="1:16" hidden="1">
      <c r="A4132" t="str">
        <f t="shared" si="193"/>
        <v>100-528</v>
      </c>
      <c r="B4132">
        <f t="shared" si="194"/>
        <v>100</v>
      </c>
      <c r="C4132">
        <v>528</v>
      </c>
      <c r="D4132" t="s">
        <v>16981</v>
      </c>
      <c r="E4132" t="s">
        <v>11348</v>
      </c>
      <c r="F4132">
        <v>11000</v>
      </c>
      <c r="G4132" t="s">
        <v>3311</v>
      </c>
      <c r="H4132">
        <v>1712457572</v>
      </c>
      <c r="I4132" t="s">
        <v>131</v>
      </c>
      <c r="J4132" t="s">
        <v>10892</v>
      </c>
      <c r="K4132" t="s">
        <v>138</v>
      </c>
      <c r="L4132" t="s">
        <v>4</v>
      </c>
      <c r="M4132" t="s">
        <v>11349</v>
      </c>
      <c r="P4132" s="31" t="str">
        <f t="shared" si="195"/>
        <v>Nahid Homoeo Hall (Dr.Motahar Hossain)</v>
      </c>
    </row>
    <row r="4133" spans="1:16" hidden="1">
      <c r="A4133" t="str">
        <f t="shared" si="193"/>
        <v>101-528</v>
      </c>
      <c r="B4133">
        <f t="shared" si="194"/>
        <v>101</v>
      </c>
      <c r="C4133">
        <v>528</v>
      </c>
      <c r="D4133" t="s">
        <v>16981</v>
      </c>
      <c r="E4133" t="s">
        <v>6760</v>
      </c>
      <c r="F4133">
        <v>7686</v>
      </c>
      <c r="G4133" t="s">
        <v>6761</v>
      </c>
      <c r="H4133">
        <v>1723753551</v>
      </c>
      <c r="I4133" t="s">
        <v>6762</v>
      </c>
      <c r="J4133" t="s">
        <v>132</v>
      </c>
      <c r="K4133" t="s">
        <v>138</v>
      </c>
      <c r="L4133" t="s">
        <v>6763</v>
      </c>
      <c r="M4133" t="s">
        <v>6764</v>
      </c>
      <c r="P4133" s="31" t="str">
        <f t="shared" si="195"/>
        <v>Nahida Parvin Homoeo Hall (Dr Anoarul Islam)</v>
      </c>
    </row>
    <row r="4134" spans="1:16" hidden="1">
      <c r="A4134" t="str">
        <f t="shared" si="193"/>
        <v>102-528</v>
      </c>
      <c r="B4134">
        <f t="shared" si="194"/>
        <v>102</v>
      </c>
      <c r="C4134">
        <v>528</v>
      </c>
      <c r="D4134" t="s">
        <v>16981</v>
      </c>
      <c r="E4134" t="s">
        <v>6779</v>
      </c>
      <c r="F4134">
        <v>7693</v>
      </c>
      <c r="G4134" t="s">
        <v>3236</v>
      </c>
      <c r="H4134">
        <v>1726234346</v>
      </c>
      <c r="I4134" t="s">
        <v>1311</v>
      </c>
      <c r="J4134" t="s">
        <v>132</v>
      </c>
      <c r="K4134" t="s">
        <v>138</v>
      </c>
      <c r="L4134" t="s">
        <v>6767</v>
      </c>
      <c r="M4134" t="s">
        <v>6780</v>
      </c>
      <c r="P4134" s="31" t="str">
        <f t="shared" si="195"/>
        <v>Nasir Homoeo Hall (Dr:Golam Rabbani)</v>
      </c>
    </row>
    <row r="4135" spans="1:16" hidden="1">
      <c r="A4135" t="str">
        <f t="shared" si="193"/>
        <v>103-528</v>
      </c>
      <c r="B4135">
        <f t="shared" si="194"/>
        <v>103</v>
      </c>
      <c r="C4135">
        <v>528</v>
      </c>
      <c r="D4135" t="s">
        <v>16981</v>
      </c>
      <c r="E4135" t="s">
        <v>11533</v>
      </c>
      <c r="F4135">
        <v>11097</v>
      </c>
      <c r="G4135" t="s">
        <v>11534</v>
      </c>
      <c r="H4135">
        <v>1734140508</v>
      </c>
      <c r="I4135" t="s">
        <v>131</v>
      </c>
      <c r="J4135" t="s">
        <v>132</v>
      </c>
      <c r="K4135" t="s">
        <v>152</v>
      </c>
      <c r="L4135" t="s">
        <v>11535</v>
      </c>
      <c r="M4135" t="s">
        <v>11535</v>
      </c>
      <c r="P4135" s="31" t="str">
        <f t="shared" si="195"/>
        <v>Nasir Homoeo Holl 2 (Dr.Golam Saruyar Alom)</v>
      </c>
    </row>
    <row r="4136" spans="1:16" hidden="1">
      <c r="A4136" t="str">
        <f t="shared" si="193"/>
        <v>104-528</v>
      </c>
      <c r="B4136">
        <f t="shared" si="194"/>
        <v>104</v>
      </c>
      <c r="C4136">
        <v>528</v>
      </c>
      <c r="D4136" t="s">
        <v>16981</v>
      </c>
      <c r="E4136" t="s">
        <v>13228</v>
      </c>
      <c r="F4136">
        <v>11875</v>
      </c>
      <c r="G4136" t="s">
        <v>13229</v>
      </c>
      <c r="H4136">
        <v>1749799493</v>
      </c>
      <c r="I4136" t="s">
        <v>11588</v>
      </c>
      <c r="J4136" t="s">
        <v>132</v>
      </c>
      <c r="K4136" t="s">
        <v>1402</v>
      </c>
      <c r="L4136" t="s">
        <v>7974</v>
      </c>
      <c r="M4136" t="s">
        <v>13230</v>
      </c>
      <c r="P4136" s="31" t="str">
        <f t="shared" si="195"/>
        <v>New Life Homeo Pharmacy (Dr.Md. Abdur Rahman)</v>
      </c>
    </row>
    <row r="4137" spans="1:16" hidden="1">
      <c r="A4137" t="str">
        <f t="shared" si="193"/>
        <v>105-528</v>
      </c>
      <c r="B4137">
        <f t="shared" si="194"/>
        <v>105</v>
      </c>
      <c r="C4137">
        <v>528</v>
      </c>
      <c r="D4137" t="s">
        <v>16981</v>
      </c>
      <c r="E4137" t="s">
        <v>13674</v>
      </c>
      <c r="F4137">
        <v>12073</v>
      </c>
      <c r="G4137" t="s">
        <v>13675</v>
      </c>
      <c r="H4137">
        <v>1737388058</v>
      </c>
      <c r="I4137" t="s">
        <v>13676</v>
      </c>
      <c r="J4137" t="s">
        <v>132</v>
      </c>
      <c r="K4137" t="s">
        <v>1315</v>
      </c>
      <c r="L4137" t="s">
        <v>13672</v>
      </c>
      <c r="M4137" t="s">
        <v>13677</v>
      </c>
      <c r="P4137" s="31" t="str">
        <f t="shared" si="195"/>
        <v>New Siddiqui Homeo Hall (Dr.Md. Mozhar Ali)</v>
      </c>
    </row>
    <row r="4138" spans="1:16" hidden="1">
      <c r="A4138" t="str">
        <f t="shared" si="193"/>
        <v>106-528</v>
      </c>
      <c r="B4138">
        <f t="shared" si="194"/>
        <v>106</v>
      </c>
      <c r="C4138">
        <v>528</v>
      </c>
      <c r="D4138" t="s">
        <v>16981</v>
      </c>
      <c r="E4138" t="s">
        <v>15574</v>
      </c>
      <c r="F4138">
        <v>13013</v>
      </c>
      <c r="G4138" t="s">
        <v>2943</v>
      </c>
      <c r="H4138">
        <v>1716536960</v>
      </c>
      <c r="I4138" t="s">
        <v>11588</v>
      </c>
      <c r="J4138" t="s">
        <v>132</v>
      </c>
      <c r="K4138" t="s">
        <v>1315</v>
      </c>
      <c r="L4138" t="s">
        <v>12807</v>
      </c>
      <c r="M4138" t="s">
        <v>7974</v>
      </c>
      <c r="P4138" s="31" t="str">
        <f t="shared" si="195"/>
        <v>Niramoy Homeo Hall (Dr.Toriqul Islam)</v>
      </c>
    </row>
    <row r="4139" spans="1:16" hidden="1">
      <c r="A4139" t="str">
        <f t="shared" si="193"/>
        <v>107-528</v>
      </c>
      <c r="B4139">
        <f t="shared" si="194"/>
        <v>107</v>
      </c>
      <c r="C4139">
        <v>528</v>
      </c>
      <c r="D4139" t="s">
        <v>16981</v>
      </c>
      <c r="E4139" t="s">
        <v>6831</v>
      </c>
      <c r="F4139">
        <v>7732</v>
      </c>
      <c r="G4139" t="s">
        <v>144</v>
      </c>
      <c r="H4139">
        <v>1761173375</v>
      </c>
      <c r="I4139" t="s">
        <v>1311</v>
      </c>
      <c r="J4139" t="s">
        <v>230</v>
      </c>
      <c r="K4139" t="s">
        <v>152</v>
      </c>
      <c r="L4139" t="s">
        <v>6767</v>
      </c>
      <c r="M4139" t="s">
        <v>6767</v>
      </c>
      <c r="P4139" s="31" t="str">
        <f t="shared" si="195"/>
        <v>Niramoy Homoeo Hall (Dr:Niranjan Chandra)</v>
      </c>
    </row>
    <row r="4140" spans="1:16" hidden="1">
      <c r="A4140" t="str">
        <f t="shared" si="193"/>
        <v>108-528</v>
      </c>
      <c r="B4140">
        <f t="shared" si="194"/>
        <v>108</v>
      </c>
      <c r="C4140">
        <v>528</v>
      </c>
      <c r="D4140" t="s">
        <v>16981</v>
      </c>
      <c r="E4140" t="s">
        <v>13883</v>
      </c>
      <c r="F4140">
        <v>12182</v>
      </c>
      <c r="G4140" t="s">
        <v>13884</v>
      </c>
      <c r="H4140">
        <v>1729314587</v>
      </c>
      <c r="I4140" t="s">
        <v>11588</v>
      </c>
      <c r="J4140" t="s">
        <v>274</v>
      </c>
      <c r="K4140" t="s">
        <v>1315</v>
      </c>
      <c r="L4140" t="s">
        <v>13668</v>
      </c>
      <c r="M4140" t="s">
        <v>13885</v>
      </c>
      <c r="P4140" s="31" t="str">
        <f t="shared" si="195"/>
        <v>Nur Homeo Hall (Dr.Md.Abdul Hamid)</v>
      </c>
    </row>
    <row r="4141" spans="1:16" hidden="1">
      <c r="A4141" t="str">
        <f t="shared" si="193"/>
        <v>109-528</v>
      </c>
      <c r="B4141">
        <f t="shared" si="194"/>
        <v>109</v>
      </c>
      <c r="C4141">
        <v>528</v>
      </c>
      <c r="D4141" t="s">
        <v>16981</v>
      </c>
      <c r="E4141" t="s">
        <v>16012</v>
      </c>
      <c r="F4141">
        <v>13219</v>
      </c>
      <c r="G4141" t="s">
        <v>16013</v>
      </c>
      <c r="H4141">
        <v>1724395849</v>
      </c>
      <c r="I4141" t="s">
        <v>15572</v>
      </c>
      <c r="J4141" t="s">
        <v>397</v>
      </c>
      <c r="K4141" t="s">
        <v>11942</v>
      </c>
      <c r="L4141" t="s">
        <v>7974</v>
      </c>
      <c r="M4141" t="s">
        <v>13335</v>
      </c>
      <c r="N4141" t="s">
        <v>9785</v>
      </c>
      <c r="P4141" s="31" t="str">
        <f t="shared" si="195"/>
        <v>Oisi Naisi Medicine Centre (Dr. Suravi Afrin)</v>
      </c>
    </row>
    <row r="4142" spans="1:16" hidden="1">
      <c r="A4142" t="str">
        <f t="shared" si="193"/>
        <v>110-528</v>
      </c>
      <c r="B4142">
        <f t="shared" si="194"/>
        <v>110</v>
      </c>
      <c r="C4142">
        <v>528</v>
      </c>
      <c r="D4142" t="s">
        <v>16981</v>
      </c>
      <c r="E4142" t="s">
        <v>13790</v>
      </c>
      <c r="F4142">
        <v>12129</v>
      </c>
      <c r="G4142" t="s">
        <v>13791</v>
      </c>
      <c r="H4142">
        <v>1715949291</v>
      </c>
      <c r="I4142" t="s">
        <v>11588</v>
      </c>
      <c r="J4142" t="s">
        <v>397</v>
      </c>
      <c r="K4142" t="s">
        <v>1315</v>
      </c>
      <c r="L4142" t="s">
        <v>7974</v>
      </c>
      <c r="M4142" t="s">
        <v>13792</v>
      </c>
      <c r="P4142" s="31" t="str">
        <f t="shared" si="195"/>
        <v>Onjolee Homeo Pharmacy (Dr. Himanshu Chaudhari Himu)</v>
      </c>
    </row>
    <row r="4143" spans="1:16" hidden="1">
      <c r="A4143" t="str">
        <f t="shared" si="193"/>
        <v>111-528</v>
      </c>
      <c r="B4143">
        <f t="shared" si="194"/>
        <v>111</v>
      </c>
      <c r="C4143">
        <v>528</v>
      </c>
      <c r="D4143" t="s">
        <v>16981</v>
      </c>
      <c r="E4143" t="s">
        <v>13255</v>
      </c>
      <c r="F4143">
        <v>11894</v>
      </c>
      <c r="G4143" t="s">
        <v>13256</v>
      </c>
      <c r="H4143">
        <v>1762985895</v>
      </c>
      <c r="I4143" t="s">
        <v>11588</v>
      </c>
      <c r="J4143" t="s">
        <v>274</v>
      </c>
      <c r="K4143" t="s">
        <v>1402</v>
      </c>
      <c r="L4143" t="s">
        <v>12442</v>
      </c>
      <c r="M4143" t="s">
        <v>13257</v>
      </c>
      <c r="N4143" t="s">
        <v>9915</v>
      </c>
      <c r="O4143" t="s">
        <v>9916</v>
      </c>
      <c r="P4143" s="31" t="str">
        <f t="shared" si="195"/>
        <v>Pramanik Homeo Holl (Dr.Md.Nur Muhammad (Babu))</v>
      </c>
    </row>
    <row r="4144" spans="1:16" hidden="1">
      <c r="A4144" t="str">
        <f t="shared" si="193"/>
        <v>112-528</v>
      </c>
      <c r="B4144">
        <f t="shared" si="194"/>
        <v>112</v>
      </c>
      <c r="C4144">
        <v>528</v>
      </c>
      <c r="D4144" t="s">
        <v>16981</v>
      </c>
      <c r="E4144" t="s">
        <v>13487</v>
      </c>
      <c r="F4144">
        <v>11993</v>
      </c>
      <c r="G4144" t="s">
        <v>2283</v>
      </c>
      <c r="H4144">
        <v>1741380114</v>
      </c>
      <c r="I4144" t="s">
        <v>11588</v>
      </c>
      <c r="J4144" t="s">
        <v>230</v>
      </c>
      <c r="K4144" t="s">
        <v>1402</v>
      </c>
      <c r="L4144" t="s">
        <v>12178</v>
      </c>
      <c r="M4144" t="s">
        <v>13488</v>
      </c>
      <c r="P4144" s="31" t="str">
        <f t="shared" si="195"/>
        <v>Prodhan Homeo Hall (Dr.Md.Jolil)</v>
      </c>
    </row>
    <row r="4145" spans="1:16" hidden="1">
      <c r="A4145" t="str">
        <f t="shared" si="193"/>
        <v>113-528</v>
      </c>
      <c r="B4145">
        <f t="shared" si="194"/>
        <v>113</v>
      </c>
      <c r="C4145">
        <v>528</v>
      </c>
      <c r="D4145" t="s">
        <v>16981</v>
      </c>
      <c r="E4145" t="s">
        <v>12804</v>
      </c>
      <c r="F4145">
        <v>11701</v>
      </c>
      <c r="G4145" t="s">
        <v>12805</v>
      </c>
      <c r="H4145">
        <v>1717550880</v>
      </c>
      <c r="I4145" t="s">
        <v>11588</v>
      </c>
      <c r="J4145" t="s">
        <v>230</v>
      </c>
      <c r="K4145" t="s">
        <v>1402</v>
      </c>
      <c r="L4145" t="s">
        <v>12806</v>
      </c>
      <c r="M4145" t="s">
        <v>12807</v>
      </c>
      <c r="P4145" s="31" t="str">
        <f t="shared" si="195"/>
        <v>Pronendo Narayon Homeo Holl (Dr.Kanu Condro Sakhari)</v>
      </c>
    </row>
    <row r="4146" spans="1:16" hidden="1">
      <c r="A4146" t="str">
        <f t="shared" si="193"/>
        <v>114-528</v>
      </c>
      <c r="B4146">
        <f t="shared" si="194"/>
        <v>114</v>
      </c>
      <c r="C4146">
        <v>528</v>
      </c>
      <c r="D4146" t="s">
        <v>16981</v>
      </c>
      <c r="E4146" t="s">
        <v>11354</v>
      </c>
      <c r="F4146">
        <v>11002</v>
      </c>
      <c r="G4146" t="s">
        <v>11355</v>
      </c>
      <c r="H4146">
        <v>1713827784</v>
      </c>
      <c r="I4146" t="s">
        <v>131</v>
      </c>
      <c r="J4146" t="s">
        <v>10912</v>
      </c>
      <c r="K4146" t="s">
        <v>138</v>
      </c>
      <c r="L4146" t="s">
        <v>11356</v>
      </c>
      <c r="M4146" t="s">
        <v>11357</v>
      </c>
      <c r="P4146" s="31" t="str">
        <f t="shared" si="195"/>
        <v>Rahi Homoeo Hall (Dr.Raihanul Islam Semul)</v>
      </c>
    </row>
    <row r="4147" spans="1:16" hidden="1">
      <c r="A4147" t="str">
        <f t="shared" si="193"/>
        <v>115-528</v>
      </c>
      <c r="B4147">
        <f t="shared" si="194"/>
        <v>115</v>
      </c>
      <c r="C4147">
        <v>528</v>
      </c>
      <c r="D4147" t="s">
        <v>16981</v>
      </c>
      <c r="E4147" t="s">
        <v>6769</v>
      </c>
      <c r="F4147">
        <v>7688</v>
      </c>
      <c r="G4147" t="s">
        <v>6770</v>
      </c>
      <c r="H4147">
        <v>1715272517</v>
      </c>
      <c r="I4147" t="s">
        <v>1311</v>
      </c>
      <c r="J4147" t="s">
        <v>132</v>
      </c>
      <c r="K4147" t="s">
        <v>138</v>
      </c>
      <c r="L4147" t="s">
        <v>6767</v>
      </c>
      <c r="M4147" t="s">
        <v>6771</v>
      </c>
      <c r="P4147" s="31" t="str">
        <f t="shared" si="195"/>
        <v>Rajlaxmi Homoeo Hall (Dr:Bipul Ghandra)</v>
      </c>
    </row>
    <row r="4148" spans="1:16" hidden="1">
      <c r="A4148" t="str">
        <f t="shared" si="193"/>
        <v>116-528</v>
      </c>
      <c r="B4148">
        <f t="shared" si="194"/>
        <v>116</v>
      </c>
      <c r="C4148">
        <v>528</v>
      </c>
      <c r="D4148" t="s">
        <v>16981</v>
      </c>
      <c r="E4148" t="s">
        <v>12197</v>
      </c>
      <c r="F4148">
        <v>11451</v>
      </c>
      <c r="G4148" t="s">
        <v>12198</v>
      </c>
      <c r="H4148">
        <v>1922887306</v>
      </c>
      <c r="I4148" t="s">
        <v>131</v>
      </c>
      <c r="J4148" t="s">
        <v>172</v>
      </c>
      <c r="K4148" t="s">
        <v>133</v>
      </c>
      <c r="L4148" t="s">
        <v>12174</v>
      </c>
      <c r="M4148" t="s">
        <v>12199</v>
      </c>
      <c r="N4148" t="s">
        <v>10680</v>
      </c>
      <c r="O4148" t="s">
        <v>10681</v>
      </c>
      <c r="P4148" s="31" t="str">
        <f t="shared" si="195"/>
        <v>Rifa Homoeo Hall   (Dr.Rafiqul Islam)</v>
      </c>
    </row>
    <row r="4149" spans="1:16" hidden="1">
      <c r="A4149" t="str">
        <f t="shared" si="193"/>
        <v>117-528</v>
      </c>
      <c r="B4149">
        <f t="shared" si="194"/>
        <v>117</v>
      </c>
      <c r="C4149">
        <v>528</v>
      </c>
      <c r="D4149" t="s">
        <v>16981</v>
      </c>
      <c r="E4149" t="s">
        <v>13332</v>
      </c>
      <c r="F4149">
        <v>11926</v>
      </c>
      <c r="G4149" t="s">
        <v>13333</v>
      </c>
      <c r="H4149">
        <v>1723630579</v>
      </c>
      <c r="I4149" t="s">
        <v>13334</v>
      </c>
      <c r="J4149" t="s">
        <v>10892</v>
      </c>
      <c r="K4149" t="s">
        <v>1315</v>
      </c>
      <c r="L4149" t="s">
        <v>7974</v>
      </c>
      <c r="M4149" t="s">
        <v>13335</v>
      </c>
      <c r="P4149" s="31" t="str">
        <f t="shared" si="195"/>
        <v>Rifat Homeo Pharmacy (Dr.A.M.Rifat Abdullah)</v>
      </c>
    </row>
    <row r="4150" spans="1:16" hidden="1">
      <c r="A4150" t="str">
        <f t="shared" si="193"/>
        <v>118-528</v>
      </c>
      <c r="B4150">
        <f t="shared" si="194"/>
        <v>118</v>
      </c>
      <c r="C4150">
        <v>528</v>
      </c>
      <c r="D4150" t="s">
        <v>16981</v>
      </c>
      <c r="E4150" t="s">
        <v>6829</v>
      </c>
      <c r="F4150">
        <v>7731</v>
      </c>
      <c r="G4150" t="s">
        <v>6830</v>
      </c>
      <c r="H4150">
        <v>1722742315</v>
      </c>
      <c r="I4150" t="s">
        <v>1311</v>
      </c>
      <c r="J4150" t="s">
        <v>230</v>
      </c>
      <c r="K4150" t="s">
        <v>152</v>
      </c>
      <c r="L4150" t="s">
        <v>6767</v>
      </c>
      <c r="M4150" t="s">
        <v>6767</v>
      </c>
      <c r="N4150" t="s">
        <v>10779</v>
      </c>
      <c r="O4150" t="s">
        <v>9785</v>
      </c>
      <c r="P4150" s="31" t="str">
        <f t="shared" si="195"/>
        <v>Rina-Apel Homoeo Hall (Dr:M.A Wahid)</v>
      </c>
    </row>
    <row r="4151" spans="1:16" hidden="1">
      <c r="A4151" t="str">
        <f t="shared" si="193"/>
        <v>119-528</v>
      </c>
      <c r="B4151">
        <f t="shared" si="194"/>
        <v>119</v>
      </c>
      <c r="C4151">
        <v>528</v>
      </c>
      <c r="D4151" t="s">
        <v>16981</v>
      </c>
      <c r="E4151" t="s">
        <v>9284</v>
      </c>
      <c r="F4151">
        <v>9686</v>
      </c>
      <c r="G4151" t="s">
        <v>9285</v>
      </c>
      <c r="H4151">
        <v>1744907379</v>
      </c>
      <c r="I4151" t="s">
        <v>1311</v>
      </c>
      <c r="J4151" t="s">
        <v>306</v>
      </c>
      <c r="K4151" t="s">
        <v>152</v>
      </c>
      <c r="L4151" t="s">
        <v>9271</v>
      </c>
      <c r="M4151" t="s">
        <v>9286</v>
      </c>
      <c r="P4151" s="31" t="str">
        <f t="shared" si="195"/>
        <v>Robbani Homoeo Hall (Dr:Fojle Rabbi)</v>
      </c>
    </row>
    <row r="4152" spans="1:16" hidden="1">
      <c r="A4152" t="str">
        <f t="shared" si="193"/>
        <v>120-528</v>
      </c>
      <c r="B4152">
        <f t="shared" si="194"/>
        <v>120</v>
      </c>
      <c r="C4152">
        <v>528</v>
      </c>
      <c r="D4152" t="s">
        <v>16981</v>
      </c>
      <c r="E4152" t="s">
        <v>15570</v>
      </c>
      <c r="F4152">
        <v>13012</v>
      </c>
      <c r="G4152" t="s">
        <v>15571</v>
      </c>
      <c r="H4152">
        <v>1951387257</v>
      </c>
      <c r="I4152" t="s">
        <v>15572</v>
      </c>
      <c r="J4152" t="s">
        <v>274</v>
      </c>
      <c r="K4152" t="s">
        <v>1315</v>
      </c>
      <c r="L4152" t="s">
        <v>13672</v>
      </c>
      <c r="M4152" t="s">
        <v>15573</v>
      </c>
      <c r="P4152" s="31" t="str">
        <f t="shared" si="195"/>
        <v>Rohima Pharmacy (Dr.Nur Hossen)</v>
      </c>
    </row>
    <row r="4153" spans="1:16" hidden="1">
      <c r="A4153" t="str">
        <f t="shared" si="193"/>
        <v>121-528</v>
      </c>
      <c r="B4153">
        <f t="shared" si="194"/>
        <v>121</v>
      </c>
      <c r="C4153">
        <v>528</v>
      </c>
      <c r="D4153" t="s">
        <v>16981</v>
      </c>
      <c r="E4153" t="s">
        <v>14898</v>
      </c>
      <c r="F4153">
        <v>12698</v>
      </c>
      <c r="G4153" t="s">
        <v>14899</v>
      </c>
      <c r="H4153">
        <v>1751453699</v>
      </c>
      <c r="I4153" t="s">
        <v>11588</v>
      </c>
      <c r="J4153" t="s">
        <v>274</v>
      </c>
      <c r="K4153" t="s">
        <v>1315</v>
      </c>
      <c r="L4153" t="s">
        <v>4799</v>
      </c>
      <c r="M4153" t="s">
        <v>14900</v>
      </c>
      <c r="N4153" t="s">
        <v>9799</v>
      </c>
      <c r="O4153" t="s">
        <v>17382</v>
      </c>
      <c r="P4153" s="31" t="str">
        <f t="shared" si="195"/>
        <v>Rokea Homeo Hall (Dr.Golam Masud Rana)</v>
      </c>
    </row>
    <row r="4154" spans="1:16" hidden="1">
      <c r="A4154" t="str">
        <f t="shared" si="193"/>
        <v>122-528</v>
      </c>
      <c r="B4154">
        <f t="shared" si="194"/>
        <v>122</v>
      </c>
      <c r="C4154">
        <v>528</v>
      </c>
      <c r="D4154" t="s">
        <v>16981</v>
      </c>
      <c r="E4154" t="s">
        <v>13481</v>
      </c>
      <c r="F4154">
        <v>11991</v>
      </c>
      <c r="G4154" t="s">
        <v>13482</v>
      </c>
      <c r="H4154">
        <v>1775895273</v>
      </c>
      <c r="I4154" t="s">
        <v>131</v>
      </c>
      <c r="J4154" t="s">
        <v>11360</v>
      </c>
      <c r="K4154" t="s">
        <v>133</v>
      </c>
      <c r="L4154" t="s">
        <v>13483</v>
      </c>
      <c r="M4154" t="s">
        <v>13484</v>
      </c>
      <c r="P4154" s="31" t="str">
        <f t="shared" si="195"/>
        <v>Rosni Homoeo Holl (Dr.Abdul Rosid)</v>
      </c>
    </row>
    <row r="4155" spans="1:16" hidden="1">
      <c r="A4155" t="str">
        <f t="shared" si="193"/>
        <v>123-528</v>
      </c>
      <c r="B4155">
        <f t="shared" si="194"/>
        <v>123</v>
      </c>
      <c r="C4155">
        <v>528</v>
      </c>
      <c r="D4155" t="s">
        <v>16981</v>
      </c>
      <c r="E4155" t="s">
        <v>13907</v>
      </c>
      <c r="F4155">
        <v>12191</v>
      </c>
      <c r="G4155" t="s">
        <v>13908</v>
      </c>
      <c r="H4155">
        <v>1745347756</v>
      </c>
      <c r="I4155" t="s">
        <v>11588</v>
      </c>
      <c r="J4155" t="s">
        <v>397</v>
      </c>
      <c r="K4155" t="s">
        <v>1315</v>
      </c>
      <c r="L4155" t="s">
        <v>7974</v>
      </c>
      <c r="M4155" t="s">
        <v>13909</v>
      </c>
      <c r="P4155" s="31" t="str">
        <f t="shared" si="195"/>
        <v>Rowshan Homeo Hall (Dr.Md.Anamul Hak)</v>
      </c>
    </row>
    <row r="4156" spans="1:16" hidden="1">
      <c r="A4156" t="str">
        <f t="shared" si="193"/>
        <v>124-528</v>
      </c>
      <c r="B4156">
        <f t="shared" si="194"/>
        <v>124</v>
      </c>
      <c r="C4156">
        <v>528</v>
      </c>
      <c r="D4156" t="s">
        <v>16981</v>
      </c>
      <c r="E4156" t="s">
        <v>14512</v>
      </c>
      <c r="F4156">
        <v>12520</v>
      </c>
      <c r="G4156" t="s">
        <v>14513</v>
      </c>
      <c r="H4156">
        <v>1728587025</v>
      </c>
      <c r="I4156" t="s">
        <v>12800</v>
      </c>
      <c r="J4156" t="s">
        <v>132</v>
      </c>
      <c r="K4156" t="s">
        <v>1315</v>
      </c>
      <c r="L4156" t="s">
        <v>7974</v>
      </c>
      <c r="M4156" t="s">
        <v>14514</v>
      </c>
      <c r="P4156" s="31" t="str">
        <f t="shared" si="195"/>
        <v>Saiead Homeo Hall (Dr.Md.Yusuf Ali)</v>
      </c>
    </row>
    <row r="4157" spans="1:16" hidden="1">
      <c r="A4157" t="str">
        <f t="shared" si="193"/>
        <v>125-528</v>
      </c>
      <c r="B4157">
        <f t="shared" si="194"/>
        <v>125</v>
      </c>
      <c r="C4157">
        <v>528</v>
      </c>
      <c r="D4157" t="s">
        <v>16981</v>
      </c>
      <c r="E4157" t="s">
        <v>9267</v>
      </c>
      <c r="F4157">
        <v>9679</v>
      </c>
      <c r="G4157" t="s">
        <v>9268</v>
      </c>
      <c r="H4157">
        <v>1728247588</v>
      </c>
      <c r="I4157" t="s">
        <v>6762</v>
      </c>
      <c r="J4157" t="s">
        <v>306</v>
      </c>
      <c r="K4157" t="s">
        <v>152</v>
      </c>
      <c r="L4157" t="s">
        <v>3866</v>
      </c>
      <c r="M4157" t="s">
        <v>9269</v>
      </c>
      <c r="N4157" t="s">
        <v>9923</v>
      </c>
      <c r="P4157" s="31" t="str">
        <f t="shared" si="195"/>
        <v>Sapon Homoeo Hall (Dr:Sapon Kumar)</v>
      </c>
    </row>
    <row r="4158" spans="1:16" hidden="1">
      <c r="A4158" t="str">
        <f t="shared" si="193"/>
        <v>126-528</v>
      </c>
      <c r="B4158">
        <f t="shared" si="194"/>
        <v>126</v>
      </c>
      <c r="C4158">
        <v>528</v>
      </c>
      <c r="D4158" t="s">
        <v>16981</v>
      </c>
      <c r="E4158" t="s">
        <v>6824</v>
      </c>
      <c r="F4158">
        <v>7728</v>
      </c>
      <c r="G4158" t="s">
        <v>3597</v>
      </c>
      <c r="H4158">
        <v>1770365342</v>
      </c>
      <c r="I4158" t="s">
        <v>1311</v>
      </c>
      <c r="J4158" t="s">
        <v>230</v>
      </c>
      <c r="K4158" t="s">
        <v>133</v>
      </c>
      <c r="L4158" t="s">
        <v>6767</v>
      </c>
      <c r="M4158" t="s">
        <v>6820</v>
      </c>
      <c r="P4158" s="31" t="str">
        <f t="shared" si="195"/>
        <v>Sardar Homoeo Hall (Dr:Md.Fullbabu)</v>
      </c>
    </row>
    <row r="4159" spans="1:16" hidden="1">
      <c r="A4159" t="str">
        <f t="shared" si="193"/>
        <v>127-528</v>
      </c>
      <c r="B4159">
        <f t="shared" si="194"/>
        <v>127</v>
      </c>
      <c r="C4159">
        <v>528</v>
      </c>
      <c r="D4159" t="s">
        <v>16981</v>
      </c>
      <c r="E4159" t="s">
        <v>13688</v>
      </c>
      <c r="F4159">
        <v>12078</v>
      </c>
      <c r="G4159" t="s">
        <v>13689</v>
      </c>
      <c r="H4159">
        <v>1937969535</v>
      </c>
      <c r="I4159" t="s">
        <v>11588</v>
      </c>
      <c r="J4159" t="s">
        <v>10912</v>
      </c>
      <c r="K4159" t="s">
        <v>1315</v>
      </c>
      <c r="L4159" t="s">
        <v>13672</v>
      </c>
      <c r="M4159" t="s">
        <v>13690</v>
      </c>
      <c r="P4159" s="31" t="str">
        <f t="shared" si="195"/>
        <v>Sarkar Homeo Centre (Dr.J.H.Forhat)</v>
      </c>
    </row>
    <row r="4160" spans="1:16" hidden="1">
      <c r="A4160" t="str">
        <f t="shared" si="193"/>
        <v>128-528</v>
      </c>
      <c r="B4160">
        <f t="shared" si="194"/>
        <v>128</v>
      </c>
      <c r="C4160">
        <v>528</v>
      </c>
      <c r="D4160" t="s">
        <v>16981</v>
      </c>
      <c r="E4160" t="s">
        <v>13328</v>
      </c>
      <c r="F4160">
        <v>11924</v>
      </c>
      <c r="G4160" t="s">
        <v>13003</v>
      </c>
      <c r="H4160">
        <v>1912716061</v>
      </c>
      <c r="I4160" t="s">
        <v>11588</v>
      </c>
      <c r="J4160" t="s">
        <v>397</v>
      </c>
      <c r="K4160" t="s">
        <v>138</v>
      </c>
      <c r="L4160" t="s">
        <v>7974</v>
      </c>
      <c r="M4160" t="s">
        <v>13329</v>
      </c>
      <c r="P4160" s="31" t="str">
        <f t="shared" si="195"/>
        <v>Sarkar Homeo Hall (Dr.Md.Golam Gulam Sattar)</v>
      </c>
    </row>
    <row r="4161" spans="1:16" hidden="1">
      <c r="A4161" t="str">
        <f t="shared" si="193"/>
        <v>129-528</v>
      </c>
      <c r="B4161">
        <f t="shared" si="194"/>
        <v>129</v>
      </c>
      <c r="C4161">
        <v>528</v>
      </c>
      <c r="D4161" t="s">
        <v>16981</v>
      </c>
      <c r="E4161" t="s">
        <v>13002</v>
      </c>
      <c r="F4161">
        <v>11783</v>
      </c>
      <c r="G4161" t="s">
        <v>13003</v>
      </c>
      <c r="H4161">
        <v>1724320184</v>
      </c>
      <c r="I4161" t="s">
        <v>11588</v>
      </c>
      <c r="J4161" t="s">
        <v>172</v>
      </c>
      <c r="K4161" t="s">
        <v>138</v>
      </c>
      <c r="L4161" t="s">
        <v>12817</v>
      </c>
      <c r="M4161" t="s">
        <v>13004</v>
      </c>
      <c r="P4161" s="31" t="str">
        <f t="shared" si="195"/>
        <v>Sarkar Homeo Hall (Dr. Golam Ziaul Hawk)</v>
      </c>
    </row>
    <row r="4162" spans="1:16" hidden="1">
      <c r="A4162" t="str">
        <f t="shared" ref="A4162:A4225" si="196">B4162&amp;"-"&amp;C4162</f>
        <v>130-528</v>
      </c>
      <c r="B4162">
        <f t="shared" ref="B4162:B4225" si="197">IF(C4162=C4161,B4161+1,1)</f>
        <v>130</v>
      </c>
      <c r="C4162">
        <v>528</v>
      </c>
      <c r="D4162" t="s">
        <v>16981</v>
      </c>
      <c r="E4162" t="s">
        <v>13472</v>
      </c>
      <c r="F4162">
        <v>11988</v>
      </c>
      <c r="G4162" t="s">
        <v>13473</v>
      </c>
      <c r="H4162">
        <v>1716332123</v>
      </c>
      <c r="I4162" t="s">
        <v>131</v>
      </c>
      <c r="J4162" t="s">
        <v>11360</v>
      </c>
      <c r="K4162" t="s">
        <v>138</v>
      </c>
      <c r="L4162" t="s">
        <v>13474</v>
      </c>
      <c r="M4162" t="s">
        <v>13474</v>
      </c>
      <c r="P4162" s="31" t="str">
        <f t="shared" ref="P4162:P4225" si="198">PROPER(G4162&amp;" ("&amp;E4162&amp;")")</f>
        <v>Sarkar Homoeo Farmesi (Dr.P.K. Sarker)</v>
      </c>
    </row>
    <row r="4163" spans="1:16" hidden="1">
      <c r="A4163" t="str">
        <f t="shared" si="196"/>
        <v>131-528</v>
      </c>
      <c r="B4163">
        <f t="shared" si="197"/>
        <v>131</v>
      </c>
      <c r="C4163">
        <v>528</v>
      </c>
      <c r="D4163" t="s">
        <v>16981</v>
      </c>
      <c r="E4163" t="s">
        <v>6772</v>
      </c>
      <c r="F4163">
        <v>7690</v>
      </c>
      <c r="G4163" t="s">
        <v>6775</v>
      </c>
      <c r="H4163">
        <v>1717096847</v>
      </c>
      <c r="I4163" t="s">
        <v>1311</v>
      </c>
      <c r="J4163" t="s">
        <v>132</v>
      </c>
      <c r="K4163" t="s">
        <v>133</v>
      </c>
      <c r="L4163" t="s">
        <v>6767</v>
      </c>
      <c r="M4163" t="s">
        <v>6774</v>
      </c>
      <c r="P4163" s="31" t="str">
        <f t="shared" si="198"/>
        <v>Saykot Homoeo Hall (Dr:Rejaul Islam)</v>
      </c>
    </row>
    <row r="4164" spans="1:16" hidden="1">
      <c r="A4164" t="str">
        <f t="shared" si="196"/>
        <v>132-528</v>
      </c>
      <c r="B4164">
        <f t="shared" si="197"/>
        <v>132</v>
      </c>
      <c r="C4164">
        <v>528</v>
      </c>
      <c r="D4164" t="s">
        <v>16981</v>
      </c>
      <c r="E4164" t="s">
        <v>12527</v>
      </c>
      <c r="F4164">
        <v>11585</v>
      </c>
      <c r="G4164" t="s">
        <v>196</v>
      </c>
      <c r="H4164">
        <v>1745598339</v>
      </c>
      <c r="I4164" t="s">
        <v>131</v>
      </c>
      <c r="J4164" t="s">
        <v>397</v>
      </c>
      <c r="K4164" t="s">
        <v>152</v>
      </c>
      <c r="L4164" t="s">
        <v>11532</v>
      </c>
      <c r="M4164" t="s">
        <v>11531</v>
      </c>
      <c r="P4164" s="31" t="str">
        <f t="shared" si="198"/>
        <v>Seba Homoeo Hall (Riadul Islam Mukul)</v>
      </c>
    </row>
    <row r="4165" spans="1:16" hidden="1">
      <c r="A4165" t="str">
        <f t="shared" si="196"/>
        <v>133-528</v>
      </c>
      <c r="B4165">
        <f t="shared" si="197"/>
        <v>133</v>
      </c>
      <c r="C4165">
        <v>528</v>
      </c>
      <c r="D4165" t="s">
        <v>16981</v>
      </c>
      <c r="E4165" t="s">
        <v>5694</v>
      </c>
      <c r="F4165">
        <v>11449</v>
      </c>
      <c r="G4165" t="s">
        <v>12177</v>
      </c>
      <c r="H4165">
        <v>1714422614</v>
      </c>
      <c r="I4165" t="s">
        <v>131</v>
      </c>
      <c r="J4165" t="s">
        <v>230</v>
      </c>
      <c r="K4165" t="s">
        <v>152</v>
      </c>
      <c r="L4165" t="s">
        <v>12194</v>
      </c>
      <c r="M4165" t="s">
        <v>12195</v>
      </c>
      <c r="P4165" s="31" t="str">
        <f t="shared" si="198"/>
        <v>Seba Homoeohall   (Dr. Amirul Islam)</v>
      </c>
    </row>
    <row r="4166" spans="1:16" hidden="1">
      <c r="A4166" t="str">
        <f t="shared" si="196"/>
        <v>134-528</v>
      </c>
      <c r="B4166">
        <f t="shared" si="197"/>
        <v>134</v>
      </c>
      <c r="C4166">
        <v>528</v>
      </c>
      <c r="D4166" t="s">
        <v>16981</v>
      </c>
      <c r="E4166" t="s">
        <v>12176</v>
      </c>
      <c r="F4166">
        <v>11443</v>
      </c>
      <c r="G4166" t="s">
        <v>12177</v>
      </c>
      <c r="H4166">
        <v>1741321042</v>
      </c>
      <c r="I4166" t="s">
        <v>131</v>
      </c>
      <c r="J4166" t="s">
        <v>274</v>
      </c>
      <c r="K4166" t="s">
        <v>152</v>
      </c>
      <c r="L4166" t="s">
        <v>12178</v>
      </c>
      <c r="M4166" t="s">
        <v>12179</v>
      </c>
      <c r="P4166" s="31" t="str">
        <f t="shared" si="198"/>
        <v>Seba Homoeohall   (Dr.Md Robiul Islam)</v>
      </c>
    </row>
    <row r="4167" spans="1:16" hidden="1">
      <c r="A4167" t="str">
        <f t="shared" si="196"/>
        <v>135-528</v>
      </c>
      <c r="B4167">
        <f t="shared" si="197"/>
        <v>135</v>
      </c>
      <c r="C4167">
        <v>528</v>
      </c>
      <c r="D4167" t="s">
        <v>16981</v>
      </c>
      <c r="E4167" t="s">
        <v>9282</v>
      </c>
      <c r="F4167">
        <v>9685</v>
      </c>
      <c r="G4167" t="s">
        <v>9283</v>
      </c>
      <c r="H4167">
        <v>1766382256</v>
      </c>
      <c r="I4167" t="s">
        <v>1311</v>
      </c>
      <c r="J4167" t="s">
        <v>306</v>
      </c>
      <c r="K4167" t="s">
        <v>152</v>
      </c>
      <c r="L4167" t="s">
        <v>9271</v>
      </c>
      <c r="M4167" t="s">
        <v>9271</v>
      </c>
      <c r="P4167" s="31" t="str">
        <f t="shared" si="198"/>
        <v>Sefa Homoeoo Hall (Dr:Md.Obaydullah)</v>
      </c>
    </row>
    <row r="4168" spans="1:16" hidden="1">
      <c r="A4168" t="str">
        <f t="shared" si="196"/>
        <v>136-528</v>
      </c>
      <c r="B4168">
        <f t="shared" si="197"/>
        <v>136</v>
      </c>
      <c r="C4168">
        <v>528</v>
      </c>
      <c r="D4168" t="s">
        <v>16981</v>
      </c>
      <c r="E4168" t="s">
        <v>13793</v>
      </c>
      <c r="F4168">
        <v>12130</v>
      </c>
      <c r="G4168" t="s">
        <v>13794</v>
      </c>
      <c r="H4168">
        <v>1791629329</v>
      </c>
      <c r="I4168" t="s">
        <v>11588</v>
      </c>
      <c r="J4168" t="s">
        <v>11772</v>
      </c>
      <c r="K4168" t="s">
        <v>1315</v>
      </c>
      <c r="L4168" t="s">
        <v>7974</v>
      </c>
      <c r="M4168" t="s">
        <v>13795</v>
      </c>
      <c r="N4168" t="s">
        <v>6089</v>
      </c>
      <c r="O4168" t="s">
        <v>9785</v>
      </c>
      <c r="P4168" s="31" t="str">
        <f t="shared" si="198"/>
        <v>Shahid Homeo Chikitsalaya (Dr.Md. Siddikur Rahman)</v>
      </c>
    </row>
    <row r="4169" spans="1:16" hidden="1">
      <c r="A4169" t="str">
        <f t="shared" si="196"/>
        <v>137-528</v>
      </c>
      <c r="B4169">
        <f t="shared" si="197"/>
        <v>137</v>
      </c>
      <c r="C4169">
        <v>528</v>
      </c>
      <c r="D4169" t="s">
        <v>16981</v>
      </c>
      <c r="E4169" t="s">
        <v>6846</v>
      </c>
      <c r="F4169">
        <v>7745</v>
      </c>
      <c r="G4169" t="s">
        <v>558</v>
      </c>
      <c r="H4169">
        <v>1718333290</v>
      </c>
      <c r="I4169" t="s">
        <v>1311</v>
      </c>
      <c r="J4169" t="s">
        <v>274</v>
      </c>
      <c r="K4169" t="s">
        <v>138</v>
      </c>
      <c r="L4169" t="s">
        <v>3858</v>
      </c>
      <c r="M4169" t="s">
        <v>6817</v>
      </c>
      <c r="N4169" t="s">
        <v>10780</v>
      </c>
      <c r="O4169" t="s">
        <v>10781</v>
      </c>
      <c r="P4169" s="31" t="str">
        <f t="shared" si="198"/>
        <v>Shapla Homoeo Hall (Dr:Jitendronath)</v>
      </c>
    </row>
    <row r="4170" spans="1:16" hidden="1">
      <c r="A4170" t="str">
        <f t="shared" si="196"/>
        <v>138-528</v>
      </c>
      <c r="B4170">
        <f t="shared" si="197"/>
        <v>138</v>
      </c>
      <c r="C4170">
        <v>528</v>
      </c>
      <c r="D4170" t="s">
        <v>16981</v>
      </c>
      <c r="E4170" t="s">
        <v>12379</v>
      </c>
      <c r="F4170">
        <v>11519</v>
      </c>
      <c r="G4170" t="s">
        <v>12380</v>
      </c>
      <c r="H4170">
        <v>1916505718</v>
      </c>
      <c r="I4170" t="s">
        <v>1311</v>
      </c>
      <c r="J4170" t="s">
        <v>172</v>
      </c>
      <c r="K4170" t="s">
        <v>138</v>
      </c>
      <c r="L4170" t="s">
        <v>12381</v>
      </c>
      <c r="M4170" t="s">
        <v>12382</v>
      </c>
      <c r="P4170" s="31" t="str">
        <f t="shared" si="198"/>
        <v>Sharda Homoeo Hall (Dr.Md. Rizwan Hussain Sardar )</v>
      </c>
    </row>
    <row r="4171" spans="1:16" hidden="1">
      <c r="A4171" t="str">
        <f t="shared" si="196"/>
        <v>139-528</v>
      </c>
      <c r="B4171">
        <f t="shared" si="197"/>
        <v>139</v>
      </c>
      <c r="C4171">
        <v>528</v>
      </c>
      <c r="D4171" t="s">
        <v>16981</v>
      </c>
      <c r="E4171" t="s">
        <v>12170</v>
      </c>
      <c r="F4171">
        <v>11441</v>
      </c>
      <c r="G4171" t="s">
        <v>12171</v>
      </c>
      <c r="H4171">
        <v>1750295397</v>
      </c>
      <c r="I4171" t="s">
        <v>131</v>
      </c>
      <c r="J4171" t="s">
        <v>132</v>
      </c>
      <c r="K4171" t="s">
        <v>138</v>
      </c>
      <c r="L4171" t="s">
        <v>1359</v>
      </c>
      <c r="M4171" t="s">
        <v>1359</v>
      </c>
      <c r="P4171" s="31" t="str">
        <f t="shared" si="198"/>
        <v>Sosti Homoeo Hall (Dr.Shree Mohon Kumar)</v>
      </c>
    </row>
    <row r="4172" spans="1:16" hidden="1">
      <c r="A4172" t="str">
        <f t="shared" si="196"/>
        <v>140-528</v>
      </c>
      <c r="B4172">
        <f t="shared" si="197"/>
        <v>140</v>
      </c>
      <c r="C4172">
        <v>528</v>
      </c>
      <c r="D4172" t="s">
        <v>16981</v>
      </c>
      <c r="E4172" t="s">
        <v>6840</v>
      </c>
      <c r="F4172">
        <v>7737</v>
      </c>
      <c r="G4172" t="s">
        <v>6841</v>
      </c>
      <c r="H4172">
        <v>1713965565</v>
      </c>
      <c r="I4172" t="s">
        <v>6762</v>
      </c>
      <c r="J4172" t="s">
        <v>230</v>
      </c>
      <c r="K4172" t="s">
        <v>152</v>
      </c>
      <c r="L4172" t="s">
        <v>6780</v>
      </c>
      <c r="M4172" t="s">
        <v>6842</v>
      </c>
      <c r="P4172" s="31" t="str">
        <f t="shared" si="198"/>
        <v>Suravi Homoeo Hall (Dr:Paresh Chandra)</v>
      </c>
    </row>
    <row r="4173" spans="1:16" hidden="1">
      <c r="A4173" t="str">
        <f t="shared" si="196"/>
        <v>141-528</v>
      </c>
      <c r="B4173">
        <f t="shared" si="197"/>
        <v>141</v>
      </c>
      <c r="C4173">
        <v>528</v>
      </c>
      <c r="D4173" t="s">
        <v>16981</v>
      </c>
      <c r="E4173" t="s">
        <v>13666</v>
      </c>
      <c r="F4173">
        <v>12071</v>
      </c>
      <c r="G4173" t="s">
        <v>13667</v>
      </c>
      <c r="H4173">
        <v>1726234239</v>
      </c>
      <c r="I4173" t="s">
        <v>11588</v>
      </c>
      <c r="J4173" t="s">
        <v>306</v>
      </c>
      <c r="K4173" t="s">
        <v>1315</v>
      </c>
      <c r="L4173" t="s">
        <v>13668</v>
      </c>
      <c r="M4173" t="s">
        <v>13669</v>
      </c>
      <c r="P4173" s="31" t="str">
        <f t="shared" si="198"/>
        <v>Tagore Homeo Pharmacy (Dr.Md.Hamidur Rashid (Babul))</v>
      </c>
    </row>
    <row r="4174" spans="1:16" hidden="1">
      <c r="A4174" t="str">
        <f t="shared" si="196"/>
        <v>142-528</v>
      </c>
      <c r="B4174">
        <f t="shared" si="197"/>
        <v>142</v>
      </c>
      <c r="C4174">
        <v>528</v>
      </c>
      <c r="D4174" t="s">
        <v>16981</v>
      </c>
      <c r="E4174" t="s">
        <v>12192</v>
      </c>
      <c r="F4174">
        <v>11448</v>
      </c>
      <c r="G4174" t="s">
        <v>12193</v>
      </c>
      <c r="H4174">
        <v>1728163583</v>
      </c>
      <c r="I4174" t="s">
        <v>131</v>
      </c>
      <c r="J4174" t="s">
        <v>132</v>
      </c>
      <c r="K4174" t="s">
        <v>133</v>
      </c>
      <c r="L4174" t="s">
        <v>1359</v>
      </c>
      <c r="M4174" t="s">
        <v>12080</v>
      </c>
      <c r="P4174" s="31" t="str">
        <f t="shared" si="198"/>
        <v>Taher  Homoeo Hall   (Dr.Abu Taher)</v>
      </c>
    </row>
    <row r="4175" spans="1:16" hidden="1">
      <c r="A4175" t="str">
        <f t="shared" si="196"/>
        <v>143-528</v>
      </c>
      <c r="B4175">
        <f t="shared" si="197"/>
        <v>143</v>
      </c>
      <c r="C4175">
        <v>528</v>
      </c>
      <c r="D4175" t="s">
        <v>16981</v>
      </c>
      <c r="E4175" t="s">
        <v>6835</v>
      </c>
      <c r="F4175">
        <v>7735</v>
      </c>
      <c r="G4175" t="s">
        <v>6836</v>
      </c>
      <c r="H4175">
        <v>1713792305</v>
      </c>
      <c r="I4175" t="s">
        <v>1311</v>
      </c>
      <c r="J4175" t="s">
        <v>230</v>
      </c>
      <c r="K4175" t="s">
        <v>152</v>
      </c>
      <c r="L4175" t="s">
        <v>6837</v>
      </c>
      <c r="M4175" t="s">
        <v>6834</v>
      </c>
      <c r="P4175" s="31" t="str">
        <f t="shared" si="198"/>
        <v>Talukdar Homoeo Hall (Dr:Mustafijur Rahman)</v>
      </c>
    </row>
    <row r="4176" spans="1:16" hidden="1">
      <c r="A4176" t="str">
        <f t="shared" si="196"/>
        <v>144-528</v>
      </c>
      <c r="B4176">
        <f t="shared" si="197"/>
        <v>144</v>
      </c>
      <c r="C4176">
        <v>528</v>
      </c>
      <c r="D4176" t="s">
        <v>16981</v>
      </c>
      <c r="E4176" t="s">
        <v>12428</v>
      </c>
      <c r="F4176">
        <v>11536</v>
      </c>
      <c r="G4176" t="s">
        <v>12429</v>
      </c>
      <c r="H4176">
        <v>1734063147</v>
      </c>
      <c r="I4176" t="s">
        <v>12430</v>
      </c>
      <c r="J4176" t="s">
        <v>132</v>
      </c>
      <c r="K4176" t="s">
        <v>1402</v>
      </c>
      <c r="L4176" t="s">
        <v>7974</v>
      </c>
      <c r="M4176" t="s">
        <v>12431</v>
      </c>
      <c r="P4176" s="31" t="str">
        <f t="shared" si="198"/>
        <v>Teesta Homeo Chikitsalaya (Dr.Md. Sohidul Islam (Sweet))</v>
      </c>
    </row>
    <row r="4177" spans="1:16" hidden="1">
      <c r="A4177" t="str">
        <f t="shared" si="196"/>
        <v>145-528</v>
      </c>
      <c r="B4177">
        <f t="shared" si="197"/>
        <v>145</v>
      </c>
      <c r="C4177">
        <v>528</v>
      </c>
      <c r="D4177" t="s">
        <v>16981</v>
      </c>
      <c r="E4177" t="s">
        <v>11653</v>
      </c>
      <c r="F4177">
        <v>11201</v>
      </c>
      <c r="G4177" t="s">
        <v>11654</v>
      </c>
      <c r="H4177">
        <v>1716471720</v>
      </c>
      <c r="I4177" t="s">
        <v>131</v>
      </c>
      <c r="J4177" t="s">
        <v>10107</v>
      </c>
      <c r="K4177" t="s">
        <v>138</v>
      </c>
      <c r="L4177" t="s">
        <v>11361</v>
      </c>
      <c r="M4177" t="s">
        <v>11655</v>
      </c>
      <c r="P4177" s="31" t="str">
        <f t="shared" si="198"/>
        <v>The Rokeya  Homoeo Holl (Dr.Thajmul Hoque (Ruko))</v>
      </c>
    </row>
    <row r="4178" spans="1:16" hidden="1">
      <c r="A4178" t="str">
        <f t="shared" si="196"/>
        <v>146-528</v>
      </c>
      <c r="B4178">
        <f t="shared" si="197"/>
        <v>146</v>
      </c>
      <c r="C4178">
        <v>528</v>
      </c>
      <c r="D4178" t="s">
        <v>16981</v>
      </c>
      <c r="E4178" t="s">
        <v>13670</v>
      </c>
      <c r="F4178">
        <v>12072</v>
      </c>
      <c r="G4178" t="s">
        <v>13671</v>
      </c>
      <c r="H4178">
        <v>1914469727</v>
      </c>
      <c r="I4178" t="s">
        <v>11588</v>
      </c>
      <c r="J4178" t="s">
        <v>132</v>
      </c>
      <c r="K4178" t="s">
        <v>1402</v>
      </c>
      <c r="L4178" t="s">
        <v>13672</v>
      </c>
      <c r="M4178" t="s">
        <v>13673</v>
      </c>
      <c r="P4178" s="31" t="str">
        <f t="shared" si="198"/>
        <v>The Siyam Homeo Hall (Dr.Md. Sanawar Hussain)</v>
      </c>
    </row>
    <row r="4179" spans="1:16" hidden="1">
      <c r="A4179" t="str">
        <f t="shared" si="196"/>
        <v>147-528</v>
      </c>
      <c r="B4179">
        <f t="shared" si="197"/>
        <v>147</v>
      </c>
      <c r="C4179">
        <v>528</v>
      </c>
      <c r="D4179" t="s">
        <v>16981</v>
      </c>
      <c r="E4179" t="s">
        <v>10277</v>
      </c>
      <c r="F4179">
        <v>10514</v>
      </c>
      <c r="G4179" t="s">
        <v>10278</v>
      </c>
      <c r="H4179">
        <v>1729661080</v>
      </c>
      <c r="I4179" t="s">
        <v>131</v>
      </c>
      <c r="J4179" t="s">
        <v>10107</v>
      </c>
      <c r="K4179" t="s">
        <v>152</v>
      </c>
      <c r="L4179" t="s">
        <v>10279</v>
      </c>
      <c r="M4179" t="s">
        <v>10280</v>
      </c>
      <c r="N4179" t="s">
        <v>10692</v>
      </c>
      <c r="O4179" t="s">
        <v>10685</v>
      </c>
      <c r="P4179" s="31" t="str">
        <f t="shared" si="198"/>
        <v>Tosiya Homoeo Hall (Dr.Ferdusur Rohoma)</v>
      </c>
    </row>
    <row r="4180" spans="1:16" hidden="1">
      <c r="A4180" t="str">
        <f t="shared" si="196"/>
        <v>148-528</v>
      </c>
      <c r="B4180">
        <f t="shared" si="197"/>
        <v>148</v>
      </c>
      <c r="C4180">
        <v>528</v>
      </c>
      <c r="D4180" t="s">
        <v>16981</v>
      </c>
      <c r="E4180" t="s">
        <v>12183</v>
      </c>
      <c r="F4180">
        <v>11445</v>
      </c>
      <c r="G4180" t="s">
        <v>12184</v>
      </c>
      <c r="H4180">
        <v>1729661080</v>
      </c>
      <c r="I4180" t="s">
        <v>131</v>
      </c>
      <c r="J4180" t="s">
        <v>132</v>
      </c>
      <c r="K4180" t="s">
        <v>138</v>
      </c>
      <c r="L4180" t="s">
        <v>1359</v>
      </c>
      <c r="M4180" t="s">
        <v>12185</v>
      </c>
      <c r="P4180" s="31" t="str">
        <f t="shared" si="198"/>
        <v>Towsia Homoeo Hall   (Dr. Md Ferdousur Rahaman )</v>
      </c>
    </row>
    <row r="4181" spans="1:16" hidden="1">
      <c r="A4181" t="str">
        <f t="shared" si="196"/>
        <v>1-529</v>
      </c>
      <c r="B4181">
        <f t="shared" si="197"/>
        <v>1</v>
      </c>
      <c r="C4181">
        <v>529</v>
      </c>
      <c r="D4181" t="s">
        <v>17127</v>
      </c>
      <c r="E4181" t="s">
        <v>5057</v>
      </c>
      <c r="F4181">
        <v>6604</v>
      </c>
      <c r="G4181" t="s">
        <v>1264</v>
      </c>
      <c r="H4181">
        <v>1716392751</v>
      </c>
      <c r="I4181" t="s">
        <v>131</v>
      </c>
      <c r="J4181" t="s">
        <v>132</v>
      </c>
      <c r="K4181" t="s">
        <v>133</v>
      </c>
      <c r="L4181" t="s">
        <v>5046</v>
      </c>
      <c r="M4181" t="s">
        <v>5051</v>
      </c>
      <c r="P4181" s="31" t="str">
        <f t="shared" si="198"/>
        <v>Abil Homoeo Hall (Dr. A D Nath)</v>
      </c>
    </row>
    <row r="4182" spans="1:16" hidden="1">
      <c r="A4182" t="str">
        <f t="shared" si="196"/>
        <v>2-529</v>
      </c>
      <c r="B4182">
        <f t="shared" si="197"/>
        <v>2</v>
      </c>
      <c r="C4182">
        <v>529</v>
      </c>
      <c r="D4182" t="s">
        <v>17127</v>
      </c>
      <c r="E4182" t="s">
        <v>5071</v>
      </c>
      <c r="F4182">
        <v>6615</v>
      </c>
      <c r="G4182" t="s">
        <v>5072</v>
      </c>
      <c r="H4182">
        <v>1726019026</v>
      </c>
      <c r="I4182" t="s">
        <v>131</v>
      </c>
      <c r="J4182" t="s">
        <v>172</v>
      </c>
      <c r="K4182" t="s">
        <v>152</v>
      </c>
      <c r="L4182" t="s">
        <v>5073</v>
      </c>
      <c r="M4182" t="s">
        <v>5074</v>
      </c>
      <c r="P4182" s="31" t="str">
        <f t="shared" si="198"/>
        <v>Adir Homoeo Hall (Dr. Adir Roy)</v>
      </c>
    </row>
    <row r="4183" spans="1:16" hidden="1">
      <c r="A4183" t="str">
        <f t="shared" si="196"/>
        <v>3-529</v>
      </c>
      <c r="B4183">
        <f t="shared" si="197"/>
        <v>3</v>
      </c>
      <c r="C4183">
        <v>529</v>
      </c>
      <c r="D4183" t="s">
        <v>17127</v>
      </c>
      <c r="E4183" t="s">
        <v>5178</v>
      </c>
      <c r="F4183">
        <v>6666</v>
      </c>
      <c r="G4183" t="s">
        <v>5179</v>
      </c>
      <c r="H4183">
        <v>1726479325</v>
      </c>
      <c r="I4183" t="s">
        <v>131</v>
      </c>
      <c r="J4183" t="s">
        <v>274</v>
      </c>
      <c r="K4183" t="s">
        <v>138</v>
      </c>
      <c r="L4183" t="s">
        <v>5082</v>
      </c>
      <c r="M4183" t="s">
        <v>5180</v>
      </c>
      <c r="P4183" s="31" t="str">
        <f t="shared" si="198"/>
        <v>Ajman Homoeo Hall (Dr. Sakil  Al Murad)</v>
      </c>
    </row>
    <row r="4184" spans="1:16" hidden="1">
      <c r="A4184" t="str">
        <f t="shared" si="196"/>
        <v>4-529</v>
      </c>
      <c r="B4184">
        <f t="shared" si="197"/>
        <v>4</v>
      </c>
      <c r="C4184">
        <v>529</v>
      </c>
      <c r="D4184" t="s">
        <v>17127</v>
      </c>
      <c r="E4184" t="s">
        <v>5148</v>
      </c>
      <c r="F4184">
        <v>6652</v>
      </c>
      <c r="G4184" t="s">
        <v>5149</v>
      </c>
      <c r="H4184">
        <v>1906539021</v>
      </c>
      <c r="I4184" t="s">
        <v>131</v>
      </c>
      <c r="J4184" t="s">
        <v>230</v>
      </c>
      <c r="K4184" t="s">
        <v>152</v>
      </c>
      <c r="L4184" t="s">
        <v>5063</v>
      </c>
      <c r="M4184" t="s">
        <v>5145</v>
      </c>
      <c r="N4184" t="s">
        <v>10809</v>
      </c>
      <c r="O4184" t="s">
        <v>9785</v>
      </c>
      <c r="P4184" s="31" t="str">
        <f t="shared" si="198"/>
        <v>Al -Amin Homoeo Hall (Dr. Anas)</v>
      </c>
    </row>
    <row r="4185" spans="1:16" hidden="1">
      <c r="A4185" t="str">
        <f t="shared" si="196"/>
        <v>5-529</v>
      </c>
      <c r="B4185">
        <f t="shared" si="197"/>
        <v>5</v>
      </c>
      <c r="C4185">
        <v>529</v>
      </c>
      <c r="D4185" t="s">
        <v>17127</v>
      </c>
      <c r="E4185" t="s">
        <v>11482</v>
      </c>
      <c r="F4185">
        <v>11080</v>
      </c>
      <c r="G4185" t="s">
        <v>11483</v>
      </c>
      <c r="H4185">
        <v>1753913098</v>
      </c>
      <c r="I4185" t="s">
        <v>131</v>
      </c>
      <c r="J4185" t="s">
        <v>172</v>
      </c>
      <c r="K4185" t="s">
        <v>152</v>
      </c>
      <c r="L4185" t="s">
        <v>5046</v>
      </c>
      <c r="M4185" t="s">
        <v>11484</v>
      </c>
      <c r="P4185" s="31" t="str">
        <f t="shared" si="198"/>
        <v>All Madina Homoeo Hall  (Shoyal Buyaea )</v>
      </c>
    </row>
    <row r="4186" spans="1:16" hidden="1">
      <c r="A4186" t="str">
        <f t="shared" si="196"/>
        <v>6-529</v>
      </c>
      <c r="B4186">
        <f t="shared" si="197"/>
        <v>6</v>
      </c>
      <c r="C4186">
        <v>529</v>
      </c>
      <c r="D4186" t="s">
        <v>17127</v>
      </c>
      <c r="E4186" t="s">
        <v>11442</v>
      </c>
      <c r="F4186">
        <v>11063</v>
      </c>
      <c r="G4186" t="s">
        <v>11443</v>
      </c>
      <c r="H4186">
        <v>1764311906</v>
      </c>
      <c r="I4186" t="s">
        <v>131</v>
      </c>
      <c r="J4186" t="s">
        <v>172</v>
      </c>
      <c r="K4186" t="s">
        <v>152</v>
      </c>
      <c r="L4186" t="s">
        <v>5046</v>
      </c>
      <c r="M4186" t="s">
        <v>11441</v>
      </c>
      <c r="N4186" t="s">
        <v>10695</v>
      </c>
      <c r="O4186" t="s">
        <v>10696</v>
      </c>
      <c r="P4186" s="31" t="str">
        <f t="shared" si="198"/>
        <v>All Rafi Homoeo Hall  (Fajjlul Korim)</v>
      </c>
    </row>
    <row r="4187" spans="1:16" hidden="1">
      <c r="A4187" t="str">
        <f t="shared" si="196"/>
        <v>7-529</v>
      </c>
      <c r="B4187">
        <f t="shared" si="197"/>
        <v>7</v>
      </c>
      <c r="C4187">
        <v>529</v>
      </c>
      <c r="D4187" t="s">
        <v>17127</v>
      </c>
      <c r="E4187" t="s">
        <v>5066</v>
      </c>
      <c r="F4187">
        <v>6612</v>
      </c>
      <c r="G4187" t="s">
        <v>5067</v>
      </c>
      <c r="H4187">
        <v>1728265781</v>
      </c>
      <c r="I4187" t="s">
        <v>131</v>
      </c>
      <c r="J4187" t="s">
        <v>132</v>
      </c>
      <c r="K4187" t="s">
        <v>133</v>
      </c>
      <c r="L4187" t="s">
        <v>5046</v>
      </c>
      <c r="M4187" t="s">
        <v>5051</v>
      </c>
      <c r="P4187" s="31" t="str">
        <f t="shared" si="198"/>
        <v>Alom Homoeo Hall (Dr. Alom Miah)</v>
      </c>
    </row>
    <row r="4188" spans="1:16" hidden="1">
      <c r="A4188" t="str">
        <f t="shared" si="196"/>
        <v>8-529</v>
      </c>
      <c r="B4188">
        <f t="shared" si="197"/>
        <v>8</v>
      </c>
      <c r="C4188">
        <v>529</v>
      </c>
      <c r="D4188" t="s">
        <v>17127</v>
      </c>
      <c r="E4188" t="s">
        <v>5140</v>
      </c>
      <c r="F4188">
        <v>6647</v>
      </c>
      <c r="G4188" t="s">
        <v>5141</v>
      </c>
      <c r="H4188">
        <v>1748986976</v>
      </c>
      <c r="I4188" t="s">
        <v>131</v>
      </c>
      <c r="J4188" t="s">
        <v>230</v>
      </c>
      <c r="K4188" t="s">
        <v>152</v>
      </c>
      <c r="L4188" t="s">
        <v>5142</v>
      </c>
      <c r="M4188" t="s">
        <v>5143</v>
      </c>
      <c r="P4188" s="31" t="str">
        <f t="shared" si="198"/>
        <v>Amdad Homoeo Hall (Dr. Amdadul Haque)</v>
      </c>
    </row>
    <row r="4189" spans="1:16" hidden="1">
      <c r="A4189" t="str">
        <f t="shared" si="196"/>
        <v>9-529</v>
      </c>
      <c r="B4189">
        <f t="shared" si="197"/>
        <v>9</v>
      </c>
      <c r="C4189">
        <v>529</v>
      </c>
      <c r="D4189" t="s">
        <v>17127</v>
      </c>
      <c r="E4189" t="s">
        <v>5189</v>
      </c>
      <c r="F4189">
        <v>6672</v>
      </c>
      <c r="G4189" t="s">
        <v>5190</v>
      </c>
      <c r="H4189">
        <v>1724381213</v>
      </c>
      <c r="I4189" t="s">
        <v>131</v>
      </c>
      <c r="J4189" t="s">
        <v>274</v>
      </c>
      <c r="K4189" t="s">
        <v>133</v>
      </c>
      <c r="L4189" t="s">
        <v>5046</v>
      </c>
      <c r="M4189" t="s">
        <v>5191</v>
      </c>
      <c r="P4189" s="31" t="str">
        <f t="shared" si="198"/>
        <v>Ananada Homoeo Hall (Dr. Amrul Koyes)</v>
      </c>
    </row>
    <row r="4190" spans="1:16" hidden="1">
      <c r="A4190" t="str">
        <f t="shared" si="196"/>
        <v>10-529</v>
      </c>
      <c r="B4190">
        <f t="shared" si="197"/>
        <v>10</v>
      </c>
      <c r="C4190">
        <v>529</v>
      </c>
      <c r="D4190" t="s">
        <v>17127</v>
      </c>
      <c r="E4190" t="s">
        <v>5199</v>
      </c>
      <c r="F4190">
        <v>6678</v>
      </c>
      <c r="G4190" t="s">
        <v>5200</v>
      </c>
      <c r="H4190">
        <v>1748526911</v>
      </c>
      <c r="I4190" t="s">
        <v>326</v>
      </c>
      <c r="J4190" t="s">
        <v>274</v>
      </c>
      <c r="K4190" t="s">
        <v>133</v>
      </c>
      <c r="L4190" t="s">
        <v>5046</v>
      </c>
      <c r="M4190" t="s">
        <v>5191</v>
      </c>
      <c r="P4190" s="31" t="str">
        <f t="shared" si="198"/>
        <v>Arafat Pharmacy (Dr. Riyaj Uddin)</v>
      </c>
    </row>
    <row r="4191" spans="1:16" hidden="1">
      <c r="A4191" t="str">
        <f t="shared" si="196"/>
        <v>11-529</v>
      </c>
      <c r="B4191">
        <f t="shared" si="197"/>
        <v>11</v>
      </c>
      <c r="C4191">
        <v>529</v>
      </c>
      <c r="D4191" t="s">
        <v>17127</v>
      </c>
      <c r="E4191" t="s">
        <v>5086</v>
      </c>
      <c r="F4191">
        <v>6621</v>
      </c>
      <c r="G4191" t="s">
        <v>1738</v>
      </c>
      <c r="H4191">
        <v>1740640329</v>
      </c>
      <c r="I4191" t="s">
        <v>131</v>
      </c>
      <c r="J4191" t="s">
        <v>172</v>
      </c>
      <c r="K4191" t="s">
        <v>152</v>
      </c>
      <c r="L4191" t="s">
        <v>5082</v>
      </c>
      <c r="M4191" t="s">
        <v>5087</v>
      </c>
      <c r="P4191" s="31" t="str">
        <f t="shared" si="198"/>
        <v>Barishal Homoeo Hall (Dr. Kartik Chandra)</v>
      </c>
    </row>
    <row r="4192" spans="1:16" hidden="1">
      <c r="A4192" t="str">
        <f t="shared" si="196"/>
        <v>12-529</v>
      </c>
      <c r="B4192">
        <f t="shared" si="197"/>
        <v>12</v>
      </c>
      <c r="C4192">
        <v>529</v>
      </c>
      <c r="D4192" t="s">
        <v>17127</v>
      </c>
      <c r="E4192" t="s">
        <v>5111</v>
      </c>
      <c r="F4192">
        <v>6632</v>
      </c>
      <c r="G4192" t="s">
        <v>5112</v>
      </c>
      <c r="H4192">
        <v>1716690993</v>
      </c>
      <c r="I4192" t="s">
        <v>131</v>
      </c>
      <c r="J4192" t="s">
        <v>397</v>
      </c>
      <c r="K4192" t="s">
        <v>133</v>
      </c>
      <c r="L4192" t="s">
        <v>1359</v>
      </c>
      <c r="M4192" t="s">
        <v>1359</v>
      </c>
      <c r="P4192" s="31" t="str">
        <f t="shared" si="198"/>
        <v>Basonti Homoeo Hall (Dr. Ronodir Das)</v>
      </c>
    </row>
    <row r="4193" spans="1:16" hidden="1">
      <c r="A4193" t="str">
        <f t="shared" si="196"/>
        <v>13-529</v>
      </c>
      <c r="B4193">
        <f t="shared" si="197"/>
        <v>13</v>
      </c>
      <c r="C4193">
        <v>529</v>
      </c>
      <c r="D4193" t="s">
        <v>17127</v>
      </c>
      <c r="E4193" t="s">
        <v>11458</v>
      </c>
      <c r="F4193">
        <v>11070</v>
      </c>
      <c r="G4193" t="s">
        <v>11459</v>
      </c>
      <c r="H4193">
        <v>1712647265</v>
      </c>
      <c r="I4193" t="s">
        <v>131</v>
      </c>
      <c r="J4193" t="s">
        <v>9009</v>
      </c>
      <c r="K4193" t="s">
        <v>138</v>
      </c>
      <c r="L4193" t="s">
        <v>11446</v>
      </c>
      <c r="M4193" t="s">
        <v>5128</v>
      </c>
      <c r="P4193" s="31" t="str">
        <f t="shared" si="198"/>
        <v>Biniek Homoeo Hall (Subrato  Biniek)</v>
      </c>
    </row>
    <row r="4194" spans="1:16" hidden="1">
      <c r="A4194" t="str">
        <f t="shared" si="196"/>
        <v>14-529</v>
      </c>
      <c r="B4194">
        <f t="shared" si="197"/>
        <v>14</v>
      </c>
      <c r="C4194">
        <v>529</v>
      </c>
      <c r="D4194" t="s">
        <v>17127</v>
      </c>
      <c r="E4194" t="s">
        <v>17026</v>
      </c>
      <c r="F4194">
        <v>13667</v>
      </c>
      <c r="G4194" t="s">
        <v>2601</v>
      </c>
      <c r="H4194">
        <v>1720259838</v>
      </c>
      <c r="I4194" t="s">
        <v>131</v>
      </c>
      <c r="J4194" t="s">
        <v>172</v>
      </c>
      <c r="K4194" t="s">
        <v>133</v>
      </c>
      <c r="L4194" t="s">
        <v>17104</v>
      </c>
      <c r="M4194" t="s">
        <v>17105</v>
      </c>
      <c r="N4194" t="s">
        <v>9785</v>
      </c>
      <c r="P4194" s="31" t="str">
        <f t="shared" si="198"/>
        <v>Borsha Homoeo Hall (Dr Pran Gobindo)</v>
      </c>
    </row>
    <row r="4195" spans="1:16" hidden="1">
      <c r="A4195" t="str">
        <f t="shared" si="196"/>
        <v>15-529</v>
      </c>
      <c r="B4195">
        <f t="shared" si="197"/>
        <v>15</v>
      </c>
      <c r="C4195">
        <v>529</v>
      </c>
      <c r="D4195" t="s">
        <v>17127</v>
      </c>
      <c r="E4195" t="s">
        <v>5192</v>
      </c>
      <c r="F4195">
        <v>6673</v>
      </c>
      <c r="G4195" t="s">
        <v>5193</v>
      </c>
      <c r="H4195">
        <v>1719231306</v>
      </c>
      <c r="I4195" t="s">
        <v>326</v>
      </c>
      <c r="J4195" t="s">
        <v>274</v>
      </c>
      <c r="K4195" t="s">
        <v>152</v>
      </c>
      <c r="L4195" t="s">
        <v>5046</v>
      </c>
      <c r="M4195" t="s">
        <v>5191</v>
      </c>
      <c r="P4195" s="31" t="str">
        <f t="shared" si="198"/>
        <v>Chamely Pharmacy (Dr. Mohim)</v>
      </c>
    </row>
    <row r="4196" spans="1:16" hidden="1">
      <c r="A4196" t="str">
        <f t="shared" si="196"/>
        <v>16-529</v>
      </c>
      <c r="B4196">
        <f t="shared" si="197"/>
        <v>16</v>
      </c>
      <c r="C4196">
        <v>529</v>
      </c>
      <c r="D4196" t="s">
        <v>17127</v>
      </c>
      <c r="E4196" t="s">
        <v>1094</v>
      </c>
      <c r="F4196">
        <v>6641</v>
      </c>
      <c r="G4196" t="s">
        <v>2894</v>
      </c>
      <c r="H4196">
        <v>1717141162</v>
      </c>
      <c r="I4196" t="s">
        <v>131</v>
      </c>
      <c r="J4196" t="s">
        <v>397</v>
      </c>
      <c r="K4196" t="s">
        <v>138</v>
      </c>
      <c r="L4196" t="s">
        <v>1359</v>
      </c>
      <c r="M4196" t="s">
        <v>5128</v>
      </c>
      <c r="N4196" t="s">
        <v>18049</v>
      </c>
      <c r="O4196" t="s">
        <v>18050</v>
      </c>
      <c r="P4196" s="31" t="str">
        <f t="shared" si="198"/>
        <v>Dhaka Homoeo Hall (Dr. Shamim Ahmed)</v>
      </c>
    </row>
    <row r="4197" spans="1:16" hidden="1">
      <c r="A4197" t="str">
        <f t="shared" si="196"/>
        <v>17-529</v>
      </c>
      <c r="B4197">
        <f t="shared" si="197"/>
        <v>17</v>
      </c>
      <c r="C4197">
        <v>529</v>
      </c>
      <c r="D4197" t="s">
        <v>17127</v>
      </c>
      <c r="E4197" t="s">
        <v>11431</v>
      </c>
      <c r="F4197">
        <v>11058</v>
      </c>
      <c r="G4197" t="s">
        <v>11432</v>
      </c>
      <c r="H4197">
        <v>1713807581</v>
      </c>
      <c r="I4197" t="s">
        <v>131</v>
      </c>
      <c r="J4197" t="s">
        <v>397</v>
      </c>
      <c r="K4197" t="s">
        <v>133</v>
      </c>
      <c r="L4197" t="s">
        <v>5172</v>
      </c>
      <c r="M4197" t="s">
        <v>5173</v>
      </c>
      <c r="P4197" s="31" t="str">
        <f t="shared" si="198"/>
        <v>Dhotto Homoeo Hall (Bhokto)</v>
      </c>
    </row>
    <row r="4198" spans="1:16" hidden="1">
      <c r="A4198" t="str">
        <f t="shared" si="196"/>
        <v>18-529</v>
      </c>
      <c r="B4198">
        <f t="shared" si="197"/>
        <v>18</v>
      </c>
      <c r="C4198">
        <v>529</v>
      </c>
      <c r="D4198" t="s">
        <v>17127</v>
      </c>
      <c r="E4198" t="s">
        <v>11490</v>
      </c>
      <c r="F4198">
        <v>11083</v>
      </c>
      <c r="G4198" t="s">
        <v>11491</v>
      </c>
      <c r="H4198">
        <v>1714753290</v>
      </c>
      <c r="I4198" t="s">
        <v>131</v>
      </c>
      <c r="J4198" t="s">
        <v>11492</v>
      </c>
      <c r="K4198" t="s">
        <v>152</v>
      </c>
      <c r="L4198" t="s">
        <v>11477</v>
      </c>
      <c r="M4198" t="s">
        <v>11465</v>
      </c>
      <c r="N4198" t="s">
        <v>10677</v>
      </c>
      <c r="O4198" t="s">
        <v>10675</v>
      </c>
      <c r="P4198" s="31" t="str">
        <f t="shared" si="198"/>
        <v>Diptto Homoeo Hall  (Somir Boron Dhas )</v>
      </c>
    </row>
    <row r="4199" spans="1:16" hidden="1">
      <c r="A4199" t="str">
        <f t="shared" si="196"/>
        <v>19-529</v>
      </c>
      <c r="B4199">
        <f t="shared" si="197"/>
        <v>19</v>
      </c>
      <c r="C4199">
        <v>529</v>
      </c>
      <c r="D4199" t="s">
        <v>17127</v>
      </c>
      <c r="E4199" t="s">
        <v>5116</v>
      </c>
      <c r="F4199">
        <v>6635</v>
      </c>
      <c r="G4199" t="s">
        <v>5117</v>
      </c>
      <c r="H4199">
        <v>1914854264</v>
      </c>
      <c r="I4199" t="s">
        <v>4818</v>
      </c>
      <c r="J4199" t="s">
        <v>397</v>
      </c>
      <c r="K4199" t="s">
        <v>138</v>
      </c>
      <c r="L4199" t="s">
        <v>1359</v>
      </c>
      <c r="M4199" t="s">
        <v>5118</v>
      </c>
      <c r="P4199" s="31" t="str">
        <f t="shared" si="198"/>
        <v>Feni Dawakhana (Hakim Ahmed Motlib)</v>
      </c>
    </row>
    <row r="4200" spans="1:16" hidden="1">
      <c r="A4200" t="str">
        <f t="shared" si="196"/>
        <v>20-529</v>
      </c>
      <c r="B4200">
        <f t="shared" si="197"/>
        <v>20</v>
      </c>
      <c r="C4200">
        <v>529</v>
      </c>
      <c r="D4200" t="s">
        <v>17127</v>
      </c>
      <c r="E4200" t="s">
        <v>5058</v>
      </c>
      <c r="F4200">
        <v>6605</v>
      </c>
      <c r="G4200" t="s">
        <v>1020</v>
      </c>
      <c r="H4200">
        <v>1771012991</v>
      </c>
      <c r="I4200" t="s">
        <v>131</v>
      </c>
      <c r="J4200" t="s">
        <v>132</v>
      </c>
      <c r="K4200" t="s">
        <v>152</v>
      </c>
      <c r="L4200" t="s">
        <v>5046</v>
      </c>
      <c r="M4200" t="s">
        <v>5051</v>
      </c>
      <c r="P4200" s="31" t="str">
        <f t="shared" si="198"/>
        <v>Gita Homoeo Hall (Dr. B.K.P Sumon)</v>
      </c>
    </row>
    <row r="4201" spans="1:16" hidden="1">
      <c r="A4201" t="str">
        <f t="shared" si="196"/>
        <v>21-529</v>
      </c>
      <c r="B4201">
        <f t="shared" si="197"/>
        <v>21</v>
      </c>
      <c r="C4201">
        <v>529</v>
      </c>
      <c r="D4201" t="s">
        <v>17127</v>
      </c>
      <c r="E4201" t="s">
        <v>11473</v>
      </c>
      <c r="F4201">
        <v>11076</v>
      </c>
      <c r="G4201" t="s">
        <v>11474</v>
      </c>
      <c r="H4201">
        <v>1746394565</v>
      </c>
      <c r="I4201" t="s">
        <v>131</v>
      </c>
      <c r="J4201" t="s">
        <v>274</v>
      </c>
      <c r="K4201" t="s">
        <v>152</v>
      </c>
      <c r="L4201" t="s">
        <v>5073</v>
      </c>
      <c r="M4201" t="s">
        <v>5102</v>
      </c>
      <c r="N4201" t="s">
        <v>7660</v>
      </c>
      <c r="P4201" s="31" t="str">
        <f t="shared" si="198"/>
        <v>Gringo Homoeo Hall (Kali Das)</v>
      </c>
    </row>
    <row r="4202" spans="1:16" hidden="1">
      <c r="A4202" t="str">
        <f t="shared" si="196"/>
        <v>22-529</v>
      </c>
      <c r="B4202">
        <f t="shared" si="197"/>
        <v>22</v>
      </c>
      <c r="C4202">
        <v>529</v>
      </c>
      <c r="D4202" t="s">
        <v>17127</v>
      </c>
      <c r="E4202" t="s">
        <v>11454</v>
      </c>
      <c r="F4202">
        <v>11068</v>
      </c>
      <c r="G4202" t="s">
        <v>11455</v>
      </c>
      <c r="H4202">
        <v>1726538085</v>
      </c>
      <c r="I4202" t="s">
        <v>131</v>
      </c>
      <c r="J4202" t="s">
        <v>10892</v>
      </c>
      <c r="K4202" t="s">
        <v>133</v>
      </c>
      <c r="L4202" t="s">
        <v>11456</v>
      </c>
      <c r="M4202" t="s">
        <v>5180</v>
      </c>
      <c r="P4202" s="31" t="str">
        <f t="shared" si="198"/>
        <v>Hanemsn Homoeo Hall  (Shandip Ray)</v>
      </c>
    </row>
    <row r="4203" spans="1:16" hidden="1">
      <c r="A4203" t="str">
        <f t="shared" si="196"/>
        <v>23-529</v>
      </c>
      <c r="B4203">
        <f t="shared" si="197"/>
        <v>23</v>
      </c>
      <c r="C4203">
        <v>529</v>
      </c>
      <c r="D4203" t="s">
        <v>17127</v>
      </c>
      <c r="E4203" t="s">
        <v>5055</v>
      </c>
      <c r="F4203">
        <v>6603</v>
      </c>
      <c r="G4203" t="s">
        <v>5056</v>
      </c>
      <c r="H4203">
        <v>1746465777</v>
      </c>
      <c r="I4203" t="s">
        <v>131</v>
      </c>
      <c r="J4203" t="s">
        <v>132</v>
      </c>
      <c r="K4203" t="s">
        <v>133</v>
      </c>
      <c r="L4203" t="s">
        <v>5046</v>
      </c>
      <c r="M4203" t="s">
        <v>5051</v>
      </c>
      <c r="P4203" s="31" t="str">
        <f t="shared" si="198"/>
        <v>Homoeo Chikitshaloy (Dr. Bimol Haldar)</v>
      </c>
    </row>
    <row r="4204" spans="1:16" hidden="1">
      <c r="A4204" t="str">
        <f t="shared" si="196"/>
        <v>24-529</v>
      </c>
      <c r="B4204">
        <f t="shared" si="197"/>
        <v>24</v>
      </c>
      <c r="C4204">
        <v>529</v>
      </c>
      <c r="D4204" t="s">
        <v>17127</v>
      </c>
      <c r="E4204" t="s">
        <v>5126</v>
      </c>
      <c r="F4204">
        <v>6640</v>
      </c>
      <c r="G4204" t="s">
        <v>5127</v>
      </c>
      <c r="H4204">
        <v>1720902124</v>
      </c>
      <c r="I4204" t="s">
        <v>131</v>
      </c>
      <c r="J4204" t="s">
        <v>397</v>
      </c>
      <c r="K4204" t="s">
        <v>138</v>
      </c>
      <c r="L4204" t="s">
        <v>1359</v>
      </c>
      <c r="M4204" t="s">
        <v>5125</v>
      </c>
      <c r="P4204" s="31" t="str">
        <f t="shared" si="198"/>
        <v>Hori Homoeo Hall (Dr. Girindha)</v>
      </c>
    </row>
    <row r="4205" spans="1:16" hidden="1">
      <c r="A4205" t="str">
        <f t="shared" si="196"/>
        <v>25-529</v>
      </c>
      <c r="B4205">
        <f t="shared" si="197"/>
        <v>25</v>
      </c>
      <c r="C4205">
        <v>529</v>
      </c>
      <c r="D4205" t="s">
        <v>17127</v>
      </c>
      <c r="E4205" t="s">
        <v>5124</v>
      </c>
      <c r="F4205">
        <v>6639</v>
      </c>
      <c r="G4205" t="s">
        <v>149</v>
      </c>
      <c r="H4205">
        <v>1724963506</v>
      </c>
      <c r="I4205" t="s">
        <v>131</v>
      </c>
      <c r="J4205" t="s">
        <v>397</v>
      </c>
      <c r="K4205" t="s">
        <v>138</v>
      </c>
      <c r="L4205" t="s">
        <v>1359</v>
      </c>
      <c r="M4205" t="s">
        <v>5125</v>
      </c>
      <c r="P4205" s="31" t="str">
        <f t="shared" si="198"/>
        <v>Islamia Homoeo Hall (Dr. Kabirul Islam)</v>
      </c>
    </row>
    <row r="4206" spans="1:16" hidden="1">
      <c r="A4206" t="str">
        <f t="shared" si="196"/>
        <v>26-529</v>
      </c>
      <c r="B4206">
        <f t="shared" si="197"/>
        <v>26</v>
      </c>
      <c r="C4206">
        <v>529</v>
      </c>
      <c r="D4206" t="s">
        <v>17127</v>
      </c>
      <c r="E4206" t="s">
        <v>1282</v>
      </c>
      <c r="F4206">
        <v>6614</v>
      </c>
      <c r="G4206" t="s">
        <v>5070</v>
      </c>
      <c r="H4206">
        <v>1722249296</v>
      </c>
      <c r="I4206" t="s">
        <v>131</v>
      </c>
      <c r="J4206" t="s">
        <v>132</v>
      </c>
      <c r="K4206" t="s">
        <v>152</v>
      </c>
      <c r="L4206" t="s">
        <v>5046</v>
      </c>
      <c r="M4206" t="s">
        <v>5069</v>
      </c>
      <c r="P4206" s="31" t="str">
        <f t="shared" si="198"/>
        <v>Janapriop Pharmacy (Dr. Safiqul Islam)</v>
      </c>
    </row>
    <row r="4207" spans="1:16" hidden="1">
      <c r="A4207" t="str">
        <f t="shared" si="196"/>
        <v>27-529</v>
      </c>
      <c r="B4207">
        <f t="shared" si="197"/>
        <v>27</v>
      </c>
      <c r="C4207">
        <v>529</v>
      </c>
      <c r="D4207" t="s">
        <v>17127</v>
      </c>
      <c r="E4207" t="s">
        <v>11434</v>
      </c>
      <c r="F4207">
        <v>11060</v>
      </c>
      <c r="G4207" t="s">
        <v>11435</v>
      </c>
      <c r="H4207">
        <v>1739946145</v>
      </c>
      <c r="I4207" t="s">
        <v>131</v>
      </c>
      <c r="J4207" t="s">
        <v>397</v>
      </c>
      <c r="K4207" t="s">
        <v>133</v>
      </c>
      <c r="L4207" t="s">
        <v>11436</v>
      </c>
      <c r="M4207" t="s">
        <v>5180</v>
      </c>
      <c r="P4207" s="31" t="str">
        <f t="shared" si="198"/>
        <v>Jaye Homoeo Hall  (Mirinl Brotharc)</v>
      </c>
    </row>
    <row r="4208" spans="1:16" hidden="1">
      <c r="A4208" t="str">
        <f t="shared" si="196"/>
        <v>28-529</v>
      </c>
      <c r="B4208">
        <f t="shared" si="197"/>
        <v>28</v>
      </c>
      <c r="C4208">
        <v>529</v>
      </c>
      <c r="D4208" t="s">
        <v>17127</v>
      </c>
      <c r="E4208" t="s">
        <v>11485</v>
      </c>
      <c r="F4208">
        <v>11081</v>
      </c>
      <c r="G4208" t="s">
        <v>11486</v>
      </c>
      <c r="H4208">
        <v>1712691603</v>
      </c>
      <c r="I4208" t="s">
        <v>5045</v>
      </c>
      <c r="J4208" t="s">
        <v>172</v>
      </c>
      <c r="K4208" t="s">
        <v>133</v>
      </c>
      <c r="L4208" t="s">
        <v>11456</v>
      </c>
      <c r="M4208" t="s">
        <v>11487</v>
      </c>
      <c r="P4208" s="31" t="str">
        <f t="shared" si="198"/>
        <v>Joy Medical  Hall (Sankar Ray )</v>
      </c>
    </row>
    <row r="4209" spans="1:16" hidden="1">
      <c r="A4209" t="str">
        <f t="shared" si="196"/>
        <v>29-529</v>
      </c>
      <c r="B4209">
        <f t="shared" si="197"/>
        <v>29</v>
      </c>
      <c r="C4209">
        <v>529</v>
      </c>
      <c r="D4209" t="s">
        <v>17127</v>
      </c>
      <c r="E4209" t="s">
        <v>5194</v>
      </c>
      <c r="F4209">
        <v>6674</v>
      </c>
      <c r="G4209" t="s">
        <v>4486</v>
      </c>
      <c r="H4209">
        <v>1732521055</v>
      </c>
      <c r="I4209" t="s">
        <v>131</v>
      </c>
      <c r="J4209" t="s">
        <v>274</v>
      </c>
      <c r="K4209" t="s">
        <v>133</v>
      </c>
      <c r="L4209" t="s">
        <v>5128</v>
      </c>
      <c r="M4209" t="s">
        <v>5125</v>
      </c>
      <c r="P4209" s="31" t="str">
        <f t="shared" si="198"/>
        <v>Joyguru Homoeo Hall (Dr. Motilal)</v>
      </c>
    </row>
    <row r="4210" spans="1:16" hidden="1">
      <c r="A4210" t="str">
        <f t="shared" si="196"/>
        <v>30-529</v>
      </c>
      <c r="B4210">
        <f t="shared" si="197"/>
        <v>30</v>
      </c>
      <c r="C4210">
        <v>529</v>
      </c>
      <c r="D4210" t="s">
        <v>17127</v>
      </c>
      <c r="E4210" t="s">
        <v>5158</v>
      </c>
      <c r="F4210">
        <v>6657</v>
      </c>
      <c r="G4210" t="s">
        <v>5159</v>
      </c>
      <c r="H4210">
        <v>1925729806</v>
      </c>
      <c r="I4210" t="s">
        <v>131</v>
      </c>
      <c r="J4210" t="s">
        <v>230</v>
      </c>
      <c r="K4210" t="s">
        <v>152</v>
      </c>
      <c r="L4210" t="s">
        <v>5063</v>
      </c>
      <c r="M4210" t="s">
        <v>5160</v>
      </c>
      <c r="P4210" s="31" t="str">
        <f t="shared" si="198"/>
        <v>Kajal Homoeo Hall (Dr. Narayan Acharjee)</v>
      </c>
    </row>
    <row r="4211" spans="1:16" hidden="1">
      <c r="A4211" t="str">
        <f t="shared" si="196"/>
        <v>31-529</v>
      </c>
      <c r="B4211">
        <f t="shared" si="197"/>
        <v>31</v>
      </c>
      <c r="C4211">
        <v>529</v>
      </c>
      <c r="D4211" t="s">
        <v>17127</v>
      </c>
      <c r="E4211" t="s">
        <v>5176</v>
      </c>
      <c r="F4211">
        <v>6665</v>
      </c>
      <c r="G4211" t="s">
        <v>5177</v>
      </c>
      <c r="H4211">
        <v>1712316755</v>
      </c>
      <c r="I4211" t="s">
        <v>131</v>
      </c>
      <c r="J4211" t="s">
        <v>274</v>
      </c>
      <c r="K4211" t="s">
        <v>138</v>
      </c>
      <c r="L4211" t="s">
        <v>5172</v>
      </c>
      <c r="M4211" t="s">
        <v>5173</v>
      </c>
      <c r="P4211" s="31" t="str">
        <f t="shared" si="198"/>
        <v>Kakon Homoeo Hall (Dr. Rupok Dey)</v>
      </c>
    </row>
    <row r="4212" spans="1:16" hidden="1">
      <c r="A4212" t="str">
        <f t="shared" si="196"/>
        <v>32-529</v>
      </c>
      <c r="B4212">
        <f t="shared" si="197"/>
        <v>32</v>
      </c>
      <c r="C4212">
        <v>529</v>
      </c>
      <c r="D4212" t="s">
        <v>17127</v>
      </c>
      <c r="E4212" t="s">
        <v>5075</v>
      </c>
      <c r="F4212">
        <v>6616</v>
      </c>
      <c r="G4212" t="s">
        <v>5076</v>
      </c>
      <c r="H4212">
        <v>1717721513</v>
      </c>
      <c r="I4212" t="s">
        <v>131</v>
      </c>
      <c r="J4212" t="s">
        <v>172</v>
      </c>
      <c r="K4212" t="s">
        <v>152</v>
      </c>
      <c r="L4212" t="s">
        <v>5073</v>
      </c>
      <c r="M4212" t="s">
        <v>5074</v>
      </c>
      <c r="P4212" s="31" t="str">
        <f t="shared" si="198"/>
        <v>Kirtika Homoeo Hall (Dr. Rontu Das)</v>
      </c>
    </row>
    <row r="4213" spans="1:16" hidden="1">
      <c r="A4213" t="str">
        <f t="shared" si="196"/>
        <v>33-529</v>
      </c>
      <c r="B4213">
        <f t="shared" si="197"/>
        <v>33</v>
      </c>
      <c r="C4213">
        <v>529</v>
      </c>
      <c r="D4213" t="s">
        <v>17127</v>
      </c>
      <c r="E4213" t="s">
        <v>5103</v>
      </c>
      <c r="F4213">
        <v>6629</v>
      </c>
      <c r="G4213" t="s">
        <v>5104</v>
      </c>
      <c r="H4213">
        <v>1713806976</v>
      </c>
      <c r="I4213" t="s">
        <v>131</v>
      </c>
      <c r="J4213" t="s">
        <v>172</v>
      </c>
      <c r="K4213" t="s">
        <v>152</v>
      </c>
      <c r="L4213" t="s">
        <v>5073</v>
      </c>
      <c r="M4213" t="s">
        <v>5102</v>
      </c>
      <c r="N4213" t="s">
        <v>2106</v>
      </c>
      <c r="P4213" s="31" t="str">
        <f t="shared" si="198"/>
        <v>Laki Homoeo Hall (Dr. Bijoy)</v>
      </c>
    </row>
    <row r="4214" spans="1:16" hidden="1">
      <c r="A4214" t="str">
        <f t="shared" si="196"/>
        <v>34-529</v>
      </c>
      <c r="B4214">
        <f t="shared" si="197"/>
        <v>34</v>
      </c>
      <c r="C4214">
        <v>529</v>
      </c>
      <c r="D4214" t="s">
        <v>17127</v>
      </c>
      <c r="E4214" t="s">
        <v>3433</v>
      </c>
      <c r="F4214">
        <v>6599</v>
      </c>
      <c r="G4214" t="s">
        <v>5044</v>
      </c>
      <c r="H4214">
        <v>1716905950</v>
      </c>
      <c r="I4214" t="s">
        <v>5045</v>
      </c>
      <c r="J4214" t="s">
        <v>132</v>
      </c>
      <c r="K4214" t="s">
        <v>152</v>
      </c>
      <c r="L4214" t="s">
        <v>5046</v>
      </c>
      <c r="M4214" t="s">
        <v>5046</v>
      </c>
      <c r="P4214" s="31" t="str">
        <f t="shared" si="198"/>
        <v>Lilu Homoeo Hall (Dr. Faruk Ahmed)</v>
      </c>
    </row>
    <row r="4215" spans="1:16" hidden="1">
      <c r="A4215" t="str">
        <f t="shared" si="196"/>
        <v>35-529</v>
      </c>
      <c r="B4215">
        <f t="shared" si="197"/>
        <v>35</v>
      </c>
      <c r="C4215">
        <v>529</v>
      </c>
      <c r="D4215" t="s">
        <v>17127</v>
      </c>
      <c r="E4215" t="s">
        <v>5079</v>
      </c>
      <c r="F4215">
        <v>6618</v>
      </c>
      <c r="G4215" t="s">
        <v>5080</v>
      </c>
      <c r="H4215">
        <v>1739466257</v>
      </c>
      <c r="I4215" t="s">
        <v>131</v>
      </c>
      <c r="J4215" t="s">
        <v>172</v>
      </c>
      <c r="K4215" t="s">
        <v>152</v>
      </c>
      <c r="L4215" t="s">
        <v>5078</v>
      </c>
      <c r="M4215" t="s">
        <v>5078</v>
      </c>
      <c r="P4215" s="31" t="str">
        <f t="shared" si="198"/>
        <v>Lolini Homoeo Hall (Dr. Ranu Chakraborty)</v>
      </c>
    </row>
    <row r="4216" spans="1:16" hidden="1">
      <c r="A4216" t="str">
        <f t="shared" si="196"/>
        <v>36-529</v>
      </c>
      <c r="B4216">
        <f t="shared" si="197"/>
        <v>36</v>
      </c>
      <c r="C4216">
        <v>529</v>
      </c>
      <c r="D4216" t="s">
        <v>17127</v>
      </c>
      <c r="E4216" t="s">
        <v>5197</v>
      </c>
      <c r="F4216">
        <v>6677</v>
      </c>
      <c r="G4216" t="s">
        <v>5198</v>
      </c>
      <c r="H4216">
        <v>1742565648</v>
      </c>
      <c r="I4216" t="s">
        <v>326</v>
      </c>
      <c r="J4216" t="s">
        <v>274</v>
      </c>
      <c r="K4216" t="s">
        <v>133</v>
      </c>
      <c r="L4216" t="s">
        <v>5046</v>
      </c>
      <c r="M4216" t="s">
        <v>5191</v>
      </c>
      <c r="P4216" s="31" t="str">
        <f t="shared" si="198"/>
        <v>Ma Pharmacy (Dr. Sumon)</v>
      </c>
    </row>
    <row r="4217" spans="1:16" hidden="1">
      <c r="A4217" t="str">
        <f t="shared" si="196"/>
        <v>37-529</v>
      </c>
      <c r="B4217">
        <f t="shared" si="197"/>
        <v>37</v>
      </c>
      <c r="C4217">
        <v>529</v>
      </c>
      <c r="D4217" t="s">
        <v>17127</v>
      </c>
      <c r="E4217" t="s">
        <v>11478</v>
      </c>
      <c r="F4217">
        <v>11078</v>
      </c>
      <c r="G4217" t="s">
        <v>1111</v>
      </c>
      <c r="H4217">
        <v>172527855</v>
      </c>
      <c r="I4217" t="s">
        <v>131</v>
      </c>
      <c r="J4217" t="s">
        <v>274</v>
      </c>
      <c r="K4217" t="s">
        <v>152</v>
      </c>
      <c r="L4217" t="s">
        <v>11477</v>
      </c>
      <c r="M4217" t="s">
        <v>11477</v>
      </c>
      <c r="P4217" s="31" t="str">
        <f t="shared" si="198"/>
        <v>Maa Homoeo Hall (Kajun Ray)</v>
      </c>
    </row>
    <row r="4218" spans="1:16" hidden="1">
      <c r="A4218" t="str">
        <f t="shared" si="196"/>
        <v>38-529</v>
      </c>
      <c r="B4218">
        <f t="shared" si="197"/>
        <v>38</v>
      </c>
      <c r="C4218">
        <v>529</v>
      </c>
      <c r="D4218" t="s">
        <v>17127</v>
      </c>
      <c r="E4218" t="s">
        <v>5195</v>
      </c>
      <c r="F4218">
        <v>6675</v>
      </c>
      <c r="G4218" t="s">
        <v>715</v>
      </c>
      <c r="H4218">
        <v>1746605946</v>
      </c>
      <c r="I4218" t="s">
        <v>131</v>
      </c>
      <c r="J4218" t="s">
        <v>274</v>
      </c>
      <c r="K4218" t="s">
        <v>133</v>
      </c>
      <c r="L4218" t="s">
        <v>5128</v>
      </c>
      <c r="M4218" t="s">
        <v>5125</v>
      </c>
      <c r="P4218" s="31" t="str">
        <f t="shared" si="198"/>
        <v>Mamoni Homoeo Hall (Dr. Hira)</v>
      </c>
    </row>
    <row r="4219" spans="1:16" hidden="1">
      <c r="A4219" t="str">
        <f t="shared" si="196"/>
        <v>39-529</v>
      </c>
      <c r="B4219">
        <f t="shared" si="197"/>
        <v>39</v>
      </c>
      <c r="C4219">
        <v>529</v>
      </c>
      <c r="D4219" t="s">
        <v>17127</v>
      </c>
      <c r="E4219" t="s">
        <v>11439</v>
      </c>
      <c r="F4219">
        <v>11062</v>
      </c>
      <c r="G4219" t="s">
        <v>11440</v>
      </c>
      <c r="H4219">
        <v>1786424217</v>
      </c>
      <c r="I4219" t="s">
        <v>131</v>
      </c>
      <c r="J4219" t="s">
        <v>10889</v>
      </c>
      <c r="K4219" t="s">
        <v>152</v>
      </c>
      <c r="L4219" t="s">
        <v>5046</v>
      </c>
      <c r="M4219" t="s">
        <v>11441</v>
      </c>
      <c r="P4219" s="31" t="str">
        <f t="shared" si="198"/>
        <v>Maysha Pharmacy  (Dr.Afil Miah)</v>
      </c>
    </row>
    <row r="4220" spans="1:16" hidden="1">
      <c r="A4220" t="str">
        <f t="shared" si="196"/>
        <v>40-529</v>
      </c>
      <c r="B4220">
        <f t="shared" si="197"/>
        <v>40</v>
      </c>
      <c r="C4220">
        <v>529</v>
      </c>
      <c r="D4220" t="s">
        <v>17127</v>
      </c>
      <c r="E4220" t="s">
        <v>2600</v>
      </c>
      <c r="F4220">
        <v>6600</v>
      </c>
      <c r="G4220" t="s">
        <v>5047</v>
      </c>
      <c r="H4220">
        <v>1735668510</v>
      </c>
      <c r="I4220" t="s">
        <v>326</v>
      </c>
      <c r="J4220" t="s">
        <v>132</v>
      </c>
      <c r="K4220" t="s">
        <v>133</v>
      </c>
      <c r="L4220" t="s">
        <v>5046</v>
      </c>
      <c r="M4220" t="s">
        <v>5048</v>
      </c>
      <c r="P4220" s="31" t="str">
        <f t="shared" si="198"/>
        <v>Mohammadia Pharmacy (Dr. Samsul Haque)</v>
      </c>
    </row>
    <row r="4221" spans="1:16" hidden="1">
      <c r="A4221" t="str">
        <f t="shared" si="196"/>
        <v>41-529</v>
      </c>
      <c r="B4221">
        <f t="shared" si="197"/>
        <v>41</v>
      </c>
      <c r="C4221">
        <v>529</v>
      </c>
      <c r="D4221" t="s">
        <v>17127</v>
      </c>
      <c r="E4221" t="s">
        <v>5059</v>
      </c>
      <c r="F4221">
        <v>6606</v>
      </c>
      <c r="G4221" t="s">
        <v>5060</v>
      </c>
      <c r="H4221">
        <v>174562469</v>
      </c>
      <c r="I4221" t="s">
        <v>131</v>
      </c>
      <c r="J4221" t="s">
        <v>132</v>
      </c>
      <c r="K4221" t="s">
        <v>133</v>
      </c>
      <c r="L4221" t="s">
        <v>5046</v>
      </c>
      <c r="M4221" t="s">
        <v>5051</v>
      </c>
      <c r="P4221" s="31" t="str">
        <f t="shared" si="198"/>
        <v>Mohon Homoeo Hall (Dr. Sujit Mohon Das)</v>
      </c>
    </row>
    <row r="4222" spans="1:16" hidden="1">
      <c r="A4222" t="str">
        <f t="shared" si="196"/>
        <v>42-529</v>
      </c>
      <c r="B4222">
        <f t="shared" si="197"/>
        <v>42</v>
      </c>
      <c r="C4222">
        <v>529</v>
      </c>
      <c r="D4222" t="s">
        <v>17127</v>
      </c>
      <c r="E4222" t="s">
        <v>11437</v>
      </c>
      <c r="F4222">
        <v>11061</v>
      </c>
      <c r="G4222" t="s">
        <v>11438</v>
      </c>
      <c r="H4222">
        <v>1717637115</v>
      </c>
      <c r="I4222" t="s">
        <v>131</v>
      </c>
      <c r="J4222" t="s">
        <v>10900</v>
      </c>
      <c r="K4222" t="s">
        <v>152</v>
      </c>
      <c r="L4222" t="s">
        <v>5046</v>
      </c>
      <c r="M4222" t="s">
        <v>5051</v>
      </c>
      <c r="P4222" s="31" t="str">
        <f t="shared" si="198"/>
        <v>Molendo Homoeo Hall (B.K.Mohon)</v>
      </c>
    </row>
    <row r="4223" spans="1:16" hidden="1">
      <c r="A4223" t="str">
        <f t="shared" si="196"/>
        <v>43-529</v>
      </c>
      <c r="B4223">
        <f t="shared" si="197"/>
        <v>43</v>
      </c>
      <c r="C4223">
        <v>529</v>
      </c>
      <c r="D4223" t="s">
        <v>17127</v>
      </c>
      <c r="E4223" t="s">
        <v>5049</v>
      </c>
      <c r="F4223">
        <v>6601</v>
      </c>
      <c r="G4223" t="s">
        <v>5050</v>
      </c>
      <c r="H4223">
        <v>1776587870</v>
      </c>
      <c r="I4223" t="s">
        <v>131</v>
      </c>
      <c r="J4223" t="s">
        <v>132</v>
      </c>
      <c r="K4223" t="s">
        <v>133</v>
      </c>
      <c r="L4223" t="s">
        <v>5046</v>
      </c>
      <c r="M4223" t="s">
        <v>5051</v>
      </c>
      <c r="P4223" s="31" t="str">
        <f t="shared" si="198"/>
        <v>Mollika Homoeo Hall (Dr. Sikha Rani Ray)</v>
      </c>
    </row>
    <row r="4224" spans="1:16" hidden="1">
      <c r="A4224" t="str">
        <f t="shared" si="196"/>
        <v>44-529</v>
      </c>
      <c r="B4224">
        <f t="shared" si="197"/>
        <v>44</v>
      </c>
      <c r="C4224">
        <v>529</v>
      </c>
      <c r="D4224" t="s">
        <v>17127</v>
      </c>
      <c r="E4224" t="s">
        <v>2996</v>
      </c>
      <c r="F4224">
        <v>6620</v>
      </c>
      <c r="G4224" t="s">
        <v>5084</v>
      </c>
      <c r="H4224">
        <v>1714482552</v>
      </c>
      <c r="I4224" t="s">
        <v>131</v>
      </c>
      <c r="J4224" t="s">
        <v>172</v>
      </c>
      <c r="K4224" t="s">
        <v>152</v>
      </c>
      <c r="L4224" t="s">
        <v>5082</v>
      </c>
      <c r="M4224" t="s">
        <v>5085</v>
      </c>
      <c r="P4224" s="31" t="str">
        <f t="shared" si="198"/>
        <v>Monika Pharmacy (Dr. Manik)</v>
      </c>
    </row>
    <row r="4225" spans="1:16" hidden="1">
      <c r="A4225" t="str">
        <f t="shared" si="196"/>
        <v>45-529</v>
      </c>
      <c r="B4225">
        <f t="shared" si="197"/>
        <v>45</v>
      </c>
      <c r="C4225">
        <v>529</v>
      </c>
      <c r="D4225" t="s">
        <v>17127</v>
      </c>
      <c r="E4225" t="s">
        <v>11284</v>
      </c>
      <c r="F4225">
        <v>11157</v>
      </c>
      <c r="G4225" t="s">
        <v>17145</v>
      </c>
      <c r="H4225">
        <v>1934448282</v>
      </c>
      <c r="I4225">
        <v>0</v>
      </c>
      <c r="J4225">
        <v>0</v>
      </c>
      <c r="K4225" t="s">
        <v>138</v>
      </c>
      <c r="L4225" t="s">
        <v>5128</v>
      </c>
      <c r="M4225" t="s">
        <v>5128</v>
      </c>
      <c r="P4225" s="31" t="str">
        <f t="shared" si="198"/>
        <v>Mpo-Projas Biswas- Sunamgonj (Self Stock)</v>
      </c>
    </row>
    <row r="4226" spans="1:16" hidden="1">
      <c r="A4226" t="str">
        <f t="shared" ref="A4226:A4289" si="199">B4226&amp;"-"&amp;C4226</f>
        <v>46-529</v>
      </c>
      <c r="B4226">
        <f t="shared" ref="B4226:B4289" si="200">IF(C4226=C4225,B4225+1,1)</f>
        <v>46</v>
      </c>
      <c r="C4226">
        <v>529</v>
      </c>
      <c r="D4226" t="s">
        <v>17127</v>
      </c>
      <c r="E4226" t="s">
        <v>11444</v>
      </c>
      <c r="F4226">
        <v>11064</v>
      </c>
      <c r="G4226" t="s">
        <v>11445</v>
      </c>
      <c r="H4226">
        <v>1722672077</v>
      </c>
      <c r="I4226" t="s">
        <v>5045</v>
      </c>
      <c r="J4226" t="s">
        <v>9009</v>
      </c>
      <c r="K4226" t="s">
        <v>133</v>
      </c>
      <c r="L4226" t="s">
        <v>11446</v>
      </c>
      <c r="M4226" t="s">
        <v>11447</v>
      </c>
      <c r="P4226" s="31" t="str">
        <f t="shared" ref="P4226:P4289" si="201">PROPER(G4226&amp;" ("&amp;E4226&amp;")")</f>
        <v>Mubin Pharmacy  (Azizul Huq )</v>
      </c>
    </row>
    <row r="4227" spans="1:16" hidden="1">
      <c r="A4227" t="str">
        <f t="shared" si="199"/>
        <v>47-529</v>
      </c>
      <c r="B4227">
        <f t="shared" si="200"/>
        <v>47</v>
      </c>
      <c r="C4227">
        <v>529</v>
      </c>
      <c r="D4227" t="s">
        <v>17127</v>
      </c>
      <c r="E4227" t="s">
        <v>5068</v>
      </c>
      <c r="F4227">
        <v>6613</v>
      </c>
      <c r="G4227" t="s">
        <v>3426</v>
      </c>
      <c r="H4227">
        <v>1752156670</v>
      </c>
      <c r="I4227" t="s">
        <v>131</v>
      </c>
      <c r="J4227" t="s">
        <v>132</v>
      </c>
      <c r="K4227" t="s">
        <v>152</v>
      </c>
      <c r="L4227" t="s">
        <v>5046</v>
      </c>
      <c r="M4227" t="s">
        <v>5069</v>
      </c>
      <c r="N4227" t="s">
        <v>2106</v>
      </c>
      <c r="P4227" s="31" t="str">
        <f t="shared" si="201"/>
        <v>Mukta Homoeo Hall (Dr. Sanjoy)</v>
      </c>
    </row>
    <row r="4228" spans="1:16" hidden="1">
      <c r="A4228" t="str">
        <f t="shared" si="199"/>
        <v>48-529</v>
      </c>
      <c r="B4228">
        <f t="shared" si="200"/>
        <v>48</v>
      </c>
      <c r="C4228">
        <v>529</v>
      </c>
      <c r="D4228" t="s">
        <v>17127</v>
      </c>
      <c r="E4228" t="s">
        <v>11468</v>
      </c>
      <c r="F4228">
        <v>11074</v>
      </c>
      <c r="G4228" t="s">
        <v>11469</v>
      </c>
      <c r="H4228">
        <v>1721529264</v>
      </c>
      <c r="I4228" t="s">
        <v>5045</v>
      </c>
      <c r="J4228" t="s">
        <v>132</v>
      </c>
      <c r="K4228" t="s">
        <v>133</v>
      </c>
      <c r="L4228" t="s">
        <v>11446</v>
      </c>
      <c r="M4228" t="s">
        <v>11470</v>
      </c>
      <c r="P4228" s="31" t="str">
        <f t="shared" si="201"/>
        <v>Muktugdda Pharmacy  (Riyad Hossain )</v>
      </c>
    </row>
    <row r="4229" spans="1:16" hidden="1">
      <c r="A4229" t="str">
        <f t="shared" si="199"/>
        <v>49-529</v>
      </c>
      <c r="B4229">
        <f t="shared" si="200"/>
        <v>49</v>
      </c>
      <c r="C4229">
        <v>529</v>
      </c>
      <c r="D4229" t="s">
        <v>17127</v>
      </c>
      <c r="E4229" t="s">
        <v>5065</v>
      </c>
      <c r="F4229">
        <v>6610</v>
      </c>
      <c r="G4229" t="s">
        <v>4359</v>
      </c>
      <c r="H4229">
        <v>1739945914</v>
      </c>
      <c r="I4229" t="s">
        <v>131</v>
      </c>
      <c r="J4229" t="s">
        <v>132</v>
      </c>
      <c r="K4229" t="s">
        <v>152</v>
      </c>
      <c r="L4229" t="s">
        <v>5046</v>
      </c>
      <c r="M4229" t="s">
        <v>5051</v>
      </c>
      <c r="P4229" s="31" t="str">
        <f t="shared" si="201"/>
        <v>Mukul Homoeo Hall (Dr. Mukul Das)</v>
      </c>
    </row>
    <row r="4230" spans="1:16" hidden="1">
      <c r="A4230" t="str">
        <f t="shared" si="199"/>
        <v>50-529</v>
      </c>
      <c r="B4230">
        <f t="shared" si="200"/>
        <v>50</v>
      </c>
      <c r="C4230">
        <v>529</v>
      </c>
      <c r="D4230" t="s">
        <v>17127</v>
      </c>
      <c r="E4230" t="s">
        <v>5150</v>
      </c>
      <c r="F4230">
        <v>6653</v>
      </c>
      <c r="G4230" t="s">
        <v>549</v>
      </c>
      <c r="H4230">
        <v>1925161180</v>
      </c>
      <c r="I4230" t="s">
        <v>131</v>
      </c>
      <c r="J4230" t="s">
        <v>230</v>
      </c>
      <c r="K4230" t="s">
        <v>152</v>
      </c>
      <c r="L4230" t="s">
        <v>5063</v>
      </c>
      <c r="M4230" t="s">
        <v>5145</v>
      </c>
      <c r="P4230" s="31" t="str">
        <f t="shared" si="201"/>
        <v>National Homoeo Hall (Dr. Kajal Acharjaa)</v>
      </c>
    </row>
    <row r="4231" spans="1:16" hidden="1">
      <c r="A4231" t="str">
        <f t="shared" si="199"/>
        <v>51-529</v>
      </c>
      <c r="B4231">
        <f t="shared" si="200"/>
        <v>51</v>
      </c>
      <c r="C4231">
        <v>529</v>
      </c>
      <c r="D4231" t="s">
        <v>17127</v>
      </c>
      <c r="E4231" t="s">
        <v>11457</v>
      </c>
      <c r="F4231">
        <v>11069</v>
      </c>
      <c r="G4231" t="s">
        <v>2476</v>
      </c>
      <c r="H4231">
        <v>171030118</v>
      </c>
      <c r="I4231" t="s">
        <v>131</v>
      </c>
      <c r="J4231" t="s">
        <v>10903</v>
      </c>
      <c r="K4231" t="s">
        <v>152</v>
      </c>
      <c r="L4231" t="s">
        <v>5073</v>
      </c>
      <c r="M4231" t="s">
        <v>5073</v>
      </c>
      <c r="P4231" s="31" t="str">
        <f t="shared" si="201"/>
        <v>New Life Homoeo Hall (Badol Chondro)</v>
      </c>
    </row>
    <row r="4232" spans="1:16" hidden="1">
      <c r="A4232" t="str">
        <f t="shared" si="199"/>
        <v>52-529</v>
      </c>
      <c r="B4232">
        <f t="shared" si="200"/>
        <v>52</v>
      </c>
      <c r="C4232">
        <v>529</v>
      </c>
      <c r="D4232" t="s">
        <v>17127</v>
      </c>
      <c r="E4232" t="s">
        <v>5135</v>
      </c>
      <c r="F4232">
        <v>6645</v>
      </c>
      <c r="G4232" t="s">
        <v>5136</v>
      </c>
      <c r="H4232">
        <v>1745391214</v>
      </c>
      <c r="I4232" t="s">
        <v>131</v>
      </c>
      <c r="J4232" t="s">
        <v>397</v>
      </c>
      <c r="K4232" t="s">
        <v>152</v>
      </c>
      <c r="L4232" t="s">
        <v>5046</v>
      </c>
      <c r="M4232" t="s">
        <v>5137</v>
      </c>
      <c r="P4232" s="31" t="str">
        <f t="shared" si="201"/>
        <v>Nipa Homoeo Hall (Dr. Sujon)</v>
      </c>
    </row>
    <row r="4233" spans="1:16" hidden="1">
      <c r="A4233" t="str">
        <f t="shared" si="199"/>
        <v>53-529</v>
      </c>
      <c r="B4233">
        <f t="shared" si="200"/>
        <v>53</v>
      </c>
      <c r="C4233">
        <v>529</v>
      </c>
      <c r="D4233" t="s">
        <v>17127</v>
      </c>
      <c r="E4233" t="s">
        <v>11452</v>
      </c>
      <c r="F4233">
        <v>11067</v>
      </c>
      <c r="G4233" t="s">
        <v>11453</v>
      </c>
      <c r="H4233">
        <v>1745391214</v>
      </c>
      <c r="I4233" t="s">
        <v>131</v>
      </c>
      <c r="J4233" t="s">
        <v>172</v>
      </c>
      <c r="K4233" t="s">
        <v>133</v>
      </c>
      <c r="L4233" t="s">
        <v>5046</v>
      </c>
      <c r="M4233" t="s">
        <v>5137</v>
      </c>
      <c r="N4233" t="s">
        <v>2106</v>
      </c>
      <c r="P4233" s="31" t="str">
        <f t="shared" si="201"/>
        <v>Nipa Homoeo Hall-2 (Sajun Rangon Dhas)</v>
      </c>
    </row>
    <row r="4234" spans="1:16" hidden="1">
      <c r="A4234" t="str">
        <f t="shared" si="199"/>
        <v>54-529</v>
      </c>
      <c r="B4234">
        <f t="shared" si="200"/>
        <v>54</v>
      </c>
      <c r="C4234">
        <v>529</v>
      </c>
      <c r="D4234" t="s">
        <v>17127</v>
      </c>
      <c r="E4234" t="s">
        <v>11479</v>
      </c>
      <c r="F4234">
        <v>11079</v>
      </c>
      <c r="G4234" t="s">
        <v>432</v>
      </c>
      <c r="H4234">
        <v>1782158139</v>
      </c>
      <c r="I4234" t="s">
        <v>131</v>
      </c>
      <c r="J4234" t="s">
        <v>11480</v>
      </c>
      <c r="K4234" t="s">
        <v>133</v>
      </c>
      <c r="L4234" t="s">
        <v>5063</v>
      </c>
      <c r="M4234" t="s">
        <v>11481</v>
      </c>
      <c r="P4234" s="31" t="str">
        <f t="shared" si="201"/>
        <v>Nur Homoeo Hall (Dhalur Hossen)</v>
      </c>
    </row>
    <row r="4235" spans="1:16" hidden="1">
      <c r="A4235" t="str">
        <f t="shared" si="199"/>
        <v>55-529</v>
      </c>
      <c r="B4235">
        <f t="shared" si="200"/>
        <v>55</v>
      </c>
      <c r="C4235">
        <v>529</v>
      </c>
      <c r="D4235" t="s">
        <v>17127</v>
      </c>
      <c r="E4235" t="s">
        <v>11475</v>
      </c>
      <c r="F4235">
        <v>11077</v>
      </c>
      <c r="G4235" t="s">
        <v>11476</v>
      </c>
      <c r="H4235">
        <v>1742024879</v>
      </c>
      <c r="I4235" t="s">
        <v>131</v>
      </c>
      <c r="J4235" t="s">
        <v>274</v>
      </c>
      <c r="K4235" t="s">
        <v>133</v>
      </c>
      <c r="L4235" t="s">
        <v>11477</v>
      </c>
      <c r="M4235" t="s">
        <v>11477</v>
      </c>
      <c r="P4235" s="31" t="str">
        <f t="shared" si="201"/>
        <v>Onita Homoeo Hall  (Babak Anndo)</v>
      </c>
    </row>
    <row r="4236" spans="1:16" hidden="1">
      <c r="A4236" t="str">
        <f t="shared" si="199"/>
        <v>56-529</v>
      </c>
      <c r="B4236">
        <f t="shared" si="200"/>
        <v>56</v>
      </c>
      <c r="C4236">
        <v>529</v>
      </c>
      <c r="D4236" t="s">
        <v>17127</v>
      </c>
      <c r="E4236" t="s">
        <v>5181</v>
      </c>
      <c r="F4236">
        <v>6667</v>
      </c>
      <c r="G4236" t="s">
        <v>5152</v>
      </c>
      <c r="H4236">
        <v>1718316074</v>
      </c>
      <c r="I4236" t="s">
        <v>131</v>
      </c>
      <c r="J4236" t="s">
        <v>274</v>
      </c>
      <c r="K4236" t="s">
        <v>152</v>
      </c>
      <c r="L4236" t="s">
        <v>5082</v>
      </c>
      <c r="M4236" t="s">
        <v>5180</v>
      </c>
      <c r="P4236" s="31" t="str">
        <f t="shared" si="201"/>
        <v>Panna Homoeo Hall (Dr. Shuj)</v>
      </c>
    </row>
    <row r="4237" spans="1:16" hidden="1">
      <c r="A4237" t="str">
        <f t="shared" si="199"/>
        <v>57-529</v>
      </c>
      <c r="B4237">
        <f t="shared" si="200"/>
        <v>57</v>
      </c>
      <c r="C4237">
        <v>529</v>
      </c>
      <c r="D4237" t="s">
        <v>17127</v>
      </c>
      <c r="E4237" t="s">
        <v>5196</v>
      </c>
      <c r="F4237">
        <v>6676</v>
      </c>
      <c r="G4237" t="s">
        <v>190</v>
      </c>
      <c r="H4237">
        <v>1724926659</v>
      </c>
      <c r="I4237" t="s">
        <v>131</v>
      </c>
      <c r="J4237" t="s">
        <v>274</v>
      </c>
      <c r="K4237" t="s">
        <v>133</v>
      </c>
      <c r="L4237" t="s">
        <v>5046</v>
      </c>
      <c r="M4237" t="s">
        <v>5191</v>
      </c>
      <c r="P4237" s="31" t="str">
        <f t="shared" si="201"/>
        <v>Payel Homoeo Hall (Dr. Payel)</v>
      </c>
    </row>
    <row r="4238" spans="1:16" hidden="1">
      <c r="A4238" t="str">
        <f t="shared" si="199"/>
        <v>58-529</v>
      </c>
      <c r="B4238">
        <f t="shared" si="200"/>
        <v>58</v>
      </c>
      <c r="C4238">
        <v>529</v>
      </c>
      <c r="D4238" t="s">
        <v>17127</v>
      </c>
      <c r="E4238" t="s">
        <v>11712</v>
      </c>
      <c r="F4238">
        <v>13687</v>
      </c>
      <c r="G4238" t="s">
        <v>3401</v>
      </c>
      <c r="H4238">
        <v>1742981026</v>
      </c>
      <c r="I4238" t="s">
        <v>131</v>
      </c>
      <c r="J4238" t="s">
        <v>2596</v>
      </c>
      <c r="K4238" t="s">
        <v>152</v>
      </c>
      <c r="L4238" t="s">
        <v>11446</v>
      </c>
      <c r="M4238" t="s">
        <v>19111</v>
      </c>
      <c r="P4238" s="31" t="str">
        <f t="shared" si="201"/>
        <v>Poly Homoeo Hall (Dr.Nazrul Islam)</v>
      </c>
    </row>
    <row r="4239" spans="1:16" hidden="1">
      <c r="A4239" t="str">
        <f t="shared" si="199"/>
        <v>59-529</v>
      </c>
      <c r="B4239">
        <f t="shared" si="200"/>
        <v>59</v>
      </c>
      <c r="C4239">
        <v>529</v>
      </c>
      <c r="D4239" t="s">
        <v>17127</v>
      </c>
      <c r="E4239" t="s">
        <v>11433</v>
      </c>
      <c r="F4239">
        <v>11059</v>
      </c>
      <c r="G4239" t="s">
        <v>5171</v>
      </c>
      <c r="H4239">
        <v>1767936301</v>
      </c>
      <c r="I4239" t="s">
        <v>131</v>
      </c>
      <c r="J4239" t="s">
        <v>397</v>
      </c>
      <c r="K4239" t="s">
        <v>152</v>
      </c>
      <c r="L4239" t="s">
        <v>5172</v>
      </c>
      <c r="M4239" t="s">
        <v>5173</v>
      </c>
      <c r="P4239" s="31" t="str">
        <f t="shared" si="201"/>
        <v>Profullo Homoeo Hall (Proshondo Pal)</v>
      </c>
    </row>
    <row r="4240" spans="1:16" hidden="1">
      <c r="A4240" t="str">
        <f t="shared" si="199"/>
        <v>60-529</v>
      </c>
      <c r="B4240">
        <f t="shared" si="200"/>
        <v>60</v>
      </c>
      <c r="C4240">
        <v>529</v>
      </c>
      <c r="D4240" t="s">
        <v>17127</v>
      </c>
      <c r="E4240" t="s">
        <v>2996</v>
      </c>
      <c r="F4240">
        <v>6634</v>
      </c>
      <c r="G4240" t="s">
        <v>5115</v>
      </c>
      <c r="H4240">
        <v>1710815780</v>
      </c>
      <c r="I4240" t="s">
        <v>131</v>
      </c>
      <c r="J4240" t="s">
        <v>397</v>
      </c>
      <c r="K4240" t="s">
        <v>138</v>
      </c>
      <c r="L4240" t="s">
        <v>1359</v>
      </c>
      <c r="M4240" t="s">
        <v>1359</v>
      </c>
      <c r="P4240" s="31" t="str">
        <f t="shared" si="201"/>
        <v>Protima Homoeo Hall (Dr. Manik)</v>
      </c>
    </row>
    <row r="4241" spans="1:16" hidden="1">
      <c r="A4241" t="str">
        <f t="shared" si="199"/>
        <v>61-529</v>
      </c>
      <c r="B4241">
        <f t="shared" si="200"/>
        <v>61</v>
      </c>
      <c r="C4241">
        <v>529</v>
      </c>
      <c r="D4241" t="s">
        <v>17127</v>
      </c>
      <c r="E4241" t="s">
        <v>5153</v>
      </c>
      <c r="F4241">
        <v>6655</v>
      </c>
      <c r="G4241" t="s">
        <v>5154</v>
      </c>
      <c r="H4241">
        <v>1736791991</v>
      </c>
      <c r="I4241" t="s">
        <v>131</v>
      </c>
      <c r="J4241" t="s">
        <v>230</v>
      </c>
      <c r="K4241" t="s">
        <v>152</v>
      </c>
      <c r="L4241" t="s">
        <v>5063</v>
      </c>
      <c r="M4241" t="s">
        <v>5155</v>
      </c>
      <c r="N4241" t="s">
        <v>2106</v>
      </c>
      <c r="P4241" s="31" t="str">
        <f t="shared" si="201"/>
        <v>Ramksishna Homoeo Hall (Dr. Ramkrishna)</v>
      </c>
    </row>
    <row r="4242" spans="1:16" hidden="1">
      <c r="A4242" t="str">
        <f t="shared" si="199"/>
        <v>62-529</v>
      </c>
      <c r="B4242">
        <f t="shared" si="200"/>
        <v>62</v>
      </c>
      <c r="C4242">
        <v>529</v>
      </c>
      <c r="D4242" t="s">
        <v>17127</v>
      </c>
      <c r="E4242" t="s">
        <v>11463</v>
      </c>
      <c r="F4242">
        <v>11072</v>
      </c>
      <c r="G4242" t="s">
        <v>11464</v>
      </c>
      <c r="H4242">
        <v>1724796010</v>
      </c>
      <c r="I4242" t="s">
        <v>131</v>
      </c>
      <c r="J4242" t="s">
        <v>274</v>
      </c>
      <c r="K4242" t="s">
        <v>138</v>
      </c>
      <c r="L4242" t="s">
        <v>5073</v>
      </c>
      <c r="M4242" t="s">
        <v>11465</v>
      </c>
      <c r="P4242" s="31" t="str">
        <f t="shared" si="201"/>
        <v>Razib Homoeo Hall  (Ronedir Das)</v>
      </c>
    </row>
    <row r="4243" spans="1:16" hidden="1">
      <c r="A4243" t="str">
        <f t="shared" si="199"/>
        <v>63-529</v>
      </c>
      <c r="B4243">
        <f t="shared" si="200"/>
        <v>63</v>
      </c>
      <c r="C4243">
        <v>529</v>
      </c>
      <c r="D4243" t="s">
        <v>17127</v>
      </c>
      <c r="E4243" t="s">
        <v>5119</v>
      </c>
      <c r="F4243">
        <v>6636</v>
      </c>
      <c r="G4243" t="s">
        <v>5120</v>
      </c>
      <c r="H4243">
        <v>1718337297</v>
      </c>
      <c r="I4243" t="s">
        <v>131</v>
      </c>
      <c r="J4243" t="s">
        <v>397</v>
      </c>
      <c r="K4243" t="s">
        <v>138</v>
      </c>
      <c r="L4243" t="s">
        <v>1359</v>
      </c>
      <c r="M4243" t="s">
        <v>5118</v>
      </c>
      <c r="P4243" s="31" t="str">
        <f t="shared" si="201"/>
        <v>Sadika Pharmacy (Dr. Sadik  Ahmed)</v>
      </c>
    </row>
    <row r="4244" spans="1:16" hidden="1">
      <c r="A4244" t="str">
        <f t="shared" si="199"/>
        <v>64-529</v>
      </c>
      <c r="B4244">
        <f t="shared" si="200"/>
        <v>64</v>
      </c>
      <c r="C4244">
        <v>529</v>
      </c>
      <c r="D4244" t="s">
        <v>17127</v>
      </c>
      <c r="E4244" t="s">
        <v>1347</v>
      </c>
      <c r="F4244">
        <v>6607</v>
      </c>
      <c r="G4244" t="s">
        <v>5061</v>
      </c>
      <c r="H4244">
        <v>1722674549</v>
      </c>
      <c r="I4244" t="s">
        <v>131</v>
      </c>
      <c r="J4244" t="s">
        <v>132</v>
      </c>
      <c r="K4244" t="s">
        <v>152</v>
      </c>
      <c r="L4244" t="s">
        <v>5062</v>
      </c>
      <c r="M4244" t="s">
        <v>5063</v>
      </c>
      <c r="P4244" s="31" t="str">
        <f t="shared" si="201"/>
        <v>Saiful Homoeo Hall (Dr. Saiful Islam)</v>
      </c>
    </row>
    <row r="4245" spans="1:16" hidden="1">
      <c r="A4245" t="str">
        <f t="shared" si="199"/>
        <v>65-529</v>
      </c>
      <c r="B4245">
        <f t="shared" si="200"/>
        <v>65</v>
      </c>
      <c r="C4245">
        <v>529</v>
      </c>
      <c r="D4245" t="s">
        <v>17127</v>
      </c>
      <c r="E4245" t="s">
        <v>2540</v>
      </c>
      <c r="F4245">
        <v>6619</v>
      </c>
      <c r="G4245" t="s">
        <v>5081</v>
      </c>
      <c r="H4245">
        <v>1728374855</v>
      </c>
      <c r="I4245" t="s">
        <v>131</v>
      </c>
      <c r="J4245" t="s">
        <v>172</v>
      </c>
      <c r="K4245" t="s">
        <v>152</v>
      </c>
      <c r="L4245" t="s">
        <v>5082</v>
      </c>
      <c r="M4245" t="s">
        <v>5083</v>
      </c>
      <c r="P4245" s="31" t="str">
        <f t="shared" si="201"/>
        <v>Sanju Homoeo Hall (Dr. Bikash)</v>
      </c>
    </row>
    <row r="4246" spans="1:16" hidden="1">
      <c r="A4246" t="str">
        <f t="shared" si="199"/>
        <v>66-529</v>
      </c>
      <c r="B4246">
        <f t="shared" si="200"/>
        <v>66</v>
      </c>
      <c r="C4246">
        <v>529</v>
      </c>
      <c r="D4246" t="s">
        <v>17127</v>
      </c>
      <c r="E4246" t="s">
        <v>5064</v>
      </c>
      <c r="F4246">
        <v>6609</v>
      </c>
      <c r="G4246" t="s">
        <v>328</v>
      </c>
      <c r="H4246">
        <v>1817646421</v>
      </c>
      <c r="I4246" t="s">
        <v>131</v>
      </c>
      <c r="J4246" t="s">
        <v>132</v>
      </c>
      <c r="K4246" t="s">
        <v>152</v>
      </c>
      <c r="L4246" t="s">
        <v>5046</v>
      </c>
      <c r="M4246" t="s">
        <v>5051</v>
      </c>
      <c r="P4246" s="31" t="str">
        <f t="shared" si="201"/>
        <v>Sarkar Homoeo Hall (Dr. P.C Sarkar)</v>
      </c>
    </row>
    <row r="4247" spans="1:16" hidden="1">
      <c r="A4247" t="str">
        <f t="shared" si="199"/>
        <v>67-529</v>
      </c>
      <c r="B4247">
        <f t="shared" si="200"/>
        <v>67</v>
      </c>
      <c r="C4247">
        <v>529</v>
      </c>
      <c r="D4247" t="s">
        <v>17127</v>
      </c>
      <c r="E4247" t="s">
        <v>5096</v>
      </c>
      <c r="F4247">
        <v>6626</v>
      </c>
      <c r="G4247" t="s">
        <v>196</v>
      </c>
      <c r="H4247">
        <v>1745311314</v>
      </c>
      <c r="I4247" t="s">
        <v>131</v>
      </c>
      <c r="J4247" t="s">
        <v>172</v>
      </c>
      <c r="K4247" t="s">
        <v>133</v>
      </c>
      <c r="L4247" t="s">
        <v>5046</v>
      </c>
      <c r="M4247" t="s">
        <v>5097</v>
      </c>
      <c r="P4247" s="31" t="str">
        <f t="shared" si="201"/>
        <v>Seba Homoeo Hall (Dr. Nisshi Kanta)</v>
      </c>
    </row>
    <row r="4248" spans="1:16" hidden="1">
      <c r="A4248" t="str">
        <f t="shared" si="199"/>
        <v>68-529</v>
      </c>
      <c r="B4248">
        <f t="shared" si="200"/>
        <v>68</v>
      </c>
      <c r="C4248">
        <v>529</v>
      </c>
      <c r="D4248" t="s">
        <v>17127</v>
      </c>
      <c r="E4248" t="s">
        <v>11471</v>
      </c>
      <c r="F4248">
        <v>11075</v>
      </c>
      <c r="G4248" t="s">
        <v>11472</v>
      </c>
      <c r="H4248">
        <v>1759037535</v>
      </c>
      <c r="I4248" t="s">
        <v>2047</v>
      </c>
      <c r="J4248" t="s">
        <v>132</v>
      </c>
      <c r="K4248" t="s">
        <v>152</v>
      </c>
      <c r="L4248" t="s">
        <v>11446</v>
      </c>
      <c r="M4248" t="s">
        <v>5128</v>
      </c>
      <c r="P4248" s="31" t="str">
        <f t="shared" si="201"/>
        <v>Shadi Unani Medical Santer (Nobi Hossen)</v>
      </c>
    </row>
    <row r="4249" spans="1:16" hidden="1">
      <c r="A4249" t="str">
        <f t="shared" si="199"/>
        <v>69-529</v>
      </c>
      <c r="B4249">
        <f t="shared" si="200"/>
        <v>69</v>
      </c>
      <c r="C4249">
        <v>529</v>
      </c>
      <c r="D4249" t="s">
        <v>17127</v>
      </c>
      <c r="E4249" t="s">
        <v>11466</v>
      </c>
      <c r="F4249">
        <v>11073</v>
      </c>
      <c r="G4249" t="s">
        <v>11467</v>
      </c>
      <c r="H4249">
        <v>1733974480</v>
      </c>
      <c r="I4249" t="s">
        <v>131</v>
      </c>
      <c r="J4249" t="s">
        <v>274</v>
      </c>
      <c r="K4249" t="s">
        <v>133</v>
      </c>
      <c r="L4249" t="s">
        <v>5073</v>
      </c>
      <c r="M4249" t="s">
        <v>5073</v>
      </c>
      <c r="P4249" s="31" t="str">
        <f t="shared" si="201"/>
        <v>Shubro Homoeo Hall (Sri Kepandro )</v>
      </c>
    </row>
    <row r="4250" spans="1:16" hidden="1">
      <c r="A4250" t="str">
        <f t="shared" si="199"/>
        <v>70-529</v>
      </c>
      <c r="B4250">
        <f t="shared" si="200"/>
        <v>70</v>
      </c>
      <c r="C4250">
        <v>529</v>
      </c>
      <c r="D4250" t="s">
        <v>17127</v>
      </c>
      <c r="E4250" t="s">
        <v>5129</v>
      </c>
      <c r="F4250">
        <v>6642</v>
      </c>
      <c r="G4250" t="s">
        <v>5130</v>
      </c>
      <c r="H4250">
        <v>1759899052</v>
      </c>
      <c r="I4250" t="s">
        <v>131</v>
      </c>
      <c r="J4250" t="s">
        <v>397</v>
      </c>
      <c r="K4250" t="s">
        <v>138</v>
      </c>
      <c r="L4250" t="s">
        <v>1359</v>
      </c>
      <c r="M4250" t="s">
        <v>5128</v>
      </c>
      <c r="P4250" s="31" t="str">
        <f t="shared" si="201"/>
        <v>Simi Homoeo Hall (Dr. Sima Rahman)</v>
      </c>
    </row>
    <row r="4251" spans="1:16" hidden="1">
      <c r="A4251" t="str">
        <f t="shared" si="199"/>
        <v>71-529</v>
      </c>
      <c r="B4251">
        <f t="shared" si="200"/>
        <v>71</v>
      </c>
      <c r="C4251">
        <v>529</v>
      </c>
      <c r="D4251" t="s">
        <v>17127</v>
      </c>
      <c r="E4251" t="s">
        <v>5109</v>
      </c>
      <c r="F4251">
        <v>6631</v>
      </c>
      <c r="G4251" t="s">
        <v>5110</v>
      </c>
      <c r="H4251">
        <v>1717742317</v>
      </c>
      <c r="I4251" t="s">
        <v>131</v>
      </c>
      <c r="J4251" t="s">
        <v>397</v>
      </c>
      <c r="K4251" t="s">
        <v>138</v>
      </c>
      <c r="L4251" t="s">
        <v>1359</v>
      </c>
      <c r="M4251" t="s">
        <v>1359</v>
      </c>
      <c r="P4251" s="31" t="str">
        <f t="shared" si="201"/>
        <v>Sreema Homoeo Hall (Dr. S.K Ray)</v>
      </c>
    </row>
    <row r="4252" spans="1:16" hidden="1">
      <c r="A4252" t="str">
        <f t="shared" si="199"/>
        <v>72-529</v>
      </c>
      <c r="B4252">
        <f t="shared" si="200"/>
        <v>72</v>
      </c>
      <c r="C4252">
        <v>529</v>
      </c>
      <c r="D4252" t="s">
        <v>17127</v>
      </c>
      <c r="E4252" t="s">
        <v>5088</v>
      </c>
      <c r="F4252">
        <v>6623</v>
      </c>
      <c r="G4252" t="s">
        <v>2768</v>
      </c>
      <c r="H4252">
        <v>1735815329</v>
      </c>
      <c r="I4252" t="s">
        <v>131</v>
      </c>
      <c r="J4252" t="s">
        <v>172</v>
      </c>
      <c r="K4252" t="s">
        <v>133</v>
      </c>
      <c r="L4252" t="s">
        <v>5073</v>
      </c>
      <c r="M4252" t="s">
        <v>5074</v>
      </c>
      <c r="P4252" s="31" t="str">
        <f t="shared" si="201"/>
        <v>Subroto Homoeo Hall (Dr.  Suranjan)</v>
      </c>
    </row>
    <row r="4253" spans="1:16" hidden="1">
      <c r="A4253" t="str">
        <f t="shared" si="199"/>
        <v>73-529</v>
      </c>
      <c r="B4253">
        <f t="shared" si="200"/>
        <v>73</v>
      </c>
      <c r="C4253">
        <v>529</v>
      </c>
      <c r="D4253" t="s">
        <v>17127</v>
      </c>
      <c r="E4253" t="s">
        <v>11448</v>
      </c>
      <c r="F4253">
        <v>11065</v>
      </c>
      <c r="G4253" t="s">
        <v>1917</v>
      </c>
      <c r="H4253">
        <v>1917199381</v>
      </c>
      <c r="I4253" t="s">
        <v>131</v>
      </c>
      <c r="J4253" t="s">
        <v>230</v>
      </c>
      <c r="K4253" t="s">
        <v>152</v>
      </c>
      <c r="L4253" t="s">
        <v>5063</v>
      </c>
      <c r="M4253" t="s">
        <v>5145</v>
      </c>
      <c r="P4253" s="31" t="str">
        <f t="shared" si="201"/>
        <v>Sumaiya Homoeo Hall  (Md Hannan)</v>
      </c>
    </row>
    <row r="4254" spans="1:16" hidden="1">
      <c r="A4254" t="str">
        <f t="shared" si="199"/>
        <v>74-529</v>
      </c>
      <c r="B4254">
        <f t="shared" si="200"/>
        <v>74</v>
      </c>
      <c r="C4254">
        <v>529</v>
      </c>
      <c r="D4254" t="s">
        <v>17127</v>
      </c>
      <c r="E4254" t="s">
        <v>5052</v>
      </c>
      <c r="F4254">
        <v>6602</v>
      </c>
      <c r="G4254" t="s">
        <v>5053</v>
      </c>
      <c r="H4254">
        <v>1741525652</v>
      </c>
      <c r="I4254" t="s">
        <v>5054</v>
      </c>
      <c r="J4254" t="s">
        <v>132</v>
      </c>
      <c r="K4254" t="s">
        <v>133</v>
      </c>
      <c r="L4254" t="s">
        <v>5046</v>
      </c>
      <c r="M4254" t="s">
        <v>5051</v>
      </c>
      <c r="P4254" s="31" t="str">
        <f t="shared" si="201"/>
        <v>Sunamoni Homoeo Hall (Dr. Gunendra Chandra)</v>
      </c>
    </row>
    <row r="4255" spans="1:16" hidden="1">
      <c r="A4255" t="str">
        <f t="shared" si="199"/>
        <v>75-529</v>
      </c>
      <c r="B4255">
        <f t="shared" si="200"/>
        <v>75</v>
      </c>
      <c r="C4255">
        <v>529</v>
      </c>
      <c r="D4255" t="s">
        <v>17127</v>
      </c>
      <c r="E4255" t="s">
        <v>5184</v>
      </c>
      <c r="F4255">
        <v>6669</v>
      </c>
      <c r="G4255" t="s">
        <v>5185</v>
      </c>
      <c r="H4255">
        <v>1713806360</v>
      </c>
      <c r="I4255" t="s">
        <v>131</v>
      </c>
      <c r="J4255" t="s">
        <v>274</v>
      </c>
      <c r="K4255" t="s">
        <v>152</v>
      </c>
      <c r="L4255" t="s">
        <v>5082</v>
      </c>
      <c r="M4255" t="s">
        <v>5180</v>
      </c>
      <c r="N4255" t="s">
        <v>2106</v>
      </c>
      <c r="P4255" s="31" t="str">
        <f t="shared" si="201"/>
        <v>Surma Homoeo Hall (Dr. Mujibur Rahman)</v>
      </c>
    </row>
    <row r="4256" spans="1:16" hidden="1">
      <c r="A4256" t="str">
        <f t="shared" si="199"/>
        <v>76-529</v>
      </c>
      <c r="B4256">
        <f t="shared" si="200"/>
        <v>76</v>
      </c>
      <c r="C4256">
        <v>529</v>
      </c>
      <c r="D4256" t="s">
        <v>17127</v>
      </c>
      <c r="E4256" t="s">
        <v>11488</v>
      </c>
      <c r="F4256">
        <v>11082</v>
      </c>
      <c r="G4256" t="s">
        <v>11489</v>
      </c>
      <c r="H4256">
        <v>1718994820</v>
      </c>
      <c r="I4256" t="s">
        <v>131</v>
      </c>
      <c r="J4256" t="s">
        <v>274</v>
      </c>
      <c r="K4256" t="s">
        <v>152</v>
      </c>
      <c r="L4256" t="s">
        <v>11477</v>
      </c>
      <c r="M4256" t="s">
        <v>11465</v>
      </c>
      <c r="P4256" s="31" t="str">
        <f t="shared" si="201"/>
        <v>Swhan Homoeo Hall  (Rongon Kanti Das)</v>
      </c>
    </row>
    <row r="4257" spans="1:16" hidden="1">
      <c r="A4257" t="str">
        <f t="shared" si="199"/>
        <v>77-529</v>
      </c>
      <c r="B4257">
        <f t="shared" si="200"/>
        <v>77</v>
      </c>
      <c r="C4257">
        <v>529</v>
      </c>
      <c r="D4257" t="s">
        <v>17127</v>
      </c>
      <c r="E4257" t="s">
        <v>5144</v>
      </c>
      <c r="F4257">
        <v>6649</v>
      </c>
      <c r="G4257" t="s">
        <v>5122</v>
      </c>
      <c r="H4257">
        <v>1718979739</v>
      </c>
      <c r="I4257" t="s">
        <v>131</v>
      </c>
      <c r="J4257" t="s">
        <v>230</v>
      </c>
      <c r="K4257" t="s">
        <v>133</v>
      </c>
      <c r="L4257" t="s">
        <v>5063</v>
      </c>
      <c r="M4257" t="s">
        <v>5145</v>
      </c>
      <c r="P4257" s="31" t="str">
        <f t="shared" si="201"/>
        <v>Takia Homoeo Hall (Dr. Tarek)</v>
      </c>
    </row>
    <row r="4258" spans="1:16" hidden="1">
      <c r="A4258" t="str">
        <f t="shared" si="199"/>
        <v>78-529</v>
      </c>
      <c r="B4258">
        <f t="shared" si="200"/>
        <v>78</v>
      </c>
      <c r="C4258">
        <v>529</v>
      </c>
      <c r="D4258" t="s">
        <v>17127</v>
      </c>
      <c r="E4258" t="s">
        <v>11449</v>
      </c>
      <c r="F4258">
        <v>11066</v>
      </c>
      <c r="G4258" t="s">
        <v>11450</v>
      </c>
      <c r="H4258">
        <v>1753045387</v>
      </c>
      <c r="I4258" t="s">
        <v>131</v>
      </c>
      <c r="J4258" t="s">
        <v>10892</v>
      </c>
      <c r="K4258" t="s">
        <v>152</v>
      </c>
      <c r="L4258" t="s">
        <v>11446</v>
      </c>
      <c r="M4258" t="s">
        <v>11451</v>
      </c>
      <c r="P4258" s="31" t="str">
        <f t="shared" si="201"/>
        <v>Thakiha Homoeo Hall (Jomural Huq)</v>
      </c>
    </row>
    <row r="4259" spans="1:16" hidden="1">
      <c r="A4259" t="str">
        <f t="shared" si="199"/>
        <v>79-529</v>
      </c>
      <c r="B4259">
        <f t="shared" si="200"/>
        <v>79</v>
      </c>
      <c r="C4259">
        <v>529</v>
      </c>
      <c r="D4259" t="s">
        <v>17127</v>
      </c>
      <c r="E4259" t="s">
        <v>5113</v>
      </c>
      <c r="F4259">
        <v>6633</v>
      </c>
      <c r="G4259" t="s">
        <v>5114</v>
      </c>
      <c r="H4259">
        <v>1716885182</v>
      </c>
      <c r="I4259" t="s">
        <v>131</v>
      </c>
      <c r="J4259" t="s">
        <v>397</v>
      </c>
      <c r="K4259" t="s">
        <v>138</v>
      </c>
      <c r="L4259" t="s">
        <v>1359</v>
      </c>
      <c r="M4259" t="s">
        <v>1359</v>
      </c>
      <c r="P4259" s="31" t="str">
        <f t="shared" si="201"/>
        <v>The Town Homoeo Hall (Dr. Monu)</v>
      </c>
    </row>
    <row r="4260" spans="1:16" hidden="1">
      <c r="A4260" t="str">
        <f t="shared" si="199"/>
        <v>80-529</v>
      </c>
      <c r="B4260">
        <f t="shared" si="200"/>
        <v>80</v>
      </c>
      <c r="C4260">
        <v>529</v>
      </c>
      <c r="D4260" t="s">
        <v>17127</v>
      </c>
      <c r="E4260" t="s">
        <v>11460</v>
      </c>
      <c r="F4260">
        <v>11071</v>
      </c>
      <c r="G4260" t="s">
        <v>11461</v>
      </c>
      <c r="H4260">
        <v>1743676416</v>
      </c>
      <c r="I4260" t="s">
        <v>131</v>
      </c>
      <c r="J4260" t="s">
        <v>274</v>
      </c>
      <c r="K4260" t="s">
        <v>133</v>
      </c>
      <c r="L4260" t="s">
        <v>5073</v>
      </c>
      <c r="M4260" t="s">
        <v>11462</v>
      </c>
      <c r="P4260" s="31" t="str">
        <f t="shared" si="201"/>
        <v>Thite Homoeo Hall (Sonjon Bissehs)</v>
      </c>
    </row>
    <row r="4261" spans="1:16" hidden="1">
      <c r="A4261" t="str">
        <f t="shared" si="199"/>
        <v>1-531</v>
      </c>
      <c r="B4261">
        <f t="shared" si="200"/>
        <v>1</v>
      </c>
      <c r="C4261">
        <v>531</v>
      </c>
      <c r="D4261" t="s">
        <v>17128</v>
      </c>
      <c r="E4261" t="s">
        <v>1263</v>
      </c>
      <c r="F4261">
        <v>4415</v>
      </c>
      <c r="G4261" t="s">
        <v>1264</v>
      </c>
      <c r="H4261">
        <v>1823060662</v>
      </c>
      <c r="I4261" t="s">
        <v>131</v>
      </c>
      <c r="J4261" t="s">
        <v>230</v>
      </c>
      <c r="K4261" t="s">
        <v>138</v>
      </c>
      <c r="L4261" t="s">
        <v>1140</v>
      </c>
      <c r="M4261" t="s">
        <v>1265</v>
      </c>
      <c r="P4261" s="31" t="str">
        <f t="shared" si="201"/>
        <v>Abil Homoeo Hall (Dr. Shofiq Islam)</v>
      </c>
    </row>
    <row r="4262" spans="1:16" hidden="1">
      <c r="A4262" t="str">
        <f t="shared" si="199"/>
        <v>2-531</v>
      </c>
      <c r="B4262">
        <f t="shared" si="200"/>
        <v>2</v>
      </c>
      <c r="C4262">
        <v>531</v>
      </c>
      <c r="D4262" t="s">
        <v>17128</v>
      </c>
      <c r="E4262" t="s">
        <v>1277</v>
      </c>
      <c r="F4262">
        <v>4422</v>
      </c>
      <c r="G4262" t="s">
        <v>1278</v>
      </c>
      <c r="H4262">
        <v>1718283150</v>
      </c>
      <c r="I4262" t="s">
        <v>131</v>
      </c>
      <c r="J4262" t="s">
        <v>274</v>
      </c>
      <c r="K4262" t="s">
        <v>133</v>
      </c>
      <c r="L4262" t="s">
        <v>1140</v>
      </c>
      <c r="M4262" t="s">
        <v>1279</v>
      </c>
      <c r="P4262" s="31" t="str">
        <f t="shared" si="201"/>
        <v>Adarsa Homoeo Hall (Dr. Farid Uddin)</v>
      </c>
    </row>
    <row r="4263" spans="1:16" hidden="1">
      <c r="A4263" t="str">
        <f t="shared" si="199"/>
        <v>3-531</v>
      </c>
      <c r="B4263">
        <f t="shared" si="200"/>
        <v>3</v>
      </c>
      <c r="C4263">
        <v>531</v>
      </c>
      <c r="D4263" t="s">
        <v>17128</v>
      </c>
      <c r="E4263" t="s">
        <v>1235</v>
      </c>
      <c r="F4263">
        <v>4403</v>
      </c>
      <c r="G4263" t="s">
        <v>1236</v>
      </c>
      <c r="H4263">
        <v>1711108627</v>
      </c>
      <c r="I4263">
        <v>0</v>
      </c>
      <c r="J4263" t="s">
        <v>397</v>
      </c>
      <c r="K4263" t="s">
        <v>138</v>
      </c>
      <c r="L4263" t="s">
        <v>1140</v>
      </c>
      <c r="M4263" t="s">
        <v>1237</v>
      </c>
      <c r="P4263" s="31" t="str">
        <f t="shared" si="201"/>
        <v>Adarsha Homoeo Hall (Dr. Abdul Hay)</v>
      </c>
    </row>
    <row r="4264" spans="1:16" hidden="1">
      <c r="A4264" t="str">
        <f t="shared" si="199"/>
        <v>4-531</v>
      </c>
      <c r="B4264">
        <f t="shared" si="200"/>
        <v>4</v>
      </c>
      <c r="C4264">
        <v>531</v>
      </c>
      <c r="D4264" t="s">
        <v>17128</v>
      </c>
      <c r="E4264" t="s">
        <v>1308</v>
      </c>
      <c r="F4264">
        <v>4437</v>
      </c>
      <c r="G4264" t="s">
        <v>1309</v>
      </c>
      <c r="H4264">
        <v>1716563689</v>
      </c>
      <c r="I4264" t="s">
        <v>131</v>
      </c>
      <c r="J4264" t="s">
        <v>274</v>
      </c>
      <c r="K4264" t="s">
        <v>138</v>
      </c>
      <c r="L4264" t="s">
        <v>1140</v>
      </c>
      <c r="M4264" t="s">
        <v>1297</v>
      </c>
      <c r="P4264" s="31" t="str">
        <f t="shared" si="201"/>
        <v>Adunik Homoeo Hall (Dr. M.A Malik)</v>
      </c>
    </row>
    <row r="4265" spans="1:16" hidden="1">
      <c r="A4265" t="str">
        <f t="shared" si="199"/>
        <v>5-531</v>
      </c>
      <c r="B4265">
        <f t="shared" si="200"/>
        <v>5</v>
      </c>
      <c r="C4265">
        <v>531</v>
      </c>
      <c r="D4265" t="s">
        <v>17128</v>
      </c>
      <c r="E4265" t="s">
        <v>1220</v>
      </c>
      <c r="F4265">
        <v>4396</v>
      </c>
      <c r="G4265" t="s">
        <v>1221</v>
      </c>
      <c r="H4265">
        <v>1710462444</v>
      </c>
      <c r="I4265" t="s">
        <v>131</v>
      </c>
      <c r="J4265" t="s">
        <v>397</v>
      </c>
      <c r="K4265" t="s">
        <v>133</v>
      </c>
      <c r="L4265" t="s">
        <v>1211</v>
      </c>
      <c r="M4265" t="s">
        <v>1212</v>
      </c>
      <c r="P4265" s="31" t="str">
        <f t="shared" si="201"/>
        <v>Al-Amin Homoeo Hall (Dr. Zahangir Alam)</v>
      </c>
    </row>
    <row r="4266" spans="1:16" hidden="1">
      <c r="A4266" t="str">
        <f t="shared" si="199"/>
        <v>6-531</v>
      </c>
      <c r="B4266">
        <f t="shared" si="200"/>
        <v>6</v>
      </c>
      <c r="C4266">
        <v>531</v>
      </c>
      <c r="D4266" t="s">
        <v>17128</v>
      </c>
      <c r="E4266" t="s">
        <v>1270</v>
      </c>
      <c r="F4266">
        <v>4418</v>
      </c>
      <c r="G4266" t="s">
        <v>926</v>
      </c>
      <c r="H4266">
        <v>1711904814</v>
      </c>
      <c r="I4266" t="s">
        <v>131</v>
      </c>
      <c r="J4266" t="s">
        <v>230</v>
      </c>
      <c r="K4266" t="s">
        <v>138</v>
      </c>
      <c r="L4266" t="s">
        <v>1140</v>
      </c>
      <c r="M4266" t="s">
        <v>1265</v>
      </c>
      <c r="P4266" s="31" t="str">
        <f t="shared" si="201"/>
        <v>Ali Homoeo Hall (Dr. Mn Ali)</v>
      </c>
    </row>
    <row r="4267" spans="1:16" hidden="1">
      <c r="A4267" t="str">
        <f t="shared" si="199"/>
        <v>7-531</v>
      </c>
      <c r="B4267">
        <f t="shared" si="200"/>
        <v>7</v>
      </c>
      <c r="C4267">
        <v>531</v>
      </c>
      <c r="D4267" t="s">
        <v>17128</v>
      </c>
      <c r="E4267" t="s">
        <v>1193</v>
      </c>
      <c r="F4267">
        <v>4384</v>
      </c>
      <c r="G4267" t="s">
        <v>1194</v>
      </c>
      <c r="H4267">
        <v>1755867878</v>
      </c>
      <c r="I4267" t="s">
        <v>131</v>
      </c>
      <c r="J4267" t="s">
        <v>172</v>
      </c>
      <c r="K4267" t="s">
        <v>133</v>
      </c>
      <c r="L4267" t="s">
        <v>1195</v>
      </c>
      <c r="M4267" t="s">
        <v>1195</v>
      </c>
      <c r="P4267" s="31" t="str">
        <f t="shared" si="201"/>
        <v>Al-Madina Homoeo Hall (Dr. Helal Ahammad)</v>
      </c>
    </row>
    <row r="4268" spans="1:16" hidden="1">
      <c r="A4268" t="str">
        <f t="shared" si="199"/>
        <v>8-531</v>
      </c>
      <c r="B4268">
        <f t="shared" si="200"/>
        <v>8</v>
      </c>
      <c r="C4268">
        <v>531</v>
      </c>
      <c r="D4268" t="s">
        <v>17128</v>
      </c>
      <c r="E4268" t="s">
        <v>1287</v>
      </c>
      <c r="F4268">
        <v>4427</v>
      </c>
      <c r="G4268" t="s">
        <v>1288</v>
      </c>
      <c r="H4268">
        <v>1710892307</v>
      </c>
      <c r="I4268" t="s">
        <v>131</v>
      </c>
      <c r="J4268" t="s">
        <v>274</v>
      </c>
      <c r="K4268" t="s">
        <v>133</v>
      </c>
      <c r="L4268" t="s">
        <v>1140</v>
      </c>
      <c r="M4268" t="s">
        <v>1289</v>
      </c>
      <c r="N4268" t="s">
        <v>2106</v>
      </c>
      <c r="P4268" s="31" t="str">
        <f t="shared" si="201"/>
        <v>Arif Homoeo Hall (Dr. M A Auale)</v>
      </c>
    </row>
    <row r="4269" spans="1:16" hidden="1">
      <c r="A4269" t="str">
        <f t="shared" si="199"/>
        <v>9-531</v>
      </c>
      <c r="B4269">
        <f t="shared" si="200"/>
        <v>9</v>
      </c>
      <c r="C4269">
        <v>531</v>
      </c>
      <c r="D4269" t="s">
        <v>17128</v>
      </c>
      <c r="E4269" t="s">
        <v>1213</v>
      </c>
      <c r="F4269">
        <v>4391</v>
      </c>
      <c r="G4269" t="s">
        <v>1175</v>
      </c>
      <c r="H4269">
        <v>1712330637</v>
      </c>
      <c r="I4269" t="s">
        <v>131</v>
      </c>
      <c r="J4269" t="s">
        <v>397</v>
      </c>
      <c r="K4269" t="s">
        <v>133</v>
      </c>
      <c r="L4269" t="s">
        <v>1211</v>
      </c>
      <c r="M4269" t="s">
        <v>1212</v>
      </c>
      <c r="P4269" s="31" t="str">
        <f t="shared" si="201"/>
        <v>Arugga Homoeo Hall (Dr. Amalandu Chandra)</v>
      </c>
    </row>
    <row r="4270" spans="1:16" hidden="1">
      <c r="A4270" t="str">
        <f t="shared" si="199"/>
        <v>10-531</v>
      </c>
      <c r="B4270">
        <f t="shared" si="200"/>
        <v>10</v>
      </c>
      <c r="C4270">
        <v>531</v>
      </c>
      <c r="D4270" t="s">
        <v>17128</v>
      </c>
      <c r="E4270" t="s">
        <v>1174</v>
      </c>
      <c r="F4270">
        <v>4375</v>
      </c>
      <c r="G4270" t="s">
        <v>1175</v>
      </c>
      <c r="H4270">
        <v>1716466258</v>
      </c>
      <c r="I4270" t="s">
        <v>131</v>
      </c>
      <c r="J4270" t="s">
        <v>172</v>
      </c>
      <c r="K4270" t="s">
        <v>133</v>
      </c>
      <c r="L4270" t="s">
        <v>1173</v>
      </c>
      <c r="M4270" t="s">
        <v>1173</v>
      </c>
      <c r="P4270" s="31" t="str">
        <f t="shared" si="201"/>
        <v>Arugga Homoeo Hall (Dr. Ratan Moni)</v>
      </c>
    </row>
    <row r="4271" spans="1:16" hidden="1">
      <c r="A4271" t="str">
        <f t="shared" si="199"/>
        <v>11-531</v>
      </c>
      <c r="B4271">
        <f t="shared" si="200"/>
        <v>11</v>
      </c>
      <c r="C4271">
        <v>531</v>
      </c>
      <c r="D4271" t="s">
        <v>17128</v>
      </c>
      <c r="E4271" t="s">
        <v>1306</v>
      </c>
      <c r="F4271">
        <v>4436</v>
      </c>
      <c r="G4271" t="s">
        <v>1307</v>
      </c>
      <c r="H4271">
        <v>1732372281</v>
      </c>
      <c r="I4271" t="s">
        <v>131</v>
      </c>
      <c r="J4271" t="s">
        <v>274</v>
      </c>
      <c r="K4271" t="s">
        <v>138</v>
      </c>
      <c r="L4271" t="s">
        <v>1140</v>
      </c>
      <c r="M4271" t="s">
        <v>1297</v>
      </c>
      <c r="P4271" s="31" t="str">
        <f t="shared" si="201"/>
        <v>Asrab Homoeo Hall (Dr.  Samim Ahmed)</v>
      </c>
    </row>
    <row r="4272" spans="1:16" hidden="1">
      <c r="A4272" t="str">
        <f t="shared" si="199"/>
        <v>12-531</v>
      </c>
      <c r="B4272">
        <f t="shared" si="200"/>
        <v>12</v>
      </c>
      <c r="C4272">
        <v>531</v>
      </c>
      <c r="D4272" t="s">
        <v>17128</v>
      </c>
      <c r="E4272" t="s">
        <v>1142</v>
      </c>
      <c r="F4272">
        <v>4360</v>
      </c>
      <c r="G4272" t="s">
        <v>1143</v>
      </c>
      <c r="H4272">
        <v>1784964461</v>
      </c>
      <c r="I4272" t="s">
        <v>131</v>
      </c>
      <c r="J4272" t="s">
        <v>132</v>
      </c>
      <c r="K4272" t="s">
        <v>152</v>
      </c>
      <c r="L4272" t="s">
        <v>1140</v>
      </c>
      <c r="M4272" t="s">
        <v>1141</v>
      </c>
      <c r="P4272" s="31" t="str">
        <f t="shared" si="201"/>
        <v>Aysha Homoeo Hall (Dr. Saniat Jahan)</v>
      </c>
    </row>
    <row r="4273" spans="1:16" hidden="1">
      <c r="A4273" t="str">
        <f t="shared" si="199"/>
        <v>13-531</v>
      </c>
      <c r="B4273">
        <f t="shared" si="200"/>
        <v>13</v>
      </c>
      <c r="C4273">
        <v>531</v>
      </c>
      <c r="D4273" t="s">
        <v>17128</v>
      </c>
      <c r="E4273" t="s">
        <v>1259</v>
      </c>
      <c r="F4273">
        <v>4413</v>
      </c>
      <c r="G4273" t="s">
        <v>1260</v>
      </c>
      <c r="H4273">
        <v>1643315432</v>
      </c>
      <c r="I4273" t="s">
        <v>131</v>
      </c>
      <c r="J4273" t="s">
        <v>230</v>
      </c>
      <c r="K4273" t="s">
        <v>152</v>
      </c>
      <c r="L4273" t="s">
        <v>1244</v>
      </c>
      <c r="M4273" t="s">
        <v>1258</v>
      </c>
      <c r="P4273" s="31" t="str">
        <f t="shared" si="201"/>
        <v>B.C Homoeo Hall (Dr. Babita Rani Das)</v>
      </c>
    </row>
    <row r="4274" spans="1:16" hidden="1">
      <c r="A4274" t="str">
        <f t="shared" si="199"/>
        <v>14-531</v>
      </c>
      <c r="B4274">
        <f t="shared" si="200"/>
        <v>14</v>
      </c>
      <c r="C4274">
        <v>531</v>
      </c>
      <c r="D4274" t="s">
        <v>17128</v>
      </c>
      <c r="E4274" t="s">
        <v>1254</v>
      </c>
      <c r="F4274">
        <v>4411</v>
      </c>
      <c r="G4274" t="s">
        <v>1255</v>
      </c>
      <c r="H4274">
        <v>1740948565</v>
      </c>
      <c r="I4274" t="s">
        <v>131</v>
      </c>
      <c r="J4274" t="s">
        <v>230</v>
      </c>
      <c r="K4274" t="s">
        <v>152</v>
      </c>
      <c r="L4274" t="s">
        <v>1244</v>
      </c>
      <c r="M4274" t="s">
        <v>1248</v>
      </c>
      <c r="N4274" t="s">
        <v>2106</v>
      </c>
      <c r="P4274" s="31" t="str">
        <f t="shared" si="201"/>
        <v>Begum Pharmacy (Dr. Minhaz)</v>
      </c>
    </row>
    <row r="4275" spans="1:16" hidden="1">
      <c r="A4275" t="str">
        <f t="shared" si="199"/>
        <v>15-531</v>
      </c>
      <c r="B4275">
        <f t="shared" si="200"/>
        <v>15</v>
      </c>
      <c r="C4275">
        <v>531</v>
      </c>
      <c r="D4275" t="s">
        <v>17128</v>
      </c>
      <c r="E4275" t="s">
        <v>1304</v>
      </c>
      <c r="F4275">
        <v>4435</v>
      </c>
      <c r="G4275" t="s">
        <v>1305</v>
      </c>
      <c r="H4275">
        <v>1711263027</v>
      </c>
      <c r="I4275" t="s">
        <v>131</v>
      </c>
      <c r="J4275" t="s">
        <v>274</v>
      </c>
      <c r="K4275" t="s">
        <v>152</v>
      </c>
      <c r="L4275" t="s">
        <v>1140</v>
      </c>
      <c r="M4275" t="s">
        <v>1297</v>
      </c>
      <c r="P4275" s="31" t="str">
        <f t="shared" si="201"/>
        <v>Bibakananda Homoeo Hall (Dr. Birandra Chandra Deb)</v>
      </c>
    </row>
    <row r="4276" spans="1:16" hidden="1">
      <c r="A4276" t="str">
        <f t="shared" si="199"/>
        <v>16-531</v>
      </c>
      <c r="B4276">
        <f t="shared" si="200"/>
        <v>16</v>
      </c>
      <c r="C4276">
        <v>531</v>
      </c>
      <c r="D4276" t="s">
        <v>17128</v>
      </c>
      <c r="E4276" t="s">
        <v>9830</v>
      </c>
      <c r="F4276">
        <v>10158</v>
      </c>
      <c r="G4276" t="s">
        <v>9805</v>
      </c>
      <c r="H4276">
        <v>1721665768</v>
      </c>
      <c r="I4276" t="s">
        <v>131</v>
      </c>
      <c r="J4276" t="s">
        <v>274</v>
      </c>
      <c r="K4276">
        <v>0</v>
      </c>
      <c r="L4276" t="s">
        <v>9824</v>
      </c>
      <c r="M4276" t="s">
        <v>9825</v>
      </c>
      <c r="P4276" s="31" t="str">
        <f t="shared" si="201"/>
        <v>Biswas Homeo Chikithsaloy (Dr. Subash Chandra Biswas)</v>
      </c>
    </row>
    <row r="4277" spans="1:16" hidden="1">
      <c r="A4277" t="str">
        <f t="shared" si="199"/>
        <v>17-531</v>
      </c>
      <c r="B4277">
        <f t="shared" si="200"/>
        <v>17</v>
      </c>
      <c r="C4277">
        <v>531</v>
      </c>
      <c r="D4277" t="s">
        <v>17128</v>
      </c>
      <c r="E4277" t="s">
        <v>1144</v>
      </c>
      <c r="F4277">
        <v>4361</v>
      </c>
      <c r="G4277" t="s">
        <v>1145</v>
      </c>
      <c r="H4277">
        <v>1724801640</v>
      </c>
      <c r="I4277" t="s">
        <v>131</v>
      </c>
      <c r="J4277" t="s">
        <v>132</v>
      </c>
      <c r="K4277" t="s">
        <v>133</v>
      </c>
      <c r="L4277" t="s">
        <v>1140</v>
      </c>
      <c r="M4277" t="s">
        <v>1141</v>
      </c>
      <c r="P4277" s="31" t="str">
        <f t="shared" si="201"/>
        <v>Bristi Homoeo Hall (Dr. Bikas Chowhdury)</v>
      </c>
    </row>
    <row r="4278" spans="1:16" hidden="1">
      <c r="A4278" t="str">
        <f t="shared" si="199"/>
        <v>18-531</v>
      </c>
      <c r="B4278">
        <f t="shared" si="200"/>
        <v>18</v>
      </c>
      <c r="C4278">
        <v>531</v>
      </c>
      <c r="D4278" t="s">
        <v>17128</v>
      </c>
      <c r="E4278" t="s">
        <v>1229</v>
      </c>
      <c r="F4278">
        <v>4400</v>
      </c>
      <c r="G4278" t="s">
        <v>1230</v>
      </c>
      <c r="H4278">
        <v>1724074041</v>
      </c>
      <c r="I4278">
        <v>0</v>
      </c>
      <c r="J4278" t="s">
        <v>397</v>
      </c>
      <c r="K4278" t="s">
        <v>152</v>
      </c>
      <c r="L4278" t="s">
        <v>1224</v>
      </c>
      <c r="M4278" t="s">
        <v>1224</v>
      </c>
      <c r="P4278" s="31" t="str">
        <f t="shared" si="201"/>
        <v>Chadsi Homoeo Hall (Dr. Vavatus Bissas)</v>
      </c>
    </row>
    <row r="4279" spans="1:16" hidden="1">
      <c r="A4279" t="str">
        <f t="shared" si="199"/>
        <v>19-531</v>
      </c>
      <c r="B4279">
        <f t="shared" si="200"/>
        <v>19</v>
      </c>
      <c r="C4279">
        <v>531</v>
      </c>
      <c r="D4279" t="s">
        <v>17128</v>
      </c>
      <c r="E4279" t="s">
        <v>1179</v>
      </c>
      <c r="F4279">
        <v>4378</v>
      </c>
      <c r="G4279" t="s">
        <v>1180</v>
      </c>
      <c r="H4279">
        <v>1714678507</v>
      </c>
      <c r="I4279" t="s">
        <v>1181</v>
      </c>
      <c r="J4279" t="s">
        <v>172</v>
      </c>
      <c r="K4279" t="s">
        <v>133</v>
      </c>
      <c r="L4279" t="s">
        <v>1173</v>
      </c>
      <c r="M4279" t="s">
        <v>1173</v>
      </c>
      <c r="P4279" s="31" t="str">
        <f t="shared" si="201"/>
        <v>Chadsi Pharmacy (Dr. Pk Sarker)</v>
      </c>
    </row>
    <row r="4280" spans="1:16" hidden="1">
      <c r="A4280" t="str">
        <f t="shared" si="199"/>
        <v>20-531</v>
      </c>
      <c r="B4280">
        <f t="shared" si="200"/>
        <v>20</v>
      </c>
      <c r="C4280">
        <v>531</v>
      </c>
      <c r="D4280" t="s">
        <v>17128</v>
      </c>
      <c r="E4280" t="s">
        <v>1246</v>
      </c>
      <c r="F4280">
        <v>4407</v>
      </c>
      <c r="G4280" t="s">
        <v>1247</v>
      </c>
      <c r="H4280">
        <v>1718681228</v>
      </c>
      <c r="I4280" t="s">
        <v>381</v>
      </c>
      <c r="J4280" t="s">
        <v>230</v>
      </c>
      <c r="K4280" t="s">
        <v>152</v>
      </c>
      <c r="L4280" t="s">
        <v>1244</v>
      </c>
      <c r="M4280" t="s">
        <v>1248</v>
      </c>
      <c r="P4280" s="31" t="str">
        <f t="shared" si="201"/>
        <v>Chistia Homoeo Hall (Dr. Atiq)</v>
      </c>
    </row>
    <row r="4281" spans="1:16" hidden="1">
      <c r="A4281" t="str">
        <f t="shared" si="199"/>
        <v>21-531</v>
      </c>
      <c r="B4281">
        <f t="shared" si="200"/>
        <v>21</v>
      </c>
      <c r="C4281">
        <v>531</v>
      </c>
      <c r="D4281" t="s">
        <v>17128</v>
      </c>
      <c r="E4281" t="s">
        <v>1266</v>
      </c>
      <c r="F4281">
        <v>4416</v>
      </c>
      <c r="G4281" t="s">
        <v>1267</v>
      </c>
      <c r="H4281">
        <v>1712051584</v>
      </c>
      <c r="I4281" t="s">
        <v>131</v>
      </c>
      <c r="J4281" t="s">
        <v>230</v>
      </c>
      <c r="K4281" t="s">
        <v>138</v>
      </c>
      <c r="L4281" t="s">
        <v>1140</v>
      </c>
      <c r="M4281" t="s">
        <v>1265</v>
      </c>
      <c r="N4281" t="s">
        <v>12692</v>
      </c>
      <c r="P4281" s="31" t="str">
        <f t="shared" si="201"/>
        <v>City Homoeo Hall (Dr. Akm Khan)</v>
      </c>
    </row>
    <row r="4282" spans="1:16" hidden="1">
      <c r="A4282" t="str">
        <f t="shared" si="199"/>
        <v>22-531</v>
      </c>
      <c r="B4282">
        <f t="shared" si="200"/>
        <v>22</v>
      </c>
      <c r="C4282">
        <v>531</v>
      </c>
      <c r="D4282" t="s">
        <v>17128</v>
      </c>
      <c r="E4282" t="s">
        <v>1222</v>
      </c>
      <c r="F4282">
        <v>4397</v>
      </c>
      <c r="G4282" t="s">
        <v>1223</v>
      </c>
      <c r="H4282">
        <v>1792570620</v>
      </c>
      <c r="I4282" t="s">
        <v>131</v>
      </c>
      <c r="J4282" t="s">
        <v>397</v>
      </c>
      <c r="K4282" t="s">
        <v>133</v>
      </c>
      <c r="L4282" t="s">
        <v>1224</v>
      </c>
      <c r="M4282" t="s">
        <v>1224</v>
      </c>
      <c r="P4282" s="31" t="str">
        <f t="shared" si="201"/>
        <v>Dabi Homoeo Hall (Dr. Gonas Chandra)</v>
      </c>
    </row>
    <row r="4283" spans="1:16" hidden="1">
      <c r="A4283" t="str">
        <f t="shared" si="199"/>
        <v>23-531</v>
      </c>
      <c r="B4283">
        <f t="shared" si="200"/>
        <v>23</v>
      </c>
      <c r="C4283">
        <v>531</v>
      </c>
      <c r="D4283" t="s">
        <v>17128</v>
      </c>
      <c r="E4283" t="s">
        <v>1216</v>
      </c>
      <c r="F4283">
        <v>4394</v>
      </c>
      <c r="G4283" t="s">
        <v>1217</v>
      </c>
      <c r="H4283">
        <v>1712722754</v>
      </c>
      <c r="I4283" t="s">
        <v>131</v>
      </c>
      <c r="J4283" t="s">
        <v>397</v>
      </c>
      <c r="K4283" t="s">
        <v>152</v>
      </c>
      <c r="L4283" t="s">
        <v>1211</v>
      </c>
      <c r="M4283" t="s">
        <v>1212</v>
      </c>
      <c r="P4283" s="31" t="str">
        <f t="shared" si="201"/>
        <v>Fansugonj Homoeo Hall (Dr. Tapus Ranjan Debnath)</v>
      </c>
    </row>
    <row r="4284" spans="1:16" hidden="1">
      <c r="A4284" t="str">
        <f t="shared" si="199"/>
        <v>24-531</v>
      </c>
      <c r="B4284">
        <f t="shared" si="200"/>
        <v>24</v>
      </c>
      <c r="C4284">
        <v>531</v>
      </c>
      <c r="D4284" t="s">
        <v>17128</v>
      </c>
      <c r="E4284" t="s">
        <v>1280</v>
      </c>
      <c r="F4284">
        <v>4423</v>
      </c>
      <c r="G4284" t="s">
        <v>1281</v>
      </c>
      <c r="H4284">
        <v>1732025874</v>
      </c>
      <c r="I4284" t="s">
        <v>131</v>
      </c>
      <c r="J4284" t="s">
        <v>274</v>
      </c>
      <c r="K4284" t="s">
        <v>133</v>
      </c>
      <c r="L4284" t="s">
        <v>1140</v>
      </c>
      <c r="M4284" t="s">
        <v>1279</v>
      </c>
      <c r="P4284" s="31" t="str">
        <f t="shared" si="201"/>
        <v>Fatema Homoeo Hall (Dr. Shajahan)</v>
      </c>
    </row>
    <row r="4285" spans="1:16" hidden="1">
      <c r="A4285" t="str">
        <f t="shared" si="199"/>
        <v>25-531</v>
      </c>
      <c r="B4285">
        <f t="shared" si="200"/>
        <v>25</v>
      </c>
      <c r="C4285">
        <v>531</v>
      </c>
      <c r="D4285" t="s">
        <v>17128</v>
      </c>
      <c r="E4285" t="s">
        <v>1204</v>
      </c>
      <c r="F4285">
        <v>4388</v>
      </c>
      <c r="G4285" t="s">
        <v>1205</v>
      </c>
      <c r="H4285">
        <v>1712452359</v>
      </c>
      <c r="I4285" t="s">
        <v>131</v>
      </c>
      <c r="J4285" t="s">
        <v>172</v>
      </c>
      <c r="K4285" t="s">
        <v>133</v>
      </c>
      <c r="L4285" t="s">
        <v>1173</v>
      </c>
      <c r="M4285" t="s">
        <v>1203</v>
      </c>
      <c r="P4285" s="31" t="str">
        <f t="shared" si="201"/>
        <v>Haq Homoeo Hall (Dr. Md. Abdul Haq)</v>
      </c>
    </row>
    <row r="4286" spans="1:16" hidden="1">
      <c r="A4286" t="str">
        <f t="shared" si="199"/>
        <v>26-531</v>
      </c>
      <c r="B4286">
        <f t="shared" si="200"/>
        <v>26</v>
      </c>
      <c r="C4286">
        <v>531</v>
      </c>
      <c r="D4286" t="s">
        <v>17128</v>
      </c>
      <c r="E4286" t="s">
        <v>1199</v>
      </c>
      <c r="F4286">
        <v>4386</v>
      </c>
      <c r="G4286" t="s">
        <v>1200</v>
      </c>
      <c r="H4286">
        <v>1729133904</v>
      </c>
      <c r="I4286" t="s">
        <v>131</v>
      </c>
      <c r="J4286" t="s">
        <v>172</v>
      </c>
      <c r="K4286" t="s">
        <v>133</v>
      </c>
      <c r="L4286" t="s">
        <v>1195</v>
      </c>
      <c r="M4286" t="s">
        <v>1198</v>
      </c>
      <c r="P4286" s="31" t="str">
        <f t="shared" si="201"/>
        <v>Hitashah Homoeo Hall (Dr. Sabbir)</v>
      </c>
    </row>
    <row r="4287" spans="1:16" hidden="1">
      <c r="A4287" t="str">
        <f t="shared" si="199"/>
        <v>27-531</v>
      </c>
      <c r="B4287">
        <f t="shared" si="200"/>
        <v>27</v>
      </c>
      <c r="C4287">
        <v>531</v>
      </c>
      <c r="D4287" t="s">
        <v>17128</v>
      </c>
      <c r="E4287" t="s">
        <v>1275</v>
      </c>
      <c r="F4287">
        <v>4421</v>
      </c>
      <c r="G4287" t="s">
        <v>1276</v>
      </c>
      <c r="H4287">
        <v>1711975208</v>
      </c>
      <c r="I4287" t="s">
        <v>131</v>
      </c>
      <c r="J4287" t="s">
        <v>230</v>
      </c>
      <c r="K4287" t="s">
        <v>138</v>
      </c>
      <c r="L4287" t="s">
        <v>1140</v>
      </c>
      <c r="M4287" t="s">
        <v>1265</v>
      </c>
      <c r="P4287" s="31" t="str">
        <f t="shared" si="201"/>
        <v>Homio Rechad Center (Dr. Abul Hossain)</v>
      </c>
    </row>
    <row r="4288" spans="1:16" hidden="1">
      <c r="A4288" t="str">
        <f t="shared" si="199"/>
        <v>28-531</v>
      </c>
      <c r="B4288">
        <f t="shared" si="200"/>
        <v>28</v>
      </c>
      <c r="C4288">
        <v>531</v>
      </c>
      <c r="D4288" t="s">
        <v>17128</v>
      </c>
      <c r="E4288" t="s">
        <v>9725</v>
      </c>
      <c r="F4288">
        <v>10065</v>
      </c>
      <c r="G4288" t="s">
        <v>6953</v>
      </c>
      <c r="H4288">
        <v>1711966784</v>
      </c>
      <c r="I4288" t="s">
        <v>131</v>
      </c>
      <c r="J4288" t="s">
        <v>2596</v>
      </c>
      <c r="K4288" t="s">
        <v>152</v>
      </c>
      <c r="L4288" t="s">
        <v>9726</v>
      </c>
      <c r="M4288" t="s">
        <v>9727</v>
      </c>
      <c r="P4288" s="31" t="str">
        <f t="shared" si="201"/>
        <v>Homoeo Aroggo Niketon (Dr.Sudangsu Sakur Nath)</v>
      </c>
    </row>
    <row r="4289" spans="1:16" hidden="1">
      <c r="A4289" t="str">
        <f t="shared" si="199"/>
        <v>29-531</v>
      </c>
      <c r="B4289">
        <f t="shared" si="200"/>
        <v>29</v>
      </c>
      <c r="C4289">
        <v>531</v>
      </c>
      <c r="D4289" t="s">
        <v>17128</v>
      </c>
      <c r="E4289" t="s">
        <v>1301</v>
      </c>
      <c r="F4289">
        <v>4433</v>
      </c>
      <c r="G4289" t="s">
        <v>1302</v>
      </c>
      <c r="H4289">
        <v>1711975200</v>
      </c>
      <c r="I4289" t="s">
        <v>131</v>
      </c>
      <c r="J4289" t="s">
        <v>274</v>
      </c>
      <c r="K4289" t="s">
        <v>152</v>
      </c>
      <c r="L4289" t="s">
        <v>1140</v>
      </c>
      <c r="M4289" t="s">
        <v>1297</v>
      </c>
      <c r="P4289" s="31" t="str">
        <f t="shared" si="201"/>
        <v>Homoeo Re: Center (Dr. Abul Sassan Chowdhury)</v>
      </c>
    </row>
    <row r="4290" spans="1:16" hidden="1">
      <c r="A4290" t="str">
        <f t="shared" ref="A4290:A4353" si="202">B4290&amp;"-"&amp;C4290</f>
        <v>30-531</v>
      </c>
      <c r="B4290">
        <f t="shared" ref="B4290:B4353" si="203">IF(C4290=C4289,B4289+1,1)</f>
        <v>30</v>
      </c>
      <c r="C4290">
        <v>531</v>
      </c>
      <c r="D4290" t="s">
        <v>17128</v>
      </c>
      <c r="E4290" t="s">
        <v>1240</v>
      </c>
      <c r="F4290">
        <v>4405</v>
      </c>
      <c r="G4290" t="s">
        <v>149</v>
      </c>
      <c r="H4290">
        <v>1712210696</v>
      </c>
      <c r="I4290">
        <v>0</v>
      </c>
      <c r="J4290" t="s">
        <v>397</v>
      </c>
      <c r="K4290" t="s">
        <v>138</v>
      </c>
      <c r="L4290" t="s">
        <v>1140</v>
      </c>
      <c r="M4290" t="s">
        <v>1241</v>
      </c>
      <c r="P4290" s="31" t="str">
        <f t="shared" ref="P4290:P4353" si="204">PROPER(G4290&amp;" ("&amp;E4290&amp;")")</f>
        <v>Islamia Homoeo Hall (Dr. Md. Afaz Uddin)</v>
      </c>
    </row>
    <row r="4291" spans="1:16" hidden="1">
      <c r="A4291" t="str">
        <f t="shared" si="202"/>
        <v>31-531</v>
      </c>
      <c r="B4291">
        <f t="shared" si="203"/>
        <v>31</v>
      </c>
      <c r="C4291">
        <v>531</v>
      </c>
      <c r="D4291" t="s">
        <v>17128</v>
      </c>
      <c r="E4291" t="s">
        <v>6218</v>
      </c>
      <c r="F4291">
        <v>10135</v>
      </c>
      <c r="G4291" t="s">
        <v>6219</v>
      </c>
      <c r="H4291">
        <v>1712850418</v>
      </c>
      <c r="I4291" t="s">
        <v>131</v>
      </c>
      <c r="J4291" t="s">
        <v>230</v>
      </c>
      <c r="K4291" t="s">
        <v>152</v>
      </c>
      <c r="L4291" t="s">
        <v>6214</v>
      </c>
      <c r="M4291" t="s">
        <v>6214</v>
      </c>
      <c r="P4291" s="31" t="str">
        <f t="shared" si="204"/>
        <v>Jahida Homoeo Hall (Dr. Harun-Or-Rashid)</v>
      </c>
    </row>
    <row r="4292" spans="1:16" hidden="1">
      <c r="A4292" t="str">
        <f t="shared" si="202"/>
        <v>32-531</v>
      </c>
      <c r="B4292">
        <f t="shared" si="203"/>
        <v>32</v>
      </c>
      <c r="C4292">
        <v>531</v>
      </c>
      <c r="D4292" t="s">
        <v>17128</v>
      </c>
      <c r="E4292" t="s">
        <v>1290</v>
      </c>
      <c r="F4292">
        <v>4428</v>
      </c>
      <c r="G4292" t="s">
        <v>1291</v>
      </c>
      <c r="H4292">
        <v>1817323205</v>
      </c>
      <c r="I4292" t="s">
        <v>131</v>
      </c>
      <c r="J4292" t="s">
        <v>274</v>
      </c>
      <c r="K4292" t="s">
        <v>152</v>
      </c>
      <c r="L4292" t="s">
        <v>1140</v>
      </c>
      <c r="M4292" t="s">
        <v>1292</v>
      </c>
      <c r="N4292" t="s">
        <v>17103</v>
      </c>
      <c r="O4292" t="s">
        <v>17143</v>
      </c>
      <c r="P4292" s="31" t="str">
        <f t="shared" si="204"/>
        <v>Jalalabad Homoeo Hall (Dr. M.A Mozahid Khan)</v>
      </c>
    </row>
    <row r="4293" spans="1:16" hidden="1">
      <c r="A4293" t="str">
        <f t="shared" si="202"/>
        <v>33-531</v>
      </c>
      <c r="B4293">
        <f t="shared" si="203"/>
        <v>33</v>
      </c>
      <c r="C4293">
        <v>531</v>
      </c>
      <c r="D4293" t="s">
        <v>17128</v>
      </c>
      <c r="E4293" t="s">
        <v>1256</v>
      </c>
      <c r="F4293">
        <v>4412</v>
      </c>
      <c r="G4293" t="s">
        <v>1257</v>
      </c>
      <c r="H4293">
        <v>1714508006</v>
      </c>
      <c r="I4293" t="s">
        <v>131</v>
      </c>
      <c r="J4293" t="s">
        <v>230</v>
      </c>
      <c r="K4293" t="s">
        <v>152</v>
      </c>
      <c r="L4293" t="s">
        <v>1244</v>
      </c>
      <c r="M4293" t="s">
        <v>1258</v>
      </c>
      <c r="P4293" s="31" t="str">
        <f t="shared" si="204"/>
        <v>Janaseba Homoeo Hall (Dr. Sapan Mondal)</v>
      </c>
    </row>
    <row r="4294" spans="1:16" hidden="1">
      <c r="A4294" t="str">
        <f t="shared" si="202"/>
        <v>34-531</v>
      </c>
      <c r="B4294">
        <f t="shared" si="203"/>
        <v>34</v>
      </c>
      <c r="C4294">
        <v>531</v>
      </c>
      <c r="D4294" t="s">
        <v>17128</v>
      </c>
      <c r="E4294" t="s">
        <v>1242</v>
      </c>
      <c r="F4294">
        <v>4406</v>
      </c>
      <c r="G4294" t="s">
        <v>1243</v>
      </c>
      <c r="H4294">
        <v>1718681224</v>
      </c>
      <c r="I4294" t="s">
        <v>131</v>
      </c>
      <c r="J4294" t="s">
        <v>230</v>
      </c>
      <c r="K4294" t="s">
        <v>152</v>
      </c>
      <c r="L4294" t="s">
        <v>1244</v>
      </c>
      <c r="M4294" t="s">
        <v>1245</v>
      </c>
      <c r="P4294" s="31" t="str">
        <f t="shared" si="204"/>
        <v>Janata Homoeo Hall (Dr. Pradip)</v>
      </c>
    </row>
    <row r="4295" spans="1:16" hidden="1">
      <c r="A4295" t="str">
        <f t="shared" si="202"/>
        <v>35-531</v>
      </c>
      <c r="B4295">
        <f t="shared" si="203"/>
        <v>35</v>
      </c>
      <c r="C4295">
        <v>531</v>
      </c>
      <c r="D4295" t="s">
        <v>17128</v>
      </c>
      <c r="E4295" t="s">
        <v>1171</v>
      </c>
      <c r="F4295">
        <v>4374</v>
      </c>
      <c r="G4295" t="s">
        <v>1172</v>
      </c>
      <c r="H4295">
        <v>1712211639</v>
      </c>
      <c r="I4295" t="s">
        <v>131</v>
      </c>
      <c r="J4295" t="s">
        <v>172</v>
      </c>
      <c r="K4295" t="s">
        <v>152</v>
      </c>
      <c r="L4295" t="s">
        <v>1173</v>
      </c>
      <c r="M4295" t="s">
        <v>1173</v>
      </c>
      <c r="P4295" s="31" t="str">
        <f t="shared" si="204"/>
        <v>Jc Homoeo Hall (Dr. Anupama Daby)</v>
      </c>
    </row>
    <row r="4296" spans="1:16" hidden="1">
      <c r="A4296" t="str">
        <f t="shared" si="202"/>
        <v>36-531</v>
      </c>
      <c r="B4296">
        <f t="shared" si="203"/>
        <v>36</v>
      </c>
      <c r="C4296">
        <v>531</v>
      </c>
      <c r="D4296" t="s">
        <v>17128</v>
      </c>
      <c r="E4296" t="s">
        <v>1182</v>
      </c>
      <c r="F4296">
        <v>4379</v>
      </c>
      <c r="G4296" t="s">
        <v>1183</v>
      </c>
      <c r="H4296">
        <v>1719575970</v>
      </c>
      <c r="I4296" t="s">
        <v>131</v>
      </c>
      <c r="J4296" t="s">
        <v>172</v>
      </c>
      <c r="K4296" t="s">
        <v>133</v>
      </c>
      <c r="L4296" t="s">
        <v>1173</v>
      </c>
      <c r="M4296" t="s">
        <v>1173</v>
      </c>
      <c r="P4296" s="31" t="str">
        <f t="shared" si="204"/>
        <v>Jony Homoeo Hall (Dr. Bijoy Vusan)</v>
      </c>
    </row>
    <row r="4297" spans="1:16" hidden="1">
      <c r="A4297" t="str">
        <f t="shared" si="202"/>
        <v>37-531</v>
      </c>
      <c r="B4297">
        <f t="shared" si="203"/>
        <v>37</v>
      </c>
      <c r="C4297">
        <v>531</v>
      </c>
      <c r="D4297" t="s">
        <v>17128</v>
      </c>
      <c r="E4297" t="s">
        <v>1231</v>
      </c>
      <c r="F4297">
        <v>4401</v>
      </c>
      <c r="G4297" t="s">
        <v>1232</v>
      </c>
      <c r="H4297">
        <v>1717279055</v>
      </c>
      <c r="I4297">
        <v>0</v>
      </c>
      <c r="J4297" t="s">
        <v>397</v>
      </c>
      <c r="K4297" t="s">
        <v>133</v>
      </c>
      <c r="L4297" t="s">
        <v>1224</v>
      </c>
      <c r="M4297" t="s">
        <v>1224</v>
      </c>
      <c r="P4297" s="31" t="str">
        <f t="shared" si="204"/>
        <v>Jusna Homoeo Hall (Dr. Monis Chakrabarti)</v>
      </c>
    </row>
    <row r="4298" spans="1:16" hidden="1">
      <c r="A4298" t="str">
        <f t="shared" si="202"/>
        <v>38-531</v>
      </c>
      <c r="B4298">
        <f t="shared" si="203"/>
        <v>38</v>
      </c>
      <c r="C4298">
        <v>531</v>
      </c>
      <c r="D4298" t="s">
        <v>17128</v>
      </c>
      <c r="E4298" t="s">
        <v>1233</v>
      </c>
      <c r="F4298">
        <v>4402</v>
      </c>
      <c r="G4298" t="s">
        <v>1234</v>
      </c>
      <c r="H4298">
        <v>1713812775</v>
      </c>
      <c r="I4298">
        <v>0</v>
      </c>
      <c r="J4298" t="s">
        <v>397</v>
      </c>
      <c r="K4298" t="s">
        <v>133</v>
      </c>
      <c r="L4298" t="s">
        <v>1224</v>
      </c>
      <c r="M4298" t="s">
        <v>1224</v>
      </c>
      <c r="P4298" s="31" t="str">
        <f t="shared" si="204"/>
        <v>Jusna Homoeo Hall-2 (Dr. J.K Chakrabarti)</v>
      </c>
    </row>
    <row r="4299" spans="1:16" hidden="1">
      <c r="A4299" t="str">
        <f t="shared" si="202"/>
        <v>39-531</v>
      </c>
      <c r="B4299">
        <f t="shared" si="203"/>
        <v>39</v>
      </c>
      <c r="C4299">
        <v>531</v>
      </c>
      <c r="D4299" t="s">
        <v>17128</v>
      </c>
      <c r="E4299" t="s">
        <v>1148</v>
      </c>
      <c r="F4299">
        <v>4364</v>
      </c>
      <c r="G4299" t="s">
        <v>1149</v>
      </c>
      <c r="H4299">
        <v>1722742952</v>
      </c>
      <c r="I4299" t="s">
        <v>131</v>
      </c>
      <c r="J4299" t="s">
        <v>132</v>
      </c>
      <c r="K4299" t="s">
        <v>133</v>
      </c>
      <c r="L4299" t="s">
        <v>1140</v>
      </c>
      <c r="M4299" t="s">
        <v>1141</v>
      </c>
      <c r="P4299" s="31" t="str">
        <f t="shared" si="204"/>
        <v>Khaza Baba Homoeo Hall (Dr. Motiar Rahman)</v>
      </c>
    </row>
    <row r="4300" spans="1:16" hidden="1">
      <c r="A4300" t="str">
        <f t="shared" si="202"/>
        <v>40-531</v>
      </c>
      <c r="B4300">
        <f t="shared" si="203"/>
        <v>40</v>
      </c>
      <c r="C4300">
        <v>531</v>
      </c>
      <c r="D4300" t="s">
        <v>17128</v>
      </c>
      <c r="E4300" t="s">
        <v>1214</v>
      </c>
      <c r="F4300">
        <v>4392</v>
      </c>
      <c r="G4300" t="s">
        <v>1215</v>
      </c>
      <c r="H4300">
        <v>1712326845</v>
      </c>
      <c r="I4300" t="s">
        <v>131</v>
      </c>
      <c r="J4300" t="s">
        <v>397</v>
      </c>
      <c r="K4300" t="s">
        <v>133</v>
      </c>
      <c r="L4300" t="s">
        <v>1211</v>
      </c>
      <c r="M4300" t="s">
        <v>1212</v>
      </c>
      <c r="P4300" s="31" t="str">
        <f t="shared" si="204"/>
        <v>Krisna Ausadaloy (Dr. Krisna Kantu Dabonath)</v>
      </c>
    </row>
    <row r="4301" spans="1:16" hidden="1">
      <c r="A4301" t="str">
        <f t="shared" si="202"/>
        <v>41-531</v>
      </c>
      <c r="B4301">
        <f t="shared" si="203"/>
        <v>41</v>
      </c>
      <c r="C4301">
        <v>531</v>
      </c>
      <c r="D4301" t="s">
        <v>17128</v>
      </c>
      <c r="E4301" t="s">
        <v>1218</v>
      </c>
      <c r="F4301">
        <v>4395</v>
      </c>
      <c r="G4301" t="s">
        <v>1219</v>
      </c>
      <c r="H4301">
        <v>1724796169</v>
      </c>
      <c r="I4301" t="s">
        <v>131</v>
      </c>
      <c r="J4301" t="s">
        <v>397</v>
      </c>
      <c r="K4301" t="s">
        <v>152</v>
      </c>
      <c r="L4301" t="s">
        <v>1211</v>
      </c>
      <c r="M4301" t="s">
        <v>1212</v>
      </c>
      <c r="P4301" s="31" t="str">
        <f t="shared" si="204"/>
        <v>Lakki Narayon Ho. Hall (Kandap  Lal Roy)</v>
      </c>
    </row>
    <row r="4302" spans="1:16" hidden="1">
      <c r="A4302" t="str">
        <f t="shared" si="202"/>
        <v>42-531</v>
      </c>
      <c r="B4302">
        <f t="shared" si="203"/>
        <v>42</v>
      </c>
      <c r="C4302">
        <v>531</v>
      </c>
      <c r="D4302" t="s">
        <v>17128</v>
      </c>
      <c r="E4302" t="s">
        <v>1209</v>
      </c>
      <c r="F4302">
        <v>4390</v>
      </c>
      <c r="G4302" t="s">
        <v>1210</v>
      </c>
      <c r="H4302">
        <v>1746728302</v>
      </c>
      <c r="I4302" t="s">
        <v>131</v>
      </c>
      <c r="J4302" t="s">
        <v>397</v>
      </c>
      <c r="K4302" t="s">
        <v>152</v>
      </c>
      <c r="L4302" t="s">
        <v>1211</v>
      </c>
      <c r="M4302" t="s">
        <v>1212</v>
      </c>
      <c r="P4302" s="31" t="str">
        <f t="shared" si="204"/>
        <v>M/S Mahbub Pharmacy (Dr. Ma Motaleb)</v>
      </c>
    </row>
    <row r="4303" spans="1:16" hidden="1">
      <c r="A4303" t="str">
        <f t="shared" si="202"/>
        <v>43-531</v>
      </c>
      <c r="B4303">
        <f t="shared" si="203"/>
        <v>43</v>
      </c>
      <c r="C4303">
        <v>531</v>
      </c>
      <c r="D4303" t="s">
        <v>17128</v>
      </c>
      <c r="E4303" t="s">
        <v>1146</v>
      </c>
      <c r="F4303">
        <v>4363</v>
      </c>
      <c r="G4303" t="s">
        <v>1147</v>
      </c>
      <c r="H4303">
        <v>1710130780</v>
      </c>
      <c r="I4303" t="s">
        <v>131</v>
      </c>
      <c r="J4303" t="s">
        <v>132</v>
      </c>
      <c r="K4303" t="s">
        <v>133</v>
      </c>
      <c r="L4303" t="s">
        <v>1140</v>
      </c>
      <c r="M4303" t="s">
        <v>1141</v>
      </c>
      <c r="P4303" s="31" t="str">
        <f t="shared" si="204"/>
        <v>Maa Homoeo Hall (Dr. Monira Sohal)</v>
      </c>
    </row>
    <row r="4304" spans="1:16" hidden="1">
      <c r="A4304" t="str">
        <f t="shared" si="202"/>
        <v>44-531</v>
      </c>
      <c r="B4304">
        <f t="shared" si="203"/>
        <v>44</v>
      </c>
      <c r="C4304">
        <v>531</v>
      </c>
      <c r="D4304" t="s">
        <v>17128</v>
      </c>
      <c r="E4304" t="s">
        <v>1253</v>
      </c>
      <c r="F4304">
        <v>4410</v>
      </c>
      <c r="G4304" t="s">
        <v>1111</v>
      </c>
      <c r="H4304">
        <v>1716623773</v>
      </c>
      <c r="I4304" t="s">
        <v>131</v>
      </c>
      <c r="J4304" t="s">
        <v>230</v>
      </c>
      <c r="K4304" t="s">
        <v>152</v>
      </c>
      <c r="L4304" t="s">
        <v>1244</v>
      </c>
      <c r="M4304" t="s">
        <v>1248</v>
      </c>
      <c r="P4304" s="31" t="str">
        <f t="shared" si="204"/>
        <v>Maa Homoeo Hall (Dr. Sarmin Zahan)</v>
      </c>
    </row>
    <row r="4305" spans="1:16" hidden="1">
      <c r="A4305" t="str">
        <f t="shared" si="202"/>
        <v>45-531</v>
      </c>
      <c r="B4305">
        <f t="shared" si="203"/>
        <v>45</v>
      </c>
      <c r="C4305">
        <v>531</v>
      </c>
      <c r="D4305" t="s">
        <v>17128</v>
      </c>
      <c r="E4305" t="s">
        <v>1296</v>
      </c>
      <c r="F4305">
        <v>4430</v>
      </c>
      <c r="G4305" t="s">
        <v>1111</v>
      </c>
      <c r="H4305">
        <v>1716891864</v>
      </c>
      <c r="I4305" t="s">
        <v>131</v>
      </c>
      <c r="J4305" t="s">
        <v>274</v>
      </c>
      <c r="K4305" t="s">
        <v>138</v>
      </c>
      <c r="L4305" t="s">
        <v>1140</v>
      </c>
      <c r="M4305" t="s">
        <v>1297</v>
      </c>
      <c r="P4305" s="31" t="str">
        <f t="shared" si="204"/>
        <v>Maa Homoeo Hall (Dr. Md. Abdul Hossain)</v>
      </c>
    </row>
    <row r="4306" spans="1:16" hidden="1">
      <c r="A4306" t="str">
        <f t="shared" si="202"/>
        <v>46-531</v>
      </c>
      <c r="B4306">
        <f t="shared" si="203"/>
        <v>46</v>
      </c>
      <c r="C4306">
        <v>531</v>
      </c>
      <c r="D4306" t="s">
        <v>17128</v>
      </c>
      <c r="E4306" t="s">
        <v>1189</v>
      </c>
      <c r="F4306">
        <v>4382</v>
      </c>
      <c r="G4306" t="s">
        <v>1190</v>
      </c>
      <c r="H4306">
        <v>1728394008</v>
      </c>
      <c r="I4306" t="s">
        <v>131</v>
      </c>
      <c r="J4306" t="s">
        <v>172</v>
      </c>
      <c r="K4306" t="s">
        <v>152</v>
      </c>
      <c r="L4306" t="s">
        <v>1185</v>
      </c>
      <c r="M4306" t="s">
        <v>1186</v>
      </c>
      <c r="P4306" s="31" t="str">
        <f t="shared" si="204"/>
        <v>Mahbuba Ho. Hall (Dr. Ma Rahman)</v>
      </c>
    </row>
    <row r="4307" spans="1:16" hidden="1">
      <c r="A4307" t="str">
        <f t="shared" si="202"/>
        <v>47-531</v>
      </c>
      <c r="B4307">
        <f t="shared" si="203"/>
        <v>47</v>
      </c>
      <c r="C4307">
        <v>531</v>
      </c>
      <c r="D4307" t="s">
        <v>17128</v>
      </c>
      <c r="E4307" t="s">
        <v>1273</v>
      </c>
      <c r="F4307">
        <v>4420</v>
      </c>
      <c r="G4307" t="s">
        <v>1274</v>
      </c>
      <c r="H4307">
        <v>1819935025</v>
      </c>
      <c r="I4307" t="s">
        <v>131</v>
      </c>
      <c r="J4307" t="s">
        <v>230</v>
      </c>
      <c r="K4307" t="s">
        <v>138</v>
      </c>
      <c r="L4307" t="s">
        <v>1140</v>
      </c>
      <c r="M4307" t="s">
        <v>1265</v>
      </c>
      <c r="P4307" s="31" t="str">
        <f t="shared" si="204"/>
        <v>Mamata Homeo (Dr. Kibria)</v>
      </c>
    </row>
    <row r="4308" spans="1:16" hidden="1">
      <c r="A4308" t="str">
        <f t="shared" si="202"/>
        <v>48-531</v>
      </c>
      <c r="B4308">
        <f t="shared" si="203"/>
        <v>48</v>
      </c>
      <c r="C4308">
        <v>531</v>
      </c>
      <c r="D4308" t="s">
        <v>17128</v>
      </c>
      <c r="E4308" t="s">
        <v>1112</v>
      </c>
      <c r="F4308">
        <v>4434</v>
      </c>
      <c r="G4308" t="s">
        <v>1303</v>
      </c>
      <c r="H4308">
        <v>1723091845</v>
      </c>
      <c r="I4308" t="s">
        <v>131</v>
      </c>
      <c r="J4308" t="s">
        <v>274</v>
      </c>
      <c r="K4308" t="s">
        <v>152</v>
      </c>
      <c r="L4308" t="s">
        <v>1140</v>
      </c>
      <c r="M4308" t="s">
        <v>1297</v>
      </c>
      <c r="P4308" s="31" t="str">
        <f t="shared" si="204"/>
        <v>Mamata Homoeo Hall (Dr. Golam Kibria)</v>
      </c>
    </row>
    <row r="4309" spans="1:16" hidden="1">
      <c r="A4309" t="str">
        <f t="shared" si="202"/>
        <v>49-531</v>
      </c>
      <c r="B4309">
        <f t="shared" si="203"/>
        <v>49</v>
      </c>
      <c r="C4309">
        <v>531</v>
      </c>
      <c r="D4309" t="s">
        <v>17128</v>
      </c>
      <c r="E4309" t="s">
        <v>1166</v>
      </c>
      <c r="F4309">
        <v>4372</v>
      </c>
      <c r="G4309" t="s">
        <v>1167</v>
      </c>
      <c r="H4309">
        <v>1716764371</v>
      </c>
      <c r="I4309" t="s">
        <v>326</v>
      </c>
      <c r="J4309" t="s">
        <v>132</v>
      </c>
      <c r="K4309" t="s">
        <v>138</v>
      </c>
      <c r="L4309" t="s">
        <v>1140</v>
      </c>
      <c r="M4309" t="s">
        <v>1168</v>
      </c>
      <c r="P4309" s="31" t="str">
        <f t="shared" si="204"/>
        <v>Mamun Medical Hall (Dr. Abdullah Al Mamun)</v>
      </c>
    </row>
    <row r="4310" spans="1:16" hidden="1">
      <c r="A4310" t="str">
        <f t="shared" si="202"/>
        <v>50-531</v>
      </c>
      <c r="B4310">
        <f t="shared" si="203"/>
        <v>50</v>
      </c>
      <c r="C4310">
        <v>531</v>
      </c>
      <c r="D4310" t="s">
        <v>17128</v>
      </c>
      <c r="E4310" t="s">
        <v>1249</v>
      </c>
      <c r="F4310">
        <v>4408</v>
      </c>
      <c r="G4310" t="s">
        <v>1250</v>
      </c>
      <c r="H4310">
        <v>1712598931</v>
      </c>
      <c r="I4310" t="s">
        <v>131</v>
      </c>
      <c r="J4310" t="s">
        <v>230</v>
      </c>
      <c r="K4310" t="s">
        <v>152</v>
      </c>
      <c r="L4310" t="s">
        <v>1244</v>
      </c>
      <c r="M4310" t="s">
        <v>1248</v>
      </c>
      <c r="P4310" s="31" t="str">
        <f t="shared" si="204"/>
        <v>Marai Homoeo Hall (Dr. Mobarak Hossain)</v>
      </c>
    </row>
    <row r="4311" spans="1:16" hidden="1">
      <c r="A4311" t="str">
        <f t="shared" si="202"/>
        <v>51-531</v>
      </c>
      <c r="B4311">
        <f t="shared" si="203"/>
        <v>51</v>
      </c>
      <c r="C4311">
        <v>531</v>
      </c>
      <c r="D4311" t="s">
        <v>17128</v>
      </c>
      <c r="E4311" t="s">
        <v>1162</v>
      </c>
      <c r="F4311">
        <v>4370</v>
      </c>
      <c r="G4311" t="s">
        <v>1163</v>
      </c>
      <c r="H4311">
        <v>1775769138</v>
      </c>
      <c r="I4311" t="s">
        <v>131</v>
      </c>
      <c r="J4311" t="s">
        <v>132</v>
      </c>
      <c r="K4311" t="s">
        <v>152</v>
      </c>
      <c r="L4311" t="s">
        <v>1140</v>
      </c>
      <c r="M4311" t="s">
        <v>1161</v>
      </c>
      <c r="P4311" s="31" t="str">
        <f t="shared" si="204"/>
        <v>Maya Homoeo (Maya Dotto)</v>
      </c>
    </row>
    <row r="4312" spans="1:16" hidden="1">
      <c r="A4312" t="str">
        <f t="shared" si="202"/>
        <v>52-531</v>
      </c>
      <c r="B4312">
        <f t="shared" si="203"/>
        <v>52</v>
      </c>
      <c r="C4312">
        <v>531</v>
      </c>
      <c r="D4312" t="s">
        <v>17128</v>
      </c>
      <c r="E4312" t="s">
        <v>1251</v>
      </c>
      <c r="F4312">
        <v>4409</v>
      </c>
      <c r="G4312" t="s">
        <v>1252</v>
      </c>
      <c r="H4312">
        <v>1716968944</v>
      </c>
      <c r="I4312" t="s">
        <v>131</v>
      </c>
      <c r="J4312" t="s">
        <v>230</v>
      </c>
      <c r="K4312" t="s">
        <v>133</v>
      </c>
      <c r="L4312" t="s">
        <v>1244</v>
      </c>
      <c r="M4312" t="s">
        <v>1248</v>
      </c>
      <c r="P4312" s="31" t="str">
        <f t="shared" si="204"/>
        <v>Mayea Homoeo Hall (Dr. Fayzur Rahman)</v>
      </c>
    </row>
    <row r="4313" spans="1:16" hidden="1">
      <c r="A4313" t="str">
        <f t="shared" si="202"/>
        <v>53-531</v>
      </c>
      <c r="B4313">
        <f t="shared" si="203"/>
        <v>53</v>
      </c>
      <c r="C4313">
        <v>531</v>
      </c>
      <c r="D4313" t="s">
        <v>17128</v>
      </c>
      <c r="E4313" t="s">
        <v>1268</v>
      </c>
      <c r="F4313">
        <v>4417</v>
      </c>
      <c r="G4313" t="s">
        <v>1269</v>
      </c>
      <c r="H4313">
        <v>1741122051</v>
      </c>
      <c r="I4313" t="s">
        <v>131</v>
      </c>
      <c r="J4313" t="s">
        <v>230</v>
      </c>
      <c r="K4313" t="s">
        <v>138</v>
      </c>
      <c r="L4313" t="s">
        <v>1140</v>
      </c>
      <c r="M4313" t="s">
        <v>1265</v>
      </c>
      <c r="P4313" s="31" t="str">
        <f t="shared" si="204"/>
        <v>Me Haq Homeo Hall (Dr. Me Haq Khaled)</v>
      </c>
    </row>
    <row r="4314" spans="1:16" hidden="1">
      <c r="A4314" t="str">
        <f t="shared" si="202"/>
        <v>54-531</v>
      </c>
      <c r="B4314">
        <f t="shared" si="203"/>
        <v>54</v>
      </c>
      <c r="C4314">
        <v>531</v>
      </c>
      <c r="D4314" t="s">
        <v>17128</v>
      </c>
      <c r="E4314" t="s">
        <v>1271</v>
      </c>
      <c r="F4314">
        <v>4419</v>
      </c>
      <c r="G4314" t="s">
        <v>1272</v>
      </c>
      <c r="H4314">
        <v>1712017638</v>
      </c>
      <c r="I4314" t="s">
        <v>131</v>
      </c>
      <c r="J4314" t="s">
        <v>230</v>
      </c>
      <c r="K4314" t="s">
        <v>138</v>
      </c>
      <c r="L4314" t="s">
        <v>1140</v>
      </c>
      <c r="M4314" t="s">
        <v>1265</v>
      </c>
      <c r="P4314" s="31" t="str">
        <f t="shared" si="204"/>
        <v>Modan Homeo (Dr. Msr Jahid)</v>
      </c>
    </row>
    <row r="4315" spans="1:16" hidden="1">
      <c r="A4315" t="str">
        <f t="shared" si="202"/>
        <v>55-531</v>
      </c>
      <c r="B4315">
        <f t="shared" si="203"/>
        <v>55</v>
      </c>
      <c r="C4315">
        <v>531</v>
      </c>
      <c r="D4315" t="s">
        <v>17128</v>
      </c>
      <c r="E4315" t="s">
        <v>1184</v>
      </c>
      <c r="F4315">
        <v>4380</v>
      </c>
      <c r="G4315" t="s">
        <v>1083</v>
      </c>
      <c r="H4315">
        <v>1754757943</v>
      </c>
      <c r="I4315" t="s">
        <v>131</v>
      </c>
      <c r="J4315" t="s">
        <v>172</v>
      </c>
      <c r="K4315" t="s">
        <v>152</v>
      </c>
      <c r="L4315" t="s">
        <v>1185</v>
      </c>
      <c r="M4315" t="s">
        <v>1186</v>
      </c>
      <c r="P4315" s="31" t="str">
        <f t="shared" si="204"/>
        <v>Mohamaya Homoeo Hall (Dr. Srriranador Bisss)</v>
      </c>
    </row>
    <row r="4316" spans="1:16" hidden="1">
      <c r="A4316" t="str">
        <f t="shared" si="202"/>
        <v>56-531</v>
      </c>
      <c r="B4316">
        <f t="shared" si="203"/>
        <v>56</v>
      </c>
      <c r="C4316">
        <v>531</v>
      </c>
      <c r="D4316" t="s">
        <v>17128</v>
      </c>
      <c r="E4316" t="s">
        <v>1187</v>
      </c>
      <c r="F4316">
        <v>4381</v>
      </c>
      <c r="G4316" t="s">
        <v>1188</v>
      </c>
      <c r="H4316">
        <v>1712646975</v>
      </c>
      <c r="I4316" t="s">
        <v>131</v>
      </c>
      <c r="J4316" t="s">
        <v>172</v>
      </c>
      <c r="K4316" t="s">
        <v>133</v>
      </c>
      <c r="L4316" t="s">
        <v>1185</v>
      </c>
      <c r="M4316" t="s">
        <v>1186</v>
      </c>
      <c r="P4316" s="31" t="str">
        <f t="shared" si="204"/>
        <v>Mohammaddia Ho. Hall (Dr. Habib Ulllah)</v>
      </c>
    </row>
    <row r="4317" spans="1:16" hidden="1">
      <c r="A4317" t="str">
        <f t="shared" si="202"/>
        <v>57-531</v>
      </c>
      <c r="B4317">
        <f t="shared" si="203"/>
        <v>57</v>
      </c>
      <c r="C4317">
        <v>531</v>
      </c>
      <c r="D4317" t="s">
        <v>17128</v>
      </c>
      <c r="E4317" t="s">
        <v>1176</v>
      </c>
      <c r="F4317">
        <v>4376</v>
      </c>
      <c r="G4317" t="s">
        <v>978</v>
      </c>
      <c r="H4317">
        <v>1716910670</v>
      </c>
      <c r="I4317" t="s">
        <v>131</v>
      </c>
      <c r="J4317" t="s">
        <v>172</v>
      </c>
      <c r="K4317" t="s">
        <v>133</v>
      </c>
      <c r="L4317" t="s">
        <v>1173</v>
      </c>
      <c r="M4317" t="s">
        <v>1173</v>
      </c>
      <c r="P4317" s="31" t="str">
        <f t="shared" si="204"/>
        <v>Mokta Homoeo Hall (Dr. Parikkita Pall)</v>
      </c>
    </row>
    <row r="4318" spans="1:16" hidden="1">
      <c r="A4318" t="str">
        <f t="shared" si="202"/>
        <v>58-531</v>
      </c>
      <c r="B4318">
        <f t="shared" si="203"/>
        <v>58</v>
      </c>
      <c r="C4318">
        <v>531</v>
      </c>
      <c r="D4318" t="s">
        <v>17128</v>
      </c>
      <c r="E4318" t="s">
        <v>1196</v>
      </c>
      <c r="F4318">
        <v>4385</v>
      </c>
      <c r="G4318" t="s">
        <v>1197</v>
      </c>
      <c r="H4318">
        <v>1724154866</v>
      </c>
      <c r="I4318" t="s">
        <v>131</v>
      </c>
      <c r="J4318" t="s">
        <v>172</v>
      </c>
      <c r="K4318" t="s">
        <v>152</v>
      </c>
      <c r="L4318" t="s">
        <v>1195</v>
      </c>
      <c r="M4318" t="s">
        <v>1198</v>
      </c>
      <c r="P4318" s="31" t="str">
        <f t="shared" si="204"/>
        <v>Monalisa Homoeo Hall (Dr. Mohsinul Molak)</v>
      </c>
    </row>
    <row r="4319" spans="1:16" hidden="1">
      <c r="A4319" t="str">
        <f t="shared" si="202"/>
        <v>59-531</v>
      </c>
      <c r="B4319">
        <f t="shared" si="203"/>
        <v>59</v>
      </c>
      <c r="C4319">
        <v>531</v>
      </c>
      <c r="D4319" t="s">
        <v>17128</v>
      </c>
      <c r="E4319" t="s">
        <v>11284</v>
      </c>
      <c r="F4319">
        <v>12952</v>
      </c>
      <c r="G4319" t="s">
        <v>17146</v>
      </c>
      <c r="H4319">
        <v>1709901298</v>
      </c>
      <c r="I4319">
        <v>0</v>
      </c>
      <c r="J4319">
        <v>0</v>
      </c>
      <c r="K4319" t="s">
        <v>138</v>
      </c>
      <c r="L4319" t="s">
        <v>52</v>
      </c>
      <c r="M4319">
        <v>1934448279</v>
      </c>
      <c r="P4319" s="31" t="str">
        <f t="shared" si="204"/>
        <v>Mpo-Abdur Rouf-Rsm-Sylhet (Self Stock)</v>
      </c>
    </row>
    <row r="4320" spans="1:16" hidden="1">
      <c r="A4320" t="str">
        <f t="shared" si="202"/>
        <v>60-531</v>
      </c>
      <c r="B4320">
        <f t="shared" si="203"/>
        <v>60</v>
      </c>
      <c r="C4320">
        <v>531</v>
      </c>
      <c r="D4320" t="s">
        <v>17128</v>
      </c>
      <c r="E4320" t="s">
        <v>1177</v>
      </c>
      <c r="F4320">
        <v>4377</v>
      </c>
      <c r="G4320" t="s">
        <v>1178</v>
      </c>
      <c r="H4320">
        <v>1798827850</v>
      </c>
      <c r="I4320" t="s">
        <v>131</v>
      </c>
      <c r="J4320" t="s">
        <v>172</v>
      </c>
      <c r="K4320" t="s">
        <v>133</v>
      </c>
      <c r="L4320" t="s">
        <v>1173</v>
      </c>
      <c r="M4320" t="s">
        <v>1173</v>
      </c>
      <c r="P4320" s="31" t="str">
        <f t="shared" si="204"/>
        <v>Nimay Homoeo Hall (Dr. Amladu Vusan)</v>
      </c>
    </row>
    <row r="4321" spans="1:16" hidden="1">
      <c r="A4321" t="str">
        <f t="shared" si="202"/>
        <v>61-531</v>
      </c>
      <c r="B4321">
        <f t="shared" si="203"/>
        <v>61</v>
      </c>
      <c r="C4321">
        <v>531</v>
      </c>
      <c r="D4321" t="s">
        <v>17128</v>
      </c>
      <c r="E4321" t="s">
        <v>1158</v>
      </c>
      <c r="F4321">
        <v>4368</v>
      </c>
      <c r="G4321" t="s">
        <v>144</v>
      </c>
      <c r="H4321">
        <v>1713328632</v>
      </c>
      <c r="I4321" t="s">
        <v>131</v>
      </c>
      <c r="J4321" t="s">
        <v>132</v>
      </c>
      <c r="K4321" t="s">
        <v>152</v>
      </c>
      <c r="L4321" t="s">
        <v>1140</v>
      </c>
      <c r="M4321" t="s">
        <v>1141</v>
      </c>
      <c r="P4321" s="31" t="str">
        <f t="shared" si="204"/>
        <v>Niramoy Homoeo Hall (Dr. A.B.M Azad)</v>
      </c>
    </row>
    <row r="4322" spans="1:16" hidden="1">
      <c r="A4322" t="str">
        <f t="shared" si="202"/>
        <v>62-531</v>
      </c>
      <c r="B4322">
        <f t="shared" si="203"/>
        <v>62</v>
      </c>
      <c r="C4322">
        <v>531</v>
      </c>
      <c r="D4322" t="s">
        <v>17128</v>
      </c>
      <c r="E4322" t="s">
        <v>1285</v>
      </c>
      <c r="F4322">
        <v>4426</v>
      </c>
      <c r="G4322" t="s">
        <v>1286</v>
      </c>
      <c r="H4322">
        <v>1792559210</v>
      </c>
      <c r="I4322" t="s">
        <v>131</v>
      </c>
      <c r="J4322" t="s">
        <v>274</v>
      </c>
      <c r="K4322" t="s">
        <v>152</v>
      </c>
      <c r="L4322" t="s">
        <v>1140</v>
      </c>
      <c r="M4322" t="s">
        <v>1284</v>
      </c>
      <c r="P4322" s="31" t="str">
        <f t="shared" si="204"/>
        <v>Nirmal Homoeo Hall (Dr. N C Talukder)</v>
      </c>
    </row>
    <row r="4323" spans="1:16" hidden="1">
      <c r="A4323" t="str">
        <f t="shared" si="202"/>
        <v>63-531</v>
      </c>
      <c r="B4323">
        <f t="shared" si="203"/>
        <v>63</v>
      </c>
      <c r="C4323">
        <v>531</v>
      </c>
      <c r="D4323" t="s">
        <v>17128</v>
      </c>
      <c r="E4323" t="s">
        <v>1159</v>
      </c>
      <c r="F4323">
        <v>4369</v>
      </c>
      <c r="G4323" t="s">
        <v>1160</v>
      </c>
      <c r="H4323">
        <v>1718439997</v>
      </c>
      <c r="I4323" t="s">
        <v>131</v>
      </c>
      <c r="J4323" t="s">
        <v>132</v>
      </c>
      <c r="K4323" t="s">
        <v>133</v>
      </c>
      <c r="L4323" t="s">
        <v>1140</v>
      </c>
      <c r="M4323" t="s">
        <v>1161</v>
      </c>
      <c r="P4323" s="31" t="str">
        <f t="shared" si="204"/>
        <v>Novojog Homoeo (Dr. Risy Kanti)</v>
      </c>
    </row>
    <row r="4324" spans="1:16" hidden="1">
      <c r="A4324" t="str">
        <f t="shared" si="202"/>
        <v>64-531</v>
      </c>
      <c r="B4324">
        <f t="shared" si="203"/>
        <v>64</v>
      </c>
      <c r="C4324">
        <v>531</v>
      </c>
      <c r="D4324" t="s">
        <v>17128</v>
      </c>
      <c r="E4324" t="s">
        <v>1153</v>
      </c>
      <c r="F4324">
        <v>4366</v>
      </c>
      <c r="G4324" t="s">
        <v>1154</v>
      </c>
      <c r="H4324">
        <v>1720630677</v>
      </c>
      <c r="I4324" t="s">
        <v>131</v>
      </c>
      <c r="J4324" t="s">
        <v>132</v>
      </c>
      <c r="K4324" t="s">
        <v>152</v>
      </c>
      <c r="L4324" t="s">
        <v>1140</v>
      </c>
      <c r="M4324" t="s">
        <v>1152</v>
      </c>
      <c r="P4324" s="31" t="str">
        <f t="shared" si="204"/>
        <v>Prime Homoeo Hall (Dr. Ranagit Kumar Roy)</v>
      </c>
    </row>
    <row r="4325" spans="1:16" hidden="1">
      <c r="A4325" t="str">
        <f t="shared" si="202"/>
        <v>65-531</v>
      </c>
      <c r="B4325">
        <f t="shared" si="203"/>
        <v>65</v>
      </c>
      <c r="C4325">
        <v>531</v>
      </c>
      <c r="D4325" t="s">
        <v>17128</v>
      </c>
      <c r="E4325" t="s">
        <v>1225</v>
      </c>
      <c r="F4325">
        <v>4398</v>
      </c>
      <c r="G4325" t="s">
        <v>1226</v>
      </c>
      <c r="H4325">
        <v>1726014457</v>
      </c>
      <c r="I4325" t="s">
        <v>131</v>
      </c>
      <c r="J4325" t="s">
        <v>397</v>
      </c>
      <c r="K4325" t="s">
        <v>152</v>
      </c>
      <c r="L4325" t="s">
        <v>1224</v>
      </c>
      <c r="M4325" t="s">
        <v>1224</v>
      </c>
      <c r="P4325" s="31" t="str">
        <f t="shared" si="204"/>
        <v>Prity Homoeo Hall (Dr. Dipak Chakbarti)</v>
      </c>
    </row>
    <row r="4326" spans="1:16" hidden="1">
      <c r="A4326" t="str">
        <f t="shared" si="202"/>
        <v>66-531</v>
      </c>
      <c r="B4326">
        <f t="shared" si="203"/>
        <v>66</v>
      </c>
      <c r="C4326">
        <v>531</v>
      </c>
      <c r="D4326" t="s">
        <v>17128</v>
      </c>
      <c r="E4326" t="s">
        <v>1299</v>
      </c>
      <c r="F4326">
        <v>4432</v>
      </c>
      <c r="G4326" t="s">
        <v>1300</v>
      </c>
      <c r="H4326">
        <v>1720824923</v>
      </c>
      <c r="I4326" t="s">
        <v>131</v>
      </c>
      <c r="J4326" t="s">
        <v>274</v>
      </c>
      <c r="K4326" t="s">
        <v>133</v>
      </c>
      <c r="L4326" t="s">
        <v>1140</v>
      </c>
      <c r="M4326" t="s">
        <v>1297</v>
      </c>
      <c r="P4326" s="31" t="str">
        <f t="shared" si="204"/>
        <v>Proma Homoeo Hall (Dr. Kripas Kumar)</v>
      </c>
    </row>
    <row r="4327" spans="1:16" hidden="1">
      <c r="A4327" t="str">
        <f t="shared" si="202"/>
        <v>67-531</v>
      </c>
      <c r="B4327">
        <f t="shared" si="203"/>
        <v>67</v>
      </c>
      <c r="C4327">
        <v>531</v>
      </c>
      <c r="D4327" t="s">
        <v>17128</v>
      </c>
      <c r="E4327" t="s">
        <v>1293</v>
      </c>
      <c r="F4327">
        <v>4429</v>
      </c>
      <c r="G4327" t="s">
        <v>1294</v>
      </c>
      <c r="H4327">
        <v>1718979807</v>
      </c>
      <c r="I4327" t="s">
        <v>131</v>
      </c>
      <c r="J4327" t="s">
        <v>274</v>
      </c>
      <c r="K4327" t="s">
        <v>152</v>
      </c>
      <c r="L4327" t="s">
        <v>1140</v>
      </c>
      <c r="M4327" t="s">
        <v>1295</v>
      </c>
      <c r="P4327" s="31" t="str">
        <f t="shared" si="204"/>
        <v>Sadesh Homoeo Hall (Dr. Sibani Acharje)</v>
      </c>
    </row>
    <row r="4328" spans="1:16" hidden="1">
      <c r="A4328" t="str">
        <f t="shared" si="202"/>
        <v>68-531</v>
      </c>
      <c r="B4328">
        <f t="shared" si="203"/>
        <v>68</v>
      </c>
      <c r="C4328">
        <v>531</v>
      </c>
      <c r="D4328" t="s">
        <v>17128</v>
      </c>
      <c r="E4328" t="s">
        <v>1201</v>
      </c>
      <c r="F4328">
        <v>4387</v>
      </c>
      <c r="G4328" t="s">
        <v>1202</v>
      </c>
      <c r="H4328">
        <v>1719231559</v>
      </c>
      <c r="I4328" t="s">
        <v>131</v>
      </c>
      <c r="J4328" t="s">
        <v>172</v>
      </c>
      <c r="K4328" t="s">
        <v>152</v>
      </c>
      <c r="L4328" t="s">
        <v>1173</v>
      </c>
      <c r="M4328" t="s">
        <v>1203</v>
      </c>
      <c r="P4328" s="31" t="str">
        <f t="shared" si="204"/>
        <v>Sandip Homoeo Hall (Dr. Paddut Chandra)</v>
      </c>
    </row>
    <row r="4329" spans="1:16" hidden="1">
      <c r="A4329" t="str">
        <f t="shared" si="202"/>
        <v>69-531</v>
      </c>
      <c r="B4329">
        <f t="shared" si="203"/>
        <v>69</v>
      </c>
      <c r="C4329">
        <v>531</v>
      </c>
      <c r="D4329" t="s">
        <v>17128</v>
      </c>
      <c r="E4329" t="s">
        <v>1227</v>
      </c>
      <c r="F4329">
        <v>4399</v>
      </c>
      <c r="G4329" t="s">
        <v>1228</v>
      </c>
      <c r="H4329">
        <v>1713816978</v>
      </c>
      <c r="I4329" t="s">
        <v>131</v>
      </c>
      <c r="J4329" t="s">
        <v>397</v>
      </c>
      <c r="K4329" t="s">
        <v>152</v>
      </c>
      <c r="L4329" t="s">
        <v>1224</v>
      </c>
      <c r="M4329" t="s">
        <v>1224</v>
      </c>
      <c r="P4329" s="31" t="str">
        <f t="shared" si="204"/>
        <v>Sd Homoeo Hall (Dr. Dipak Das)</v>
      </c>
    </row>
    <row r="4330" spans="1:16" hidden="1">
      <c r="A4330" t="str">
        <f t="shared" si="202"/>
        <v>70-531</v>
      </c>
      <c r="B4330">
        <f t="shared" si="203"/>
        <v>70</v>
      </c>
      <c r="C4330">
        <v>531</v>
      </c>
      <c r="D4330" t="s">
        <v>17128</v>
      </c>
      <c r="E4330" t="s">
        <v>1206</v>
      </c>
      <c r="F4330">
        <v>4389</v>
      </c>
      <c r="G4330" t="s">
        <v>1207</v>
      </c>
      <c r="H4330">
        <v>1753110005</v>
      </c>
      <c r="I4330" t="s">
        <v>131</v>
      </c>
      <c r="J4330" t="s">
        <v>172</v>
      </c>
      <c r="K4330" t="s">
        <v>133</v>
      </c>
      <c r="L4330" t="s">
        <v>1173</v>
      </c>
      <c r="M4330" t="s">
        <v>1208</v>
      </c>
      <c r="P4330" s="31" t="str">
        <f t="shared" si="204"/>
        <v>Shahjalal Homoeo Hall (Dr. Rumman)</v>
      </c>
    </row>
    <row r="4331" spans="1:16" hidden="1">
      <c r="A4331" t="str">
        <f t="shared" si="202"/>
        <v>71-531</v>
      </c>
      <c r="B4331">
        <f t="shared" si="203"/>
        <v>71</v>
      </c>
      <c r="C4331">
        <v>531</v>
      </c>
      <c r="D4331" t="s">
        <v>17128</v>
      </c>
      <c r="E4331" t="s">
        <v>1282</v>
      </c>
      <c r="F4331">
        <v>4425</v>
      </c>
      <c r="G4331" t="s">
        <v>1283</v>
      </c>
      <c r="H4331">
        <v>1787488000</v>
      </c>
      <c r="I4331" t="s">
        <v>131</v>
      </c>
      <c r="J4331" t="s">
        <v>274</v>
      </c>
      <c r="K4331" t="s">
        <v>133</v>
      </c>
      <c r="L4331" t="s">
        <v>1140</v>
      </c>
      <c r="M4331" t="s">
        <v>1284</v>
      </c>
      <c r="P4331" s="31" t="str">
        <f t="shared" si="204"/>
        <v>Shahparan Homoeo Hall (Dr. Safiqul Islam)</v>
      </c>
    </row>
    <row r="4332" spans="1:16" hidden="1">
      <c r="A4332" t="str">
        <f t="shared" si="202"/>
        <v>72-531</v>
      </c>
      <c r="B4332">
        <f t="shared" si="203"/>
        <v>72</v>
      </c>
      <c r="C4332">
        <v>531</v>
      </c>
      <c r="D4332" t="s">
        <v>17128</v>
      </c>
      <c r="E4332" t="s">
        <v>1238</v>
      </c>
      <c r="F4332">
        <v>4404</v>
      </c>
      <c r="G4332" t="s">
        <v>1239</v>
      </c>
      <c r="H4332">
        <v>1760273040</v>
      </c>
      <c r="I4332">
        <v>0</v>
      </c>
      <c r="J4332" t="s">
        <v>397</v>
      </c>
      <c r="K4332" t="s">
        <v>138</v>
      </c>
      <c r="L4332" t="s">
        <v>1140</v>
      </c>
      <c r="M4332" t="s">
        <v>1237</v>
      </c>
      <c r="P4332" s="31" t="str">
        <f t="shared" si="204"/>
        <v>Shajalal Homoeo Hall (Dr. Md. Helal Uddin)</v>
      </c>
    </row>
    <row r="4333" spans="1:16" hidden="1">
      <c r="A4333" t="str">
        <f t="shared" si="202"/>
        <v>73-531</v>
      </c>
      <c r="B4333">
        <f t="shared" si="203"/>
        <v>73</v>
      </c>
      <c r="C4333">
        <v>531</v>
      </c>
      <c r="D4333" t="s">
        <v>17128</v>
      </c>
      <c r="E4333" t="s">
        <v>1298</v>
      </c>
      <c r="F4333">
        <v>4431</v>
      </c>
      <c r="G4333" t="s">
        <v>1239</v>
      </c>
      <c r="H4333">
        <v>1712285746</v>
      </c>
      <c r="I4333" t="s">
        <v>131</v>
      </c>
      <c r="J4333" t="s">
        <v>274</v>
      </c>
      <c r="K4333" t="s">
        <v>133</v>
      </c>
      <c r="L4333" t="s">
        <v>1140</v>
      </c>
      <c r="M4333" t="s">
        <v>1297</v>
      </c>
      <c r="P4333" s="31" t="str">
        <f t="shared" si="204"/>
        <v>Shajalal Homoeo Hall (Dr. Giaes Uddin)</v>
      </c>
    </row>
    <row r="4334" spans="1:16" hidden="1">
      <c r="A4334" t="str">
        <f t="shared" si="202"/>
        <v>74-531</v>
      </c>
      <c r="B4334">
        <f t="shared" si="203"/>
        <v>74</v>
      </c>
      <c r="C4334">
        <v>531</v>
      </c>
      <c r="D4334" t="s">
        <v>17128</v>
      </c>
      <c r="E4334" t="s">
        <v>1150</v>
      </c>
      <c r="F4334">
        <v>4365</v>
      </c>
      <c r="G4334" t="s">
        <v>1151</v>
      </c>
      <c r="H4334">
        <v>1795423395</v>
      </c>
      <c r="I4334" t="s">
        <v>131</v>
      </c>
      <c r="J4334" t="s">
        <v>132</v>
      </c>
      <c r="K4334" t="s">
        <v>152</v>
      </c>
      <c r="L4334" t="s">
        <v>1140</v>
      </c>
      <c r="M4334" t="s">
        <v>1152</v>
      </c>
      <c r="P4334" s="31" t="str">
        <f t="shared" si="204"/>
        <v>Standard Homoeo Hall (Dr. Ac Das)</v>
      </c>
    </row>
    <row r="4335" spans="1:16" hidden="1">
      <c r="A4335" t="str">
        <f t="shared" si="202"/>
        <v>75-531</v>
      </c>
      <c r="B4335">
        <f t="shared" si="203"/>
        <v>75</v>
      </c>
      <c r="C4335">
        <v>531</v>
      </c>
      <c r="D4335" t="s">
        <v>17128</v>
      </c>
      <c r="E4335" t="s">
        <v>1138</v>
      </c>
      <c r="F4335">
        <v>4358</v>
      </c>
      <c r="G4335" t="s">
        <v>1139</v>
      </c>
      <c r="H4335">
        <v>1712275990</v>
      </c>
      <c r="I4335" t="s">
        <v>131</v>
      </c>
      <c r="J4335" t="s">
        <v>132</v>
      </c>
      <c r="K4335" t="s">
        <v>138</v>
      </c>
      <c r="L4335" t="s">
        <v>1140</v>
      </c>
      <c r="M4335" t="s">
        <v>1141</v>
      </c>
      <c r="P4335" s="31" t="str">
        <f t="shared" si="204"/>
        <v>Tamanna Homoeo Hall (Dr. Ma Motin)</v>
      </c>
    </row>
    <row r="4336" spans="1:16" hidden="1">
      <c r="A4336" t="str">
        <f t="shared" si="202"/>
        <v>76-531</v>
      </c>
      <c r="B4336">
        <f t="shared" si="203"/>
        <v>76</v>
      </c>
      <c r="C4336">
        <v>531</v>
      </c>
      <c r="D4336" t="s">
        <v>17128</v>
      </c>
      <c r="E4336" t="s">
        <v>1155</v>
      </c>
      <c r="F4336">
        <v>4367</v>
      </c>
      <c r="G4336" t="s">
        <v>1156</v>
      </c>
      <c r="H4336">
        <v>1757012992</v>
      </c>
      <c r="I4336" t="s">
        <v>1157</v>
      </c>
      <c r="J4336" t="s">
        <v>132</v>
      </c>
      <c r="K4336" t="s">
        <v>133</v>
      </c>
      <c r="L4336" t="s">
        <v>1140</v>
      </c>
      <c r="M4336" t="s">
        <v>1141</v>
      </c>
      <c r="P4336" s="31" t="str">
        <f t="shared" si="204"/>
        <v>Tanson Homoeo Hall (Dr. Golsan Ara)</v>
      </c>
    </row>
    <row r="4337" spans="1:16" hidden="1">
      <c r="A4337" t="str">
        <f t="shared" si="202"/>
        <v>77-531</v>
      </c>
      <c r="B4337">
        <f t="shared" si="203"/>
        <v>77</v>
      </c>
      <c r="C4337">
        <v>531</v>
      </c>
      <c r="D4337" t="s">
        <v>17128</v>
      </c>
      <c r="E4337" t="s">
        <v>1164</v>
      </c>
      <c r="F4337">
        <v>4371</v>
      </c>
      <c r="G4337" t="s">
        <v>1165</v>
      </c>
      <c r="H4337">
        <v>0</v>
      </c>
      <c r="I4337" t="s">
        <v>131</v>
      </c>
      <c r="J4337" t="s">
        <v>132</v>
      </c>
      <c r="K4337" t="s">
        <v>133</v>
      </c>
      <c r="L4337" t="s">
        <v>1140</v>
      </c>
      <c r="M4337" t="s">
        <v>1161</v>
      </c>
      <c r="P4337" s="31" t="str">
        <f t="shared" si="204"/>
        <v>The Hiling Homeo (Dr. A Rasul)</v>
      </c>
    </row>
    <row r="4338" spans="1:16" hidden="1">
      <c r="A4338" t="str">
        <f t="shared" si="202"/>
        <v>78-531</v>
      </c>
      <c r="B4338">
        <f t="shared" si="203"/>
        <v>78</v>
      </c>
      <c r="C4338">
        <v>531</v>
      </c>
      <c r="D4338" t="s">
        <v>17128</v>
      </c>
      <c r="E4338" t="s">
        <v>1169</v>
      </c>
      <c r="F4338">
        <v>4373</v>
      </c>
      <c r="G4338" t="s">
        <v>1170</v>
      </c>
      <c r="H4338">
        <v>1711951073</v>
      </c>
      <c r="I4338" t="s">
        <v>131</v>
      </c>
      <c r="J4338" t="s">
        <v>132</v>
      </c>
      <c r="K4338" t="s">
        <v>138</v>
      </c>
      <c r="L4338" t="s">
        <v>1140</v>
      </c>
      <c r="M4338" t="s">
        <v>1168</v>
      </c>
      <c r="P4338" s="31" t="str">
        <f t="shared" si="204"/>
        <v>The New Model Homeo Hall (Dr. Helal Ahamad)</v>
      </c>
    </row>
    <row r="4339" spans="1:16" hidden="1">
      <c r="A4339" t="str">
        <f t="shared" si="202"/>
        <v>79-531</v>
      </c>
      <c r="B4339">
        <f t="shared" si="203"/>
        <v>79</v>
      </c>
      <c r="C4339">
        <v>531</v>
      </c>
      <c r="D4339" t="s">
        <v>17128</v>
      </c>
      <c r="E4339" t="s">
        <v>1191</v>
      </c>
      <c r="F4339">
        <v>4383</v>
      </c>
      <c r="G4339" t="s">
        <v>1192</v>
      </c>
      <c r="H4339">
        <v>1727669192</v>
      </c>
      <c r="I4339" t="s">
        <v>131</v>
      </c>
      <c r="J4339" t="s">
        <v>172</v>
      </c>
      <c r="K4339" t="s">
        <v>133</v>
      </c>
      <c r="L4339" t="s">
        <v>1185</v>
      </c>
      <c r="M4339" t="s">
        <v>1186</v>
      </c>
      <c r="P4339" s="31" t="str">
        <f t="shared" si="204"/>
        <v>Tilmoti Ho. Hall (Dr. Sudasan Bissash)</v>
      </c>
    </row>
    <row r="4340" spans="1:16" hidden="1">
      <c r="A4340" t="str">
        <f t="shared" si="202"/>
        <v>80-531</v>
      </c>
      <c r="B4340">
        <f t="shared" si="203"/>
        <v>80</v>
      </c>
      <c r="C4340">
        <v>531</v>
      </c>
      <c r="D4340" t="s">
        <v>17128</v>
      </c>
      <c r="E4340" t="s">
        <v>1261</v>
      </c>
      <c r="F4340">
        <v>4414</v>
      </c>
      <c r="G4340" t="s">
        <v>1262</v>
      </c>
      <c r="H4340">
        <v>1714233575</v>
      </c>
      <c r="I4340" t="s">
        <v>131</v>
      </c>
      <c r="J4340" t="s">
        <v>230</v>
      </c>
      <c r="K4340" t="s">
        <v>152</v>
      </c>
      <c r="L4340" t="s">
        <v>1244</v>
      </c>
      <c r="M4340" t="s">
        <v>1258</v>
      </c>
      <c r="P4340" s="31" t="str">
        <f t="shared" si="204"/>
        <v>Zahind Homoeo Hall (Dr. Zahidul Islam)</v>
      </c>
    </row>
    <row r="4341" spans="1:16" hidden="1">
      <c r="A4341" t="str">
        <f t="shared" si="202"/>
        <v>1-534</v>
      </c>
      <c r="B4341">
        <f t="shared" si="203"/>
        <v>1</v>
      </c>
      <c r="C4341">
        <v>534</v>
      </c>
      <c r="D4341" t="s">
        <v>17129</v>
      </c>
      <c r="E4341" t="s">
        <v>5408</v>
      </c>
      <c r="F4341">
        <v>6788</v>
      </c>
      <c r="G4341" t="s">
        <v>5409</v>
      </c>
      <c r="H4341">
        <v>1722697692</v>
      </c>
      <c r="I4341" t="s">
        <v>131</v>
      </c>
      <c r="J4341" t="s">
        <v>230</v>
      </c>
      <c r="K4341" t="s">
        <v>152</v>
      </c>
      <c r="L4341" t="s">
        <v>5394</v>
      </c>
      <c r="M4341" t="s">
        <v>5403</v>
      </c>
      <c r="P4341" s="31" t="str">
        <f t="shared" si="204"/>
        <v>A N Homoeo Hall  (Md. Imamul Haque )</v>
      </c>
    </row>
    <row r="4342" spans="1:16" hidden="1">
      <c r="A4342" t="str">
        <f t="shared" si="202"/>
        <v>2-534</v>
      </c>
      <c r="B4342">
        <f t="shared" si="203"/>
        <v>2</v>
      </c>
      <c r="C4342">
        <v>534</v>
      </c>
      <c r="D4342" t="s">
        <v>17129</v>
      </c>
      <c r="E4342" t="s">
        <v>5358</v>
      </c>
      <c r="F4342">
        <v>6762</v>
      </c>
      <c r="G4342" t="s">
        <v>5359</v>
      </c>
      <c r="H4342">
        <v>1914490736</v>
      </c>
      <c r="I4342" t="s">
        <v>131</v>
      </c>
      <c r="J4342" t="s">
        <v>172</v>
      </c>
      <c r="K4342" t="s">
        <v>152</v>
      </c>
      <c r="L4342" t="s">
        <v>5354</v>
      </c>
      <c r="M4342" t="s">
        <v>5357</v>
      </c>
      <c r="P4342" s="31" t="str">
        <f t="shared" si="204"/>
        <v>Adarsha Homoeo Hall  (Dr. Atik Mahmud )</v>
      </c>
    </row>
    <row r="4343" spans="1:16" hidden="1">
      <c r="A4343" t="str">
        <f t="shared" si="202"/>
        <v>3-534</v>
      </c>
      <c r="B4343">
        <f t="shared" si="203"/>
        <v>3</v>
      </c>
      <c r="C4343">
        <v>534</v>
      </c>
      <c r="D4343" t="s">
        <v>17129</v>
      </c>
      <c r="E4343" t="s">
        <v>5367</v>
      </c>
      <c r="F4343">
        <v>6767</v>
      </c>
      <c r="G4343" t="s">
        <v>5368</v>
      </c>
      <c r="H4343">
        <v>171647889</v>
      </c>
      <c r="I4343" t="s">
        <v>131</v>
      </c>
      <c r="J4343" t="s">
        <v>172</v>
      </c>
      <c r="K4343" t="s">
        <v>152</v>
      </c>
      <c r="L4343" t="s">
        <v>5354</v>
      </c>
      <c r="M4343" t="s">
        <v>5357</v>
      </c>
      <c r="P4343" s="31" t="str">
        <f t="shared" si="204"/>
        <v>Al Hera Homoeo Hall  (Dr. Rafiqul Islam )</v>
      </c>
    </row>
    <row r="4344" spans="1:16" hidden="1">
      <c r="A4344" t="str">
        <f t="shared" si="202"/>
        <v>4-534</v>
      </c>
      <c r="B4344">
        <f t="shared" si="203"/>
        <v>4</v>
      </c>
      <c r="C4344">
        <v>534</v>
      </c>
      <c r="D4344" t="s">
        <v>17129</v>
      </c>
      <c r="E4344" t="s">
        <v>5365</v>
      </c>
      <c r="F4344">
        <v>6766</v>
      </c>
      <c r="G4344" t="s">
        <v>5366</v>
      </c>
      <c r="H4344">
        <v>1823026348</v>
      </c>
      <c r="I4344" t="s">
        <v>131</v>
      </c>
      <c r="J4344" t="s">
        <v>172</v>
      </c>
      <c r="K4344" t="s">
        <v>152</v>
      </c>
      <c r="L4344" t="s">
        <v>5354</v>
      </c>
      <c r="M4344" t="s">
        <v>5357</v>
      </c>
      <c r="P4344" s="31" t="str">
        <f t="shared" si="204"/>
        <v>Ali Homoeo Hall  (Dr. Ali Akbar)</v>
      </c>
    </row>
    <row r="4345" spans="1:16" hidden="1">
      <c r="A4345" t="str">
        <f t="shared" si="202"/>
        <v>5-534</v>
      </c>
      <c r="B4345">
        <f t="shared" si="203"/>
        <v>5</v>
      </c>
      <c r="C4345">
        <v>534</v>
      </c>
      <c r="D4345" t="s">
        <v>17129</v>
      </c>
      <c r="E4345" t="s">
        <v>5439</v>
      </c>
      <c r="F4345">
        <v>6807</v>
      </c>
      <c r="G4345" t="s">
        <v>5440</v>
      </c>
      <c r="H4345">
        <v>1716525567</v>
      </c>
      <c r="I4345" t="s">
        <v>131</v>
      </c>
      <c r="J4345" t="s">
        <v>306</v>
      </c>
      <c r="K4345" t="s">
        <v>133</v>
      </c>
      <c r="L4345" t="s">
        <v>5427</v>
      </c>
      <c r="M4345" t="s">
        <v>5428</v>
      </c>
      <c r="P4345" s="31" t="str">
        <f t="shared" si="204"/>
        <v>Al-Safa Homoeo Hall  (Mst Naznin Ruma )</v>
      </c>
    </row>
    <row r="4346" spans="1:16" hidden="1">
      <c r="A4346" t="str">
        <f t="shared" si="202"/>
        <v>6-534</v>
      </c>
      <c r="B4346">
        <f t="shared" si="203"/>
        <v>6</v>
      </c>
      <c r="C4346">
        <v>534</v>
      </c>
      <c r="D4346" t="s">
        <v>17129</v>
      </c>
      <c r="E4346" t="s">
        <v>5375</v>
      </c>
      <c r="F4346">
        <v>6770</v>
      </c>
      <c r="G4346" t="s">
        <v>5376</v>
      </c>
      <c r="H4346">
        <v>1717165780</v>
      </c>
      <c r="I4346" t="s">
        <v>131</v>
      </c>
      <c r="J4346" t="s">
        <v>397</v>
      </c>
      <c r="K4346" t="s">
        <v>152</v>
      </c>
      <c r="L4346" t="s">
        <v>5373</v>
      </c>
      <c r="M4346" t="s">
        <v>5374</v>
      </c>
      <c r="P4346" s="31" t="str">
        <f t="shared" si="204"/>
        <v>Al-Shafa Homoeo Hall  (Dr. Masum )</v>
      </c>
    </row>
    <row r="4347" spans="1:16" hidden="1">
      <c r="A4347" t="str">
        <f t="shared" si="202"/>
        <v>7-534</v>
      </c>
      <c r="B4347">
        <f t="shared" si="203"/>
        <v>7</v>
      </c>
      <c r="C4347">
        <v>534</v>
      </c>
      <c r="D4347" t="s">
        <v>17129</v>
      </c>
      <c r="E4347" t="s">
        <v>5420</v>
      </c>
      <c r="F4347">
        <v>6796</v>
      </c>
      <c r="G4347" t="s">
        <v>4069</v>
      </c>
      <c r="H4347">
        <v>1718812934</v>
      </c>
      <c r="I4347" t="s">
        <v>131</v>
      </c>
      <c r="J4347" t="s">
        <v>274</v>
      </c>
      <c r="K4347" t="s">
        <v>152</v>
      </c>
      <c r="L4347" t="s">
        <v>5412</v>
      </c>
      <c r="M4347" t="s">
        <v>5416</v>
      </c>
      <c r="P4347" s="31" t="str">
        <f t="shared" si="204"/>
        <v>Anukul Homoeo Hall (Dr. Farid Miah )</v>
      </c>
    </row>
    <row r="4348" spans="1:16" hidden="1">
      <c r="A4348" t="str">
        <f t="shared" si="202"/>
        <v>8-534</v>
      </c>
      <c r="B4348">
        <f t="shared" si="203"/>
        <v>8</v>
      </c>
      <c r="C4348">
        <v>534</v>
      </c>
      <c r="D4348" t="s">
        <v>17129</v>
      </c>
      <c r="E4348" t="s">
        <v>5419</v>
      </c>
      <c r="F4348">
        <v>6795</v>
      </c>
      <c r="G4348" t="s">
        <v>1969</v>
      </c>
      <c r="H4348">
        <v>1732527768</v>
      </c>
      <c r="I4348" t="s">
        <v>131</v>
      </c>
      <c r="J4348" t="s">
        <v>274</v>
      </c>
      <c r="K4348" t="s">
        <v>152</v>
      </c>
      <c r="L4348" t="s">
        <v>5412</v>
      </c>
      <c r="M4348" t="s">
        <v>5416</v>
      </c>
      <c r="P4348" s="31" t="str">
        <f t="shared" si="204"/>
        <v>Aroggo Homoeo Hall  (Md. Yeasin )</v>
      </c>
    </row>
    <row r="4349" spans="1:16" hidden="1">
      <c r="A4349" t="str">
        <f t="shared" si="202"/>
        <v>9-534</v>
      </c>
      <c r="B4349">
        <f t="shared" si="203"/>
        <v>9</v>
      </c>
      <c r="C4349">
        <v>534</v>
      </c>
      <c r="D4349" t="s">
        <v>17129</v>
      </c>
      <c r="E4349" t="s">
        <v>5392</v>
      </c>
      <c r="F4349">
        <v>6779</v>
      </c>
      <c r="G4349" t="s">
        <v>5393</v>
      </c>
      <c r="H4349">
        <v>1736522463</v>
      </c>
      <c r="I4349" t="s">
        <v>131</v>
      </c>
      <c r="J4349" t="s">
        <v>230</v>
      </c>
      <c r="K4349" t="s">
        <v>138</v>
      </c>
      <c r="L4349" t="s">
        <v>5394</v>
      </c>
      <c r="M4349" t="s">
        <v>5395</v>
      </c>
      <c r="P4349" s="31" t="str">
        <f t="shared" si="204"/>
        <v>Asian Homoeo Hall (Md. Nasir)</v>
      </c>
    </row>
    <row r="4350" spans="1:16" hidden="1">
      <c r="A4350" t="str">
        <f t="shared" si="202"/>
        <v>10-534</v>
      </c>
      <c r="B4350">
        <f t="shared" si="203"/>
        <v>10</v>
      </c>
      <c r="C4350">
        <v>534</v>
      </c>
      <c r="D4350" t="s">
        <v>17129</v>
      </c>
      <c r="E4350" t="s">
        <v>5410</v>
      </c>
      <c r="F4350">
        <v>6792</v>
      </c>
      <c r="G4350" t="s">
        <v>5411</v>
      </c>
      <c r="H4350">
        <v>1730939683</v>
      </c>
      <c r="I4350" t="s">
        <v>131</v>
      </c>
      <c r="J4350" t="s">
        <v>274</v>
      </c>
      <c r="K4350" t="s">
        <v>152</v>
      </c>
      <c r="L4350" t="s">
        <v>5412</v>
      </c>
      <c r="M4350" t="s">
        <v>5413</v>
      </c>
      <c r="P4350" s="31" t="str">
        <f t="shared" si="204"/>
        <v>As-Shifa Homoeo Hall  (Md Jahid )</v>
      </c>
    </row>
    <row r="4351" spans="1:16" hidden="1">
      <c r="A4351" t="str">
        <f t="shared" si="202"/>
        <v>11-534</v>
      </c>
      <c r="B4351">
        <f t="shared" si="203"/>
        <v>11</v>
      </c>
      <c r="C4351">
        <v>534</v>
      </c>
      <c r="D4351" t="s">
        <v>17129</v>
      </c>
      <c r="E4351" t="s">
        <v>5406</v>
      </c>
      <c r="F4351">
        <v>6787</v>
      </c>
      <c r="G4351" t="s">
        <v>5407</v>
      </c>
      <c r="H4351">
        <v>1727918020</v>
      </c>
      <c r="I4351" t="s">
        <v>131</v>
      </c>
      <c r="J4351" t="s">
        <v>230</v>
      </c>
      <c r="K4351" t="s">
        <v>152</v>
      </c>
      <c r="L4351" t="s">
        <v>5394</v>
      </c>
      <c r="M4351" t="s">
        <v>5403</v>
      </c>
      <c r="P4351" s="31" t="str">
        <f t="shared" si="204"/>
        <v>Dinajpur Homoeo Hall  (Md. Arifur Rahman )</v>
      </c>
    </row>
    <row r="4352" spans="1:16" hidden="1">
      <c r="A4352" t="str">
        <f t="shared" si="202"/>
        <v>12-534</v>
      </c>
      <c r="B4352">
        <f t="shared" si="203"/>
        <v>12</v>
      </c>
      <c r="C4352">
        <v>534</v>
      </c>
      <c r="D4352" t="s">
        <v>17129</v>
      </c>
      <c r="E4352" t="s">
        <v>5386</v>
      </c>
      <c r="F4352">
        <v>6776</v>
      </c>
      <c r="G4352" t="s">
        <v>5387</v>
      </c>
      <c r="H4352">
        <v>1714254460</v>
      </c>
      <c r="I4352" t="s">
        <v>131</v>
      </c>
      <c r="J4352" t="s">
        <v>397</v>
      </c>
      <c r="K4352" t="s">
        <v>152</v>
      </c>
      <c r="L4352" t="s">
        <v>5373</v>
      </c>
      <c r="M4352" t="s">
        <v>5374</v>
      </c>
      <c r="P4352" s="31" t="str">
        <f t="shared" si="204"/>
        <v>Ganosastho Homoeo Hall  (Dr. Md. Usuf Jamil )</v>
      </c>
    </row>
    <row r="4353" spans="1:16" hidden="1">
      <c r="A4353" t="str">
        <f t="shared" si="202"/>
        <v>13-534</v>
      </c>
      <c r="B4353">
        <f t="shared" si="203"/>
        <v>13</v>
      </c>
      <c r="C4353">
        <v>534</v>
      </c>
      <c r="D4353" t="s">
        <v>17129</v>
      </c>
      <c r="E4353" t="s">
        <v>5390</v>
      </c>
      <c r="F4353">
        <v>6778</v>
      </c>
      <c r="G4353" t="s">
        <v>5391</v>
      </c>
      <c r="H4353">
        <v>1712509298</v>
      </c>
      <c r="I4353" t="s">
        <v>131</v>
      </c>
      <c r="J4353" t="s">
        <v>397</v>
      </c>
      <c r="K4353" t="s">
        <v>152</v>
      </c>
      <c r="L4353" t="s">
        <v>5373</v>
      </c>
      <c r="M4353" t="s">
        <v>5374</v>
      </c>
      <c r="P4353" s="31" t="str">
        <f t="shared" si="204"/>
        <v>Hasem Homoeo Hall  (Dr. Md. Abul Hasem )</v>
      </c>
    </row>
    <row r="4354" spans="1:16" hidden="1">
      <c r="A4354" t="str">
        <f t="shared" ref="A4354:A4417" si="205">B4354&amp;"-"&amp;C4354</f>
        <v>14-534</v>
      </c>
      <c r="B4354">
        <f t="shared" ref="B4354:B4417" si="206">IF(C4354=C4353,B4353+1,1)</f>
        <v>14</v>
      </c>
      <c r="C4354">
        <v>534</v>
      </c>
      <c r="D4354" t="s">
        <v>17129</v>
      </c>
      <c r="E4354" t="s">
        <v>5429</v>
      </c>
      <c r="F4354">
        <v>6801</v>
      </c>
      <c r="G4354" t="s">
        <v>5430</v>
      </c>
      <c r="H4354">
        <v>1933167838</v>
      </c>
      <c r="I4354" t="s">
        <v>131</v>
      </c>
      <c r="J4354" t="s">
        <v>306</v>
      </c>
      <c r="K4354" t="s">
        <v>152</v>
      </c>
      <c r="L4354" t="s">
        <v>5427</v>
      </c>
      <c r="M4354" t="s">
        <v>5428</v>
      </c>
      <c r="P4354" s="31" t="str">
        <f t="shared" ref="P4354:P4417" si="207">PROPER(G4354&amp;" ("&amp;E4354&amp;")")</f>
        <v>Islamia Homoeo Hall  (Md Nurul Islam )</v>
      </c>
    </row>
    <row r="4355" spans="1:16" hidden="1">
      <c r="A4355" t="str">
        <f t="shared" si="205"/>
        <v>15-534</v>
      </c>
      <c r="B4355">
        <f t="shared" si="206"/>
        <v>15</v>
      </c>
      <c r="C4355">
        <v>534</v>
      </c>
      <c r="D4355" t="s">
        <v>17129</v>
      </c>
      <c r="E4355" t="s">
        <v>5388</v>
      </c>
      <c r="F4355">
        <v>6777</v>
      </c>
      <c r="G4355" t="s">
        <v>5389</v>
      </c>
      <c r="H4355">
        <v>1673069725</v>
      </c>
      <c r="I4355" t="s">
        <v>131</v>
      </c>
      <c r="J4355" t="s">
        <v>397</v>
      </c>
      <c r="K4355" t="s">
        <v>152</v>
      </c>
      <c r="L4355" t="s">
        <v>5373</v>
      </c>
      <c r="M4355" t="s">
        <v>5374</v>
      </c>
      <c r="P4355" s="31" t="str">
        <f t="shared" si="207"/>
        <v>Jalalabad Homoeo Hall  (Dr. Roksana Akter )</v>
      </c>
    </row>
    <row r="4356" spans="1:16" hidden="1">
      <c r="A4356" t="str">
        <f t="shared" si="205"/>
        <v>16-534</v>
      </c>
      <c r="B4356">
        <f t="shared" si="206"/>
        <v>16</v>
      </c>
      <c r="C4356">
        <v>534</v>
      </c>
      <c r="D4356" t="s">
        <v>17129</v>
      </c>
      <c r="E4356" t="s">
        <v>5355</v>
      </c>
      <c r="F4356">
        <v>6760</v>
      </c>
      <c r="G4356" t="s">
        <v>5356</v>
      </c>
      <c r="H4356">
        <v>1736114567</v>
      </c>
      <c r="I4356" t="s">
        <v>131</v>
      </c>
      <c r="J4356" t="s">
        <v>172</v>
      </c>
      <c r="K4356" t="s">
        <v>152</v>
      </c>
      <c r="L4356" t="s">
        <v>5354</v>
      </c>
      <c r="M4356" t="s">
        <v>5357</v>
      </c>
      <c r="P4356" s="31" t="str">
        <f t="shared" si="207"/>
        <v>Jannat Homoeo Hall  (Dr. Mst. Dilruba Parvin )</v>
      </c>
    </row>
    <row r="4357" spans="1:16" hidden="1">
      <c r="A4357" t="str">
        <f t="shared" si="205"/>
        <v>17-534</v>
      </c>
      <c r="B4357">
        <f t="shared" si="206"/>
        <v>17</v>
      </c>
      <c r="C4357">
        <v>534</v>
      </c>
      <c r="D4357" t="s">
        <v>17129</v>
      </c>
      <c r="E4357" t="s">
        <v>5396</v>
      </c>
      <c r="F4357">
        <v>6780</v>
      </c>
      <c r="G4357" t="s">
        <v>5397</v>
      </c>
      <c r="H4357">
        <v>1724440487</v>
      </c>
      <c r="I4357" t="s">
        <v>131</v>
      </c>
      <c r="J4357" t="s">
        <v>230</v>
      </c>
      <c r="K4357" t="s">
        <v>152</v>
      </c>
      <c r="L4357" t="s">
        <v>5394</v>
      </c>
      <c r="M4357" t="s">
        <v>5395</v>
      </c>
      <c r="P4357" s="31" t="str">
        <f t="shared" si="207"/>
        <v>Jebon Homoeo Hall  (Md. Junayed Hossain )</v>
      </c>
    </row>
    <row r="4358" spans="1:16" hidden="1">
      <c r="A4358" t="str">
        <f t="shared" si="205"/>
        <v>18-534</v>
      </c>
      <c r="B4358">
        <f t="shared" si="206"/>
        <v>18</v>
      </c>
      <c r="C4358">
        <v>534</v>
      </c>
      <c r="D4358" t="s">
        <v>17129</v>
      </c>
      <c r="E4358" t="s">
        <v>5399</v>
      </c>
      <c r="F4358">
        <v>6783</v>
      </c>
      <c r="G4358" t="s">
        <v>5400</v>
      </c>
      <c r="H4358">
        <v>1795270250</v>
      </c>
      <c r="I4358" t="s">
        <v>131</v>
      </c>
      <c r="J4358" t="s">
        <v>230</v>
      </c>
      <c r="K4358" t="s">
        <v>138</v>
      </c>
      <c r="L4358" t="s">
        <v>5401</v>
      </c>
      <c r="M4358" t="s">
        <v>5398</v>
      </c>
      <c r="P4358" s="31" t="str">
        <f t="shared" si="207"/>
        <v>Jesan Homeo Hall  (Md. Ab. Alim )</v>
      </c>
    </row>
    <row r="4359" spans="1:16" hidden="1">
      <c r="A4359" t="str">
        <f t="shared" si="205"/>
        <v>19-534</v>
      </c>
      <c r="B4359">
        <f t="shared" si="206"/>
        <v>19</v>
      </c>
      <c r="C4359">
        <v>534</v>
      </c>
      <c r="D4359" t="s">
        <v>17129</v>
      </c>
      <c r="E4359" t="s">
        <v>433</v>
      </c>
      <c r="F4359">
        <v>6772</v>
      </c>
      <c r="G4359" t="s">
        <v>5379</v>
      </c>
      <c r="H4359">
        <v>1911721732</v>
      </c>
      <c r="I4359" t="s">
        <v>131</v>
      </c>
      <c r="J4359" t="s">
        <v>397</v>
      </c>
      <c r="K4359" t="s">
        <v>152</v>
      </c>
      <c r="L4359" t="s">
        <v>5373</v>
      </c>
      <c r="M4359" t="s">
        <v>5374</v>
      </c>
      <c r="P4359" s="31" t="str">
        <f t="shared" si="207"/>
        <v>Jhonake Homoeo Hall  (Dr. Mohasin)</v>
      </c>
    </row>
    <row r="4360" spans="1:16" hidden="1">
      <c r="A4360" t="str">
        <f t="shared" si="205"/>
        <v>20-534</v>
      </c>
      <c r="B4360">
        <f t="shared" si="206"/>
        <v>20</v>
      </c>
      <c r="C4360">
        <v>534</v>
      </c>
      <c r="D4360" t="s">
        <v>17129</v>
      </c>
      <c r="E4360" t="s">
        <v>5441</v>
      </c>
      <c r="F4360">
        <v>6808</v>
      </c>
      <c r="G4360" t="s">
        <v>5442</v>
      </c>
      <c r="H4360">
        <v>1731973079</v>
      </c>
      <c r="I4360" t="s">
        <v>131</v>
      </c>
      <c r="J4360" t="s">
        <v>306</v>
      </c>
      <c r="K4360" t="s">
        <v>133</v>
      </c>
      <c r="L4360" t="s">
        <v>5427</v>
      </c>
      <c r="M4360" t="s">
        <v>5427</v>
      </c>
      <c r="P4360" s="31" t="str">
        <f t="shared" si="207"/>
        <v>Kader Homoeo Hall  (Md. Am Kader )</v>
      </c>
    </row>
    <row r="4361" spans="1:16" hidden="1">
      <c r="A4361" t="str">
        <f t="shared" si="205"/>
        <v>21-534</v>
      </c>
      <c r="B4361">
        <f t="shared" si="206"/>
        <v>21</v>
      </c>
      <c r="C4361">
        <v>534</v>
      </c>
      <c r="D4361" t="s">
        <v>17129</v>
      </c>
      <c r="E4361" t="s">
        <v>5382</v>
      </c>
      <c r="F4361">
        <v>6774</v>
      </c>
      <c r="G4361" t="s">
        <v>5383</v>
      </c>
      <c r="H4361">
        <v>1753889993</v>
      </c>
      <c r="I4361" t="s">
        <v>131</v>
      </c>
      <c r="J4361" t="s">
        <v>397</v>
      </c>
      <c r="K4361" t="s">
        <v>152</v>
      </c>
      <c r="L4361" t="s">
        <v>5373</v>
      </c>
      <c r="M4361" t="s">
        <v>5374</v>
      </c>
      <c r="P4361" s="31" t="str">
        <f t="shared" si="207"/>
        <v>Kapasia Homoeo Hall  (Dr. Jafrul Islam )</v>
      </c>
    </row>
    <row r="4362" spans="1:16" hidden="1">
      <c r="A4362" t="str">
        <f t="shared" si="205"/>
        <v>22-534</v>
      </c>
      <c r="B4362">
        <f t="shared" si="206"/>
        <v>22</v>
      </c>
      <c r="C4362">
        <v>534</v>
      </c>
      <c r="D4362" t="s">
        <v>17129</v>
      </c>
      <c r="E4362" t="s">
        <v>5425</v>
      </c>
      <c r="F4362">
        <v>6800</v>
      </c>
      <c r="G4362" t="s">
        <v>5426</v>
      </c>
      <c r="H4362">
        <v>1721337611</v>
      </c>
      <c r="I4362" t="s">
        <v>131</v>
      </c>
      <c r="J4362" t="s">
        <v>306</v>
      </c>
      <c r="K4362" t="s">
        <v>152</v>
      </c>
      <c r="L4362" t="s">
        <v>5427</v>
      </c>
      <c r="M4362" t="s">
        <v>5428</v>
      </c>
      <c r="P4362" s="31" t="str">
        <f t="shared" si="207"/>
        <v>Ma Homoeo Hall  (Md. Amir Hossain )</v>
      </c>
    </row>
    <row r="4363" spans="1:16" hidden="1">
      <c r="A4363" t="str">
        <f t="shared" si="205"/>
        <v>23-534</v>
      </c>
      <c r="B4363">
        <f t="shared" si="206"/>
        <v>23</v>
      </c>
      <c r="C4363">
        <v>534</v>
      </c>
      <c r="D4363" t="s">
        <v>17129</v>
      </c>
      <c r="E4363" t="s">
        <v>5352</v>
      </c>
      <c r="F4363">
        <v>6759</v>
      </c>
      <c r="G4363" t="s">
        <v>5353</v>
      </c>
      <c r="H4363">
        <v>1990520999</v>
      </c>
      <c r="I4363" t="s">
        <v>131</v>
      </c>
      <c r="J4363" t="s">
        <v>172</v>
      </c>
      <c r="K4363" t="s">
        <v>138</v>
      </c>
      <c r="L4363" t="s">
        <v>5354</v>
      </c>
      <c r="M4363" t="s">
        <v>5354</v>
      </c>
      <c r="P4363" s="31" t="str">
        <f t="shared" si="207"/>
        <v>Matrimomota Homoeo Hall  (Mr. Md. Shahidul Al )</v>
      </c>
    </row>
    <row r="4364" spans="1:16" hidden="1">
      <c r="A4364" t="str">
        <f t="shared" si="205"/>
        <v>24-534</v>
      </c>
      <c r="B4364">
        <f t="shared" si="206"/>
        <v>24</v>
      </c>
      <c r="C4364">
        <v>534</v>
      </c>
      <c r="D4364" t="s">
        <v>17129</v>
      </c>
      <c r="E4364" t="s">
        <v>5423</v>
      </c>
      <c r="F4364">
        <v>6798</v>
      </c>
      <c r="G4364" t="s">
        <v>5424</v>
      </c>
      <c r="H4364">
        <v>1742378202</v>
      </c>
      <c r="I4364" t="s">
        <v>131</v>
      </c>
      <c r="J4364" t="s">
        <v>274</v>
      </c>
      <c r="K4364" t="s">
        <v>152</v>
      </c>
      <c r="L4364" t="s">
        <v>5412</v>
      </c>
      <c r="M4364" t="s">
        <v>5416</v>
      </c>
      <c r="P4364" s="31" t="str">
        <f t="shared" si="207"/>
        <v>Modina Homoeo Hall  (Md. Mostafijur Rahman )</v>
      </c>
    </row>
    <row r="4365" spans="1:16" hidden="1">
      <c r="A4365" t="str">
        <f t="shared" si="205"/>
        <v>25-534</v>
      </c>
      <c r="B4365">
        <f t="shared" si="206"/>
        <v>25</v>
      </c>
      <c r="C4365">
        <v>534</v>
      </c>
      <c r="D4365" t="s">
        <v>17129</v>
      </c>
      <c r="E4365" t="s">
        <v>11284</v>
      </c>
      <c r="F4365">
        <v>11160</v>
      </c>
      <c r="G4365" t="s">
        <v>11610</v>
      </c>
      <c r="H4365">
        <v>1934448283</v>
      </c>
      <c r="I4365">
        <v>0</v>
      </c>
      <c r="J4365">
        <v>0</v>
      </c>
      <c r="K4365" t="s">
        <v>138</v>
      </c>
      <c r="L4365" t="s">
        <v>11611</v>
      </c>
      <c r="M4365" t="s">
        <v>11611</v>
      </c>
      <c r="P4365" s="31" t="str">
        <f t="shared" si="207"/>
        <v>Mpo-A.S.M Sohel Bhuyan-Kaliakair (Self Stock)</v>
      </c>
    </row>
    <row r="4366" spans="1:16" hidden="1">
      <c r="A4366" t="str">
        <f t="shared" si="205"/>
        <v>26-534</v>
      </c>
      <c r="B4366">
        <f t="shared" si="206"/>
        <v>26</v>
      </c>
      <c r="C4366">
        <v>534</v>
      </c>
      <c r="D4366" t="s">
        <v>17129</v>
      </c>
      <c r="E4366" t="s">
        <v>5433</v>
      </c>
      <c r="F4366">
        <v>6804</v>
      </c>
      <c r="G4366" t="s">
        <v>5434</v>
      </c>
      <c r="H4366">
        <v>1855132072</v>
      </c>
      <c r="I4366" t="s">
        <v>131</v>
      </c>
      <c r="J4366" t="s">
        <v>306</v>
      </c>
      <c r="K4366" t="s">
        <v>152</v>
      </c>
      <c r="L4366" t="s">
        <v>5427</v>
      </c>
      <c r="M4366" t="s">
        <v>5428</v>
      </c>
      <c r="P4366" s="31" t="str">
        <f t="shared" si="207"/>
        <v>Mxn Mordern Homoeo Hall  (Md Sattar )</v>
      </c>
    </row>
    <row r="4367" spans="1:16" hidden="1">
      <c r="A4367" t="str">
        <f t="shared" si="205"/>
        <v>27-534</v>
      </c>
      <c r="B4367">
        <f t="shared" si="206"/>
        <v>27</v>
      </c>
      <c r="C4367">
        <v>534</v>
      </c>
      <c r="D4367" t="s">
        <v>17129</v>
      </c>
      <c r="E4367" t="s">
        <v>5384</v>
      </c>
      <c r="F4367">
        <v>6775</v>
      </c>
      <c r="G4367" t="s">
        <v>5385</v>
      </c>
      <c r="H4367">
        <v>1915501237</v>
      </c>
      <c r="I4367" t="s">
        <v>131</v>
      </c>
      <c r="J4367" t="s">
        <v>397</v>
      </c>
      <c r="K4367" t="s">
        <v>152</v>
      </c>
      <c r="L4367" t="s">
        <v>5373</v>
      </c>
      <c r="M4367" t="s">
        <v>5374</v>
      </c>
      <c r="P4367" s="31" t="str">
        <f t="shared" si="207"/>
        <v>Rahman Homoeo Hall  (Dr. F Rahman )</v>
      </c>
    </row>
    <row r="4368" spans="1:16" hidden="1">
      <c r="A4368" t="str">
        <f t="shared" si="205"/>
        <v>28-534</v>
      </c>
      <c r="B4368">
        <f t="shared" si="206"/>
        <v>28</v>
      </c>
      <c r="C4368">
        <v>534</v>
      </c>
      <c r="D4368" t="s">
        <v>17129</v>
      </c>
      <c r="E4368" t="s">
        <v>5362</v>
      </c>
      <c r="F4368">
        <v>6764</v>
      </c>
      <c r="G4368" t="s">
        <v>4067</v>
      </c>
      <c r="H4368">
        <v>1983445007</v>
      </c>
      <c r="I4368" t="s">
        <v>131</v>
      </c>
      <c r="J4368" t="s">
        <v>172</v>
      </c>
      <c r="K4368" t="s">
        <v>152</v>
      </c>
      <c r="L4368" t="s">
        <v>5354</v>
      </c>
      <c r="M4368" t="s">
        <v>5357</v>
      </c>
      <c r="P4368" s="31" t="str">
        <f t="shared" si="207"/>
        <v>Rangpur Homoeo Hall (Dr. Reyaj Hossain )</v>
      </c>
    </row>
    <row r="4369" spans="1:16" hidden="1">
      <c r="A4369" t="str">
        <f t="shared" si="205"/>
        <v>29-534</v>
      </c>
      <c r="B4369">
        <f t="shared" si="206"/>
        <v>29</v>
      </c>
      <c r="C4369">
        <v>534</v>
      </c>
      <c r="D4369" t="s">
        <v>17129</v>
      </c>
      <c r="E4369" t="s">
        <v>5377</v>
      </c>
      <c r="F4369">
        <v>6771</v>
      </c>
      <c r="G4369" t="s">
        <v>5378</v>
      </c>
      <c r="H4369">
        <v>1717320700</v>
      </c>
      <c r="I4369" t="s">
        <v>131</v>
      </c>
      <c r="J4369" t="s">
        <v>397</v>
      </c>
      <c r="K4369" t="s">
        <v>152</v>
      </c>
      <c r="L4369" t="s">
        <v>5373</v>
      </c>
      <c r="M4369" t="s">
        <v>5374</v>
      </c>
      <c r="P4369" s="31" t="str">
        <f t="shared" si="207"/>
        <v>Rasel Homoeo Hall  (Dr. Rasel )</v>
      </c>
    </row>
    <row r="4370" spans="1:16" hidden="1">
      <c r="A4370" t="str">
        <f t="shared" si="205"/>
        <v>30-534</v>
      </c>
      <c r="B4370">
        <f t="shared" si="206"/>
        <v>30</v>
      </c>
      <c r="C4370">
        <v>534</v>
      </c>
      <c r="D4370" t="s">
        <v>17129</v>
      </c>
      <c r="E4370" t="s">
        <v>5360</v>
      </c>
      <c r="F4370">
        <v>6763</v>
      </c>
      <c r="G4370" t="s">
        <v>5361</v>
      </c>
      <c r="H4370">
        <v>1914490736</v>
      </c>
      <c r="I4370" t="s">
        <v>131</v>
      </c>
      <c r="J4370" t="s">
        <v>172</v>
      </c>
      <c r="K4370" t="s">
        <v>152</v>
      </c>
      <c r="L4370" t="s">
        <v>5354</v>
      </c>
      <c r="M4370" t="s">
        <v>5357</v>
      </c>
      <c r="P4370" s="31" t="str">
        <f t="shared" si="207"/>
        <v>Sabuj Homoeo Hall  (Dr. Amjad Hossain )</v>
      </c>
    </row>
    <row r="4371" spans="1:16" hidden="1">
      <c r="A4371" t="str">
        <f t="shared" si="205"/>
        <v>31-534</v>
      </c>
      <c r="B4371">
        <f t="shared" si="206"/>
        <v>31</v>
      </c>
      <c r="C4371">
        <v>534</v>
      </c>
      <c r="D4371" t="s">
        <v>17129</v>
      </c>
      <c r="E4371" t="s">
        <v>5363</v>
      </c>
      <c r="F4371">
        <v>6765</v>
      </c>
      <c r="G4371" t="s">
        <v>5364</v>
      </c>
      <c r="H4371">
        <v>1759993249</v>
      </c>
      <c r="I4371" t="s">
        <v>131</v>
      </c>
      <c r="J4371" t="s">
        <v>172</v>
      </c>
      <c r="K4371" t="s">
        <v>152</v>
      </c>
      <c r="L4371" t="s">
        <v>5354</v>
      </c>
      <c r="M4371" t="s">
        <v>5357</v>
      </c>
      <c r="P4371" s="31" t="str">
        <f t="shared" si="207"/>
        <v>Sadek Homoeo Hall  (Dr. Saiful Islam )</v>
      </c>
    </row>
    <row r="4372" spans="1:16" hidden="1">
      <c r="A4372" t="str">
        <f t="shared" si="205"/>
        <v>32-534</v>
      </c>
      <c r="B4372">
        <f t="shared" si="206"/>
        <v>32</v>
      </c>
      <c r="C4372">
        <v>534</v>
      </c>
      <c r="D4372" t="s">
        <v>17129</v>
      </c>
      <c r="E4372" t="s">
        <v>5437</v>
      </c>
      <c r="F4372">
        <v>6806</v>
      </c>
      <c r="G4372" t="s">
        <v>5438</v>
      </c>
      <c r="H4372">
        <v>1750428760</v>
      </c>
      <c r="I4372" t="s">
        <v>131</v>
      </c>
      <c r="J4372" t="s">
        <v>306</v>
      </c>
      <c r="K4372" t="s">
        <v>152</v>
      </c>
      <c r="L4372" t="s">
        <v>5427</v>
      </c>
      <c r="M4372" t="s">
        <v>5428</v>
      </c>
      <c r="P4372" s="31" t="str">
        <f t="shared" si="207"/>
        <v>Satkira Homoeo Hall  (Md. Hajrot Ali )</v>
      </c>
    </row>
    <row r="4373" spans="1:16" hidden="1">
      <c r="A4373" t="str">
        <f t="shared" si="205"/>
        <v>33-534</v>
      </c>
      <c r="B4373">
        <f t="shared" si="206"/>
        <v>33</v>
      </c>
      <c r="C4373">
        <v>534</v>
      </c>
      <c r="D4373" t="s">
        <v>17129</v>
      </c>
      <c r="E4373" t="s">
        <v>5371</v>
      </c>
      <c r="F4373">
        <v>6769</v>
      </c>
      <c r="G4373" t="s">
        <v>5372</v>
      </c>
      <c r="H4373">
        <v>1715406738</v>
      </c>
      <c r="I4373" t="s">
        <v>131</v>
      </c>
      <c r="J4373" t="s">
        <v>397</v>
      </c>
      <c r="K4373" t="s">
        <v>152</v>
      </c>
      <c r="L4373" t="s">
        <v>5373</v>
      </c>
      <c r="M4373" t="s">
        <v>5374</v>
      </c>
      <c r="P4373" s="31" t="str">
        <f t="shared" si="207"/>
        <v>Satota Homoeo Hall  (Dr. Makbul Hossain )</v>
      </c>
    </row>
    <row r="4374" spans="1:16" hidden="1">
      <c r="A4374" t="str">
        <f t="shared" si="205"/>
        <v>34-534</v>
      </c>
      <c r="B4374">
        <f t="shared" si="206"/>
        <v>34</v>
      </c>
      <c r="C4374">
        <v>534</v>
      </c>
      <c r="D4374" t="s">
        <v>17129</v>
      </c>
      <c r="E4374" t="s">
        <v>5380</v>
      </c>
      <c r="F4374">
        <v>6773</v>
      </c>
      <c r="G4374" t="s">
        <v>5381</v>
      </c>
      <c r="H4374">
        <v>1912612952</v>
      </c>
      <c r="I4374" t="s">
        <v>131</v>
      </c>
      <c r="J4374" t="s">
        <v>397</v>
      </c>
      <c r="K4374" t="s">
        <v>152</v>
      </c>
      <c r="L4374" t="s">
        <v>5373</v>
      </c>
      <c r="M4374" t="s">
        <v>5374</v>
      </c>
      <c r="P4374" s="31" t="str">
        <f t="shared" si="207"/>
        <v>Shaba Homoeo Hall  (Dr. Golap Nabi Sar)</v>
      </c>
    </row>
    <row r="4375" spans="1:16" hidden="1">
      <c r="A4375" t="str">
        <f t="shared" si="205"/>
        <v>35-534</v>
      </c>
      <c r="B4375">
        <f t="shared" si="206"/>
        <v>35</v>
      </c>
      <c r="C4375">
        <v>534</v>
      </c>
      <c r="D4375" t="s">
        <v>17129</v>
      </c>
      <c r="E4375" t="s">
        <v>5417</v>
      </c>
      <c r="F4375">
        <v>6794</v>
      </c>
      <c r="G4375" t="s">
        <v>5418</v>
      </c>
      <c r="H4375">
        <v>1739055005</v>
      </c>
      <c r="I4375" t="s">
        <v>131</v>
      </c>
      <c r="J4375" t="s">
        <v>274</v>
      </c>
      <c r="K4375" t="s">
        <v>152</v>
      </c>
      <c r="L4375" t="s">
        <v>5412</v>
      </c>
      <c r="M4375" t="s">
        <v>5416</v>
      </c>
      <c r="P4375" s="31" t="str">
        <f t="shared" si="207"/>
        <v>Shahjalal Homoeo Hall  (Md. Mobarak Hossain )</v>
      </c>
    </row>
    <row r="4376" spans="1:16" hidden="1">
      <c r="A4376" t="str">
        <f t="shared" si="205"/>
        <v>36-534</v>
      </c>
      <c r="B4376">
        <f t="shared" si="206"/>
        <v>36</v>
      </c>
      <c r="C4376">
        <v>534</v>
      </c>
      <c r="D4376" t="s">
        <v>17129</v>
      </c>
      <c r="E4376" t="s">
        <v>5431</v>
      </c>
      <c r="F4376">
        <v>6803</v>
      </c>
      <c r="G4376" t="s">
        <v>5432</v>
      </c>
      <c r="H4376">
        <v>1782896034</v>
      </c>
      <c r="I4376" t="s">
        <v>131</v>
      </c>
      <c r="J4376" t="s">
        <v>306</v>
      </c>
      <c r="K4376" t="s">
        <v>152</v>
      </c>
      <c r="L4376" t="s">
        <v>5427</v>
      </c>
      <c r="M4376" t="s">
        <v>5428</v>
      </c>
      <c r="P4376" s="31" t="str">
        <f t="shared" si="207"/>
        <v>Shatin Homoeo Hall  (Md. Nazmul Hossain)</v>
      </c>
    </row>
    <row r="4377" spans="1:16" hidden="1">
      <c r="A4377" t="str">
        <f t="shared" si="205"/>
        <v>37-534</v>
      </c>
      <c r="B4377">
        <f t="shared" si="206"/>
        <v>37</v>
      </c>
      <c r="C4377">
        <v>534</v>
      </c>
      <c r="D4377" t="s">
        <v>17129</v>
      </c>
      <c r="E4377" t="s">
        <v>5402</v>
      </c>
      <c r="F4377">
        <v>6785</v>
      </c>
      <c r="G4377" t="s">
        <v>1950</v>
      </c>
      <c r="H4377">
        <v>1816429123</v>
      </c>
      <c r="I4377" t="s">
        <v>131</v>
      </c>
      <c r="J4377" t="s">
        <v>230</v>
      </c>
      <c r="K4377" t="s">
        <v>152</v>
      </c>
      <c r="L4377" t="s">
        <v>5394</v>
      </c>
      <c r="M4377" t="s">
        <v>5403</v>
      </c>
      <c r="P4377" s="31" t="str">
        <f t="shared" si="207"/>
        <v>Sheba Homoeo Hall  (Md. Mahmudur Rahman )</v>
      </c>
    </row>
    <row r="4378" spans="1:16" hidden="1">
      <c r="A4378" t="str">
        <f t="shared" si="205"/>
        <v>38-534</v>
      </c>
      <c r="B4378">
        <f t="shared" si="206"/>
        <v>38</v>
      </c>
      <c r="C4378">
        <v>534</v>
      </c>
      <c r="D4378" t="s">
        <v>17129</v>
      </c>
      <c r="E4378" t="s">
        <v>5435</v>
      </c>
      <c r="F4378">
        <v>6805</v>
      </c>
      <c r="G4378" t="s">
        <v>5436</v>
      </c>
      <c r="H4378">
        <v>1748799376</v>
      </c>
      <c r="I4378" t="s">
        <v>131</v>
      </c>
      <c r="J4378" t="s">
        <v>306</v>
      </c>
      <c r="K4378" t="s">
        <v>152</v>
      </c>
      <c r="L4378" t="s">
        <v>5427</v>
      </c>
      <c r="M4378" t="s">
        <v>5428</v>
      </c>
      <c r="P4378" s="31" t="str">
        <f t="shared" si="207"/>
        <v>Shifa Homoeo Hall  (Md. Solaiman )</v>
      </c>
    </row>
    <row r="4379" spans="1:16" hidden="1">
      <c r="A4379" t="str">
        <f t="shared" si="205"/>
        <v>39-534</v>
      </c>
      <c r="B4379">
        <f t="shared" si="206"/>
        <v>39</v>
      </c>
      <c r="C4379">
        <v>534</v>
      </c>
      <c r="D4379" t="s">
        <v>17129</v>
      </c>
      <c r="E4379" t="s">
        <v>5421</v>
      </c>
      <c r="F4379">
        <v>6797</v>
      </c>
      <c r="G4379" t="s">
        <v>5422</v>
      </c>
      <c r="H4379">
        <v>1721820067</v>
      </c>
      <c r="I4379" t="s">
        <v>131</v>
      </c>
      <c r="J4379" t="s">
        <v>274</v>
      </c>
      <c r="K4379" t="s">
        <v>152</v>
      </c>
      <c r="L4379" t="s">
        <v>5412</v>
      </c>
      <c r="M4379" t="s">
        <v>5416</v>
      </c>
      <c r="P4379" s="31" t="str">
        <f t="shared" si="207"/>
        <v>Sonar Bangla Homoeo Hall  (Md. Jamal Hossain )</v>
      </c>
    </row>
    <row r="4380" spans="1:16" hidden="1">
      <c r="A4380" t="str">
        <f t="shared" si="205"/>
        <v>40-534</v>
      </c>
      <c r="B4380">
        <f t="shared" si="206"/>
        <v>40</v>
      </c>
      <c r="C4380">
        <v>534</v>
      </c>
      <c r="D4380" t="s">
        <v>17129</v>
      </c>
      <c r="E4380" t="s">
        <v>5414</v>
      </c>
      <c r="F4380">
        <v>6793</v>
      </c>
      <c r="G4380" t="s">
        <v>5415</v>
      </c>
      <c r="H4380">
        <v>1719507402</v>
      </c>
      <c r="I4380" t="s">
        <v>131</v>
      </c>
      <c r="J4380" t="s">
        <v>274</v>
      </c>
      <c r="K4380" t="s">
        <v>152</v>
      </c>
      <c r="L4380" t="s">
        <v>5412</v>
      </c>
      <c r="M4380" t="s">
        <v>5416</v>
      </c>
      <c r="P4380" s="31" t="str">
        <f t="shared" si="207"/>
        <v>Tahomid Homoeo Hall (Md. Yasin )</v>
      </c>
    </row>
    <row r="4381" spans="1:16" hidden="1">
      <c r="A4381" t="str">
        <f t="shared" si="205"/>
        <v>41-534</v>
      </c>
      <c r="B4381">
        <f t="shared" si="206"/>
        <v>41</v>
      </c>
      <c r="C4381">
        <v>534</v>
      </c>
      <c r="D4381" t="s">
        <v>17129</v>
      </c>
      <c r="E4381" t="s">
        <v>5369</v>
      </c>
      <c r="F4381">
        <v>6768</v>
      </c>
      <c r="G4381" t="s">
        <v>5370</v>
      </c>
      <c r="H4381">
        <v>1921030416</v>
      </c>
      <c r="I4381" t="s">
        <v>131</v>
      </c>
      <c r="J4381" t="s">
        <v>172</v>
      </c>
      <c r="K4381" t="s">
        <v>152</v>
      </c>
      <c r="L4381" t="s">
        <v>5354</v>
      </c>
      <c r="M4381" t="s">
        <v>5357</v>
      </c>
      <c r="P4381" s="31" t="str">
        <f t="shared" si="207"/>
        <v>Tamim Homoeo Hall  (Dr. Nurul Amin )</v>
      </c>
    </row>
    <row r="4382" spans="1:16" hidden="1">
      <c r="A4382" t="str">
        <f t="shared" si="205"/>
        <v>42-534</v>
      </c>
      <c r="B4382">
        <f t="shared" si="206"/>
        <v>42</v>
      </c>
      <c r="C4382">
        <v>534</v>
      </c>
      <c r="D4382" t="s">
        <v>17129</v>
      </c>
      <c r="E4382" t="s">
        <v>5404</v>
      </c>
      <c r="F4382">
        <v>6786</v>
      </c>
      <c r="G4382" t="s">
        <v>5405</v>
      </c>
      <c r="H4382">
        <v>1790408038</v>
      </c>
      <c r="I4382" t="s">
        <v>131</v>
      </c>
      <c r="J4382" t="s">
        <v>230</v>
      </c>
      <c r="K4382" t="s">
        <v>152</v>
      </c>
      <c r="L4382" t="s">
        <v>5394</v>
      </c>
      <c r="M4382" t="s">
        <v>5403</v>
      </c>
      <c r="P4382" s="31" t="str">
        <f t="shared" si="207"/>
        <v>Vip Homoeo Hall  (Md. Nurul Amin )</v>
      </c>
    </row>
    <row r="4383" spans="1:16" hidden="1">
      <c r="A4383" t="str">
        <f t="shared" si="205"/>
        <v>1-538</v>
      </c>
      <c r="B4383">
        <f t="shared" si="206"/>
        <v>1</v>
      </c>
      <c r="C4383">
        <v>538</v>
      </c>
      <c r="D4383" t="s">
        <v>17148</v>
      </c>
      <c r="E4383" t="s">
        <v>11847</v>
      </c>
      <c r="F4383">
        <v>11295</v>
      </c>
      <c r="G4383" t="s">
        <v>11848</v>
      </c>
      <c r="H4383">
        <v>1725481924</v>
      </c>
      <c r="I4383" t="s">
        <v>131</v>
      </c>
      <c r="J4383" t="s">
        <v>172</v>
      </c>
      <c r="K4383" t="s">
        <v>138</v>
      </c>
      <c r="L4383" t="s">
        <v>11845</v>
      </c>
      <c r="M4383" t="s">
        <v>11849</v>
      </c>
      <c r="P4383" s="31" t="str">
        <f t="shared" si="207"/>
        <v xml:space="preserve"> Vishwanath Homoeo (Dr.Binoy Krihno)</v>
      </c>
    </row>
    <row r="4384" spans="1:16" hidden="1">
      <c r="A4384" t="str">
        <f t="shared" si="205"/>
        <v>2-538</v>
      </c>
      <c r="B4384">
        <f t="shared" si="206"/>
        <v>2</v>
      </c>
      <c r="C4384">
        <v>538</v>
      </c>
      <c r="D4384" t="s">
        <v>17148</v>
      </c>
      <c r="E4384" t="s">
        <v>14505</v>
      </c>
      <c r="F4384">
        <v>12517</v>
      </c>
      <c r="G4384" t="s">
        <v>14506</v>
      </c>
      <c r="I4384" t="s">
        <v>131</v>
      </c>
      <c r="J4384" t="s">
        <v>397</v>
      </c>
      <c r="M4384" t="s">
        <v>14502</v>
      </c>
      <c r="P4384" s="31" t="str">
        <f t="shared" si="207"/>
        <v>Alom Homoeo Hl (Dr.Amir Hosen)</v>
      </c>
    </row>
    <row r="4385" spans="1:16" hidden="1">
      <c r="A4385" t="str">
        <f t="shared" si="205"/>
        <v>3-538</v>
      </c>
      <c r="B4385">
        <f t="shared" si="206"/>
        <v>3</v>
      </c>
      <c r="C4385">
        <v>538</v>
      </c>
      <c r="D4385" t="s">
        <v>17148</v>
      </c>
      <c r="E4385" t="s">
        <v>11879</v>
      </c>
      <c r="F4385">
        <v>11312</v>
      </c>
      <c r="G4385" t="s">
        <v>11880</v>
      </c>
      <c r="H4385">
        <v>1712178453</v>
      </c>
      <c r="I4385" t="s">
        <v>131</v>
      </c>
      <c r="J4385" t="s">
        <v>274</v>
      </c>
      <c r="K4385" t="s">
        <v>138</v>
      </c>
      <c r="L4385" t="s">
        <v>11833</v>
      </c>
      <c r="M4385" t="s">
        <v>11878</v>
      </c>
      <c r="P4385" s="31" t="str">
        <f t="shared" si="207"/>
        <v>Amol Homoeo (Dr.Krishno Komol Sen)</v>
      </c>
    </row>
    <row r="4386" spans="1:16" hidden="1">
      <c r="A4386" t="str">
        <f t="shared" si="205"/>
        <v>4-538</v>
      </c>
      <c r="B4386">
        <f t="shared" si="206"/>
        <v>4</v>
      </c>
      <c r="C4386">
        <v>538</v>
      </c>
      <c r="D4386" t="s">
        <v>17148</v>
      </c>
      <c r="E4386" t="s">
        <v>14450</v>
      </c>
      <c r="F4386">
        <v>12487</v>
      </c>
      <c r="G4386" t="s">
        <v>14451</v>
      </c>
      <c r="H4386">
        <v>1830276155</v>
      </c>
      <c r="I4386" t="s">
        <v>131</v>
      </c>
      <c r="J4386" t="s">
        <v>274</v>
      </c>
      <c r="K4386" t="s">
        <v>152</v>
      </c>
      <c r="M4386" t="s">
        <v>14452</v>
      </c>
      <c r="P4386" s="31" t="str">
        <f t="shared" si="207"/>
        <v>Amor Kenti Homoeo Hall (Dr.Torit Kenti)</v>
      </c>
    </row>
    <row r="4387" spans="1:16" hidden="1">
      <c r="A4387" t="str">
        <f t="shared" si="205"/>
        <v>5-538</v>
      </c>
      <c r="B4387">
        <f t="shared" si="206"/>
        <v>5</v>
      </c>
      <c r="C4387">
        <v>538</v>
      </c>
      <c r="D4387" t="s">
        <v>17148</v>
      </c>
      <c r="E4387" t="s">
        <v>3351</v>
      </c>
      <c r="F4387">
        <v>8562</v>
      </c>
      <c r="G4387" t="s">
        <v>861</v>
      </c>
      <c r="H4387">
        <v>1731552707</v>
      </c>
      <c r="I4387" t="s">
        <v>131</v>
      </c>
      <c r="J4387" t="s">
        <v>230</v>
      </c>
      <c r="K4387" t="s">
        <v>138</v>
      </c>
      <c r="L4387" t="s">
        <v>8202</v>
      </c>
      <c r="M4387" t="s">
        <v>8202</v>
      </c>
      <c r="P4387" s="31" t="str">
        <f t="shared" si="207"/>
        <v>Arafat Homoeo Hall (Dr. Abdul Latif)</v>
      </c>
    </row>
    <row r="4388" spans="1:16" hidden="1">
      <c r="A4388" t="str">
        <f t="shared" si="205"/>
        <v>6-538</v>
      </c>
      <c r="B4388">
        <f t="shared" si="206"/>
        <v>6</v>
      </c>
      <c r="C4388">
        <v>538</v>
      </c>
      <c r="D4388" t="s">
        <v>17148</v>
      </c>
      <c r="E4388" t="s">
        <v>14493</v>
      </c>
      <c r="F4388">
        <v>12510</v>
      </c>
      <c r="G4388" t="s">
        <v>861</v>
      </c>
      <c r="H4388">
        <v>1731552707</v>
      </c>
      <c r="I4388" t="s">
        <v>131</v>
      </c>
      <c r="J4388" t="s">
        <v>230</v>
      </c>
      <c r="K4388" t="s">
        <v>152</v>
      </c>
      <c r="M4388" t="s">
        <v>14480</v>
      </c>
      <c r="P4388" s="31" t="str">
        <f t="shared" si="207"/>
        <v>Arafat Homoeo Hall (Dr.Abdul Lotif)</v>
      </c>
    </row>
    <row r="4389" spans="1:16" hidden="1">
      <c r="A4389" t="str">
        <f t="shared" si="205"/>
        <v>7-538</v>
      </c>
      <c r="B4389">
        <f t="shared" si="206"/>
        <v>7</v>
      </c>
      <c r="C4389">
        <v>538</v>
      </c>
      <c r="D4389" t="s">
        <v>17148</v>
      </c>
      <c r="E4389" t="s">
        <v>8045</v>
      </c>
      <c r="F4389">
        <v>8574</v>
      </c>
      <c r="G4389" t="s">
        <v>4930</v>
      </c>
      <c r="H4389">
        <v>1712669892</v>
      </c>
      <c r="I4389" t="s">
        <v>131</v>
      </c>
      <c r="J4389" t="s">
        <v>274</v>
      </c>
      <c r="K4389" t="s">
        <v>152</v>
      </c>
      <c r="L4389" t="s">
        <v>8213</v>
      </c>
      <c r="M4389" t="s">
        <v>8221</v>
      </c>
      <c r="P4389" s="31" t="str">
        <f t="shared" si="207"/>
        <v>Asha Homoeo Hall (Dr. Sanaullah)</v>
      </c>
    </row>
    <row r="4390" spans="1:16" hidden="1">
      <c r="A4390" t="str">
        <f t="shared" si="205"/>
        <v>8-538</v>
      </c>
      <c r="B4390">
        <f t="shared" si="206"/>
        <v>8</v>
      </c>
      <c r="C4390">
        <v>538</v>
      </c>
      <c r="D4390" t="s">
        <v>17148</v>
      </c>
      <c r="E4390" t="s">
        <v>11885</v>
      </c>
      <c r="F4390">
        <v>11315</v>
      </c>
      <c r="G4390" t="s">
        <v>1915</v>
      </c>
      <c r="H4390">
        <v>1819862820</v>
      </c>
      <c r="I4390" t="s">
        <v>131</v>
      </c>
      <c r="J4390" t="s">
        <v>274</v>
      </c>
      <c r="K4390" t="s">
        <v>152</v>
      </c>
      <c r="L4390" t="s">
        <v>11833</v>
      </c>
      <c r="M4390" t="s">
        <v>11836</v>
      </c>
      <c r="P4390" s="31" t="str">
        <f t="shared" si="207"/>
        <v>Asha Homoeo Hall  (Dr.Sahabuddin )</v>
      </c>
    </row>
    <row r="4391" spans="1:16" hidden="1">
      <c r="A4391" t="str">
        <f t="shared" si="205"/>
        <v>9-538</v>
      </c>
      <c r="B4391">
        <f t="shared" si="206"/>
        <v>9</v>
      </c>
      <c r="C4391">
        <v>538</v>
      </c>
      <c r="D4391" t="s">
        <v>17148</v>
      </c>
      <c r="E4391" t="s">
        <v>14461</v>
      </c>
      <c r="F4391">
        <v>12494</v>
      </c>
      <c r="G4391" t="s">
        <v>14462</v>
      </c>
      <c r="H4391">
        <v>1832641900</v>
      </c>
      <c r="I4391" t="s">
        <v>131</v>
      </c>
      <c r="J4391" t="s">
        <v>274</v>
      </c>
      <c r="K4391" t="s">
        <v>152</v>
      </c>
      <c r="M4391" t="s">
        <v>14454</v>
      </c>
      <c r="P4391" s="31" t="str">
        <f t="shared" si="207"/>
        <v>Chodroi Homoeo Hall (Dr.Riyad)</v>
      </c>
    </row>
    <row r="4392" spans="1:16" hidden="1">
      <c r="A4392" t="str">
        <f t="shared" si="205"/>
        <v>10-538</v>
      </c>
      <c r="B4392">
        <f t="shared" si="206"/>
        <v>10</v>
      </c>
      <c r="C4392">
        <v>538</v>
      </c>
      <c r="D4392" t="s">
        <v>17148</v>
      </c>
      <c r="E4392" t="s">
        <v>14478</v>
      </c>
      <c r="F4392">
        <v>12502</v>
      </c>
      <c r="G4392" t="s">
        <v>14479</v>
      </c>
      <c r="H4392">
        <v>1742091860</v>
      </c>
      <c r="I4392" t="s">
        <v>131</v>
      </c>
      <c r="J4392" t="s">
        <v>230</v>
      </c>
      <c r="K4392" t="s">
        <v>152</v>
      </c>
      <c r="M4392" t="s">
        <v>14480</v>
      </c>
      <c r="P4392" s="31" t="str">
        <f t="shared" si="207"/>
        <v>Dr.Sudir Mujumdar (Dr.Akhon Lal)</v>
      </c>
    </row>
    <row r="4393" spans="1:16" hidden="1">
      <c r="A4393" t="str">
        <f t="shared" si="205"/>
        <v>11-538</v>
      </c>
      <c r="B4393">
        <f t="shared" si="206"/>
        <v>11</v>
      </c>
      <c r="C4393">
        <v>538</v>
      </c>
      <c r="D4393" t="s">
        <v>17148</v>
      </c>
      <c r="E4393" t="s">
        <v>14472</v>
      </c>
      <c r="F4393">
        <v>12500</v>
      </c>
      <c r="G4393" t="s">
        <v>14473</v>
      </c>
      <c r="H4393">
        <v>1712091452</v>
      </c>
      <c r="I4393" t="s">
        <v>131</v>
      </c>
      <c r="J4393" t="s">
        <v>274</v>
      </c>
      <c r="K4393" t="s">
        <v>152</v>
      </c>
      <c r="M4393" t="s">
        <v>14474</v>
      </c>
      <c r="P4393" s="31" t="str">
        <f t="shared" si="207"/>
        <v>Fariha Homoeo Hall (Dr.Abul Khayer)</v>
      </c>
    </row>
    <row r="4394" spans="1:16" hidden="1">
      <c r="A4394" t="str">
        <f t="shared" si="205"/>
        <v>12-538</v>
      </c>
      <c r="B4394">
        <f t="shared" si="206"/>
        <v>12</v>
      </c>
      <c r="C4394">
        <v>538</v>
      </c>
      <c r="D4394" t="s">
        <v>17148</v>
      </c>
      <c r="E4394" t="s">
        <v>8226</v>
      </c>
      <c r="F4394">
        <v>8577</v>
      </c>
      <c r="G4394" t="s">
        <v>8227</v>
      </c>
      <c r="H4394">
        <v>1713636565</v>
      </c>
      <c r="I4394" t="s">
        <v>131</v>
      </c>
      <c r="J4394" t="s">
        <v>306</v>
      </c>
      <c r="K4394" t="s">
        <v>138</v>
      </c>
      <c r="L4394" t="s">
        <v>8224</v>
      </c>
      <c r="M4394" t="s">
        <v>5951</v>
      </c>
      <c r="P4394" s="31" t="str">
        <f t="shared" si="207"/>
        <v>Goni Amin Homoeo Hall (Dr. Shihab)</v>
      </c>
    </row>
    <row r="4395" spans="1:16" hidden="1">
      <c r="A4395" t="str">
        <f t="shared" si="205"/>
        <v>13-538</v>
      </c>
      <c r="B4395">
        <f t="shared" si="206"/>
        <v>13</v>
      </c>
      <c r="C4395">
        <v>538</v>
      </c>
      <c r="D4395" t="s">
        <v>17148</v>
      </c>
      <c r="E4395" t="s">
        <v>14458</v>
      </c>
      <c r="F4395">
        <v>12492</v>
      </c>
      <c r="G4395" t="s">
        <v>9673</v>
      </c>
      <c r="H4395">
        <v>1819600131</v>
      </c>
      <c r="I4395" t="s">
        <v>131</v>
      </c>
      <c r="J4395" t="s">
        <v>274</v>
      </c>
      <c r="K4395" t="s">
        <v>152</v>
      </c>
      <c r="M4395" t="s">
        <v>14454</v>
      </c>
      <c r="P4395" s="31" t="str">
        <f t="shared" si="207"/>
        <v>Green Homoeo Hall (Dr.Sorif )</v>
      </c>
    </row>
    <row r="4396" spans="1:16" hidden="1">
      <c r="A4396" t="str">
        <f t="shared" si="205"/>
        <v>14-538</v>
      </c>
      <c r="B4396">
        <f t="shared" si="206"/>
        <v>14</v>
      </c>
      <c r="C4396">
        <v>538</v>
      </c>
      <c r="D4396" t="s">
        <v>17148</v>
      </c>
      <c r="E4396" t="s">
        <v>11876</v>
      </c>
      <c r="F4396">
        <v>11311</v>
      </c>
      <c r="G4396" t="s">
        <v>11877</v>
      </c>
      <c r="H4396">
        <v>1716108315</v>
      </c>
      <c r="I4396" t="s">
        <v>131</v>
      </c>
      <c r="J4396" t="s">
        <v>274</v>
      </c>
      <c r="K4396" t="s">
        <v>138</v>
      </c>
      <c r="L4396" t="s">
        <v>11833</v>
      </c>
      <c r="M4396" t="s">
        <v>11878</v>
      </c>
      <c r="P4396" s="31" t="str">
        <f t="shared" si="207"/>
        <v>Homoeo Bhobon (Dr.Sokomol Sen)</v>
      </c>
    </row>
    <row r="4397" spans="1:16" hidden="1">
      <c r="A4397" t="str">
        <f t="shared" si="205"/>
        <v>15-538</v>
      </c>
      <c r="B4397">
        <f t="shared" si="206"/>
        <v>15</v>
      </c>
      <c r="C4397">
        <v>538</v>
      </c>
      <c r="D4397" t="s">
        <v>17148</v>
      </c>
      <c r="E4397" t="s">
        <v>14494</v>
      </c>
      <c r="F4397">
        <v>12511</v>
      </c>
      <c r="G4397" t="s">
        <v>14495</v>
      </c>
      <c r="H4397">
        <v>1740973914</v>
      </c>
      <c r="I4397" t="s">
        <v>131</v>
      </c>
      <c r="J4397" t="s">
        <v>230</v>
      </c>
      <c r="K4397" t="s">
        <v>152</v>
      </c>
      <c r="M4397" t="s">
        <v>14480</v>
      </c>
      <c r="P4397" s="31" t="str">
        <f t="shared" si="207"/>
        <v>Homoeo Ciissaloy (Dr.Nirmol Condro )</v>
      </c>
    </row>
    <row r="4398" spans="1:16" hidden="1">
      <c r="A4398" t="str">
        <f t="shared" si="205"/>
        <v>16-538</v>
      </c>
      <c r="B4398">
        <f t="shared" si="206"/>
        <v>16</v>
      </c>
      <c r="C4398">
        <v>538</v>
      </c>
      <c r="D4398" t="s">
        <v>17148</v>
      </c>
      <c r="E4398" t="s">
        <v>14483</v>
      </c>
      <c r="F4398">
        <v>12504</v>
      </c>
      <c r="G4398" t="s">
        <v>14484</v>
      </c>
      <c r="H4398">
        <v>1816032745</v>
      </c>
      <c r="I4398" t="s">
        <v>131</v>
      </c>
      <c r="J4398" t="s">
        <v>230</v>
      </c>
      <c r="K4398" t="s">
        <v>152</v>
      </c>
      <c r="M4398" t="s">
        <v>14480</v>
      </c>
      <c r="P4398" s="31" t="str">
        <f t="shared" si="207"/>
        <v>Homoeo Cikissaloy (Dr.M.A.Khalek)</v>
      </c>
    </row>
    <row r="4399" spans="1:16" hidden="1">
      <c r="A4399" t="str">
        <f t="shared" si="205"/>
        <v>17-538</v>
      </c>
      <c r="B4399">
        <f t="shared" si="206"/>
        <v>17</v>
      </c>
      <c r="C4399">
        <v>538</v>
      </c>
      <c r="D4399" t="s">
        <v>17148</v>
      </c>
      <c r="E4399" t="s">
        <v>14481</v>
      </c>
      <c r="F4399">
        <v>12503</v>
      </c>
      <c r="G4399" t="s">
        <v>14482</v>
      </c>
      <c r="H4399">
        <v>1710914043</v>
      </c>
      <c r="I4399" t="s">
        <v>131</v>
      </c>
      <c r="J4399" t="s">
        <v>230</v>
      </c>
      <c r="K4399" t="s">
        <v>152</v>
      </c>
      <c r="M4399" t="s">
        <v>14480</v>
      </c>
      <c r="P4399" s="31" t="str">
        <f t="shared" si="207"/>
        <v>Homoeo Kilicinic (Dr.M.A.Harun)</v>
      </c>
    </row>
    <row r="4400" spans="1:16" hidden="1">
      <c r="A4400" t="str">
        <f t="shared" si="205"/>
        <v>18-538</v>
      </c>
      <c r="B4400">
        <f t="shared" si="206"/>
        <v>18</v>
      </c>
      <c r="C4400">
        <v>538</v>
      </c>
      <c r="D4400" t="s">
        <v>17148</v>
      </c>
      <c r="E4400" t="s">
        <v>14489</v>
      </c>
      <c r="F4400">
        <v>12508</v>
      </c>
      <c r="G4400" t="s">
        <v>14490</v>
      </c>
      <c r="H4400">
        <v>1715105012</v>
      </c>
      <c r="I4400" t="s">
        <v>131</v>
      </c>
      <c r="J4400" t="s">
        <v>230</v>
      </c>
      <c r="K4400" t="s">
        <v>152</v>
      </c>
      <c r="M4400" t="s">
        <v>14480</v>
      </c>
      <c r="P4400" s="31" t="str">
        <f t="shared" si="207"/>
        <v>Homoeo Medicial (Dr.Md.Milon)</v>
      </c>
    </row>
    <row r="4401" spans="1:16" hidden="1">
      <c r="A4401" t="str">
        <f t="shared" si="205"/>
        <v>19-538</v>
      </c>
      <c r="B4401">
        <f t="shared" si="206"/>
        <v>19</v>
      </c>
      <c r="C4401">
        <v>538</v>
      </c>
      <c r="D4401" t="s">
        <v>17148</v>
      </c>
      <c r="E4401" t="s">
        <v>11883</v>
      </c>
      <c r="F4401">
        <v>11314</v>
      </c>
      <c r="G4401" t="s">
        <v>11884</v>
      </c>
      <c r="H4401">
        <v>1911592056</v>
      </c>
      <c r="I4401" t="s">
        <v>131</v>
      </c>
      <c r="J4401" t="s">
        <v>274</v>
      </c>
      <c r="K4401" t="s">
        <v>152</v>
      </c>
      <c r="L4401" t="s">
        <v>11833</v>
      </c>
      <c r="M4401" t="s">
        <v>11836</v>
      </c>
      <c r="P4401" s="31" t="str">
        <f t="shared" si="207"/>
        <v>Homoeo Niketon (Dr.Vishwanath )</v>
      </c>
    </row>
    <row r="4402" spans="1:16" hidden="1">
      <c r="A4402" t="str">
        <f t="shared" si="205"/>
        <v>20-538</v>
      </c>
      <c r="B4402">
        <f t="shared" si="206"/>
        <v>20</v>
      </c>
      <c r="C4402">
        <v>538</v>
      </c>
      <c r="D4402" t="s">
        <v>17148</v>
      </c>
      <c r="E4402" t="s">
        <v>14498</v>
      </c>
      <c r="F4402">
        <v>12513</v>
      </c>
      <c r="G4402" t="s">
        <v>14499</v>
      </c>
      <c r="H4402">
        <v>1859688711</v>
      </c>
      <c r="I4402" t="s">
        <v>131</v>
      </c>
      <c r="J4402" t="s">
        <v>397</v>
      </c>
      <c r="K4402" t="s">
        <v>152</v>
      </c>
      <c r="M4402" t="s">
        <v>11428</v>
      </c>
      <c r="P4402" s="31" t="str">
        <f t="shared" si="207"/>
        <v>Hosen Farmisi (Dr.Masum Hosen)</v>
      </c>
    </row>
    <row r="4403" spans="1:16" hidden="1">
      <c r="A4403" t="str">
        <f t="shared" si="205"/>
        <v>21-538</v>
      </c>
      <c r="B4403">
        <f t="shared" si="206"/>
        <v>21</v>
      </c>
      <c r="C4403">
        <v>538</v>
      </c>
      <c r="D4403" t="s">
        <v>17148</v>
      </c>
      <c r="E4403" t="s">
        <v>9123</v>
      </c>
      <c r="F4403">
        <v>11296</v>
      </c>
      <c r="G4403" t="s">
        <v>11850</v>
      </c>
      <c r="H4403">
        <v>1965979554</v>
      </c>
      <c r="I4403" t="s">
        <v>131</v>
      </c>
      <c r="J4403" t="s">
        <v>172</v>
      </c>
      <c r="K4403" t="s">
        <v>138</v>
      </c>
      <c r="L4403" t="s">
        <v>11845</v>
      </c>
      <c r="M4403" t="s">
        <v>11849</v>
      </c>
      <c r="P4403" s="31" t="str">
        <f t="shared" si="207"/>
        <v>Ibne Cina Homoeo Hall (Dr.Abdur Rahim)</v>
      </c>
    </row>
    <row r="4404" spans="1:16" hidden="1">
      <c r="A4404" t="str">
        <f t="shared" si="205"/>
        <v>22-538</v>
      </c>
      <c r="B4404">
        <f t="shared" si="206"/>
        <v>22</v>
      </c>
      <c r="C4404">
        <v>538</v>
      </c>
      <c r="D4404" t="s">
        <v>17148</v>
      </c>
      <c r="E4404" t="s">
        <v>14486</v>
      </c>
      <c r="F4404">
        <v>12506</v>
      </c>
      <c r="G4404" t="s">
        <v>14487</v>
      </c>
      <c r="H4404">
        <v>1710270258</v>
      </c>
      <c r="I4404" t="s">
        <v>131</v>
      </c>
      <c r="J4404" t="s">
        <v>230</v>
      </c>
      <c r="K4404" t="s">
        <v>152</v>
      </c>
      <c r="M4404" t="s">
        <v>14480</v>
      </c>
      <c r="P4404" s="31" t="str">
        <f t="shared" si="207"/>
        <v>Ibnesina Homoeo Hall (Dr.Md.Anowar)</v>
      </c>
    </row>
    <row r="4405" spans="1:16" hidden="1">
      <c r="A4405" t="str">
        <f t="shared" si="205"/>
        <v>23-538</v>
      </c>
      <c r="B4405">
        <f t="shared" si="206"/>
        <v>23</v>
      </c>
      <c r="C4405">
        <v>538</v>
      </c>
      <c r="D4405" t="s">
        <v>17148</v>
      </c>
      <c r="E4405" t="s">
        <v>8191</v>
      </c>
      <c r="F4405">
        <v>8552</v>
      </c>
      <c r="G4405" t="s">
        <v>581</v>
      </c>
      <c r="H4405">
        <v>1724693739</v>
      </c>
      <c r="I4405" t="s">
        <v>131</v>
      </c>
      <c r="J4405" t="s">
        <v>172</v>
      </c>
      <c r="K4405" t="s">
        <v>138</v>
      </c>
      <c r="L4405" t="s">
        <v>8182</v>
      </c>
      <c r="M4405" t="s">
        <v>1867</v>
      </c>
      <c r="P4405" s="31" t="str">
        <f t="shared" si="207"/>
        <v>Janani Homoeo Hall (Dr. Porimal Chandranath)</v>
      </c>
    </row>
    <row r="4406" spans="1:16" hidden="1">
      <c r="A4406" t="str">
        <f t="shared" si="205"/>
        <v>24-538</v>
      </c>
      <c r="B4406">
        <f t="shared" si="206"/>
        <v>24</v>
      </c>
      <c r="C4406">
        <v>538</v>
      </c>
      <c r="D4406" t="s">
        <v>17148</v>
      </c>
      <c r="E4406" t="s">
        <v>14457</v>
      </c>
      <c r="F4406">
        <v>12491</v>
      </c>
      <c r="G4406" t="s">
        <v>1120</v>
      </c>
      <c r="H4406">
        <v>1827610079</v>
      </c>
      <c r="I4406" t="s">
        <v>131</v>
      </c>
      <c r="J4406" t="s">
        <v>274</v>
      </c>
      <c r="K4406" t="s">
        <v>152</v>
      </c>
      <c r="M4406" t="s">
        <v>14454</v>
      </c>
      <c r="P4406" s="31" t="str">
        <f t="shared" si="207"/>
        <v>Jarman Homoeo Hall (Dr.Habibullha)</v>
      </c>
    </row>
    <row r="4407" spans="1:16" hidden="1">
      <c r="A4407" t="str">
        <f t="shared" si="205"/>
        <v>25-538</v>
      </c>
      <c r="B4407">
        <f t="shared" si="206"/>
        <v>25</v>
      </c>
      <c r="C4407">
        <v>538</v>
      </c>
      <c r="D4407" t="s">
        <v>17148</v>
      </c>
      <c r="E4407" t="s">
        <v>8219</v>
      </c>
      <c r="F4407">
        <v>8573</v>
      </c>
      <c r="G4407" t="s">
        <v>8220</v>
      </c>
      <c r="H4407">
        <v>1819812442</v>
      </c>
      <c r="I4407" t="s">
        <v>131</v>
      </c>
      <c r="J4407" t="s">
        <v>274</v>
      </c>
      <c r="K4407" t="s">
        <v>152</v>
      </c>
      <c r="L4407" t="s">
        <v>8213</v>
      </c>
      <c r="M4407" t="s">
        <v>8221</v>
      </c>
      <c r="P4407" s="31" t="str">
        <f t="shared" si="207"/>
        <v>Jisan Homoeo Hall (Dr. Mahfuzur Rahman)</v>
      </c>
    </row>
    <row r="4408" spans="1:16" hidden="1">
      <c r="A4408" t="str">
        <f t="shared" si="205"/>
        <v>26-538</v>
      </c>
      <c r="B4408">
        <f t="shared" si="206"/>
        <v>26</v>
      </c>
      <c r="C4408">
        <v>538</v>
      </c>
      <c r="D4408" t="s">
        <v>17148</v>
      </c>
      <c r="E4408" t="s">
        <v>11837</v>
      </c>
      <c r="F4408">
        <v>11292</v>
      </c>
      <c r="G4408" t="s">
        <v>11838</v>
      </c>
      <c r="H4408">
        <v>1819638743</v>
      </c>
      <c r="I4408" t="s">
        <v>131</v>
      </c>
      <c r="J4408" t="s">
        <v>10912</v>
      </c>
      <c r="K4408" t="s">
        <v>152</v>
      </c>
      <c r="L4408" t="s">
        <v>11839</v>
      </c>
      <c r="M4408" t="s">
        <v>11840</v>
      </c>
      <c r="P4408" s="31" t="str">
        <f t="shared" si="207"/>
        <v>Jonokollan Homoeo (Dr.Rafiq  Chaudhury )</v>
      </c>
    </row>
    <row r="4409" spans="1:16" hidden="1">
      <c r="A4409" t="str">
        <f t="shared" si="205"/>
        <v>27-538</v>
      </c>
      <c r="B4409">
        <f t="shared" si="206"/>
        <v>27</v>
      </c>
      <c r="C4409">
        <v>538</v>
      </c>
      <c r="D4409" t="s">
        <v>17148</v>
      </c>
      <c r="E4409" t="s">
        <v>14488</v>
      </c>
      <c r="F4409">
        <v>12507</v>
      </c>
      <c r="G4409" t="s">
        <v>6267</v>
      </c>
      <c r="H4409">
        <v>1710944043</v>
      </c>
      <c r="I4409" t="s">
        <v>131</v>
      </c>
      <c r="J4409" t="s">
        <v>230</v>
      </c>
      <c r="K4409" t="s">
        <v>152</v>
      </c>
      <c r="M4409" t="s">
        <v>14480</v>
      </c>
      <c r="P4409" s="31" t="str">
        <f t="shared" si="207"/>
        <v>Jonota Homoeo Hall (Dr.Nijam Uddin)</v>
      </c>
    </row>
    <row r="4410" spans="1:16" hidden="1">
      <c r="A4410" t="str">
        <f t="shared" si="205"/>
        <v>28-538</v>
      </c>
      <c r="B4410">
        <f t="shared" si="206"/>
        <v>28</v>
      </c>
      <c r="C4410">
        <v>538</v>
      </c>
      <c r="D4410" t="s">
        <v>17148</v>
      </c>
      <c r="E4410" t="s">
        <v>14453</v>
      </c>
      <c r="F4410">
        <v>12488</v>
      </c>
      <c r="G4410" t="s">
        <v>6267</v>
      </c>
      <c r="H4410">
        <v>1830078505</v>
      </c>
      <c r="I4410" t="s">
        <v>131</v>
      </c>
      <c r="J4410" t="s">
        <v>274</v>
      </c>
      <c r="K4410" t="s">
        <v>152</v>
      </c>
      <c r="M4410" t="s">
        <v>14454</v>
      </c>
      <c r="P4410" s="31" t="str">
        <f t="shared" si="207"/>
        <v>Jonota Homoeo Hall (Dr.Jahidul Islam)</v>
      </c>
    </row>
    <row r="4411" spans="1:16" hidden="1">
      <c r="A4411" t="str">
        <f t="shared" si="205"/>
        <v>29-538</v>
      </c>
      <c r="B4411">
        <f t="shared" si="206"/>
        <v>29</v>
      </c>
      <c r="C4411">
        <v>538</v>
      </c>
      <c r="D4411" t="s">
        <v>17148</v>
      </c>
      <c r="E4411" t="s">
        <v>11881</v>
      </c>
      <c r="F4411">
        <v>11313</v>
      </c>
      <c r="G4411" t="s">
        <v>11882</v>
      </c>
      <c r="H4411">
        <v>1727619755</v>
      </c>
      <c r="I4411" t="s">
        <v>131</v>
      </c>
      <c r="J4411" t="s">
        <v>274</v>
      </c>
      <c r="K4411" t="s">
        <v>152</v>
      </c>
      <c r="L4411" t="s">
        <v>11833</v>
      </c>
      <c r="M4411" t="s">
        <v>11836</v>
      </c>
      <c r="P4411" s="31" t="str">
        <f t="shared" si="207"/>
        <v>Kaiyum Homoeo (Dr.Abul Hasem)</v>
      </c>
    </row>
    <row r="4412" spans="1:16" hidden="1">
      <c r="A4412" t="str">
        <f t="shared" si="205"/>
        <v>30-538</v>
      </c>
      <c r="B4412">
        <f t="shared" si="206"/>
        <v>30</v>
      </c>
      <c r="C4412">
        <v>538</v>
      </c>
      <c r="D4412" t="s">
        <v>17148</v>
      </c>
      <c r="E4412" t="s">
        <v>8216</v>
      </c>
      <c r="F4412">
        <v>8570</v>
      </c>
      <c r="G4412" t="s">
        <v>8217</v>
      </c>
      <c r="H4412">
        <v>1727619755</v>
      </c>
      <c r="I4412" t="s">
        <v>131</v>
      </c>
      <c r="J4412" t="s">
        <v>274</v>
      </c>
      <c r="K4412" t="s">
        <v>138</v>
      </c>
      <c r="L4412" t="s">
        <v>8213</v>
      </c>
      <c r="M4412" t="s">
        <v>8213</v>
      </c>
      <c r="P4412" s="31" t="str">
        <f t="shared" si="207"/>
        <v>Kaiyum Homoeo Hall (Dr. Abdul Kaiyum)</v>
      </c>
    </row>
    <row r="4413" spans="1:16" hidden="1">
      <c r="A4413" t="str">
        <f t="shared" si="205"/>
        <v>31-538</v>
      </c>
      <c r="B4413">
        <f t="shared" si="206"/>
        <v>31</v>
      </c>
      <c r="C4413">
        <v>538</v>
      </c>
      <c r="D4413" t="s">
        <v>17148</v>
      </c>
      <c r="E4413" t="s">
        <v>14475</v>
      </c>
      <c r="F4413">
        <v>12501</v>
      </c>
      <c r="G4413" t="s">
        <v>14476</v>
      </c>
      <c r="H4413">
        <v>1842051205</v>
      </c>
      <c r="I4413" t="s">
        <v>131</v>
      </c>
      <c r="J4413" t="s">
        <v>274</v>
      </c>
      <c r="K4413" t="s">
        <v>152</v>
      </c>
      <c r="M4413" t="s">
        <v>14477</v>
      </c>
      <c r="P4413" s="31" t="str">
        <f t="shared" si="207"/>
        <v>Kobiraj Gor (Dr.Ridoy Khondokar)</v>
      </c>
    </row>
    <row r="4414" spans="1:16" hidden="1">
      <c r="A4414" t="str">
        <f t="shared" si="205"/>
        <v>32-538</v>
      </c>
      <c r="B4414">
        <f t="shared" si="206"/>
        <v>32</v>
      </c>
      <c r="C4414">
        <v>538</v>
      </c>
      <c r="D4414" t="s">
        <v>17148</v>
      </c>
      <c r="E4414" t="s">
        <v>8208</v>
      </c>
      <c r="F4414">
        <v>8566</v>
      </c>
      <c r="G4414" t="s">
        <v>8209</v>
      </c>
      <c r="H4414">
        <v>1832230132</v>
      </c>
      <c r="I4414" t="s">
        <v>131</v>
      </c>
      <c r="J4414" t="s">
        <v>230</v>
      </c>
      <c r="K4414" t="s">
        <v>133</v>
      </c>
      <c r="L4414" t="s">
        <v>8195</v>
      </c>
      <c r="M4414" t="s">
        <v>2928</v>
      </c>
      <c r="P4414" s="31" t="str">
        <f t="shared" si="207"/>
        <v>Life Homoeo Clinic (Dr. Mostafa Mia)</v>
      </c>
    </row>
    <row r="4415" spans="1:16" hidden="1">
      <c r="A4415" t="str">
        <f t="shared" si="205"/>
        <v>33-538</v>
      </c>
      <c r="B4415">
        <f t="shared" si="206"/>
        <v>33</v>
      </c>
      <c r="C4415">
        <v>538</v>
      </c>
      <c r="D4415" t="s">
        <v>17148</v>
      </c>
      <c r="E4415" t="s">
        <v>14500</v>
      </c>
      <c r="F4415">
        <v>12514</v>
      </c>
      <c r="G4415" t="s">
        <v>638</v>
      </c>
      <c r="H4415">
        <v>1731603766</v>
      </c>
      <c r="I4415" t="s">
        <v>131</v>
      </c>
      <c r="J4415" t="s">
        <v>397</v>
      </c>
      <c r="K4415" t="s">
        <v>152</v>
      </c>
      <c r="M4415" t="s">
        <v>11428</v>
      </c>
      <c r="P4415" s="31" t="str">
        <f t="shared" si="207"/>
        <v>Ma Homoeo Hall (Dr.Riaz)</v>
      </c>
    </row>
    <row r="4416" spans="1:16" hidden="1">
      <c r="A4416" t="str">
        <f t="shared" si="205"/>
        <v>34-538</v>
      </c>
      <c r="B4416">
        <f t="shared" si="206"/>
        <v>34</v>
      </c>
      <c r="C4416">
        <v>538</v>
      </c>
      <c r="D4416" t="s">
        <v>17148</v>
      </c>
      <c r="E4416" t="s">
        <v>14501</v>
      </c>
      <c r="F4416">
        <v>12515</v>
      </c>
      <c r="G4416" t="s">
        <v>638</v>
      </c>
      <c r="H4416">
        <v>1712194180</v>
      </c>
      <c r="I4416" t="s">
        <v>131</v>
      </c>
      <c r="J4416" t="s">
        <v>397</v>
      </c>
      <c r="K4416" t="s">
        <v>152</v>
      </c>
      <c r="M4416" t="s">
        <v>14502</v>
      </c>
      <c r="P4416" s="31" t="str">
        <f t="shared" si="207"/>
        <v>Ma Homoeo Hall (Dr.Didar)</v>
      </c>
    </row>
    <row r="4417" spans="1:16" hidden="1">
      <c r="A4417" t="str">
        <f t="shared" si="205"/>
        <v>35-538</v>
      </c>
      <c r="B4417">
        <f t="shared" si="206"/>
        <v>35</v>
      </c>
      <c r="C4417">
        <v>538</v>
      </c>
      <c r="D4417" t="s">
        <v>17148</v>
      </c>
      <c r="E4417" t="s">
        <v>14449</v>
      </c>
      <c r="F4417">
        <v>12486</v>
      </c>
      <c r="G4417" t="s">
        <v>638</v>
      </c>
      <c r="H4417">
        <v>1826031585</v>
      </c>
      <c r="I4417" t="s">
        <v>131</v>
      </c>
      <c r="J4417" t="s">
        <v>274</v>
      </c>
      <c r="K4417" t="s">
        <v>152</v>
      </c>
      <c r="M4417" t="s">
        <v>11327</v>
      </c>
      <c r="P4417" s="31" t="str">
        <f t="shared" si="207"/>
        <v>Ma Homoeo Hall (Dr.Miyaz Uddin)</v>
      </c>
    </row>
    <row r="4418" spans="1:16" hidden="1">
      <c r="A4418" t="str">
        <f t="shared" ref="A4418:A4481" si="208">B4418&amp;"-"&amp;C4418</f>
        <v>36-538</v>
      </c>
      <c r="B4418">
        <f t="shared" ref="B4418:B4481" si="209">IF(C4418=C4417,B4417+1,1)</f>
        <v>36</v>
      </c>
      <c r="C4418">
        <v>538</v>
      </c>
      <c r="D4418" t="s">
        <v>17148</v>
      </c>
      <c r="E4418" t="s">
        <v>9158</v>
      </c>
      <c r="F4418">
        <v>11297</v>
      </c>
      <c r="G4418" t="s">
        <v>11851</v>
      </c>
      <c r="H4418">
        <v>1716802856</v>
      </c>
      <c r="I4418" t="s">
        <v>131</v>
      </c>
      <c r="J4418" t="s">
        <v>10895</v>
      </c>
      <c r="K4418" t="s">
        <v>138</v>
      </c>
      <c r="L4418" t="s">
        <v>11839</v>
      </c>
      <c r="M4418" t="s">
        <v>19112</v>
      </c>
      <c r="P4418" s="31" t="str">
        <f t="shared" ref="P4418:P4481" si="210">PROPER(G4418&amp;" ("&amp;E4418&amp;")")</f>
        <v>Maa Homoeo  (Dr.Abdul Malek)</v>
      </c>
    </row>
    <row r="4419" spans="1:16" hidden="1">
      <c r="A4419" t="str">
        <f t="shared" si="208"/>
        <v>37-538</v>
      </c>
      <c r="B4419">
        <f t="shared" si="209"/>
        <v>37</v>
      </c>
      <c r="C4419">
        <v>538</v>
      </c>
      <c r="D4419" t="s">
        <v>17148</v>
      </c>
      <c r="E4419" t="s">
        <v>11303</v>
      </c>
      <c r="F4419">
        <v>11307</v>
      </c>
      <c r="G4419" t="s">
        <v>11851</v>
      </c>
      <c r="H4419">
        <v>174735082</v>
      </c>
      <c r="I4419" t="s">
        <v>131</v>
      </c>
      <c r="J4419" t="s">
        <v>172</v>
      </c>
      <c r="K4419" t="s">
        <v>152</v>
      </c>
      <c r="L4419" t="s">
        <v>11845</v>
      </c>
      <c r="M4419" t="s">
        <v>11845</v>
      </c>
      <c r="P4419" s="31" t="str">
        <f t="shared" si="210"/>
        <v>Maa Homoeo  (Dr.Mamun)</v>
      </c>
    </row>
    <row r="4420" spans="1:16" hidden="1">
      <c r="A4420" t="str">
        <f t="shared" si="208"/>
        <v>38-538</v>
      </c>
      <c r="B4420">
        <f t="shared" si="209"/>
        <v>38</v>
      </c>
      <c r="C4420">
        <v>538</v>
      </c>
      <c r="D4420" t="s">
        <v>17148</v>
      </c>
      <c r="E4420" t="s">
        <v>8199</v>
      </c>
      <c r="F4420">
        <v>8560</v>
      </c>
      <c r="G4420" t="s">
        <v>1111</v>
      </c>
      <c r="H4420">
        <v>1716802856</v>
      </c>
      <c r="I4420" t="s">
        <v>131</v>
      </c>
      <c r="J4420" t="s">
        <v>397</v>
      </c>
      <c r="K4420" t="s">
        <v>138</v>
      </c>
      <c r="L4420" t="s">
        <v>8195</v>
      </c>
      <c r="M4420" t="s">
        <v>8200</v>
      </c>
      <c r="P4420" s="31" t="str">
        <f t="shared" si="210"/>
        <v>Maa Homoeo Hall (Dr. Abdul Malek)</v>
      </c>
    </row>
    <row r="4421" spans="1:16" hidden="1">
      <c r="A4421" t="str">
        <f t="shared" si="208"/>
        <v>39-538</v>
      </c>
      <c r="B4421">
        <f t="shared" si="209"/>
        <v>39</v>
      </c>
      <c r="C4421">
        <v>538</v>
      </c>
      <c r="D4421" t="s">
        <v>17148</v>
      </c>
      <c r="E4421" t="s">
        <v>11862</v>
      </c>
      <c r="F4421">
        <v>11303</v>
      </c>
      <c r="G4421" t="s">
        <v>11863</v>
      </c>
      <c r="H4421">
        <v>1710474852</v>
      </c>
      <c r="I4421" t="s">
        <v>131</v>
      </c>
      <c r="J4421" t="s">
        <v>172</v>
      </c>
      <c r="K4421" t="s">
        <v>138</v>
      </c>
      <c r="L4421" t="s">
        <v>11845</v>
      </c>
      <c r="M4421" t="s">
        <v>11864</v>
      </c>
      <c r="N4421" t="s">
        <v>756</v>
      </c>
      <c r="P4421" s="31" t="str">
        <f t="shared" si="210"/>
        <v>Mahfuz Homoeo (Dr.Kamrunnahar )</v>
      </c>
    </row>
    <row r="4422" spans="1:16" hidden="1">
      <c r="A4422" t="str">
        <f t="shared" si="208"/>
        <v>40-538</v>
      </c>
      <c r="B4422">
        <f t="shared" si="209"/>
        <v>40</v>
      </c>
      <c r="C4422">
        <v>538</v>
      </c>
      <c r="D4422" t="s">
        <v>17148</v>
      </c>
      <c r="E4422" t="s">
        <v>8222</v>
      </c>
      <c r="F4422">
        <v>8575</v>
      </c>
      <c r="G4422" t="s">
        <v>8223</v>
      </c>
      <c r="H4422">
        <v>1726578230</v>
      </c>
      <c r="I4422" t="s">
        <v>131</v>
      </c>
      <c r="J4422" t="s">
        <v>306</v>
      </c>
      <c r="K4422" t="s">
        <v>152</v>
      </c>
      <c r="L4422" t="s">
        <v>8224</v>
      </c>
      <c r="M4422" t="s">
        <v>8225</v>
      </c>
      <c r="P4422" s="31" t="str">
        <f t="shared" si="210"/>
        <v>Manju Homoeo Hall (Dr. Manjur Alam)</v>
      </c>
    </row>
    <row r="4423" spans="1:16" hidden="1">
      <c r="A4423" t="str">
        <f t="shared" si="208"/>
        <v>41-538</v>
      </c>
      <c r="B4423">
        <f t="shared" si="209"/>
        <v>41</v>
      </c>
      <c r="C4423">
        <v>538</v>
      </c>
      <c r="D4423" t="s">
        <v>17148</v>
      </c>
      <c r="E4423" t="s">
        <v>8215</v>
      </c>
      <c r="F4423">
        <v>8569</v>
      </c>
      <c r="G4423" t="s">
        <v>813</v>
      </c>
      <c r="H4423">
        <v>1716693200</v>
      </c>
      <c r="I4423" t="s">
        <v>131</v>
      </c>
      <c r="J4423" t="s">
        <v>274</v>
      </c>
      <c r="K4423" t="s">
        <v>152</v>
      </c>
      <c r="L4423" t="s">
        <v>8213</v>
      </c>
      <c r="M4423" t="s">
        <v>8213</v>
      </c>
      <c r="P4423" s="31" t="str">
        <f t="shared" si="210"/>
        <v>Masud Homoeo Hall (Dr. Masud Alam)</v>
      </c>
    </row>
    <row r="4424" spans="1:16" hidden="1">
      <c r="A4424" t="str">
        <f t="shared" si="208"/>
        <v>42-538</v>
      </c>
      <c r="B4424">
        <f t="shared" si="209"/>
        <v>42</v>
      </c>
      <c r="C4424">
        <v>538</v>
      </c>
      <c r="D4424" t="s">
        <v>17148</v>
      </c>
      <c r="E4424" t="s">
        <v>5197</v>
      </c>
      <c r="F4424">
        <v>8554</v>
      </c>
      <c r="G4424" t="s">
        <v>3591</v>
      </c>
      <c r="H4424">
        <v>1739785290</v>
      </c>
      <c r="I4424" t="s">
        <v>131</v>
      </c>
      <c r="J4424" t="s">
        <v>172</v>
      </c>
      <c r="K4424" t="s">
        <v>133</v>
      </c>
      <c r="L4424" t="s">
        <v>8182</v>
      </c>
      <c r="M4424" t="s">
        <v>6556</v>
      </c>
      <c r="P4424" s="31" t="str">
        <f t="shared" si="210"/>
        <v>Matri Homoeo Hall (Dr. Sumon)</v>
      </c>
    </row>
    <row r="4425" spans="1:16" hidden="1">
      <c r="A4425" t="str">
        <f t="shared" si="208"/>
        <v>43-538</v>
      </c>
      <c r="B4425">
        <f t="shared" si="209"/>
        <v>43</v>
      </c>
      <c r="C4425">
        <v>538</v>
      </c>
      <c r="D4425" t="s">
        <v>17148</v>
      </c>
      <c r="E4425" t="s">
        <v>11860</v>
      </c>
      <c r="F4425">
        <v>11302</v>
      </c>
      <c r="G4425" t="s">
        <v>1163</v>
      </c>
      <c r="H4425">
        <v>1920729491</v>
      </c>
      <c r="I4425" t="s">
        <v>131</v>
      </c>
      <c r="J4425" t="s">
        <v>172</v>
      </c>
      <c r="K4425" t="s">
        <v>138</v>
      </c>
      <c r="L4425" t="s">
        <v>11845</v>
      </c>
      <c r="M4425" t="s">
        <v>11861</v>
      </c>
      <c r="P4425" s="31" t="str">
        <f t="shared" si="210"/>
        <v>Maya Homoeo (Dr.Gones)</v>
      </c>
    </row>
    <row r="4426" spans="1:16" hidden="1">
      <c r="A4426" t="str">
        <f t="shared" si="208"/>
        <v>44-538</v>
      </c>
      <c r="B4426">
        <f t="shared" si="209"/>
        <v>44</v>
      </c>
      <c r="C4426">
        <v>538</v>
      </c>
      <c r="D4426" t="s">
        <v>17148</v>
      </c>
      <c r="E4426" t="s">
        <v>8192</v>
      </c>
      <c r="F4426">
        <v>8553</v>
      </c>
      <c r="G4426" t="s">
        <v>8193</v>
      </c>
      <c r="H4426">
        <v>1718500485</v>
      </c>
      <c r="I4426" t="s">
        <v>131</v>
      </c>
      <c r="J4426" t="s">
        <v>172</v>
      </c>
      <c r="K4426" t="s">
        <v>138</v>
      </c>
      <c r="L4426" t="s">
        <v>8182</v>
      </c>
      <c r="M4426" t="s">
        <v>1867</v>
      </c>
      <c r="P4426" s="31" t="str">
        <f t="shared" si="210"/>
        <v>Mita Homoeo Phamacy (Dr. Narash Chandra)</v>
      </c>
    </row>
    <row r="4427" spans="1:16" hidden="1">
      <c r="A4427" t="str">
        <f t="shared" si="208"/>
        <v>45-538</v>
      </c>
      <c r="B4427">
        <f t="shared" si="209"/>
        <v>45</v>
      </c>
      <c r="C4427">
        <v>538</v>
      </c>
      <c r="D4427" t="s">
        <v>17148</v>
      </c>
      <c r="E4427" t="s">
        <v>14503</v>
      </c>
      <c r="F4427">
        <v>12516</v>
      </c>
      <c r="G4427" t="s">
        <v>14504</v>
      </c>
      <c r="H4427">
        <v>1765021478</v>
      </c>
      <c r="I4427" t="s">
        <v>131</v>
      </c>
      <c r="J4427" t="s">
        <v>397</v>
      </c>
      <c r="K4427" t="s">
        <v>152</v>
      </c>
      <c r="M4427" t="s">
        <v>14502</v>
      </c>
      <c r="P4427" s="31" t="str">
        <f t="shared" si="210"/>
        <v>Mohammodiya Daya Khana (Dr.Maylana Noman)</v>
      </c>
    </row>
    <row r="4428" spans="1:16" hidden="1">
      <c r="A4428" t="str">
        <f t="shared" si="208"/>
        <v>46-538</v>
      </c>
      <c r="B4428">
        <f t="shared" si="209"/>
        <v>46</v>
      </c>
      <c r="C4428">
        <v>538</v>
      </c>
      <c r="D4428" t="s">
        <v>17148</v>
      </c>
      <c r="E4428" t="s">
        <v>14463</v>
      </c>
      <c r="F4428">
        <v>12495</v>
      </c>
      <c r="G4428" t="s">
        <v>14464</v>
      </c>
      <c r="H4428">
        <v>1917857375</v>
      </c>
      <c r="I4428" t="s">
        <v>131</v>
      </c>
      <c r="J4428" t="s">
        <v>274</v>
      </c>
      <c r="K4428" t="s">
        <v>152</v>
      </c>
      <c r="M4428" t="s">
        <v>14454</v>
      </c>
      <c r="P4428" s="31" t="str">
        <f t="shared" si="210"/>
        <v>Mohammodiya Homoeo Hall (Dr.Abdul Kamal)</v>
      </c>
    </row>
    <row r="4429" spans="1:16" hidden="1">
      <c r="A4429" t="str">
        <f t="shared" si="208"/>
        <v>47-538</v>
      </c>
      <c r="B4429">
        <f t="shared" si="209"/>
        <v>47</v>
      </c>
      <c r="C4429">
        <v>538</v>
      </c>
      <c r="D4429" t="s">
        <v>17148</v>
      </c>
      <c r="E4429" t="s">
        <v>14491</v>
      </c>
      <c r="F4429">
        <v>12509</v>
      </c>
      <c r="G4429" t="s">
        <v>14492</v>
      </c>
      <c r="H4429">
        <v>1720568082</v>
      </c>
      <c r="I4429" t="s">
        <v>131</v>
      </c>
      <c r="J4429" t="s">
        <v>230</v>
      </c>
      <c r="K4429" t="s">
        <v>152</v>
      </c>
      <c r="M4429" t="s">
        <v>14480</v>
      </c>
      <c r="P4429" s="31" t="str">
        <f t="shared" si="210"/>
        <v>Monnan Homoeo Hall (Dr.Julfikor Ali)</v>
      </c>
    </row>
    <row r="4430" spans="1:16" hidden="1">
      <c r="A4430" t="str">
        <f t="shared" si="208"/>
        <v>48-538</v>
      </c>
      <c r="B4430">
        <f t="shared" si="209"/>
        <v>48</v>
      </c>
      <c r="C4430">
        <v>538</v>
      </c>
      <c r="D4430" t="s">
        <v>17148</v>
      </c>
      <c r="E4430" t="s">
        <v>11284</v>
      </c>
      <c r="F4430">
        <v>12203</v>
      </c>
      <c r="G4430" t="s">
        <v>13912</v>
      </c>
      <c r="H4430">
        <v>1944940877</v>
      </c>
      <c r="I4430">
        <v>0</v>
      </c>
      <c r="J4430">
        <v>0</v>
      </c>
      <c r="K4430" t="s">
        <v>138</v>
      </c>
      <c r="L4430" t="s">
        <v>13913</v>
      </c>
      <c r="M4430" t="s">
        <v>13913</v>
      </c>
      <c r="P4430" s="31" t="str">
        <f t="shared" si="210"/>
        <v>Mpo-Jarjes Alam-Naokhali (Self Stock)</v>
      </c>
    </row>
    <row r="4431" spans="1:16" hidden="1">
      <c r="A4431" t="str">
        <f t="shared" si="208"/>
        <v>49-538</v>
      </c>
      <c r="B4431">
        <f t="shared" si="209"/>
        <v>49</v>
      </c>
      <c r="C4431">
        <v>538</v>
      </c>
      <c r="D4431" t="s">
        <v>17148</v>
      </c>
      <c r="E4431" t="s">
        <v>8218</v>
      </c>
      <c r="F4431">
        <v>8571</v>
      </c>
      <c r="G4431" t="s">
        <v>6327</v>
      </c>
      <c r="H4431">
        <v>1782103013</v>
      </c>
      <c r="I4431" t="s">
        <v>131</v>
      </c>
      <c r="J4431" t="s">
        <v>274</v>
      </c>
      <c r="K4431" t="s">
        <v>152</v>
      </c>
      <c r="L4431" t="s">
        <v>8213</v>
      </c>
      <c r="M4431" t="s">
        <v>8213</v>
      </c>
      <c r="P4431" s="31" t="str">
        <f t="shared" si="210"/>
        <v>Nabila Homoeo Hall (Dr. Nur Alam)</v>
      </c>
    </row>
    <row r="4432" spans="1:16" hidden="1">
      <c r="A4432" t="str">
        <f t="shared" si="208"/>
        <v>50-538</v>
      </c>
      <c r="B4432">
        <f t="shared" si="209"/>
        <v>50</v>
      </c>
      <c r="C4432">
        <v>538</v>
      </c>
      <c r="D4432" t="s">
        <v>17148</v>
      </c>
      <c r="E4432" t="s">
        <v>11865</v>
      </c>
      <c r="F4432">
        <v>11306</v>
      </c>
      <c r="G4432" t="s">
        <v>11855</v>
      </c>
      <c r="H4432">
        <v>1911170533</v>
      </c>
      <c r="I4432" t="s">
        <v>131</v>
      </c>
      <c r="J4432" t="s">
        <v>172</v>
      </c>
      <c r="K4432" t="s">
        <v>138</v>
      </c>
      <c r="L4432" t="s">
        <v>11845</v>
      </c>
      <c r="M4432" t="s">
        <v>11845</v>
      </c>
      <c r="P4432" s="31" t="str">
        <f t="shared" si="210"/>
        <v>National Homoeo (Dr.Alauddin)</v>
      </c>
    </row>
    <row r="4433" spans="1:16" hidden="1">
      <c r="A4433" t="str">
        <f t="shared" si="208"/>
        <v>51-538</v>
      </c>
      <c r="B4433">
        <f t="shared" si="209"/>
        <v>51</v>
      </c>
      <c r="C4433">
        <v>538</v>
      </c>
      <c r="D4433" t="s">
        <v>17148</v>
      </c>
      <c r="E4433" t="s">
        <v>11854</v>
      </c>
      <c r="F4433">
        <v>11299</v>
      </c>
      <c r="G4433" t="s">
        <v>11855</v>
      </c>
      <c r="H4433">
        <v>1718112588</v>
      </c>
      <c r="I4433" t="s">
        <v>131</v>
      </c>
      <c r="J4433" t="s">
        <v>11772</v>
      </c>
      <c r="K4433" t="s">
        <v>152</v>
      </c>
      <c r="L4433" t="s">
        <v>11839</v>
      </c>
      <c r="M4433" t="s">
        <v>11856</v>
      </c>
      <c r="P4433" s="31" t="str">
        <f t="shared" si="210"/>
        <v>National Homoeo (Dr.Partho Majumdar )</v>
      </c>
    </row>
    <row r="4434" spans="1:16" hidden="1">
      <c r="A4434" t="str">
        <f t="shared" si="208"/>
        <v>52-538</v>
      </c>
      <c r="B4434">
        <f t="shared" si="209"/>
        <v>52</v>
      </c>
      <c r="C4434">
        <v>538</v>
      </c>
      <c r="D4434" t="s">
        <v>17148</v>
      </c>
      <c r="E4434" t="s">
        <v>8196</v>
      </c>
      <c r="F4434">
        <v>8557</v>
      </c>
      <c r="G4434" t="s">
        <v>8197</v>
      </c>
      <c r="H4434">
        <v>1715097967</v>
      </c>
      <c r="I4434" t="s">
        <v>131</v>
      </c>
      <c r="J4434" t="s">
        <v>397</v>
      </c>
      <c r="K4434" t="s">
        <v>152</v>
      </c>
      <c r="L4434" t="s">
        <v>8195</v>
      </c>
      <c r="M4434" t="s">
        <v>8198</v>
      </c>
      <c r="P4434" s="31" t="str">
        <f t="shared" si="210"/>
        <v>Navi Homoeo Hall (Dr. Golam Haidar)</v>
      </c>
    </row>
    <row r="4435" spans="1:16" hidden="1">
      <c r="A4435" t="str">
        <f t="shared" si="208"/>
        <v>53-538</v>
      </c>
      <c r="B4435">
        <f t="shared" si="209"/>
        <v>53</v>
      </c>
      <c r="C4435">
        <v>538</v>
      </c>
      <c r="D4435" t="s">
        <v>17148</v>
      </c>
      <c r="E4435" t="s">
        <v>8189</v>
      </c>
      <c r="F4435">
        <v>8551</v>
      </c>
      <c r="G4435" t="s">
        <v>8190</v>
      </c>
      <c r="H4435">
        <v>1829838805</v>
      </c>
      <c r="I4435" t="s">
        <v>131</v>
      </c>
      <c r="J4435" t="s">
        <v>172</v>
      </c>
      <c r="K4435" t="s">
        <v>152</v>
      </c>
      <c r="L4435" t="s">
        <v>8182</v>
      </c>
      <c r="M4435" t="s">
        <v>1867</v>
      </c>
      <c r="P4435" s="31" t="str">
        <f t="shared" si="210"/>
        <v>Nijum Homoeo Hall (Dr. Aleya Begum)</v>
      </c>
    </row>
    <row r="4436" spans="1:16" hidden="1">
      <c r="A4436" t="str">
        <f t="shared" si="208"/>
        <v>54-538</v>
      </c>
      <c r="B4436">
        <f t="shared" si="209"/>
        <v>54</v>
      </c>
      <c r="C4436">
        <v>538</v>
      </c>
      <c r="D4436" t="s">
        <v>17148</v>
      </c>
      <c r="E4436" t="s">
        <v>11831</v>
      </c>
      <c r="F4436">
        <v>11290</v>
      </c>
      <c r="G4436" t="s">
        <v>11832</v>
      </c>
      <c r="H4436">
        <v>1816186550</v>
      </c>
      <c r="I4436" t="s">
        <v>131</v>
      </c>
      <c r="J4436" t="s">
        <v>274</v>
      </c>
      <c r="K4436" t="s">
        <v>133</v>
      </c>
      <c r="L4436" t="s">
        <v>11833</v>
      </c>
      <c r="M4436" t="s">
        <v>11834</v>
      </c>
      <c r="P4436" s="31" t="str">
        <f t="shared" si="210"/>
        <v>Niramoy Homoeo (Dr.Homaon Kabir)</v>
      </c>
    </row>
    <row r="4437" spans="1:16" hidden="1">
      <c r="A4437" t="str">
        <f t="shared" si="208"/>
        <v>55-538</v>
      </c>
      <c r="B4437">
        <f t="shared" si="209"/>
        <v>55</v>
      </c>
      <c r="C4437">
        <v>538</v>
      </c>
      <c r="D4437" t="s">
        <v>17148</v>
      </c>
      <c r="E4437" t="s">
        <v>8041</v>
      </c>
      <c r="F4437">
        <v>8559</v>
      </c>
      <c r="G4437" t="s">
        <v>144</v>
      </c>
      <c r="H4437">
        <v>1882802856</v>
      </c>
      <c r="I4437" t="s">
        <v>131</v>
      </c>
      <c r="J4437" t="s">
        <v>397</v>
      </c>
      <c r="K4437" t="s">
        <v>152</v>
      </c>
      <c r="L4437" t="s">
        <v>8195</v>
      </c>
      <c r="M4437" t="s">
        <v>8198</v>
      </c>
      <c r="P4437" s="31" t="str">
        <f t="shared" si="210"/>
        <v>Niramoy Homoeo Hall (Dr. Nazrul Islam)</v>
      </c>
    </row>
    <row r="4438" spans="1:16" hidden="1">
      <c r="A4438" t="str">
        <f t="shared" si="208"/>
        <v>56-538</v>
      </c>
      <c r="B4438">
        <f t="shared" si="209"/>
        <v>56</v>
      </c>
      <c r="C4438">
        <v>538</v>
      </c>
      <c r="D4438" t="s">
        <v>17148</v>
      </c>
      <c r="E4438" t="s">
        <v>11852</v>
      </c>
      <c r="F4438">
        <v>11298</v>
      </c>
      <c r="G4438" t="s">
        <v>11853</v>
      </c>
      <c r="H4438">
        <v>1715097967</v>
      </c>
      <c r="I4438" t="s">
        <v>131</v>
      </c>
      <c r="J4438" t="s">
        <v>10895</v>
      </c>
      <c r="K4438" t="s">
        <v>152</v>
      </c>
      <c r="L4438" t="s">
        <v>11839</v>
      </c>
      <c r="M4438" t="s">
        <v>19113</v>
      </c>
      <c r="P4438" s="31" t="str">
        <f t="shared" si="210"/>
        <v>Nobi Hmoro (Dr.Md Ribel)</v>
      </c>
    </row>
    <row r="4439" spans="1:16" hidden="1">
      <c r="A4439" t="str">
        <f t="shared" si="208"/>
        <v>57-538</v>
      </c>
      <c r="B4439">
        <f t="shared" si="209"/>
        <v>57</v>
      </c>
      <c r="C4439">
        <v>538</v>
      </c>
      <c r="D4439" t="s">
        <v>17148</v>
      </c>
      <c r="E4439" t="s">
        <v>11841</v>
      </c>
      <c r="F4439">
        <v>11293</v>
      </c>
      <c r="G4439" t="s">
        <v>11842</v>
      </c>
      <c r="H4439">
        <v>1820910510</v>
      </c>
      <c r="I4439" t="s">
        <v>131</v>
      </c>
      <c r="J4439" t="s">
        <v>10912</v>
      </c>
      <c r="K4439" t="s">
        <v>152</v>
      </c>
      <c r="L4439" t="s">
        <v>11839</v>
      </c>
      <c r="M4439" t="s">
        <v>11840</v>
      </c>
      <c r="N4439" t="s">
        <v>756</v>
      </c>
      <c r="P4439" s="31" t="str">
        <f t="shared" si="210"/>
        <v>Othoi Homoeo (Dr.Razib)</v>
      </c>
    </row>
    <row r="4440" spans="1:16" hidden="1">
      <c r="A4440" t="str">
        <f t="shared" si="208"/>
        <v>58-538</v>
      </c>
      <c r="B4440">
        <f t="shared" si="209"/>
        <v>58</v>
      </c>
      <c r="C4440">
        <v>538</v>
      </c>
      <c r="D4440" t="s">
        <v>17148</v>
      </c>
      <c r="E4440" t="s">
        <v>14465</v>
      </c>
      <c r="F4440">
        <v>12496</v>
      </c>
      <c r="G4440" t="s">
        <v>4085</v>
      </c>
      <c r="H4440">
        <v>1816671927</v>
      </c>
      <c r="I4440" t="s">
        <v>131</v>
      </c>
      <c r="J4440" t="s">
        <v>274</v>
      </c>
      <c r="K4440" t="s">
        <v>152</v>
      </c>
      <c r="M4440" t="s">
        <v>14466</v>
      </c>
      <c r="P4440" s="31" t="str">
        <f t="shared" si="210"/>
        <v>Popi Homoeo Hall (Dr.Bikroy Sarkar)</v>
      </c>
    </row>
    <row r="4441" spans="1:16" hidden="1">
      <c r="A4441" t="str">
        <f t="shared" si="208"/>
        <v>59-538</v>
      </c>
      <c r="B4441">
        <f t="shared" si="209"/>
        <v>59</v>
      </c>
      <c r="C4441">
        <v>538</v>
      </c>
      <c r="D4441" t="s">
        <v>17148</v>
      </c>
      <c r="E4441" t="s">
        <v>11871</v>
      </c>
      <c r="F4441">
        <v>11309</v>
      </c>
      <c r="G4441" t="s">
        <v>11872</v>
      </c>
      <c r="H4441">
        <v>1965990309</v>
      </c>
      <c r="I4441" t="s">
        <v>131</v>
      </c>
      <c r="J4441" t="s">
        <v>274</v>
      </c>
      <c r="K4441" t="s">
        <v>152</v>
      </c>
      <c r="L4441" t="s">
        <v>11833</v>
      </c>
      <c r="M4441" t="s">
        <v>11873</v>
      </c>
      <c r="P4441" s="31" t="str">
        <f t="shared" si="210"/>
        <v>R K Homoeo (Dr.Kingkor Acharjo)</v>
      </c>
    </row>
    <row r="4442" spans="1:16" hidden="1">
      <c r="A4442" t="str">
        <f t="shared" si="208"/>
        <v>60-538</v>
      </c>
      <c r="B4442">
        <f t="shared" si="209"/>
        <v>60</v>
      </c>
      <c r="C4442">
        <v>538</v>
      </c>
      <c r="D4442" t="s">
        <v>17148</v>
      </c>
      <c r="E4442" t="s">
        <v>8210</v>
      </c>
      <c r="F4442">
        <v>8567</v>
      </c>
      <c r="G4442" t="s">
        <v>8211</v>
      </c>
      <c r="H4442">
        <v>1783995305</v>
      </c>
      <c r="I4442" t="s">
        <v>8212</v>
      </c>
      <c r="J4442" t="s">
        <v>274</v>
      </c>
      <c r="K4442" t="s">
        <v>133</v>
      </c>
      <c r="L4442" t="s">
        <v>8213</v>
      </c>
      <c r="M4442" t="s">
        <v>8214</v>
      </c>
      <c r="P4442" s="31" t="str">
        <f t="shared" si="210"/>
        <v>R K Homoeo Hall (Dr. Kinkar Acharjo)</v>
      </c>
    </row>
    <row r="4443" spans="1:16" hidden="1">
      <c r="A4443" t="str">
        <f t="shared" si="208"/>
        <v>61-538</v>
      </c>
      <c r="B4443">
        <f t="shared" si="209"/>
        <v>61</v>
      </c>
      <c r="C4443">
        <v>538</v>
      </c>
      <c r="D4443" t="s">
        <v>17148</v>
      </c>
      <c r="E4443" t="s">
        <v>8181</v>
      </c>
      <c r="F4443">
        <v>8545</v>
      </c>
      <c r="G4443" t="s">
        <v>2372</v>
      </c>
      <c r="H4443">
        <v>1712023061</v>
      </c>
      <c r="I4443" t="s">
        <v>131</v>
      </c>
      <c r="J4443" t="s">
        <v>132</v>
      </c>
      <c r="K4443" t="s">
        <v>152</v>
      </c>
      <c r="L4443" t="s">
        <v>8182</v>
      </c>
      <c r="M4443" t="s">
        <v>8183</v>
      </c>
      <c r="P4443" s="31" t="str">
        <f t="shared" si="210"/>
        <v>Rahat Homoeo Hall (Dr. Shahad)</v>
      </c>
    </row>
    <row r="4444" spans="1:16" hidden="1">
      <c r="A4444" t="str">
        <f t="shared" si="208"/>
        <v>62-538</v>
      </c>
      <c r="B4444">
        <f t="shared" si="209"/>
        <v>62</v>
      </c>
      <c r="C4444">
        <v>538</v>
      </c>
      <c r="D4444" t="s">
        <v>17148</v>
      </c>
      <c r="E4444" t="s">
        <v>9262</v>
      </c>
      <c r="F4444">
        <v>11291</v>
      </c>
      <c r="G4444" t="s">
        <v>11835</v>
      </c>
      <c r="H4444">
        <v>1917656555</v>
      </c>
      <c r="I4444" t="s">
        <v>131</v>
      </c>
      <c r="J4444" t="s">
        <v>274</v>
      </c>
      <c r="K4444" t="s">
        <v>133</v>
      </c>
      <c r="L4444" t="s">
        <v>11833</v>
      </c>
      <c r="M4444" t="s">
        <v>11836</v>
      </c>
      <c r="P4444" s="31" t="str">
        <f t="shared" si="210"/>
        <v>Rahmania Homoeo (Dr.Hafizur Rahman)</v>
      </c>
    </row>
    <row r="4445" spans="1:16" hidden="1">
      <c r="A4445" t="str">
        <f t="shared" si="208"/>
        <v>63-538</v>
      </c>
      <c r="B4445">
        <f t="shared" si="209"/>
        <v>63</v>
      </c>
      <c r="C4445">
        <v>538</v>
      </c>
      <c r="D4445" t="s">
        <v>17148</v>
      </c>
      <c r="E4445" t="s">
        <v>14455</v>
      </c>
      <c r="F4445">
        <v>12489</v>
      </c>
      <c r="G4445" t="s">
        <v>4205</v>
      </c>
      <c r="H4445">
        <v>1814746559</v>
      </c>
      <c r="I4445" t="s">
        <v>131</v>
      </c>
      <c r="J4445" t="s">
        <v>274</v>
      </c>
      <c r="K4445" t="s">
        <v>152</v>
      </c>
      <c r="M4445" t="s">
        <v>14454</v>
      </c>
      <c r="P4445" s="31" t="str">
        <f t="shared" si="210"/>
        <v>Ridoy Homoeo Hall (Dr.Soriyat Ullha)</v>
      </c>
    </row>
    <row r="4446" spans="1:16" hidden="1">
      <c r="A4446" t="str">
        <f t="shared" si="208"/>
        <v>64-538</v>
      </c>
      <c r="B4446">
        <f t="shared" si="209"/>
        <v>64</v>
      </c>
      <c r="C4446">
        <v>538</v>
      </c>
      <c r="D4446" t="s">
        <v>17148</v>
      </c>
      <c r="E4446" t="s">
        <v>8201</v>
      </c>
      <c r="F4446">
        <v>8561</v>
      </c>
      <c r="G4446" t="s">
        <v>3358</v>
      </c>
      <c r="H4446">
        <v>1819174965</v>
      </c>
      <c r="I4446" t="s">
        <v>381</v>
      </c>
      <c r="J4446" t="s">
        <v>397</v>
      </c>
      <c r="K4446" t="s">
        <v>152</v>
      </c>
      <c r="L4446" t="s">
        <v>8195</v>
      </c>
      <c r="M4446" t="s">
        <v>8195</v>
      </c>
      <c r="P4446" s="31" t="str">
        <f t="shared" si="210"/>
        <v>Ripon Homoeo Hall (Dr. Ripon Kumar)</v>
      </c>
    </row>
    <row r="4447" spans="1:16" hidden="1">
      <c r="A4447" t="str">
        <f t="shared" si="208"/>
        <v>65-538</v>
      </c>
      <c r="B4447">
        <f t="shared" si="209"/>
        <v>65</v>
      </c>
      <c r="C4447">
        <v>538</v>
      </c>
      <c r="D4447" t="s">
        <v>17148</v>
      </c>
      <c r="E4447" t="s">
        <v>14456</v>
      </c>
      <c r="F4447">
        <v>12490</v>
      </c>
      <c r="G4447" t="s">
        <v>11778</v>
      </c>
      <c r="H4447">
        <v>1712409317</v>
      </c>
      <c r="I4447" t="s">
        <v>131</v>
      </c>
      <c r="J4447" t="s">
        <v>274</v>
      </c>
      <c r="K4447" t="s">
        <v>152</v>
      </c>
      <c r="M4447" t="s">
        <v>14454</v>
      </c>
      <c r="P4447" s="31" t="str">
        <f t="shared" si="210"/>
        <v>Rofiq Homoeo Hall (Dr.Jahidullaha)</v>
      </c>
    </row>
    <row r="4448" spans="1:16" hidden="1">
      <c r="A4448" t="str">
        <f t="shared" si="208"/>
        <v>66-538</v>
      </c>
      <c r="B4448">
        <f t="shared" si="209"/>
        <v>66</v>
      </c>
      <c r="C4448">
        <v>538</v>
      </c>
      <c r="D4448" t="s">
        <v>17148</v>
      </c>
      <c r="E4448" t="s">
        <v>2565</v>
      </c>
      <c r="F4448">
        <v>8548</v>
      </c>
      <c r="G4448" t="s">
        <v>502</v>
      </c>
      <c r="H4448">
        <v>1718855770</v>
      </c>
      <c r="I4448" t="s">
        <v>131</v>
      </c>
      <c r="J4448" t="s">
        <v>132</v>
      </c>
      <c r="K4448" t="s">
        <v>138</v>
      </c>
      <c r="L4448" t="s">
        <v>1359</v>
      </c>
      <c r="M4448" t="s">
        <v>8187</v>
      </c>
      <c r="P4448" s="31" t="str">
        <f t="shared" si="210"/>
        <v>Safa Homoeo Hall (Dr. Hanif)</v>
      </c>
    </row>
    <row r="4449" spans="1:16" hidden="1">
      <c r="A4449" t="str">
        <f t="shared" si="208"/>
        <v>67-538</v>
      </c>
      <c r="B4449">
        <f t="shared" si="209"/>
        <v>67</v>
      </c>
      <c r="C4449">
        <v>538</v>
      </c>
      <c r="D4449" t="s">
        <v>17148</v>
      </c>
      <c r="E4449" t="s">
        <v>14485</v>
      </c>
      <c r="F4449">
        <v>12505</v>
      </c>
      <c r="G4449" t="s">
        <v>6918</v>
      </c>
      <c r="H4449">
        <v>1714318209</v>
      </c>
      <c r="I4449" t="s">
        <v>131</v>
      </c>
      <c r="J4449" t="s">
        <v>230</v>
      </c>
      <c r="K4449" t="s">
        <v>152</v>
      </c>
      <c r="M4449" t="s">
        <v>14480</v>
      </c>
      <c r="N4449" t="s">
        <v>13789</v>
      </c>
      <c r="P4449" s="31" t="str">
        <f t="shared" si="210"/>
        <v>Saha Homoeo Hall (Dr.Bikash Ronjon Saha)</v>
      </c>
    </row>
    <row r="4450" spans="1:16" hidden="1">
      <c r="A4450" t="str">
        <f t="shared" si="208"/>
        <v>68-538</v>
      </c>
      <c r="B4450">
        <f t="shared" si="209"/>
        <v>68</v>
      </c>
      <c r="C4450">
        <v>538</v>
      </c>
      <c r="D4450" t="s">
        <v>17148</v>
      </c>
      <c r="E4450" t="s">
        <v>14470</v>
      </c>
      <c r="F4450">
        <v>12498</v>
      </c>
      <c r="G4450" t="s">
        <v>328</v>
      </c>
      <c r="H4450">
        <v>1530893220</v>
      </c>
      <c r="I4450" t="s">
        <v>131</v>
      </c>
      <c r="J4450" t="s">
        <v>274</v>
      </c>
      <c r="K4450" t="s">
        <v>152</v>
      </c>
      <c r="M4450" t="s">
        <v>14469</v>
      </c>
      <c r="P4450" s="31" t="str">
        <f t="shared" si="210"/>
        <v>Sarkar Homoeo Hall (Dr.Kamal Uddin)</v>
      </c>
    </row>
    <row r="4451" spans="1:16" hidden="1">
      <c r="A4451" t="str">
        <f t="shared" si="208"/>
        <v>69-538</v>
      </c>
      <c r="B4451">
        <f t="shared" si="209"/>
        <v>69</v>
      </c>
      <c r="C4451">
        <v>538</v>
      </c>
      <c r="D4451" t="s">
        <v>17148</v>
      </c>
      <c r="E4451" t="s">
        <v>11843</v>
      </c>
      <c r="F4451">
        <v>11294</v>
      </c>
      <c r="G4451" t="s">
        <v>11844</v>
      </c>
      <c r="H4451">
        <v>1718855770</v>
      </c>
      <c r="I4451" t="s">
        <v>131</v>
      </c>
      <c r="J4451" t="s">
        <v>172</v>
      </c>
      <c r="K4451" t="s">
        <v>138</v>
      </c>
      <c r="L4451" t="s">
        <v>11845</v>
      </c>
      <c r="M4451" t="s">
        <v>11846</v>
      </c>
      <c r="P4451" s="31" t="str">
        <f t="shared" si="210"/>
        <v>Sefa Homoeo (Dr.Hanif Patwary )</v>
      </c>
    </row>
    <row r="4452" spans="1:16" hidden="1">
      <c r="A4452" t="str">
        <f t="shared" si="208"/>
        <v>70-538</v>
      </c>
      <c r="B4452">
        <f t="shared" si="209"/>
        <v>70</v>
      </c>
      <c r="C4452">
        <v>538</v>
      </c>
      <c r="D4452" t="s">
        <v>17148</v>
      </c>
      <c r="E4452" t="s">
        <v>3546</v>
      </c>
      <c r="F4452">
        <v>11301</v>
      </c>
      <c r="G4452" t="s">
        <v>11844</v>
      </c>
      <c r="H4452">
        <v>1814961704</v>
      </c>
      <c r="I4452" t="s">
        <v>131</v>
      </c>
      <c r="J4452" t="s">
        <v>11772</v>
      </c>
      <c r="K4452" t="s">
        <v>152</v>
      </c>
      <c r="L4452" t="s">
        <v>11833</v>
      </c>
      <c r="M4452" t="s">
        <v>11859</v>
      </c>
      <c r="P4452" s="31" t="str">
        <f t="shared" si="210"/>
        <v>Sefa Homoeo (Dr.Saiful Islam)</v>
      </c>
    </row>
    <row r="4453" spans="1:16" hidden="1">
      <c r="A4453" t="str">
        <f t="shared" si="208"/>
        <v>71-538</v>
      </c>
      <c r="B4453">
        <f t="shared" si="209"/>
        <v>71</v>
      </c>
      <c r="C4453">
        <v>538</v>
      </c>
      <c r="D4453" t="s">
        <v>17148</v>
      </c>
      <c r="E4453" t="s">
        <v>14471</v>
      </c>
      <c r="F4453">
        <v>12499</v>
      </c>
      <c r="G4453" t="s">
        <v>199</v>
      </c>
      <c r="H4453">
        <v>1873921781</v>
      </c>
      <c r="I4453" t="s">
        <v>131</v>
      </c>
      <c r="J4453" t="s">
        <v>274</v>
      </c>
      <c r="K4453" t="s">
        <v>152</v>
      </c>
      <c r="M4453" t="s">
        <v>14469</v>
      </c>
      <c r="P4453" s="31" t="str">
        <f t="shared" si="210"/>
        <v>Sefa Homoeo Hall (Dr.Mizanur Rahaman)</v>
      </c>
    </row>
    <row r="4454" spans="1:16" hidden="1">
      <c r="A4454" t="str">
        <f t="shared" si="208"/>
        <v>72-538</v>
      </c>
      <c r="B4454">
        <f t="shared" si="209"/>
        <v>72</v>
      </c>
      <c r="C4454">
        <v>538</v>
      </c>
      <c r="D4454" t="s">
        <v>17148</v>
      </c>
      <c r="E4454" t="s">
        <v>5591</v>
      </c>
      <c r="F4454">
        <v>8555</v>
      </c>
      <c r="G4454" t="s">
        <v>8194</v>
      </c>
      <c r="H4454">
        <v>1918471586</v>
      </c>
      <c r="I4454" t="s">
        <v>131</v>
      </c>
      <c r="J4454" t="s">
        <v>397</v>
      </c>
      <c r="K4454" t="s">
        <v>152</v>
      </c>
      <c r="L4454" t="s">
        <v>8195</v>
      </c>
      <c r="M4454" t="s">
        <v>8195</v>
      </c>
      <c r="P4454" s="31" t="str">
        <f t="shared" si="210"/>
        <v>Senbag Homoeo Hall (Dr. Rajib)</v>
      </c>
    </row>
    <row r="4455" spans="1:16" hidden="1">
      <c r="A4455" t="str">
        <f t="shared" si="208"/>
        <v>73-538</v>
      </c>
      <c r="B4455">
        <f t="shared" si="209"/>
        <v>73</v>
      </c>
      <c r="C4455">
        <v>538</v>
      </c>
      <c r="D4455" t="s">
        <v>17148</v>
      </c>
      <c r="E4455" t="s">
        <v>14496</v>
      </c>
      <c r="F4455">
        <v>12512</v>
      </c>
      <c r="G4455" t="s">
        <v>14497</v>
      </c>
      <c r="H4455">
        <v>1833498105</v>
      </c>
      <c r="I4455" t="s">
        <v>131</v>
      </c>
      <c r="J4455" t="s">
        <v>230</v>
      </c>
      <c r="K4455" t="s">
        <v>152</v>
      </c>
      <c r="M4455" t="s">
        <v>14480</v>
      </c>
      <c r="P4455" s="31" t="str">
        <f t="shared" si="210"/>
        <v>Setaru Homoeo Hall (Dr.Abdul Noman)</v>
      </c>
    </row>
    <row r="4456" spans="1:16" hidden="1">
      <c r="A4456" t="str">
        <f t="shared" si="208"/>
        <v>74-538</v>
      </c>
      <c r="B4456">
        <f t="shared" si="209"/>
        <v>74</v>
      </c>
      <c r="C4456">
        <v>538</v>
      </c>
      <c r="D4456" t="s">
        <v>17148</v>
      </c>
      <c r="E4456" t="s">
        <v>8203</v>
      </c>
      <c r="F4456">
        <v>8563</v>
      </c>
      <c r="G4456" t="s">
        <v>8204</v>
      </c>
      <c r="H4456">
        <v>1814408364</v>
      </c>
      <c r="I4456" t="s">
        <v>131</v>
      </c>
      <c r="J4456" t="s">
        <v>230</v>
      </c>
      <c r="K4456" t="s">
        <v>152</v>
      </c>
      <c r="L4456" t="s">
        <v>8202</v>
      </c>
      <c r="M4456" t="s">
        <v>8202</v>
      </c>
      <c r="P4456" s="31" t="str">
        <f t="shared" si="210"/>
        <v>Shafait Homoeo Hall (Dr. Shafait Ullah)</v>
      </c>
    </row>
    <row r="4457" spans="1:16" hidden="1">
      <c r="A4457" t="str">
        <f t="shared" si="208"/>
        <v>75-538</v>
      </c>
      <c r="B4457">
        <f t="shared" si="209"/>
        <v>75</v>
      </c>
      <c r="C4457">
        <v>538</v>
      </c>
      <c r="D4457" t="s">
        <v>17148</v>
      </c>
      <c r="E4457" t="s">
        <v>14459</v>
      </c>
      <c r="F4457">
        <v>12493</v>
      </c>
      <c r="G4457" t="s">
        <v>14460</v>
      </c>
      <c r="H4457">
        <v>1840288800</v>
      </c>
      <c r="I4457" t="s">
        <v>131</v>
      </c>
      <c r="J4457" t="s">
        <v>274</v>
      </c>
      <c r="K4457" t="s">
        <v>152</v>
      </c>
      <c r="M4457" t="s">
        <v>14454</v>
      </c>
      <c r="P4457" s="31" t="str">
        <f t="shared" si="210"/>
        <v>Siridurga Homoeo Hall (Dr.Jogodis)</v>
      </c>
    </row>
    <row r="4458" spans="1:16" hidden="1">
      <c r="A4458" t="str">
        <f t="shared" si="208"/>
        <v>76-538</v>
      </c>
      <c r="B4458">
        <f t="shared" si="209"/>
        <v>76</v>
      </c>
      <c r="C4458">
        <v>538</v>
      </c>
      <c r="D4458" t="s">
        <v>17148</v>
      </c>
      <c r="E4458" t="s">
        <v>11868</v>
      </c>
      <c r="F4458">
        <v>11308</v>
      </c>
      <c r="G4458" t="s">
        <v>11869</v>
      </c>
      <c r="H4458">
        <v>1743939053</v>
      </c>
      <c r="I4458" t="s">
        <v>131</v>
      </c>
      <c r="J4458" t="s">
        <v>274</v>
      </c>
      <c r="K4458" t="s">
        <v>152</v>
      </c>
      <c r="L4458" t="s">
        <v>11833</v>
      </c>
      <c r="M4458" t="s">
        <v>11870</v>
      </c>
      <c r="P4458" s="31" t="str">
        <f t="shared" si="210"/>
        <v>Sree Devi Homoeo (Dr.Anil Chandra Majumdar)</v>
      </c>
    </row>
    <row r="4459" spans="1:16" hidden="1">
      <c r="A4459" t="str">
        <f t="shared" si="208"/>
        <v>77-538</v>
      </c>
      <c r="B4459">
        <f t="shared" si="209"/>
        <v>77</v>
      </c>
      <c r="C4459">
        <v>538</v>
      </c>
      <c r="D4459" t="s">
        <v>17148</v>
      </c>
      <c r="E4459" t="s">
        <v>8205</v>
      </c>
      <c r="F4459">
        <v>8565</v>
      </c>
      <c r="G4459" t="s">
        <v>8206</v>
      </c>
      <c r="H4459">
        <v>1718008517</v>
      </c>
      <c r="I4459" t="s">
        <v>131</v>
      </c>
      <c r="J4459" t="s">
        <v>230</v>
      </c>
      <c r="K4459" t="s">
        <v>138</v>
      </c>
      <c r="L4459" t="s">
        <v>8195</v>
      </c>
      <c r="M4459" t="s">
        <v>8207</v>
      </c>
      <c r="P4459" s="31" t="str">
        <f t="shared" si="210"/>
        <v>Sree Hari Homoeo Hall (Dr. Komod)</v>
      </c>
    </row>
    <row r="4460" spans="1:16" hidden="1">
      <c r="A4460" t="str">
        <f t="shared" si="208"/>
        <v>78-538</v>
      </c>
      <c r="B4460">
        <f t="shared" si="209"/>
        <v>78</v>
      </c>
      <c r="C4460">
        <v>538</v>
      </c>
      <c r="D4460" t="s">
        <v>17148</v>
      </c>
      <c r="E4460" t="s">
        <v>11874</v>
      </c>
      <c r="F4460">
        <v>11310</v>
      </c>
      <c r="G4460" t="s">
        <v>11875</v>
      </c>
      <c r="H4460">
        <v>1740583509</v>
      </c>
      <c r="I4460" t="s">
        <v>131</v>
      </c>
      <c r="J4460" t="s">
        <v>274</v>
      </c>
      <c r="K4460" t="s">
        <v>138</v>
      </c>
      <c r="L4460" t="s">
        <v>11833</v>
      </c>
      <c r="M4460" t="s">
        <v>11836</v>
      </c>
      <c r="P4460" s="31" t="str">
        <f t="shared" si="210"/>
        <v>Sumita Homoeo (Dr.Sobita Rani Das)</v>
      </c>
    </row>
    <row r="4461" spans="1:16" hidden="1">
      <c r="A4461" t="str">
        <f t="shared" si="208"/>
        <v>79-538</v>
      </c>
      <c r="B4461">
        <f t="shared" si="209"/>
        <v>79</v>
      </c>
      <c r="C4461">
        <v>538</v>
      </c>
      <c r="D4461" t="s">
        <v>17148</v>
      </c>
      <c r="E4461" t="s">
        <v>1042</v>
      </c>
      <c r="F4461">
        <v>8550</v>
      </c>
      <c r="G4461" t="s">
        <v>8188</v>
      </c>
      <c r="H4461">
        <v>1718467113</v>
      </c>
      <c r="I4461" t="s">
        <v>131</v>
      </c>
      <c r="J4461" t="s">
        <v>172</v>
      </c>
      <c r="K4461" t="s">
        <v>152</v>
      </c>
      <c r="L4461" t="s">
        <v>8182</v>
      </c>
      <c r="M4461" t="s">
        <v>1867</v>
      </c>
      <c r="P4461" s="31" t="str">
        <f t="shared" si="210"/>
        <v>Taj Homoeo Complex (Dr. Nurul Amin)</v>
      </c>
    </row>
    <row r="4462" spans="1:16" hidden="1">
      <c r="A4462" t="str">
        <f t="shared" si="208"/>
        <v>80-538</v>
      </c>
      <c r="B4462">
        <f t="shared" si="209"/>
        <v>80</v>
      </c>
      <c r="C4462">
        <v>538</v>
      </c>
      <c r="D4462" t="s">
        <v>17148</v>
      </c>
      <c r="E4462" t="s">
        <v>11865</v>
      </c>
      <c r="F4462">
        <v>11304</v>
      </c>
      <c r="G4462" t="s">
        <v>11866</v>
      </c>
      <c r="H4462">
        <v>1834645033</v>
      </c>
      <c r="I4462" t="s">
        <v>131</v>
      </c>
      <c r="J4462" t="s">
        <v>172</v>
      </c>
      <c r="K4462" t="s">
        <v>152</v>
      </c>
      <c r="L4462" t="s">
        <v>11845</v>
      </c>
      <c r="M4462" t="s">
        <v>11864</v>
      </c>
      <c r="P4462" s="31" t="str">
        <f t="shared" si="210"/>
        <v>Tamanna Homoeo (Dr.Alauddin)</v>
      </c>
    </row>
    <row r="4463" spans="1:16" hidden="1">
      <c r="A4463" t="str">
        <f t="shared" si="208"/>
        <v>81-538</v>
      </c>
      <c r="B4463">
        <f t="shared" si="209"/>
        <v>81</v>
      </c>
      <c r="C4463">
        <v>538</v>
      </c>
      <c r="D4463" t="s">
        <v>17148</v>
      </c>
      <c r="E4463" t="s">
        <v>8184</v>
      </c>
      <c r="F4463">
        <v>8546</v>
      </c>
      <c r="G4463" t="s">
        <v>8185</v>
      </c>
      <c r="H4463">
        <v>1911170533</v>
      </c>
      <c r="I4463" t="s">
        <v>131</v>
      </c>
      <c r="J4463" t="s">
        <v>132</v>
      </c>
      <c r="K4463" t="s">
        <v>152</v>
      </c>
      <c r="L4463" t="s">
        <v>1359</v>
      </c>
      <c r="M4463" t="s">
        <v>8186</v>
      </c>
      <c r="P4463" s="31" t="str">
        <f t="shared" si="210"/>
        <v>The National Homoeo (Dr. Alauddin Sakar)</v>
      </c>
    </row>
    <row r="4464" spans="1:16" hidden="1">
      <c r="A4464" t="str">
        <f t="shared" si="208"/>
        <v>82-538</v>
      </c>
      <c r="B4464">
        <f t="shared" si="209"/>
        <v>82</v>
      </c>
      <c r="C4464">
        <v>538</v>
      </c>
      <c r="D4464" t="s">
        <v>17148</v>
      </c>
      <c r="E4464" t="s">
        <v>11867</v>
      </c>
      <c r="F4464">
        <v>11305</v>
      </c>
      <c r="G4464" t="s">
        <v>8185</v>
      </c>
      <c r="H4464">
        <v>1554321520</v>
      </c>
      <c r="I4464" t="s">
        <v>131</v>
      </c>
      <c r="J4464" t="s">
        <v>172</v>
      </c>
      <c r="K4464" t="s">
        <v>138</v>
      </c>
      <c r="L4464" t="s">
        <v>11845</v>
      </c>
      <c r="M4464" t="s">
        <v>11845</v>
      </c>
      <c r="P4464" s="31" t="str">
        <f t="shared" si="210"/>
        <v>The National Homoeo (Dr.Jashim Uddin)</v>
      </c>
    </row>
    <row r="4465" spans="1:16" hidden="1">
      <c r="A4465" t="str">
        <f t="shared" si="208"/>
        <v>83-538</v>
      </c>
      <c r="B4465">
        <f t="shared" si="209"/>
        <v>83</v>
      </c>
      <c r="C4465">
        <v>538</v>
      </c>
      <c r="D4465" t="s">
        <v>17148</v>
      </c>
      <c r="E4465" t="s">
        <v>11857</v>
      </c>
      <c r="F4465">
        <v>11300</v>
      </c>
      <c r="G4465" t="s">
        <v>11858</v>
      </c>
      <c r="H4465">
        <v>1717741516</v>
      </c>
      <c r="I4465" t="s">
        <v>131</v>
      </c>
      <c r="J4465" t="s">
        <v>11772</v>
      </c>
      <c r="K4465" t="s">
        <v>152</v>
      </c>
      <c r="L4465" t="s">
        <v>11839</v>
      </c>
      <c r="M4465" t="s">
        <v>11856</v>
      </c>
      <c r="P4465" s="31" t="str">
        <f t="shared" si="210"/>
        <v>Usha Homoeo (Dr.Jointra Majumdar )</v>
      </c>
    </row>
    <row r="4466" spans="1:16" hidden="1">
      <c r="A4466" t="str">
        <f t="shared" si="208"/>
        <v>84-538</v>
      </c>
      <c r="B4466">
        <f t="shared" si="209"/>
        <v>84</v>
      </c>
      <c r="C4466">
        <v>538</v>
      </c>
      <c r="D4466" t="s">
        <v>17148</v>
      </c>
      <c r="E4466" t="s">
        <v>14467</v>
      </c>
      <c r="F4466">
        <v>12497</v>
      </c>
      <c r="G4466" t="s">
        <v>14468</v>
      </c>
      <c r="H4466">
        <v>1917846321</v>
      </c>
      <c r="I4466" t="s">
        <v>131</v>
      </c>
      <c r="J4466" t="s">
        <v>274</v>
      </c>
      <c r="K4466" t="s">
        <v>152</v>
      </c>
      <c r="M4466" t="s">
        <v>14469</v>
      </c>
      <c r="P4466" s="31" t="str">
        <f t="shared" si="210"/>
        <v>Vuya Homoeo Hall (Dr.Abul Kasem)</v>
      </c>
    </row>
    <row r="4467" spans="1:16" hidden="1">
      <c r="A4467" t="str">
        <f t="shared" si="208"/>
        <v>1-539</v>
      </c>
      <c r="B4467">
        <f t="shared" si="209"/>
        <v>1</v>
      </c>
      <c r="C4467">
        <v>539</v>
      </c>
      <c r="D4467" t="s">
        <v>18051</v>
      </c>
      <c r="E4467" t="s">
        <v>7584</v>
      </c>
      <c r="F4467">
        <v>14227</v>
      </c>
      <c r="G4467" t="s">
        <v>276</v>
      </c>
      <c r="H4467">
        <v>1716243180</v>
      </c>
      <c r="I4467" t="s">
        <v>1311</v>
      </c>
      <c r="J4467" t="s">
        <v>172</v>
      </c>
      <c r="K4467" t="s">
        <v>152</v>
      </c>
      <c r="L4467">
        <v>0</v>
      </c>
      <c r="M4467" t="s">
        <v>7585</v>
      </c>
      <c r="P4467" s="31" t="str">
        <f t="shared" si="210"/>
        <v>Abdullah Homoeo Hall (Dr. Mahmudul Jaman)</v>
      </c>
    </row>
    <row r="4468" spans="1:16" hidden="1">
      <c r="A4468" t="str">
        <f t="shared" si="208"/>
        <v>2-539</v>
      </c>
      <c r="B4468">
        <f t="shared" si="209"/>
        <v>2</v>
      </c>
      <c r="C4468">
        <v>539</v>
      </c>
      <c r="D4468" t="s">
        <v>18051</v>
      </c>
      <c r="E4468" t="s">
        <v>691</v>
      </c>
      <c r="F4468">
        <v>14256</v>
      </c>
      <c r="G4468" t="s">
        <v>7593</v>
      </c>
      <c r="I4468" t="s">
        <v>1311</v>
      </c>
      <c r="J4468" t="s">
        <v>172</v>
      </c>
      <c r="K4468" t="s">
        <v>152</v>
      </c>
      <c r="L4468">
        <v>0</v>
      </c>
      <c r="M4468" t="s">
        <v>17346</v>
      </c>
      <c r="P4468" s="31" t="str">
        <f t="shared" si="210"/>
        <v>Adorsho Ho. Hall (Dr. Mizan)</v>
      </c>
    </row>
    <row r="4469" spans="1:16" hidden="1">
      <c r="A4469" t="str">
        <f t="shared" si="208"/>
        <v>3-539</v>
      </c>
      <c r="B4469">
        <f t="shared" si="209"/>
        <v>3</v>
      </c>
      <c r="C4469">
        <v>539</v>
      </c>
      <c r="D4469" t="s">
        <v>18051</v>
      </c>
      <c r="E4469" t="s">
        <v>6650</v>
      </c>
      <c r="F4469">
        <v>9446</v>
      </c>
      <c r="G4469" t="s">
        <v>6651</v>
      </c>
      <c r="H4469">
        <v>1778514245</v>
      </c>
      <c r="I4469" t="s">
        <v>131</v>
      </c>
      <c r="J4469" t="s">
        <v>172</v>
      </c>
      <c r="K4469" t="s">
        <v>138</v>
      </c>
      <c r="L4469" t="s">
        <v>6648</v>
      </c>
      <c r="M4469" t="s">
        <v>6649</v>
      </c>
      <c r="P4469" s="31" t="str">
        <f t="shared" si="210"/>
        <v>Aiurbed Bhobon  (Dr. Abul )</v>
      </c>
    </row>
    <row r="4470" spans="1:16" hidden="1">
      <c r="A4470" t="str">
        <f t="shared" si="208"/>
        <v>4-539</v>
      </c>
      <c r="B4470">
        <f t="shared" si="209"/>
        <v>4</v>
      </c>
      <c r="C4470">
        <v>539</v>
      </c>
      <c r="D4470" t="s">
        <v>18051</v>
      </c>
      <c r="E4470" t="s">
        <v>17030</v>
      </c>
      <c r="F4470">
        <v>13698</v>
      </c>
      <c r="G4470" t="s">
        <v>17031</v>
      </c>
      <c r="H4470">
        <v>1721405448</v>
      </c>
      <c r="I4470" t="s">
        <v>131</v>
      </c>
      <c r="J4470" t="s">
        <v>230</v>
      </c>
      <c r="K4470" t="s">
        <v>133</v>
      </c>
      <c r="L4470" t="s">
        <v>17032</v>
      </c>
      <c r="M4470" t="s">
        <v>17033</v>
      </c>
      <c r="P4470" s="31" t="str">
        <f t="shared" si="210"/>
        <v>Akota Homoeo Hall (Dr. Jakir Hossain)</v>
      </c>
    </row>
    <row r="4471" spans="1:16" hidden="1">
      <c r="A4471" t="str">
        <f t="shared" si="208"/>
        <v>5-539</v>
      </c>
      <c r="B4471">
        <f t="shared" si="209"/>
        <v>5</v>
      </c>
      <c r="C4471">
        <v>539</v>
      </c>
      <c r="D4471" t="s">
        <v>18051</v>
      </c>
      <c r="E4471" t="s">
        <v>10105</v>
      </c>
      <c r="F4471">
        <v>10402</v>
      </c>
      <c r="G4471" t="s">
        <v>10106</v>
      </c>
      <c r="H4471">
        <v>1712238048</v>
      </c>
      <c r="I4471" t="s">
        <v>131</v>
      </c>
      <c r="J4471" t="s">
        <v>10107</v>
      </c>
      <c r="K4471" t="s">
        <v>133</v>
      </c>
      <c r="L4471" t="s">
        <v>10108</v>
      </c>
      <c r="M4471" t="s">
        <v>10108</v>
      </c>
      <c r="P4471" s="31" t="str">
        <f t="shared" si="210"/>
        <v>Al Hara Homoeo Hall (Dr.Dulal)</v>
      </c>
    </row>
    <row r="4472" spans="1:16" hidden="1">
      <c r="A4472" t="str">
        <f t="shared" si="208"/>
        <v>6-539</v>
      </c>
      <c r="B4472">
        <f t="shared" si="209"/>
        <v>6</v>
      </c>
      <c r="C4472">
        <v>539</v>
      </c>
      <c r="D4472" t="s">
        <v>18051</v>
      </c>
      <c r="E4472" t="s">
        <v>10478</v>
      </c>
      <c r="F4472">
        <v>10615</v>
      </c>
      <c r="G4472" t="s">
        <v>10479</v>
      </c>
      <c r="H4472">
        <v>1715998146</v>
      </c>
      <c r="I4472" t="s">
        <v>131</v>
      </c>
      <c r="J4472" t="s">
        <v>9570</v>
      </c>
      <c r="K4472" t="s">
        <v>152</v>
      </c>
      <c r="L4472" t="s">
        <v>10480</v>
      </c>
      <c r="M4472" t="s">
        <v>10480</v>
      </c>
      <c r="P4472" s="31" t="str">
        <f t="shared" si="210"/>
        <v>Al Khair Homoeo Health Care (Dr.Mao.Anowar Hosain)</v>
      </c>
    </row>
    <row r="4473" spans="1:16" hidden="1">
      <c r="A4473" t="str">
        <f t="shared" si="208"/>
        <v>7-539</v>
      </c>
      <c r="B4473">
        <f t="shared" si="209"/>
        <v>7</v>
      </c>
      <c r="C4473">
        <v>539</v>
      </c>
      <c r="D4473" t="s">
        <v>18051</v>
      </c>
      <c r="E4473" t="s">
        <v>7564</v>
      </c>
      <c r="F4473">
        <v>14235</v>
      </c>
      <c r="G4473" t="s">
        <v>7565</v>
      </c>
      <c r="I4473" t="s">
        <v>1311</v>
      </c>
      <c r="J4473" t="s">
        <v>132</v>
      </c>
      <c r="K4473" t="s">
        <v>138</v>
      </c>
      <c r="L4473">
        <v>0</v>
      </c>
      <c r="M4473" t="s">
        <v>17342</v>
      </c>
      <c r="P4473" s="31" t="str">
        <f t="shared" si="210"/>
        <v>Al Motin Hospital Clinic (Dr. Ab. Motin Padhan)</v>
      </c>
    </row>
    <row r="4474" spans="1:16" hidden="1">
      <c r="A4474" t="str">
        <f t="shared" si="208"/>
        <v>8-539</v>
      </c>
      <c r="B4474">
        <f t="shared" si="209"/>
        <v>8</v>
      </c>
      <c r="C4474">
        <v>539</v>
      </c>
      <c r="D4474" t="s">
        <v>18051</v>
      </c>
      <c r="E4474" t="s">
        <v>7575</v>
      </c>
      <c r="F4474">
        <v>14229</v>
      </c>
      <c r="G4474" t="s">
        <v>7576</v>
      </c>
      <c r="H4474">
        <v>1714079281</v>
      </c>
      <c r="I4474" t="s">
        <v>7577</v>
      </c>
      <c r="J4474" t="s">
        <v>132</v>
      </c>
      <c r="K4474" t="s">
        <v>133</v>
      </c>
      <c r="L4474">
        <v>0</v>
      </c>
      <c r="M4474" t="s">
        <v>7578</v>
      </c>
      <c r="P4474" s="31" t="str">
        <f t="shared" si="210"/>
        <v>Alif H. Hall (Pro. Nayon Mia)</v>
      </c>
    </row>
    <row r="4475" spans="1:16" hidden="1">
      <c r="A4475" t="str">
        <f t="shared" si="208"/>
        <v>9-539</v>
      </c>
      <c r="B4475">
        <f t="shared" si="209"/>
        <v>9</v>
      </c>
      <c r="C4475">
        <v>539</v>
      </c>
      <c r="D4475" t="s">
        <v>18051</v>
      </c>
      <c r="E4475" t="s">
        <v>7683</v>
      </c>
      <c r="F4475">
        <v>14221</v>
      </c>
      <c r="G4475" t="s">
        <v>7684</v>
      </c>
      <c r="H4475">
        <v>1749303938</v>
      </c>
      <c r="I4475" t="s">
        <v>1311</v>
      </c>
      <c r="J4475" t="s">
        <v>274</v>
      </c>
      <c r="K4475" t="s">
        <v>152</v>
      </c>
      <c r="L4475">
        <v>0</v>
      </c>
      <c r="M4475" t="s">
        <v>7578</v>
      </c>
      <c r="P4475" s="31" t="str">
        <f t="shared" si="210"/>
        <v>Alif Ho. Hall (Dr. Robina Jahan)</v>
      </c>
    </row>
    <row r="4476" spans="1:16" hidden="1">
      <c r="A4476" t="str">
        <f t="shared" si="208"/>
        <v>10-539</v>
      </c>
      <c r="B4476">
        <f t="shared" si="209"/>
        <v>10</v>
      </c>
      <c r="C4476">
        <v>539</v>
      </c>
      <c r="D4476" t="s">
        <v>18051</v>
      </c>
      <c r="E4476" t="s">
        <v>7600</v>
      </c>
      <c r="F4476">
        <v>14252</v>
      </c>
      <c r="G4476" t="s">
        <v>7601</v>
      </c>
      <c r="H4476">
        <v>1866990399</v>
      </c>
      <c r="I4476" t="s">
        <v>1311</v>
      </c>
      <c r="J4476" t="s">
        <v>172</v>
      </c>
      <c r="K4476" t="s">
        <v>138</v>
      </c>
      <c r="L4476">
        <v>0</v>
      </c>
      <c r="M4476" t="s">
        <v>7602</v>
      </c>
      <c r="P4476" s="31" t="str">
        <f t="shared" si="210"/>
        <v>All Care Homoeo Pathy (Dr. Fayjul Islam)</v>
      </c>
    </row>
    <row r="4477" spans="1:16" hidden="1">
      <c r="A4477" t="str">
        <f t="shared" si="208"/>
        <v>11-539</v>
      </c>
      <c r="B4477">
        <f t="shared" si="209"/>
        <v>11</v>
      </c>
      <c r="C4477">
        <v>539</v>
      </c>
      <c r="D4477" t="s">
        <v>18051</v>
      </c>
      <c r="E4477" t="s">
        <v>7550</v>
      </c>
      <c r="F4477">
        <v>14257</v>
      </c>
      <c r="G4477" t="s">
        <v>7551</v>
      </c>
      <c r="H4477">
        <v>1777676360</v>
      </c>
      <c r="I4477" t="s">
        <v>2855</v>
      </c>
      <c r="J4477" t="s">
        <v>132</v>
      </c>
      <c r="K4477" t="s">
        <v>133</v>
      </c>
      <c r="L4477">
        <v>0</v>
      </c>
      <c r="M4477" t="s">
        <v>7552</v>
      </c>
      <c r="P4477" s="31" t="str">
        <f t="shared" si="210"/>
        <v>Allah Safi Homoeo Hall (Dr. Al- Amin)</v>
      </c>
    </row>
    <row r="4478" spans="1:16" hidden="1">
      <c r="A4478" t="str">
        <f t="shared" si="208"/>
        <v>12-539</v>
      </c>
      <c r="B4478">
        <f t="shared" si="209"/>
        <v>12</v>
      </c>
      <c r="C4478">
        <v>539</v>
      </c>
      <c r="D4478" t="s">
        <v>18051</v>
      </c>
      <c r="E4478" t="s">
        <v>1961</v>
      </c>
      <c r="F4478">
        <v>9378</v>
      </c>
      <c r="G4478" t="s">
        <v>6506</v>
      </c>
      <c r="H4478">
        <v>1712409985</v>
      </c>
      <c r="I4478" t="s">
        <v>131</v>
      </c>
      <c r="J4478" t="s">
        <v>172</v>
      </c>
      <c r="K4478" t="s">
        <v>138</v>
      </c>
      <c r="L4478" t="s">
        <v>6503</v>
      </c>
      <c r="M4478" t="s">
        <v>6507</v>
      </c>
      <c r="P4478" s="31" t="str">
        <f t="shared" si="210"/>
        <v>Al-Mamun (Dr. Aminul )</v>
      </c>
    </row>
    <row r="4479" spans="1:16" hidden="1">
      <c r="A4479" t="str">
        <f t="shared" si="208"/>
        <v>13-539</v>
      </c>
      <c r="B4479">
        <f t="shared" si="209"/>
        <v>13</v>
      </c>
      <c r="C4479">
        <v>539</v>
      </c>
      <c r="D4479" t="s">
        <v>18051</v>
      </c>
      <c r="E4479" t="s">
        <v>6690</v>
      </c>
      <c r="F4479">
        <v>9463</v>
      </c>
      <c r="G4479" t="s">
        <v>6691</v>
      </c>
      <c r="H4479">
        <v>172458650</v>
      </c>
      <c r="I4479" t="s">
        <v>131</v>
      </c>
      <c r="J4479" t="s">
        <v>230</v>
      </c>
      <c r="K4479" t="s">
        <v>152</v>
      </c>
      <c r="L4479" t="s">
        <v>6656</v>
      </c>
      <c r="M4479" t="s">
        <v>6692</v>
      </c>
      <c r="P4479" s="31" t="str">
        <f t="shared" si="210"/>
        <v>Ambia Ho Hall (Dr. Amnullah)</v>
      </c>
    </row>
    <row r="4480" spans="1:16" hidden="1">
      <c r="A4480" t="str">
        <f t="shared" si="208"/>
        <v>14-539</v>
      </c>
      <c r="B4480">
        <f t="shared" si="209"/>
        <v>14</v>
      </c>
      <c r="C4480">
        <v>539</v>
      </c>
      <c r="D4480" t="s">
        <v>18051</v>
      </c>
      <c r="E4480" t="s">
        <v>6755</v>
      </c>
      <c r="F4480">
        <v>9491</v>
      </c>
      <c r="G4480" t="s">
        <v>6756</v>
      </c>
      <c r="H4480">
        <v>1723330474</v>
      </c>
      <c r="I4480" t="s">
        <v>131</v>
      </c>
      <c r="J4480" t="s">
        <v>306</v>
      </c>
      <c r="K4480" t="s">
        <v>152</v>
      </c>
      <c r="L4480" t="s">
        <v>6656</v>
      </c>
      <c r="M4480" t="s">
        <v>6754</v>
      </c>
      <c r="P4480" s="31" t="str">
        <f t="shared" si="210"/>
        <v>Ammajan Ho Hall (Dr. Atiek )</v>
      </c>
    </row>
    <row r="4481" spans="1:16" hidden="1">
      <c r="A4481" t="str">
        <f t="shared" si="208"/>
        <v>15-539</v>
      </c>
      <c r="B4481">
        <f t="shared" si="209"/>
        <v>15</v>
      </c>
      <c r="C4481">
        <v>539</v>
      </c>
      <c r="D4481" t="s">
        <v>18051</v>
      </c>
      <c r="E4481" t="s">
        <v>6490</v>
      </c>
      <c r="F4481">
        <v>9369</v>
      </c>
      <c r="G4481" t="s">
        <v>6491</v>
      </c>
      <c r="H4481">
        <v>1713563667</v>
      </c>
      <c r="I4481" t="s">
        <v>131</v>
      </c>
      <c r="J4481" t="s">
        <v>132</v>
      </c>
      <c r="K4481" t="s">
        <v>152</v>
      </c>
      <c r="L4481" t="s">
        <v>6486</v>
      </c>
      <c r="M4481" t="s">
        <v>1359</v>
      </c>
      <c r="P4481" s="31" t="str">
        <f t="shared" si="210"/>
        <v>Anana Ho Hall (Dr. Naraion )</v>
      </c>
    </row>
    <row r="4482" spans="1:16" hidden="1">
      <c r="A4482" t="str">
        <f t="shared" ref="A4482:A4545" si="211">B4482&amp;"-"&amp;C4482</f>
        <v>16-539</v>
      </c>
      <c r="B4482">
        <f t="shared" ref="B4482:B4545" si="212">IF(C4482=C4481,B4481+1,1)</f>
        <v>16</v>
      </c>
      <c r="C4482">
        <v>539</v>
      </c>
      <c r="D4482" t="s">
        <v>18051</v>
      </c>
      <c r="E4482" t="s">
        <v>10732</v>
      </c>
      <c r="F4482">
        <v>10749</v>
      </c>
      <c r="G4482" t="s">
        <v>9334</v>
      </c>
      <c r="H4482">
        <v>1763383018</v>
      </c>
      <c r="I4482" t="s">
        <v>131</v>
      </c>
      <c r="J4482" t="s">
        <v>2596</v>
      </c>
      <c r="K4482" t="s">
        <v>152</v>
      </c>
      <c r="L4482" t="s">
        <v>19114</v>
      </c>
      <c r="M4482" t="s">
        <v>19114</v>
      </c>
      <c r="P4482" s="31" t="str">
        <f t="shared" ref="P4482:P4545" si="213">PROPER(G4482&amp;" ("&amp;E4482&amp;")")</f>
        <v>Anis Homoeo Hall (Dr.Abu Ahmod)</v>
      </c>
    </row>
    <row r="4483" spans="1:16" hidden="1">
      <c r="A4483" t="str">
        <f t="shared" si="211"/>
        <v>17-539</v>
      </c>
      <c r="B4483">
        <f t="shared" si="212"/>
        <v>17</v>
      </c>
      <c r="C4483">
        <v>539</v>
      </c>
      <c r="D4483" t="s">
        <v>18051</v>
      </c>
      <c r="E4483" t="s">
        <v>1458</v>
      </c>
      <c r="F4483">
        <v>9478</v>
      </c>
      <c r="G4483" t="s">
        <v>6731</v>
      </c>
      <c r="H4483">
        <v>1783838967</v>
      </c>
      <c r="I4483" t="s">
        <v>131</v>
      </c>
      <c r="J4483" t="s">
        <v>274</v>
      </c>
      <c r="K4483" t="s">
        <v>152</v>
      </c>
      <c r="L4483" t="s">
        <v>6729</v>
      </c>
      <c r="M4483" t="s">
        <v>6723</v>
      </c>
      <c r="P4483" s="31" t="str">
        <f t="shared" si="213"/>
        <v>Arfan Ho Hall (Dr. Anis)</v>
      </c>
    </row>
    <row r="4484" spans="1:16" hidden="1">
      <c r="A4484" t="str">
        <f t="shared" si="211"/>
        <v>18-539</v>
      </c>
      <c r="B4484">
        <f t="shared" si="212"/>
        <v>18</v>
      </c>
      <c r="C4484">
        <v>539</v>
      </c>
      <c r="D4484" t="s">
        <v>18051</v>
      </c>
      <c r="E4484" t="s">
        <v>7622</v>
      </c>
      <c r="F4484">
        <v>14226</v>
      </c>
      <c r="G4484" t="s">
        <v>1288</v>
      </c>
      <c r="H4484">
        <v>1688287744</v>
      </c>
      <c r="I4484" t="s">
        <v>1396</v>
      </c>
      <c r="J4484" t="s">
        <v>397</v>
      </c>
      <c r="K4484" t="s">
        <v>133</v>
      </c>
      <c r="L4484">
        <v>0</v>
      </c>
      <c r="M4484" t="s">
        <v>7621</v>
      </c>
      <c r="P4484" s="31" t="str">
        <f t="shared" si="213"/>
        <v>Arif Homoeo Hall (Dr. Mobarak Mia)</v>
      </c>
    </row>
    <row r="4485" spans="1:16" hidden="1">
      <c r="A4485" t="str">
        <f t="shared" si="211"/>
        <v>19-539</v>
      </c>
      <c r="B4485">
        <f t="shared" si="212"/>
        <v>19</v>
      </c>
      <c r="C4485">
        <v>539</v>
      </c>
      <c r="D4485" t="s">
        <v>18051</v>
      </c>
      <c r="E4485" t="s">
        <v>17034</v>
      </c>
      <c r="F4485">
        <v>13696</v>
      </c>
      <c r="G4485" t="s">
        <v>1288</v>
      </c>
      <c r="H4485">
        <v>1723888283</v>
      </c>
      <c r="I4485" t="s">
        <v>131</v>
      </c>
      <c r="J4485" t="s">
        <v>230</v>
      </c>
      <c r="K4485" t="s">
        <v>133</v>
      </c>
      <c r="L4485" t="s">
        <v>17032</v>
      </c>
      <c r="M4485" t="s">
        <v>17033</v>
      </c>
      <c r="P4485" s="31" t="str">
        <f t="shared" si="213"/>
        <v>Arif Homoeo Hall (Dr.Arif Hossen)</v>
      </c>
    </row>
    <row r="4486" spans="1:16" hidden="1">
      <c r="A4486" t="str">
        <f t="shared" si="211"/>
        <v>20-539</v>
      </c>
      <c r="B4486">
        <f t="shared" si="212"/>
        <v>20</v>
      </c>
      <c r="C4486">
        <v>539</v>
      </c>
      <c r="D4486" t="s">
        <v>18051</v>
      </c>
      <c r="E4486" t="s">
        <v>4657</v>
      </c>
      <c r="F4486">
        <v>9453</v>
      </c>
      <c r="G4486" t="s">
        <v>6564</v>
      </c>
      <c r="H4486">
        <v>1948409701</v>
      </c>
      <c r="I4486" t="s">
        <v>131</v>
      </c>
      <c r="J4486" t="s">
        <v>397</v>
      </c>
      <c r="K4486" t="s">
        <v>152</v>
      </c>
      <c r="L4486" t="s">
        <v>6656</v>
      </c>
      <c r="M4486" t="s">
        <v>6666</v>
      </c>
      <c r="P4486" s="31" t="str">
        <f t="shared" si="213"/>
        <v>Arodosho Ho Hall (Dr. Abdur Rahim )</v>
      </c>
    </row>
    <row r="4487" spans="1:16" hidden="1">
      <c r="A4487" t="str">
        <f t="shared" si="211"/>
        <v>21-539</v>
      </c>
      <c r="B4487">
        <f t="shared" si="212"/>
        <v>21</v>
      </c>
      <c r="C4487">
        <v>539</v>
      </c>
      <c r="D4487" t="s">
        <v>18051</v>
      </c>
      <c r="E4487" t="s">
        <v>6563</v>
      </c>
      <c r="F4487">
        <v>9406</v>
      </c>
      <c r="G4487" t="s">
        <v>6564</v>
      </c>
      <c r="H4487">
        <v>1754231091</v>
      </c>
      <c r="I4487" t="s">
        <v>131</v>
      </c>
      <c r="J4487" t="s">
        <v>274</v>
      </c>
      <c r="K4487" t="s">
        <v>1315</v>
      </c>
      <c r="L4487" t="s">
        <v>6558</v>
      </c>
      <c r="M4487" t="s">
        <v>6559</v>
      </c>
      <c r="P4487" s="31" t="str">
        <f t="shared" si="213"/>
        <v>Arodosho Ho Hall (Dr. Rasesh )</v>
      </c>
    </row>
    <row r="4488" spans="1:16" hidden="1">
      <c r="A4488" t="str">
        <f t="shared" si="211"/>
        <v>22-539</v>
      </c>
      <c r="B4488">
        <f t="shared" si="212"/>
        <v>22</v>
      </c>
      <c r="C4488">
        <v>539</v>
      </c>
      <c r="D4488" t="s">
        <v>18051</v>
      </c>
      <c r="E4488" t="s">
        <v>2490</v>
      </c>
      <c r="F4488">
        <v>14205</v>
      </c>
      <c r="G4488" t="s">
        <v>17343</v>
      </c>
      <c r="H4488">
        <v>1935010351</v>
      </c>
      <c r="I4488" t="s">
        <v>1311</v>
      </c>
      <c r="J4488" t="s">
        <v>397</v>
      </c>
      <c r="K4488" t="s">
        <v>152</v>
      </c>
      <c r="L4488">
        <v>0</v>
      </c>
      <c r="M4488" t="s">
        <v>7621</v>
      </c>
      <c r="P4488" s="31" t="str">
        <f t="shared" si="213"/>
        <v>Ashique Homoeo Hall (Dr. Lutfar Rahman)</v>
      </c>
    </row>
    <row r="4489" spans="1:16" hidden="1">
      <c r="A4489" t="str">
        <f t="shared" si="211"/>
        <v>23-539</v>
      </c>
      <c r="B4489">
        <f t="shared" si="212"/>
        <v>23</v>
      </c>
      <c r="C4489">
        <v>539</v>
      </c>
      <c r="D4489" t="s">
        <v>18051</v>
      </c>
      <c r="E4489" t="s">
        <v>9016</v>
      </c>
      <c r="F4489">
        <v>9454</v>
      </c>
      <c r="G4489" t="s">
        <v>473</v>
      </c>
      <c r="H4489">
        <v>1727204211</v>
      </c>
      <c r="I4489" t="s">
        <v>131</v>
      </c>
      <c r="J4489" t="s">
        <v>397</v>
      </c>
      <c r="K4489" t="s">
        <v>133</v>
      </c>
      <c r="L4489" t="s">
        <v>6656</v>
      </c>
      <c r="M4489" t="s">
        <v>6666</v>
      </c>
      <c r="P4489" s="31" t="str">
        <f t="shared" si="213"/>
        <v>Aziz Homoeo Hall (Dr. Azizul)</v>
      </c>
    </row>
    <row r="4490" spans="1:16" hidden="1">
      <c r="A4490" t="str">
        <f t="shared" si="211"/>
        <v>24-539</v>
      </c>
      <c r="B4490">
        <f t="shared" si="212"/>
        <v>24</v>
      </c>
      <c r="C4490">
        <v>539</v>
      </c>
      <c r="D4490" t="s">
        <v>18051</v>
      </c>
      <c r="E4490" t="s">
        <v>2465</v>
      </c>
      <c r="F4490">
        <v>9416</v>
      </c>
      <c r="G4490" t="s">
        <v>6589</v>
      </c>
      <c r="H4490">
        <v>1672533015</v>
      </c>
      <c r="I4490" t="s">
        <v>6567</v>
      </c>
      <c r="J4490" t="s">
        <v>306</v>
      </c>
      <c r="K4490" t="s">
        <v>152</v>
      </c>
      <c r="L4490" t="s">
        <v>6577</v>
      </c>
      <c r="M4490" t="s">
        <v>6588</v>
      </c>
      <c r="P4490" s="31" t="str">
        <f t="shared" si="213"/>
        <v>B.Desh Ho Hall (Dr. Pronoy)</v>
      </c>
    </row>
    <row r="4491" spans="1:16" hidden="1">
      <c r="A4491" t="str">
        <f t="shared" si="211"/>
        <v>25-539</v>
      </c>
      <c r="B4491">
        <f t="shared" si="212"/>
        <v>25</v>
      </c>
      <c r="C4491">
        <v>539</v>
      </c>
      <c r="D4491" t="s">
        <v>18051</v>
      </c>
      <c r="E4491" t="s">
        <v>6578</v>
      </c>
      <c r="F4491">
        <v>9412</v>
      </c>
      <c r="G4491" t="s">
        <v>6579</v>
      </c>
      <c r="H4491">
        <v>1558869876</v>
      </c>
      <c r="I4491" t="s">
        <v>6567</v>
      </c>
      <c r="J4491" t="s">
        <v>306</v>
      </c>
      <c r="K4491" t="s">
        <v>133</v>
      </c>
      <c r="L4491" t="s">
        <v>6577</v>
      </c>
      <c r="M4491" t="s">
        <v>6580</v>
      </c>
      <c r="P4491" s="31" t="str">
        <f t="shared" si="213"/>
        <v>Babul Med. Hall (Dr.  Babul )</v>
      </c>
    </row>
    <row r="4492" spans="1:16" hidden="1">
      <c r="A4492" t="str">
        <f t="shared" si="211"/>
        <v>26-539</v>
      </c>
      <c r="B4492">
        <f t="shared" si="212"/>
        <v>26</v>
      </c>
      <c r="C4492">
        <v>539</v>
      </c>
      <c r="D4492" t="s">
        <v>18051</v>
      </c>
      <c r="E4492" t="s">
        <v>6749</v>
      </c>
      <c r="F4492">
        <v>9488</v>
      </c>
      <c r="G4492" t="s">
        <v>6750</v>
      </c>
      <c r="H4492">
        <v>1718725784</v>
      </c>
      <c r="I4492" t="s">
        <v>131</v>
      </c>
      <c r="J4492" t="s">
        <v>306</v>
      </c>
      <c r="K4492" t="s">
        <v>152</v>
      </c>
      <c r="L4492" t="s">
        <v>6656</v>
      </c>
      <c r="M4492" t="s">
        <v>6743</v>
      </c>
      <c r="P4492" s="31" t="str">
        <f t="shared" si="213"/>
        <v>Basonti Ho Hall (Dr. Suker )</v>
      </c>
    </row>
    <row r="4493" spans="1:16" hidden="1">
      <c r="A4493" t="str">
        <f t="shared" si="211"/>
        <v>27-539</v>
      </c>
      <c r="B4493">
        <f t="shared" si="212"/>
        <v>27</v>
      </c>
      <c r="C4493">
        <v>539</v>
      </c>
      <c r="D4493" t="s">
        <v>18051</v>
      </c>
      <c r="E4493" t="s">
        <v>7586</v>
      </c>
      <c r="F4493">
        <v>14241</v>
      </c>
      <c r="G4493" t="s">
        <v>7587</v>
      </c>
      <c r="H4493">
        <v>1674771426</v>
      </c>
      <c r="I4493" t="s">
        <v>1311</v>
      </c>
      <c r="J4493" t="s">
        <v>172</v>
      </c>
      <c r="K4493" t="s">
        <v>133</v>
      </c>
      <c r="L4493">
        <v>0</v>
      </c>
      <c r="M4493" t="s">
        <v>7578</v>
      </c>
      <c r="P4493" s="31" t="str">
        <f t="shared" si="213"/>
        <v>Basunia Ho. Hall (Dr. Sonia Begum)</v>
      </c>
    </row>
    <row r="4494" spans="1:16" hidden="1">
      <c r="A4494" t="str">
        <f t="shared" si="211"/>
        <v>28-539</v>
      </c>
      <c r="B4494">
        <f t="shared" si="212"/>
        <v>28</v>
      </c>
      <c r="C4494">
        <v>539</v>
      </c>
      <c r="D4494" t="s">
        <v>18051</v>
      </c>
      <c r="E4494" t="s">
        <v>1957</v>
      </c>
      <c r="F4494">
        <v>9443</v>
      </c>
      <c r="G4494" t="s">
        <v>6643</v>
      </c>
      <c r="H4494">
        <v>1716744796</v>
      </c>
      <c r="I4494" t="s">
        <v>131</v>
      </c>
      <c r="J4494" t="s">
        <v>172</v>
      </c>
      <c r="K4494" t="s">
        <v>138</v>
      </c>
      <c r="L4494" t="s">
        <v>6636</v>
      </c>
      <c r="M4494" t="s">
        <v>6642</v>
      </c>
      <c r="P4494" s="31" t="str">
        <f t="shared" si="213"/>
        <v>Billah  Ho Hall (Dr. Belal )</v>
      </c>
    </row>
    <row r="4495" spans="1:16" hidden="1">
      <c r="A4495" t="str">
        <f t="shared" si="211"/>
        <v>29-539</v>
      </c>
      <c r="B4495">
        <f t="shared" si="212"/>
        <v>29</v>
      </c>
      <c r="C4495">
        <v>539</v>
      </c>
      <c r="D4495" t="s">
        <v>18051</v>
      </c>
      <c r="E4495" t="s">
        <v>6613</v>
      </c>
      <c r="F4495">
        <v>9429</v>
      </c>
      <c r="G4495" t="s">
        <v>9015</v>
      </c>
      <c r="H4495">
        <v>1729056798</v>
      </c>
      <c r="I4495" t="s">
        <v>131</v>
      </c>
      <c r="J4495" t="s">
        <v>132</v>
      </c>
      <c r="K4495" t="s">
        <v>138</v>
      </c>
      <c r="L4495" t="s">
        <v>1934</v>
      </c>
      <c r="M4495" t="s">
        <v>6612</v>
      </c>
      <c r="P4495" s="31" t="str">
        <f t="shared" si="213"/>
        <v>Bindabon Homoeo Hall (Dr. Neran)</v>
      </c>
    </row>
    <row r="4496" spans="1:16" hidden="1">
      <c r="A4496" t="str">
        <f t="shared" si="211"/>
        <v>30-539</v>
      </c>
      <c r="B4496">
        <f t="shared" si="212"/>
        <v>30</v>
      </c>
      <c r="C4496">
        <v>539</v>
      </c>
      <c r="D4496" t="s">
        <v>18051</v>
      </c>
      <c r="E4496" t="s">
        <v>10818</v>
      </c>
      <c r="F4496">
        <v>10786</v>
      </c>
      <c r="G4496" t="s">
        <v>10819</v>
      </c>
      <c r="H4496">
        <v>1728526270</v>
      </c>
      <c r="I4496" t="s">
        <v>131</v>
      </c>
      <c r="J4496" t="s">
        <v>2596</v>
      </c>
      <c r="K4496" t="s">
        <v>152</v>
      </c>
      <c r="L4496" t="s">
        <v>19115</v>
      </c>
      <c r="M4496" t="s">
        <v>19115</v>
      </c>
      <c r="P4496" s="31" t="str">
        <f t="shared" si="213"/>
        <v>Bishuddo Homoeo Hall (Dr.Md.Shah Alom)</v>
      </c>
    </row>
    <row r="4497" spans="1:16" hidden="1">
      <c r="A4497" t="str">
        <f t="shared" si="211"/>
        <v>31-539</v>
      </c>
      <c r="B4497">
        <f t="shared" si="212"/>
        <v>31</v>
      </c>
      <c r="C4497">
        <v>539</v>
      </c>
      <c r="D4497" t="s">
        <v>18051</v>
      </c>
      <c r="E4497" t="s">
        <v>7637</v>
      </c>
      <c r="F4497">
        <v>14202</v>
      </c>
      <c r="G4497" t="s">
        <v>7638</v>
      </c>
      <c r="H4497">
        <v>192092113</v>
      </c>
      <c r="I4497" t="s">
        <v>1311</v>
      </c>
      <c r="J4497" t="s">
        <v>230</v>
      </c>
      <c r="K4497" t="s">
        <v>133</v>
      </c>
      <c r="L4497">
        <v>0</v>
      </c>
      <c r="M4497" t="s">
        <v>7639</v>
      </c>
      <c r="P4497" s="31" t="str">
        <f t="shared" si="213"/>
        <v>Bismillah Harbal (Dr. Ab. Rajjala)</v>
      </c>
    </row>
    <row r="4498" spans="1:16" hidden="1">
      <c r="A4498" t="str">
        <f t="shared" si="211"/>
        <v>32-539</v>
      </c>
      <c r="B4498">
        <f t="shared" si="212"/>
        <v>32</v>
      </c>
      <c r="C4498">
        <v>539</v>
      </c>
      <c r="D4498" t="s">
        <v>18051</v>
      </c>
      <c r="E4498" t="s">
        <v>7685</v>
      </c>
      <c r="F4498">
        <v>14220</v>
      </c>
      <c r="G4498" t="s">
        <v>7686</v>
      </c>
      <c r="H4498">
        <v>1815433530</v>
      </c>
      <c r="I4498" t="s">
        <v>1311</v>
      </c>
      <c r="J4498" t="s">
        <v>274</v>
      </c>
      <c r="K4498" t="s">
        <v>133</v>
      </c>
      <c r="L4498">
        <v>0</v>
      </c>
      <c r="M4498" t="s">
        <v>7552</v>
      </c>
      <c r="P4498" s="31" t="str">
        <f t="shared" si="213"/>
        <v>Bismillah Homoeo Complex (Dr. M. Moonin Mia)</v>
      </c>
    </row>
    <row r="4499" spans="1:16" hidden="1">
      <c r="A4499" t="str">
        <f t="shared" si="211"/>
        <v>33-539</v>
      </c>
      <c r="B4499">
        <f t="shared" si="212"/>
        <v>33</v>
      </c>
      <c r="C4499">
        <v>539</v>
      </c>
      <c r="D4499" t="s">
        <v>18051</v>
      </c>
      <c r="E4499" t="s">
        <v>7632</v>
      </c>
      <c r="F4499">
        <v>14204</v>
      </c>
      <c r="G4499" t="s">
        <v>460</v>
      </c>
      <c r="H4499">
        <v>193544589</v>
      </c>
      <c r="I4499" t="s">
        <v>1311</v>
      </c>
      <c r="J4499" t="s">
        <v>230</v>
      </c>
      <c r="K4499" t="s">
        <v>152</v>
      </c>
      <c r="L4499">
        <v>0</v>
      </c>
      <c r="M4499" t="s">
        <v>7633</v>
      </c>
      <c r="P4499" s="31" t="str">
        <f t="shared" si="213"/>
        <v>Bismillah Homoeo Hall (Dr. Md.Plamin)</v>
      </c>
    </row>
    <row r="4500" spans="1:16" hidden="1">
      <c r="A4500" t="str">
        <f t="shared" si="211"/>
        <v>34-539</v>
      </c>
      <c r="B4500">
        <f t="shared" si="212"/>
        <v>34</v>
      </c>
      <c r="C4500">
        <v>539</v>
      </c>
      <c r="D4500" t="s">
        <v>18051</v>
      </c>
      <c r="E4500" t="s">
        <v>5586</v>
      </c>
      <c r="F4500">
        <v>9419</v>
      </c>
      <c r="G4500" t="s">
        <v>6595</v>
      </c>
      <c r="H4500">
        <v>1676611583</v>
      </c>
      <c r="I4500" t="s">
        <v>131</v>
      </c>
      <c r="J4500" t="s">
        <v>306</v>
      </c>
      <c r="K4500" t="s">
        <v>152</v>
      </c>
      <c r="L4500" t="s">
        <v>6577</v>
      </c>
      <c r="M4500" t="s">
        <v>6596</v>
      </c>
      <c r="P4500" s="31" t="str">
        <f t="shared" si="213"/>
        <v>Bisudhon Ho Hall (Dr. Khakon)</v>
      </c>
    </row>
    <row r="4501" spans="1:16" hidden="1">
      <c r="A4501" t="str">
        <f t="shared" si="211"/>
        <v>35-539</v>
      </c>
      <c r="B4501">
        <f t="shared" si="212"/>
        <v>35</v>
      </c>
      <c r="C4501">
        <v>539</v>
      </c>
      <c r="D4501" t="s">
        <v>18051</v>
      </c>
      <c r="E4501" t="s">
        <v>5591</v>
      </c>
      <c r="F4501">
        <v>9382</v>
      </c>
      <c r="G4501" t="s">
        <v>6515</v>
      </c>
      <c r="H4501">
        <v>1735119832</v>
      </c>
      <c r="I4501" t="s">
        <v>131</v>
      </c>
      <c r="J4501" t="s">
        <v>172</v>
      </c>
      <c r="K4501" t="s">
        <v>133</v>
      </c>
      <c r="L4501" t="s">
        <v>6503</v>
      </c>
      <c r="M4501" t="s">
        <v>6507</v>
      </c>
      <c r="P4501" s="31" t="str">
        <f t="shared" si="213"/>
        <v>Borno Ho Hall (Dr. Rajib)</v>
      </c>
    </row>
    <row r="4502" spans="1:16" hidden="1">
      <c r="A4502" t="str">
        <f t="shared" si="211"/>
        <v>36-539</v>
      </c>
      <c r="B4502">
        <f t="shared" si="212"/>
        <v>36</v>
      </c>
      <c r="C4502">
        <v>539</v>
      </c>
      <c r="D4502" t="s">
        <v>18051</v>
      </c>
      <c r="E4502" t="s">
        <v>6600</v>
      </c>
      <c r="F4502">
        <v>9421</v>
      </c>
      <c r="G4502" t="s">
        <v>6601</v>
      </c>
      <c r="H4502">
        <v>1611711787</v>
      </c>
      <c r="I4502" t="s">
        <v>131</v>
      </c>
      <c r="J4502" t="s">
        <v>306</v>
      </c>
      <c r="K4502" t="s">
        <v>138</v>
      </c>
      <c r="L4502" t="s">
        <v>6577</v>
      </c>
      <c r="M4502" t="s">
        <v>6599</v>
      </c>
      <c r="P4502" s="31" t="str">
        <f t="shared" si="213"/>
        <v>Buiehim Ho (Dr. Rubl)</v>
      </c>
    </row>
    <row r="4503" spans="1:16" hidden="1">
      <c r="A4503" t="str">
        <f t="shared" si="211"/>
        <v>37-539</v>
      </c>
      <c r="B4503">
        <f t="shared" si="212"/>
        <v>37</v>
      </c>
      <c r="C4503">
        <v>539</v>
      </c>
      <c r="D4503" t="s">
        <v>18051</v>
      </c>
      <c r="E4503" t="s">
        <v>6676</v>
      </c>
      <c r="F4503">
        <v>9458</v>
      </c>
      <c r="G4503" t="s">
        <v>6677</v>
      </c>
      <c r="H4503">
        <v>1848182892</v>
      </c>
      <c r="I4503" t="s">
        <v>131</v>
      </c>
      <c r="J4503" t="s">
        <v>230</v>
      </c>
      <c r="K4503" t="s">
        <v>133</v>
      </c>
      <c r="L4503" t="s">
        <v>6656</v>
      </c>
      <c r="M4503" t="s">
        <v>6678</v>
      </c>
      <c r="P4503" s="31" t="str">
        <f t="shared" si="213"/>
        <v>Bulbuli Ho Hall (Dr. Bulbuli)</v>
      </c>
    </row>
    <row r="4504" spans="1:16" hidden="1">
      <c r="A4504" t="str">
        <f t="shared" si="211"/>
        <v>38-539</v>
      </c>
      <c r="B4504">
        <f t="shared" si="212"/>
        <v>38</v>
      </c>
      <c r="C4504">
        <v>539</v>
      </c>
      <c r="D4504" t="s">
        <v>18051</v>
      </c>
      <c r="E4504" t="s">
        <v>7597</v>
      </c>
      <c r="F4504">
        <v>14253</v>
      </c>
      <c r="G4504" t="s">
        <v>7598</v>
      </c>
      <c r="H4504">
        <v>1818951193</v>
      </c>
      <c r="I4504" t="s">
        <v>1311</v>
      </c>
      <c r="J4504" t="s">
        <v>172</v>
      </c>
      <c r="K4504" t="s">
        <v>152</v>
      </c>
      <c r="L4504">
        <v>0</v>
      </c>
      <c r="M4504" t="s">
        <v>7599</v>
      </c>
      <c r="P4504" s="31" t="str">
        <f t="shared" si="213"/>
        <v>Chandpur Homoeo Hall (Dr. Gias Uddin)</v>
      </c>
    </row>
    <row r="4505" spans="1:16" hidden="1">
      <c r="A4505" t="str">
        <f t="shared" si="211"/>
        <v>39-539</v>
      </c>
      <c r="B4505">
        <f t="shared" si="212"/>
        <v>39</v>
      </c>
      <c r="C4505">
        <v>539</v>
      </c>
      <c r="D4505" t="s">
        <v>18051</v>
      </c>
      <c r="E4505" t="s">
        <v>6484</v>
      </c>
      <c r="F4505">
        <v>9366</v>
      </c>
      <c r="G4505" t="s">
        <v>6485</v>
      </c>
      <c r="H4505">
        <v>1714680301</v>
      </c>
      <c r="I4505" t="s">
        <v>131</v>
      </c>
      <c r="J4505" t="s">
        <v>132</v>
      </c>
      <c r="K4505" t="s">
        <v>138</v>
      </c>
      <c r="L4505" t="s">
        <v>6486</v>
      </c>
      <c r="M4505" t="s">
        <v>1359</v>
      </c>
      <c r="P4505" s="31" t="str">
        <f t="shared" si="213"/>
        <v>Chandro Kishor (Dr. Gouranga )</v>
      </c>
    </row>
    <row r="4506" spans="1:16" hidden="1">
      <c r="A4506" t="str">
        <f t="shared" si="211"/>
        <v>40-539</v>
      </c>
      <c r="B4506">
        <f t="shared" si="212"/>
        <v>40</v>
      </c>
      <c r="C4506">
        <v>539</v>
      </c>
      <c r="D4506" t="s">
        <v>18051</v>
      </c>
      <c r="E4506" t="s">
        <v>6732</v>
      </c>
      <c r="F4506">
        <v>9479</v>
      </c>
      <c r="G4506" t="s">
        <v>6733</v>
      </c>
      <c r="H4506">
        <v>1711239913</v>
      </c>
      <c r="I4506" t="s">
        <v>131</v>
      </c>
      <c r="J4506" t="s">
        <v>274</v>
      </c>
      <c r="K4506" t="s">
        <v>138</v>
      </c>
      <c r="L4506" t="s">
        <v>6648</v>
      </c>
      <c r="M4506" t="s">
        <v>6733</v>
      </c>
      <c r="P4506" s="31" t="str">
        <f t="shared" si="213"/>
        <v>Churkhay (Dr. Jalal )</v>
      </c>
    </row>
    <row r="4507" spans="1:16" hidden="1">
      <c r="A4507" t="str">
        <f t="shared" si="211"/>
        <v>41-539</v>
      </c>
      <c r="B4507">
        <f t="shared" si="212"/>
        <v>41</v>
      </c>
      <c r="C4507">
        <v>539</v>
      </c>
      <c r="D4507" t="s">
        <v>18051</v>
      </c>
      <c r="E4507" t="s">
        <v>146</v>
      </c>
      <c r="F4507">
        <v>9391</v>
      </c>
      <c r="G4507" t="s">
        <v>6530</v>
      </c>
      <c r="H4507">
        <v>1713529040</v>
      </c>
      <c r="I4507" t="s">
        <v>131</v>
      </c>
      <c r="J4507" t="s">
        <v>397</v>
      </c>
      <c r="K4507" t="s">
        <v>133</v>
      </c>
      <c r="L4507" t="s">
        <v>6520</v>
      </c>
      <c r="M4507" t="s">
        <v>1359</v>
      </c>
      <c r="P4507" s="31" t="str">
        <f t="shared" si="213"/>
        <v>Debi Ho Hall (Dr. Porimol)</v>
      </c>
    </row>
    <row r="4508" spans="1:16" hidden="1">
      <c r="A4508" t="str">
        <f t="shared" si="211"/>
        <v>42-539</v>
      </c>
      <c r="B4508">
        <f t="shared" si="212"/>
        <v>42</v>
      </c>
      <c r="C4508">
        <v>539</v>
      </c>
      <c r="D4508" t="s">
        <v>18051</v>
      </c>
      <c r="E4508" t="s">
        <v>6711</v>
      </c>
      <c r="F4508">
        <v>9470</v>
      </c>
      <c r="G4508" t="s">
        <v>9017</v>
      </c>
      <c r="H4508">
        <v>1631060303</v>
      </c>
      <c r="I4508" t="s">
        <v>131</v>
      </c>
      <c r="J4508" t="s">
        <v>274</v>
      </c>
      <c r="K4508" t="s">
        <v>138</v>
      </c>
      <c r="L4508" t="s">
        <v>6648</v>
      </c>
      <c r="M4508" t="s">
        <v>6710</v>
      </c>
      <c r="P4508" s="31" t="str">
        <f t="shared" si="213"/>
        <v>Dhanikhola Homoeo Hall (Dr. Solaiman)</v>
      </c>
    </row>
    <row r="4509" spans="1:16" hidden="1">
      <c r="A4509" t="str">
        <f t="shared" si="211"/>
        <v>43-539</v>
      </c>
      <c r="B4509">
        <f t="shared" si="212"/>
        <v>43</v>
      </c>
      <c r="C4509">
        <v>539</v>
      </c>
      <c r="D4509" t="s">
        <v>18051</v>
      </c>
      <c r="E4509" t="s">
        <v>7669</v>
      </c>
      <c r="F4509">
        <v>14210</v>
      </c>
      <c r="G4509" t="s">
        <v>7670</v>
      </c>
      <c r="I4509" t="s">
        <v>1540</v>
      </c>
      <c r="J4509" t="s">
        <v>274</v>
      </c>
      <c r="K4509" t="s">
        <v>152</v>
      </c>
      <c r="L4509">
        <v>0</v>
      </c>
      <c r="M4509" t="s">
        <v>7671</v>
      </c>
      <c r="P4509" s="31" t="str">
        <f t="shared" si="213"/>
        <v>Drison Ho. Hall (Dr. Mobarak)</v>
      </c>
    </row>
    <row r="4510" spans="1:16" hidden="1">
      <c r="A4510" t="str">
        <f t="shared" si="211"/>
        <v>44-539</v>
      </c>
      <c r="B4510">
        <f t="shared" si="212"/>
        <v>44</v>
      </c>
      <c r="C4510">
        <v>539</v>
      </c>
      <c r="D4510" t="s">
        <v>18051</v>
      </c>
      <c r="E4510" t="s">
        <v>17035</v>
      </c>
      <c r="F4510">
        <v>13697</v>
      </c>
      <c r="G4510" t="s">
        <v>1281</v>
      </c>
      <c r="H4510">
        <v>1918651061</v>
      </c>
      <c r="I4510" t="s">
        <v>131</v>
      </c>
      <c r="J4510" t="s">
        <v>230</v>
      </c>
      <c r="K4510" t="s">
        <v>133</v>
      </c>
      <c r="L4510" t="s">
        <v>17032</v>
      </c>
      <c r="M4510" t="s">
        <v>17033</v>
      </c>
      <c r="P4510" s="31" t="str">
        <f t="shared" si="213"/>
        <v>Fatema Homoeo Hall (Dr.Abdul Fatta)</v>
      </c>
    </row>
    <row r="4511" spans="1:16" hidden="1">
      <c r="A4511" t="str">
        <f t="shared" si="211"/>
        <v>45-539</v>
      </c>
      <c r="B4511">
        <f t="shared" si="212"/>
        <v>45</v>
      </c>
      <c r="C4511">
        <v>539</v>
      </c>
      <c r="D4511" t="s">
        <v>18051</v>
      </c>
      <c r="E4511" t="s">
        <v>6669</v>
      </c>
      <c r="F4511">
        <v>9455</v>
      </c>
      <c r="G4511" t="s">
        <v>6670</v>
      </c>
      <c r="H4511">
        <v>1938773227</v>
      </c>
      <c r="I4511" t="s">
        <v>131</v>
      </c>
      <c r="J4511" t="s">
        <v>397</v>
      </c>
      <c r="K4511" t="s">
        <v>138</v>
      </c>
      <c r="L4511" t="s">
        <v>6656</v>
      </c>
      <c r="M4511" t="s">
        <v>6671</v>
      </c>
      <c r="P4511" s="31" t="str">
        <f t="shared" si="213"/>
        <v>Fokir Ho Hall (Dr. Fokir Mia)</v>
      </c>
    </row>
    <row r="4512" spans="1:16" hidden="1">
      <c r="A4512" t="str">
        <f t="shared" si="211"/>
        <v>46-539</v>
      </c>
      <c r="B4512">
        <f t="shared" si="212"/>
        <v>46</v>
      </c>
      <c r="C4512">
        <v>539</v>
      </c>
      <c r="D4512" t="s">
        <v>18051</v>
      </c>
      <c r="E4512" t="s">
        <v>6554</v>
      </c>
      <c r="F4512">
        <v>9402</v>
      </c>
      <c r="G4512" t="s">
        <v>6555</v>
      </c>
      <c r="H4512">
        <v>1913962153</v>
      </c>
      <c r="I4512" t="s">
        <v>131</v>
      </c>
      <c r="J4512" t="s">
        <v>230</v>
      </c>
      <c r="K4512" t="s">
        <v>152</v>
      </c>
      <c r="L4512" t="s">
        <v>6536</v>
      </c>
      <c r="M4512" t="s">
        <v>6556</v>
      </c>
      <c r="P4512" s="31" t="str">
        <f t="shared" si="213"/>
        <v>Fokoruddin Ho Hall (Dr. Fokaruddin )</v>
      </c>
    </row>
    <row r="4513" spans="1:16" hidden="1">
      <c r="A4513" t="str">
        <f t="shared" si="211"/>
        <v>47-539</v>
      </c>
      <c r="B4513">
        <f t="shared" si="212"/>
        <v>47</v>
      </c>
      <c r="C4513">
        <v>539</v>
      </c>
      <c r="D4513" t="s">
        <v>18051</v>
      </c>
      <c r="E4513" t="s">
        <v>7619</v>
      </c>
      <c r="F4513">
        <v>14244</v>
      </c>
      <c r="G4513" t="s">
        <v>7620</v>
      </c>
      <c r="H4513">
        <v>1711202969</v>
      </c>
      <c r="I4513" t="s">
        <v>1396</v>
      </c>
      <c r="J4513" t="s">
        <v>397</v>
      </c>
      <c r="K4513" t="s">
        <v>133</v>
      </c>
      <c r="L4513">
        <v>0</v>
      </c>
      <c r="M4513" t="s">
        <v>7621</v>
      </c>
      <c r="P4513" s="31" t="str">
        <f t="shared" si="213"/>
        <v>Green Life Homoeo Hall (Dr. Motiur)</v>
      </c>
    </row>
    <row r="4514" spans="1:16" hidden="1">
      <c r="A4514" t="str">
        <f t="shared" si="211"/>
        <v>48-539</v>
      </c>
      <c r="B4514">
        <f t="shared" si="212"/>
        <v>48</v>
      </c>
      <c r="C4514">
        <v>539</v>
      </c>
      <c r="D4514" t="s">
        <v>18051</v>
      </c>
      <c r="E4514" t="s">
        <v>444</v>
      </c>
      <c r="F4514">
        <v>9442</v>
      </c>
      <c r="G4514" t="s">
        <v>6641</v>
      </c>
      <c r="H4514">
        <v>1731310250</v>
      </c>
      <c r="I4514" t="s">
        <v>131</v>
      </c>
      <c r="J4514" t="s">
        <v>172</v>
      </c>
      <c r="K4514" t="s">
        <v>138</v>
      </c>
      <c r="L4514" t="s">
        <v>6636</v>
      </c>
      <c r="M4514" t="s">
        <v>6642</v>
      </c>
      <c r="P4514" s="31" t="str">
        <f t="shared" si="213"/>
        <v>Habib  Ho Hall (Dr. Habib)</v>
      </c>
    </row>
    <row r="4515" spans="1:16" hidden="1">
      <c r="A4515" t="str">
        <f t="shared" si="211"/>
        <v>49-539</v>
      </c>
      <c r="B4515">
        <f t="shared" si="212"/>
        <v>49</v>
      </c>
      <c r="C4515">
        <v>539</v>
      </c>
      <c r="D4515" t="s">
        <v>18051</v>
      </c>
      <c r="E4515" t="s">
        <v>6510</v>
      </c>
      <c r="F4515">
        <v>9380</v>
      </c>
      <c r="G4515" t="s">
        <v>6511</v>
      </c>
      <c r="H4515">
        <v>1920729673</v>
      </c>
      <c r="I4515" t="s">
        <v>131</v>
      </c>
      <c r="J4515" t="s">
        <v>172</v>
      </c>
      <c r="K4515" t="s">
        <v>152</v>
      </c>
      <c r="L4515" t="s">
        <v>6503</v>
      </c>
      <c r="M4515" t="s">
        <v>6512</v>
      </c>
      <c r="P4515" s="31" t="str">
        <f t="shared" si="213"/>
        <v>Hakim Khan Ho Hall (Dr. Karujaman )</v>
      </c>
    </row>
    <row r="4516" spans="1:16" hidden="1">
      <c r="A4516" t="str">
        <f t="shared" si="211"/>
        <v>50-539</v>
      </c>
      <c r="B4516">
        <f t="shared" si="212"/>
        <v>50</v>
      </c>
      <c r="C4516">
        <v>539</v>
      </c>
      <c r="D4516" t="s">
        <v>18051</v>
      </c>
      <c r="E4516" t="s">
        <v>10697</v>
      </c>
      <c r="F4516">
        <v>10732</v>
      </c>
      <c r="G4516" t="s">
        <v>10698</v>
      </c>
      <c r="H4516">
        <v>1972809592</v>
      </c>
      <c r="I4516" t="s">
        <v>131</v>
      </c>
      <c r="J4516" t="s">
        <v>2596</v>
      </c>
      <c r="K4516" t="s">
        <v>152</v>
      </c>
      <c r="L4516" t="s">
        <v>10111</v>
      </c>
      <c r="M4516" t="s">
        <v>10111</v>
      </c>
      <c r="P4516" s="31" t="str">
        <f t="shared" si="213"/>
        <v>Hana Homoeo Medical Hall (Dr.Omar Faruk)</v>
      </c>
    </row>
    <row r="4517" spans="1:16" hidden="1">
      <c r="A4517" t="str">
        <f t="shared" si="211"/>
        <v>51-539</v>
      </c>
      <c r="B4517">
        <f t="shared" si="212"/>
        <v>51</v>
      </c>
      <c r="C4517">
        <v>539</v>
      </c>
      <c r="D4517" t="s">
        <v>18051</v>
      </c>
      <c r="E4517" t="s">
        <v>6487</v>
      </c>
      <c r="F4517">
        <v>9367</v>
      </c>
      <c r="G4517" t="s">
        <v>3533</v>
      </c>
      <c r="H4517">
        <v>1710174072</v>
      </c>
      <c r="I4517" t="s">
        <v>131</v>
      </c>
      <c r="J4517" t="s">
        <v>132</v>
      </c>
      <c r="K4517" t="s">
        <v>133</v>
      </c>
      <c r="L4517" t="s">
        <v>6486</v>
      </c>
      <c r="M4517" t="s">
        <v>1359</v>
      </c>
      <c r="P4517" s="31" t="str">
        <f t="shared" si="213"/>
        <v>Haniman Ho Hall (Dr. Bimol)</v>
      </c>
    </row>
    <row r="4518" spans="1:16" hidden="1">
      <c r="A4518" t="str">
        <f t="shared" si="211"/>
        <v>52-539</v>
      </c>
      <c r="B4518">
        <f t="shared" si="212"/>
        <v>52</v>
      </c>
      <c r="C4518">
        <v>539</v>
      </c>
      <c r="D4518" t="s">
        <v>18051</v>
      </c>
      <c r="E4518" t="s">
        <v>10566</v>
      </c>
      <c r="F4518">
        <v>10662</v>
      </c>
      <c r="G4518" t="s">
        <v>476</v>
      </c>
      <c r="H4518">
        <v>1726623721</v>
      </c>
      <c r="I4518" t="s">
        <v>131</v>
      </c>
      <c r="J4518" t="s">
        <v>9573</v>
      </c>
      <c r="K4518" t="s">
        <v>152</v>
      </c>
      <c r="L4518" t="s">
        <v>10567</v>
      </c>
      <c r="M4518" t="s">
        <v>19116</v>
      </c>
      <c r="P4518" s="31" t="str">
        <f t="shared" si="213"/>
        <v>Hasan Homoeo Hall (Dr.Md.Seddikor Rahman)</v>
      </c>
    </row>
    <row r="4519" spans="1:16" hidden="1">
      <c r="A4519" t="str">
        <f t="shared" si="211"/>
        <v>53-539</v>
      </c>
      <c r="B4519">
        <f t="shared" si="212"/>
        <v>53</v>
      </c>
      <c r="C4519">
        <v>539</v>
      </c>
      <c r="D4519" t="s">
        <v>18051</v>
      </c>
      <c r="E4519" t="s">
        <v>6607</v>
      </c>
      <c r="F4519">
        <v>9427</v>
      </c>
      <c r="G4519" t="s">
        <v>6608</v>
      </c>
      <c r="H4519">
        <v>1722000790</v>
      </c>
      <c r="I4519" t="s">
        <v>131</v>
      </c>
      <c r="J4519" t="s">
        <v>132</v>
      </c>
      <c r="K4519" t="s">
        <v>138</v>
      </c>
      <c r="L4519" t="s">
        <v>1934</v>
      </c>
      <c r="M4519" t="s">
        <v>6609</v>
      </c>
      <c r="N4519" t="s">
        <v>13687</v>
      </c>
      <c r="P4519" s="31" t="str">
        <f t="shared" si="213"/>
        <v>Heatlh Ho Hall (Dr.  Kamrul)</v>
      </c>
    </row>
    <row r="4520" spans="1:16" hidden="1">
      <c r="A4520" t="str">
        <f t="shared" si="211"/>
        <v>54-539</v>
      </c>
      <c r="B4520">
        <f t="shared" si="212"/>
        <v>54</v>
      </c>
      <c r="C4520">
        <v>539</v>
      </c>
      <c r="D4520" t="s">
        <v>18051</v>
      </c>
      <c r="E4520" t="s">
        <v>6615</v>
      </c>
      <c r="F4520">
        <v>9430</v>
      </c>
      <c r="G4520" t="s">
        <v>6505</v>
      </c>
      <c r="H4520">
        <v>155833699</v>
      </c>
      <c r="I4520" t="s">
        <v>131</v>
      </c>
      <c r="J4520" t="s">
        <v>132</v>
      </c>
      <c r="K4520" t="s">
        <v>138</v>
      </c>
      <c r="L4520" t="s">
        <v>1934</v>
      </c>
      <c r="M4520" t="s">
        <v>1359</v>
      </c>
      <c r="P4520" s="31" t="str">
        <f t="shared" si="213"/>
        <v>Ho. Aa. Nek (Dr. Asgor Ali)</v>
      </c>
    </row>
    <row r="4521" spans="1:16" hidden="1">
      <c r="A4521" t="str">
        <f t="shared" si="211"/>
        <v>55-539</v>
      </c>
      <c r="B4521">
        <f t="shared" si="212"/>
        <v>55</v>
      </c>
      <c r="C4521">
        <v>539</v>
      </c>
      <c r="D4521" t="s">
        <v>18051</v>
      </c>
      <c r="E4521" t="s">
        <v>5197</v>
      </c>
      <c r="F4521">
        <v>9377</v>
      </c>
      <c r="G4521" t="s">
        <v>6505</v>
      </c>
      <c r="H4521">
        <v>1916388340</v>
      </c>
      <c r="I4521" t="s">
        <v>131</v>
      </c>
      <c r="J4521" t="s">
        <v>172</v>
      </c>
      <c r="K4521" t="s">
        <v>133</v>
      </c>
      <c r="L4521" t="s">
        <v>6503</v>
      </c>
      <c r="M4521" t="s">
        <v>6504</v>
      </c>
      <c r="P4521" s="31" t="str">
        <f t="shared" si="213"/>
        <v>Ho. Aa. Nek (Dr. Sumon)</v>
      </c>
    </row>
    <row r="4522" spans="1:16" hidden="1">
      <c r="A4522" t="str">
        <f t="shared" si="211"/>
        <v>56-539</v>
      </c>
      <c r="B4522">
        <f t="shared" si="212"/>
        <v>56</v>
      </c>
      <c r="C4522">
        <v>539</v>
      </c>
      <c r="D4522" t="s">
        <v>18051</v>
      </c>
      <c r="E4522" t="s">
        <v>6569</v>
      </c>
      <c r="F4522">
        <v>9409</v>
      </c>
      <c r="G4522" t="s">
        <v>6570</v>
      </c>
      <c r="H4522">
        <v>1715247109</v>
      </c>
      <c r="I4522" t="s">
        <v>131</v>
      </c>
      <c r="J4522" t="s">
        <v>274</v>
      </c>
      <c r="K4522" t="s">
        <v>138</v>
      </c>
      <c r="L4522" t="s">
        <v>6558</v>
      </c>
      <c r="M4522" t="s">
        <v>6571</v>
      </c>
      <c r="P4522" s="31" t="str">
        <f t="shared" si="213"/>
        <v>Ho. Ar. Bitan  (Dr. Samsul )</v>
      </c>
    </row>
    <row r="4523" spans="1:16" hidden="1">
      <c r="A4523" t="str">
        <f t="shared" si="211"/>
        <v>57-539</v>
      </c>
      <c r="B4523">
        <f t="shared" si="212"/>
        <v>57</v>
      </c>
      <c r="C4523">
        <v>539</v>
      </c>
      <c r="D4523" t="s">
        <v>18051</v>
      </c>
      <c r="E4523" t="s">
        <v>6625</v>
      </c>
      <c r="F4523">
        <v>9436</v>
      </c>
      <c r="G4523" t="s">
        <v>6626</v>
      </c>
      <c r="H4523">
        <v>1720237348</v>
      </c>
      <c r="I4523" t="s">
        <v>131</v>
      </c>
      <c r="J4523" t="s">
        <v>132</v>
      </c>
      <c r="K4523" t="s">
        <v>138</v>
      </c>
      <c r="L4523" t="s">
        <v>1934</v>
      </c>
      <c r="M4523" t="s">
        <v>6627</v>
      </c>
      <c r="P4523" s="31" t="str">
        <f t="shared" si="213"/>
        <v>Ho. Arogo. Neloy (Dr. Sopon )</v>
      </c>
    </row>
    <row r="4524" spans="1:16" hidden="1">
      <c r="A4524" t="str">
        <f t="shared" si="211"/>
        <v>58-539</v>
      </c>
      <c r="B4524">
        <f t="shared" si="212"/>
        <v>58</v>
      </c>
      <c r="C4524">
        <v>539</v>
      </c>
      <c r="D4524" t="s">
        <v>18051</v>
      </c>
      <c r="E4524" t="s">
        <v>7626</v>
      </c>
      <c r="F4524">
        <v>14208</v>
      </c>
      <c r="G4524" t="s">
        <v>7627</v>
      </c>
      <c r="I4524" t="s">
        <v>1540</v>
      </c>
      <c r="J4524" t="s">
        <v>397</v>
      </c>
      <c r="K4524" t="s">
        <v>138</v>
      </c>
      <c r="L4524">
        <v>0</v>
      </c>
      <c r="M4524" t="s">
        <v>7621</v>
      </c>
      <c r="P4524" s="31" t="str">
        <f t="shared" si="213"/>
        <v>Ho. H. Clinic (Dr. Anwar H.B)</v>
      </c>
    </row>
    <row r="4525" spans="1:16" hidden="1">
      <c r="A4525" t="str">
        <f t="shared" si="211"/>
        <v>59-539</v>
      </c>
      <c r="B4525">
        <f t="shared" si="212"/>
        <v>59</v>
      </c>
      <c r="C4525">
        <v>539</v>
      </c>
      <c r="D4525" t="s">
        <v>18051</v>
      </c>
      <c r="E4525" t="s">
        <v>10059</v>
      </c>
      <c r="F4525">
        <v>14216</v>
      </c>
      <c r="G4525" t="s">
        <v>10060</v>
      </c>
      <c r="H4525">
        <v>1718412892</v>
      </c>
      <c r="I4525" t="s">
        <v>253</v>
      </c>
      <c r="K4525" t="s">
        <v>133</v>
      </c>
      <c r="L4525" t="s">
        <v>756</v>
      </c>
      <c r="M4525" t="s">
        <v>9697</v>
      </c>
      <c r="P4525" s="31" t="str">
        <f t="shared" si="213"/>
        <v>Homoeo Healing Point (Dr.Md.Rukun Uddin)</v>
      </c>
    </row>
    <row r="4526" spans="1:16" hidden="1">
      <c r="A4526" t="str">
        <f t="shared" si="211"/>
        <v>60-539</v>
      </c>
      <c r="B4526">
        <f t="shared" si="212"/>
        <v>60</v>
      </c>
      <c r="C4526">
        <v>539</v>
      </c>
      <c r="D4526" t="s">
        <v>18051</v>
      </c>
      <c r="E4526" t="s">
        <v>172</v>
      </c>
      <c r="F4526">
        <v>14213</v>
      </c>
      <c r="G4526" t="s">
        <v>17107</v>
      </c>
      <c r="H4526">
        <v>1711037506</v>
      </c>
      <c r="I4526" t="s">
        <v>131</v>
      </c>
      <c r="J4526" t="s">
        <v>172</v>
      </c>
      <c r="K4526" t="s">
        <v>133</v>
      </c>
      <c r="L4526" t="s">
        <v>17108</v>
      </c>
      <c r="M4526" t="s">
        <v>17109</v>
      </c>
      <c r="P4526" s="31" t="str">
        <f t="shared" si="213"/>
        <v>Homoeo Plus (Sun)</v>
      </c>
    </row>
    <row r="4527" spans="1:16" hidden="1">
      <c r="A4527" t="str">
        <f t="shared" si="211"/>
        <v>61-539</v>
      </c>
      <c r="B4527">
        <f t="shared" si="212"/>
        <v>61</v>
      </c>
      <c r="C4527">
        <v>539</v>
      </c>
      <c r="D4527" t="s">
        <v>18051</v>
      </c>
      <c r="E4527" t="s">
        <v>2490</v>
      </c>
      <c r="F4527">
        <v>14250</v>
      </c>
      <c r="G4527" t="s">
        <v>7606</v>
      </c>
      <c r="H4527">
        <v>1927128573</v>
      </c>
      <c r="I4527" t="s">
        <v>1311</v>
      </c>
      <c r="J4527" t="s">
        <v>172</v>
      </c>
      <c r="K4527" t="s">
        <v>138</v>
      </c>
      <c r="L4527">
        <v>0</v>
      </c>
      <c r="M4527" t="s">
        <v>7552</v>
      </c>
      <c r="P4527" s="31" t="str">
        <f t="shared" si="213"/>
        <v>Homoeopathy For All (Dr. Lutfar Rahman)</v>
      </c>
    </row>
    <row r="4528" spans="1:16" hidden="1">
      <c r="A4528" t="str">
        <f t="shared" si="211"/>
        <v>62-539</v>
      </c>
      <c r="B4528">
        <f t="shared" si="212"/>
        <v>62</v>
      </c>
      <c r="C4528">
        <v>539</v>
      </c>
      <c r="D4528" t="s">
        <v>18051</v>
      </c>
      <c r="E4528" t="s">
        <v>7556</v>
      </c>
      <c r="F4528">
        <v>14239</v>
      </c>
      <c r="G4528" t="s">
        <v>17341</v>
      </c>
      <c r="H4528">
        <v>1771152960</v>
      </c>
      <c r="I4528" t="s">
        <v>1540</v>
      </c>
      <c r="J4528" t="s">
        <v>132</v>
      </c>
      <c r="K4528" t="s">
        <v>152</v>
      </c>
      <c r="L4528">
        <v>0</v>
      </c>
      <c r="M4528" t="s">
        <v>7555</v>
      </c>
      <c r="P4528" s="31" t="str">
        <f t="shared" si="213"/>
        <v>Ibnasina Homoeo Pharmacy (Dr. Md. Safiul Islam)</v>
      </c>
    </row>
    <row r="4529" spans="1:16" hidden="1">
      <c r="A4529" t="str">
        <f t="shared" si="211"/>
        <v>63-539</v>
      </c>
      <c r="B4529">
        <f t="shared" si="212"/>
        <v>63</v>
      </c>
      <c r="C4529">
        <v>539</v>
      </c>
      <c r="D4529" t="s">
        <v>18051</v>
      </c>
      <c r="E4529" t="s">
        <v>6638</v>
      </c>
      <c r="F4529">
        <v>9441</v>
      </c>
      <c r="G4529" t="s">
        <v>6639</v>
      </c>
      <c r="H4529">
        <v>1913873467</v>
      </c>
      <c r="I4529" t="s">
        <v>131</v>
      </c>
      <c r="J4529" t="s">
        <v>172</v>
      </c>
      <c r="K4529" t="s">
        <v>152</v>
      </c>
      <c r="L4529" t="s">
        <v>6636</v>
      </c>
      <c r="M4529" t="s">
        <v>6640</v>
      </c>
      <c r="P4529" s="31" t="str">
        <f t="shared" si="213"/>
        <v>Ibrahim Ho Hall (Dr. Ismail )</v>
      </c>
    </row>
    <row r="4530" spans="1:16" hidden="1">
      <c r="A4530" t="str">
        <f t="shared" si="211"/>
        <v>64-539</v>
      </c>
      <c r="B4530">
        <f t="shared" si="212"/>
        <v>64</v>
      </c>
      <c r="C4530">
        <v>539</v>
      </c>
      <c r="D4530" t="s">
        <v>18051</v>
      </c>
      <c r="E4530" t="s">
        <v>7628</v>
      </c>
      <c r="F4530">
        <v>14207</v>
      </c>
      <c r="G4530" t="s">
        <v>542</v>
      </c>
      <c r="H4530">
        <v>1937088651</v>
      </c>
      <c r="I4530" t="s">
        <v>1396</v>
      </c>
      <c r="J4530" t="s">
        <v>397</v>
      </c>
      <c r="K4530" t="s">
        <v>133</v>
      </c>
      <c r="L4530">
        <v>0</v>
      </c>
      <c r="M4530" t="s">
        <v>7621</v>
      </c>
      <c r="P4530" s="31" t="str">
        <f t="shared" si="213"/>
        <v>Ideal Homoeo Hall (Dr. Pulad Mia)</v>
      </c>
    </row>
    <row r="4531" spans="1:16" hidden="1">
      <c r="A4531" t="str">
        <f t="shared" si="211"/>
        <v>65-539</v>
      </c>
      <c r="B4531">
        <f t="shared" si="212"/>
        <v>65</v>
      </c>
      <c r="C4531">
        <v>539</v>
      </c>
      <c r="D4531" t="s">
        <v>18051</v>
      </c>
      <c r="E4531" t="s">
        <v>11284</v>
      </c>
      <c r="F4531">
        <v>13761</v>
      </c>
      <c r="G4531" t="s">
        <v>17246</v>
      </c>
      <c r="H4531">
        <v>1934448286</v>
      </c>
      <c r="I4531">
        <v>0</v>
      </c>
      <c r="J4531">
        <v>0</v>
      </c>
      <c r="K4531" t="s">
        <v>138</v>
      </c>
      <c r="L4531" t="s">
        <v>756</v>
      </c>
      <c r="M4531" t="s">
        <v>756</v>
      </c>
      <c r="P4531" s="31" t="str">
        <f t="shared" si="213"/>
        <v>Imran Hossain-Mpo-Mirpur (Self Stock)</v>
      </c>
    </row>
    <row r="4532" spans="1:16" hidden="1">
      <c r="A4532" t="str">
        <f t="shared" si="211"/>
        <v>66-539</v>
      </c>
      <c r="B4532">
        <f t="shared" si="212"/>
        <v>66</v>
      </c>
      <c r="C4532">
        <v>539</v>
      </c>
      <c r="D4532" t="s">
        <v>18051</v>
      </c>
      <c r="E4532" t="s">
        <v>6644</v>
      </c>
      <c r="F4532">
        <v>9444</v>
      </c>
      <c r="G4532" t="s">
        <v>6645</v>
      </c>
      <c r="H4532">
        <v>1819452825</v>
      </c>
      <c r="I4532" t="s">
        <v>131</v>
      </c>
      <c r="J4532" t="s">
        <v>172</v>
      </c>
      <c r="K4532" t="s">
        <v>152</v>
      </c>
      <c r="L4532" t="s">
        <v>6636</v>
      </c>
      <c r="M4532" t="s">
        <v>6642</v>
      </c>
      <c r="P4532" s="31" t="str">
        <f t="shared" si="213"/>
        <v>Islam  Ho Hall (Dr. Siful )</v>
      </c>
    </row>
    <row r="4533" spans="1:16" hidden="1">
      <c r="A4533" t="str">
        <f t="shared" si="211"/>
        <v>67-539</v>
      </c>
      <c r="B4533">
        <f t="shared" si="212"/>
        <v>67</v>
      </c>
      <c r="C4533">
        <v>539</v>
      </c>
      <c r="D4533" t="s">
        <v>18051</v>
      </c>
      <c r="E4533" t="s">
        <v>6497</v>
      </c>
      <c r="F4533">
        <v>9373</v>
      </c>
      <c r="G4533" t="s">
        <v>6422</v>
      </c>
      <c r="H4533">
        <v>1718915406</v>
      </c>
      <c r="I4533" t="s">
        <v>131</v>
      </c>
      <c r="J4533" t="s">
        <v>132</v>
      </c>
      <c r="K4533" t="s">
        <v>133</v>
      </c>
      <c r="L4533" t="s">
        <v>6486</v>
      </c>
      <c r="M4533" t="s">
        <v>1359</v>
      </c>
      <c r="P4533" s="31" t="str">
        <f t="shared" si="213"/>
        <v>Islam Ho Hall (Dr. Sifur)</v>
      </c>
    </row>
    <row r="4534" spans="1:16" hidden="1">
      <c r="A4534" t="str">
        <f t="shared" si="211"/>
        <v>68-539</v>
      </c>
      <c r="B4534">
        <f t="shared" si="212"/>
        <v>68</v>
      </c>
      <c r="C4534">
        <v>539</v>
      </c>
      <c r="D4534" t="s">
        <v>18051</v>
      </c>
      <c r="E4534" t="s">
        <v>6409</v>
      </c>
      <c r="F4534">
        <v>9398</v>
      </c>
      <c r="G4534" t="s">
        <v>6545</v>
      </c>
      <c r="H4534">
        <v>1713266621</v>
      </c>
      <c r="I4534" t="s">
        <v>131</v>
      </c>
      <c r="J4534" t="s">
        <v>230</v>
      </c>
      <c r="K4534" t="s">
        <v>152</v>
      </c>
      <c r="L4534" t="s">
        <v>6536</v>
      </c>
      <c r="M4534" t="s">
        <v>6546</v>
      </c>
      <c r="P4534" s="31" t="str">
        <f t="shared" si="213"/>
        <v>Iva Ho Hall (Dr. Nurul)</v>
      </c>
    </row>
    <row r="4535" spans="1:16" hidden="1">
      <c r="A4535" t="str">
        <f t="shared" si="211"/>
        <v>69-539</v>
      </c>
      <c r="B4535">
        <f t="shared" si="212"/>
        <v>69</v>
      </c>
      <c r="C4535">
        <v>539</v>
      </c>
      <c r="D4535" t="s">
        <v>18051</v>
      </c>
      <c r="E4535" t="s">
        <v>6745</v>
      </c>
      <c r="F4535">
        <v>9486</v>
      </c>
      <c r="G4535" t="s">
        <v>6746</v>
      </c>
      <c r="H4535">
        <v>1745445708</v>
      </c>
      <c r="I4535" t="s">
        <v>131</v>
      </c>
      <c r="J4535" t="s">
        <v>306</v>
      </c>
      <c r="K4535" t="s">
        <v>152</v>
      </c>
      <c r="L4535" t="s">
        <v>6656</v>
      </c>
      <c r="M4535" t="s">
        <v>6656</v>
      </c>
      <c r="P4535" s="31" t="str">
        <f t="shared" si="213"/>
        <v>Jabale No Ho Hall (Dr. Ajharul )</v>
      </c>
    </row>
    <row r="4536" spans="1:16" hidden="1">
      <c r="A4536" t="str">
        <f t="shared" si="211"/>
        <v>70-539</v>
      </c>
      <c r="B4536">
        <f t="shared" si="212"/>
        <v>70</v>
      </c>
      <c r="C4536">
        <v>539</v>
      </c>
      <c r="D4536" t="s">
        <v>18051</v>
      </c>
      <c r="E4536" t="s">
        <v>6702</v>
      </c>
      <c r="F4536">
        <v>9467</v>
      </c>
      <c r="G4536" t="s">
        <v>6703</v>
      </c>
      <c r="H4536">
        <v>1731465324</v>
      </c>
      <c r="I4536" t="s">
        <v>131</v>
      </c>
      <c r="J4536" t="s">
        <v>274</v>
      </c>
      <c r="K4536" t="s">
        <v>133</v>
      </c>
      <c r="L4536" t="s">
        <v>6648</v>
      </c>
      <c r="M4536" t="s">
        <v>6704</v>
      </c>
      <c r="P4536" s="31" t="str">
        <f t="shared" si="213"/>
        <v>Jaeda Ho Hall (Dr. Golam Mostafa)</v>
      </c>
    </row>
    <row r="4537" spans="1:16" hidden="1">
      <c r="A4537" t="str">
        <f t="shared" si="211"/>
        <v>71-539</v>
      </c>
      <c r="B4537">
        <f t="shared" si="212"/>
        <v>71</v>
      </c>
      <c r="C4537">
        <v>539</v>
      </c>
      <c r="D4537" t="s">
        <v>18051</v>
      </c>
      <c r="E4537" t="s">
        <v>5377</v>
      </c>
      <c r="F4537">
        <v>9386</v>
      </c>
      <c r="G4537" t="s">
        <v>6523</v>
      </c>
      <c r="H4537">
        <v>1733812333</v>
      </c>
      <c r="I4537" t="s">
        <v>131</v>
      </c>
      <c r="J4537" t="s">
        <v>397</v>
      </c>
      <c r="K4537" t="s">
        <v>152</v>
      </c>
      <c r="L4537" t="s">
        <v>6520</v>
      </c>
      <c r="M4537" t="s">
        <v>1359</v>
      </c>
      <c r="P4537" s="31" t="str">
        <f t="shared" si="213"/>
        <v>Janani Ho Hall (Dr. Rasel )</v>
      </c>
    </row>
    <row r="4538" spans="1:16" hidden="1">
      <c r="A4538" t="str">
        <f t="shared" si="211"/>
        <v>72-539</v>
      </c>
      <c r="B4538">
        <f t="shared" si="212"/>
        <v>72</v>
      </c>
      <c r="C4538">
        <v>539</v>
      </c>
      <c r="D4538" t="s">
        <v>18051</v>
      </c>
      <c r="E4538" t="s">
        <v>7590</v>
      </c>
      <c r="F4538">
        <v>14243</v>
      </c>
      <c r="G4538" t="s">
        <v>7591</v>
      </c>
      <c r="H4538">
        <v>18445328364</v>
      </c>
      <c r="I4538" t="s">
        <v>1311</v>
      </c>
      <c r="J4538" t="s">
        <v>172</v>
      </c>
      <c r="K4538" t="s">
        <v>133</v>
      </c>
      <c r="L4538">
        <v>0</v>
      </c>
      <c r="M4538" t="s">
        <v>17346</v>
      </c>
      <c r="P4538" s="31" t="str">
        <f t="shared" si="213"/>
        <v>Jannat Hp. Hall (Dr. M. Firoj Ahmed)</v>
      </c>
    </row>
    <row r="4539" spans="1:16" hidden="1">
      <c r="A4539" t="str">
        <f t="shared" si="211"/>
        <v>73-539</v>
      </c>
      <c r="B4539">
        <f t="shared" si="212"/>
        <v>73</v>
      </c>
      <c r="C4539">
        <v>539</v>
      </c>
      <c r="D4539" t="s">
        <v>18051</v>
      </c>
      <c r="E4539" t="s">
        <v>6674</v>
      </c>
      <c r="F4539">
        <v>9457</v>
      </c>
      <c r="G4539" t="s">
        <v>6675</v>
      </c>
      <c r="H4539">
        <v>1923102332</v>
      </c>
      <c r="I4539" t="s">
        <v>131</v>
      </c>
      <c r="J4539" t="s">
        <v>397</v>
      </c>
      <c r="K4539" t="s">
        <v>138</v>
      </c>
      <c r="L4539" t="s">
        <v>6656</v>
      </c>
      <c r="M4539" t="s">
        <v>6656</v>
      </c>
      <c r="P4539" s="31" t="str">
        <f t="shared" si="213"/>
        <v>Jarman Ho Hall (Dr. Sahidullah)</v>
      </c>
    </row>
    <row r="4540" spans="1:16" hidden="1">
      <c r="A4540" t="str">
        <f t="shared" si="211"/>
        <v>74-539</v>
      </c>
      <c r="B4540">
        <f t="shared" si="212"/>
        <v>74</v>
      </c>
      <c r="C4540">
        <v>539</v>
      </c>
      <c r="D4540" t="s">
        <v>18051</v>
      </c>
      <c r="E4540" t="s">
        <v>6552</v>
      </c>
      <c r="F4540">
        <v>9401</v>
      </c>
      <c r="G4540" t="s">
        <v>6553</v>
      </c>
      <c r="H4540">
        <v>1718794156</v>
      </c>
      <c r="I4540" t="s">
        <v>131</v>
      </c>
      <c r="J4540" t="s">
        <v>230</v>
      </c>
      <c r="K4540" t="s">
        <v>138</v>
      </c>
      <c r="L4540" t="s">
        <v>6536</v>
      </c>
      <c r="M4540" t="s">
        <v>6549</v>
      </c>
      <c r="P4540" s="31" t="str">
        <f t="shared" si="213"/>
        <v>Jononi Ho Hall (Dr. Minal )</v>
      </c>
    </row>
    <row r="4541" spans="1:16" hidden="1">
      <c r="A4541" t="str">
        <f t="shared" si="211"/>
        <v>75-539</v>
      </c>
      <c r="B4541">
        <f t="shared" si="212"/>
        <v>75</v>
      </c>
      <c r="C4541">
        <v>539</v>
      </c>
      <c r="D4541" t="s">
        <v>18051</v>
      </c>
      <c r="E4541" t="s">
        <v>10113</v>
      </c>
      <c r="F4541">
        <v>10404</v>
      </c>
      <c r="G4541" t="s">
        <v>10114</v>
      </c>
      <c r="H4541">
        <v>1615685040</v>
      </c>
      <c r="I4541" t="s">
        <v>131</v>
      </c>
      <c r="J4541" t="s">
        <v>10107</v>
      </c>
      <c r="K4541" t="s">
        <v>133</v>
      </c>
      <c r="L4541" t="s">
        <v>6648</v>
      </c>
      <c r="M4541" t="s">
        <v>19117</v>
      </c>
      <c r="P4541" s="31" t="str">
        <f t="shared" si="213"/>
        <v>Kaikobad Homoeo Hall (Dr.Saluk)</v>
      </c>
    </row>
    <row r="4542" spans="1:16" hidden="1">
      <c r="A4542" t="str">
        <f t="shared" si="211"/>
        <v>76-539</v>
      </c>
      <c r="B4542">
        <f t="shared" si="212"/>
        <v>76</v>
      </c>
      <c r="C4542">
        <v>539</v>
      </c>
      <c r="D4542" t="s">
        <v>18051</v>
      </c>
      <c r="E4542" t="s">
        <v>13224</v>
      </c>
      <c r="F4542">
        <v>14215</v>
      </c>
      <c r="G4542" t="s">
        <v>13225</v>
      </c>
      <c r="H4542">
        <v>1718112775</v>
      </c>
      <c r="I4542" t="s">
        <v>11538</v>
      </c>
      <c r="J4542" t="s">
        <v>172</v>
      </c>
      <c r="K4542" t="s">
        <v>152</v>
      </c>
      <c r="L4542" t="s">
        <v>13226</v>
      </c>
      <c r="M4542" t="s">
        <v>13227</v>
      </c>
      <c r="P4542" s="31" t="str">
        <f t="shared" si="213"/>
        <v>Karim Homoeo Hall (Dr.A.Karim)</v>
      </c>
    </row>
    <row r="4543" spans="1:16" hidden="1">
      <c r="A4543" t="str">
        <f t="shared" si="211"/>
        <v>77-539</v>
      </c>
      <c r="B4543">
        <f t="shared" si="212"/>
        <v>77</v>
      </c>
      <c r="C4543">
        <v>539</v>
      </c>
      <c r="D4543" t="s">
        <v>18051</v>
      </c>
      <c r="E4543" t="s">
        <v>552</v>
      </c>
      <c r="F4543">
        <v>9318</v>
      </c>
      <c r="G4543" t="s">
        <v>6411</v>
      </c>
      <c r="H4543">
        <v>1731106140</v>
      </c>
      <c r="I4543" t="s">
        <v>131</v>
      </c>
      <c r="J4543" t="s">
        <v>172</v>
      </c>
      <c r="K4543" t="s">
        <v>133</v>
      </c>
      <c r="L4543" t="s">
        <v>6406</v>
      </c>
      <c r="M4543" t="s">
        <v>1359</v>
      </c>
      <c r="P4543" s="31" t="str">
        <f t="shared" si="213"/>
        <v>Khal Ho Hall (Dr. Bablu)</v>
      </c>
    </row>
    <row r="4544" spans="1:16" hidden="1">
      <c r="A4544" t="str">
        <f t="shared" si="211"/>
        <v>78-539</v>
      </c>
      <c r="B4544">
        <f t="shared" si="212"/>
        <v>78</v>
      </c>
      <c r="C4544">
        <v>539</v>
      </c>
      <c r="D4544" t="s">
        <v>18051</v>
      </c>
      <c r="E4544" t="s">
        <v>17036</v>
      </c>
      <c r="F4544">
        <v>13694</v>
      </c>
      <c r="G4544" t="s">
        <v>130</v>
      </c>
      <c r="H4544">
        <v>1913468973</v>
      </c>
      <c r="I4544" t="s">
        <v>131</v>
      </c>
      <c r="J4544" t="s">
        <v>17037</v>
      </c>
      <c r="K4544" t="s">
        <v>133</v>
      </c>
      <c r="L4544" t="s">
        <v>17032</v>
      </c>
      <c r="M4544" t="s">
        <v>17038</v>
      </c>
      <c r="P4544" s="31" t="str">
        <f t="shared" si="213"/>
        <v>Khan Homoeo Hall (Dr.Iftekhar Rahman)</v>
      </c>
    </row>
    <row r="4545" spans="1:16" hidden="1">
      <c r="A4545" t="str">
        <f t="shared" si="211"/>
        <v>79-539</v>
      </c>
      <c r="B4545">
        <f t="shared" si="212"/>
        <v>79</v>
      </c>
      <c r="C4545">
        <v>539</v>
      </c>
      <c r="D4545" t="s">
        <v>18051</v>
      </c>
      <c r="E4545" t="s">
        <v>7553</v>
      </c>
      <c r="F4545">
        <v>14231</v>
      </c>
      <c r="G4545" t="s">
        <v>7570</v>
      </c>
      <c r="I4545" t="s">
        <v>1311</v>
      </c>
      <c r="J4545" t="s">
        <v>132</v>
      </c>
      <c r="K4545" t="s">
        <v>133</v>
      </c>
      <c r="L4545">
        <v>0</v>
      </c>
      <c r="M4545" t="s">
        <v>7571</v>
      </c>
      <c r="P4545" s="31" t="str">
        <f t="shared" si="213"/>
        <v>Khandakar Ho. Hall (Dr. M.A Kasem)</v>
      </c>
    </row>
    <row r="4546" spans="1:16" hidden="1">
      <c r="A4546" t="str">
        <f t="shared" ref="A4546:A4609" si="214">B4546&amp;"-"&amp;C4546</f>
        <v>80-539</v>
      </c>
      <c r="B4546">
        <f t="shared" ref="B4546:B4609" si="215">IF(C4546=C4545,B4545+1,1)</f>
        <v>80</v>
      </c>
      <c r="C4546">
        <v>539</v>
      </c>
      <c r="D4546" t="s">
        <v>18051</v>
      </c>
      <c r="E4546" t="s">
        <v>6679</v>
      </c>
      <c r="F4546">
        <v>9459</v>
      </c>
      <c r="G4546" t="s">
        <v>6680</v>
      </c>
      <c r="H4546">
        <v>1732988683</v>
      </c>
      <c r="I4546" t="s">
        <v>131</v>
      </c>
      <c r="J4546" t="s">
        <v>230</v>
      </c>
      <c r="K4546" t="s">
        <v>152</v>
      </c>
      <c r="L4546" t="s">
        <v>6656</v>
      </c>
      <c r="M4546" t="s">
        <v>6681</v>
      </c>
      <c r="P4546" s="31" t="str">
        <f t="shared" ref="P4546:P4609" si="216">PROPER(G4546&amp;" ("&amp;E4546&amp;")")</f>
        <v>Khandoker Ho Hall (Dr. Shafiq)</v>
      </c>
    </row>
    <row r="4547" spans="1:16" hidden="1">
      <c r="A4547" t="str">
        <f t="shared" si="214"/>
        <v>81-539</v>
      </c>
      <c r="B4547">
        <f t="shared" si="215"/>
        <v>81</v>
      </c>
      <c r="C4547">
        <v>539</v>
      </c>
      <c r="D4547" t="s">
        <v>18051</v>
      </c>
      <c r="E4547" t="s">
        <v>6533</v>
      </c>
      <c r="F4547">
        <v>9393</v>
      </c>
      <c r="G4547" t="s">
        <v>6534</v>
      </c>
      <c r="H4547">
        <v>1911434103</v>
      </c>
      <c r="I4547" t="s">
        <v>131</v>
      </c>
      <c r="J4547" t="s">
        <v>397</v>
      </c>
      <c r="K4547" t="s">
        <v>152</v>
      </c>
      <c r="L4547" t="s">
        <v>6520</v>
      </c>
      <c r="M4547" t="s">
        <v>1359</v>
      </c>
      <c r="P4547" s="31" t="str">
        <f t="shared" si="216"/>
        <v>Khaza Ho Hall (Dr. Mazharul )</v>
      </c>
    </row>
    <row r="4548" spans="1:16" hidden="1">
      <c r="A4548" t="str">
        <f t="shared" si="214"/>
        <v>82-539</v>
      </c>
      <c r="B4548">
        <f t="shared" si="215"/>
        <v>82</v>
      </c>
      <c r="C4548">
        <v>539</v>
      </c>
      <c r="D4548" t="s">
        <v>18051</v>
      </c>
      <c r="E4548" t="s">
        <v>17254</v>
      </c>
      <c r="F4548">
        <v>13768</v>
      </c>
      <c r="G4548" t="s">
        <v>2054</v>
      </c>
      <c r="H4548">
        <v>1552300277</v>
      </c>
      <c r="I4548" t="s">
        <v>1311</v>
      </c>
      <c r="J4548" t="s">
        <v>10889</v>
      </c>
      <c r="K4548" t="s">
        <v>133</v>
      </c>
      <c r="L4548" t="s">
        <v>686</v>
      </c>
      <c r="M4548" t="s">
        <v>686</v>
      </c>
      <c r="P4548" s="31" t="str">
        <f t="shared" si="216"/>
        <v>Khulna Homoeo Hall (Dr.Baker)</v>
      </c>
    </row>
    <row r="4549" spans="1:16" hidden="1">
      <c r="A4549" t="str">
        <f t="shared" si="214"/>
        <v>83-539</v>
      </c>
      <c r="B4549">
        <f t="shared" si="215"/>
        <v>83</v>
      </c>
      <c r="C4549">
        <v>539</v>
      </c>
      <c r="D4549" t="s">
        <v>18051</v>
      </c>
      <c r="E4549" t="s">
        <v>1963</v>
      </c>
      <c r="F4549">
        <v>9370</v>
      </c>
      <c r="G4549" t="s">
        <v>6492</v>
      </c>
      <c r="H4549">
        <v>1920169998</v>
      </c>
      <c r="I4549" t="s">
        <v>131</v>
      </c>
      <c r="J4549" t="s">
        <v>132</v>
      </c>
      <c r="K4549" t="s">
        <v>133</v>
      </c>
      <c r="L4549" t="s">
        <v>6486</v>
      </c>
      <c r="M4549" t="s">
        <v>1359</v>
      </c>
      <c r="P4549" s="31" t="str">
        <f t="shared" si="216"/>
        <v>Kiran Ho Hall (Dr. Alamin )</v>
      </c>
    </row>
    <row r="4550" spans="1:16" hidden="1">
      <c r="A4550" t="str">
        <f t="shared" si="214"/>
        <v>84-539</v>
      </c>
      <c r="B4550">
        <f t="shared" si="215"/>
        <v>84</v>
      </c>
      <c r="C4550">
        <v>539</v>
      </c>
      <c r="D4550" t="s">
        <v>18051</v>
      </c>
      <c r="E4550" t="s">
        <v>16730</v>
      </c>
      <c r="F4550">
        <v>14214</v>
      </c>
      <c r="G4550" t="s">
        <v>16731</v>
      </c>
      <c r="H4550">
        <v>1772552703</v>
      </c>
      <c r="I4550" t="s">
        <v>131</v>
      </c>
      <c r="J4550" t="s">
        <v>230</v>
      </c>
      <c r="K4550" t="s">
        <v>1315</v>
      </c>
      <c r="L4550" t="s">
        <v>16732</v>
      </c>
      <c r="M4550" t="s">
        <v>17345</v>
      </c>
      <c r="P4550" s="31" t="str">
        <f t="shared" si="216"/>
        <v>Kishor Homoeo Hall (Oliullah)</v>
      </c>
    </row>
    <row r="4551" spans="1:16" hidden="1">
      <c r="A4551" t="str">
        <f t="shared" si="214"/>
        <v>85-539</v>
      </c>
      <c r="B4551">
        <f t="shared" si="215"/>
        <v>85</v>
      </c>
      <c r="C4551">
        <v>539</v>
      </c>
      <c r="D4551" t="s">
        <v>18051</v>
      </c>
      <c r="E4551" t="s">
        <v>6682</v>
      </c>
      <c r="F4551">
        <v>9460</v>
      </c>
      <c r="G4551" t="s">
        <v>6683</v>
      </c>
      <c r="H4551">
        <v>1729352723</v>
      </c>
      <c r="I4551" t="s">
        <v>131</v>
      </c>
      <c r="J4551" t="s">
        <v>230</v>
      </c>
      <c r="K4551" t="s">
        <v>133</v>
      </c>
      <c r="L4551" t="s">
        <v>6656</v>
      </c>
      <c r="M4551" t="s">
        <v>6684</v>
      </c>
      <c r="P4551" s="31" t="str">
        <f t="shared" si="216"/>
        <v>Kobir Ho Hall (Dr. Kobir)</v>
      </c>
    </row>
    <row r="4552" spans="1:16" hidden="1">
      <c r="A4552" t="str">
        <f t="shared" si="214"/>
        <v>86-539</v>
      </c>
      <c r="B4552">
        <f t="shared" si="215"/>
        <v>86</v>
      </c>
      <c r="C4552">
        <v>539</v>
      </c>
      <c r="D4552" t="s">
        <v>18051</v>
      </c>
      <c r="E4552" t="s">
        <v>6516</v>
      </c>
      <c r="F4552">
        <v>9383</v>
      </c>
      <c r="G4552" t="s">
        <v>6517</v>
      </c>
      <c r="H4552">
        <v>1734490307</v>
      </c>
      <c r="I4552" t="s">
        <v>131</v>
      </c>
      <c r="J4552" t="s">
        <v>172</v>
      </c>
      <c r="K4552" t="s">
        <v>133</v>
      </c>
      <c r="L4552" t="s">
        <v>6503</v>
      </c>
      <c r="M4552" t="s">
        <v>6518</v>
      </c>
      <c r="P4552" s="31" t="str">
        <f t="shared" si="216"/>
        <v>Komol Ho Hall (Dr. Komol)</v>
      </c>
    </row>
    <row r="4553" spans="1:16" hidden="1">
      <c r="A4553" t="str">
        <f t="shared" si="214"/>
        <v>87-539</v>
      </c>
      <c r="B4553">
        <f t="shared" si="215"/>
        <v>87</v>
      </c>
      <c r="C4553">
        <v>539</v>
      </c>
      <c r="D4553" t="s">
        <v>18051</v>
      </c>
      <c r="E4553" t="s">
        <v>6513</v>
      </c>
      <c r="F4553">
        <v>9381</v>
      </c>
      <c r="G4553" t="s">
        <v>6514</v>
      </c>
      <c r="H4553">
        <v>1918210089</v>
      </c>
      <c r="I4553" t="s">
        <v>131</v>
      </c>
      <c r="J4553" t="s">
        <v>172</v>
      </c>
      <c r="K4553" t="s">
        <v>138</v>
      </c>
      <c r="L4553" t="s">
        <v>6503</v>
      </c>
      <c r="M4553" t="s">
        <v>6507</v>
      </c>
      <c r="P4553" s="31" t="str">
        <f t="shared" si="216"/>
        <v>Komol Sriti Ho Hall (Dr. Badol)</v>
      </c>
    </row>
    <row r="4554" spans="1:16" hidden="1">
      <c r="A4554" t="str">
        <f t="shared" si="214"/>
        <v>88-539</v>
      </c>
      <c r="B4554">
        <f t="shared" si="215"/>
        <v>88</v>
      </c>
      <c r="C4554">
        <v>539</v>
      </c>
      <c r="D4554" t="s">
        <v>18051</v>
      </c>
      <c r="E4554" t="s">
        <v>6538</v>
      </c>
      <c r="F4554">
        <v>9395</v>
      </c>
      <c r="G4554" t="s">
        <v>6539</v>
      </c>
      <c r="H4554">
        <v>1756356848</v>
      </c>
      <c r="I4554" t="s">
        <v>131</v>
      </c>
      <c r="J4554" t="s">
        <v>230</v>
      </c>
      <c r="K4554" t="s">
        <v>152</v>
      </c>
      <c r="L4554" t="s">
        <v>6536</v>
      </c>
      <c r="M4554" t="s">
        <v>6537</v>
      </c>
      <c r="P4554" s="31" t="str">
        <f t="shared" si="216"/>
        <v>Krisna Ho Hall (Dr.  Narion)</v>
      </c>
    </row>
    <row r="4555" spans="1:16" hidden="1">
      <c r="A4555" t="str">
        <f t="shared" si="214"/>
        <v>89-539</v>
      </c>
      <c r="B4555">
        <f t="shared" si="215"/>
        <v>89</v>
      </c>
      <c r="C4555">
        <v>539</v>
      </c>
      <c r="D4555" t="s">
        <v>18051</v>
      </c>
      <c r="E4555" t="s">
        <v>6646</v>
      </c>
      <c r="F4555">
        <v>9445</v>
      </c>
      <c r="G4555" t="s">
        <v>6647</v>
      </c>
      <c r="H4555">
        <v>1720838716</v>
      </c>
      <c r="I4555" t="s">
        <v>131</v>
      </c>
      <c r="J4555" t="s">
        <v>172</v>
      </c>
      <c r="K4555" t="s">
        <v>152</v>
      </c>
      <c r="L4555" t="s">
        <v>6648</v>
      </c>
      <c r="M4555" t="s">
        <v>6649</v>
      </c>
      <c r="P4555" s="31" t="str">
        <f t="shared" si="216"/>
        <v>Loknath  Ho Hall (Dr. Gopal )</v>
      </c>
    </row>
    <row r="4556" spans="1:16" hidden="1">
      <c r="A4556" t="str">
        <f t="shared" si="214"/>
        <v>90-539</v>
      </c>
      <c r="B4556">
        <f t="shared" si="215"/>
        <v>90</v>
      </c>
      <c r="C4556">
        <v>539</v>
      </c>
      <c r="D4556" t="s">
        <v>18051</v>
      </c>
      <c r="E4556" t="s">
        <v>6685</v>
      </c>
      <c r="F4556">
        <v>9461</v>
      </c>
      <c r="G4556" t="s">
        <v>6686</v>
      </c>
      <c r="H4556">
        <v>1710305721</v>
      </c>
      <c r="I4556" t="s">
        <v>131</v>
      </c>
      <c r="J4556" t="s">
        <v>230</v>
      </c>
      <c r="K4556" t="s">
        <v>152</v>
      </c>
      <c r="L4556" t="s">
        <v>6656</v>
      </c>
      <c r="M4556" t="s">
        <v>6687</v>
      </c>
      <c r="P4556" s="31" t="str">
        <f t="shared" si="216"/>
        <v>Loknath Ho Hall (Dr. Somvu)</v>
      </c>
    </row>
    <row r="4557" spans="1:16" hidden="1">
      <c r="A4557" t="str">
        <f t="shared" si="214"/>
        <v>91-539</v>
      </c>
      <c r="B4557">
        <f t="shared" si="215"/>
        <v>91</v>
      </c>
      <c r="C4557">
        <v>539</v>
      </c>
      <c r="D4557" t="s">
        <v>18051</v>
      </c>
      <c r="E4557" t="s">
        <v>7603</v>
      </c>
      <c r="F4557">
        <v>14251</v>
      </c>
      <c r="G4557" t="s">
        <v>7604</v>
      </c>
      <c r="H4557">
        <v>1913222812</v>
      </c>
      <c r="I4557" t="s">
        <v>1311</v>
      </c>
      <c r="J4557" t="s">
        <v>172</v>
      </c>
      <c r="K4557" t="s">
        <v>133</v>
      </c>
      <c r="L4557">
        <v>0</v>
      </c>
      <c r="M4557" t="s">
        <v>17347</v>
      </c>
      <c r="P4557" s="31" t="str">
        <f t="shared" si="216"/>
        <v>M. Rahman Ho. Hall (Dr. Moazzem Hossain)</v>
      </c>
    </row>
    <row r="4558" spans="1:16" hidden="1">
      <c r="A4558" t="str">
        <f t="shared" si="214"/>
        <v>92-539</v>
      </c>
      <c r="B4558">
        <f t="shared" si="215"/>
        <v>92</v>
      </c>
      <c r="C4558">
        <v>539</v>
      </c>
      <c r="D4558" t="s">
        <v>18051</v>
      </c>
      <c r="E4558" t="s">
        <v>17039</v>
      </c>
      <c r="F4558">
        <v>13691</v>
      </c>
      <c r="G4558" t="s">
        <v>12652</v>
      </c>
      <c r="H4558">
        <v>1993296166</v>
      </c>
      <c r="I4558" t="s">
        <v>131</v>
      </c>
      <c r="J4558" t="s">
        <v>397</v>
      </c>
      <c r="K4558" t="s">
        <v>133</v>
      </c>
      <c r="L4558" t="s">
        <v>16168</v>
      </c>
      <c r="M4558" t="s">
        <v>17040</v>
      </c>
      <c r="P4558" s="31" t="str">
        <f t="shared" si="216"/>
        <v>Ma Babar Doa Homoeo Hall (Dr.Hares Ali)</v>
      </c>
    </row>
    <row r="4559" spans="1:16" hidden="1">
      <c r="A4559" t="str">
        <f t="shared" si="214"/>
        <v>93-539</v>
      </c>
      <c r="B4559">
        <f t="shared" si="215"/>
        <v>93</v>
      </c>
      <c r="C4559">
        <v>539</v>
      </c>
      <c r="D4559" t="s">
        <v>18051</v>
      </c>
      <c r="E4559" t="s">
        <v>5566</v>
      </c>
      <c r="F4559">
        <v>9390</v>
      </c>
      <c r="G4559" t="s">
        <v>6384</v>
      </c>
      <c r="H4559">
        <v>1715163407</v>
      </c>
      <c r="I4559" t="s">
        <v>131</v>
      </c>
      <c r="J4559" t="s">
        <v>397</v>
      </c>
      <c r="K4559" t="s">
        <v>152</v>
      </c>
      <c r="L4559" t="s">
        <v>6520</v>
      </c>
      <c r="M4559" t="s">
        <v>1359</v>
      </c>
      <c r="P4559" s="31" t="str">
        <f t="shared" si="216"/>
        <v>Ma Ho Hall (Dr. Babul )</v>
      </c>
    </row>
    <row r="4560" spans="1:16" hidden="1">
      <c r="A4560" t="str">
        <f t="shared" si="214"/>
        <v>94-539</v>
      </c>
      <c r="B4560">
        <f t="shared" si="215"/>
        <v>94</v>
      </c>
      <c r="C4560">
        <v>539</v>
      </c>
      <c r="D4560" t="s">
        <v>18051</v>
      </c>
      <c r="E4560" t="s">
        <v>6628</v>
      </c>
      <c r="F4560">
        <v>9437</v>
      </c>
      <c r="G4560" t="s">
        <v>6384</v>
      </c>
      <c r="H4560">
        <v>1713565380</v>
      </c>
      <c r="I4560" t="s">
        <v>131</v>
      </c>
      <c r="J4560" t="s">
        <v>132</v>
      </c>
      <c r="K4560" t="s">
        <v>152</v>
      </c>
      <c r="L4560" t="s">
        <v>1934</v>
      </c>
      <c r="M4560" t="s">
        <v>6629</v>
      </c>
      <c r="P4560" s="31" t="str">
        <f t="shared" si="216"/>
        <v>Ma Ho Hall (Dr. Jahid )</v>
      </c>
    </row>
    <row r="4561" spans="1:16" hidden="1">
      <c r="A4561" t="str">
        <f t="shared" si="214"/>
        <v>95-539</v>
      </c>
      <c r="B4561">
        <f t="shared" si="215"/>
        <v>95</v>
      </c>
      <c r="C4561">
        <v>539</v>
      </c>
      <c r="D4561" t="s">
        <v>18051</v>
      </c>
      <c r="E4561" t="s">
        <v>2238</v>
      </c>
      <c r="F4561">
        <v>9493</v>
      </c>
      <c r="G4561" t="s">
        <v>6384</v>
      </c>
      <c r="H4561">
        <v>1913173792</v>
      </c>
      <c r="I4561" t="s">
        <v>131</v>
      </c>
      <c r="J4561" t="s">
        <v>306</v>
      </c>
      <c r="K4561" t="s">
        <v>138</v>
      </c>
      <c r="L4561" t="s">
        <v>6656</v>
      </c>
      <c r="M4561" t="s">
        <v>6656</v>
      </c>
      <c r="P4561" s="31" t="str">
        <f t="shared" si="216"/>
        <v>Ma Ho Hall (Dr. Ripon)</v>
      </c>
    </row>
    <row r="4562" spans="1:16" hidden="1">
      <c r="A4562" t="str">
        <f t="shared" si="214"/>
        <v>96-539</v>
      </c>
      <c r="B4562">
        <f t="shared" si="215"/>
        <v>96</v>
      </c>
      <c r="C4562">
        <v>539</v>
      </c>
      <c r="D4562" t="s">
        <v>18051</v>
      </c>
      <c r="E4562" t="s">
        <v>6593</v>
      </c>
      <c r="F4562">
        <v>9418</v>
      </c>
      <c r="G4562" t="s">
        <v>6384</v>
      </c>
      <c r="H4562">
        <v>1789831151</v>
      </c>
      <c r="I4562" t="s">
        <v>131</v>
      </c>
      <c r="J4562" t="s">
        <v>306</v>
      </c>
      <c r="K4562" t="s">
        <v>152</v>
      </c>
      <c r="L4562" t="s">
        <v>6577</v>
      </c>
      <c r="M4562" t="s">
        <v>6594</v>
      </c>
      <c r="P4562" s="31" t="str">
        <f t="shared" si="216"/>
        <v>Ma Ho Hall (Dr. Kamrul)</v>
      </c>
    </row>
    <row r="4563" spans="1:16" hidden="1">
      <c r="A4563" t="str">
        <f t="shared" si="214"/>
        <v>97-539</v>
      </c>
      <c r="B4563">
        <f t="shared" si="215"/>
        <v>97</v>
      </c>
      <c r="C4563">
        <v>539</v>
      </c>
      <c r="D4563" t="s">
        <v>18051</v>
      </c>
      <c r="E4563" t="s">
        <v>2660</v>
      </c>
      <c r="F4563">
        <v>9483</v>
      </c>
      <c r="G4563" t="s">
        <v>6384</v>
      </c>
      <c r="H4563">
        <v>1924316545</v>
      </c>
      <c r="I4563" t="s">
        <v>131</v>
      </c>
      <c r="J4563" t="s">
        <v>274</v>
      </c>
      <c r="K4563" t="s">
        <v>152</v>
      </c>
      <c r="L4563" t="s">
        <v>6729</v>
      </c>
      <c r="M4563" t="s">
        <v>6740</v>
      </c>
      <c r="P4563" s="31" t="str">
        <f t="shared" si="216"/>
        <v>Ma Ho Hall (Dr. Prodip)</v>
      </c>
    </row>
    <row r="4564" spans="1:16" hidden="1">
      <c r="A4564" t="str">
        <f t="shared" si="214"/>
        <v>98-539</v>
      </c>
      <c r="B4564">
        <f t="shared" si="215"/>
        <v>98</v>
      </c>
      <c r="C4564">
        <v>539</v>
      </c>
      <c r="D4564" t="s">
        <v>18051</v>
      </c>
      <c r="E4564" t="s">
        <v>10578</v>
      </c>
      <c r="F4564">
        <v>10672</v>
      </c>
      <c r="G4564" t="s">
        <v>638</v>
      </c>
      <c r="H4564">
        <v>1795652504</v>
      </c>
      <c r="I4564" t="s">
        <v>131</v>
      </c>
      <c r="J4564" t="s">
        <v>9573</v>
      </c>
      <c r="K4564" t="s">
        <v>152</v>
      </c>
      <c r="L4564" t="s">
        <v>6648</v>
      </c>
      <c r="M4564" t="s">
        <v>19118</v>
      </c>
      <c r="P4564" s="31" t="str">
        <f t="shared" si="216"/>
        <v>Ma Homoeo Hall (Dr.Md.Mosarof Hossen)</v>
      </c>
    </row>
    <row r="4565" spans="1:16" hidden="1">
      <c r="A4565" t="str">
        <f t="shared" si="214"/>
        <v>99-539</v>
      </c>
      <c r="B4565">
        <f t="shared" si="215"/>
        <v>99</v>
      </c>
      <c r="C4565">
        <v>539</v>
      </c>
      <c r="D4565" t="s">
        <v>18051</v>
      </c>
      <c r="E4565" t="s">
        <v>10056</v>
      </c>
      <c r="F4565">
        <v>14217</v>
      </c>
      <c r="G4565" t="s">
        <v>10057</v>
      </c>
      <c r="H4565">
        <v>1761492701</v>
      </c>
      <c r="I4565" t="s">
        <v>253</v>
      </c>
      <c r="K4565" t="s">
        <v>133</v>
      </c>
      <c r="L4565" t="s">
        <v>756</v>
      </c>
      <c r="M4565" t="s">
        <v>10058</v>
      </c>
      <c r="P4565" s="31" t="str">
        <f t="shared" si="216"/>
        <v>Maa Homoeo Health Care (Dr.Md.Nazrul Islam)</v>
      </c>
    </row>
    <row r="4566" spans="1:16" hidden="1">
      <c r="A4566" t="str">
        <f t="shared" si="214"/>
        <v>100-539</v>
      </c>
      <c r="B4566">
        <f t="shared" si="215"/>
        <v>100</v>
      </c>
      <c r="C4566">
        <v>539</v>
      </c>
      <c r="D4566" t="s">
        <v>18051</v>
      </c>
      <c r="E4566" t="s">
        <v>7617</v>
      </c>
      <c r="F4566">
        <v>14245</v>
      </c>
      <c r="G4566" t="s">
        <v>7618</v>
      </c>
      <c r="H4566">
        <v>1710405019</v>
      </c>
      <c r="I4566" t="s">
        <v>1311</v>
      </c>
      <c r="J4566" t="s">
        <v>397</v>
      </c>
      <c r="K4566" t="s">
        <v>152</v>
      </c>
      <c r="L4566">
        <v>0</v>
      </c>
      <c r="M4566" t="s">
        <v>7552</v>
      </c>
      <c r="P4566" s="31" t="str">
        <f t="shared" si="216"/>
        <v>Maa Homoeo Pharmacy-11 (Dr. Md. Ferdoss Hossain)</v>
      </c>
    </row>
    <row r="4567" spans="1:16" hidden="1">
      <c r="A4567" t="str">
        <f t="shared" si="214"/>
        <v>101-539</v>
      </c>
      <c r="B4567">
        <f t="shared" si="215"/>
        <v>101</v>
      </c>
      <c r="C4567">
        <v>539</v>
      </c>
      <c r="D4567" t="s">
        <v>18051</v>
      </c>
      <c r="E4567" t="s">
        <v>7680</v>
      </c>
      <c r="F4567">
        <v>14222</v>
      </c>
      <c r="G4567" t="s">
        <v>7681</v>
      </c>
      <c r="H4567">
        <v>1921538559</v>
      </c>
      <c r="I4567" t="s">
        <v>1311</v>
      </c>
      <c r="J4567" t="s">
        <v>274</v>
      </c>
      <c r="K4567" t="s">
        <v>133</v>
      </c>
      <c r="L4567">
        <v>0</v>
      </c>
      <c r="M4567" t="s">
        <v>7682</v>
      </c>
      <c r="P4567" s="31" t="str">
        <f t="shared" si="216"/>
        <v>Maa Mony Homoeo Hall (Dr. Monir Hossain)</v>
      </c>
    </row>
    <row r="4568" spans="1:16" hidden="1">
      <c r="A4568" t="str">
        <f t="shared" si="214"/>
        <v>102-539</v>
      </c>
      <c r="B4568">
        <f t="shared" si="215"/>
        <v>102</v>
      </c>
      <c r="C4568">
        <v>539</v>
      </c>
      <c r="D4568" t="s">
        <v>18051</v>
      </c>
      <c r="E4568" t="s">
        <v>7561</v>
      </c>
      <c r="F4568">
        <v>14236</v>
      </c>
      <c r="G4568" t="s">
        <v>7562</v>
      </c>
      <c r="H4568">
        <v>0</v>
      </c>
      <c r="I4568" t="s">
        <v>1311</v>
      </c>
      <c r="J4568" t="s">
        <v>132</v>
      </c>
      <c r="K4568" t="s">
        <v>138</v>
      </c>
      <c r="L4568">
        <v>0</v>
      </c>
      <c r="M4568" t="s">
        <v>7563</v>
      </c>
      <c r="P4568" s="31" t="str">
        <f t="shared" si="216"/>
        <v>Maa O Shisu Homoeo Hall (Dr. Lokman Padan)</v>
      </c>
    </row>
    <row r="4569" spans="1:16" hidden="1">
      <c r="A4569" t="str">
        <f t="shared" si="214"/>
        <v>103-539</v>
      </c>
      <c r="B4569">
        <f t="shared" si="215"/>
        <v>103</v>
      </c>
      <c r="C4569">
        <v>539</v>
      </c>
      <c r="D4569" t="s">
        <v>18051</v>
      </c>
      <c r="E4569" t="s">
        <v>7672</v>
      </c>
      <c r="F4569">
        <v>14211</v>
      </c>
      <c r="G4569" t="s">
        <v>7673</v>
      </c>
      <c r="H4569">
        <v>1716343784</v>
      </c>
      <c r="I4569" t="s">
        <v>1311</v>
      </c>
      <c r="J4569" t="s">
        <v>274</v>
      </c>
      <c r="K4569" t="s">
        <v>152</v>
      </c>
      <c r="L4569">
        <v>0</v>
      </c>
      <c r="M4569" t="s">
        <v>7674</v>
      </c>
      <c r="P4569" s="31" t="str">
        <f t="shared" si="216"/>
        <v>Mabubia Dawa Khana (Dr. Mahbub Hossain)</v>
      </c>
    </row>
    <row r="4570" spans="1:16" hidden="1">
      <c r="A4570" t="str">
        <f t="shared" si="214"/>
        <v>104-539</v>
      </c>
      <c r="B4570">
        <f t="shared" si="215"/>
        <v>104</v>
      </c>
      <c r="C4570">
        <v>539</v>
      </c>
      <c r="D4570" t="s">
        <v>18051</v>
      </c>
      <c r="E4570" t="s">
        <v>961</v>
      </c>
      <c r="F4570">
        <v>9475</v>
      </c>
      <c r="G4570" t="s">
        <v>6724</v>
      </c>
      <c r="H4570">
        <v>1711189657</v>
      </c>
      <c r="I4570" t="s">
        <v>131</v>
      </c>
      <c r="J4570" t="s">
        <v>274</v>
      </c>
      <c r="K4570" t="s">
        <v>138</v>
      </c>
      <c r="L4570" t="s">
        <v>6648</v>
      </c>
      <c r="M4570" t="s">
        <v>6723</v>
      </c>
      <c r="P4570" s="31" t="str">
        <f t="shared" si="216"/>
        <v>Mamum Ho Hall (Dr. Mamun)</v>
      </c>
    </row>
    <row r="4571" spans="1:16" hidden="1">
      <c r="A4571" t="str">
        <f t="shared" si="214"/>
        <v>105-539</v>
      </c>
      <c r="B4571">
        <f t="shared" si="215"/>
        <v>105</v>
      </c>
      <c r="C4571">
        <v>539</v>
      </c>
      <c r="D4571" t="s">
        <v>18051</v>
      </c>
      <c r="E4571" t="s">
        <v>6727</v>
      </c>
      <c r="F4571">
        <v>9477</v>
      </c>
      <c r="G4571" t="s">
        <v>6728</v>
      </c>
      <c r="H4571">
        <v>1712471429</v>
      </c>
      <c r="I4571" t="s">
        <v>131</v>
      </c>
      <c r="J4571" t="s">
        <v>274</v>
      </c>
      <c r="K4571" t="s">
        <v>138</v>
      </c>
      <c r="L4571" t="s">
        <v>6729</v>
      </c>
      <c r="M4571" t="s">
        <v>6730</v>
      </c>
      <c r="P4571" s="31" t="str">
        <f t="shared" si="216"/>
        <v>Mamun Ho Hall (Dr. Jomsed)</v>
      </c>
    </row>
    <row r="4572" spans="1:16" hidden="1">
      <c r="A4572" t="str">
        <f t="shared" si="214"/>
        <v>106-539</v>
      </c>
      <c r="B4572">
        <f t="shared" si="215"/>
        <v>106</v>
      </c>
      <c r="C4572">
        <v>539</v>
      </c>
      <c r="D4572" t="s">
        <v>18051</v>
      </c>
      <c r="E4572" t="s">
        <v>17041</v>
      </c>
      <c r="F4572">
        <v>13693</v>
      </c>
      <c r="G4572" t="s">
        <v>210</v>
      </c>
      <c r="H4572">
        <v>1777768068</v>
      </c>
      <c r="I4572" t="s">
        <v>131</v>
      </c>
      <c r="J4572" t="s">
        <v>132</v>
      </c>
      <c r="K4572" t="s">
        <v>133</v>
      </c>
      <c r="L4572" t="s">
        <v>17042</v>
      </c>
      <c r="M4572" t="s">
        <v>12082</v>
      </c>
      <c r="P4572" s="31" t="str">
        <f t="shared" si="216"/>
        <v>Master Homoeo Hall (Dr.Akbor Ali)</v>
      </c>
    </row>
    <row r="4573" spans="1:16" hidden="1">
      <c r="A4573" t="str">
        <f t="shared" si="214"/>
        <v>107-539</v>
      </c>
      <c r="B4573">
        <f t="shared" si="215"/>
        <v>107</v>
      </c>
      <c r="C4573">
        <v>539</v>
      </c>
      <c r="D4573" t="s">
        <v>18051</v>
      </c>
      <c r="E4573" t="s">
        <v>14746</v>
      </c>
      <c r="F4573">
        <v>12629</v>
      </c>
      <c r="G4573" t="s">
        <v>14747</v>
      </c>
      <c r="H4573">
        <v>1799489442</v>
      </c>
      <c r="I4573" t="s">
        <v>11538</v>
      </c>
      <c r="J4573" t="s">
        <v>306</v>
      </c>
      <c r="K4573" t="s">
        <v>138</v>
      </c>
      <c r="L4573" t="s">
        <v>14748</v>
      </c>
      <c r="M4573" t="s">
        <v>14749</v>
      </c>
      <c r="P4573" s="31" t="str">
        <f t="shared" si="216"/>
        <v>Master Homoeo Hall-2 (Dr.Md Masud Rana)</v>
      </c>
    </row>
    <row r="4574" spans="1:16" hidden="1">
      <c r="A4574" t="str">
        <f t="shared" si="214"/>
        <v>108-539</v>
      </c>
      <c r="B4574">
        <f t="shared" si="215"/>
        <v>108</v>
      </c>
      <c r="C4574">
        <v>539</v>
      </c>
      <c r="D4574" t="s">
        <v>18051</v>
      </c>
      <c r="E4574" t="s">
        <v>6493</v>
      </c>
      <c r="F4574">
        <v>9371</v>
      </c>
      <c r="G4574" t="s">
        <v>6494</v>
      </c>
      <c r="H4574">
        <v>1936864465</v>
      </c>
      <c r="I4574" t="s">
        <v>131</v>
      </c>
      <c r="J4574" t="s">
        <v>132</v>
      </c>
      <c r="K4574" t="s">
        <v>133</v>
      </c>
      <c r="L4574" t="s">
        <v>6486</v>
      </c>
      <c r="M4574" t="s">
        <v>1359</v>
      </c>
      <c r="P4574" s="31" t="str">
        <f t="shared" si="216"/>
        <v>Masud Ho Hall (Dr. Siddiq)</v>
      </c>
    </row>
    <row r="4575" spans="1:16" hidden="1">
      <c r="A4575" t="str">
        <f t="shared" si="214"/>
        <v>109-539</v>
      </c>
      <c r="B4575">
        <f t="shared" si="215"/>
        <v>109</v>
      </c>
      <c r="C4575">
        <v>539</v>
      </c>
      <c r="D4575" t="s">
        <v>18051</v>
      </c>
      <c r="E4575" t="s">
        <v>6705</v>
      </c>
      <c r="F4575">
        <v>9468</v>
      </c>
      <c r="G4575" t="s">
        <v>6706</v>
      </c>
      <c r="H4575">
        <v>1712829967</v>
      </c>
      <c r="I4575" t="s">
        <v>131</v>
      </c>
      <c r="J4575" t="s">
        <v>274</v>
      </c>
      <c r="K4575" t="s">
        <v>152</v>
      </c>
      <c r="L4575" t="s">
        <v>6648</v>
      </c>
      <c r="M4575" t="s">
        <v>6707</v>
      </c>
      <c r="P4575" s="31" t="str">
        <f t="shared" si="216"/>
        <v>Matre Momofa Ho Hall (Dr. Huyun Kabir)</v>
      </c>
    </row>
    <row r="4576" spans="1:16" hidden="1">
      <c r="A4576" t="str">
        <f t="shared" si="214"/>
        <v>110-539</v>
      </c>
      <c r="B4576">
        <f t="shared" si="215"/>
        <v>110</v>
      </c>
      <c r="C4576">
        <v>539</v>
      </c>
      <c r="D4576" t="s">
        <v>18051</v>
      </c>
      <c r="E4576" t="s">
        <v>9578</v>
      </c>
      <c r="F4576">
        <v>9942</v>
      </c>
      <c r="G4576" t="s">
        <v>9579</v>
      </c>
      <c r="H4576">
        <v>1935095445</v>
      </c>
      <c r="I4576" t="s">
        <v>131</v>
      </c>
      <c r="J4576" t="s">
        <v>9009</v>
      </c>
      <c r="K4576" t="s">
        <v>152</v>
      </c>
      <c r="L4576" t="s">
        <v>9580</v>
      </c>
      <c r="M4576" t="s">
        <v>9580</v>
      </c>
      <c r="P4576" s="31" t="str">
        <f t="shared" si="216"/>
        <v>Maxon Homoeo Hall (Dr.Asraful Islam)</v>
      </c>
    </row>
    <row r="4577" spans="1:16" hidden="1">
      <c r="A4577" t="str">
        <f t="shared" si="214"/>
        <v>111-539</v>
      </c>
      <c r="B4577">
        <f t="shared" si="215"/>
        <v>111</v>
      </c>
      <c r="C4577">
        <v>539</v>
      </c>
      <c r="D4577" t="s">
        <v>18051</v>
      </c>
      <c r="E4577" t="s">
        <v>17043</v>
      </c>
      <c r="F4577">
        <v>13692</v>
      </c>
      <c r="G4577" t="s">
        <v>4415</v>
      </c>
      <c r="H4577">
        <v>1917925613</v>
      </c>
      <c r="I4577" t="s">
        <v>131</v>
      </c>
      <c r="J4577" t="s">
        <v>397</v>
      </c>
      <c r="K4577" t="s">
        <v>133</v>
      </c>
      <c r="L4577" t="s">
        <v>16168</v>
      </c>
      <c r="M4577" t="s">
        <v>17044</v>
      </c>
      <c r="P4577" s="31" t="str">
        <f t="shared" si="216"/>
        <v>Maya Homoeo Hall (Dr.Ataur Rahman)</v>
      </c>
    </row>
    <row r="4578" spans="1:16" hidden="1">
      <c r="A4578" t="str">
        <f t="shared" si="214"/>
        <v>112-539</v>
      </c>
      <c r="B4578">
        <f t="shared" si="215"/>
        <v>112</v>
      </c>
      <c r="C4578">
        <v>539</v>
      </c>
      <c r="D4578" t="s">
        <v>18051</v>
      </c>
      <c r="E4578" t="s">
        <v>7595</v>
      </c>
      <c r="F4578">
        <v>14254</v>
      </c>
      <c r="G4578" t="s">
        <v>7596</v>
      </c>
      <c r="H4578">
        <v>1710240649</v>
      </c>
      <c r="I4578" t="s">
        <v>1311</v>
      </c>
      <c r="J4578" t="s">
        <v>172</v>
      </c>
      <c r="K4578" t="s">
        <v>152</v>
      </c>
      <c r="L4578">
        <v>0</v>
      </c>
      <c r="M4578" t="s">
        <v>19109</v>
      </c>
      <c r="P4578" s="31" t="str">
        <f t="shared" si="216"/>
        <v>Meherban Ho. Hall (Dr. Shorab Hossain)</v>
      </c>
    </row>
    <row r="4579" spans="1:16" hidden="1">
      <c r="A4579" t="str">
        <f t="shared" si="214"/>
        <v>113-539</v>
      </c>
      <c r="B4579">
        <f t="shared" si="215"/>
        <v>113</v>
      </c>
      <c r="C4579">
        <v>539</v>
      </c>
      <c r="D4579" t="s">
        <v>18051</v>
      </c>
      <c r="E4579" t="s">
        <v>7572</v>
      </c>
      <c r="F4579">
        <v>14230</v>
      </c>
      <c r="G4579" t="s">
        <v>7573</v>
      </c>
      <c r="H4579">
        <v>1911680917</v>
      </c>
      <c r="I4579" t="s">
        <v>1311</v>
      </c>
      <c r="J4579" t="s">
        <v>132</v>
      </c>
      <c r="K4579" t="s">
        <v>133</v>
      </c>
      <c r="L4579">
        <v>0</v>
      </c>
      <c r="M4579" t="s">
        <v>7574</v>
      </c>
      <c r="P4579" s="31" t="str">
        <f t="shared" si="216"/>
        <v>Melenium Homoeo Hall (Dr. Abul Kasem)</v>
      </c>
    </row>
    <row r="4580" spans="1:16" hidden="1">
      <c r="A4580" t="str">
        <f t="shared" si="214"/>
        <v>114-539</v>
      </c>
      <c r="B4580">
        <f t="shared" si="215"/>
        <v>114</v>
      </c>
      <c r="C4580">
        <v>539</v>
      </c>
      <c r="D4580" t="s">
        <v>18051</v>
      </c>
      <c r="E4580" t="s">
        <v>7675</v>
      </c>
      <c r="F4580">
        <v>14224</v>
      </c>
      <c r="G4580" t="s">
        <v>7676</v>
      </c>
      <c r="H4580">
        <v>1724660636</v>
      </c>
      <c r="I4580" t="s">
        <v>1311</v>
      </c>
      <c r="J4580" t="s">
        <v>274</v>
      </c>
      <c r="K4580" t="s">
        <v>152</v>
      </c>
      <c r="L4580">
        <v>0</v>
      </c>
      <c r="M4580" t="s">
        <v>7677</v>
      </c>
      <c r="P4580" s="31" t="str">
        <f t="shared" si="216"/>
        <v>Mely Homoeo Hall (Dr. Ab Rahman)</v>
      </c>
    </row>
    <row r="4581" spans="1:16" hidden="1">
      <c r="A4581" t="str">
        <f t="shared" si="214"/>
        <v>115-539</v>
      </c>
      <c r="B4581">
        <f t="shared" si="215"/>
        <v>115</v>
      </c>
      <c r="C4581">
        <v>539</v>
      </c>
      <c r="D4581" t="s">
        <v>18051</v>
      </c>
      <c r="E4581" t="s">
        <v>9581</v>
      </c>
      <c r="F4581">
        <v>9943</v>
      </c>
      <c r="G4581" t="s">
        <v>9582</v>
      </c>
      <c r="H4581">
        <v>1713528696</v>
      </c>
      <c r="I4581" t="s">
        <v>131</v>
      </c>
      <c r="J4581" t="s">
        <v>9009</v>
      </c>
      <c r="K4581" t="s">
        <v>152</v>
      </c>
      <c r="L4581" t="s">
        <v>1934</v>
      </c>
      <c r="M4581" t="s">
        <v>1934</v>
      </c>
      <c r="P4581" s="31" t="str">
        <f t="shared" si="216"/>
        <v>Milon Medical (Dr.Modon Mohon)</v>
      </c>
    </row>
    <row r="4582" spans="1:16" hidden="1">
      <c r="A4582" t="str">
        <f t="shared" si="214"/>
        <v>116-539</v>
      </c>
      <c r="B4582">
        <f t="shared" si="215"/>
        <v>116</v>
      </c>
      <c r="C4582">
        <v>539</v>
      </c>
      <c r="D4582" t="s">
        <v>18051</v>
      </c>
      <c r="E4582" t="s">
        <v>7588</v>
      </c>
      <c r="F4582">
        <v>14242</v>
      </c>
      <c r="G4582" t="s">
        <v>7589</v>
      </c>
      <c r="I4582" t="s">
        <v>1311</v>
      </c>
      <c r="J4582" t="s">
        <v>172</v>
      </c>
      <c r="K4582" t="s">
        <v>133</v>
      </c>
      <c r="L4582">
        <v>0</v>
      </c>
      <c r="M4582" t="s">
        <v>7578</v>
      </c>
      <c r="P4582" s="31" t="str">
        <f t="shared" si="216"/>
        <v>Mirpur Ho. Hall (Dr. Forhad Kabir)</v>
      </c>
    </row>
    <row r="4583" spans="1:16" hidden="1">
      <c r="A4583" t="str">
        <f t="shared" si="214"/>
        <v>117-539</v>
      </c>
      <c r="B4583">
        <f t="shared" si="215"/>
        <v>117</v>
      </c>
      <c r="C4583">
        <v>539</v>
      </c>
      <c r="D4583" t="s">
        <v>18051</v>
      </c>
      <c r="E4583" t="s">
        <v>10824</v>
      </c>
      <c r="F4583">
        <v>10788</v>
      </c>
      <c r="G4583" t="s">
        <v>10825</v>
      </c>
      <c r="H4583">
        <v>1721885701</v>
      </c>
      <c r="I4583" t="s">
        <v>131</v>
      </c>
      <c r="J4583" t="s">
        <v>274</v>
      </c>
      <c r="K4583" t="s">
        <v>133</v>
      </c>
      <c r="L4583" t="s">
        <v>10823</v>
      </c>
      <c r="M4583" t="s">
        <v>19119</v>
      </c>
      <c r="P4583" s="31" t="str">
        <f t="shared" si="216"/>
        <v>Modina  Homoeo Hall (Dr.Sulaiman)</v>
      </c>
    </row>
    <row r="4584" spans="1:16" hidden="1">
      <c r="A4584" t="str">
        <f t="shared" si="214"/>
        <v>118-539</v>
      </c>
      <c r="B4584">
        <f t="shared" si="215"/>
        <v>118</v>
      </c>
      <c r="C4584">
        <v>539</v>
      </c>
      <c r="D4584" t="s">
        <v>18051</v>
      </c>
      <c r="E4584" t="s">
        <v>10443</v>
      </c>
      <c r="F4584">
        <v>10588</v>
      </c>
      <c r="G4584" t="s">
        <v>10444</v>
      </c>
      <c r="H4584">
        <v>1725758941</v>
      </c>
      <c r="I4584" t="s">
        <v>131</v>
      </c>
      <c r="J4584" t="s">
        <v>9573</v>
      </c>
      <c r="K4584" t="s">
        <v>133</v>
      </c>
      <c r="L4584" t="s">
        <v>6648</v>
      </c>
      <c r="M4584" t="s">
        <v>19120</v>
      </c>
      <c r="P4584" s="31" t="str">
        <f t="shared" si="216"/>
        <v>Mohammad Homoeo Clinic (Dr.Ashraf Ali Khan)</v>
      </c>
    </row>
    <row r="4585" spans="1:16" hidden="1">
      <c r="A4585" t="str">
        <f t="shared" si="214"/>
        <v>119-539</v>
      </c>
      <c r="B4585">
        <f t="shared" si="215"/>
        <v>119</v>
      </c>
      <c r="C4585">
        <v>539</v>
      </c>
      <c r="D4585" t="s">
        <v>18051</v>
      </c>
      <c r="E4585" t="s">
        <v>17906</v>
      </c>
      <c r="F4585">
        <v>15474</v>
      </c>
      <c r="G4585" t="s">
        <v>17907</v>
      </c>
      <c r="H4585">
        <v>1840831810</v>
      </c>
      <c r="L4585" t="s">
        <v>17108</v>
      </c>
      <c r="M4585" t="s">
        <v>17908</v>
      </c>
      <c r="P4585" s="31" t="str">
        <f t="shared" si="216"/>
        <v>Mohammodia Homoeo Hall (Dr.Md. Momenul Hoq )</v>
      </c>
    </row>
    <row r="4586" spans="1:16" hidden="1">
      <c r="A4586" t="str">
        <f t="shared" si="214"/>
        <v>120-539</v>
      </c>
      <c r="B4586">
        <f t="shared" si="215"/>
        <v>120</v>
      </c>
      <c r="C4586">
        <v>539</v>
      </c>
      <c r="D4586" t="s">
        <v>18051</v>
      </c>
      <c r="E4586" t="s">
        <v>16166</v>
      </c>
      <c r="F4586">
        <v>13290</v>
      </c>
      <c r="G4586" t="s">
        <v>16167</v>
      </c>
      <c r="H4586">
        <v>1725310552</v>
      </c>
      <c r="I4586" t="s">
        <v>11538</v>
      </c>
      <c r="J4586" t="s">
        <v>397</v>
      </c>
      <c r="K4586" t="s">
        <v>138</v>
      </c>
      <c r="L4586" t="s">
        <v>16168</v>
      </c>
      <c r="M4586" t="s">
        <v>19121</v>
      </c>
      <c r="P4586" s="31" t="str">
        <f t="shared" si="216"/>
        <v>Momin Homoeo Hall (Dr.Enamul Houqe)</v>
      </c>
    </row>
    <row r="4587" spans="1:16" hidden="1">
      <c r="A4587" t="str">
        <f t="shared" si="214"/>
        <v>121-539</v>
      </c>
      <c r="B4587">
        <f t="shared" si="215"/>
        <v>121</v>
      </c>
      <c r="C4587">
        <v>539</v>
      </c>
      <c r="D4587" t="s">
        <v>18051</v>
      </c>
      <c r="E4587" t="s">
        <v>7560</v>
      </c>
      <c r="F4587">
        <v>14237</v>
      </c>
      <c r="G4587" t="s">
        <v>6198</v>
      </c>
      <c r="H4587">
        <v>1711244347</v>
      </c>
      <c r="I4587" t="s">
        <v>1311</v>
      </c>
      <c r="J4587" t="s">
        <v>132</v>
      </c>
      <c r="K4587" t="s">
        <v>133</v>
      </c>
      <c r="L4587">
        <v>0</v>
      </c>
      <c r="M4587" t="s">
        <v>7552</v>
      </c>
      <c r="P4587" s="31" t="str">
        <f t="shared" si="216"/>
        <v>Mondol Homoeo Hall (Dr. Atul Mondal)</v>
      </c>
    </row>
    <row r="4588" spans="1:16" hidden="1">
      <c r="A4588" t="str">
        <f t="shared" si="214"/>
        <v>122-539</v>
      </c>
      <c r="B4588">
        <f t="shared" si="215"/>
        <v>122</v>
      </c>
      <c r="C4588">
        <v>539</v>
      </c>
      <c r="D4588" t="s">
        <v>18051</v>
      </c>
      <c r="E4588" t="s">
        <v>6713</v>
      </c>
      <c r="F4588">
        <v>9471</v>
      </c>
      <c r="G4588" t="s">
        <v>6714</v>
      </c>
      <c r="H4588">
        <v>1712123213</v>
      </c>
      <c r="I4588" t="s">
        <v>131</v>
      </c>
      <c r="J4588" t="s">
        <v>274</v>
      </c>
      <c r="K4588" t="s">
        <v>152</v>
      </c>
      <c r="L4588" t="s">
        <v>6648</v>
      </c>
      <c r="M4588" t="s">
        <v>6654</v>
      </c>
      <c r="P4588" s="31" t="str">
        <f t="shared" si="216"/>
        <v>Mozid Ho Hall (Dr. Kium )</v>
      </c>
    </row>
    <row r="4589" spans="1:16" hidden="1">
      <c r="A4589" t="str">
        <f t="shared" si="214"/>
        <v>123-539</v>
      </c>
      <c r="B4589">
        <f t="shared" si="215"/>
        <v>123</v>
      </c>
      <c r="C4589">
        <v>539</v>
      </c>
      <c r="D4589" t="s">
        <v>18051</v>
      </c>
      <c r="E4589" t="s">
        <v>11284</v>
      </c>
      <c r="F4589">
        <v>11166</v>
      </c>
      <c r="G4589" t="s">
        <v>11616</v>
      </c>
      <c r="H4589">
        <v>1934448096</v>
      </c>
      <c r="I4589">
        <v>0</v>
      </c>
      <c r="J4589">
        <v>0</v>
      </c>
      <c r="K4589" t="s">
        <v>138</v>
      </c>
      <c r="L4589" t="s">
        <v>9580</v>
      </c>
      <c r="M4589" t="s">
        <v>9580</v>
      </c>
      <c r="P4589" s="31" t="str">
        <f t="shared" si="216"/>
        <v>Mpo-Anarul Islam-Mymensingh (Self Stock)</v>
      </c>
    </row>
    <row r="4590" spans="1:16" hidden="1">
      <c r="A4590" t="str">
        <f t="shared" si="214"/>
        <v>124-539</v>
      </c>
      <c r="B4590">
        <f t="shared" si="215"/>
        <v>124</v>
      </c>
      <c r="C4590">
        <v>539</v>
      </c>
      <c r="D4590" t="s">
        <v>18051</v>
      </c>
      <c r="E4590" t="s">
        <v>417</v>
      </c>
      <c r="F4590">
        <v>9374</v>
      </c>
      <c r="G4590" t="s">
        <v>6498</v>
      </c>
      <c r="H4590">
        <v>1721649423</v>
      </c>
      <c r="I4590" t="s">
        <v>131</v>
      </c>
      <c r="J4590" t="s">
        <v>132</v>
      </c>
      <c r="K4590" t="s">
        <v>152</v>
      </c>
      <c r="L4590" t="s">
        <v>6486</v>
      </c>
      <c r="M4590" t="s">
        <v>1359</v>
      </c>
      <c r="P4590" s="31" t="str">
        <f t="shared" si="216"/>
        <v>Mukti Ho Hall (Dr. Dulal)</v>
      </c>
    </row>
    <row r="4591" spans="1:16" hidden="1">
      <c r="A4591" t="str">
        <f t="shared" si="214"/>
        <v>125-539</v>
      </c>
      <c r="B4591">
        <f t="shared" si="215"/>
        <v>125</v>
      </c>
      <c r="C4591">
        <v>539</v>
      </c>
      <c r="D4591" t="s">
        <v>18051</v>
      </c>
      <c r="E4591" t="s">
        <v>6662</v>
      </c>
      <c r="F4591">
        <v>9451</v>
      </c>
      <c r="G4591" t="s">
        <v>6663</v>
      </c>
      <c r="H4591">
        <v>1820568036</v>
      </c>
      <c r="I4591" t="s">
        <v>131</v>
      </c>
      <c r="J4591" t="s">
        <v>397</v>
      </c>
      <c r="K4591" t="s">
        <v>152</v>
      </c>
      <c r="L4591" t="s">
        <v>6656</v>
      </c>
      <c r="M4591" t="s">
        <v>6664</v>
      </c>
      <c r="P4591" s="31" t="str">
        <f t="shared" si="216"/>
        <v>Munju Morshed (Dr. Motin )</v>
      </c>
    </row>
    <row r="4592" spans="1:16" hidden="1">
      <c r="A4592" t="str">
        <f t="shared" si="214"/>
        <v>126-539</v>
      </c>
      <c r="B4592">
        <f t="shared" si="215"/>
        <v>126</v>
      </c>
      <c r="C4592">
        <v>539</v>
      </c>
      <c r="D4592" t="s">
        <v>18051</v>
      </c>
      <c r="E4592" t="s">
        <v>6495</v>
      </c>
      <c r="F4592">
        <v>9372</v>
      </c>
      <c r="G4592" t="s">
        <v>6496</v>
      </c>
      <c r="H4592">
        <v>1967147300</v>
      </c>
      <c r="I4592" t="s">
        <v>131</v>
      </c>
      <c r="J4592" t="s">
        <v>132</v>
      </c>
      <c r="K4592" t="s">
        <v>133</v>
      </c>
      <c r="L4592" t="s">
        <v>6486</v>
      </c>
      <c r="M4592" t="s">
        <v>1359</v>
      </c>
      <c r="P4592" s="31" t="str">
        <f t="shared" si="216"/>
        <v>Naser Ho Hall (Dr. Nazmul )</v>
      </c>
    </row>
    <row r="4593" spans="1:16" hidden="1">
      <c r="A4593" t="str">
        <f t="shared" si="214"/>
        <v>127-539</v>
      </c>
      <c r="B4593">
        <f t="shared" si="215"/>
        <v>127</v>
      </c>
      <c r="C4593">
        <v>539</v>
      </c>
      <c r="D4593" t="s">
        <v>18051</v>
      </c>
      <c r="E4593" t="s">
        <v>17601</v>
      </c>
      <c r="F4593">
        <v>15339</v>
      </c>
      <c r="G4593" t="s">
        <v>17602</v>
      </c>
      <c r="H4593">
        <v>1713241447</v>
      </c>
      <c r="I4593" t="s">
        <v>131</v>
      </c>
      <c r="K4593" t="s">
        <v>133</v>
      </c>
      <c r="L4593" t="s">
        <v>756</v>
      </c>
      <c r="M4593" t="s">
        <v>17603</v>
      </c>
      <c r="P4593" s="31" t="str">
        <f t="shared" si="216"/>
        <v>Nasha Homoeo Hall (Dr. Mohammod  Sahabuddin)</v>
      </c>
    </row>
    <row r="4594" spans="1:16" hidden="1">
      <c r="A4594" t="str">
        <f t="shared" si="214"/>
        <v>128-539</v>
      </c>
      <c r="B4594">
        <f t="shared" si="215"/>
        <v>128</v>
      </c>
      <c r="C4594">
        <v>539</v>
      </c>
      <c r="D4594" t="s">
        <v>18051</v>
      </c>
      <c r="E4594" t="s">
        <v>6708</v>
      </c>
      <c r="F4594">
        <v>9469</v>
      </c>
      <c r="G4594" t="s">
        <v>6709</v>
      </c>
      <c r="H4594">
        <v>1720247296</v>
      </c>
      <c r="I4594" t="s">
        <v>131</v>
      </c>
      <c r="J4594" t="s">
        <v>274</v>
      </c>
      <c r="K4594" t="s">
        <v>152</v>
      </c>
      <c r="L4594" t="s">
        <v>6648</v>
      </c>
      <c r="M4594" t="s">
        <v>6710</v>
      </c>
      <c r="P4594" s="31" t="str">
        <f t="shared" si="216"/>
        <v>Nayon Ho Hall (Dr. Nayon )</v>
      </c>
    </row>
    <row r="4595" spans="1:16" hidden="1">
      <c r="A4595" t="str">
        <f t="shared" si="214"/>
        <v>129-539</v>
      </c>
      <c r="B4595">
        <f t="shared" si="215"/>
        <v>129</v>
      </c>
      <c r="C4595">
        <v>539</v>
      </c>
      <c r="D4595" t="s">
        <v>18051</v>
      </c>
      <c r="E4595" t="s">
        <v>6632</v>
      </c>
      <c r="F4595">
        <v>9439</v>
      </c>
      <c r="G4595" t="s">
        <v>6633</v>
      </c>
      <c r="H4595">
        <v>1739497696</v>
      </c>
      <c r="I4595" t="s">
        <v>131</v>
      </c>
      <c r="J4595" t="s">
        <v>132</v>
      </c>
      <c r="K4595" t="s">
        <v>133</v>
      </c>
      <c r="L4595" t="s">
        <v>1934</v>
      </c>
      <c r="M4595" t="s">
        <v>6634</v>
      </c>
      <c r="P4595" s="31" t="str">
        <f t="shared" si="216"/>
        <v>Ne Ho Hall (Dr. Sarifa Khatun)</v>
      </c>
    </row>
    <row r="4596" spans="1:16" hidden="1">
      <c r="A4596" t="str">
        <f t="shared" si="214"/>
        <v>130-539</v>
      </c>
      <c r="B4596">
        <f t="shared" si="215"/>
        <v>130</v>
      </c>
      <c r="C4596">
        <v>539</v>
      </c>
      <c r="D4596" t="s">
        <v>18051</v>
      </c>
      <c r="E4596" t="s">
        <v>6521</v>
      </c>
      <c r="F4596">
        <v>9385</v>
      </c>
      <c r="G4596" t="s">
        <v>6522</v>
      </c>
      <c r="H4596">
        <v>1715404388</v>
      </c>
      <c r="I4596" t="s">
        <v>131</v>
      </c>
      <c r="J4596" t="s">
        <v>397</v>
      </c>
      <c r="K4596" t="s">
        <v>152</v>
      </c>
      <c r="L4596" t="s">
        <v>6520</v>
      </c>
      <c r="M4596" t="s">
        <v>1359</v>
      </c>
      <c r="P4596" s="31" t="str">
        <f t="shared" si="216"/>
        <v>Nepal Ho Hall (Dr. Bappi)</v>
      </c>
    </row>
    <row r="4597" spans="1:16" hidden="1">
      <c r="A4597" t="str">
        <f t="shared" si="214"/>
        <v>131-539</v>
      </c>
      <c r="B4597">
        <f t="shared" si="215"/>
        <v>131</v>
      </c>
      <c r="C4597">
        <v>539</v>
      </c>
      <c r="D4597" t="s">
        <v>18051</v>
      </c>
      <c r="E4597" t="s">
        <v>6531</v>
      </c>
      <c r="F4597">
        <v>9392</v>
      </c>
      <c r="G4597" t="s">
        <v>6532</v>
      </c>
      <c r="H4597">
        <v>1713560868</v>
      </c>
      <c r="I4597" t="s">
        <v>131</v>
      </c>
      <c r="J4597" t="s">
        <v>397</v>
      </c>
      <c r="K4597" t="s">
        <v>133</v>
      </c>
      <c r="L4597" t="s">
        <v>6520</v>
      </c>
      <c r="M4597" t="s">
        <v>1359</v>
      </c>
      <c r="P4597" s="31" t="str">
        <f t="shared" si="216"/>
        <v>New Ho Hall (Dr. Rawat )</v>
      </c>
    </row>
    <row r="4598" spans="1:16" hidden="1">
      <c r="A4598" t="str">
        <f t="shared" si="214"/>
        <v>132-539</v>
      </c>
      <c r="B4598">
        <f t="shared" si="215"/>
        <v>132</v>
      </c>
      <c r="C4598">
        <v>539</v>
      </c>
      <c r="D4598" t="s">
        <v>18051</v>
      </c>
      <c r="E4598" t="s">
        <v>6487</v>
      </c>
      <c r="F4598">
        <v>9423</v>
      </c>
      <c r="G4598" t="s">
        <v>6532</v>
      </c>
      <c r="H4598">
        <v>1711161591</v>
      </c>
      <c r="I4598" t="s">
        <v>131</v>
      </c>
      <c r="J4598" t="s">
        <v>306</v>
      </c>
      <c r="K4598" t="s">
        <v>138</v>
      </c>
      <c r="L4598" t="s">
        <v>6577</v>
      </c>
      <c r="M4598" t="s">
        <v>6585</v>
      </c>
      <c r="P4598" s="31" t="str">
        <f t="shared" si="216"/>
        <v>New Ho Hall (Dr. Bimol)</v>
      </c>
    </row>
    <row r="4599" spans="1:16" hidden="1">
      <c r="A4599" t="str">
        <f t="shared" si="214"/>
        <v>133-539</v>
      </c>
      <c r="B4599">
        <f t="shared" si="215"/>
        <v>133</v>
      </c>
      <c r="C4599">
        <v>539</v>
      </c>
      <c r="D4599" t="s">
        <v>18051</v>
      </c>
      <c r="E4599" t="s">
        <v>367</v>
      </c>
      <c r="F4599">
        <v>9422</v>
      </c>
      <c r="G4599" t="s">
        <v>144</v>
      </c>
      <c r="H4599">
        <v>1712974323</v>
      </c>
      <c r="I4599" t="s">
        <v>131</v>
      </c>
      <c r="J4599" t="s">
        <v>306</v>
      </c>
      <c r="K4599" t="s">
        <v>152</v>
      </c>
      <c r="L4599" t="s">
        <v>9014</v>
      </c>
      <c r="M4599" t="s">
        <v>6599</v>
      </c>
      <c r="P4599" s="31" t="str">
        <f t="shared" si="216"/>
        <v>Niramoy Homoeo Hall (Dr. Razzak)</v>
      </c>
    </row>
    <row r="4600" spans="1:16" hidden="1">
      <c r="A4600" t="str">
        <f t="shared" si="214"/>
        <v>134-539</v>
      </c>
      <c r="B4600">
        <f t="shared" si="215"/>
        <v>134</v>
      </c>
      <c r="C4600">
        <v>539</v>
      </c>
      <c r="D4600" t="s">
        <v>18051</v>
      </c>
      <c r="E4600" t="s">
        <v>10579</v>
      </c>
      <c r="F4600">
        <v>10673</v>
      </c>
      <c r="G4600" t="s">
        <v>144</v>
      </c>
      <c r="H4600">
        <v>1733161289</v>
      </c>
      <c r="I4600" t="s">
        <v>131</v>
      </c>
      <c r="J4600" t="s">
        <v>9787</v>
      </c>
      <c r="K4600" t="s">
        <v>152</v>
      </c>
      <c r="L4600" t="s">
        <v>10580</v>
      </c>
      <c r="M4600" t="s">
        <v>19122</v>
      </c>
      <c r="P4600" s="31" t="str">
        <f t="shared" si="216"/>
        <v>Niramoy Homoeo Hall (Dr.Nironjon Sorkar)</v>
      </c>
    </row>
    <row r="4601" spans="1:16" hidden="1">
      <c r="A4601" t="str">
        <f t="shared" si="214"/>
        <v>135-539</v>
      </c>
      <c r="B4601">
        <f t="shared" si="215"/>
        <v>135</v>
      </c>
      <c r="C4601">
        <v>539</v>
      </c>
      <c r="D4601" t="s">
        <v>18051</v>
      </c>
      <c r="E4601" t="s">
        <v>6590</v>
      </c>
      <c r="F4601">
        <v>9417</v>
      </c>
      <c r="G4601" t="s">
        <v>6591</v>
      </c>
      <c r="H4601">
        <v>1741113252</v>
      </c>
      <c r="I4601" t="s">
        <v>131</v>
      </c>
      <c r="J4601" t="s">
        <v>306</v>
      </c>
      <c r="K4601" t="s">
        <v>138</v>
      </c>
      <c r="L4601" t="s">
        <v>6577</v>
      </c>
      <c r="M4601" t="s">
        <v>6592</v>
      </c>
      <c r="P4601" s="31" t="str">
        <f t="shared" si="216"/>
        <v>Niribili Ho Hall (Dr. Khalik )</v>
      </c>
    </row>
    <row r="4602" spans="1:16" hidden="1">
      <c r="A4602" t="str">
        <f t="shared" si="214"/>
        <v>136-539</v>
      </c>
      <c r="B4602">
        <f t="shared" si="215"/>
        <v>136</v>
      </c>
      <c r="C4602">
        <v>539</v>
      </c>
      <c r="D4602" t="s">
        <v>18051</v>
      </c>
      <c r="E4602" t="s">
        <v>6610</v>
      </c>
      <c r="F4602">
        <v>9428</v>
      </c>
      <c r="G4602" t="s">
        <v>6611</v>
      </c>
      <c r="H4602">
        <v>1713566373</v>
      </c>
      <c r="I4602" t="s">
        <v>131</v>
      </c>
      <c r="J4602" t="s">
        <v>132</v>
      </c>
      <c r="K4602" t="s">
        <v>138</v>
      </c>
      <c r="L4602" t="s">
        <v>1934</v>
      </c>
      <c r="M4602" t="s">
        <v>6612</v>
      </c>
      <c r="P4602" s="31" t="str">
        <f t="shared" si="216"/>
        <v>Nobo Jibon Ho Hall (Dr. Lakhon )</v>
      </c>
    </row>
    <row r="4603" spans="1:16" hidden="1">
      <c r="A4603" t="str">
        <f t="shared" si="214"/>
        <v>137-539</v>
      </c>
      <c r="B4603">
        <f t="shared" si="215"/>
        <v>137</v>
      </c>
      <c r="C4603">
        <v>539</v>
      </c>
      <c r="D4603" t="s">
        <v>18051</v>
      </c>
      <c r="E4603" t="s">
        <v>10826</v>
      </c>
      <c r="F4603">
        <v>10789</v>
      </c>
      <c r="G4603" t="s">
        <v>432</v>
      </c>
      <c r="H4603">
        <v>1731941150</v>
      </c>
      <c r="I4603" t="s">
        <v>131</v>
      </c>
      <c r="J4603" t="s">
        <v>274</v>
      </c>
      <c r="K4603" t="s">
        <v>152</v>
      </c>
      <c r="L4603" t="s">
        <v>9580</v>
      </c>
      <c r="M4603" t="s">
        <v>10827</v>
      </c>
      <c r="P4603" s="31" t="str">
        <f t="shared" si="216"/>
        <v>Nur Homoeo Hall (Dr.Hakim Hafaz Nur Udden)</v>
      </c>
    </row>
    <row r="4604" spans="1:16" hidden="1">
      <c r="A4604" t="str">
        <f t="shared" si="214"/>
        <v>138-539</v>
      </c>
      <c r="B4604">
        <f t="shared" si="215"/>
        <v>138</v>
      </c>
      <c r="C4604">
        <v>539</v>
      </c>
      <c r="D4604" t="s">
        <v>18051</v>
      </c>
      <c r="E4604" t="s">
        <v>6650</v>
      </c>
      <c r="F4604">
        <v>9480</v>
      </c>
      <c r="G4604" t="s">
        <v>6734</v>
      </c>
      <c r="H4604">
        <v>1712550817</v>
      </c>
      <c r="I4604" t="s">
        <v>131</v>
      </c>
      <c r="J4604" t="s">
        <v>274</v>
      </c>
      <c r="K4604" t="s">
        <v>138</v>
      </c>
      <c r="L4604" t="s">
        <v>6729</v>
      </c>
      <c r="M4604" t="s">
        <v>6735</v>
      </c>
      <c r="P4604" s="31" t="str">
        <f t="shared" si="216"/>
        <v>Nur-A-Amina (Dr. Abul )</v>
      </c>
    </row>
    <row r="4605" spans="1:16" hidden="1">
      <c r="A4605" t="str">
        <f t="shared" si="214"/>
        <v>139-539</v>
      </c>
      <c r="B4605">
        <f t="shared" si="215"/>
        <v>139</v>
      </c>
      <c r="C4605">
        <v>539</v>
      </c>
      <c r="D4605" t="s">
        <v>18051</v>
      </c>
      <c r="E4605" t="s">
        <v>6659</v>
      </c>
      <c r="F4605">
        <v>9450</v>
      </c>
      <c r="G4605" t="s">
        <v>6660</v>
      </c>
      <c r="H4605">
        <v>1933179798</v>
      </c>
      <c r="I4605" t="s">
        <v>131</v>
      </c>
      <c r="J4605" t="s">
        <v>397</v>
      </c>
      <c r="K4605" t="s">
        <v>138</v>
      </c>
      <c r="L4605" t="s">
        <v>6656</v>
      </c>
      <c r="M4605" t="s">
        <v>6661</v>
      </c>
      <c r="P4605" s="31" t="str">
        <f t="shared" si="216"/>
        <v>Onindo Ho Hall (Dr. Ajoy )</v>
      </c>
    </row>
    <row r="4606" spans="1:16" hidden="1">
      <c r="A4606" t="str">
        <f t="shared" si="214"/>
        <v>140-539</v>
      </c>
      <c r="B4606">
        <f t="shared" si="215"/>
        <v>140</v>
      </c>
      <c r="C4606">
        <v>539</v>
      </c>
      <c r="D4606" t="s">
        <v>18051</v>
      </c>
      <c r="E4606" t="s">
        <v>7553</v>
      </c>
      <c r="F4606">
        <v>14240</v>
      </c>
      <c r="G4606" t="s">
        <v>7554</v>
      </c>
      <c r="H4606">
        <v>193250430</v>
      </c>
      <c r="I4606" t="s">
        <v>1540</v>
      </c>
      <c r="J4606" t="s">
        <v>132</v>
      </c>
      <c r="K4606" t="s">
        <v>152</v>
      </c>
      <c r="L4606">
        <v>0</v>
      </c>
      <c r="M4606" t="s">
        <v>7555</v>
      </c>
      <c r="P4606" s="31" t="str">
        <f t="shared" si="216"/>
        <v>Pallabi Homoeo Pharmacy (Dr. M.A Kasem)</v>
      </c>
    </row>
    <row r="4607" spans="1:16" hidden="1">
      <c r="A4607" t="str">
        <f t="shared" si="214"/>
        <v>141-539</v>
      </c>
      <c r="B4607">
        <f t="shared" si="215"/>
        <v>141</v>
      </c>
      <c r="C4607">
        <v>539</v>
      </c>
      <c r="D4607" t="s">
        <v>18051</v>
      </c>
      <c r="E4607" t="s">
        <v>6488</v>
      </c>
      <c r="F4607">
        <v>9368</v>
      </c>
      <c r="G4607" t="s">
        <v>6489</v>
      </c>
      <c r="H4607">
        <v>1965010847</v>
      </c>
      <c r="I4607" t="s">
        <v>131</v>
      </c>
      <c r="J4607" t="s">
        <v>132</v>
      </c>
      <c r="K4607" t="s">
        <v>133</v>
      </c>
      <c r="L4607" t="s">
        <v>6486</v>
      </c>
      <c r="M4607" t="s">
        <v>1359</v>
      </c>
      <c r="P4607" s="31" t="str">
        <f t="shared" si="216"/>
        <v>Popular Ho Hall (Dr. Okhil)</v>
      </c>
    </row>
    <row r="4608" spans="1:16" hidden="1">
      <c r="A4608" t="str">
        <f t="shared" si="214"/>
        <v>142-539</v>
      </c>
      <c r="B4608">
        <f t="shared" si="215"/>
        <v>142</v>
      </c>
      <c r="C4608">
        <v>539</v>
      </c>
      <c r="D4608" t="s">
        <v>18051</v>
      </c>
      <c r="E4608" t="s">
        <v>7653</v>
      </c>
      <c r="F4608">
        <v>14197</v>
      </c>
      <c r="G4608" t="s">
        <v>7654</v>
      </c>
      <c r="H4608">
        <v>1716337155</v>
      </c>
      <c r="I4608" t="s">
        <v>1540</v>
      </c>
      <c r="J4608" t="s">
        <v>230</v>
      </c>
      <c r="K4608" t="s">
        <v>138</v>
      </c>
      <c r="L4608">
        <v>0</v>
      </c>
      <c r="M4608" t="s">
        <v>7655</v>
      </c>
      <c r="P4608" s="31" t="str">
        <f t="shared" si="216"/>
        <v>Popular Homoeo Nurssing Home (Dr. Moffazzal Hossain)</v>
      </c>
    </row>
    <row r="4609" spans="1:16" hidden="1">
      <c r="A4609" t="str">
        <f t="shared" si="214"/>
        <v>143-539</v>
      </c>
      <c r="B4609">
        <f t="shared" si="215"/>
        <v>143</v>
      </c>
      <c r="C4609">
        <v>539</v>
      </c>
      <c r="D4609" t="s">
        <v>18051</v>
      </c>
      <c r="E4609" t="s">
        <v>7666</v>
      </c>
      <c r="F4609">
        <v>14209</v>
      </c>
      <c r="G4609" t="s">
        <v>7667</v>
      </c>
      <c r="H4609">
        <v>19771319752</v>
      </c>
      <c r="I4609" t="s">
        <v>1540</v>
      </c>
      <c r="J4609" t="s">
        <v>274</v>
      </c>
      <c r="K4609" t="s">
        <v>152</v>
      </c>
      <c r="L4609">
        <v>0</v>
      </c>
      <c r="M4609" t="s">
        <v>7668</v>
      </c>
      <c r="P4609" s="31" t="str">
        <f t="shared" si="216"/>
        <v>Popular Homoeo Pharma (Dr. N. Debnat)</v>
      </c>
    </row>
    <row r="4610" spans="1:16" hidden="1">
      <c r="A4610" t="str">
        <f t="shared" ref="A4610:A4673" si="217">B4610&amp;"-"&amp;C4610</f>
        <v>144-539</v>
      </c>
      <c r="B4610">
        <f t="shared" ref="B4610:B4673" si="218">IF(C4610=C4609,B4609+1,1)</f>
        <v>144</v>
      </c>
      <c r="C4610">
        <v>539</v>
      </c>
      <c r="D4610" t="s">
        <v>18051</v>
      </c>
      <c r="E4610" t="s">
        <v>17124</v>
      </c>
      <c r="F4610">
        <v>14212</v>
      </c>
      <c r="G4610" t="s">
        <v>17344</v>
      </c>
      <c r="H4610">
        <v>1618282176</v>
      </c>
      <c r="I4610" t="s">
        <v>131</v>
      </c>
      <c r="J4610" t="s">
        <v>132</v>
      </c>
      <c r="K4610" t="s">
        <v>152</v>
      </c>
      <c r="L4610" t="s">
        <v>756</v>
      </c>
      <c r="M4610" t="s">
        <v>756</v>
      </c>
      <c r="P4610" s="31" t="str">
        <f t="shared" ref="P4610:P4673" si="219">PROPER(G4610&amp;" ("&amp;E4610&amp;")")</f>
        <v>Popular Homoeo Pharmacy (Dr.Anowar Hossain)</v>
      </c>
    </row>
    <row r="4611" spans="1:16" hidden="1">
      <c r="A4611" t="str">
        <f t="shared" si="217"/>
        <v>145-539</v>
      </c>
      <c r="B4611">
        <f t="shared" si="218"/>
        <v>145</v>
      </c>
      <c r="C4611">
        <v>539</v>
      </c>
      <c r="D4611" t="s">
        <v>18051</v>
      </c>
      <c r="E4611" t="s">
        <v>7720</v>
      </c>
      <c r="F4611">
        <v>10400</v>
      </c>
      <c r="G4611" t="s">
        <v>10099</v>
      </c>
      <c r="H4611">
        <v>1782397636</v>
      </c>
      <c r="I4611" t="s">
        <v>253</v>
      </c>
      <c r="J4611" t="s">
        <v>2596</v>
      </c>
      <c r="K4611" t="s">
        <v>138</v>
      </c>
      <c r="L4611" t="s">
        <v>10100</v>
      </c>
      <c r="M4611" t="s">
        <v>10101</v>
      </c>
      <c r="P4611" s="31" t="str">
        <f t="shared" si="219"/>
        <v>Prorettran Homoeo Hall (Dr. Jahid)</v>
      </c>
    </row>
    <row r="4612" spans="1:16" hidden="1">
      <c r="A4612" t="str">
        <f t="shared" si="217"/>
        <v>146-539</v>
      </c>
      <c r="B4612">
        <f t="shared" si="218"/>
        <v>146</v>
      </c>
      <c r="C4612">
        <v>539</v>
      </c>
      <c r="D4612" t="s">
        <v>18051</v>
      </c>
      <c r="E4612" t="s">
        <v>6431</v>
      </c>
      <c r="F4612">
        <v>9328</v>
      </c>
      <c r="G4612" t="s">
        <v>6432</v>
      </c>
      <c r="H4612">
        <v>1768075191</v>
      </c>
      <c r="I4612" t="s">
        <v>131</v>
      </c>
      <c r="J4612" t="s">
        <v>397</v>
      </c>
      <c r="K4612" t="s">
        <v>152</v>
      </c>
      <c r="L4612" t="s">
        <v>6401</v>
      </c>
      <c r="M4612" t="s">
        <v>6429</v>
      </c>
      <c r="P4612" s="31" t="str">
        <f t="shared" si="219"/>
        <v>Pul Ho Hall (Dr. Opendra)</v>
      </c>
    </row>
    <row r="4613" spans="1:16" hidden="1">
      <c r="A4613" t="str">
        <f t="shared" si="217"/>
        <v>147-539</v>
      </c>
      <c r="B4613">
        <f t="shared" si="218"/>
        <v>147</v>
      </c>
      <c r="C4613">
        <v>539</v>
      </c>
      <c r="D4613" t="s">
        <v>18051</v>
      </c>
      <c r="E4613" t="s">
        <v>7640</v>
      </c>
      <c r="F4613">
        <v>14201</v>
      </c>
      <c r="G4613" t="s">
        <v>7641</v>
      </c>
      <c r="H4613">
        <v>168493347</v>
      </c>
      <c r="I4613" t="s">
        <v>1311</v>
      </c>
      <c r="J4613" t="s">
        <v>230</v>
      </c>
      <c r="K4613" t="s">
        <v>138</v>
      </c>
      <c r="L4613">
        <v>0</v>
      </c>
      <c r="M4613" t="s">
        <v>7642</v>
      </c>
      <c r="P4613" s="31" t="str">
        <f t="shared" si="219"/>
        <v>Rahman Homoeo Pharma (Dr. F. Rahman)</v>
      </c>
    </row>
    <row r="4614" spans="1:16" hidden="1">
      <c r="A4614" t="str">
        <f t="shared" si="217"/>
        <v>148-539</v>
      </c>
      <c r="B4614">
        <f t="shared" si="218"/>
        <v>148</v>
      </c>
      <c r="C4614">
        <v>539</v>
      </c>
      <c r="D4614" t="s">
        <v>18051</v>
      </c>
      <c r="E4614" t="s">
        <v>7613</v>
      </c>
      <c r="F4614">
        <v>14247</v>
      </c>
      <c r="G4614" t="s">
        <v>7614</v>
      </c>
      <c r="H4614">
        <v>1913106292</v>
      </c>
      <c r="I4614" t="s">
        <v>1311</v>
      </c>
      <c r="J4614" t="s">
        <v>397</v>
      </c>
      <c r="K4614" t="s">
        <v>133</v>
      </c>
      <c r="L4614">
        <v>0</v>
      </c>
      <c r="M4614" t="s">
        <v>7552</v>
      </c>
      <c r="P4614" s="31" t="str">
        <f t="shared" si="219"/>
        <v>Rahmat Ho. Hall (Dr.Shamima Akter)</v>
      </c>
    </row>
    <row r="4615" spans="1:16" hidden="1">
      <c r="A4615" t="str">
        <f t="shared" si="217"/>
        <v>149-539</v>
      </c>
      <c r="B4615">
        <f t="shared" si="218"/>
        <v>149</v>
      </c>
      <c r="C4615">
        <v>539</v>
      </c>
      <c r="D4615" t="s">
        <v>18051</v>
      </c>
      <c r="E4615" t="s">
        <v>7030</v>
      </c>
      <c r="F4615">
        <v>10600</v>
      </c>
      <c r="G4615" t="s">
        <v>6177</v>
      </c>
      <c r="H4615">
        <v>1739743414</v>
      </c>
      <c r="I4615" t="s">
        <v>131</v>
      </c>
      <c r="J4615" t="s">
        <v>9573</v>
      </c>
      <c r="K4615" t="s">
        <v>152</v>
      </c>
      <c r="L4615" t="s">
        <v>6648</v>
      </c>
      <c r="M4615" t="s">
        <v>19123</v>
      </c>
      <c r="P4615" s="31" t="str">
        <f t="shared" si="219"/>
        <v>Raihan Homoeo Hall (Dr.Habibur Rahman)</v>
      </c>
    </row>
    <row r="4616" spans="1:16" hidden="1">
      <c r="A4616" t="str">
        <f t="shared" si="217"/>
        <v>150-539</v>
      </c>
      <c r="B4616">
        <f t="shared" si="218"/>
        <v>150</v>
      </c>
      <c r="C4616">
        <v>539</v>
      </c>
      <c r="D4616" t="s">
        <v>18051</v>
      </c>
      <c r="E4616" t="s">
        <v>5745</v>
      </c>
      <c r="F4616">
        <v>14238</v>
      </c>
      <c r="G4616" t="s">
        <v>7558</v>
      </c>
      <c r="H4616">
        <v>1920323267</v>
      </c>
      <c r="I4616" t="s">
        <v>1540</v>
      </c>
      <c r="J4616" t="s">
        <v>132</v>
      </c>
      <c r="K4616" t="s">
        <v>152</v>
      </c>
      <c r="L4616">
        <v>0</v>
      </c>
      <c r="M4616" t="s">
        <v>7559</v>
      </c>
      <c r="P4616" s="31" t="str">
        <f t="shared" si="219"/>
        <v>Rapid Homoeo Pharmacy (Dr. Samsur Rahman)</v>
      </c>
    </row>
    <row r="4617" spans="1:16" hidden="1">
      <c r="A4617" t="str">
        <f t="shared" si="217"/>
        <v>151-539</v>
      </c>
      <c r="B4617">
        <f t="shared" si="218"/>
        <v>151</v>
      </c>
      <c r="C4617">
        <v>539</v>
      </c>
      <c r="D4617" t="s">
        <v>18051</v>
      </c>
      <c r="E4617">
        <v>0</v>
      </c>
      <c r="F4617">
        <v>14232</v>
      </c>
      <c r="G4617" t="s">
        <v>7569</v>
      </c>
      <c r="H4617">
        <v>1676417050</v>
      </c>
      <c r="I4617" t="s">
        <v>1311</v>
      </c>
      <c r="J4617" t="s">
        <v>132</v>
      </c>
      <c r="K4617" t="s">
        <v>133</v>
      </c>
      <c r="L4617">
        <v>0</v>
      </c>
      <c r="M4617" t="s">
        <v>7552</v>
      </c>
      <c r="P4617" s="31" t="str">
        <f t="shared" si="219"/>
        <v>Regal Ho.Hall (0)</v>
      </c>
    </row>
    <row r="4618" spans="1:16" hidden="1">
      <c r="A4618" t="str">
        <f t="shared" si="217"/>
        <v>152-539</v>
      </c>
      <c r="B4618">
        <f t="shared" si="218"/>
        <v>152</v>
      </c>
      <c r="C4618">
        <v>539</v>
      </c>
      <c r="D4618" t="s">
        <v>18051</v>
      </c>
      <c r="E4618" t="s">
        <v>6617</v>
      </c>
      <c r="F4618">
        <v>9432</v>
      </c>
      <c r="G4618" t="s">
        <v>6618</v>
      </c>
      <c r="H4618">
        <v>1717839230</v>
      </c>
      <c r="I4618" t="s">
        <v>131</v>
      </c>
      <c r="J4618" t="s">
        <v>132</v>
      </c>
      <c r="K4618" t="s">
        <v>138</v>
      </c>
      <c r="L4618" t="s">
        <v>1934</v>
      </c>
      <c r="M4618" t="s">
        <v>6612</v>
      </c>
      <c r="P4618" s="31" t="str">
        <f t="shared" si="219"/>
        <v>Rishad Ho Hall (Dr. Rahim)</v>
      </c>
    </row>
    <row r="4619" spans="1:16" hidden="1">
      <c r="A4619" t="str">
        <f t="shared" si="217"/>
        <v>153-539</v>
      </c>
      <c r="B4619">
        <f t="shared" si="218"/>
        <v>153</v>
      </c>
      <c r="C4619">
        <v>539</v>
      </c>
      <c r="D4619" t="s">
        <v>18051</v>
      </c>
      <c r="E4619" t="s">
        <v>6583</v>
      </c>
      <c r="F4619">
        <v>9414</v>
      </c>
      <c r="G4619" t="s">
        <v>6584</v>
      </c>
      <c r="H4619">
        <v>1923971833</v>
      </c>
      <c r="I4619" t="s">
        <v>131</v>
      </c>
      <c r="J4619" t="s">
        <v>306</v>
      </c>
      <c r="K4619" t="s">
        <v>138</v>
      </c>
      <c r="L4619" t="s">
        <v>6577</v>
      </c>
      <c r="M4619" t="s">
        <v>6585</v>
      </c>
      <c r="P4619" s="31" t="str">
        <f t="shared" si="219"/>
        <v>Rupa Ho Hall (Dr. Anil )</v>
      </c>
    </row>
    <row r="4620" spans="1:16" hidden="1">
      <c r="A4620" t="str">
        <f t="shared" si="217"/>
        <v>154-539</v>
      </c>
      <c r="B4620">
        <f t="shared" si="218"/>
        <v>154</v>
      </c>
      <c r="C4620">
        <v>539</v>
      </c>
      <c r="D4620" t="s">
        <v>18051</v>
      </c>
      <c r="E4620" t="s">
        <v>17045</v>
      </c>
      <c r="F4620">
        <v>13695</v>
      </c>
      <c r="G4620" t="s">
        <v>17046</v>
      </c>
      <c r="H4620">
        <v>1716379516</v>
      </c>
      <c r="I4620" t="s">
        <v>131</v>
      </c>
      <c r="J4620" t="s">
        <v>230</v>
      </c>
      <c r="K4620" t="s">
        <v>133</v>
      </c>
      <c r="L4620" t="s">
        <v>17032</v>
      </c>
      <c r="M4620" t="s">
        <v>17047</v>
      </c>
      <c r="P4620" s="31" t="str">
        <f t="shared" si="219"/>
        <v>Safe Pharmacy  (Dr.Shamol Dotto)</v>
      </c>
    </row>
    <row r="4621" spans="1:16" hidden="1">
      <c r="A4621" t="str">
        <f t="shared" si="217"/>
        <v>155-539</v>
      </c>
      <c r="B4621">
        <f t="shared" si="218"/>
        <v>155</v>
      </c>
      <c r="C4621">
        <v>539</v>
      </c>
      <c r="D4621" t="s">
        <v>18051</v>
      </c>
      <c r="E4621" t="s">
        <v>7664</v>
      </c>
      <c r="F4621">
        <v>14196</v>
      </c>
      <c r="G4621" t="s">
        <v>7665</v>
      </c>
      <c r="H4621">
        <v>1791026135</v>
      </c>
      <c r="I4621" t="s">
        <v>1311</v>
      </c>
      <c r="J4621" t="s">
        <v>274</v>
      </c>
      <c r="K4621" t="s">
        <v>133</v>
      </c>
      <c r="L4621" t="s">
        <v>756</v>
      </c>
      <c r="M4621" t="s">
        <v>7645</v>
      </c>
      <c r="P4621" s="31" t="str">
        <f t="shared" si="219"/>
        <v>Safen Homoeo Hall (Dr. M. Tawhid)</v>
      </c>
    </row>
    <row r="4622" spans="1:16" hidden="1">
      <c r="A4622" t="str">
        <f t="shared" si="217"/>
        <v>156-539</v>
      </c>
      <c r="B4622">
        <f t="shared" si="218"/>
        <v>156</v>
      </c>
      <c r="C4622">
        <v>539</v>
      </c>
      <c r="D4622" t="s">
        <v>18051</v>
      </c>
      <c r="E4622" t="s">
        <v>6736</v>
      </c>
      <c r="F4622">
        <v>9481</v>
      </c>
      <c r="G4622" t="s">
        <v>6737</v>
      </c>
      <c r="H4622">
        <v>1928487892</v>
      </c>
      <c r="I4622" t="s">
        <v>131</v>
      </c>
      <c r="J4622" t="s">
        <v>274</v>
      </c>
      <c r="K4622" t="s">
        <v>152</v>
      </c>
      <c r="L4622" t="s">
        <v>6729</v>
      </c>
      <c r="M4622" t="s">
        <v>6735</v>
      </c>
      <c r="P4622" s="31" t="str">
        <f t="shared" si="219"/>
        <v>Safura Ho Hall (Dr. Sofura)</v>
      </c>
    </row>
    <row r="4623" spans="1:16" hidden="1">
      <c r="A4623" t="str">
        <f t="shared" si="217"/>
        <v>157-539</v>
      </c>
      <c r="B4623">
        <f t="shared" si="218"/>
        <v>157</v>
      </c>
      <c r="C4623">
        <v>539</v>
      </c>
      <c r="D4623" t="s">
        <v>18051</v>
      </c>
      <c r="E4623" t="s">
        <v>14833</v>
      </c>
      <c r="F4623">
        <v>12676</v>
      </c>
      <c r="G4623" t="s">
        <v>14834</v>
      </c>
      <c r="H4623">
        <v>1634350387</v>
      </c>
      <c r="I4623" t="s">
        <v>11538</v>
      </c>
      <c r="K4623" t="s">
        <v>152</v>
      </c>
      <c r="L4623" t="s">
        <v>1934</v>
      </c>
      <c r="M4623" t="s">
        <v>14835</v>
      </c>
      <c r="P4623" s="31" t="str">
        <f t="shared" si="219"/>
        <v>Sahera Homoeo Clinic  (Dr.Md Helal Uddin)</v>
      </c>
    </row>
    <row r="4624" spans="1:16" hidden="1">
      <c r="A4624" t="str">
        <f t="shared" si="217"/>
        <v>158-539</v>
      </c>
      <c r="B4624">
        <f t="shared" si="218"/>
        <v>158</v>
      </c>
      <c r="C4624">
        <v>539</v>
      </c>
      <c r="D4624" t="s">
        <v>18051</v>
      </c>
      <c r="E4624" t="s">
        <v>6581</v>
      </c>
      <c r="F4624">
        <v>9413</v>
      </c>
      <c r="G4624" t="s">
        <v>6582</v>
      </c>
      <c r="H4624">
        <v>19354095445</v>
      </c>
      <c r="I4624" t="s">
        <v>131</v>
      </c>
      <c r="J4624" t="s">
        <v>306</v>
      </c>
      <c r="K4624" t="s">
        <v>138</v>
      </c>
      <c r="L4624" t="s">
        <v>6577</v>
      </c>
      <c r="M4624" t="s">
        <v>2602</v>
      </c>
      <c r="P4624" s="31" t="str">
        <f t="shared" si="219"/>
        <v>Sahi Ho Hall (Dr. Rumel )</v>
      </c>
    </row>
    <row r="4625" spans="1:16" hidden="1">
      <c r="A4625" t="str">
        <f t="shared" si="217"/>
        <v>159-539</v>
      </c>
      <c r="B4625">
        <f t="shared" si="218"/>
        <v>159</v>
      </c>
      <c r="C4625">
        <v>539</v>
      </c>
      <c r="D4625" t="s">
        <v>18051</v>
      </c>
      <c r="E4625" t="s">
        <v>7623</v>
      </c>
      <c r="F4625">
        <v>14225</v>
      </c>
      <c r="G4625" t="s">
        <v>7624</v>
      </c>
      <c r="H4625">
        <v>1742151631</v>
      </c>
      <c r="I4625" t="s">
        <v>1311</v>
      </c>
      <c r="J4625" t="s">
        <v>397</v>
      </c>
      <c r="K4625" t="s">
        <v>133</v>
      </c>
      <c r="L4625">
        <v>0</v>
      </c>
      <c r="M4625" t="s">
        <v>7625</v>
      </c>
      <c r="P4625" s="31" t="str">
        <f t="shared" si="219"/>
        <v>Sahjalal Homoeo Hall (Dr. M. Lbrahim)</v>
      </c>
    </row>
    <row r="4626" spans="1:16" hidden="1">
      <c r="A4626" t="str">
        <f t="shared" si="217"/>
        <v>160-539</v>
      </c>
      <c r="B4626">
        <f t="shared" si="218"/>
        <v>160</v>
      </c>
      <c r="C4626">
        <v>539</v>
      </c>
      <c r="D4626" t="s">
        <v>18051</v>
      </c>
      <c r="E4626" t="s">
        <v>6597</v>
      </c>
      <c r="F4626">
        <v>9420</v>
      </c>
      <c r="G4626" t="s">
        <v>6598</v>
      </c>
      <c r="H4626">
        <v>1851975188</v>
      </c>
      <c r="I4626" t="s">
        <v>6567</v>
      </c>
      <c r="J4626" t="s">
        <v>306</v>
      </c>
      <c r="K4626" t="s">
        <v>152</v>
      </c>
      <c r="L4626" t="s">
        <v>6577</v>
      </c>
      <c r="M4626" t="s">
        <v>6599</v>
      </c>
      <c r="P4626" s="31" t="str">
        <f t="shared" si="219"/>
        <v>Saif Drug  (Dr. Khokon)</v>
      </c>
    </row>
    <row r="4627" spans="1:16" hidden="1">
      <c r="A4627" t="str">
        <f t="shared" si="217"/>
        <v>161-539</v>
      </c>
      <c r="B4627">
        <f t="shared" si="218"/>
        <v>161</v>
      </c>
      <c r="C4627">
        <v>539</v>
      </c>
      <c r="D4627" t="s">
        <v>18051</v>
      </c>
      <c r="E4627" t="s">
        <v>6528</v>
      </c>
      <c r="F4627">
        <v>9389</v>
      </c>
      <c r="G4627" t="s">
        <v>6529</v>
      </c>
      <c r="H4627">
        <v>1753438190</v>
      </c>
      <c r="I4627" t="s">
        <v>131</v>
      </c>
      <c r="J4627" t="s">
        <v>397</v>
      </c>
      <c r="K4627" t="s">
        <v>133</v>
      </c>
      <c r="L4627" t="s">
        <v>6520</v>
      </c>
      <c r="M4627" t="s">
        <v>1359</v>
      </c>
      <c r="P4627" s="31" t="str">
        <f t="shared" si="219"/>
        <v>Sakhwat Ho Hall (Dr. Sakhwat)</v>
      </c>
    </row>
    <row r="4628" spans="1:16" hidden="1">
      <c r="A4628" t="str">
        <f t="shared" si="217"/>
        <v>162-539</v>
      </c>
      <c r="B4628">
        <f t="shared" si="218"/>
        <v>162</v>
      </c>
      <c r="C4628">
        <v>539</v>
      </c>
      <c r="D4628" t="s">
        <v>18051</v>
      </c>
      <c r="E4628" t="s">
        <v>358</v>
      </c>
      <c r="F4628">
        <v>14255</v>
      </c>
      <c r="G4628" t="s">
        <v>7594</v>
      </c>
      <c r="H4628">
        <v>1552369102</v>
      </c>
      <c r="I4628" t="s">
        <v>1311</v>
      </c>
      <c r="J4628" t="s">
        <v>172</v>
      </c>
      <c r="K4628" t="s">
        <v>133</v>
      </c>
      <c r="L4628">
        <v>0</v>
      </c>
      <c r="M4628" t="s">
        <v>19109</v>
      </c>
      <c r="P4628" s="31" t="str">
        <f t="shared" si="219"/>
        <v>Samara Ho. Hall (Dr.)</v>
      </c>
    </row>
    <row r="4629" spans="1:16" hidden="1">
      <c r="A4629" t="str">
        <f t="shared" si="217"/>
        <v>163-539</v>
      </c>
      <c r="B4629">
        <f t="shared" si="218"/>
        <v>163</v>
      </c>
      <c r="C4629">
        <v>539</v>
      </c>
      <c r="D4629" t="s">
        <v>18051</v>
      </c>
      <c r="E4629" t="s">
        <v>9565</v>
      </c>
      <c r="F4629">
        <v>14219</v>
      </c>
      <c r="G4629" t="s">
        <v>9566</v>
      </c>
      <c r="H4629">
        <v>1719844930</v>
      </c>
      <c r="I4629" t="s">
        <v>131</v>
      </c>
      <c r="J4629" t="s">
        <v>132</v>
      </c>
      <c r="K4629" t="s">
        <v>152</v>
      </c>
      <c r="L4629" t="s">
        <v>756</v>
      </c>
      <c r="M4629" t="s">
        <v>7578</v>
      </c>
      <c r="P4629" s="31" t="str">
        <f t="shared" si="219"/>
        <v>Sandhani Homoeo Hall (Dr.Jesmin Akter)</v>
      </c>
    </row>
    <row r="4630" spans="1:16" hidden="1">
      <c r="A4630" t="str">
        <f t="shared" si="217"/>
        <v>164-539</v>
      </c>
      <c r="B4630">
        <f t="shared" si="218"/>
        <v>164</v>
      </c>
      <c r="C4630">
        <v>539</v>
      </c>
      <c r="D4630" t="s">
        <v>18051</v>
      </c>
      <c r="E4630" t="s">
        <v>7678</v>
      </c>
      <c r="F4630">
        <v>14223</v>
      </c>
      <c r="G4630" t="s">
        <v>7679</v>
      </c>
      <c r="H4630">
        <v>18119486342</v>
      </c>
      <c r="I4630" t="s">
        <v>1311</v>
      </c>
      <c r="J4630" t="s">
        <v>274</v>
      </c>
      <c r="K4630" t="s">
        <v>152</v>
      </c>
      <c r="L4630">
        <v>0</v>
      </c>
      <c r="M4630" t="s">
        <v>7677</v>
      </c>
      <c r="P4630" s="31" t="str">
        <f t="shared" si="219"/>
        <v>Sanny Homoeo Hall (Dr. Safiqul Rahman)</v>
      </c>
    </row>
    <row r="4631" spans="1:16" hidden="1">
      <c r="A4631" t="str">
        <f t="shared" si="217"/>
        <v>165-539</v>
      </c>
      <c r="B4631">
        <f t="shared" si="218"/>
        <v>165</v>
      </c>
      <c r="C4631">
        <v>539</v>
      </c>
      <c r="D4631" t="s">
        <v>18051</v>
      </c>
      <c r="E4631" t="s">
        <v>6550</v>
      </c>
      <c r="F4631">
        <v>9400</v>
      </c>
      <c r="G4631" t="s">
        <v>6551</v>
      </c>
      <c r="H4631">
        <v>1721574146</v>
      </c>
      <c r="I4631" t="s">
        <v>131</v>
      </c>
      <c r="J4631" t="s">
        <v>230</v>
      </c>
      <c r="K4631" t="s">
        <v>138</v>
      </c>
      <c r="L4631" t="s">
        <v>6536</v>
      </c>
      <c r="M4631" t="s">
        <v>6549</v>
      </c>
      <c r="P4631" s="31" t="str">
        <f t="shared" si="219"/>
        <v>Santi Ho Hall (Dr. Bisojit )</v>
      </c>
    </row>
    <row r="4632" spans="1:16" hidden="1">
      <c r="A4632" t="str">
        <f t="shared" si="217"/>
        <v>166-539</v>
      </c>
      <c r="B4632">
        <f t="shared" si="218"/>
        <v>166</v>
      </c>
      <c r="C4632">
        <v>539</v>
      </c>
      <c r="D4632" t="s">
        <v>18051</v>
      </c>
      <c r="E4632" t="s">
        <v>7607</v>
      </c>
      <c r="F4632">
        <v>14249</v>
      </c>
      <c r="G4632" t="s">
        <v>7608</v>
      </c>
      <c r="I4632" t="s">
        <v>1540</v>
      </c>
      <c r="J4632" t="s">
        <v>397</v>
      </c>
      <c r="K4632" t="s">
        <v>133</v>
      </c>
      <c r="L4632">
        <v>0</v>
      </c>
      <c r="M4632" t="s">
        <v>7552</v>
      </c>
      <c r="P4632" s="31" t="str">
        <f t="shared" si="219"/>
        <v>Science Ho. Hall (Dr. Siddiqur Rahman)</v>
      </c>
    </row>
    <row r="4633" spans="1:16" hidden="1">
      <c r="A4633" t="str">
        <f t="shared" si="217"/>
        <v>167-539</v>
      </c>
      <c r="B4633">
        <f t="shared" si="218"/>
        <v>167</v>
      </c>
      <c r="C4633">
        <v>539</v>
      </c>
      <c r="D4633" t="s">
        <v>18051</v>
      </c>
      <c r="E4633" t="s">
        <v>6693</v>
      </c>
      <c r="F4633">
        <v>9464</v>
      </c>
      <c r="G4633" t="s">
        <v>6694</v>
      </c>
      <c r="H4633">
        <v>1713528679</v>
      </c>
      <c r="I4633" t="s">
        <v>131</v>
      </c>
      <c r="J4633" t="s">
        <v>230</v>
      </c>
      <c r="K4633" t="s">
        <v>152</v>
      </c>
      <c r="L4633" t="s">
        <v>6656</v>
      </c>
      <c r="M4633" t="s">
        <v>6695</v>
      </c>
      <c r="P4633" s="31" t="str">
        <f t="shared" si="219"/>
        <v>Seba Ho  (Dr. Billal )</v>
      </c>
    </row>
    <row r="4634" spans="1:16" hidden="1">
      <c r="A4634" t="str">
        <f t="shared" si="217"/>
        <v>168-539</v>
      </c>
      <c r="B4634">
        <f t="shared" si="218"/>
        <v>168</v>
      </c>
      <c r="C4634">
        <v>539</v>
      </c>
      <c r="D4634" t="s">
        <v>18051</v>
      </c>
      <c r="E4634" t="s">
        <v>6616</v>
      </c>
      <c r="F4634">
        <v>9431</v>
      </c>
      <c r="G4634" t="s">
        <v>3462</v>
      </c>
      <c r="H4634">
        <v>1714555732</v>
      </c>
      <c r="I4634" t="s">
        <v>131</v>
      </c>
      <c r="J4634" t="s">
        <v>132</v>
      </c>
      <c r="K4634" t="s">
        <v>152</v>
      </c>
      <c r="L4634" t="s">
        <v>1934</v>
      </c>
      <c r="M4634" t="s">
        <v>1359</v>
      </c>
      <c r="P4634" s="31" t="str">
        <f t="shared" si="219"/>
        <v>Seba Ho Hall (Dr. Fareq)</v>
      </c>
    </row>
    <row r="4635" spans="1:16" hidden="1">
      <c r="A4635" t="str">
        <f t="shared" si="217"/>
        <v>169-539</v>
      </c>
      <c r="B4635">
        <f t="shared" si="218"/>
        <v>169</v>
      </c>
      <c r="C4635">
        <v>539</v>
      </c>
      <c r="D4635" t="s">
        <v>18051</v>
      </c>
      <c r="E4635" t="s">
        <v>6621</v>
      </c>
      <c r="F4635">
        <v>9434</v>
      </c>
      <c r="G4635" t="s">
        <v>3462</v>
      </c>
      <c r="H4635">
        <v>1724258043</v>
      </c>
      <c r="I4635" t="s">
        <v>131</v>
      </c>
      <c r="J4635" t="s">
        <v>132</v>
      </c>
      <c r="K4635" t="s">
        <v>152</v>
      </c>
      <c r="L4635" t="s">
        <v>1934</v>
      </c>
      <c r="M4635" t="s">
        <v>6612</v>
      </c>
      <c r="P4635" s="31" t="str">
        <f t="shared" si="219"/>
        <v>Seba Ho Hall (Dr. A. Razzak)</v>
      </c>
    </row>
    <row r="4636" spans="1:16" hidden="1">
      <c r="A4636" t="str">
        <f t="shared" si="217"/>
        <v>170-539</v>
      </c>
      <c r="B4636">
        <f t="shared" si="218"/>
        <v>170</v>
      </c>
      <c r="C4636">
        <v>539</v>
      </c>
      <c r="D4636" t="s">
        <v>18051</v>
      </c>
      <c r="E4636" t="s">
        <v>6604</v>
      </c>
      <c r="F4636">
        <v>9425</v>
      </c>
      <c r="G4636" t="s">
        <v>3462</v>
      </c>
      <c r="H4636">
        <v>1636943578</v>
      </c>
      <c r="I4636" t="s">
        <v>131</v>
      </c>
      <c r="J4636" t="s">
        <v>306</v>
      </c>
      <c r="K4636" t="s">
        <v>133</v>
      </c>
      <c r="L4636" t="s">
        <v>6577</v>
      </c>
      <c r="M4636" t="s">
        <v>6594</v>
      </c>
      <c r="P4636" s="31" t="str">
        <f t="shared" si="219"/>
        <v>Seba Ho Hall (Dr. Luth)</v>
      </c>
    </row>
    <row r="4637" spans="1:16" hidden="1">
      <c r="A4637" t="str">
        <f t="shared" si="217"/>
        <v>171-539</v>
      </c>
      <c r="B4637">
        <f t="shared" si="218"/>
        <v>171</v>
      </c>
      <c r="C4637">
        <v>539</v>
      </c>
      <c r="D4637" t="s">
        <v>18051</v>
      </c>
      <c r="E4637" t="s">
        <v>6699</v>
      </c>
      <c r="F4637">
        <v>9466</v>
      </c>
      <c r="G4637" t="s">
        <v>6700</v>
      </c>
      <c r="H4637">
        <v>1758818141</v>
      </c>
      <c r="I4637" t="s">
        <v>131</v>
      </c>
      <c r="J4637" t="s">
        <v>230</v>
      </c>
      <c r="K4637" t="s">
        <v>133</v>
      </c>
      <c r="L4637" t="s">
        <v>6656</v>
      </c>
      <c r="M4637" t="s">
        <v>6701</v>
      </c>
      <c r="P4637" s="31" t="str">
        <f t="shared" si="219"/>
        <v>Sekender Ho (Dr. Sekender )</v>
      </c>
    </row>
    <row r="4638" spans="1:16" hidden="1">
      <c r="A4638" t="str">
        <f t="shared" si="217"/>
        <v>172-539</v>
      </c>
      <c r="B4638">
        <f t="shared" si="218"/>
        <v>172</v>
      </c>
      <c r="C4638">
        <v>539</v>
      </c>
      <c r="D4638" t="s">
        <v>18051</v>
      </c>
      <c r="E4638" t="s">
        <v>10822</v>
      </c>
      <c r="F4638">
        <v>10787</v>
      </c>
      <c r="G4638" t="s">
        <v>8948</v>
      </c>
      <c r="H4638">
        <v>1766260686</v>
      </c>
      <c r="I4638" t="s">
        <v>131</v>
      </c>
      <c r="J4638" t="s">
        <v>274</v>
      </c>
      <c r="K4638" t="s">
        <v>152</v>
      </c>
      <c r="L4638" t="s">
        <v>19124</v>
      </c>
      <c r="M4638" t="s">
        <v>19124</v>
      </c>
      <c r="P4638" s="31" t="str">
        <f t="shared" si="219"/>
        <v>Shafa Homoeo Hall (Dr.Sourab)</v>
      </c>
    </row>
    <row r="4639" spans="1:16" hidden="1">
      <c r="A4639" t="str">
        <f t="shared" si="217"/>
        <v>173-539</v>
      </c>
      <c r="B4639">
        <f t="shared" si="218"/>
        <v>173</v>
      </c>
      <c r="C4639">
        <v>539</v>
      </c>
      <c r="D4639" t="s">
        <v>18051</v>
      </c>
      <c r="E4639" t="s">
        <v>10438</v>
      </c>
      <c r="F4639">
        <v>10587</v>
      </c>
      <c r="G4639" t="s">
        <v>10439</v>
      </c>
      <c r="H4639">
        <v>1729748590</v>
      </c>
      <c r="I4639" t="s">
        <v>131</v>
      </c>
      <c r="J4639" t="s">
        <v>10402</v>
      </c>
      <c r="K4639" t="s">
        <v>133</v>
      </c>
      <c r="L4639" t="s">
        <v>6648</v>
      </c>
      <c r="M4639" t="s">
        <v>19120</v>
      </c>
      <c r="P4639" s="31" t="str">
        <f t="shared" si="219"/>
        <v>Sheikh  Homoeo Pharmacy (Dr.Nazrul Islam)</v>
      </c>
    </row>
    <row r="4640" spans="1:16" hidden="1">
      <c r="A4640" t="str">
        <f t="shared" si="217"/>
        <v>174-539</v>
      </c>
      <c r="B4640">
        <f t="shared" si="218"/>
        <v>174</v>
      </c>
      <c r="C4640">
        <v>539</v>
      </c>
      <c r="D4640" t="s">
        <v>18051</v>
      </c>
      <c r="E4640" t="s">
        <v>7567</v>
      </c>
      <c r="F4640">
        <v>14234</v>
      </c>
      <c r="G4640" t="s">
        <v>7568</v>
      </c>
      <c r="H4640">
        <v>1746340728</v>
      </c>
      <c r="I4640" t="s">
        <v>1311</v>
      </c>
      <c r="J4640" t="s">
        <v>132</v>
      </c>
      <c r="K4640" t="s">
        <v>152</v>
      </c>
      <c r="L4640">
        <v>0</v>
      </c>
      <c r="M4640" t="s">
        <v>7563</v>
      </c>
      <c r="P4640" s="31" t="str">
        <f t="shared" si="219"/>
        <v>Sifa Ho Hall (Dr. Md Ayub Ali)</v>
      </c>
    </row>
    <row r="4641" spans="1:16" hidden="1">
      <c r="A4641" t="str">
        <f t="shared" si="217"/>
        <v>175-539</v>
      </c>
      <c r="B4641">
        <f t="shared" si="218"/>
        <v>175</v>
      </c>
      <c r="C4641">
        <v>539</v>
      </c>
      <c r="D4641" t="s">
        <v>18051</v>
      </c>
      <c r="E4641" t="s">
        <v>6508</v>
      </c>
      <c r="F4641">
        <v>9379</v>
      </c>
      <c r="G4641" t="s">
        <v>6509</v>
      </c>
      <c r="H4641">
        <v>1770445377</v>
      </c>
      <c r="I4641" t="s">
        <v>131</v>
      </c>
      <c r="J4641" t="s">
        <v>172</v>
      </c>
      <c r="K4641" t="s">
        <v>133</v>
      </c>
      <c r="L4641" t="s">
        <v>6503</v>
      </c>
      <c r="M4641" t="s">
        <v>6507</v>
      </c>
      <c r="P4641" s="31" t="str">
        <f t="shared" si="219"/>
        <v>Sinan Ho Hall (Dr. Nurunnesa)</v>
      </c>
    </row>
    <row r="4642" spans="1:16" hidden="1">
      <c r="A4642" t="str">
        <f t="shared" si="217"/>
        <v>176-539</v>
      </c>
      <c r="B4642">
        <f t="shared" si="218"/>
        <v>176</v>
      </c>
      <c r="C4642">
        <v>539</v>
      </c>
      <c r="D4642" t="s">
        <v>18051</v>
      </c>
      <c r="E4642" t="s">
        <v>9587</v>
      </c>
      <c r="F4642">
        <v>9944</v>
      </c>
      <c r="G4642" t="s">
        <v>9584</v>
      </c>
      <c r="H4642">
        <v>1714818835</v>
      </c>
      <c r="I4642" t="s">
        <v>131</v>
      </c>
      <c r="J4642" t="s">
        <v>9009</v>
      </c>
      <c r="K4642" t="s">
        <v>152</v>
      </c>
      <c r="L4642" t="s">
        <v>1934</v>
      </c>
      <c r="M4642" t="s">
        <v>1934</v>
      </c>
      <c r="P4642" s="31" t="str">
        <f t="shared" si="219"/>
        <v>Sot Songo Homoeo Hall (Dr.Sotendro Dotto)</v>
      </c>
    </row>
    <row r="4643" spans="1:16" hidden="1">
      <c r="A4643" t="str">
        <f t="shared" si="217"/>
        <v>177-539</v>
      </c>
      <c r="B4643">
        <f t="shared" si="218"/>
        <v>177</v>
      </c>
      <c r="C4643">
        <v>539</v>
      </c>
      <c r="D4643" t="s">
        <v>18051</v>
      </c>
      <c r="E4643" t="s">
        <v>6696</v>
      </c>
      <c r="F4643">
        <v>9465</v>
      </c>
      <c r="G4643" t="s">
        <v>6697</v>
      </c>
      <c r="H4643">
        <v>1913914362</v>
      </c>
      <c r="I4643" t="s">
        <v>131</v>
      </c>
      <c r="J4643" t="s">
        <v>230</v>
      </c>
      <c r="K4643" t="s">
        <v>133</v>
      </c>
      <c r="L4643" t="s">
        <v>6656</v>
      </c>
      <c r="M4643" t="s">
        <v>6698</v>
      </c>
      <c r="P4643" s="31" t="str">
        <f t="shared" si="219"/>
        <v>Sourov Ho (Dr. Billah )</v>
      </c>
    </row>
    <row r="4644" spans="1:16" hidden="1">
      <c r="A4644" t="str">
        <f t="shared" si="217"/>
        <v>178-539</v>
      </c>
      <c r="B4644">
        <f t="shared" si="218"/>
        <v>178</v>
      </c>
      <c r="C4644">
        <v>539</v>
      </c>
      <c r="D4644" t="s">
        <v>18051</v>
      </c>
      <c r="E4644" t="s">
        <v>6524</v>
      </c>
      <c r="F4644">
        <v>9387</v>
      </c>
      <c r="G4644" t="s">
        <v>6525</v>
      </c>
      <c r="H4644">
        <v>1715628821</v>
      </c>
      <c r="I4644" t="s">
        <v>131</v>
      </c>
      <c r="J4644" t="s">
        <v>397</v>
      </c>
      <c r="K4644" t="s">
        <v>138</v>
      </c>
      <c r="L4644" t="s">
        <v>6520</v>
      </c>
      <c r="M4644" t="s">
        <v>1359</v>
      </c>
      <c r="P4644" s="31" t="str">
        <f t="shared" si="219"/>
        <v>Sree Krisna (Dr. Sajov )</v>
      </c>
    </row>
    <row r="4645" spans="1:16" hidden="1">
      <c r="A4645" t="str">
        <f t="shared" si="217"/>
        <v>179-539</v>
      </c>
      <c r="B4645">
        <f t="shared" si="218"/>
        <v>179</v>
      </c>
      <c r="C4645">
        <v>539</v>
      </c>
      <c r="D4645" t="s">
        <v>18051</v>
      </c>
      <c r="E4645" t="s">
        <v>6688</v>
      </c>
      <c r="F4645">
        <v>9462</v>
      </c>
      <c r="G4645" t="s">
        <v>6548</v>
      </c>
      <c r="H4645">
        <v>1763371910</v>
      </c>
      <c r="I4645" t="s">
        <v>131</v>
      </c>
      <c r="J4645" t="s">
        <v>230</v>
      </c>
      <c r="K4645" t="s">
        <v>133</v>
      </c>
      <c r="L4645" t="s">
        <v>6656</v>
      </c>
      <c r="M4645" t="s">
        <v>6689</v>
      </c>
      <c r="P4645" s="31" t="str">
        <f t="shared" si="219"/>
        <v>Sristi Ho Hall (Dr. Arif )</v>
      </c>
    </row>
    <row r="4646" spans="1:16" hidden="1">
      <c r="A4646" t="str">
        <f t="shared" si="217"/>
        <v>180-539</v>
      </c>
      <c r="B4646">
        <f t="shared" si="218"/>
        <v>180</v>
      </c>
      <c r="C4646">
        <v>539</v>
      </c>
      <c r="D4646" t="s">
        <v>18051</v>
      </c>
      <c r="E4646" t="s">
        <v>5566</v>
      </c>
      <c r="F4646">
        <v>9440</v>
      </c>
      <c r="G4646" t="s">
        <v>6635</v>
      </c>
      <c r="H4646">
        <v>1724314456</v>
      </c>
      <c r="I4646" t="s">
        <v>6567</v>
      </c>
      <c r="J4646" t="s">
        <v>172</v>
      </c>
      <c r="K4646" t="s">
        <v>152</v>
      </c>
      <c r="L4646" t="s">
        <v>6636</v>
      </c>
      <c r="M4646" t="s">
        <v>6637</v>
      </c>
      <c r="P4646" s="31" t="str">
        <f t="shared" si="219"/>
        <v>Sristi Medical Hall (Dr. Babul )</v>
      </c>
    </row>
    <row r="4647" spans="1:16" hidden="1">
      <c r="A4647" t="str">
        <f t="shared" si="217"/>
        <v>181-539</v>
      </c>
      <c r="B4647">
        <f t="shared" si="218"/>
        <v>181</v>
      </c>
      <c r="C4647">
        <v>539</v>
      </c>
      <c r="D4647" t="s">
        <v>18051</v>
      </c>
      <c r="E4647" t="s">
        <v>6715</v>
      </c>
      <c r="F4647">
        <v>9472</v>
      </c>
      <c r="G4647" t="s">
        <v>6716</v>
      </c>
      <c r="H4647">
        <v>1768478492</v>
      </c>
      <c r="I4647" t="s">
        <v>131</v>
      </c>
      <c r="J4647" t="s">
        <v>274</v>
      </c>
      <c r="K4647" t="s">
        <v>133</v>
      </c>
      <c r="L4647" t="s">
        <v>6648</v>
      </c>
      <c r="M4647" t="s">
        <v>6717</v>
      </c>
      <c r="P4647" s="31" t="str">
        <f t="shared" si="219"/>
        <v>Star Ho Hall (Dr. Khirul )</v>
      </c>
    </row>
    <row r="4648" spans="1:16" hidden="1">
      <c r="A4648" t="str">
        <f t="shared" si="217"/>
        <v>182-539</v>
      </c>
      <c r="B4648">
        <f t="shared" si="218"/>
        <v>182</v>
      </c>
      <c r="C4648">
        <v>539</v>
      </c>
      <c r="D4648" t="s">
        <v>18051</v>
      </c>
      <c r="E4648" t="s">
        <v>10481</v>
      </c>
      <c r="F4648">
        <v>10616</v>
      </c>
      <c r="G4648" t="s">
        <v>10482</v>
      </c>
      <c r="H4648">
        <v>1712700684</v>
      </c>
      <c r="I4648" t="s">
        <v>131</v>
      </c>
      <c r="J4648" t="s">
        <v>9570</v>
      </c>
      <c r="K4648" t="s">
        <v>133</v>
      </c>
      <c r="L4648" t="s">
        <v>10480</v>
      </c>
      <c r="M4648" t="s">
        <v>10480</v>
      </c>
      <c r="P4648" s="31" t="str">
        <f t="shared" si="219"/>
        <v>Suma Homoeo Hall (Dr.Monuz Komar De)</v>
      </c>
    </row>
    <row r="4649" spans="1:16" hidden="1">
      <c r="A4649" t="str">
        <f t="shared" si="217"/>
        <v>183-539</v>
      </c>
      <c r="B4649">
        <f t="shared" si="218"/>
        <v>183</v>
      </c>
      <c r="C4649">
        <v>539</v>
      </c>
      <c r="D4649" t="s">
        <v>18051</v>
      </c>
      <c r="E4649" t="s">
        <v>6617</v>
      </c>
      <c r="F4649">
        <v>9449</v>
      </c>
      <c r="G4649" t="s">
        <v>6658</v>
      </c>
      <c r="H4649">
        <v>1916841007</v>
      </c>
      <c r="I4649" t="s">
        <v>131</v>
      </c>
      <c r="J4649" t="s">
        <v>397</v>
      </c>
      <c r="K4649" t="s">
        <v>152</v>
      </c>
      <c r="L4649" t="s">
        <v>6656</v>
      </c>
      <c r="M4649" t="s">
        <v>6657</v>
      </c>
      <c r="P4649" s="31" t="str">
        <f t="shared" si="219"/>
        <v>Sumi Ho Hall (Dr. Rahim)</v>
      </c>
    </row>
    <row r="4650" spans="1:16" hidden="1">
      <c r="A4650" t="str">
        <f t="shared" si="217"/>
        <v>184-539</v>
      </c>
      <c r="B4650">
        <f t="shared" si="218"/>
        <v>184</v>
      </c>
      <c r="C4650">
        <v>539</v>
      </c>
      <c r="D4650" t="s">
        <v>18051</v>
      </c>
      <c r="E4650" t="s">
        <v>6738</v>
      </c>
      <c r="F4650">
        <v>9482</v>
      </c>
      <c r="G4650" t="s">
        <v>6739</v>
      </c>
      <c r="H4650">
        <v>1731641076</v>
      </c>
      <c r="I4650" t="s">
        <v>131</v>
      </c>
      <c r="J4650" t="s">
        <v>274</v>
      </c>
      <c r="K4650" t="s">
        <v>152</v>
      </c>
      <c r="L4650" t="s">
        <v>6729</v>
      </c>
      <c r="M4650" t="s">
        <v>6735</v>
      </c>
      <c r="P4650" s="31" t="str">
        <f t="shared" si="219"/>
        <v>Sunni Ho Hall (Dr. Emarot )</v>
      </c>
    </row>
    <row r="4651" spans="1:16" hidden="1">
      <c r="A4651" t="str">
        <f t="shared" si="217"/>
        <v>185-539</v>
      </c>
      <c r="B4651">
        <f t="shared" si="218"/>
        <v>185</v>
      </c>
      <c r="C4651">
        <v>539</v>
      </c>
      <c r="D4651" t="s">
        <v>18051</v>
      </c>
      <c r="E4651" t="s">
        <v>6741</v>
      </c>
      <c r="F4651">
        <v>9484</v>
      </c>
      <c r="G4651" t="s">
        <v>6742</v>
      </c>
      <c r="H4651">
        <v>1936861343</v>
      </c>
      <c r="I4651" t="s">
        <v>131</v>
      </c>
      <c r="J4651" t="s">
        <v>306</v>
      </c>
      <c r="K4651" t="s">
        <v>152</v>
      </c>
      <c r="L4651" t="s">
        <v>6656</v>
      </c>
      <c r="M4651" t="s">
        <v>6743</v>
      </c>
      <c r="P4651" s="31" t="str">
        <f t="shared" si="219"/>
        <v>Surosi Ho Hall (Dr. Susanto )</v>
      </c>
    </row>
    <row r="4652" spans="1:16" hidden="1">
      <c r="A4652" t="str">
        <f t="shared" si="217"/>
        <v>186-539</v>
      </c>
      <c r="B4652">
        <f t="shared" si="218"/>
        <v>186</v>
      </c>
      <c r="C4652">
        <v>539</v>
      </c>
      <c r="D4652" t="s">
        <v>18051</v>
      </c>
      <c r="E4652" t="s">
        <v>6542</v>
      </c>
      <c r="F4652">
        <v>9397</v>
      </c>
      <c r="G4652" t="s">
        <v>6543</v>
      </c>
      <c r="H4652">
        <v>1714252025</v>
      </c>
      <c r="I4652" t="s">
        <v>131</v>
      </c>
      <c r="J4652" t="s">
        <v>230</v>
      </c>
      <c r="K4652" t="s">
        <v>138</v>
      </c>
      <c r="L4652" t="s">
        <v>6536</v>
      </c>
      <c r="M4652" t="s">
        <v>6544</v>
      </c>
      <c r="P4652" s="31" t="str">
        <f t="shared" si="219"/>
        <v>Susanto Ho Hall (Dr. Nusanto)</v>
      </c>
    </row>
    <row r="4653" spans="1:16" hidden="1">
      <c r="A4653" t="str">
        <f t="shared" si="217"/>
        <v>187-539</v>
      </c>
      <c r="B4653">
        <f t="shared" si="218"/>
        <v>187</v>
      </c>
      <c r="C4653">
        <v>539</v>
      </c>
      <c r="D4653" t="s">
        <v>18051</v>
      </c>
      <c r="E4653" t="s">
        <v>6747</v>
      </c>
      <c r="F4653">
        <v>9487</v>
      </c>
      <c r="G4653" t="s">
        <v>6748</v>
      </c>
      <c r="H4653">
        <v>1937169575</v>
      </c>
      <c r="I4653" t="s">
        <v>131</v>
      </c>
      <c r="J4653" t="s">
        <v>306</v>
      </c>
      <c r="K4653" t="s">
        <v>138</v>
      </c>
      <c r="L4653" t="s">
        <v>6656</v>
      </c>
      <c r="M4653" t="s">
        <v>6656</v>
      </c>
      <c r="P4653" s="31" t="str">
        <f t="shared" si="219"/>
        <v>Susona Ho Hall (Dr. Helena)</v>
      </c>
    </row>
    <row r="4654" spans="1:16" hidden="1">
      <c r="A4654" t="str">
        <f t="shared" si="217"/>
        <v>188-539</v>
      </c>
      <c r="B4654">
        <f t="shared" si="218"/>
        <v>188</v>
      </c>
      <c r="C4654">
        <v>539</v>
      </c>
      <c r="D4654" t="s">
        <v>18051</v>
      </c>
      <c r="E4654" t="s">
        <v>6526</v>
      </c>
      <c r="F4654">
        <v>9388</v>
      </c>
      <c r="G4654" t="s">
        <v>6527</v>
      </c>
      <c r="H4654">
        <v>1747470622</v>
      </c>
      <c r="I4654" t="s">
        <v>131</v>
      </c>
      <c r="J4654" t="s">
        <v>397</v>
      </c>
      <c r="K4654" t="s">
        <v>138</v>
      </c>
      <c r="L4654" t="s">
        <v>6520</v>
      </c>
      <c r="M4654" t="s">
        <v>1359</v>
      </c>
      <c r="P4654" s="31" t="str">
        <f t="shared" si="219"/>
        <v>Talukdar Ho Hall (Dr. Faroq)</v>
      </c>
    </row>
    <row r="4655" spans="1:16" hidden="1">
      <c r="A4655" t="str">
        <f t="shared" si="217"/>
        <v>189-539</v>
      </c>
      <c r="B4655">
        <f t="shared" si="218"/>
        <v>189</v>
      </c>
      <c r="C4655">
        <v>539</v>
      </c>
      <c r="D4655" t="s">
        <v>18051</v>
      </c>
      <c r="E4655" t="s">
        <v>2535</v>
      </c>
      <c r="F4655">
        <v>10630</v>
      </c>
      <c r="G4655" t="s">
        <v>2536</v>
      </c>
      <c r="H4655">
        <v>1768942177</v>
      </c>
      <c r="I4655" t="s">
        <v>131</v>
      </c>
      <c r="J4655" t="s">
        <v>2537</v>
      </c>
      <c r="K4655" t="s">
        <v>133</v>
      </c>
      <c r="L4655" t="s">
        <v>1934</v>
      </c>
      <c r="M4655" t="s">
        <v>14835</v>
      </c>
      <c r="N4655" t="s">
        <v>5128</v>
      </c>
      <c r="O4655" t="s">
        <v>17106</v>
      </c>
      <c r="P4655" s="31" t="str">
        <f t="shared" si="219"/>
        <v>Tama Homoeo Hall (Dr.Nurjahan)</v>
      </c>
    </row>
    <row r="4656" spans="1:16" hidden="1">
      <c r="A4656" t="str">
        <f t="shared" si="217"/>
        <v>190-539</v>
      </c>
      <c r="B4656">
        <f t="shared" si="218"/>
        <v>190</v>
      </c>
      <c r="C4656">
        <v>539</v>
      </c>
      <c r="D4656" t="s">
        <v>18051</v>
      </c>
      <c r="E4656" t="s">
        <v>7579</v>
      </c>
      <c r="F4656">
        <v>14228</v>
      </c>
      <c r="G4656" t="s">
        <v>7580</v>
      </c>
      <c r="H4656">
        <v>1719961183</v>
      </c>
      <c r="I4656" t="s">
        <v>1540</v>
      </c>
      <c r="J4656" t="s">
        <v>172</v>
      </c>
      <c r="K4656" t="s">
        <v>152</v>
      </c>
      <c r="L4656">
        <v>0</v>
      </c>
      <c r="M4656" t="s">
        <v>7578</v>
      </c>
      <c r="P4656" s="31" t="str">
        <f t="shared" si="219"/>
        <v>Tangail Ho. Hall (Dr. M Arju)</v>
      </c>
    </row>
    <row r="4657" spans="1:16" hidden="1">
      <c r="A4657" t="str">
        <f t="shared" si="217"/>
        <v>191-539</v>
      </c>
      <c r="B4657">
        <f t="shared" si="218"/>
        <v>191</v>
      </c>
      <c r="C4657">
        <v>539</v>
      </c>
      <c r="D4657" t="s">
        <v>18051</v>
      </c>
      <c r="E4657" t="s">
        <v>6725</v>
      </c>
      <c r="F4657">
        <v>9476</v>
      </c>
      <c r="G4657" t="s">
        <v>6726</v>
      </c>
      <c r="H4657">
        <v>1745300838</v>
      </c>
      <c r="I4657" t="s">
        <v>131</v>
      </c>
      <c r="J4657" t="s">
        <v>274</v>
      </c>
      <c r="K4657" t="s">
        <v>138</v>
      </c>
      <c r="L4657" t="s">
        <v>6648</v>
      </c>
      <c r="M4657" t="s">
        <v>6723</v>
      </c>
      <c r="P4657" s="31" t="str">
        <f t="shared" si="219"/>
        <v>Tokdiv Ho Hall (Dr. Riead )</v>
      </c>
    </row>
    <row r="4658" spans="1:16" hidden="1">
      <c r="A4658" t="str">
        <f t="shared" si="217"/>
        <v>192-539</v>
      </c>
      <c r="B4658">
        <f t="shared" si="218"/>
        <v>192</v>
      </c>
      <c r="C4658">
        <v>539</v>
      </c>
      <c r="D4658" t="s">
        <v>18051</v>
      </c>
      <c r="E4658" t="s">
        <v>6757</v>
      </c>
      <c r="F4658">
        <v>9492</v>
      </c>
      <c r="G4658" t="s">
        <v>6758</v>
      </c>
      <c r="H4658">
        <v>1922052863</v>
      </c>
      <c r="I4658" t="s">
        <v>131</v>
      </c>
      <c r="J4658" t="s">
        <v>306</v>
      </c>
      <c r="K4658" t="s">
        <v>138</v>
      </c>
      <c r="L4658" t="s">
        <v>6656</v>
      </c>
      <c r="M4658" t="s">
        <v>6759</v>
      </c>
      <c r="P4658" s="31" t="str">
        <f t="shared" si="219"/>
        <v>Toniea Ho Hall (Dr. Safiq)</v>
      </c>
    </row>
    <row r="4659" spans="1:16" hidden="1">
      <c r="A4659" t="str">
        <f t="shared" si="217"/>
        <v>193-539</v>
      </c>
      <c r="B4659">
        <f t="shared" si="218"/>
        <v>193</v>
      </c>
      <c r="C4659">
        <v>539</v>
      </c>
      <c r="D4659" t="s">
        <v>18051</v>
      </c>
      <c r="E4659" t="s">
        <v>6619</v>
      </c>
      <c r="F4659">
        <v>9433</v>
      </c>
      <c r="G4659" t="s">
        <v>6620</v>
      </c>
      <c r="H4659">
        <v>1726678909</v>
      </c>
      <c r="I4659" t="s">
        <v>131</v>
      </c>
      <c r="J4659" t="s">
        <v>132</v>
      </c>
      <c r="K4659" t="s">
        <v>152</v>
      </c>
      <c r="L4659" t="s">
        <v>1934</v>
      </c>
      <c r="M4659" t="s">
        <v>6612</v>
      </c>
      <c r="P4659" s="31" t="str">
        <f t="shared" si="219"/>
        <v>Torofdar Ho Hall (Dr. Mosarof )</v>
      </c>
    </row>
    <row r="4660" spans="1:16" hidden="1">
      <c r="A4660" t="str">
        <f t="shared" si="217"/>
        <v>194-539</v>
      </c>
      <c r="B4660">
        <f t="shared" si="218"/>
        <v>194</v>
      </c>
      <c r="C4660">
        <v>539</v>
      </c>
      <c r="D4660" t="s">
        <v>18051</v>
      </c>
      <c r="E4660" t="s">
        <v>952</v>
      </c>
      <c r="F4660">
        <v>9394</v>
      </c>
      <c r="G4660" t="s">
        <v>9012</v>
      </c>
      <c r="H4660">
        <v>1770761616</v>
      </c>
      <c r="I4660" t="s">
        <v>131</v>
      </c>
      <c r="J4660" t="s">
        <v>230</v>
      </c>
      <c r="K4660" t="s">
        <v>152</v>
      </c>
      <c r="L4660" t="s">
        <v>6549</v>
      </c>
      <c r="M4660" t="s">
        <v>9013</v>
      </c>
      <c r="P4660" s="31" t="str">
        <f t="shared" si="219"/>
        <v>Trantic Homoeo Hall (Dr. Sukumar)</v>
      </c>
    </row>
    <row r="4661" spans="1:16" hidden="1">
      <c r="A4661" t="str">
        <f t="shared" si="217"/>
        <v>195-539</v>
      </c>
      <c r="B4661">
        <f t="shared" si="218"/>
        <v>195</v>
      </c>
      <c r="C4661">
        <v>539</v>
      </c>
      <c r="D4661" t="s">
        <v>18051</v>
      </c>
      <c r="E4661" t="s">
        <v>7648</v>
      </c>
      <c r="F4661">
        <v>14198</v>
      </c>
      <c r="G4661" t="s">
        <v>7649</v>
      </c>
      <c r="H4661">
        <v>1716807902</v>
      </c>
      <c r="I4661" t="s">
        <v>1311</v>
      </c>
      <c r="J4661" t="s">
        <v>230</v>
      </c>
      <c r="K4661" t="s">
        <v>133</v>
      </c>
      <c r="L4661">
        <v>0</v>
      </c>
      <c r="M4661" t="s">
        <v>7650</v>
      </c>
      <c r="P4661" s="31" t="str">
        <f t="shared" si="219"/>
        <v>Unani Pharmany (Dr. Sahnaj Pervin)</v>
      </c>
    </row>
    <row r="4662" spans="1:16" hidden="1">
      <c r="A4662" t="str">
        <f t="shared" si="217"/>
        <v>196-539</v>
      </c>
      <c r="B4662">
        <f t="shared" si="218"/>
        <v>196</v>
      </c>
      <c r="C4662">
        <v>539</v>
      </c>
      <c r="D4662" t="s">
        <v>18051</v>
      </c>
      <c r="E4662" t="s">
        <v>6499</v>
      </c>
      <c r="F4662">
        <v>9375</v>
      </c>
      <c r="G4662" t="s">
        <v>6500</v>
      </c>
      <c r="H4662">
        <v>1712648037</v>
      </c>
      <c r="I4662" t="s">
        <v>131</v>
      </c>
      <c r="J4662" t="s">
        <v>132</v>
      </c>
      <c r="K4662" t="s">
        <v>133</v>
      </c>
      <c r="L4662" t="s">
        <v>6486</v>
      </c>
      <c r="M4662" t="s">
        <v>1359</v>
      </c>
      <c r="P4662" s="31" t="str">
        <f t="shared" si="219"/>
        <v>Usho Ho Hall (Dr. Subod )</v>
      </c>
    </row>
    <row r="4663" spans="1:16" hidden="1">
      <c r="A4663" t="str">
        <f t="shared" si="217"/>
        <v>197-539</v>
      </c>
      <c r="B4663">
        <f t="shared" si="218"/>
        <v>197</v>
      </c>
      <c r="C4663">
        <v>539</v>
      </c>
      <c r="D4663" t="s">
        <v>18051</v>
      </c>
      <c r="E4663" t="s">
        <v>6720</v>
      </c>
      <c r="F4663">
        <v>9474</v>
      </c>
      <c r="G4663" t="s">
        <v>6721</v>
      </c>
      <c r="H4663">
        <v>1721094353</v>
      </c>
      <c r="I4663" t="s">
        <v>131</v>
      </c>
      <c r="J4663" t="s">
        <v>274</v>
      </c>
      <c r="K4663" t="s">
        <v>152</v>
      </c>
      <c r="L4663" t="s">
        <v>6722</v>
      </c>
      <c r="M4663" t="s">
        <v>6723</v>
      </c>
      <c r="P4663" s="31" t="str">
        <f t="shared" si="219"/>
        <v>Valuka Ho Hall (Dr. Azharul )</v>
      </c>
    </row>
    <row r="4664" spans="1:16" hidden="1">
      <c r="A4664" t="str">
        <f t="shared" si="217"/>
        <v>198-539</v>
      </c>
      <c r="B4664">
        <f t="shared" si="218"/>
        <v>198</v>
      </c>
      <c r="C4664">
        <v>539</v>
      </c>
      <c r="D4664" t="s">
        <v>18051</v>
      </c>
      <c r="E4664" t="s">
        <v>6622</v>
      </c>
      <c r="F4664">
        <v>9435</v>
      </c>
      <c r="G4664" t="s">
        <v>6623</v>
      </c>
      <c r="H4664">
        <v>1714240278</v>
      </c>
      <c r="I4664" t="s">
        <v>131</v>
      </c>
      <c r="J4664" t="s">
        <v>132</v>
      </c>
      <c r="K4664" t="s">
        <v>152</v>
      </c>
      <c r="L4664" t="s">
        <v>1934</v>
      </c>
      <c r="M4664" t="s">
        <v>6624</v>
      </c>
      <c r="P4664" s="31" t="str">
        <f t="shared" si="219"/>
        <v>Vorot Ho Hall (Dr. Vorot Babu )</v>
      </c>
    </row>
    <row r="4665" spans="1:16" hidden="1">
      <c r="A4665" t="str">
        <f t="shared" si="217"/>
        <v>199-539</v>
      </c>
      <c r="B4665">
        <f t="shared" si="218"/>
        <v>199</v>
      </c>
      <c r="C4665">
        <v>539</v>
      </c>
      <c r="D4665" t="s">
        <v>18051</v>
      </c>
      <c r="E4665" t="s">
        <v>6672</v>
      </c>
      <c r="F4665">
        <v>9456</v>
      </c>
      <c r="G4665" t="s">
        <v>6673</v>
      </c>
      <c r="H4665">
        <v>1718621475</v>
      </c>
      <c r="I4665" t="s">
        <v>131</v>
      </c>
      <c r="J4665" t="s">
        <v>397</v>
      </c>
      <c r="K4665" t="s">
        <v>152</v>
      </c>
      <c r="L4665" t="s">
        <v>6656</v>
      </c>
      <c r="M4665" t="s">
        <v>6656</v>
      </c>
      <c r="P4665" s="31" t="str">
        <f t="shared" si="219"/>
        <v>Zia Ho Hall (Dr. Zia )</v>
      </c>
    </row>
    <row r="4666" spans="1:16" hidden="1">
      <c r="A4666" t="str">
        <f t="shared" si="217"/>
        <v>1-541</v>
      </c>
      <c r="B4666">
        <f t="shared" si="218"/>
        <v>1</v>
      </c>
      <c r="C4666">
        <v>541</v>
      </c>
      <c r="D4666" t="s">
        <v>17201</v>
      </c>
      <c r="E4666" t="s">
        <v>7431</v>
      </c>
      <c r="F4666">
        <v>8101</v>
      </c>
      <c r="G4666" t="s">
        <v>7432</v>
      </c>
      <c r="H4666" t="s">
        <v>7433</v>
      </c>
      <c r="I4666" t="s">
        <v>131</v>
      </c>
      <c r="J4666" t="s">
        <v>172</v>
      </c>
      <c r="K4666" t="s">
        <v>152</v>
      </c>
      <c r="L4666" t="s">
        <v>7434</v>
      </c>
      <c r="M4666" t="s">
        <v>7435</v>
      </c>
      <c r="P4666" s="31" t="str">
        <f t="shared" si="219"/>
        <v>American Homoeo Hall (Dr. Liton Barua)</v>
      </c>
    </row>
    <row r="4667" spans="1:16" hidden="1">
      <c r="A4667" t="str">
        <f t="shared" si="217"/>
        <v>2-541</v>
      </c>
      <c r="B4667">
        <f t="shared" si="218"/>
        <v>2</v>
      </c>
      <c r="C4667">
        <v>541</v>
      </c>
      <c r="D4667" t="s">
        <v>17201</v>
      </c>
      <c r="E4667" t="s">
        <v>7508</v>
      </c>
      <c r="F4667">
        <v>8143</v>
      </c>
      <c r="G4667" t="s">
        <v>7509</v>
      </c>
      <c r="H4667">
        <v>1847208962</v>
      </c>
      <c r="I4667" t="s">
        <v>131</v>
      </c>
      <c r="J4667" t="s">
        <v>306</v>
      </c>
      <c r="K4667" t="s">
        <v>133</v>
      </c>
      <c r="L4667" t="s">
        <v>3186</v>
      </c>
      <c r="M4667" t="s">
        <v>7430</v>
      </c>
      <c r="P4667" s="31" t="str">
        <f t="shared" si="219"/>
        <v>Asraf Homoeo Hall (Dr. Asraf Uddin)</v>
      </c>
    </row>
    <row r="4668" spans="1:16" hidden="1">
      <c r="A4668" t="str">
        <f t="shared" si="217"/>
        <v>3-541</v>
      </c>
      <c r="B4668">
        <f t="shared" si="218"/>
        <v>3</v>
      </c>
      <c r="C4668">
        <v>541</v>
      </c>
      <c r="D4668" t="s">
        <v>17201</v>
      </c>
      <c r="E4668" t="s">
        <v>5506</v>
      </c>
      <c r="F4668">
        <v>8099</v>
      </c>
      <c r="G4668" t="s">
        <v>780</v>
      </c>
      <c r="H4668">
        <v>1813074931</v>
      </c>
      <c r="I4668" t="s">
        <v>131</v>
      </c>
      <c r="J4668" t="s">
        <v>172</v>
      </c>
      <c r="K4668" t="s">
        <v>133</v>
      </c>
      <c r="L4668" t="s">
        <v>3186</v>
      </c>
      <c r="M4668" t="s">
        <v>7430</v>
      </c>
      <c r="P4668" s="31" t="str">
        <f t="shared" si="219"/>
        <v>Azad Homoeo Hall (Dr. Jahangir Alam)</v>
      </c>
    </row>
    <row r="4669" spans="1:16" hidden="1">
      <c r="A4669" t="str">
        <f t="shared" si="217"/>
        <v>4-541</v>
      </c>
      <c r="B4669">
        <f t="shared" si="218"/>
        <v>4</v>
      </c>
      <c r="C4669">
        <v>541</v>
      </c>
      <c r="D4669" t="s">
        <v>17201</v>
      </c>
      <c r="E4669" t="s">
        <v>7490</v>
      </c>
      <c r="F4669">
        <v>8132</v>
      </c>
      <c r="G4669" t="s">
        <v>7491</v>
      </c>
      <c r="H4669">
        <v>1711108474</v>
      </c>
      <c r="I4669" t="s">
        <v>131</v>
      </c>
      <c r="J4669" t="s">
        <v>274</v>
      </c>
      <c r="K4669" t="s">
        <v>133</v>
      </c>
      <c r="L4669" t="s">
        <v>3186</v>
      </c>
      <c r="M4669" t="s">
        <v>7430</v>
      </c>
      <c r="P4669" s="31" t="str">
        <f t="shared" si="219"/>
        <v>Bahadur Sha Homoeo Hall (Dr. Yasin)</v>
      </c>
    </row>
    <row r="4670" spans="1:16" hidden="1">
      <c r="A4670" t="str">
        <f t="shared" si="217"/>
        <v>5-541</v>
      </c>
      <c r="B4670">
        <f t="shared" si="218"/>
        <v>5</v>
      </c>
      <c r="C4670">
        <v>541</v>
      </c>
      <c r="D4670" t="s">
        <v>17201</v>
      </c>
      <c r="E4670" t="s">
        <v>7436</v>
      </c>
      <c r="F4670">
        <v>8102</v>
      </c>
      <c r="G4670" t="s">
        <v>7437</v>
      </c>
      <c r="H4670" t="s">
        <v>7438</v>
      </c>
      <c r="I4670" t="s">
        <v>131</v>
      </c>
      <c r="J4670" t="s">
        <v>172</v>
      </c>
      <c r="K4670" t="s">
        <v>152</v>
      </c>
      <c r="L4670" t="s">
        <v>7439</v>
      </c>
      <c r="M4670" t="s">
        <v>7440</v>
      </c>
      <c r="P4670" s="31" t="str">
        <f t="shared" si="219"/>
        <v>Basanti Homoeo Hall (Dr. Pradip Das)</v>
      </c>
    </row>
    <row r="4671" spans="1:16" hidden="1">
      <c r="A4671" t="str">
        <f t="shared" si="217"/>
        <v>6-541</v>
      </c>
      <c r="B4671">
        <f t="shared" si="218"/>
        <v>6</v>
      </c>
      <c r="C4671">
        <v>541</v>
      </c>
      <c r="D4671" t="s">
        <v>17201</v>
      </c>
      <c r="E4671" t="s">
        <v>3188</v>
      </c>
      <c r="F4671">
        <v>13721</v>
      </c>
      <c r="G4671" t="s">
        <v>460</v>
      </c>
      <c r="H4671">
        <v>1843805263</v>
      </c>
      <c r="I4671" t="s">
        <v>1311</v>
      </c>
      <c r="J4671" t="s">
        <v>274</v>
      </c>
      <c r="K4671" t="s">
        <v>133</v>
      </c>
      <c r="L4671" t="s">
        <v>3186</v>
      </c>
      <c r="M4671" t="s">
        <v>7430</v>
      </c>
      <c r="P4671" s="31" t="str">
        <f t="shared" si="219"/>
        <v>Bismillah Homoeo Hall (Dr. Shohag)</v>
      </c>
    </row>
    <row r="4672" spans="1:16" hidden="1">
      <c r="A4672" t="str">
        <f t="shared" si="217"/>
        <v>7-541</v>
      </c>
      <c r="B4672">
        <f t="shared" si="218"/>
        <v>7</v>
      </c>
      <c r="C4672">
        <v>541</v>
      </c>
      <c r="D4672" t="s">
        <v>17201</v>
      </c>
      <c r="E4672" t="s">
        <v>7394</v>
      </c>
      <c r="F4672">
        <v>13727</v>
      </c>
      <c r="G4672" t="s">
        <v>447</v>
      </c>
      <c r="H4672">
        <v>1733626338</v>
      </c>
      <c r="I4672" t="s">
        <v>1311</v>
      </c>
      <c r="J4672" t="s">
        <v>9009</v>
      </c>
      <c r="K4672" t="s">
        <v>152</v>
      </c>
      <c r="L4672" t="s">
        <v>7396</v>
      </c>
      <c r="M4672" t="s">
        <v>7396</v>
      </c>
      <c r="P4672" s="31" t="str">
        <f t="shared" si="219"/>
        <v>Biswas Homoeo Hall (Dr. Manik Biswas)</v>
      </c>
    </row>
    <row r="4673" spans="1:16" hidden="1">
      <c r="A4673" t="str">
        <f t="shared" si="217"/>
        <v>8-541</v>
      </c>
      <c r="B4673">
        <f t="shared" si="218"/>
        <v>8</v>
      </c>
      <c r="C4673">
        <v>541</v>
      </c>
      <c r="D4673" t="s">
        <v>17201</v>
      </c>
      <c r="E4673" t="s">
        <v>7411</v>
      </c>
      <c r="F4673">
        <v>8091</v>
      </c>
      <c r="G4673" t="s">
        <v>7412</v>
      </c>
      <c r="H4673">
        <v>1971749525</v>
      </c>
      <c r="I4673" t="s">
        <v>131</v>
      </c>
      <c r="J4673" t="s">
        <v>172</v>
      </c>
      <c r="K4673" t="s">
        <v>133</v>
      </c>
      <c r="L4673" t="s">
        <v>3186</v>
      </c>
      <c r="M4673" t="s">
        <v>7410</v>
      </c>
      <c r="P4673" s="31" t="str">
        <f t="shared" si="219"/>
        <v>Central  Homoeo (Dr. Samit Barua)</v>
      </c>
    </row>
    <row r="4674" spans="1:16" hidden="1">
      <c r="A4674" t="str">
        <f t="shared" ref="A4674:A4737" si="220">B4674&amp;"-"&amp;C4674</f>
        <v>9-541</v>
      </c>
      <c r="B4674">
        <f t="shared" ref="B4674:B4737" si="221">IF(C4674=C4673,B4673+1,1)</f>
        <v>9</v>
      </c>
      <c r="C4674">
        <v>541</v>
      </c>
      <c r="D4674" t="s">
        <v>17201</v>
      </c>
      <c r="E4674" t="s">
        <v>11268</v>
      </c>
      <c r="F4674">
        <v>13725</v>
      </c>
      <c r="G4674" t="s">
        <v>11269</v>
      </c>
      <c r="H4674">
        <v>1819383453</v>
      </c>
      <c r="I4674" t="s">
        <v>1311</v>
      </c>
      <c r="J4674" t="s">
        <v>10892</v>
      </c>
      <c r="K4674" t="s">
        <v>138</v>
      </c>
      <c r="L4674" t="s">
        <v>7428</v>
      </c>
      <c r="M4674" t="s">
        <v>11270</v>
      </c>
      <c r="P4674" s="31" t="str">
        <f t="shared" ref="P4674:P4737" si="222">PROPER(G4674&amp;" ("&amp;E4674&amp;")")</f>
        <v>Charu Homoeo Pharmacy (Dr.Ripon Kanti Debnath)</v>
      </c>
    </row>
    <row r="4675" spans="1:16" hidden="1">
      <c r="A4675" t="str">
        <f t="shared" si="220"/>
        <v>10-541</v>
      </c>
      <c r="B4675">
        <f t="shared" si="221"/>
        <v>10</v>
      </c>
      <c r="C4675">
        <v>541</v>
      </c>
      <c r="D4675" t="s">
        <v>17201</v>
      </c>
      <c r="E4675" t="s">
        <v>7441</v>
      </c>
      <c r="F4675">
        <v>8106</v>
      </c>
      <c r="G4675" t="s">
        <v>7442</v>
      </c>
      <c r="H4675" t="s">
        <v>7443</v>
      </c>
      <c r="I4675" t="s">
        <v>131</v>
      </c>
      <c r="J4675" t="s">
        <v>172</v>
      </c>
      <c r="K4675" t="s">
        <v>138</v>
      </c>
      <c r="L4675" t="s">
        <v>7444</v>
      </c>
      <c r="M4675" t="s">
        <v>7445</v>
      </c>
      <c r="P4675" s="31" t="str">
        <f t="shared" si="222"/>
        <v>Chattagram Homoeo Hall (Dr. Kajal Das)</v>
      </c>
    </row>
    <row r="4676" spans="1:16" hidden="1">
      <c r="A4676" t="str">
        <f t="shared" si="220"/>
        <v>11-541</v>
      </c>
      <c r="B4676">
        <f t="shared" si="221"/>
        <v>11</v>
      </c>
      <c r="C4676">
        <v>541</v>
      </c>
      <c r="D4676" t="s">
        <v>17201</v>
      </c>
      <c r="E4676" t="s">
        <v>7416</v>
      </c>
      <c r="F4676">
        <v>8093</v>
      </c>
      <c r="G4676" t="s">
        <v>7417</v>
      </c>
      <c r="H4676" t="s">
        <v>7418</v>
      </c>
      <c r="I4676" t="s">
        <v>131</v>
      </c>
      <c r="J4676" t="s">
        <v>172</v>
      </c>
      <c r="K4676" t="s">
        <v>133</v>
      </c>
      <c r="L4676" t="s">
        <v>3186</v>
      </c>
      <c r="M4676" t="s">
        <v>7410</v>
      </c>
      <c r="P4676" s="31" t="str">
        <f t="shared" si="222"/>
        <v>Desh  Homoeo Hall (Dr. Kanchan)</v>
      </c>
    </row>
    <row r="4677" spans="1:16" hidden="1">
      <c r="A4677" t="str">
        <f t="shared" si="220"/>
        <v>12-541</v>
      </c>
      <c r="B4677">
        <f t="shared" si="221"/>
        <v>12</v>
      </c>
      <c r="C4677">
        <v>541</v>
      </c>
      <c r="D4677" t="s">
        <v>17201</v>
      </c>
      <c r="E4677" t="s">
        <v>1430</v>
      </c>
      <c r="F4677">
        <v>13730</v>
      </c>
      <c r="G4677" t="s">
        <v>7472</v>
      </c>
      <c r="H4677">
        <v>1820052502</v>
      </c>
      <c r="I4677" t="s">
        <v>1311</v>
      </c>
      <c r="J4677" t="s">
        <v>230</v>
      </c>
      <c r="K4677" t="s">
        <v>152</v>
      </c>
      <c r="L4677" t="s">
        <v>7406</v>
      </c>
      <c r="M4677" t="s">
        <v>7473</v>
      </c>
      <c r="P4677" s="31" t="str">
        <f t="shared" si="222"/>
        <v>Economic Homoeo Clinic (Dr. Noni Gopal)</v>
      </c>
    </row>
    <row r="4678" spans="1:16" hidden="1">
      <c r="A4678" t="str">
        <f t="shared" si="220"/>
        <v>13-541</v>
      </c>
      <c r="B4678">
        <f t="shared" si="221"/>
        <v>13</v>
      </c>
      <c r="C4678">
        <v>541</v>
      </c>
      <c r="D4678" t="s">
        <v>17201</v>
      </c>
      <c r="E4678" t="s">
        <v>7512</v>
      </c>
      <c r="F4678">
        <v>8147</v>
      </c>
      <c r="G4678" t="s">
        <v>243</v>
      </c>
      <c r="H4678">
        <v>1818810705</v>
      </c>
      <c r="I4678" t="s">
        <v>131</v>
      </c>
      <c r="J4678" t="s">
        <v>306</v>
      </c>
      <c r="K4678" t="s">
        <v>152</v>
      </c>
      <c r="L4678" t="s">
        <v>3186</v>
      </c>
      <c r="M4678" t="s">
        <v>7430</v>
      </c>
      <c r="P4678" s="31" t="str">
        <f t="shared" si="222"/>
        <v>Haniman Homoeo Hall (Dr. Ajoy Chowdhury)</v>
      </c>
    </row>
    <row r="4679" spans="1:16" hidden="1">
      <c r="A4679" t="str">
        <f t="shared" si="220"/>
        <v>14-541</v>
      </c>
      <c r="B4679">
        <f t="shared" si="221"/>
        <v>14</v>
      </c>
      <c r="C4679">
        <v>541</v>
      </c>
      <c r="D4679" t="s">
        <v>17201</v>
      </c>
      <c r="E4679" t="s">
        <v>7457</v>
      </c>
      <c r="F4679">
        <v>8113</v>
      </c>
      <c r="G4679" t="s">
        <v>7458</v>
      </c>
      <c r="H4679">
        <v>1819525969</v>
      </c>
      <c r="I4679" t="s">
        <v>131</v>
      </c>
      <c r="J4679" t="s">
        <v>397</v>
      </c>
      <c r="K4679" t="s">
        <v>152</v>
      </c>
      <c r="L4679" t="s">
        <v>3186</v>
      </c>
      <c r="M4679" t="s">
        <v>7459</v>
      </c>
      <c r="P4679" s="31" t="str">
        <f t="shared" si="222"/>
        <v>Jagannt Homoeo Clinic (Dr. Suvhas)</v>
      </c>
    </row>
    <row r="4680" spans="1:16" hidden="1">
      <c r="A4680" t="str">
        <f t="shared" si="220"/>
        <v>15-541</v>
      </c>
      <c r="B4680">
        <f t="shared" si="221"/>
        <v>15</v>
      </c>
      <c r="C4680">
        <v>541</v>
      </c>
      <c r="D4680" t="s">
        <v>17201</v>
      </c>
      <c r="E4680" t="s">
        <v>7397</v>
      </c>
      <c r="F4680">
        <v>8083</v>
      </c>
      <c r="G4680" t="s">
        <v>1243</v>
      </c>
      <c r="H4680" t="s">
        <v>7398</v>
      </c>
      <c r="I4680" t="s">
        <v>131</v>
      </c>
      <c r="J4680" t="s">
        <v>132</v>
      </c>
      <c r="K4680" t="s">
        <v>133</v>
      </c>
      <c r="L4680" t="s">
        <v>7399</v>
      </c>
      <c r="M4680" t="s">
        <v>7399</v>
      </c>
      <c r="P4680" s="31" t="str">
        <f t="shared" si="222"/>
        <v>Janata Homoeo Hall (Dr. Ranjit Nath)</v>
      </c>
    </row>
    <row r="4681" spans="1:16" hidden="1">
      <c r="A4681" t="str">
        <f t="shared" si="220"/>
        <v>16-541</v>
      </c>
      <c r="B4681">
        <f t="shared" si="221"/>
        <v>16</v>
      </c>
      <c r="C4681">
        <v>541</v>
      </c>
      <c r="D4681" t="s">
        <v>17201</v>
      </c>
      <c r="E4681" t="s">
        <v>7460</v>
      </c>
      <c r="F4681">
        <v>13731</v>
      </c>
      <c r="G4681" t="s">
        <v>7461</v>
      </c>
      <c r="H4681">
        <v>1721318355</v>
      </c>
      <c r="I4681" t="s">
        <v>1311</v>
      </c>
      <c r="J4681" t="s">
        <v>10892</v>
      </c>
      <c r="K4681" t="s">
        <v>138</v>
      </c>
      <c r="L4681" t="s">
        <v>7462</v>
      </c>
      <c r="M4681" t="s">
        <v>7463</v>
      </c>
      <c r="P4681" s="31" t="str">
        <f t="shared" si="222"/>
        <v>Jilani Homoeo Hall (Dr. Sultana)</v>
      </c>
    </row>
    <row r="4682" spans="1:16" hidden="1">
      <c r="A4682" t="str">
        <f t="shared" si="220"/>
        <v>17-541</v>
      </c>
      <c r="B4682">
        <f t="shared" si="221"/>
        <v>17</v>
      </c>
      <c r="C4682">
        <v>541</v>
      </c>
      <c r="D4682" t="s">
        <v>17201</v>
      </c>
      <c r="E4682" t="s">
        <v>7464</v>
      </c>
      <c r="F4682">
        <v>8116</v>
      </c>
      <c r="G4682" t="s">
        <v>7465</v>
      </c>
      <c r="H4682">
        <v>1843181158</v>
      </c>
      <c r="I4682" t="s">
        <v>131</v>
      </c>
      <c r="J4682" t="s">
        <v>397</v>
      </c>
      <c r="K4682" t="s">
        <v>133</v>
      </c>
      <c r="L4682" t="s">
        <v>3186</v>
      </c>
      <c r="M4682" t="s">
        <v>7430</v>
      </c>
      <c r="P4682" s="31" t="str">
        <f t="shared" si="222"/>
        <v>Kowshik Homoeo Hall (Dr. Sudhakor Barua)</v>
      </c>
    </row>
    <row r="4683" spans="1:16" hidden="1">
      <c r="A4683" t="str">
        <f t="shared" si="220"/>
        <v>18-541</v>
      </c>
      <c r="B4683">
        <f t="shared" si="221"/>
        <v>18</v>
      </c>
      <c r="C4683">
        <v>541</v>
      </c>
      <c r="D4683" t="s">
        <v>17201</v>
      </c>
      <c r="E4683" t="s">
        <v>7387</v>
      </c>
      <c r="F4683">
        <v>13726</v>
      </c>
      <c r="G4683" t="s">
        <v>7388</v>
      </c>
      <c r="H4683">
        <v>1712635793</v>
      </c>
      <c r="I4683" t="s">
        <v>1311</v>
      </c>
      <c r="J4683" t="s">
        <v>9009</v>
      </c>
      <c r="K4683" t="s">
        <v>138</v>
      </c>
      <c r="L4683" t="s">
        <v>7390</v>
      </c>
      <c r="M4683" t="s">
        <v>7391</v>
      </c>
      <c r="P4683" s="31" t="str">
        <f t="shared" si="222"/>
        <v>Liton Homoeo Clinic (Dr. Liton Chakraborty)</v>
      </c>
    </row>
    <row r="4684" spans="1:16" hidden="1">
      <c r="A4684" t="str">
        <f t="shared" si="220"/>
        <v>19-541</v>
      </c>
      <c r="B4684">
        <f t="shared" si="221"/>
        <v>19</v>
      </c>
      <c r="C4684">
        <v>541</v>
      </c>
      <c r="D4684" t="s">
        <v>17201</v>
      </c>
      <c r="E4684" t="s">
        <v>7413</v>
      </c>
      <c r="F4684">
        <v>13729</v>
      </c>
      <c r="G4684" t="s">
        <v>17156</v>
      </c>
      <c r="H4684">
        <v>1819884049</v>
      </c>
      <c r="I4684" t="s">
        <v>1311</v>
      </c>
      <c r="J4684" t="s">
        <v>10889</v>
      </c>
      <c r="K4684" t="s">
        <v>133</v>
      </c>
      <c r="L4684" t="s">
        <v>3186</v>
      </c>
      <c r="M4684" t="s">
        <v>7410</v>
      </c>
      <c r="P4684" s="31" t="str">
        <f t="shared" si="222"/>
        <v>Lokonath Homoeo (Dr. Sumon Mitra)</v>
      </c>
    </row>
    <row r="4685" spans="1:16" hidden="1">
      <c r="A4685" t="str">
        <f t="shared" si="220"/>
        <v>20-541</v>
      </c>
      <c r="B4685">
        <f t="shared" si="221"/>
        <v>20</v>
      </c>
      <c r="C4685">
        <v>541</v>
      </c>
      <c r="D4685" t="s">
        <v>17201</v>
      </c>
      <c r="E4685" t="s">
        <v>897</v>
      </c>
      <c r="F4685">
        <v>8121</v>
      </c>
      <c r="G4685" t="s">
        <v>638</v>
      </c>
      <c r="H4685">
        <v>1811908705</v>
      </c>
      <c r="I4685" t="s">
        <v>131</v>
      </c>
      <c r="J4685" t="s">
        <v>230</v>
      </c>
      <c r="K4685" t="s">
        <v>133</v>
      </c>
      <c r="L4685" t="s">
        <v>7444</v>
      </c>
      <c r="M4685" t="s">
        <v>7445</v>
      </c>
      <c r="P4685" s="31" t="str">
        <f t="shared" si="222"/>
        <v>Ma Homoeo Hall (Dr. Azim)</v>
      </c>
    </row>
    <row r="4686" spans="1:16" hidden="1">
      <c r="A4686" t="str">
        <f t="shared" si="220"/>
        <v>21-541</v>
      </c>
      <c r="B4686">
        <f t="shared" si="221"/>
        <v>21</v>
      </c>
      <c r="C4686">
        <v>541</v>
      </c>
      <c r="D4686" t="s">
        <v>17201</v>
      </c>
      <c r="E4686" t="s">
        <v>555</v>
      </c>
      <c r="F4686">
        <v>13728</v>
      </c>
      <c r="G4686" t="s">
        <v>3168</v>
      </c>
      <c r="H4686">
        <v>1554340349</v>
      </c>
      <c r="I4686" t="s">
        <v>1311</v>
      </c>
      <c r="J4686" t="s">
        <v>230</v>
      </c>
      <c r="K4686" t="s">
        <v>152</v>
      </c>
      <c r="L4686" t="s">
        <v>7444</v>
      </c>
      <c r="M4686" t="s">
        <v>7445</v>
      </c>
      <c r="P4686" s="31" t="str">
        <f t="shared" si="222"/>
        <v>Mahabuba Homoeo Hall (Dr. Kamruzzaman)</v>
      </c>
    </row>
    <row r="4687" spans="1:16" hidden="1">
      <c r="A4687" t="str">
        <f t="shared" si="220"/>
        <v>22-541</v>
      </c>
      <c r="B4687">
        <f t="shared" si="221"/>
        <v>22</v>
      </c>
      <c r="C4687">
        <v>541</v>
      </c>
      <c r="D4687" t="s">
        <v>17201</v>
      </c>
      <c r="E4687" t="s">
        <v>7404</v>
      </c>
      <c r="F4687">
        <v>8087</v>
      </c>
      <c r="G4687" t="s">
        <v>7405</v>
      </c>
      <c r="H4687">
        <v>1934004000</v>
      </c>
      <c r="I4687" t="s">
        <v>131</v>
      </c>
      <c r="J4687" t="s">
        <v>132</v>
      </c>
      <c r="K4687" t="s">
        <v>138</v>
      </c>
      <c r="L4687" t="s">
        <v>7406</v>
      </c>
      <c r="M4687" t="s">
        <v>7407</v>
      </c>
      <c r="P4687" s="31" t="str">
        <f t="shared" si="222"/>
        <v>Mehedi Homeo Hall (Dr. Abdul Khaleque)</v>
      </c>
    </row>
    <row r="4688" spans="1:16" hidden="1">
      <c r="A4688" t="str">
        <f t="shared" si="220"/>
        <v>23-541</v>
      </c>
      <c r="B4688">
        <f t="shared" si="221"/>
        <v>23</v>
      </c>
      <c r="C4688">
        <v>541</v>
      </c>
      <c r="D4688" t="s">
        <v>17201</v>
      </c>
      <c r="E4688" t="s">
        <v>11271</v>
      </c>
      <c r="F4688">
        <v>13724</v>
      </c>
      <c r="G4688" t="s">
        <v>11272</v>
      </c>
      <c r="H4688">
        <v>1817737156</v>
      </c>
      <c r="I4688" t="s">
        <v>1311</v>
      </c>
      <c r="J4688" t="s">
        <v>10892</v>
      </c>
      <c r="K4688" t="s">
        <v>133</v>
      </c>
      <c r="L4688" t="s">
        <v>7428</v>
      </c>
      <c r="M4688" t="s">
        <v>11270</v>
      </c>
      <c r="P4688" s="31" t="str">
        <f t="shared" si="222"/>
        <v>Monju Homoeo Hall (Dr.Asim Das)</v>
      </c>
    </row>
    <row r="4689" spans="1:16" hidden="1">
      <c r="A4689" t="str">
        <f t="shared" si="220"/>
        <v>24-541</v>
      </c>
      <c r="B4689">
        <f t="shared" si="221"/>
        <v>24</v>
      </c>
      <c r="C4689">
        <v>541</v>
      </c>
      <c r="D4689" t="s">
        <v>17201</v>
      </c>
      <c r="E4689" t="s">
        <v>11273</v>
      </c>
      <c r="F4689">
        <v>10963</v>
      </c>
      <c r="G4689" t="s">
        <v>11274</v>
      </c>
      <c r="H4689">
        <v>1717962776</v>
      </c>
      <c r="I4689" t="s">
        <v>131</v>
      </c>
      <c r="J4689" t="s">
        <v>10903</v>
      </c>
      <c r="K4689" t="s">
        <v>152</v>
      </c>
      <c r="L4689" t="s">
        <v>11275</v>
      </c>
      <c r="M4689" t="s">
        <v>11276</v>
      </c>
      <c r="P4689" s="31" t="str">
        <f t="shared" si="222"/>
        <v>Mordran Homoeo Hall (Dr.Md:Tomij)</v>
      </c>
    </row>
    <row r="4690" spans="1:16" hidden="1">
      <c r="A4690" t="str">
        <f t="shared" si="220"/>
        <v>25-541</v>
      </c>
      <c r="B4690">
        <f t="shared" si="221"/>
        <v>25</v>
      </c>
      <c r="C4690">
        <v>541</v>
      </c>
      <c r="D4690" t="s">
        <v>17201</v>
      </c>
      <c r="E4690" t="s">
        <v>11284</v>
      </c>
      <c r="F4690">
        <v>13715</v>
      </c>
      <c r="G4690" t="s">
        <v>17154</v>
      </c>
      <c r="H4690">
        <v>1934448028</v>
      </c>
      <c r="I4690">
        <v>0</v>
      </c>
      <c r="J4690">
        <v>0</v>
      </c>
      <c r="K4690" t="s">
        <v>138</v>
      </c>
      <c r="L4690" t="s">
        <v>17155</v>
      </c>
      <c r="M4690" t="s">
        <v>17155</v>
      </c>
      <c r="P4690" s="31" t="str">
        <f t="shared" si="222"/>
        <v>Mpo-Suman Chandra Das-Chattogram (Self Stock)</v>
      </c>
    </row>
    <row r="4691" spans="1:16" hidden="1">
      <c r="A4691" t="str">
        <f t="shared" si="220"/>
        <v>26-541</v>
      </c>
      <c r="B4691">
        <f t="shared" si="221"/>
        <v>26</v>
      </c>
      <c r="C4691">
        <v>541</v>
      </c>
      <c r="D4691" t="s">
        <v>17201</v>
      </c>
      <c r="E4691" t="s">
        <v>10274</v>
      </c>
      <c r="F4691">
        <v>10511</v>
      </c>
      <c r="G4691" t="s">
        <v>549</v>
      </c>
      <c r="H4691">
        <v>1827573491</v>
      </c>
      <c r="I4691" t="s">
        <v>131</v>
      </c>
      <c r="J4691" t="s">
        <v>9573</v>
      </c>
      <c r="K4691" t="s">
        <v>152</v>
      </c>
      <c r="L4691" t="s">
        <v>34</v>
      </c>
      <c r="M4691" t="s">
        <v>34</v>
      </c>
      <c r="P4691" s="31" t="str">
        <f t="shared" si="222"/>
        <v>National Homoeo Hall (Dr.Milon)</v>
      </c>
    </row>
    <row r="4692" spans="1:16" hidden="1">
      <c r="A4692" t="str">
        <f t="shared" si="220"/>
        <v>27-541</v>
      </c>
      <c r="B4692">
        <f t="shared" si="221"/>
        <v>27</v>
      </c>
      <c r="C4692">
        <v>541</v>
      </c>
      <c r="D4692" t="s">
        <v>17201</v>
      </c>
      <c r="E4692" t="s">
        <v>1568</v>
      </c>
      <c r="F4692">
        <v>8124</v>
      </c>
      <c r="G4692" t="s">
        <v>7476</v>
      </c>
      <c r="H4692">
        <v>1718144999</v>
      </c>
      <c r="I4692" t="s">
        <v>131</v>
      </c>
      <c r="J4692" t="s">
        <v>230</v>
      </c>
      <c r="K4692" t="s">
        <v>133</v>
      </c>
      <c r="L4692" t="s">
        <v>7477</v>
      </c>
      <c r="M4692" t="s">
        <v>7450</v>
      </c>
      <c r="P4692" s="31" t="str">
        <f t="shared" si="222"/>
        <v>Nur Jahan Homoeo Hall (Dr. Asaduzzaman)</v>
      </c>
    </row>
    <row r="4693" spans="1:16" hidden="1">
      <c r="A4693" t="str">
        <f t="shared" si="220"/>
        <v>28-541</v>
      </c>
      <c r="B4693">
        <f t="shared" si="221"/>
        <v>28</v>
      </c>
      <c r="C4693">
        <v>541</v>
      </c>
      <c r="D4693" t="s">
        <v>17201</v>
      </c>
      <c r="E4693" t="s">
        <v>6205</v>
      </c>
      <c r="F4693">
        <v>13723</v>
      </c>
      <c r="G4693" t="s">
        <v>4269</v>
      </c>
      <c r="H4693">
        <v>1716397310</v>
      </c>
      <c r="I4693" t="s">
        <v>1311</v>
      </c>
      <c r="J4693" t="s">
        <v>230</v>
      </c>
      <c r="K4693" t="s">
        <v>138</v>
      </c>
      <c r="L4693" t="s">
        <v>7480</v>
      </c>
      <c r="M4693" t="s">
        <v>7481</v>
      </c>
      <c r="P4693" s="31" t="str">
        <f t="shared" si="222"/>
        <v>Rakib Homoeo Hall (Dr. Md. Ali)</v>
      </c>
    </row>
    <row r="4694" spans="1:16" hidden="1">
      <c r="A4694" t="str">
        <f t="shared" si="220"/>
        <v>29-541</v>
      </c>
      <c r="B4694">
        <f t="shared" si="221"/>
        <v>29</v>
      </c>
      <c r="C4694">
        <v>541</v>
      </c>
      <c r="D4694" t="s">
        <v>17201</v>
      </c>
      <c r="E4694" t="s">
        <v>7408</v>
      </c>
      <c r="F4694">
        <v>8088</v>
      </c>
      <c r="G4694" t="s">
        <v>7409</v>
      </c>
      <c r="H4694" t="s">
        <v>7389</v>
      </c>
      <c r="I4694" t="s">
        <v>131</v>
      </c>
      <c r="J4694" t="s">
        <v>172</v>
      </c>
      <c r="K4694" t="s">
        <v>133</v>
      </c>
      <c r="L4694" t="s">
        <v>3186</v>
      </c>
      <c r="M4694" t="s">
        <v>7410</v>
      </c>
      <c r="P4694" s="31" t="str">
        <f t="shared" si="222"/>
        <v>Rina Homoeo Clinic (Dr. Tapash Chakraborty)</v>
      </c>
    </row>
    <row r="4695" spans="1:16" hidden="1">
      <c r="A4695" t="str">
        <f t="shared" si="220"/>
        <v>30-541</v>
      </c>
      <c r="B4695">
        <f t="shared" si="221"/>
        <v>30</v>
      </c>
      <c r="C4695">
        <v>541</v>
      </c>
      <c r="D4695" t="s">
        <v>17201</v>
      </c>
      <c r="E4695" t="s">
        <v>3192</v>
      </c>
      <c r="F4695">
        <v>8090</v>
      </c>
      <c r="G4695" t="s">
        <v>18052</v>
      </c>
      <c r="H4695">
        <v>0</v>
      </c>
      <c r="I4695" t="s">
        <v>131</v>
      </c>
      <c r="J4695" t="s">
        <v>172</v>
      </c>
      <c r="K4695" t="s">
        <v>133</v>
      </c>
      <c r="L4695" t="s">
        <v>3186</v>
      </c>
      <c r="M4695" t="s">
        <v>7410</v>
      </c>
      <c r="P4695" s="31" t="str">
        <f t="shared" si="222"/>
        <v>S.A  Homoeo (Dr. Arif)</v>
      </c>
    </row>
    <row r="4696" spans="1:16" hidden="1">
      <c r="A4696" t="str">
        <f t="shared" si="220"/>
        <v>31-541</v>
      </c>
      <c r="B4696">
        <f t="shared" si="221"/>
        <v>31</v>
      </c>
      <c r="C4696">
        <v>541</v>
      </c>
      <c r="D4696" t="s">
        <v>17201</v>
      </c>
      <c r="E4696" t="s">
        <v>7419</v>
      </c>
      <c r="F4696">
        <v>13732</v>
      </c>
      <c r="G4696" t="s">
        <v>17157</v>
      </c>
      <c r="H4696">
        <v>1710842837</v>
      </c>
      <c r="I4696" t="s">
        <v>1311</v>
      </c>
      <c r="J4696" t="s">
        <v>172</v>
      </c>
      <c r="K4696" t="s">
        <v>133</v>
      </c>
      <c r="L4696" t="s">
        <v>3186</v>
      </c>
      <c r="M4696" t="s">
        <v>7410</v>
      </c>
      <c r="P4696" s="31" t="str">
        <f t="shared" si="222"/>
        <v>S.S Homoeo Hall (Dr. Sukalayan Talukder)</v>
      </c>
    </row>
    <row r="4697" spans="1:16" hidden="1">
      <c r="A4697" t="str">
        <f t="shared" si="220"/>
        <v>32-541</v>
      </c>
      <c r="B4697">
        <f t="shared" si="221"/>
        <v>32</v>
      </c>
      <c r="C4697">
        <v>541</v>
      </c>
      <c r="D4697" t="s">
        <v>17201</v>
      </c>
      <c r="E4697" t="s">
        <v>7482</v>
      </c>
      <c r="F4697">
        <v>13722</v>
      </c>
      <c r="G4697" t="s">
        <v>7483</v>
      </c>
      <c r="H4697">
        <v>1814892664</v>
      </c>
      <c r="I4697" t="s">
        <v>1311</v>
      </c>
      <c r="J4697" t="s">
        <v>274</v>
      </c>
      <c r="K4697" t="s">
        <v>133</v>
      </c>
      <c r="L4697" t="s">
        <v>7484</v>
      </c>
      <c r="M4697" t="s">
        <v>7485</v>
      </c>
      <c r="P4697" s="31" t="str">
        <f t="shared" si="222"/>
        <v>Shema Homoeo Hall (Dr. Rupom Shil)</v>
      </c>
    </row>
    <row r="4698" spans="1:16" hidden="1">
      <c r="A4698" t="str">
        <f t="shared" si="220"/>
        <v>33-541</v>
      </c>
      <c r="B4698">
        <f t="shared" si="221"/>
        <v>33</v>
      </c>
      <c r="C4698">
        <v>541</v>
      </c>
      <c r="D4698" t="s">
        <v>17201</v>
      </c>
      <c r="E4698" t="s">
        <v>7400</v>
      </c>
      <c r="F4698">
        <v>8086</v>
      </c>
      <c r="G4698" t="s">
        <v>541</v>
      </c>
      <c r="H4698" t="s">
        <v>7401</v>
      </c>
      <c r="I4698" t="s">
        <v>131</v>
      </c>
      <c r="J4698" t="s">
        <v>132</v>
      </c>
      <c r="K4698" t="s">
        <v>138</v>
      </c>
      <c r="L4698" t="s">
        <v>7402</v>
      </c>
      <c r="M4698" t="s">
        <v>7403</v>
      </c>
      <c r="P4698" s="31" t="str">
        <f t="shared" si="222"/>
        <v>Sufia Homoeo Hall (Dr. Shaiful Bashar)</v>
      </c>
    </row>
    <row r="4699" spans="1:16" hidden="1">
      <c r="A4699" t="str">
        <f t="shared" si="220"/>
        <v>34-541</v>
      </c>
      <c r="B4699">
        <f t="shared" si="221"/>
        <v>34</v>
      </c>
      <c r="C4699">
        <v>541</v>
      </c>
      <c r="D4699" t="s">
        <v>17201</v>
      </c>
      <c r="E4699" t="s">
        <v>7422</v>
      </c>
      <c r="F4699">
        <v>8097</v>
      </c>
      <c r="G4699" t="s">
        <v>7423</v>
      </c>
      <c r="H4699" t="s">
        <v>7424</v>
      </c>
      <c r="I4699" t="s">
        <v>131</v>
      </c>
      <c r="J4699" t="s">
        <v>172</v>
      </c>
      <c r="K4699" t="s">
        <v>138</v>
      </c>
      <c r="L4699" t="s">
        <v>3186</v>
      </c>
      <c r="M4699" t="s">
        <v>7410</v>
      </c>
      <c r="P4699" s="31" t="str">
        <f t="shared" si="222"/>
        <v>Universal Homoeo Hall (Dr. Shamsuddin)</v>
      </c>
    </row>
    <row r="4700" spans="1:16" hidden="1">
      <c r="A4700" t="str">
        <f t="shared" si="220"/>
        <v>1-543</v>
      </c>
      <c r="B4700">
        <f t="shared" si="221"/>
        <v>1</v>
      </c>
      <c r="C4700">
        <v>543</v>
      </c>
      <c r="D4700" t="s">
        <v>17235</v>
      </c>
      <c r="E4700" t="s">
        <v>11255</v>
      </c>
      <c r="F4700">
        <v>13952</v>
      </c>
      <c r="G4700" t="s">
        <v>9263</v>
      </c>
      <c r="H4700">
        <v>1718477977</v>
      </c>
      <c r="I4700" t="s">
        <v>131</v>
      </c>
      <c r="J4700" t="s">
        <v>132</v>
      </c>
      <c r="K4700" t="s">
        <v>138</v>
      </c>
      <c r="L4700" t="s">
        <v>1850</v>
      </c>
      <c r="M4700" t="s">
        <v>11256</v>
      </c>
      <c r="P4700" s="31" t="str">
        <f t="shared" si="222"/>
        <v>Adnan Homoeo Hall (Dr.Majharul Islam)</v>
      </c>
    </row>
    <row r="4701" spans="1:16" hidden="1">
      <c r="A4701" t="str">
        <f t="shared" si="220"/>
        <v>2-543</v>
      </c>
      <c r="B4701">
        <f t="shared" si="221"/>
        <v>2</v>
      </c>
      <c r="C4701">
        <v>543</v>
      </c>
      <c r="D4701" t="s">
        <v>17235</v>
      </c>
      <c r="E4701" t="s">
        <v>11665</v>
      </c>
      <c r="F4701">
        <v>13770</v>
      </c>
      <c r="G4701" t="s">
        <v>9263</v>
      </c>
      <c r="H4701">
        <v>1718477977</v>
      </c>
      <c r="I4701" t="s">
        <v>1311</v>
      </c>
      <c r="J4701" t="s">
        <v>10889</v>
      </c>
      <c r="K4701" t="s">
        <v>138</v>
      </c>
      <c r="L4701" t="s">
        <v>1850</v>
      </c>
      <c r="M4701" t="s">
        <v>11666</v>
      </c>
      <c r="P4701" s="31" t="str">
        <f t="shared" si="222"/>
        <v>Adnan Homoeo Hall (Dr.Mazharul Islum)</v>
      </c>
    </row>
    <row r="4702" spans="1:16" hidden="1">
      <c r="A4702" t="str">
        <f t="shared" si="220"/>
        <v>3-543</v>
      </c>
      <c r="B4702">
        <f t="shared" si="221"/>
        <v>3</v>
      </c>
      <c r="C4702">
        <v>543</v>
      </c>
      <c r="D4702" t="s">
        <v>17235</v>
      </c>
      <c r="E4702" t="s">
        <v>13637</v>
      </c>
      <c r="F4702">
        <v>13773</v>
      </c>
      <c r="G4702" t="s">
        <v>9466</v>
      </c>
      <c r="H4702">
        <v>1983656255</v>
      </c>
      <c r="I4702" t="s">
        <v>1311</v>
      </c>
      <c r="J4702" t="s">
        <v>230</v>
      </c>
      <c r="K4702" t="s">
        <v>152</v>
      </c>
      <c r="L4702" t="s">
        <v>1850</v>
      </c>
      <c r="M4702" t="s">
        <v>1965</v>
      </c>
      <c r="P4702" s="31" t="str">
        <f t="shared" si="222"/>
        <v>Afrin Homoeo Hall (Dr.Afrin)</v>
      </c>
    </row>
    <row r="4703" spans="1:16" hidden="1">
      <c r="A4703" t="str">
        <f t="shared" si="220"/>
        <v>4-543</v>
      </c>
      <c r="B4703">
        <f t="shared" si="221"/>
        <v>4</v>
      </c>
      <c r="C4703">
        <v>543</v>
      </c>
      <c r="D4703" t="s">
        <v>17235</v>
      </c>
      <c r="E4703" t="s">
        <v>379</v>
      </c>
      <c r="F4703">
        <v>13769</v>
      </c>
      <c r="G4703" t="s">
        <v>2057</v>
      </c>
      <c r="H4703">
        <v>1778618366</v>
      </c>
      <c r="I4703" t="s">
        <v>1311</v>
      </c>
      <c r="J4703" t="s">
        <v>10889</v>
      </c>
      <c r="K4703" t="s">
        <v>133</v>
      </c>
      <c r="L4703" t="s">
        <v>1850</v>
      </c>
      <c r="M4703" t="s">
        <v>1965</v>
      </c>
      <c r="P4703" s="31" t="str">
        <f t="shared" si="222"/>
        <v>Al Amin Homoeo Hall (Dr. Alamin)</v>
      </c>
    </row>
    <row r="4704" spans="1:16" hidden="1">
      <c r="A4704" t="str">
        <f t="shared" si="220"/>
        <v>5-543</v>
      </c>
      <c r="B4704">
        <f t="shared" si="221"/>
        <v>5</v>
      </c>
      <c r="C4704">
        <v>543</v>
      </c>
      <c r="D4704" t="s">
        <v>17235</v>
      </c>
      <c r="E4704" t="s">
        <v>17255</v>
      </c>
      <c r="F4704">
        <v>13772</v>
      </c>
      <c r="G4704" t="s">
        <v>17256</v>
      </c>
      <c r="H4704">
        <v>1712417704</v>
      </c>
      <c r="I4704" t="s">
        <v>1311</v>
      </c>
      <c r="J4704" t="s">
        <v>10889</v>
      </c>
      <c r="K4704" t="s">
        <v>133</v>
      </c>
      <c r="L4704" t="s">
        <v>1850</v>
      </c>
      <c r="M4704" t="s">
        <v>1965</v>
      </c>
      <c r="P4704" s="31" t="str">
        <f t="shared" si="222"/>
        <v>Al Falah Homoeo Hall (Dr. Noman)</v>
      </c>
    </row>
    <row r="4705" spans="1:16" hidden="1">
      <c r="A4705" t="str">
        <f t="shared" si="220"/>
        <v>6-543</v>
      </c>
      <c r="B4705">
        <f t="shared" si="221"/>
        <v>6</v>
      </c>
      <c r="C4705">
        <v>543</v>
      </c>
      <c r="D4705" t="s">
        <v>17235</v>
      </c>
      <c r="E4705" t="s">
        <v>7669</v>
      </c>
      <c r="F4705">
        <v>13980</v>
      </c>
      <c r="G4705" t="s">
        <v>2510</v>
      </c>
      <c r="H4705">
        <v>1925901918</v>
      </c>
      <c r="I4705" t="s">
        <v>131</v>
      </c>
      <c r="J4705" t="s">
        <v>397</v>
      </c>
      <c r="K4705" t="s">
        <v>133</v>
      </c>
      <c r="L4705" t="s">
        <v>1850</v>
      </c>
      <c r="M4705" t="s">
        <v>17311</v>
      </c>
      <c r="P4705" s="31" t="str">
        <f t="shared" si="222"/>
        <v>Allahr Dan Homoeo Hall (Dr. Mobarak)</v>
      </c>
    </row>
    <row r="4706" spans="1:16" hidden="1">
      <c r="A4706" t="str">
        <f t="shared" si="220"/>
        <v>7-543</v>
      </c>
      <c r="B4706">
        <f t="shared" si="221"/>
        <v>7</v>
      </c>
      <c r="C4706">
        <v>543</v>
      </c>
      <c r="D4706" t="s">
        <v>17235</v>
      </c>
      <c r="E4706" t="s">
        <v>17325</v>
      </c>
      <c r="F4706">
        <v>13989</v>
      </c>
      <c r="G4706" t="s">
        <v>17326</v>
      </c>
      <c r="H4706">
        <v>1713522182</v>
      </c>
      <c r="I4706" t="s">
        <v>131</v>
      </c>
      <c r="J4706" t="s">
        <v>397</v>
      </c>
      <c r="K4706" t="s">
        <v>133</v>
      </c>
      <c r="L4706" t="s">
        <v>1850</v>
      </c>
      <c r="M4706" t="s">
        <v>1903</v>
      </c>
      <c r="P4706" s="31" t="str">
        <f t="shared" si="222"/>
        <v>Alpona Homoeo Hall (Dr. Dosroha)</v>
      </c>
    </row>
    <row r="4707" spans="1:16" hidden="1">
      <c r="A4707" t="str">
        <f t="shared" si="220"/>
        <v>8-543</v>
      </c>
      <c r="B4707">
        <f t="shared" si="221"/>
        <v>8</v>
      </c>
      <c r="C4707">
        <v>543</v>
      </c>
      <c r="D4707" t="s">
        <v>17235</v>
      </c>
      <c r="E4707" t="s">
        <v>13641</v>
      </c>
      <c r="F4707">
        <v>13944</v>
      </c>
      <c r="G4707" t="s">
        <v>3214</v>
      </c>
      <c r="H4707">
        <v>1961153619</v>
      </c>
      <c r="I4707" t="s">
        <v>131</v>
      </c>
      <c r="J4707" t="s">
        <v>9009</v>
      </c>
      <c r="K4707" t="s">
        <v>152</v>
      </c>
      <c r="L4707" t="s">
        <v>1850</v>
      </c>
      <c r="M4707" t="s">
        <v>1851</v>
      </c>
      <c r="P4707" s="31" t="str">
        <f t="shared" si="222"/>
        <v>Amena Homoeo Hall (Dr.Mosaraf Karim)</v>
      </c>
    </row>
    <row r="4708" spans="1:16" hidden="1">
      <c r="A4708" t="str">
        <f t="shared" si="220"/>
        <v>9-543</v>
      </c>
      <c r="B4708">
        <f t="shared" si="221"/>
        <v>9</v>
      </c>
      <c r="C4708">
        <v>543</v>
      </c>
      <c r="D4708" t="s">
        <v>17235</v>
      </c>
      <c r="E4708" t="s">
        <v>10426</v>
      </c>
      <c r="F4708">
        <v>13951</v>
      </c>
      <c r="G4708" t="s">
        <v>10427</v>
      </c>
      <c r="H4708">
        <v>1745123816</v>
      </c>
      <c r="I4708" t="s">
        <v>131</v>
      </c>
      <c r="J4708" t="s">
        <v>9570</v>
      </c>
      <c r="K4708" t="s">
        <v>152</v>
      </c>
      <c r="L4708" t="s">
        <v>10422</v>
      </c>
      <c r="M4708" t="s">
        <v>10428</v>
      </c>
      <c r="P4708" s="31" t="str">
        <f t="shared" si="222"/>
        <v>Apple Homoeo Hall (Dr.Apple)</v>
      </c>
    </row>
    <row r="4709" spans="1:16" hidden="1">
      <c r="A4709" t="str">
        <f t="shared" si="220"/>
        <v>10-543</v>
      </c>
      <c r="B4709">
        <f t="shared" si="221"/>
        <v>10</v>
      </c>
      <c r="C4709">
        <v>543</v>
      </c>
      <c r="D4709" t="s">
        <v>17235</v>
      </c>
      <c r="E4709" t="s">
        <v>17288</v>
      </c>
      <c r="F4709">
        <v>13939</v>
      </c>
      <c r="G4709" t="s">
        <v>861</v>
      </c>
      <c r="H4709">
        <v>176174103</v>
      </c>
      <c r="I4709" t="s">
        <v>131</v>
      </c>
      <c r="J4709" t="s">
        <v>306</v>
      </c>
      <c r="K4709" t="s">
        <v>133</v>
      </c>
      <c r="L4709" t="s">
        <v>1850</v>
      </c>
      <c r="M4709" t="s">
        <v>1979</v>
      </c>
      <c r="P4709" s="31" t="str">
        <f t="shared" si="222"/>
        <v>Arafat Homoeo Hall (Dr. Moklesh)</v>
      </c>
    </row>
    <row r="4710" spans="1:16" hidden="1">
      <c r="A4710" t="str">
        <f t="shared" si="220"/>
        <v>11-543</v>
      </c>
      <c r="B4710">
        <f t="shared" si="221"/>
        <v>11</v>
      </c>
      <c r="C4710">
        <v>543</v>
      </c>
      <c r="D4710" t="s">
        <v>17235</v>
      </c>
      <c r="E4710" t="s">
        <v>17272</v>
      </c>
      <c r="F4710">
        <v>13922</v>
      </c>
      <c r="G4710" t="s">
        <v>1772</v>
      </c>
      <c r="H4710">
        <v>1735715512</v>
      </c>
      <c r="I4710" t="s">
        <v>131</v>
      </c>
      <c r="J4710" t="s">
        <v>306</v>
      </c>
      <c r="K4710" t="s">
        <v>133</v>
      </c>
      <c r="L4710" t="s">
        <v>1850</v>
      </c>
      <c r="M4710" t="s">
        <v>1965</v>
      </c>
      <c r="P4710" s="31" t="str">
        <f t="shared" si="222"/>
        <v>Aroggo Homoeo Hall (Dr. Monufa)</v>
      </c>
    </row>
    <row r="4711" spans="1:16" hidden="1">
      <c r="A4711" t="str">
        <f t="shared" si="220"/>
        <v>12-543</v>
      </c>
      <c r="B4711">
        <f t="shared" si="221"/>
        <v>12</v>
      </c>
      <c r="C4711">
        <v>543</v>
      </c>
      <c r="D4711" t="s">
        <v>17235</v>
      </c>
      <c r="E4711" t="s">
        <v>367</v>
      </c>
      <c r="F4711">
        <v>13928</v>
      </c>
      <c r="G4711" t="s">
        <v>1772</v>
      </c>
      <c r="H4711">
        <v>1729446318</v>
      </c>
      <c r="I4711" t="s">
        <v>131</v>
      </c>
      <c r="J4711" t="s">
        <v>306</v>
      </c>
      <c r="K4711" t="s">
        <v>133</v>
      </c>
      <c r="L4711" t="s">
        <v>1850</v>
      </c>
      <c r="M4711" t="s">
        <v>1979</v>
      </c>
      <c r="P4711" s="31" t="str">
        <f t="shared" si="222"/>
        <v>Aroggo Homoeo Hall (Dr. Razzak)</v>
      </c>
    </row>
    <row r="4712" spans="1:16" hidden="1">
      <c r="A4712" t="str">
        <f t="shared" si="220"/>
        <v>13-543</v>
      </c>
      <c r="B4712">
        <f t="shared" si="221"/>
        <v>13</v>
      </c>
      <c r="C4712">
        <v>543</v>
      </c>
      <c r="D4712" t="s">
        <v>17235</v>
      </c>
      <c r="E4712" t="s">
        <v>17328</v>
      </c>
      <c r="F4712">
        <v>13994</v>
      </c>
      <c r="G4712" t="s">
        <v>4930</v>
      </c>
      <c r="H4712">
        <v>1923440231</v>
      </c>
      <c r="I4712" t="s">
        <v>131</v>
      </c>
      <c r="J4712" t="s">
        <v>397</v>
      </c>
      <c r="K4712" t="s">
        <v>152</v>
      </c>
      <c r="L4712" t="s">
        <v>1850</v>
      </c>
      <c r="M4712" t="s">
        <v>1911</v>
      </c>
      <c r="P4712" s="31" t="str">
        <f t="shared" si="222"/>
        <v>Asha Homoeo Hall (Dr. Asha)</v>
      </c>
    </row>
    <row r="4713" spans="1:16" hidden="1">
      <c r="A4713" t="str">
        <f t="shared" si="220"/>
        <v>14-543</v>
      </c>
      <c r="B4713">
        <f t="shared" si="221"/>
        <v>14</v>
      </c>
      <c r="C4713">
        <v>543</v>
      </c>
      <c r="D4713" t="s">
        <v>17235</v>
      </c>
      <c r="E4713" t="s">
        <v>17287</v>
      </c>
      <c r="F4713">
        <v>13938</v>
      </c>
      <c r="G4713" t="s">
        <v>8402</v>
      </c>
      <c r="H4713">
        <v>1913181122</v>
      </c>
      <c r="I4713" t="s">
        <v>131</v>
      </c>
      <c r="J4713" t="s">
        <v>306</v>
      </c>
      <c r="K4713" t="s">
        <v>133</v>
      </c>
      <c r="L4713" t="s">
        <v>1850</v>
      </c>
      <c r="M4713" t="s">
        <v>1979</v>
      </c>
      <c r="P4713" s="31" t="str">
        <f t="shared" si="222"/>
        <v>Ayesha Homoeo Hall (Dr. Sadek)</v>
      </c>
    </row>
    <row r="4714" spans="1:16" hidden="1">
      <c r="A4714" t="str">
        <f t="shared" si="220"/>
        <v>15-543</v>
      </c>
      <c r="B4714">
        <f t="shared" si="221"/>
        <v>15</v>
      </c>
      <c r="C4714">
        <v>543</v>
      </c>
      <c r="D4714" t="s">
        <v>17235</v>
      </c>
      <c r="E4714" t="s">
        <v>11659</v>
      </c>
      <c r="F4714">
        <v>13953</v>
      </c>
      <c r="G4714" t="s">
        <v>6826</v>
      </c>
      <c r="H4714">
        <v>1875863134</v>
      </c>
      <c r="I4714" t="s">
        <v>131</v>
      </c>
      <c r="J4714" t="s">
        <v>397</v>
      </c>
      <c r="K4714" t="s">
        <v>138</v>
      </c>
      <c r="L4714" t="s">
        <v>1850</v>
      </c>
      <c r="M4714" t="s">
        <v>11660</v>
      </c>
      <c r="P4714" s="31" t="str">
        <f t="shared" si="222"/>
        <v>B.M Homoeo Hall (Dr.Borhan Uddin)</v>
      </c>
    </row>
    <row r="4715" spans="1:16" hidden="1">
      <c r="A4715" t="str">
        <f t="shared" si="220"/>
        <v>16-543</v>
      </c>
      <c r="B4715">
        <f t="shared" si="221"/>
        <v>16</v>
      </c>
      <c r="C4715">
        <v>543</v>
      </c>
      <c r="D4715" t="s">
        <v>17235</v>
      </c>
      <c r="E4715" t="s">
        <v>17321</v>
      </c>
      <c r="F4715">
        <v>13987</v>
      </c>
      <c r="G4715" t="s">
        <v>17322</v>
      </c>
      <c r="H4715">
        <v>1738964545</v>
      </c>
      <c r="I4715" t="s">
        <v>131</v>
      </c>
      <c r="J4715" t="s">
        <v>397</v>
      </c>
      <c r="K4715" t="s">
        <v>133</v>
      </c>
      <c r="L4715" t="s">
        <v>1850</v>
      </c>
      <c r="M4715" t="s">
        <v>1898</v>
      </c>
      <c r="P4715" s="31" t="str">
        <f t="shared" si="222"/>
        <v>Baicoron Homoeo Hall (Dr. Sojib)</v>
      </c>
    </row>
    <row r="4716" spans="1:16" hidden="1">
      <c r="A4716" t="str">
        <f t="shared" si="220"/>
        <v>17-543</v>
      </c>
      <c r="B4716">
        <f t="shared" si="221"/>
        <v>17</v>
      </c>
      <c r="C4716">
        <v>543</v>
      </c>
      <c r="D4716" t="s">
        <v>17235</v>
      </c>
      <c r="E4716" t="s">
        <v>17319</v>
      </c>
      <c r="F4716">
        <v>13984</v>
      </c>
      <c r="G4716" t="s">
        <v>1462</v>
      </c>
      <c r="H4716">
        <v>1993878123</v>
      </c>
      <c r="I4716" t="s">
        <v>131</v>
      </c>
      <c r="J4716" t="s">
        <v>274</v>
      </c>
      <c r="K4716" t="s">
        <v>133</v>
      </c>
      <c r="L4716" t="s">
        <v>1850</v>
      </c>
      <c r="M4716" t="s">
        <v>1940</v>
      </c>
      <c r="P4716" s="31" t="str">
        <f t="shared" si="222"/>
        <v>Bangladesh Homoeo Hall (Md. Maruf)</v>
      </c>
    </row>
    <row r="4717" spans="1:16" hidden="1">
      <c r="A4717" t="str">
        <f t="shared" si="220"/>
        <v>18-543</v>
      </c>
      <c r="B4717">
        <f t="shared" si="221"/>
        <v>18</v>
      </c>
      <c r="C4717">
        <v>543</v>
      </c>
      <c r="D4717" t="s">
        <v>17235</v>
      </c>
      <c r="E4717" t="s">
        <v>3021</v>
      </c>
      <c r="F4717">
        <v>13977</v>
      </c>
      <c r="G4717" t="s">
        <v>460</v>
      </c>
      <c r="H4717">
        <v>1921194284</v>
      </c>
      <c r="I4717" t="s">
        <v>131</v>
      </c>
      <c r="J4717" t="s">
        <v>397</v>
      </c>
      <c r="K4717" t="s">
        <v>133</v>
      </c>
      <c r="L4717" t="s">
        <v>1850</v>
      </c>
      <c r="M4717" t="s">
        <v>17311</v>
      </c>
      <c r="P4717" s="31" t="str">
        <f t="shared" si="222"/>
        <v>Bismillah Homoeo Hall (Dr. Barek)</v>
      </c>
    </row>
    <row r="4718" spans="1:16" hidden="1">
      <c r="A4718" t="str">
        <f t="shared" si="220"/>
        <v>19-543</v>
      </c>
      <c r="B4718">
        <f t="shared" si="221"/>
        <v>19</v>
      </c>
      <c r="C4718">
        <v>543</v>
      </c>
      <c r="D4718" t="s">
        <v>17235</v>
      </c>
      <c r="E4718" t="s">
        <v>754</v>
      </c>
      <c r="F4718">
        <v>13975</v>
      </c>
      <c r="G4718" t="s">
        <v>17309</v>
      </c>
      <c r="H4718">
        <v>1920128292</v>
      </c>
      <c r="I4718" t="s">
        <v>131</v>
      </c>
      <c r="J4718" t="s">
        <v>172</v>
      </c>
      <c r="K4718" t="s">
        <v>133</v>
      </c>
      <c r="L4718" t="s">
        <v>1850</v>
      </c>
      <c r="M4718" t="s">
        <v>1887</v>
      </c>
      <c r="P4718" s="31" t="str">
        <f t="shared" si="222"/>
        <v>Dalia Homoeo Hall (Dr. Nazrul)</v>
      </c>
    </row>
    <row r="4719" spans="1:16" hidden="1">
      <c r="A4719" t="str">
        <f t="shared" si="220"/>
        <v>20-543</v>
      </c>
      <c r="B4719">
        <f t="shared" si="221"/>
        <v>20</v>
      </c>
      <c r="C4719">
        <v>543</v>
      </c>
      <c r="D4719" t="s">
        <v>17235</v>
      </c>
      <c r="E4719" t="s">
        <v>776</v>
      </c>
      <c r="F4719">
        <v>13981</v>
      </c>
      <c r="G4719" t="s">
        <v>6289</v>
      </c>
      <c r="H4719">
        <v>1913950848</v>
      </c>
      <c r="I4719" t="s">
        <v>131</v>
      </c>
      <c r="J4719" t="s">
        <v>397</v>
      </c>
      <c r="K4719" t="s">
        <v>133</v>
      </c>
      <c r="L4719" t="s">
        <v>1850</v>
      </c>
      <c r="M4719" t="s">
        <v>17311</v>
      </c>
      <c r="P4719" s="31" t="str">
        <f t="shared" si="222"/>
        <v>Desh Homoeo Hall (Dr. Halim)</v>
      </c>
    </row>
    <row r="4720" spans="1:16" hidden="1">
      <c r="A4720" t="str">
        <f t="shared" si="220"/>
        <v>21-543</v>
      </c>
      <c r="B4720">
        <f t="shared" si="221"/>
        <v>21</v>
      </c>
      <c r="C4720">
        <v>543</v>
      </c>
      <c r="D4720" t="s">
        <v>17235</v>
      </c>
      <c r="E4720" t="s">
        <v>13638</v>
      </c>
      <c r="F4720">
        <v>13942</v>
      </c>
      <c r="G4720" t="s">
        <v>3025</v>
      </c>
      <c r="H4720">
        <v>1705323430</v>
      </c>
      <c r="I4720" t="s">
        <v>131</v>
      </c>
      <c r="J4720" t="s">
        <v>10889</v>
      </c>
      <c r="K4720" t="s">
        <v>138</v>
      </c>
      <c r="L4720" t="s">
        <v>1850</v>
      </c>
      <c r="M4720" t="s">
        <v>13639</v>
      </c>
      <c r="P4720" s="31" t="str">
        <f t="shared" si="222"/>
        <v>Dipti Homoeo Hall (Dr.Alomgir)</v>
      </c>
    </row>
    <row r="4721" spans="1:16" hidden="1">
      <c r="A4721" t="str">
        <f t="shared" si="220"/>
        <v>22-543</v>
      </c>
      <c r="B4721">
        <f t="shared" si="221"/>
        <v>22</v>
      </c>
      <c r="C4721">
        <v>543</v>
      </c>
      <c r="D4721" t="s">
        <v>17235</v>
      </c>
      <c r="E4721" t="s">
        <v>10420</v>
      </c>
      <c r="F4721">
        <v>13949</v>
      </c>
      <c r="G4721" t="s">
        <v>10421</v>
      </c>
      <c r="H4721">
        <v>1684338655</v>
      </c>
      <c r="I4721" t="s">
        <v>131</v>
      </c>
      <c r="J4721" t="s">
        <v>10107</v>
      </c>
      <c r="K4721" t="s">
        <v>152</v>
      </c>
      <c r="L4721" t="s">
        <v>10422</v>
      </c>
      <c r="M4721" t="s">
        <v>10423</v>
      </c>
      <c r="P4721" s="31" t="str">
        <f t="shared" si="222"/>
        <v>Dolon Homoeo Hall (Dr.Dilruba)</v>
      </c>
    </row>
    <row r="4722" spans="1:16" hidden="1">
      <c r="A4722" t="str">
        <f t="shared" si="220"/>
        <v>23-543</v>
      </c>
      <c r="B4722">
        <f t="shared" si="221"/>
        <v>23</v>
      </c>
      <c r="C4722">
        <v>543</v>
      </c>
      <c r="D4722" t="s">
        <v>17235</v>
      </c>
      <c r="E4722" t="s">
        <v>17329</v>
      </c>
      <c r="F4722">
        <v>13995</v>
      </c>
      <c r="G4722" t="s">
        <v>17330</v>
      </c>
      <c r="H4722">
        <v>1748261796</v>
      </c>
      <c r="I4722" t="s">
        <v>131</v>
      </c>
      <c r="J4722" t="s">
        <v>132</v>
      </c>
      <c r="K4722" t="s">
        <v>133</v>
      </c>
      <c r="L4722" t="s">
        <v>1850</v>
      </c>
      <c r="M4722" t="s">
        <v>1851</v>
      </c>
      <c r="P4722" s="31" t="str">
        <f t="shared" si="222"/>
        <v>Dr. Sheikh Homoeo Hall (Fajlul Karim)</v>
      </c>
    </row>
    <row r="4723" spans="1:16" hidden="1">
      <c r="A4723" t="str">
        <f t="shared" si="220"/>
        <v>24-543</v>
      </c>
      <c r="B4723">
        <f t="shared" si="221"/>
        <v>24</v>
      </c>
      <c r="C4723">
        <v>543</v>
      </c>
      <c r="D4723" t="s">
        <v>17235</v>
      </c>
      <c r="E4723" t="s">
        <v>17297</v>
      </c>
      <c r="F4723">
        <v>13962</v>
      </c>
      <c r="G4723" t="s">
        <v>4064</v>
      </c>
      <c r="H4723">
        <v>1985153360</v>
      </c>
      <c r="I4723" t="s">
        <v>131</v>
      </c>
      <c r="J4723" t="s">
        <v>172</v>
      </c>
      <c r="K4723" t="s">
        <v>152</v>
      </c>
      <c r="L4723" t="s">
        <v>1850</v>
      </c>
      <c r="M4723" t="s">
        <v>1887</v>
      </c>
      <c r="P4723" s="31" t="str">
        <f t="shared" si="222"/>
        <v>Eva Homoeo Hall (Dr. Yakub Ali)</v>
      </c>
    </row>
    <row r="4724" spans="1:16" hidden="1">
      <c r="A4724" t="str">
        <f t="shared" si="220"/>
        <v>25-543</v>
      </c>
      <c r="B4724">
        <f t="shared" si="221"/>
        <v>25</v>
      </c>
      <c r="C4724">
        <v>543</v>
      </c>
      <c r="D4724" t="s">
        <v>17235</v>
      </c>
      <c r="E4724" t="s">
        <v>17281</v>
      </c>
      <c r="F4724">
        <v>13932</v>
      </c>
      <c r="G4724" t="s">
        <v>265</v>
      </c>
      <c r="H4724">
        <v>1620771515</v>
      </c>
      <c r="I4724" t="s">
        <v>131</v>
      </c>
      <c r="J4724" t="s">
        <v>274</v>
      </c>
      <c r="K4724" t="s">
        <v>133</v>
      </c>
      <c r="L4724" t="s">
        <v>1945</v>
      </c>
      <c r="M4724" t="s">
        <v>17282</v>
      </c>
      <c r="P4724" s="31" t="str">
        <f t="shared" si="222"/>
        <v>Fahim Homoeo Hall (Dr. Shahed)</v>
      </c>
    </row>
    <row r="4725" spans="1:16" hidden="1">
      <c r="A4725" t="str">
        <f t="shared" si="220"/>
        <v>26-543</v>
      </c>
      <c r="B4725">
        <f t="shared" si="221"/>
        <v>26</v>
      </c>
      <c r="C4725">
        <v>543</v>
      </c>
      <c r="D4725" t="s">
        <v>17235</v>
      </c>
      <c r="E4725" t="s">
        <v>2511</v>
      </c>
      <c r="F4725">
        <v>13956</v>
      </c>
      <c r="G4725" t="s">
        <v>1281</v>
      </c>
      <c r="H4725">
        <v>1821528612</v>
      </c>
      <c r="I4725" t="s">
        <v>131</v>
      </c>
      <c r="J4725" t="s">
        <v>274</v>
      </c>
      <c r="K4725" t="s">
        <v>133</v>
      </c>
      <c r="L4725" t="s">
        <v>1850</v>
      </c>
      <c r="M4725" t="s">
        <v>1942</v>
      </c>
      <c r="P4725" s="31" t="str">
        <f t="shared" si="222"/>
        <v>Fatema Homoeo Hall (Dr. Kader)</v>
      </c>
    </row>
    <row r="4726" spans="1:16" hidden="1">
      <c r="A4726" t="str">
        <f t="shared" si="220"/>
        <v>27-543</v>
      </c>
      <c r="B4726">
        <f t="shared" si="221"/>
        <v>27</v>
      </c>
      <c r="C4726">
        <v>543</v>
      </c>
      <c r="D4726" t="s">
        <v>17235</v>
      </c>
      <c r="E4726" t="s">
        <v>2130</v>
      </c>
      <c r="F4726">
        <v>13978</v>
      </c>
      <c r="G4726" t="s">
        <v>17312</v>
      </c>
      <c r="H4726">
        <v>1821528612</v>
      </c>
      <c r="I4726" t="s">
        <v>131</v>
      </c>
      <c r="J4726" t="s">
        <v>397</v>
      </c>
      <c r="K4726" t="s">
        <v>133</v>
      </c>
      <c r="L4726" t="s">
        <v>1850</v>
      </c>
      <c r="M4726" t="s">
        <v>17311</v>
      </c>
      <c r="P4726" s="31" t="str">
        <f t="shared" si="222"/>
        <v>Fatema Medical Hall (Dr. Mahmud)</v>
      </c>
    </row>
    <row r="4727" spans="1:16" hidden="1">
      <c r="A4727" t="str">
        <f t="shared" si="220"/>
        <v>28-543</v>
      </c>
      <c r="B4727">
        <f t="shared" si="221"/>
        <v>28</v>
      </c>
      <c r="C4727">
        <v>543</v>
      </c>
      <c r="D4727" t="s">
        <v>17235</v>
      </c>
      <c r="E4727" t="s">
        <v>17298</v>
      </c>
      <c r="F4727">
        <v>13963</v>
      </c>
      <c r="G4727" t="s">
        <v>17299</v>
      </c>
      <c r="H4727">
        <v>1920957854</v>
      </c>
      <c r="I4727" t="s">
        <v>131</v>
      </c>
      <c r="J4727" t="s">
        <v>172</v>
      </c>
      <c r="K4727" t="s">
        <v>133</v>
      </c>
      <c r="L4727" t="s">
        <v>1850</v>
      </c>
      <c r="M4727" t="s">
        <v>1882</v>
      </c>
      <c r="P4727" s="31" t="str">
        <f t="shared" si="222"/>
        <v>Fojila Suny Homoeo Hall (Dr. Fojila)</v>
      </c>
    </row>
    <row r="4728" spans="1:16" hidden="1">
      <c r="A4728" t="str">
        <f t="shared" si="220"/>
        <v>29-543</v>
      </c>
      <c r="B4728">
        <f t="shared" si="221"/>
        <v>29</v>
      </c>
      <c r="C4728">
        <v>543</v>
      </c>
      <c r="D4728" t="s">
        <v>17235</v>
      </c>
      <c r="E4728" t="s">
        <v>2300</v>
      </c>
      <c r="F4728">
        <v>13947</v>
      </c>
      <c r="G4728" t="s">
        <v>17289</v>
      </c>
      <c r="H4728">
        <v>1682447694</v>
      </c>
      <c r="I4728" t="s">
        <v>131</v>
      </c>
      <c r="J4728" t="s">
        <v>306</v>
      </c>
      <c r="K4728" t="s">
        <v>133</v>
      </c>
      <c r="L4728" t="s">
        <v>1850</v>
      </c>
      <c r="M4728" t="s">
        <v>1979</v>
      </c>
      <c r="P4728" s="31" t="str">
        <f t="shared" si="222"/>
        <v>G L Homoeo Hall (Dr. Farjana)</v>
      </c>
    </row>
    <row r="4729" spans="1:16" hidden="1">
      <c r="A4729" t="str">
        <f t="shared" si="220"/>
        <v>30-543</v>
      </c>
      <c r="B4729">
        <f t="shared" si="221"/>
        <v>30</v>
      </c>
      <c r="C4729">
        <v>543</v>
      </c>
      <c r="D4729" t="s">
        <v>17235</v>
      </c>
      <c r="E4729" t="s">
        <v>17293</v>
      </c>
      <c r="F4729">
        <v>13955</v>
      </c>
      <c r="G4729" t="s">
        <v>17294</v>
      </c>
      <c r="H4729">
        <v>1740597387</v>
      </c>
      <c r="I4729" t="s">
        <v>131</v>
      </c>
      <c r="J4729" t="s">
        <v>274</v>
      </c>
      <c r="K4729" t="s">
        <v>152</v>
      </c>
      <c r="L4729" t="s">
        <v>1945</v>
      </c>
      <c r="M4729" t="s">
        <v>17282</v>
      </c>
      <c r="P4729" s="31" t="str">
        <f t="shared" si="222"/>
        <v>G M Homoeo Hall (Dr. Humayon Kabir)</v>
      </c>
    </row>
    <row r="4730" spans="1:16" hidden="1">
      <c r="A4730" t="str">
        <f t="shared" si="220"/>
        <v>31-543</v>
      </c>
      <c r="B4730">
        <f t="shared" si="221"/>
        <v>31</v>
      </c>
      <c r="C4730">
        <v>543</v>
      </c>
      <c r="D4730" t="s">
        <v>17235</v>
      </c>
      <c r="E4730" t="s">
        <v>10424</v>
      </c>
      <c r="F4730">
        <v>13950</v>
      </c>
      <c r="G4730" t="s">
        <v>246</v>
      </c>
      <c r="H4730">
        <v>1913174747</v>
      </c>
      <c r="I4730" t="s">
        <v>131</v>
      </c>
      <c r="J4730" t="s">
        <v>10107</v>
      </c>
      <c r="K4730" t="s">
        <v>138</v>
      </c>
      <c r="L4730" t="s">
        <v>10422</v>
      </c>
      <c r="M4730" t="s">
        <v>10425</v>
      </c>
      <c r="P4730" s="31" t="str">
        <f t="shared" si="222"/>
        <v>Gazi Homoeo Hall (Dr.Ohadugaman)</v>
      </c>
    </row>
    <row r="4731" spans="1:16" hidden="1">
      <c r="A4731" t="str">
        <f t="shared" si="220"/>
        <v>32-543</v>
      </c>
      <c r="B4731">
        <f t="shared" si="221"/>
        <v>32</v>
      </c>
      <c r="C4731">
        <v>543</v>
      </c>
      <c r="D4731" t="s">
        <v>17235</v>
      </c>
      <c r="E4731" t="s">
        <v>2022</v>
      </c>
      <c r="F4731">
        <v>13961</v>
      </c>
      <c r="G4731" t="s">
        <v>17296</v>
      </c>
      <c r="H4731">
        <v>1985354689</v>
      </c>
      <c r="I4731" t="s">
        <v>131</v>
      </c>
      <c r="J4731" t="s">
        <v>172</v>
      </c>
      <c r="K4731" t="s">
        <v>133</v>
      </c>
      <c r="L4731" t="s">
        <v>1850</v>
      </c>
      <c r="M4731" t="s">
        <v>1882</v>
      </c>
      <c r="P4731" s="31" t="str">
        <f t="shared" si="222"/>
        <v>Halim Miah Homoeo Hall (Dr. Abdul Kader)</v>
      </c>
    </row>
    <row r="4732" spans="1:16" hidden="1">
      <c r="A4732" t="str">
        <f t="shared" si="220"/>
        <v>33-543</v>
      </c>
      <c r="B4732">
        <f t="shared" si="221"/>
        <v>33</v>
      </c>
      <c r="C4732">
        <v>543</v>
      </c>
      <c r="D4732" t="s">
        <v>17235</v>
      </c>
      <c r="E4732" t="s">
        <v>776</v>
      </c>
      <c r="F4732">
        <v>13969</v>
      </c>
      <c r="G4732" t="s">
        <v>3480</v>
      </c>
      <c r="H4732">
        <v>1827511698</v>
      </c>
      <c r="I4732" t="s">
        <v>131</v>
      </c>
      <c r="J4732" t="s">
        <v>132</v>
      </c>
      <c r="K4732" t="s">
        <v>133</v>
      </c>
      <c r="L4732" t="s">
        <v>1850</v>
      </c>
      <c r="M4732" t="s">
        <v>1851</v>
      </c>
      <c r="P4732" s="31" t="str">
        <f t="shared" si="222"/>
        <v>Hossain Homoeo Hall (Dr. Halim)</v>
      </c>
    </row>
    <row r="4733" spans="1:16" hidden="1">
      <c r="A4733" t="str">
        <f t="shared" si="220"/>
        <v>34-543</v>
      </c>
      <c r="B4733">
        <f t="shared" si="221"/>
        <v>34</v>
      </c>
      <c r="C4733">
        <v>543</v>
      </c>
      <c r="D4733" t="s">
        <v>17235</v>
      </c>
      <c r="E4733" t="s">
        <v>17327</v>
      </c>
      <c r="F4733">
        <v>13991</v>
      </c>
      <c r="G4733" t="s">
        <v>575</v>
      </c>
      <c r="H4733">
        <v>1676176013</v>
      </c>
      <c r="I4733" t="s">
        <v>131</v>
      </c>
      <c r="J4733" t="s">
        <v>397</v>
      </c>
      <c r="K4733" t="s">
        <v>138</v>
      </c>
      <c r="L4733" t="s">
        <v>1850</v>
      </c>
      <c r="M4733" t="s">
        <v>1909</v>
      </c>
      <c r="P4733" s="31" t="str">
        <f t="shared" si="222"/>
        <v>Jaman Homoeo Hall (Dr. Jaman)</v>
      </c>
    </row>
    <row r="4734" spans="1:16" hidden="1">
      <c r="A4734" t="str">
        <f t="shared" si="220"/>
        <v>35-543</v>
      </c>
      <c r="B4734">
        <f t="shared" si="221"/>
        <v>35</v>
      </c>
      <c r="C4734">
        <v>543</v>
      </c>
      <c r="D4734" t="s">
        <v>17235</v>
      </c>
      <c r="E4734" t="s">
        <v>17310</v>
      </c>
      <c r="F4734">
        <v>13976</v>
      </c>
      <c r="G4734" t="s">
        <v>3203</v>
      </c>
      <c r="H4734">
        <v>1916225966</v>
      </c>
      <c r="I4734" t="s">
        <v>131</v>
      </c>
      <c r="J4734" t="s">
        <v>172</v>
      </c>
      <c r="K4734" t="s">
        <v>133</v>
      </c>
      <c r="L4734" t="s">
        <v>1850</v>
      </c>
      <c r="M4734" t="s">
        <v>1887</v>
      </c>
      <c r="P4734" s="31" t="str">
        <f t="shared" si="222"/>
        <v>Janani Homio Hall (Dr. Fatema)</v>
      </c>
    </row>
    <row r="4735" spans="1:16" hidden="1">
      <c r="A4735" t="str">
        <f t="shared" si="220"/>
        <v>36-543</v>
      </c>
      <c r="B4735">
        <f t="shared" si="221"/>
        <v>36</v>
      </c>
      <c r="C4735">
        <v>543</v>
      </c>
      <c r="D4735" t="s">
        <v>17235</v>
      </c>
      <c r="E4735" t="s">
        <v>2547</v>
      </c>
      <c r="F4735">
        <v>13973</v>
      </c>
      <c r="G4735" t="s">
        <v>581</v>
      </c>
      <c r="H4735">
        <v>1779558376</v>
      </c>
      <c r="I4735" t="s">
        <v>131</v>
      </c>
      <c r="J4735" t="s">
        <v>132</v>
      </c>
      <c r="K4735" t="s">
        <v>133</v>
      </c>
      <c r="L4735" t="s">
        <v>1850</v>
      </c>
      <c r="M4735" t="s">
        <v>1864</v>
      </c>
      <c r="P4735" s="31" t="str">
        <f t="shared" si="222"/>
        <v>Janani Homoeo Hall (Dr. Shah Alam)</v>
      </c>
    </row>
    <row r="4736" spans="1:16" hidden="1">
      <c r="A4736" t="str">
        <f t="shared" si="220"/>
        <v>37-543</v>
      </c>
      <c r="B4736">
        <f t="shared" si="221"/>
        <v>37</v>
      </c>
      <c r="C4736">
        <v>543</v>
      </c>
      <c r="D4736" t="s">
        <v>17235</v>
      </c>
      <c r="E4736" t="s">
        <v>2690</v>
      </c>
      <c r="F4736">
        <v>13974</v>
      </c>
      <c r="G4736" t="s">
        <v>17308</v>
      </c>
      <c r="H4736">
        <v>1773423496</v>
      </c>
      <c r="I4736" t="s">
        <v>131</v>
      </c>
      <c r="J4736" t="s">
        <v>132</v>
      </c>
      <c r="K4736" t="s">
        <v>133</v>
      </c>
      <c r="L4736" t="s">
        <v>1850</v>
      </c>
      <c r="M4736" t="s">
        <v>1867</v>
      </c>
      <c r="P4736" s="31" t="str">
        <f t="shared" si="222"/>
        <v>Kallol Homoeo Hall (Dr. Hakim)</v>
      </c>
    </row>
    <row r="4737" spans="1:16" hidden="1">
      <c r="A4737" t="str">
        <f t="shared" si="220"/>
        <v>38-543</v>
      </c>
      <c r="B4737">
        <f t="shared" si="221"/>
        <v>38</v>
      </c>
      <c r="C4737">
        <v>543</v>
      </c>
      <c r="D4737" t="s">
        <v>17235</v>
      </c>
      <c r="E4737" t="s">
        <v>2169</v>
      </c>
      <c r="F4737">
        <v>13964</v>
      </c>
      <c r="G4737" t="s">
        <v>17300</v>
      </c>
      <c r="H4737">
        <v>1718724777</v>
      </c>
      <c r="I4737" t="s">
        <v>131</v>
      </c>
      <c r="J4737" t="s">
        <v>172</v>
      </c>
      <c r="K4737" t="s">
        <v>133</v>
      </c>
      <c r="L4737" t="s">
        <v>1850</v>
      </c>
      <c r="M4737" t="s">
        <v>1887</v>
      </c>
      <c r="P4737" s="31" t="str">
        <f t="shared" si="222"/>
        <v>Khondokar Homio Hall (Dr. Mohsin)</v>
      </c>
    </row>
    <row r="4738" spans="1:16" hidden="1">
      <c r="A4738" t="str">
        <f t="shared" ref="A4738:A4801" si="223">B4738&amp;"-"&amp;C4738</f>
        <v>39-543</v>
      </c>
      <c r="B4738">
        <f t="shared" ref="B4738:B4801" si="224">IF(C4738=C4737,B4737+1,1)</f>
        <v>39</v>
      </c>
      <c r="C4738">
        <v>543</v>
      </c>
      <c r="D4738" t="s">
        <v>17235</v>
      </c>
      <c r="E4738" t="s">
        <v>2758</v>
      </c>
      <c r="F4738">
        <v>13925</v>
      </c>
      <c r="G4738" t="s">
        <v>17275</v>
      </c>
      <c r="H4738">
        <v>1675465385</v>
      </c>
      <c r="I4738" t="s">
        <v>131</v>
      </c>
      <c r="J4738" t="s">
        <v>306</v>
      </c>
      <c r="K4738" t="s">
        <v>152</v>
      </c>
      <c r="L4738" t="s">
        <v>1850</v>
      </c>
      <c r="M4738" t="s">
        <v>1965</v>
      </c>
      <c r="P4738" s="31" t="str">
        <f t="shared" ref="P4738:P4801" si="225">PROPER(G4738&amp;" ("&amp;E4738&amp;")")</f>
        <v>Komfort Homoeo Hall (Dr. Mahbub)</v>
      </c>
    </row>
    <row r="4739" spans="1:16" hidden="1">
      <c r="A4739" t="str">
        <f t="shared" si="223"/>
        <v>40-543</v>
      </c>
      <c r="B4739">
        <f t="shared" si="224"/>
        <v>40</v>
      </c>
      <c r="C4739">
        <v>543</v>
      </c>
      <c r="D4739" t="s">
        <v>17235</v>
      </c>
      <c r="E4739" t="s">
        <v>17301</v>
      </c>
      <c r="F4739">
        <v>13966</v>
      </c>
      <c r="G4739" t="s">
        <v>17302</v>
      </c>
      <c r="H4739">
        <v>1733051303</v>
      </c>
      <c r="I4739" t="s">
        <v>131</v>
      </c>
      <c r="J4739" t="s">
        <v>132</v>
      </c>
      <c r="K4739" t="s">
        <v>152</v>
      </c>
      <c r="L4739" t="s">
        <v>1850</v>
      </c>
      <c r="M4739" t="s">
        <v>1870</v>
      </c>
      <c r="P4739" s="31" t="str">
        <f t="shared" si="225"/>
        <v>Latifa Homoeo Hall (Dr. Lutfor Rahman)</v>
      </c>
    </row>
    <row r="4740" spans="1:16" hidden="1">
      <c r="A4740" t="str">
        <f t="shared" si="223"/>
        <v>41-543</v>
      </c>
      <c r="B4740">
        <f t="shared" si="224"/>
        <v>41</v>
      </c>
      <c r="C4740">
        <v>543</v>
      </c>
      <c r="D4740" t="s">
        <v>17235</v>
      </c>
      <c r="E4740" t="s">
        <v>2715</v>
      </c>
      <c r="F4740">
        <v>13958</v>
      </c>
      <c r="G4740" t="s">
        <v>1878</v>
      </c>
      <c r="H4740">
        <v>1924498641</v>
      </c>
      <c r="I4740" t="s">
        <v>131</v>
      </c>
      <c r="J4740" t="s">
        <v>172</v>
      </c>
      <c r="K4740" t="s">
        <v>133</v>
      </c>
      <c r="L4740" t="s">
        <v>1850</v>
      </c>
      <c r="M4740" t="s">
        <v>1876</v>
      </c>
      <c r="P4740" s="31" t="str">
        <f t="shared" si="225"/>
        <v>Lin Homoeo Hall (Dr. Milon)</v>
      </c>
    </row>
    <row r="4741" spans="1:16" hidden="1">
      <c r="A4741" t="str">
        <f t="shared" si="223"/>
        <v>42-543</v>
      </c>
      <c r="B4741">
        <f t="shared" si="224"/>
        <v>42</v>
      </c>
      <c r="C4741">
        <v>543</v>
      </c>
      <c r="D4741" t="s">
        <v>17235</v>
      </c>
      <c r="E4741" t="s">
        <v>11662</v>
      </c>
      <c r="F4741">
        <v>13945</v>
      </c>
      <c r="G4741" t="s">
        <v>471</v>
      </c>
      <c r="H4741">
        <v>1986684713</v>
      </c>
      <c r="I4741" t="s">
        <v>131</v>
      </c>
      <c r="J4741" t="s">
        <v>10889</v>
      </c>
      <c r="K4741" t="s">
        <v>152</v>
      </c>
      <c r="L4741" t="s">
        <v>1850</v>
      </c>
      <c r="M4741" t="s">
        <v>1979</v>
      </c>
      <c r="P4741" s="31" t="str">
        <f t="shared" si="225"/>
        <v>Lipi Homoeo Hall (Dr.Lipi Begum)</v>
      </c>
    </row>
    <row r="4742" spans="1:16" hidden="1">
      <c r="A4742" t="str">
        <f t="shared" si="223"/>
        <v>43-543</v>
      </c>
      <c r="B4742">
        <f t="shared" si="224"/>
        <v>43</v>
      </c>
      <c r="C4742">
        <v>543</v>
      </c>
      <c r="D4742" t="s">
        <v>17235</v>
      </c>
      <c r="E4742" t="s">
        <v>17303</v>
      </c>
      <c r="F4742">
        <v>13967</v>
      </c>
      <c r="G4742" t="s">
        <v>17304</v>
      </c>
      <c r="H4742">
        <v>1731627420</v>
      </c>
      <c r="I4742" t="s">
        <v>131</v>
      </c>
      <c r="J4742" t="s">
        <v>132</v>
      </c>
      <c r="K4742" t="s">
        <v>133</v>
      </c>
      <c r="L4742" t="s">
        <v>1850</v>
      </c>
      <c r="M4742" t="s">
        <v>1851</v>
      </c>
      <c r="P4742" s="31" t="str">
        <f t="shared" si="225"/>
        <v>M: Homieo Hall (Abdur Rashid)</v>
      </c>
    </row>
    <row r="4743" spans="1:16" hidden="1">
      <c r="A4743" t="str">
        <f t="shared" si="223"/>
        <v>44-543</v>
      </c>
      <c r="B4743">
        <f t="shared" si="224"/>
        <v>44</v>
      </c>
      <c r="C4743">
        <v>543</v>
      </c>
      <c r="D4743" t="s">
        <v>17235</v>
      </c>
      <c r="E4743" t="s">
        <v>11663</v>
      </c>
      <c r="F4743">
        <v>13771</v>
      </c>
      <c r="G4743" t="s">
        <v>638</v>
      </c>
      <c r="H4743">
        <v>1818226606</v>
      </c>
      <c r="I4743" t="s">
        <v>1311</v>
      </c>
      <c r="J4743" t="s">
        <v>10889</v>
      </c>
      <c r="K4743" t="s">
        <v>133</v>
      </c>
      <c r="L4743" t="s">
        <v>1850</v>
      </c>
      <c r="M4743" t="s">
        <v>11664</v>
      </c>
      <c r="P4743" s="31" t="str">
        <f t="shared" si="225"/>
        <v>Ma Homoeo Hall (Dr.Pijush Chandra Sarkar)</v>
      </c>
    </row>
    <row r="4744" spans="1:16" hidden="1">
      <c r="A4744" t="str">
        <f t="shared" si="223"/>
        <v>45-543</v>
      </c>
      <c r="B4744">
        <f t="shared" si="224"/>
        <v>45</v>
      </c>
      <c r="C4744">
        <v>543</v>
      </c>
      <c r="D4744" t="s">
        <v>17235</v>
      </c>
      <c r="E4744" t="s">
        <v>875</v>
      </c>
      <c r="F4744">
        <v>13923</v>
      </c>
      <c r="G4744" t="s">
        <v>1111</v>
      </c>
      <c r="H4744">
        <v>1921052599</v>
      </c>
      <c r="I4744" t="s">
        <v>131</v>
      </c>
      <c r="J4744" t="s">
        <v>306</v>
      </c>
      <c r="K4744" t="s">
        <v>133</v>
      </c>
      <c r="L4744" t="s">
        <v>1850</v>
      </c>
      <c r="M4744" t="s">
        <v>1965</v>
      </c>
      <c r="P4744" s="31" t="str">
        <f t="shared" si="225"/>
        <v>Maa Homoeo Hall (Dr. Sohel)</v>
      </c>
    </row>
    <row r="4745" spans="1:16" hidden="1">
      <c r="A4745" t="str">
        <f t="shared" si="223"/>
        <v>46-543</v>
      </c>
      <c r="B4745">
        <f t="shared" si="224"/>
        <v>46</v>
      </c>
      <c r="C4745">
        <v>543</v>
      </c>
      <c r="D4745" t="s">
        <v>17235</v>
      </c>
      <c r="E4745" t="s">
        <v>1976</v>
      </c>
      <c r="F4745">
        <v>13926</v>
      </c>
      <c r="G4745" t="s">
        <v>1111</v>
      </c>
      <c r="H4745">
        <v>1731926037</v>
      </c>
      <c r="I4745" t="s">
        <v>131</v>
      </c>
      <c r="J4745" t="s">
        <v>306</v>
      </c>
      <c r="K4745" t="s">
        <v>133</v>
      </c>
      <c r="L4745" t="s">
        <v>1850</v>
      </c>
      <c r="M4745" t="s">
        <v>1965</v>
      </c>
      <c r="P4745" s="31" t="str">
        <f t="shared" si="225"/>
        <v>Maa Homoeo Hall (Dr. Haydar Ali)</v>
      </c>
    </row>
    <row r="4746" spans="1:16" hidden="1">
      <c r="A4746" t="str">
        <f t="shared" si="223"/>
        <v>47-543</v>
      </c>
      <c r="B4746">
        <f t="shared" si="224"/>
        <v>47</v>
      </c>
      <c r="C4746">
        <v>543</v>
      </c>
      <c r="D4746" t="s">
        <v>17235</v>
      </c>
      <c r="E4746" t="s">
        <v>17305</v>
      </c>
      <c r="F4746">
        <v>13968</v>
      </c>
      <c r="G4746" t="s">
        <v>17306</v>
      </c>
      <c r="H4746">
        <v>1714642582</v>
      </c>
      <c r="I4746" t="s">
        <v>131</v>
      </c>
      <c r="J4746" t="s">
        <v>132</v>
      </c>
      <c r="K4746" t="s">
        <v>133</v>
      </c>
      <c r="L4746" t="s">
        <v>1850</v>
      </c>
      <c r="M4746" t="s">
        <v>1851</v>
      </c>
      <c r="P4746" s="31" t="str">
        <f t="shared" si="225"/>
        <v>Mahabub Homoeo Hall (Mahbub Alam)</v>
      </c>
    </row>
    <row r="4747" spans="1:16" hidden="1">
      <c r="A4747" t="str">
        <f t="shared" si="223"/>
        <v>48-543</v>
      </c>
      <c r="B4747">
        <f t="shared" si="224"/>
        <v>48</v>
      </c>
      <c r="C4747">
        <v>543</v>
      </c>
      <c r="D4747" t="s">
        <v>17235</v>
      </c>
      <c r="E4747" t="s">
        <v>5338</v>
      </c>
      <c r="F4747">
        <v>13990</v>
      </c>
      <c r="G4747" t="s">
        <v>957</v>
      </c>
      <c r="H4747">
        <v>1752724461</v>
      </c>
      <c r="I4747" t="s">
        <v>131</v>
      </c>
      <c r="J4747" t="s">
        <v>397</v>
      </c>
      <c r="K4747" t="s">
        <v>152</v>
      </c>
      <c r="L4747" t="s">
        <v>1850</v>
      </c>
      <c r="M4747" t="s">
        <v>1906</v>
      </c>
      <c r="P4747" s="31" t="str">
        <f t="shared" si="225"/>
        <v>Manik Homoeo Hall (Dr. Anwar)</v>
      </c>
    </row>
    <row r="4748" spans="1:16" hidden="1">
      <c r="A4748" t="str">
        <f t="shared" si="223"/>
        <v>49-543</v>
      </c>
      <c r="B4748">
        <f t="shared" si="224"/>
        <v>49</v>
      </c>
      <c r="C4748">
        <v>543</v>
      </c>
      <c r="D4748" t="s">
        <v>17235</v>
      </c>
      <c r="E4748" t="s">
        <v>17284</v>
      </c>
      <c r="F4748">
        <v>13959</v>
      </c>
      <c r="G4748" t="s">
        <v>17295</v>
      </c>
      <c r="H4748">
        <v>1929337214</v>
      </c>
      <c r="I4748" t="s">
        <v>131</v>
      </c>
      <c r="J4748" t="s">
        <v>172</v>
      </c>
      <c r="K4748" t="s">
        <v>133</v>
      </c>
      <c r="L4748" t="s">
        <v>1850</v>
      </c>
      <c r="M4748" t="s">
        <v>1876</v>
      </c>
      <c r="P4748" s="31" t="str">
        <f t="shared" si="225"/>
        <v>Manob Sheba Homoeo Hall (Dr. Awal)</v>
      </c>
    </row>
    <row r="4749" spans="1:16" hidden="1">
      <c r="A4749" t="str">
        <f t="shared" si="223"/>
        <v>50-543</v>
      </c>
      <c r="B4749">
        <f t="shared" si="224"/>
        <v>50</v>
      </c>
      <c r="C4749">
        <v>543</v>
      </c>
      <c r="D4749" t="s">
        <v>17235</v>
      </c>
      <c r="E4749" t="s">
        <v>1874</v>
      </c>
      <c r="F4749">
        <v>13957</v>
      </c>
      <c r="G4749" t="s">
        <v>1875</v>
      </c>
      <c r="H4749">
        <v>1932476866</v>
      </c>
      <c r="I4749" t="s">
        <v>131</v>
      </c>
      <c r="J4749" t="s">
        <v>172</v>
      </c>
      <c r="K4749" t="s">
        <v>133</v>
      </c>
      <c r="L4749" t="s">
        <v>1850</v>
      </c>
      <c r="M4749" t="s">
        <v>1876</v>
      </c>
      <c r="P4749" s="31" t="str">
        <f t="shared" si="225"/>
        <v>Matri Chaya Homoeo Hall (Dr. Robiul Islam)</v>
      </c>
    </row>
    <row r="4750" spans="1:16" hidden="1">
      <c r="A4750" t="str">
        <f t="shared" si="223"/>
        <v>51-543</v>
      </c>
      <c r="B4750">
        <f t="shared" si="224"/>
        <v>51</v>
      </c>
      <c r="C4750">
        <v>543</v>
      </c>
      <c r="D4750" t="s">
        <v>17235</v>
      </c>
      <c r="E4750" t="s">
        <v>2131</v>
      </c>
      <c r="F4750">
        <v>13937</v>
      </c>
      <c r="G4750" t="s">
        <v>17286</v>
      </c>
      <c r="H4750">
        <v>1711159255</v>
      </c>
      <c r="I4750" t="s">
        <v>131</v>
      </c>
      <c r="J4750" t="s">
        <v>274</v>
      </c>
      <c r="K4750" t="s">
        <v>152</v>
      </c>
      <c r="L4750" t="s">
        <v>1850</v>
      </c>
      <c r="M4750" t="s">
        <v>1864</v>
      </c>
      <c r="P4750" s="31" t="str">
        <f t="shared" si="225"/>
        <v>Mayer Acol Homoeo Hall (Dr. Aminul)</v>
      </c>
    </row>
    <row r="4751" spans="1:16" hidden="1">
      <c r="A4751" t="str">
        <f t="shared" si="223"/>
        <v>52-543</v>
      </c>
      <c r="B4751">
        <f t="shared" si="224"/>
        <v>52</v>
      </c>
      <c r="C4751">
        <v>543</v>
      </c>
      <c r="D4751" t="s">
        <v>17235</v>
      </c>
      <c r="E4751" t="s">
        <v>17290</v>
      </c>
      <c r="F4751">
        <v>13948</v>
      </c>
      <c r="G4751" t="s">
        <v>17291</v>
      </c>
      <c r="H4751">
        <v>1913347921</v>
      </c>
      <c r="I4751" t="s">
        <v>131</v>
      </c>
      <c r="J4751" t="s">
        <v>306</v>
      </c>
      <c r="K4751" t="s">
        <v>152</v>
      </c>
      <c r="L4751" t="s">
        <v>1850</v>
      </c>
      <c r="M4751" t="s">
        <v>1979</v>
      </c>
      <c r="P4751" s="31" t="str">
        <f t="shared" si="225"/>
        <v>Mayer Dua Homoeo Hall (Dr. Kaium)</v>
      </c>
    </row>
    <row r="4752" spans="1:16" hidden="1">
      <c r="A4752" t="str">
        <f t="shared" si="223"/>
        <v>53-543</v>
      </c>
      <c r="B4752">
        <f t="shared" si="224"/>
        <v>53</v>
      </c>
      <c r="C4752">
        <v>543</v>
      </c>
      <c r="D4752" t="s">
        <v>17235</v>
      </c>
      <c r="E4752" t="s">
        <v>767</v>
      </c>
      <c r="F4752">
        <v>13929</v>
      </c>
      <c r="G4752" t="s">
        <v>17278</v>
      </c>
      <c r="H4752">
        <v>1966001776</v>
      </c>
      <c r="I4752" t="s">
        <v>131</v>
      </c>
      <c r="J4752" t="s">
        <v>306</v>
      </c>
      <c r="K4752" t="s">
        <v>133</v>
      </c>
      <c r="L4752" t="s">
        <v>1850</v>
      </c>
      <c r="M4752" t="s">
        <v>1965</v>
      </c>
      <c r="P4752" s="31" t="str">
        <f t="shared" si="225"/>
        <v>Mim Harbal (Dr. Motalib)</v>
      </c>
    </row>
    <row r="4753" spans="1:16" hidden="1">
      <c r="A4753" t="str">
        <f t="shared" si="223"/>
        <v>54-543</v>
      </c>
      <c r="B4753">
        <f t="shared" si="224"/>
        <v>54</v>
      </c>
      <c r="C4753">
        <v>543</v>
      </c>
      <c r="D4753" t="s">
        <v>17235</v>
      </c>
      <c r="E4753" t="s">
        <v>5811</v>
      </c>
      <c r="F4753">
        <v>13972</v>
      </c>
      <c r="G4753" t="s">
        <v>2376</v>
      </c>
      <c r="H4753">
        <v>1938446550</v>
      </c>
      <c r="I4753" t="s">
        <v>131</v>
      </c>
      <c r="J4753" t="s">
        <v>132</v>
      </c>
      <c r="K4753" t="s">
        <v>133</v>
      </c>
      <c r="L4753" t="s">
        <v>1850</v>
      </c>
      <c r="M4753" t="s">
        <v>1851</v>
      </c>
      <c r="P4753" s="31" t="str">
        <f t="shared" si="225"/>
        <v>Mishu Homoeo Hall (Dr. Mahmudul Hasan)</v>
      </c>
    </row>
    <row r="4754" spans="1:16" hidden="1">
      <c r="A4754" t="str">
        <f t="shared" si="223"/>
        <v>55-543</v>
      </c>
      <c r="B4754">
        <f t="shared" si="224"/>
        <v>55</v>
      </c>
      <c r="C4754">
        <v>543</v>
      </c>
      <c r="D4754" t="s">
        <v>17235</v>
      </c>
      <c r="E4754" t="s">
        <v>2130</v>
      </c>
      <c r="F4754">
        <v>13935</v>
      </c>
      <c r="G4754" t="s">
        <v>2376</v>
      </c>
      <c r="H4754">
        <v>1714285690</v>
      </c>
      <c r="I4754" t="s">
        <v>131</v>
      </c>
      <c r="J4754" t="s">
        <v>274</v>
      </c>
      <c r="K4754" t="s">
        <v>133</v>
      </c>
      <c r="L4754" t="s">
        <v>1850</v>
      </c>
      <c r="M4754" t="s">
        <v>1864</v>
      </c>
      <c r="P4754" s="31" t="str">
        <f t="shared" si="225"/>
        <v>Mishu Homoeo Hall (Dr. Mahmud)</v>
      </c>
    </row>
    <row r="4755" spans="1:16" hidden="1">
      <c r="A4755" t="str">
        <f t="shared" si="223"/>
        <v>56-543</v>
      </c>
      <c r="B4755">
        <f t="shared" si="224"/>
        <v>56</v>
      </c>
      <c r="C4755">
        <v>543</v>
      </c>
      <c r="D4755" t="s">
        <v>17235</v>
      </c>
      <c r="E4755" t="s">
        <v>11284</v>
      </c>
      <c r="F4755">
        <v>13736</v>
      </c>
      <c r="G4755" t="s">
        <v>11613</v>
      </c>
      <c r="H4755">
        <v>1934448314</v>
      </c>
      <c r="I4755">
        <v>0</v>
      </c>
      <c r="J4755" t="s">
        <v>10889</v>
      </c>
      <c r="K4755" t="s">
        <v>138</v>
      </c>
      <c r="L4755" t="s">
        <v>17158</v>
      </c>
      <c r="M4755" t="s">
        <v>17158</v>
      </c>
      <c r="P4755" s="31" t="str">
        <f t="shared" si="225"/>
        <v>Mpo-Md. Ismail- Savar (Self Stock)</v>
      </c>
    </row>
    <row r="4756" spans="1:16" hidden="1">
      <c r="A4756" t="str">
        <f t="shared" si="223"/>
        <v>57-543</v>
      </c>
      <c r="B4756">
        <f t="shared" si="224"/>
        <v>57</v>
      </c>
      <c r="C4756">
        <v>543</v>
      </c>
      <c r="D4756" t="s">
        <v>17235</v>
      </c>
      <c r="E4756" t="s">
        <v>510</v>
      </c>
      <c r="F4756">
        <v>13931</v>
      </c>
      <c r="G4756" t="s">
        <v>17280</v>
      </c>
      <c r="H4756">
        <v>1929337214</v>
      </c>
      <c r="I4756" t="s">
        <v>131</v>
      </c>
      <c r="J4756" t="s">
        <v>274</v>
      </c>
      <c r="K4756" t="s">
        <v>133</v>
      </c>
      <c r="L4756" t="s">
        <v>1945</v>
      </c>
      <c r="M4756" t="s">
        <v>1942</v>
      </c>
      <c r="P4756" s="31" t="str">
        <f t="shared" si="225"/>
        <v>Nafiza Homoeo Hall (Dr. Rahman)</v>
      </c>
    </row>
    <row r="4757" spans="1:16" hidden="1">
      <c r="A4757" t="str">
        <f t="shared" si="223"/>
        <v>58-543</v>
      </c>
      <c r="B4757">
        <f t="shared" si="224"/>
        <v>58</v>
      </c>
      <c r="C4757">
        <v>543</v>
      </c>
      <c r="D4757" t="s">
        <v>17235</v>
      </c>
      <c r="E4757" t="s">
        <v>444</v>
      </c>
      <c r="F4757">
        <v>13971</v>
      </c>
      <c r="G4757" t="s">
        <v>17307</v>
      </c>
      <c r="H4757">
        <v>1913181122</v>
      </c>
      <c r="I4757" t="s">
        <v>131</v>
      </c>
      <c r="J4757" t="s">
        <v>132</v>
      </c>
      <c r="K4757" t="s">
        <v>133</v>
      </c>
      <c r="L4757" t="s">
        <v>1850</v>
      </c>
      <c r="M4757" t="s">
        <v>1851</v>
      </c>
      <c r="P4757" s="31" t="str">
        <f t="shared" si="225"/>
        <v>Nahida Homio Hall (Dr. Habib)</v>
      </c>
    </row>
    <row r="4758" spans="1:16" hidden="1">
      <c r="A4758" t="str">
        <f t="shared" si="223"/>
        <v>59-543</v>
      </c>
      <c r="B4758">
        <f t="shared" si="224"/>
        <v>59</v>
      </c>
      <c r="C4758">
        <v>543</v>
      </c>
      <c r="D4758" t="s">
        <v>17235</v>
      </c>
      <c r="E4758" t="s">
        <v>961</v>
      </c>
      <c r="F4758">
        <v>13985</v>
      </c>
      <c r="G4758" t="s">
        <v>4208</v>
      </c>
      <c r="H4758">
        <v>1828946543</v>
      </c>
      <c r="I4758" t="s">
        <v>131</v>
      </c>
      <c r="J4758" t="s">
        <v>397</v>
      </c>
      <c r="K4758" t="s">
        <v>133</v>
      </c>
      <c r="L4758" t="s">
        <v>1850</v>
      </c>
      <c r="M4758" t="s">
        <v>1911</v>
      </c>
      <c r="P4758" s="31" t="str">
        <f t="shared" si="225"/>
        <v>Omar Homoeo Hall (Dr. Mamun)</v>
      </c>
    </row>
    <row r="4759" spans="1:16" hidden="1">
      <c r="A4759" t="str">
        <f t="shared" si="223"/>
        <v>60-543</v>
      </c>
      <c r="B4759">
        <f t="shared" si="224"/>
        <v>60</v>
      </c>
      <c r="C4759">
        <v>543</v>
      </c>
      <c r="D4759" t="s">
        <v>17235</v>
      </c>
      <c r="E4759" t="s">
        <v>13640</v>
      </c>
      <c r="F4759">
        <v>13943</v>
      </c>
      <c r="G4759" t="s">
        <v>6010</v>
      </c>
      <c r="H4759">
        <v>1937149356</v>
      </c>
      <c r="I4759" t="s">
        <v>131</v>
      </c>
      <c r="J4759" t="s">
        <v>9009</v>
      </c>
      <c r="K4759" t="s">
        <v>133</v>
      </c>
      <c r="L4759" t="s">
        <v>1850</v>
      </c>
      <c r="M4759" t="s">
        <v>11660</v>
      </c>
      <c r="P4759" s="31" t="str">
        <f t="shared" si="225"/>
        <v>Padma Homoeo Hall (Taslima Begum)</v>
      </c>
    </row>
    <row r="4760" spans="1:16" hidden="1">
      <c r="A4760" t="str">
        <f t="shared" si="223"/>
        <v>61-543</v>
      </c>
      <c r="B4760">
        <f t="shared" si="224"/>
        <v>61</v>
      </c>
      <c r="C4760">
        <v>543</v>
      </c>
      <c r="D4760" t="s">
        <v>17235</v>
      </c>
      <c r="E4760" t="s">
        <v>13642</v>
      </c>
      <c r="F4760">
        <v>13921</v>
      </c>
      <c r="G4760" t="s">
        <v>13643</v>
      </c>
      <c r="H4760">
        <v>1971549400</v>
      </c>
      <c r="I4760" t="s">
        <v>131</v>
      </c>
      <c r="J4760" t="s">
        <v>11352</v>
      </c>
      <c r="K4760" t="s">
        <v>138</v>
      </c>
      <c r="L4760" t="s">
        <v>1850</v>
      </c>
      <c r="M4760" t="s">
        <v>1851</v>
      </c>
      <c r="P4760" s="31" t="str">
        <f t="shared" si="225"/>
        <v>Priyo Ma Pharmacy (Dr.Barek)</v>
      </c>
    </row>
    <row r="4761" spans="1:16" hidden="1">
      <c r="A4761" t="str">
        <f t="shared" si="223"/>
        <v>62-543</v>
      </c>
      <c r="B4761">
        <f t="shared" si="224"/>
        <v>62</v>
      </c>
      <c r="C4761">
        <v>543</v>
      </c>
      <c r="D4761" t="s">
        <v>17235</v>
      </c>
      <c r="E4761" t="s">
        <v>11661</v>
      </c>
      <c r="F4761">
        <v>13946</v>
      </c>
      <c r="G4761" t="s">
        <v>5805</v>
      </c>
      <c r="H4761">
        <v>1921572331</v>
      </c>
      <c r="I4761" t="s">
        <v>131</v>
      </c>
      <c r="J4761" t="s">
        <v>132</v>
      </c>
      <c r="K4761" t="s">
        <v>152</v>
      </c>
      <c r="L4761" t="s">
        <v>1850</v>
      </c>
      <c r="M4761" t="s">
        <v>11660</v>
      </c>
      <c r="P4761" s="31" t="str">
        <f t="shared" si="225"/>
        <v>Rabeya Homoeo Hall (Dr.Abdul Razzak)</v>
      </c>
    </row>
    <row r="4762" spans="1:16" hidden="1">
      <c r="A4762" t="str">
        <f t="shared" si="223"/>
        <v>63-543</v>
      </c>
      <c r="B4762">
        <f t="shared" si="224"/>
        <v>63</v>
      </c>
      <c r="C4762">
        <v>543</v>
      </c>
      <c r="D4762" t="s">
        <v>17235</v>
      </c>
      <c r="E4762" t="s">
        <v>13635</v>
      </c>
      <c r="F4762">
        <v>13941</v>
      </c>
      <c r="G4762" t="s">
        <v>13636</v>
      </c>
      <c r="H4762">
        <v>1714526133</v>
      </c>
      <c r="I4762" t="s">
        <v>131</v>
      </c>
      <c r="J4762" t="s">
        <v>397</v>
      </c>
      <c r="K4762" t="s">
        <v>152</v>
      </c>
      <c r="L4762" t="s">
        <v>1850</v>
      </c>
      <c r="M4762" t="s">
        <v>1909</v>
      </c>
      <c r="P4762" s="31" t="str">
        <f t="shared" si="225"/>
        <v>Raha Homoeo Hall (Dr.Jamal Uddin)</v>
      </c>
    </row>
    <row r="4763" spans="1:16" hidden="1">
      <c r="A4763" t="str">
        <f t="shared" si="223"/>
        <v>64-543</v>
      </c>
      <c r="B4763">
        <f t="shared" si="224"/>
        <v>64</v>
      </c>
      <c r="C4763">
        <v>543</v>
      </c>
      <c r="D4763" t="s">
        <v>17235</v>
      </c>
      <c r="E4763" t="s">
        <v>17292</v>
      </c>
      <c r="F4763">
        <v>13954</v>
      </c>
      <c r="G4763" t="s">
        <v>4067</v>
      </c>
      <c r="H4763">
        <v>1739989384</v>
      </c>
      <c r="I4763" t="s">
        <v>131</v>
      </c>
      <c r="J4763" t="s">
        <v>274</v>
      </c>
      <c r="K4763" t="s">
        <v>133</v>
      </c>
      <c r="L4763" t="s">
        <v>1945</v>
      </c>
      <c r="M4763" t="s">
        <v>1948</v>
      </c>
      <c r="P4763" s="31" t="str">
        <f t="shared" si="225"/>
        <v>Rangpur Homoeo Hall (Md. Anis)</v>
      </c>
    </row>
    <row r="4764" spans="1:16" hidden="1">
      <c r="A4764" t="str">
        <f t="shared" si="223"/>
        <v>65-543</v>
      </c>
      <c r="B4764">
        <f t="shared" si="224"/>
        <v>65</v>
      </c>
      <c r="C4764">
        <v>543</v>
      </c>
      <c r="D4764" t="s">
        <v>17235</v>
      </c>
      <c r="E4764" t="s">
        <v>2238</v>
      </c>
      <c r="F4764">
        <v>13993</v>
      </c>
      <c r="G4764" t="s">
        <v>3358</v>
      </c>
      <c r="H4764">
        <v>1989858779</v>
      </c>
      <c r="I4764" t="s">
        <v>131</v>
      </c>
      <c r="J4764" t="s">
        <v>397</v>
      </c>
      <c r="K4764" t="s">
        <v>152</v>
      </c>
      <c r="L4764" t="s">
        <v>1850</v>
      </c>
      <c r="M4764" t="s">
        <v>1911</v>
      </c>
      <c r="P4764" s="31" t="str">
        <f t="shared" si="225"/>
        <v>Ripon Homoeo Hall (Dr. Ripon)</v>
      </c>
    </row>
    <row r="4765" spans="1:16" hidden="1">
      <c r="A4765" t="str">
        <f t="shared" si="223"/>
        <v>66-543</v>
      </c>
      <c r="B4765">
        <f t="shared" si="224"/>
        <v>66</v>
      </c>
      <c r="C4765">
        <v>543</v>
      </c>
      <c r="D4765" t="s">
        <v>17235</v>
      </c>
      <c r="E4765" t="s">
        <v>9640</v>
      </c>
      <c r="F4765">
        <v>13970</v>
      </c>
      <c r="G4765" t="s">
        <v>11778</v>
      </c>
      <c r="H4765">
        <v>1797443162</v>
      </c>
      <c r="I4765" t="s">
        <v>131</v>
      </c>
      <c r="J4765" t="s">
        <v>132</v>
      </c>
      <c r="K4765" t="s">
        <v>133</v>
      </c>
      <c r="L4765" t="s">
        <v>1850</v>
      </c>
      <c r="M4765" t="s">
        <v>1851</v>
      </c>
      <c r="P4765" s="31" t="str">
        <f t="shared" si="225"/>
        <v>Rofiq Homoeo Hall (Dr. Shafiqul Islam)</v>
      </c>
    </row>
    <row r="4766" spans="1:16" hidden="1">
      <c r="A4766" t="str">
        <f t="shared" si="223"/>
        <v>67-543</v>
      </c>
      <c r="B4766">
        <f t="shared" si="224"/>
        <v>67</v>
      </c>
      <c r="C4766">
        <v>543</v>
      </c>
      <c r="D4766" t="s">
        <v>17235</v>
      </c>
      <c r="E4766" t="s">
        <v>17323</v>
      </c>
      <c r="F4766">
        <v>13992</v>
      </c>
      <c r="G4766" t="s">
        <v>1118</v>
      </c>
      <c r="H4766">
        <v>1920371031</v>
      </c>
      <c r="I4766" t="s">
        <v>131</v>
      </c>
      <c r="J4766" t="s">
        <v>397</v>
      </c>
      <c r="K4766" t="s">
        <v>133</v>
      </c>
      <c r="L4766" t="s">
        <v>1850</v>
      </c>
      <c r="M4766" t="s">
        <v>1911</v>
      </c>
      <c r="P4766" s="31" t="str">
        <f t="shared" si="225"/>
        <v>Sanjida Homoeo Hall (Dr. Deloar)</v>
      </c>
    </row>
    <row r="4767" spans="1:16" hidden="1">
      <c r="A4767" t="str">
        <f t="shared" si="223"/>
        <v>68-543</v>
      </c>
      <c r="B4767">
        <f t="shared" si="224"/>
        <v>68</v>
      </c>
      <c r="C4767">
        <v>543</v>
      </c>
      <c r="D4767" t="s">
        <v>17235</v>
      </c>
      <c r="E4767" t="s">
        <v>17315</v>
      </c>
      <c r="F4767">
        <v>13982</v>
      </c>
      <c r="G4767" t="s">
        <v>17316</v>
      </c>
      <c r="H4767">
        <v>1919505346</v>
      </c>
      <c r="I4767" t="s">
        <v>131</v>
      </c>
      <c r="J4767" t="s">
        <v>274</v>
      </c>
      <c r="K4767" t="s">
        <v>133</v>
      </c>
      <c r="L4767" t="s">
        <v>1850</v>
      </c>
      <c r="M4767" t="s">
        <v>1934</v>
      </c>
      <c r="P4767" s="31" t="str">
        <f t="shared" si="225"/>
        <v>Savar Homoeo Hall (Dr. Fazlul Haque)</v>
      </c>
    </row>
    <row r="4768" spans="1:16" hidden="1">
      <c r="A4768" t="str">
        <f t="shared" si="223"/>
        <v>69-543</v>
      </c>
      <c r="B4768">
        <f t="shared" si="224"/>
        <v>69</v>
      </c>
      <c r="C4768">
        <v>543</v>
      </c>
      <c r="D4768" t="s">
        <v>17235</v>
      </c>
      <c r="E4768" t="s">
        <v>17323</v>
      </c>
      <c r="F4768">
        <v>13988</v>
      </c>
      <c r="G4768" t="s">
        <v>17324</v>
      </c>
      <c r="H4768">
        <v>194533465</v>
      </c>
      <c r="I4768" t="s">
        <v>131</v>
      </c>
      <c r="J4768" t="s">
        <v>397</v>
      </c>
      <c r="K4768" t="s">
        <v>152</v>
      </c>
      <c r="L4768" t="s">
        <v>1850</v>
      </c>
      <c r="M4768" t="s">
        <v>1898</v>
      </c>
      <c r="N4768" t="s">
        <v>6486</v>
      </c>
      <c r="P4768" s="31" t="str">
        <f t="shared" si="225"/>
        <v>Sawdia Homoeo Hall (Dr. Deloar)</v>
      </c>
    </row>
    <row r="4769" spans="1:16" hidden="1">
      <c r="A4769" t="str">
        <f t="shared" si="223"/>
        <v>70-543</v>
      </c>
      <c r="B4769">
        <f t="shared" si="224"/>
        <v>70</v>
      </c>
      <c r="C4769">
        <v>543</v>
      </c>
      <c r="D4769" t="s">
        <v>17235</v>
      </c>
      <c r="E4769" t="s">
        <v>1881</v>
      </c>
      <c r="F4769">
        <v>13960</v>
      </c>
      <c r="G4769" t="s">
        <v>196</v>
      </c>
      <c r="H4769">
        <v>171151858</v>
      </c>
      <c r="I4769" t="s">
        <v>131</v>
      </c>
      <c r="J4769" t="s">
        <v>172</v>
      </c>
      <c r="K4769" t="s">
        <v>133</v>
      </c>
      <c r="L4769" t="s">
        <v>1850</v>
      </c>
      <c r="M4769" t="s">
        <v>1882</v>
      </c>
      <c r="N4769" t="s">
        <v>10718</v>
      </c>
      <c r="P4769" s="31" t="str">
        <f t="shared" si="225"/>
        <v>Seba Homoeo Hall (Dr. Selim Miah)</v>
      </c>
    </row>
    <row r="4770" spans="1:16" hidden="1">
      <c r="A4770" t="str">
        <f t="shared" si="223"/>
        <v>71-543</v>
      </c>
      <c r="B4770">
        <f t="shared" si="224"/>
        <v>71</v>
      </c>
      <c r="C4770">
        <v>543</v>
      </c>
      <c r="D4770" t="s">
        <v>17235</v>
      </c>
      <c r="E4770" t="s">
        <v>438</v>
      </c>
      <c r="F4770">
        <v>13934</v>
      </c>
      <c r="G4770" t="s">
        <v>17283</v>
      </c>
      <c r="H4770">
        <v>1709120124</v>
      </c>
      <c r="I4770" t="s">
        <v>131</v>
      </c>
      <c r="J4770" t="s">
        <v>274</v>
      </c>
      <c r="K4770" t="s">
        <v>133</v>
      </c>
      <c r="L4770" t="s">
        <v>1850</v>
      </c>
      <c r="M4770" t="s">
        <v>1864</v>
      </c>
      <c r="P4770" s="31" t="str">
        <f t="shared" si="225"/>
        <v>Shah Rokeya Homoeo Hall (Dr. Belal)</v>
      </c>
    </row>
    <row r="4771" spans="1:16" hidden="1">
      <c r="A4771" t="str">
        <f t="shared" si="223"/>
        <v>72-543</v>
      </c>
      <c r="B4771">
        <f t="shared" si="224"/>
        <v>72</v>
      </c>
      <c r="C4771">
        <v>543</v>
      </c>
      <c r="D4771" t="s">
        <v>17235</v>
      </c>
      <c r="E4771" t="s">
        <v>17279</v>
      </c>
      <c r="F4771">
        <v>13930</v>
      </c>
      <c r="G4771" t="s">
        <v>5157</v>
      </c>
      <c r="H4771">
        <v>1920371031</v>
      </c>
      <c r="I4771" t="s">
        <v>131</v>
      </c>
      <c r="J4771" t="s">
        <v>274</v>
      </c>
      <c r="K4771" t="s">
        <v>133</v>
      </c>
      <c r="L4771" t="s">
        <v>1945</v>
      </c>
      <c r="M4771" t="s">
        <v>1948</v>
      </c>
      <c r="P4771" s="31" t="str">
        <f t="shared" si="225"/>
        <v>Sheba Homoeo Hall (Dr. Jaman)</v>
      </c>
    </row>
    <row r="4772" spans="1:16" hidden="1">
      <c r="A4772" t="str">
        <f t="shared" si="223"/>
        <v>73-543</v>
      </c>
      <c r="B4772">
        <f t="shared" si="224"/>
        <v>73</v>
      </c>
      <c r="C4772">
        <v>543</v>
      </c>
      <c r="D4772" t="s">
        <v>17235</v>
      </c>
      <c r="E4772" t="s">
        <v>17284</v>
      </c>
      <c r="F4772">
        <v>13936</v>
      </c>
      <c r="G4772" t="s">
        <v>17285</v>
      </c>
      <c r="H4772">
        <v>1741254262</v>
      </c>
      <c r="I4772" t="s">
        <v>131</v>
      </c>
      <c r="J4772" t="s">
        <v>274</v>
      </c>
      <c r="K4772" t="s">
        <v>133</v>
      </c>
      <c r="L4772" t="s">
        <v>1850</v>
      </c>
      <c r="M4772" t="s">
        <v>1864</v>
      </c>
      <c r="P4772" s="31" t="str">
        <f t="shared" si="225"/>
        <v>Shefa Pharmecy (Dr. Awal)</v>
      </c>
    </row>
    <row r="4773" spans="1:16" hidden="1">
      <c r="A4773" t="str">
        <f t="shared" si="223"/>
        <v>74-543</v>
      </c>
      <c r="B4773">
        <f t="shared" si="224"/>
        <v>74</v>
      </c>
      <c r="C4773">
        <v>543</v>
      </c>
      <c r="D4773" t="s">
        <v>17235</v>
      </c>
      <c r="E4773" t="s">
        <v>17317</v>
      </c>
      <c r="F4773">
        <v>13983</v>
      </c>
      <c r="G4773" t="s">
        <v>17318</v>
      </c>
      <c r="H4773">
        <v>1711203402</v>
      </c>
      <c r="I4773" t="s">
        <v>131</v>
      </c>
      <c r="J4773" t="s">
        <v>274</v>
      </c>
      <c r="K4773" t="s">
        <v>152</v>
      </c>
      <c r="L4773" t="s">
        <v>1850</v>
      </c>
      <c r="M4773" t="s">
        <v>17282</v>
      </c>
      <c r="P4773" s="31" t="str">
        <f t="shared" si="225"/>
        <v>Shnewaj Homoeo Hall (Dr. Forid Uddin)</v>
      </c>
    </row>
    <row r="4774" spans="1:16" hidden="1">
      <c r="A4774" t="str">
        <f t="shared" si="223"/>
        <v>75-543</v>
      </c>
      <c r="B4774">
        <f t="shared" si="224"/>
        <v>75</v>
      </c>
      <c r="C4774">
        <v>543</v>
      </c>
      <c r="D4774" t="s">
        <v>17235</v>
      </c>
      <c r="E4774" t="s">
        <v>17313</v>
      </c>
      <c r="F4774">
        <v>13979</v>
      </c>
      <c r="G4774" t="s">
        <v>17314</v>
      </c>
      <c r="H4774">
        <v>1627203757</v>
      </c>
      <c r="I4774" t="s">
        <v>131</v>
      </c>
      <c r="J4774" t="s">
        <v>397</v>
      </c>
      <c r="K4774" t="s">
        <v>133</v>
      </c>
      <c r="L4774" t="s">
        <v>1850</v>
      </c>
      <c r="M4774" t="s">
        <v>17311</v>
      </c>
      <c r="P4774" s="31" t="str">
        <f t="shared" si="225"/>
        <v>Shuvo Homoeo Hall (Dr. Nasrin)</v>
      </c>
    </row>
    <row r="4775" spans="1:16" hidden="1">
      <c r="A4775" t="str">
        <f t="shared" si="223"/>
        <v>76-543</v>
      </c>
      <c r="B4775">
        <f t="shared" si="224"/>
        <v>76</v>
      </c>
      <c r="C4775">
        <v>543</v>
      </c>
      <c r="D4775" t="s">
        <v>17235</v>
      </c>
      <c r="E4775" t="s">
        <v>1871</v>
      </c>
      <c r="F4775">
        <v>13965</v>
      </c>
      <c r="G4775" t="s">
        <v>3240</v>
      </c>
      <c r="H4775">
        <v>1987170174</v>
      </c>
      <c r="I4775" t="s">
        <v>131</v>
      </c>
      <c r="J4775" t="s">
        <v>132</v>
      </c>
      <c r="K4775" t="s">
        <v>133</v>
      </c>
      <c r="L4775" t="s">
        <v>1850</v>
      </c>
      <c r="M4775" t="s">
        <v>1851</v>
      </c>
      <c r="P4775" s="31" t="str">
        <f t="shared" si="225"/>
        <v>Shuvo Homoeo Hall (Dr. Shilpi Shaha)</v>
      </c>
    </row>
    <row r="4776" spans="1:16" hidden="1">
      <c r="A4776" t="str">
        <f t="shared" si="223"/>
        <v>77-543</v>
      </c>
      <c r="B4776">
        <f t="shared" si="224"/>
        <v>77</v>
      </c>
      <c r="C4776">
        <v>543</v>
      </c>
      <c r="D4776" t="s">
        <v>17235</v>
      </c>
      <c r="E4776" t="s">
        <v>13633</v>
      </c>
      <c r="F4776">
        <v>13940</v>
      </c>
      <c r="G4776" t="s">
        <v>6191</v>
      </c>
      <c r="H4776">
        <v>1914188835</v>
      </c>
      <c r="I4776" t="s">
        <v>131</v>
      </c>
      <c r="J4776" t="s">
        <v>397</v>
      </c>
      <c r="K4776" t="s">
        <v>138</v>
      </c>
      <c r="L4776" t="s">
        <v>1850</v>
      </c>
      <c r="M4776" t="s">
        <v>13634</v>
      </c>
      <c r="P4776" s="31" t="str">
        <f t="shared" si="225"/>
        <v>Sotota Homoeo Hall (Dr.Shadat Hossen)</v>
      </c>
    </row>
    <row r="4777" spans="1:16" hidden="1">
      <c r="A4777" t="str">
        <f t="shared" si="223"/>
        <v>78-543</v>
      </c>
      <c r="B4777">
        <f t="shared" si="224"/>
        <v>78</v>
      </c>
      <c r="C4777">
        <v>543</v>
      </c>
      <c r="D4777" t="s">
        <v>17235</v>
      </c>
      <c r="E4777" t="s">
        <v>6747</v>
      </c>
      <c r="F4777">
        <v>13933</v>
      </c>
      <c r="G4777" t="s">
        <v>541</v>
      </c>
      <c r="H4777">
        <v>1833928816</v>
      </c>
      <c r="I4777" t="s">
        <v>131</v>
      </c>
      <c r="J4777" t="s">
        <v>274</v>
      </c>
      <c r="K4777" t="s">
        <v>133</v>
      </c>
      <c r="L4777" t="s">
        <v>1945</v>
      </c>
      <c r="M4777" t="s">
        <v>17282</v>
      </c>
      <c r="N4777" t="s">
        <v>10437</v>
      </c>
      <c r="O4777" t="s">
        <v>9723</v>
      </c>
      <c r="P4777" s="31" t="str">
        <f t="shared" si="225"/>
        <v>Sufia Homoeo Hall (Dr. Helena)</v>
      </c>
    </row>
    <row r="4778" spans="1:16" hidden="1">
      <c r="A4778" t="str">
        <f t="shared" si="223"/>
        <v>79-543</v>
      </c>
      <c r="B4778">
        <f t="shared" si="224"/>
        <v>79</v>
      </c>
      <c r="C4778">
        <v>543</v>
      </c>
      <c r="D4778" t="s">
        <v>17235</v>
      </c>
      <c r="E4778" t="s">
        <v>17320</v>
      </c>
      <c r="F4778">
        <v>13986</v>
      </c>
      <c r="G4778" t="s">
        <v>1713</v>
      </c>
      <c r="H4778">
        <v>1917363329</v>
      </c>
      <c r="I4778" t="s">
        <v>131</v>
      </c>
      <c r="J4778" t="s">
        <v>397</v>
      </c>
      <c r="K4778" t="s">
        <v>133</v>
      </c>
      <c r="L4778" t="s">
        <v>1850</v>
      </c>
      <c r="M4778" t="s">
        <v>1911</v>
      </c>
      <c r="P4778" s="31" t="str">
        <f t="shared" si="225"/>
        <v>Sumaiya Homoeo Hall (Dr. Salma)</v>
      </c>
    </row>
    <row r="4779" spans="1:16" hidden="1">
      <c r="A4779" t="str">
        <f t="shared" si="223"/>
        <v>80-543</v>
      </c>
      <c r="B4779">
        <f t="shared" si="224"/>
        <v>80</v>
      </c>
      <c r="C4779">
        <v>543</v>
      </c>
      <c r="D4779" t="s">
        <v>17235</v>
      </c>
      <c r="E4779" t="s">
        <v>17273</v>
      </c>
      <c r="F4779">
        <v>13924</v>
      </c>
      <c r="G4779" t="s">
        <v>17274</v>
      </c>
      <c r="H4779">
        <v>1736535794</v>
      </c>
      <c r="I4779" t="s">
        <v>131</v>
      </c>
      <c r="J4779" t="s">
        <v>306</v>
      </c>
      <c r="K4779" t="s">
        <v>133</v>
      </c>
      <c r="L4779" t="s">
        <v>1850</v>
      </c>
      <c r="M4779" t="s">
        <v>1965</v>
      </c>
      <c r="P4779" s="31" t="str">
        <f t="shared" si="225"/>
        <v>Tanajom Homoeo Hall (Dr. Bodiujjaman)</v>
      </c>
    </row>
    <row r="4780" spans="1:16" hidden="1">
      <c r="A4780" t="str">
        <f t="shared" si="223"/>
        <v>81-543</v>
      </c>
      <c r="B4780">
        <f t="shared" si="224"/>
        <v>81</v>
      </c>
      <c r="C4780">
        <v>543</v>
      </c>
      <c r="D4780" t="s">
        <v>17235</v>
      </c>
      <c r="E4780" t="s">
        <v>17276</v>
      </c>
      <c r="F4780">
        <v>13927</v>
      </c>
      <c r="G4780" t="s">
        <v>17277</v>
      </c>
      <c r="H4780">
        <v>1741354263</v>
      </c>
      <c r="I4780" t="s">
        <v>131</v>
      </c>
      <c r="J4780" t="s">
        <v>306</v>
      </c>
      <c r="K4780" t="s">
        <v>133</v>
      </c>
      <c r="L4780" t="s">
        <v>1850</v>
      </c>
      <c r="M4780" t="s">
        <v>1965</v>
      </c>
      <c r="P4780" s="31" t="str">
        <f t="shared" si="225"/>
        <v>Uttarbongo Homoeo Hall (Dr. Asshraf)</v>
      </c>
    </row>
    <row r="4781" spans="1:16" hidden="1">
      <c r="A4781" t="str">
        <f t="shared" si="223"/>
        <v>1-545</v>
      </c>
      <c r="B4781">
        <f t="shared" si="224"/>
        <v>1</v>
      </c>
      <c r="C4781">
        <v>545</v>
      </c>
      <c r="D4781" t="s">
        <v>18354</v>
      </c>
      <c r="E4781" t="s">
        <v>11284</v>
      </c>
      <c r="F4781">
        <v>13738</v>
      </c>
      <c r="G4781" t="s">
        <v>11612</v>
      </c>
      <c r="H4781">
        <v>1934448288</v>
      </c>
      <c r="I4781">
        <v>0</v>
      </c>
      <c r="J4781" t="s">
        <v>10889</v>
      </c>
      <c r="K4781" t="s">
        <v>138</v>
      </c>
      <c r="L4781" t="s">
        <v>11259</v>
      </c>
      <c r="M4781" t="s">
        <v>11259</v>
      </c>
      <c r="P4781" s="31" t="str">
        <f t="shared" si="225"/>
        <v>Mpo-Lutfor Rahman-Manikgonj (Self Stock)</v>
      </c>
    </row>
    <row r="4782" spans="1:16" hidden="1">
      <c r="A4782" t="str">
        <f t="shared" si="223"/>
        <v>2-545</v>
      </c>
      <c r="B4782">
        <f t="shared" si="224"/>
        <v>2</v>
      </c>
      <c r="C4782">
        <v>545</v>
      </c>
      <c r="D4782" t="s">
        <v>18354</v>
      </c>
      <c r="E4782" t="s">
        <v>17253</v>
      </c>
      <c r="F4782">
        <v>13767</v>
      </c>
      <c r="G4782" t="s">
        <v>11265</v>
      </c>
      <c r="H4782">
        <v>1715247363</v>
      </c>
      <c r="I4782" t="s">
        <v>1311</v>
      </c>
      <c r="J4782" t="s">
        <v>10889</v>
      </c>
      <c r="K4782" t="s">
        <v>152</v>
      </c>
      <c r="L4782" t="s">
        <v>11267</v>
      </c>
      <c r="M4782" t="s">
        <v>11267</v>
      </c>
      <c r="P4782" s="31" t="str">
        <f t="shared" si="225"/>
        <v>Sumaya Homeo Hall (Dr.Habibur Rhaman)</v>
      </c>
    </row>
    <row r="4783" spans="1:16" hidden="1">
      <c r="A4783" t="str">
        <f t="shared" si="223"/>
        <v>1-547</v>
      </c>
      <c r="B4783">
        <f t="shared" si="224"/>
        <v>1</v>
      </c>
      <c r="C4783">
        <v>547</v>
      </c>
      <c r="D4783" t="s">
        <v>17239</v>
      </c>
      <c r="E4783" t="s">
        <v>12679</v>
      </c>
      <c r="F4783">
        <v>13999</v>
      </c>
      <c r="G4783" t="s">
        <v>12680</v>
      </c>
      <c r="H4783">
        <v>1823053565</v>
      </c>
      <c r="I4783" t="s">
        <v>131</v>
      </c>
      <c r="J4783" t="s">
        <v>11352</v>
      </c>
      <c r="K4783" t="s">
        <v>152</v>
      </c>
      <c r="L4783" t="s">
        <v>12661</v>
      </c>
      <c r="M4783" t="s">
        <v>12678</v>
      </c>
      <c r="P4783" s="31" t="str">
        <f t="shared" si="225"/>
        <v>A S Arogga Homeo Hall (Dr:Sobeta Rani Pal)</v>
      </c>
    </row>
    <row r="4784" spans="1:16" hidden="1">
      <c r="A4784" t="str">
        <f t="shared" si="223"/>
        <v>2-547</v>
      </c>
      <c r="B4784">
        <f t="shared" si="224"/>
        <v>2</v>
      </c>
      <c r="C4784">
        <v>547</v>
      </c>
      <c r="D4784" t="s">
        <v>17239</v>
      </c>
      <c r="E4784" t="s">
        <v>15870</v>
      </c>
      <c r="F4784">
        <v>14016</v>
      </c>
      <c r="G4784" t="s">
        <v>15871</v>
      </c>
      <c r="H4784">
        <v>1752329543</v>
      </c>
      <c r="I4784" t="s">
        <v>131</v>
      </c>
      <c r="J4784" t="s">
        <v>11360</v>
      </c>
      <c r="K4784" t="s">
        <v>152</v>
      </c>
      <c r="L4784" t="s">
        <v>2105</v>
      </c>
      <c r="M4784" t="s">
        <v>15872</v>
      </c>
      <c r="P4784" s="31" t="str">
        <f t="shared" si="225"/>
        <v>Abdul Ajij Homoeo Hall (Dr.Md.S.M.Torikul Islam)</v>
      </c>
    </row>
    <row r="4785" spans="1:16" hidden="1">
      <c r="A4785" t="str">
        <f t="shared" si="223"/>
        <v>3-547</v>
      </c>
      <c r="B4785">
        <f t="shared" si="224"/>
        <v>3</v>
      </c>
      <c r="C4785">
        <v>547</v>
      </c>
      <c r="D4785" t="s">
        <v>17239</v>
      </c>
      <c r="E4785" t="s">
        <v>2121</v>
      </c>
      <c r="F4785">
        <v>14048</v>
      </c>
      <c r="G4785" t="s">
        <v>312</v>
      </c>
      <c r="H4785">
        <v>1720307818</v>
      </c>
      <c r="I4785" t="s">
        <v>2119</v>
      </c>
      <c r="J4785" t="s">
        <v>172</v>
      </c>
      <c r="K4785" t="s">
        <v>133</v>
      </c>
      <c r="L4785" t="s">
        <v>2105</v>
      </c>
      <c r="M4785" t="s">
        <v>2122</v>
      </c>
      <c r="P4785" s="31" t="str">
        <f t="shared" si="225"/>
        <v>Adorsho Homoeo Hall (Dr. Kashem)</v>
      </c>
    </row>
    <row r="4786" spans="1:16" hidden="1">
      <c r="A4786" t="str">
        <f t="shared" si="223"/>
        <v>4-547</v>
      </c>
      <c r="B4786">
        <f t="shared" si="224"/>
        <v>4</v>
      </c>
      <c r="C4786">
        <v>547</v>
      </c>
      <c r="D4786" t="s">
        <v>17239</v>
      </c>
      <c r="E4786" t="s">
        <v>2110</v>
      </c>
      <c r="F4786">
        <v>14044</v>
      </c>
      <c r="G4786" t="s">
        <v>2136</v>
      </c>
      <c r="H4786">
        <v>1924654399</v>
      </c>
      <c r="I4786" t="s">
        <v>2104</v>
      </c>
      <c r="J4786" t="s">
        <v>132</v>
      </c>
      <c r="K4786" t="s">
        <v>133</v>
      </c>
      <c r="L4786" t="s">
        <v>2105</v>
      </c>
      <c r="M4786" t="s">
        <v>19103</v>
      </c>
      <c r="P4786" s="31" t="str">
        <f t="shared" si="225"/>
        <v>Al Shefa Homoeo Hall (Afsana)</v>
      </c>
    </row>
    <row r="4787" spans="1:16" hidden="1">
      <c r="A4787" t="str">
        <f t="shared" si="223"/>
        <v>5-547</v>
      </c>
      <c r="B4787">
        <f t="shared" si="224"/>
        <v>5</v>
      </c>
      <c r="C4787">
        <v>547</v>
      </c>
      <c r="D4787" t="s">
        <v>17239</v>
      </c>
      <c r="E4787" t="s">
        <v>2135</v>
      </c>
      <c r="F4787">
        <v>14037</v>
      </c>
      <c r="G4787" t="s">
        <v>2136</v>
      </c>
      <c r="H4787">
        <v>1717165780</v>
      </c>
      <c r="I4787" t="s">
        <v>2119</v>
      </c>
      <c r="J4787" t="s">
        <v>230</v>
      </c>
      <c r="K4787" t="s">
        <v>133</v>
      </c>
      <c r="L4787" t="s">
        <v>62</v>
      </c>
      <c r="M4787" t="s">
        <v>2137</v>
      </c>
      <c r="P4787" s="31" t="str">
        <f t="shared" si="225"/>
        <v>Al Shefa Homoeo Hall (Dr. Masum)</v>
      </c>
    </row>
    <row r="4788" spans="1:16" hidden="1">
      <c r="A4788" t="str">
        <f t="shared" si="223"/>
        <v>6-547</v>
      </c>
      <c r="B4788">
        <f t="shared" si="224"/>
        <v>6</v>
      </c>
      <c r="C4788">
        <v>547</v>
      </c>
      <c r="D4788" t="s">
        <v>17239</v>
      </c>
      <c r="E4788" t="s">
        <v>10529</v>
      </c>
      <c r="F4788">
        <v>14049</v>
      </c>
      <c r="G4788" t="s">
        <v>1288</v>
      </c>
      <c r="H4788">
        <v>1736670897</v>
      </c>
      <c r="I4788" t="s">
        <v>131</v>
      </c>
      <c r="J4788" t="s">
        <v>2596</v>
      </c>
      <c r="K4788" t="s">
        <v>138</v>
      </c>
      <c r="L4788" t="s">
        <v>2105</v>
      </c>
      <c r="M4788" t="s">
        <v>2105</v>
      </c>
      <c r="P4788" s="31" t="str">
        <f t="shared" si="225"/>
        <v>Arif Homoeo Hall (Dr.Mokbul Hosen)</v>
      </c>
    </row>
    <row r="4789" spans="1:16" hidden="1">
      <c r="A4789" t="str">
        <f t="shared" si="223"/>
        <v>7-547</v>
      </c>
      <c r="B4789">
        <f t="shared" si="224"/>
        <v>7</v>
      </c>
      <c r="C4789">
        <v>547</v>
      </c>
      <c r="D4789" t="s">
        <v>17239</v>
      </c>
      <c r="E4789" t="s">
        <v>15867</v>
      </c>
      <c r="F4789">
        <v>13784</v>
      </c>
      <c r="G4789" t="s">
        <v>15868</v>
      </c>
      <c r="H4789">
        <v>1777131919</v>
      </c>
      <c r="I4789" t="s">
        <v>1540</v>
      </c>
      <c r="J4789" t="s">
        <v>9009</v>
      </c>
      <c r="K4789" t="s">
        <v>152</v>
      </c>
      <c r="L4789" t="s">
        <v>12661</v>
      </c>
      <c r="M4789" t="s">
        <v>15869</v>
      </c>
      <c r="P4789" s="31" t="str">
        <f t="shared" si="225"/>
        <v>Arogga Homoeo Nikaton (Dr.Md.Sah Alam)</v>
      </c>
    </row>
    <row r="4790" spans="1:16" hidden="1">
      <c r="A4790" t="str">
        <f t="shared" si="223"/>
        <v>8-547</v>
      </c>
      <c r="B4790">
        <f t="shared" si="224"/>
        <v>8</v>
      </c>
      <c r="C4790">
        <v>547</v>
      </c>
      <c r="D4790" t="s">
        <v>17239</v>
      </c>
      <c r="E4790" t="s">
        <v>12693</v>
      </c>
      <c r="F4790">
        <v>14013</v>
      </c>
      <c r="G4790" t="s">
        <v>12694</v>
      </c>
      <c r="H4790">
        <v>1842022075</v>
      </c>
      <c r="I4790" t="s">
        <v>253</v>
      </c>
      <c r="J4790" t="s">
        <v>10889</v>
      </c>
      <c r="K4790" t="s">
        <v>152</v>
      </c>
      <c r="L4790" t="s">
        <v>12661</v>
      </c>
      <c r="M4790" t="s">
        <v>12692</v>
      </c>
      <c r="P4790" s="31" t="str">
        <f t="shared" si="225"/>
        <v>B A Homeo Farmese (Dr:Md.Babul Aktar)</v>
      </c>
    </row>
    <row r="4791" spans="1:16" hidden="1">
      <c r="A4791" t="str">
        <f t="shared" si="223"/>
        <v>9-547</v>
      </c>
      <c r="B4791">
        <f t="shared" si="224"/>
        <v>9</v>
      </c>
      <c r="C4791">
        <v>547</v>
      </c>
      <c r="D4791" t="s">
        <v>17239</v>
      </c>
      <c r="E4791" t="s">
        <v>15851</v>
      </c>
      <c r="F4791">
        <v>14028</v>
      </c>
      <c r="G4791" t="s">
        <v>15852</v>
      </c>
      <c r="H4791">
        <v>1921461904</v>
      </c>
      <c r="I4791" t="s">
        <v>131</v>
      </c>
      <c r="J4791" t="s">
        <v>10892</v>
      </c>
      <c r="K4791" t="s">
        <v>133</v>
      </c>
      <c r="L4791" t="s">
        <v>2105</v>
      </c>
      <c r="M4791" t="s">
        <v>15853</v>
      </c>
      <c r="P4791" s="31" t="str">
        <f t="shared" si="225"/>
        <v>Bahumukhe Halth Care (Dr.Md.Rabiul Haq)</v>
      </c>
    </row>
    <row r="4792" spans="1:16" hidden="1">
      <c r="A4792" t="str">
        <f t="shared" si="223"/>
        <v>10-547</v>
      </c>
      <c r="B4792">
        <f t="shared" si="224"/>
        <v>10</v>
      </c>
      <c r="C4792">
        <v>547</v>
      </c>
      <c r="D4792" t="s">
        <v>17239</v>
      </c>
      <c r="E4792" t="s">
        <v>2118</v>
      </c>
      <c r="F4792">
        <v>13779</v>
      </c>
      <c r="G4792" t="s">
        <v>1462</v>
      </c>
      <c r="H4792">
        <v>1712020930</v>
      </c>
      <c r="I4792" t="s">
        <v>1311</v>
      </c>
      <c r="J4792" t="s">
        <v>10889</v>
      </c>
      <c r="K4792" t="s">
        <v>133</v>
      </c>
      <c r="L4792" t="s">
        <v>2105</v>
      </c>
      <c r="M4792" t="s">
        <v>2120</v>
      </c>
      <c r="P4792" s="31" t="str">
        <f t="shared" si="225"/>
        <v>Bangladesh Homoeo Hall (Dr. Moazem Hossen)</v>
      </c>
    </row>
    <row r="4793" spans="1:16" hidden="1">
      <c r="A4793" t="str">
        <f t="shared" si="223"/>
        <v>11-547</v>
      </c>
      <c r="B4793">
        <f t="shared" si="224"/>
        <v>11</v>
      </c>
      <c r="C4793">
        <v>547</v>
      </c>
      <c r="D4793" t="s">
        <v>17239</v>
      </c>
      <c r="E4793" t="s">
        <v>10898</v>
      </c>
      <c r="F4793">
        <v>14054</v>
      </c>
      <c r="G4793" t="s">
        <v>10899</v>
      </c>
      <c r="H4793">
        <v>1710563879</v>
      </c>
      <c r="I4793" t="s">
        <v>131</v>
      </c>
      <c r="J4793" t="s">
        <v>10900</v>
      </c>
      <c r="K4793" t="s">
        <v>133</v>
      </c>
      <c r="L4793" t="s">
        <v>2105</v>
      </c>
      <c r="M4793" t="s">
        <v>10897</v>
      </c>
      <c r="P4793" s="31" t="str">
        <f t="shared" si="225"/>
        <v>Bay Bon Homoeo Hall (Dr.Md.Kamrul Hassan)</v>
      </c>
    </row>
    <row r="4794" spans="1:16" hidden="1">
      <c r="A4794" t="str">
        <f t="shared" si="223"/>
        <v>12-547</v>
      </c>
      <c r="B4794">
        <f t="shared" si="224"/>
        <v>12</v>
      </c>
      <c r="C4794">
        <v>547</v>
      </c>
      <c r="D4794" t="s">
        <v>17239</v>
      </c>
      <c r="E4794" t="s">
        <v>12691</v>
      </c>
      <c r="F4794">
        <v>14012</v>
      </c>
      <c r="G4794" t="s">
        <v>2294</v>
      </c>
      <c r="H4794">
        <v>1708537929</v>
      </c>
      <c r="I4794" t="s">
        <v>253</v>
      </c>
      <c r="J4794" t="s">
        <v>10889</v>
      </c>
      <c r="K4794" t="s">
        <v>152</v>
      </c>
      <c r="L4794" t="s">
        <v>12661</v>
      </c>
      <c r="M4794" t="s">
        <v>12692</v>
      </c>
      <c r="P4794" s="31" t="str">
        <f t="shared" si="225"/>
        <v>Bismillah Homeo Hall (Dr:Md.Tajul Islam)</v>
      </c>
    </row>
    <row r="4795" spans="1:16" hidden="1">
      <c r="A4795" t="str">
        <f t="shared" si="223"/>
        <v>13-547</v>
      </c>
      <c r="B4795">
        <f t="shared" si="224"/>
        <v>13</v>
      </c>
      <c r="C4795">
        <v>547</v>
      </c>
      <c r="D4795" t="s">
        <v>17239</v>
      </c>
      <c r="E4795" t="s">
        <v>12684</v>
      </c>
      <c r="F4795">
        <v>14001</v>
      </c>
      <c r="G4795" t="s">
        <v>17332</v>
      </c>
      <c r="H4795">
        <v>1918166391</v>
      </c>
      <c r="I4795" t="s">
        <v>131</v>
      </c>
      <c r="J4795" t="s">
        <v>11360</v>
      </c>
      <c r="K4795" t="s">
        <v>152</v>
      </c>
      <c r="L4795" t="s">
        <v>2105</v>
      </c>
      <c r="M4795" t="s">
        <v>12683</v>
      </c>
      <c r="P4795" s="31" t="str">
        <f t="shared" si="225"/>
        <v>Bismillah Homeo Recharge Center (D4:Md.Humaun Karim)</v>
      </c>
    </row>
    <row r="4796" spans="1:16" hidden="1">
      <c r="A4796" t="str">
        <f t="shared" si="223"/>
        <v>14-547</v>
      </c>
      <c r="B4796">
        <f t="shared" si="224"/>
        <v>14</v>
      </c>
      <c r="C4796">
        <v>547</v>
      </c>
      <c r="D4796" t="s">
        <v>17239</v>
      </c>
      <c r="E4796" t="s">
        <v>15873</v>
      </c>
      <c r="F4796">
        <v>14017</v>
      </c>
      <c r="G4796" t="s">
        <v>460</v>
      </c>
      <c r="H4796">
        <v>1677042591</v>
      </c>
      <c r="I4796" t="s">
        <v>131</v>
      </c>
      <c r="J4796" t="s">
        <v>9009</v>
      </c>
      <c r="K4796" t="s">
        <v>152</v>
      </c>
      <c r="L4796" t="s">
        <v>12661</v>
      </c>
      <c r="M4796" t="s">
        <v>15874</v>
      </c>
      <c r="P4796" s="31" t="str">
        <f t="shared" si="225"/>
        <v>Bismillah Homoeo Hall (Dr.Md.Ekbal Kabir)</v>
      </c>
    </row>
    <row r="4797" spans="1:16" hidden="1">
      <c r="A4797" t="str">
        <f t="shared" si="223"/>
        <v>15-547</v>
      </c>
      <c r="B4797">
        <f t="shared" si="224"/>
        <v>15</v>
      </c>
      <c r="C4797">
        <v>547</v>
      </c>
      <c r="D4797" t="s">
        <v>17239</v>
      </c>
      <c r="E4797" t="s">
        <v>10888</v>
      </c>
      <c r="F4797">
        <v>14061</v>
      </c>
      <c r="G4797" t="s">
        <v>460</v>
      </c>
      <c r="H4797">
        <v>1949896050</v>
      </c>
      <c r="I4797" t="s">
        <v>131</v>
      </c>
      <c r="J4797" t="s">
        <v>10889</v>
      </c>
      <c r="K4797" t="s">
        <v>1315</v>
      </c>
      <c r="L4797" t="s">
        <v>2105</v>
      </c>
      <c r="M4797" t="s">
        <v>10890</v>
      </c>
      <c r="P4797" s="31" t="str">
        <f t="shared" si="225"/>
        <v>Bismillah Homoeo Hall (Dr.Mizan)</v>
      </c>
    </row>
    <row r="4798" spans="1:16" hidden="1">
      <c r="A4798" t="str">
        <f t="shared" si="223"/>
        <v>16-547</v>
      </c>
      <c r="B4798">
        <f t="shared" si="224"/>
        <v>16</v>
      </c>
      <c r="C4798">
        <v>547</v>
      </c>
      <c r="D4798" t="s">
        <v>17239</v>
      </c>
      <c r="E4798" t="s">
        <v>12677</v>
      </c>
      <c r="F4798">
        <v>13782</v>
      </c>
      <c r="G4798" t="s">
        <v>460</v>
      </c>
      <c r="H4798">
        <v>1949896050</v>
      </c>
      <c r="I4798" t="s">
        <v>1311</v>
      </c>
      <c r="J4798" t="s">
        <v>230</v>
      </c>
      <c r="K4798" t="s">
        <v>133</v>
      </c>
      <c r="L4798" t="s">
        <v>12661</v>
      </c>
      <c r="M4798" t="s">
        <v>12678</v>
      </c>
      <c r="P4798" s="31" t="str">
        <f t="shared" si="225"/>
        <v>Bismillah Homoeo Hall (Dr:Md.Mohamaddullah)</v>
      </c>
    </row>
    <row r="4799" spans="1:16" hidden="1">
      <c r="A4799" t="str">
        <f t="shared" si="223"/>
        <v>17-547</v>
      </c>
      <c r="B4799">
        <f t="shared" si="224"/>
        <v>17</v>
      </c>
      <c r="C4799">
        <v>547</v>
      </c>
      <c r="D4799" t="s">
        <v>17239</v>
      </c>
      <c r="E4799" t="s">
        <v>10909</v>
      </c>
      <c r="F4799">
        <v>14058</v>
      </c>
      <c r="G4799" t="s">
        <v>460</v>
      </c>
      <c r="H4799">
        <v>1921022240</v>
      </c>
      <c r="I4799" t="s">
        <v>131</v>
      </c>
      <c r="J4799" t="s">
        <v>10900</v>
      </c>
      <c r="K4799" t="s">
        <v>133</v>
      </c>
      <c r="L4799" t="s">
        <v>2105</v>
      </c>
      <c r="M4799" t="s">
        <v>10906</v>
      </c>
      <c r="P4799" s="31" t="str">
        <f t="shared" si="225"/>
        <v>Bismillah Homoeo Hall (Dr.Md.Shirajul Islam)</v>
      </c>
    </row>
    <row r="4800" spans="1:16" hidden="1">
      <c r="A4800" t="str">
        <f t="shared" si="223"/>
        <v>18-547</v>
      </c>
      <c r="B4800">
        <f t="shared" si="224"/>
        <v>18</v>
      </c>
      <c r="C4800">
        <v>547</v>
      </c>
      <c r="D4800" t="s">
        <v>17239</v>
      </c>
      <c r="E4800" t="s">
        <v>2112</v>
      </c>
      <c r="F4800">
        <v>14045</v>
      </c>
      <c r="G4800" t="s">
        <v>2113</v>
      </c>
      <c r="H4800">
        <v>177436435</v>
      </c>
      <c r="I4800" t="s">
        <v>2104</v>
      </c>
      <c r="J4800" t="s">
        <v>132</v>
      </c>
      <c r="K4800" t="s">
        <v>152</v>
      </c>
      <c r="L4800" t="s">
        <v>2105</v>
      </c>
      <c r="M4800" t="s">
        <v>19104</v>
      </c>
      <c r="P4800" s="31" t="str">
        <f t="shared" si="225"/>
        <v>Boawal Homoeo Hall (Dr. Ekhtiar Hssain)</v>
      </c>
    </row>
    <row r="4801" spans="1:16" hidden="1">
      <c r="A4801" t="str">
        <f t="shared" si="223"/>
        <v>19-547</v>
      </c>
      <c r="B4801">
        <f t="shared" si="224"/>
        <v>19</v>
      </c>
      <c r="C4801">
        <v>547</v>
      </c>
      <c r="D4801" t="s">
        <v>17239</v>
      </c>
      <c r="E4801" t="s">
        <v>17543</v>
      </c>
      <c r="F4801">
        <v>15030</v>
      </c>
      <c r="G4801" t="s">
        <v>17544</v>
      </c>
      <c r="H4801">
        <v>1718157240</v>
      </c>
      <c r="I4801" t="s">
        <v>131</v>
      </c>
      <c r="J4801" t="s">
        <v>10892</v>
      </c>
      <c r="K4801" t="s">
        <v>152</v>
      </c>
      <c r="L4801" t="s">
        <v>17540</v>
      </c>
      <c r="M4801" t="s">
        <v>17540</v>
      </c>
      <c r="P4801" s="31" t="str">
        <f t="shared" si="225"/>
        <v>Borishal Homoeo Hall  (Md :Motur Rahman )</v>
      </c>
    </row>
    <row r="4802" spans="1:16" hidden="1">
      <c r="A4802" t="str">
        <f t="shared" ref="A4802:A4865" si="226">B4802&amp;"-"&amp;C4802</f>
        <v>20-547</v>
      </c>
      <c r="B4802">
        <f t="shared" ref="B4802:B4865" si="227">IF(C4802=C4801,B4801+1,1)</f>
        <v>20</v>
      </c>
      <c r="C4802">
        <v>547</v>
      </c>
      <c r="D4802" t="s">
        <v>17239</v>
      </c>
      <c r="E4802" t="s">
        <v>2124</v>
      </c>
      <c r="F4802">
        <v>14040</v>
      </c>
      <c r="G4802" t="s">
        <v>1145</v>
      </c>
      <c r="H4802">
        <v>1714702415</v>
      </c>
      <c r="I4802" t="s">
        <v>2125</v>
      </c>
      <c r="J4802" t="s">
        <v>397</v>
      </c>
      <c r="K4802" t="s">
        <v>138</v>
      </c>
      <c r="L4802" t="s">
        <v>62</v>
      </c>
      <c r="M4802" t="s">
        <v>2126</v>
      </c>
      <c r="P4802" s="31" t="str">
        <f t="shared" ref="P4802:P4865" si="228">PROPER(G4802&amp;" ("&amp;E4802&amp;")")</f>
        <v>Bristi Homoeo Hall (Dr. Manir Hossain)</v>
      </c>
    </row>
    <row r="4803" spans="1:16" hidden="1">
      <c r="A4803" t="str">
        <f t="shared" si="226"/>
        <v>21-547</v>
      </c>
      <c r="B4803">
        <f t="shared" si="227"/>
        <v>21</v>
      </c>
      <c r="C4803">
        <v>547</v>
      </c>
      <c r="D4803" t="s">
        <v>17239</v>
      </c>
      <c r="E4803" t="s">
        <v>12696</v>
      </c>
      <c r="F4803">
        <v>13783</v>
      </c>
      <c r="G4803" t="s">
        <v>12697</v>
      </c>
      <c r="H4803">
        <v>1918664676</v>
      </c>
      <c r="I4803" t="s">
        <v>1311</v>
      </c>
      <c r="J4803" t="s">
        <v>10889</v>
      </c>
      <c r="K4803" t="s">
        <v>133</v>
      </c>
      <c r="L4803" t="s">
        <v>12661</v>
      </c>
      <c r="M4803" t="s">
        <v>12690</v>
      </c>
      <c r="P4803" s="31" t="str">
        <f t="shared" si="228"/>
        <v>Chadpur Homeo Hall (Dr:Ms.Tahmina Aktar)</v>
      </c>
    </row>
    <row r="4804" spans="1:16" hidden="1">
      <c r="A4804" t="str">
        <f t="shared" si="226"/>
        <v>22-547</v>
      </c>
      <c r="B4804">
        <f t="shared" si="227"/>
        <v>22</v>
      </c>
      <c r="C4804">
        <v>547</v>
      </c>
      <c r="D4804" t="s">
        <v>17239</v>
      </c>
      <c r="E4804" t="s">
        <v>10910</v>
      </c>
      <c r="F4804">
        <v>14059</v>
      </c>
      <c r="G4804" t="s">
        <v>10911</v>
      </c>
      <c r="H4804">
        <v>1931218674</v>
      </c>
      <c r="I4804" t="s">
        <v>131</v>
      </c>
      <c r="J4804" t="s">
        <v>10912</v>
      </c>
      <c r="K4804" t="s">
        <v>133</v>
      </c>
      <c r="L4804" t="s">
        <v>2105</v>
      </c>
      <c r="M4804" t="s">
        <v>10913</v>
      </c>
      <c r="P4804" s="31" t="str">
        <f t="shared" si="228"/>
        <v>Chaudhary Homoeo Hall (Dr.Md.Jahid Chaudhary)</v>
      </c>
    </row>
    <row r="4805" spans="1:16" hidden="1">
      <c r="A4805" t="str">
        <f t="shared" si="226"/>
        <v>23-547</v>
      </c>
      <c r="B4805">
        <f t="shared" si="227"/>
        <v>23</v>
      </c>
      <c r="C4805">
        <v>547</v>
      </c>
      <c r="D4805" t="s">
        <v>17239</v>
      </c>
      <c r="E4805" t="s">
        <v>2123</v>
      </c>
      <c r="F4805">
        <v>14041</v>
      </c>
      <c r="G4805" t="s">
        <v>1267</v>
      </c>
      <c r="H4805">
        <v>1734753610</v>
      </c>
      <c r="I4805" t="s">
        <v>2119</v>
      </c>
      <c r="J4805" t="s">
        <v>172</v>
      </c>
      <c r="K4805" t="s">
        <v>133</v>
      </c>
      <c r="L4805" t="s">
        <v>2105</v>
      </c>
      <c r="M4805" t="s">
        <v>2122</v>
      </c>
      <c r="P4805" s="31" t="str">
        <f t="shared" si="228"/>
        <v>City Homoeo Hall (Dr. Din Mohsrad)</v>
      </c>
    </row>
    <row r="4806" spans="1:16" hidden="1">
      <c r="A4806" t="str">
        <f t="shared" si="226"/>
        <v>24-547</v>
      </c>
      <c r="B4806">
        <f t="shared" si="227"/>
        <v>24</v>
      </c>
      <c r="C4806">
        <v>547</v>
      </c>
      <c r="D4806" t="s">
        <v>17239</v>
      </c>
      <c r="E4806" t="s">
        <v>10531</v>
      </c>
      <c r="F4806">
        <v>14051</v>
      </c>
      <c r="G4806" t="s">
        <v>10532</v>
      </c>
      <c r="H4806">
        <v>1923717098</v>
      </c>
      <c r="I4806" t="s">
        <v>131</v>
      </c>
      <c r="J4806" t="s">
        <v>2596</v>
      </c>
      <c r="K4806" t="s">
        <v>152</v>
      </c>
      <c r="L4806" t="s">
        <v>2105</v>
      </c>
      <c r="M4806" t="s">
        <v>2105</v>
      </c>
      <c r="P4806" s="31" t="str">
        <f t="shared" si="228"/>
        <v>Classical Homoeo Hall (Dr.Almgir)</v>
      </c>
    </row>
    <row r="4807" spans="1:16" hidden="1">
      <c r="A4807" t="str">
        <f t="shared" si="226"/>
        <v>25-547</v>
      </c>
      <c r="B4807">
        <f t="shared" si="227"/>
        <v>25</v>
      </c>
      <c r="C4807">
        <v>547</v>
      </c>
      <c r="D4807" t="s">
        <v>17239</v>
      </c>
      <c r="E4807" t="s">
        <v>2116</v>
      </c>
      <c r="F4807">
        <v>14047</v>
      </c>
      <c r="G4807" t="s">
        <v>2117</v>
      </c>
      <c r="H4807">
        <v>171259298</v>
      </c>
      <c r="I4807" t="s">
        <v>2104</v>
      </c>
      <c r="J4807" t="s">
        <v>132</v>
      </c>
      <c r="K4807" t="s">
        <v>133</v>
      </c>
      <c r="L4807" t="s">
        <v>2105</v>
      </c>
      <c r="M4807" t="s">
        <v>19105</v>
      </c>
      <c r="P4807" s="31" t="str">
        <f t="shared" si="228"/>
        <v>Dea Homoeo Hall (Dr. Hasem)</v>
      </c>
    </row>
    <row r="4808" spans="1:16" hidden="1">
      <c r="A4808" t="str">
        <f t="shared" si="226"/>
        <v>26-547</v>
      </c>
      <c r="B4808">
        <f t="shared" si="227"/>
        <v>26</v>
      </c>
      <c r="C4808">
        <v>547</v>
      </c>
      <c r="D4808" t="s">
        <v>17239</v>
      </c>
      <c r="E4808" t="s">
        <v>2141</v>
      </c>
      <c r="F4808">
        <v>14039</v>
      </c>
      <c r="G4808" t="s">
        <v>2142</v>
      </c>
      <c r="H4808">
        <v>173806692</v>
      </c>
      <c r="I4808" t="s">
        <v>2119</v>
      </c>
      <c r="J4808" t="s">
        <v>230</v>
      </c>
      <c r="K4808" t="s">
        <v>133</v>
      </c>
      <c r="L4808" t="s">
        <v>62</v>
      </c>
      <c r="M4808" t="s">
        <v>2143</v>
      </c>
      <c r="P4808" s="31" t="str">
        <f t="shared" si="228"/>
        <v>Dhaka Homeo Hall (Dr. Shamim)</v>
      </c>
    </row>
    <row r="4809" spans="1:16" hidden="1">
      <c r="A4809" t="str">
        <f t="shared" si="226"/>
        <v>27-547</v>
      </c>
      <c r="B4809">
        <f t="shared" si="227"/>
        <v>27</v>
      </c>
      <c r="C4809">
        <v>547</v>
      </c>
      <c r="D4809" t="s">
        <v>17239</v>
      </c>
      <c r="E4809" t="s">
        <v>15883</v>
      </c>
      <c r="F4809">
        <v>14031</v>
      </c>
      <c r="G4809" t="s">
        <v>17334</v>
      </c>
      <c r="H4809">
        <v>1771549006</v>
      </c>
      <c r="I4809" t="s">
        <v>131</v>
      </c>
      <c r="J4809" t="s">
        <v>10912</v>
      </c>
      <c r="K4809" t="s">
        <v>152</v>
      </c>
      <c r="L4809" t="s">
        <v>12661</v>
      </c>
      <c r="M4809" t="s">
        <v>15874</v>
      </c>
      <c r="P4809" s="31" t="str">
        <f t="shared" si="228"/>
        <v>Faruk Momeopethek Medical Hall (Dr.Md.Faruk Hosen)</v>
      </c>
    </row>
    <row r="4810" spans="1:16" hidden="1">
      <c r="A4810" t="str">
        <f t="shared" si="226"/>
        <v>28-547</v>
      </c>
      <c r="B4810">
        <f t="shared" si="227"/>
        <v>28</v>
      </c>
      <c r="C4810">
        <v>547</v>
      </c>
      <c r="D4810" t="s">
        <v>17239</v>
      </c>
      <c r="E4810" t="s">
        <v>10916</v>
      </c>
      <c r="F4810">
        <v>13996</v>
      </c>
      <c r="G4810" t="s">
        <v>17331</v>
      </c>
      <c r="H4810">
        <v>1670686833</v>
      </c>
      <c r="I4810" t="s">
        <v>131</v>
      </c>
      <c r="J4810" t="s">
        <v>9009</v>
      </c>
      <c r="K4810" t="s">
        <v>133</v>
      </c>
      <c r="L4810" t="s">
        <v>10918</v>
      </c>
      <c r="M4810" t="s">
        <v>10913</v>
      </c>
      <c r="P4810" s="31" t="str">
        <f t="shared" si="228"/>
        <v>G.S Heath (Dr.Md.Abdul Roub)</v>
      </c>
    </row>
    <row r="4811" spans="1:16" hidden="1">
      <c r="A4811" t="str">
        <f t="shared" si="226"/>
        <v>29-547</v>
      </c>
      <c r="B4811">
        <f t="shared" si="227"/>
        <v>29</v>
      </c>
      <c r="C4811">
        <v>547</v>
      </c>
      <c r="D4811" t="s">
        <v>17239</v>
      </c>
      <c r="E4811" t="s">
        <v>2131</v>
      </c>
      <c r="F4811">
        <v>14035</v>
      </c>
      <c r="G4811" t="s">
        <v>2132</v>
      </c>
      <c r="H4811">
        <v>1714425185</v>
      </c>
      <c r="I4811" t="s">
        <v>2119</v>
      </c>
      <c r="J4811" t="s">
        <v>397</v>
      </c>
      <c r="K4811" t="s">
        <v>152</v>
      </c>
      <c r="L4811" t="s">
        <v>62</v>
      </c>
      <c r="M4811" t="s">
        <v>2126</v>
      </c>
      <c r="P4811" s="31" t="str">
        <f t="shared" si="228"/>
        <v>German Homoeo Hall (Dr. Aminul)</v>
      </c>
    </row>
    <row r="4812" spans="1:16" hidden="1">
      <c r="A4812" t="str">
        <f t="shared" si="226"/>
        <v>30-547</v>
      </c>
      <c r="B4812">
        <f t="shared" si="227"/>
        <v>30</v>
      </c>
      <c r="C4812">
        <v>547</v>
      </c>
      <c r="D4812" t="s">
        <v>17239</v>
      </c>
      <c r="E4812" t="s">
        <v>10877</v>
      </c>
      <c r="F4812">
        <v>14065</v>
      </c>
      <c r="G4812" t="s">
        <v>10878</v>
      </c>
      <c r="H4812">
        <v>1914858755</v>
      </c>
      <c r="I4812" t="s">
        <v>131</v>
      </c>
      <c r="J4812" t="s">
        <v>132</v>
      </c>
      <c r="K4812" t="s">
        <v>133</v>
      </c>
      <c r="L4812" t="s">
        <v>10873</v>
      </c>
      <c r="M4812" t="s">
        <v>17257</v>
      </c>
      <c r="P4812" s="31" t="str">
        <f t="shared" si="228"/>
        <v>Gibon Homoeo Hall (Dr.Julfikar Haydar)</v>
      </c>
    </row>
    <row r="4813" spans="1:16" hidden="1">
      <c r="A4813" t="str">
        <f t="shared" si="226"/>
        <v>31-547</v>
      </c>
      <c r="B4813">
        <f t="shared" si="227"/>
        <v>31</v>
      </c>
      <c r="C4813">
        <v>547</v>
      </c>
      <c r="D4813" t="s">
        <v>17239</v>
      </c>
      <c r="E4813" t="s">
        <v>10533</v>
      </c>
      <c r="F4813">
        <v>13780</v>
      </c>
      <c r="G4813" t="s">
        <v>10534</v>
      </c>
      <c r="H4813">
        <v>1944304819</v>
      </c>
      <c r="I4813" t="s">
        <v>1311</v>
      </c>
      <c r="J4813" t="s">
        <v>10889</v>
      </c>
      <c r="K4813" t="s">
        <v>133</v>
      </c>
      <c r="L4813" t="s">
        <v>2105</v>
      </c>
      <c r="M4813" t="s">
        <v>2105</v>
      </c>
      <c r="P4813" s="31" t="str">
        <f t="shared" si="228"/>
        <v>Hyder Homoeo Hall (Dr.Hyder Ali)</v>
      </c>
    </row>
    <row r="4814" spans="1:16" hidden="1">
      <c r="A4814" t="str">
        <f t="shared" si="226"/>
        <v>32-547</v>
      </c>
      <c r="B4814">
        <f t="shared" si="227"/>
        <v>32</v>
      </c>
      <c r="C4814">
        <v>547</v>
      </c>
      <c r="D4814" t="s">
        <v>17239</v>
      </c>
      <c r="E4814" t="s">
        <v>17335</v>
      </c>
      <c r="F4814">
        <v>14053</v>
      </c>
      <c r="G4814" t="s">
        <v>7740</v>
      </c>
      <c r="H4814">
        <v>1923309141</v>
      </c>
      <c r="I4814" t="s">
        <v>131</v>
      </c>
      <c r="J4814" t="s">
        <v>10895</v>
      </c>
      <c r="K4814" t="s">
        <v>152</v>
      </c>
      <c r="L4814" t="s">
        <v>2105</v>
      </c>
      <c r="M4814" t="s">
        <v>10897</v>
      </c>
      <c r="P4814" s="31" t="str">
        <f t="shared" si="228"/>
        <v>Jahid Homoeo Hall (Dr.Md.Faruk Ahmmed)</v>
      </c>
    </row>
    <row r="4815" spans="1:16" hidden="1">
      <c r="A4815" t="str">
        <f t="shared" si="226"/>
        <v>33-547</v>
      </c>
      <c r="B4815">
        <f t="shared" si="227"/>
        <v>33</v>
      </c>
      <c r="C4815">
        <v>547</v>
      </c>
      <c r="D4815" t="s">
        <v>17239</v>
      </c>
      <c r="E4815" t="s">
        <v>2109</v>
      </c>
      <c r="F4815">
        <v>14043</v>
      </c>
      <c r="G4815" t="s">
        <v>575</v>
      </c>
      <c r="H4815">
        <v>0</v>
      </c>
      <c r="I4815" t="s">
        <v>2104</v>
      </c>
      <c r="J4815" t="s">
        <v>132</v>
      </c>
      <c r="K4815" t="s">
        <v>152</v>
      </c>
      <c r="L4815" t="s">
        <v>2105</v>
      </c>
      <c r="M4815" t="s">
        <v>19106</v>
      </c>
      <c r="P4815" s="31" t="str">
        <f t="shared" si="228"/>
        <v>Jaman Homoeo Hall (Dr. Mukbul Hossain)</v>
      </c>
    </row>
    <row r="4816" spans="1:16" hidden="1">
      <c r="A4816" t="str">
        <f t="shared" si="226"/>
        <v>34-547</v>
      </c>
      <c r="B4816">
        <f t="shared" si="227"/>
        <v>34</v>
      </c>
      <c r="C4816">
        <v>547</v>
      </c>
      <c r="D4816" t="s">
        <v>17239</v>
      </c>
      <c r="E4816" t="s">
        <v>15877</v>
      </c>
      <c r="F4816">
        <v>14019</v>
      </c>
      <c r="G4816" t="s">
        <v>10928</v>
      </c>
      <c r="H4816">
        <v>1719340499</v>
      </c>
      <c r="I4816" t="s">
        <v>253</v>
      </c>
      <c r="J4816" t="s">
        <v>9009</v>
      </c>
      <c r="K4816" t="s">
        <v>152</v>
      </c>
      <c r="L4816" t="s">
        <v>12661</v>
      </c>
      <c r="M4816" t="s">
        <v>15878</v>
      </c>
      <c r="P4816" s="31" t="str">
        <f t="shared" si="228"/>
        <v>Janokollan Homoeo Hall (Dr.Md.Mahedi Hasan)</v>
      </c>
    </row>
    <row r="4817" spans="1:16" hidden="1">
      <c r="A4817" t="str">
        <f t="shared" si="226"/>
        <v>35-547</v>
      </c>
      <c r="B4817">
        <f t="shared" si="227"/>
        <v>35</v>
      </c>
      <c r="C4817">
        <v>547</v>
      </c>
      <c r="D4817" t="s">
        <v>17239</v>
      </c>
      <c r="E4817" t="s">
        <v>10927</v>
      </c>
      <c r="F4817">
        <v>13778</v>
      </c>
      <c r="G4817" t="s">
        <v>10928</v>
      </c>
      <c r="H4817">
        <v>1912041030</v>
      </c>
      <c r="I4817" t="s">
        <v>1311</v>
      </c>
      <c r="J4817" t="s">
        <v>10889</v>
      </c>
      <c r="K4817" t="s">
        <v>133</v>
      </c>
      <c r="L4817" t="s">
        <v>2105</v>
      </c>
      <c r="M4817" t="s">
        <v>17257</v>
      </c>
      <c r="P4817" s="31" t="str">
        <f t="shared" si="228"/>
        <v>Janokollan Homoeo Hall (Dr.Md.Ariful Islam)</v>
      </c>
    </row>
    <row r="4818" spans="1:16" hidden="1">
      <c r="A4818" t="str">
        <f t="shared" si="226"/>
        <v>36-547</v>
      </c>
      <c r="B4818">
        <f t="shared" si="227"/>
        <v>36</v>
      </c>
      <c r="C4818">
        <v>547</v>
      </c>
      <c r="D4818" t="s">
        <v>17239</v>
      </c>
      <c r="E4818" t="s">
        <v>17538</v>
      </c>
      <c r="F4818">
        <v>15028</v>
      </c>
      <c r="G4818" t="s">
        <v>17539</v>
      </c>
      <c r="H4818">
        <v>1911721732</v>
      </c>
      <c r="I4818" t="s">
        <v>131</v>
      </c>
      <c r="J4818" t="s">
        <v>9009</v>
      </c>
      <c r="K4818" t="s">
        <v>152</v>
      </c>
      <c r="L4818" t="s">
        <v>17540</v>
      </c>
      <c r="M4818" t="s">
        <v>17540</v>
      </c>
      <c r="P4818" s="31" t="str">
        <f t="shared" si="228"/>
        <v>Jonaki Homio Holl  (Dr:Md:Mohsin )</v>
      </c>
    </row>
    <row r="4819" spans="1:16" hidden="1">
      <c r="A4819" t="str">
        <f t="shared" si="226"/>
        <v>37-547</v>
      </c>
      <c r="B4819">
        <f t="shared" si="227"/>
        <v>37</v>
      </c>
      <c r="C4819">
        <v>547</v>
      </c>
      <c r="D4819" t="s">
        <v>17239</v>
      </c>
      <c r="E4819" t="s">
        <v>10919</v>
      </c>
      <c r="F4819">
        <v>14006</v>
      </c>
      <c r="G4819" t="s">
        <v>10920</v>
      </c>
      <c r="H4819">
        <v>1753889993</v>
      </c>
      <c r="I4819" t="s">
        <v>131</v>
      </c>
      <c r="J4819" t="s">
        <v>10912</v>
      </c>
      <c r="K4819" t="s">
        <v>133</v>
      </c>
      <c r="L4819" t="s">
        <v>2105</v>
      </c>
      <c r="M4819" t="s">
        <v>10921</v>
      </c>
      <c r="P4819" s="31" t="str">
        <f t="shared" si="228"/>
        <v>Kapashiy Homoeo Hall (Dr.Md.Jafrul Islam)</v>
      </c>
    </row>
    <row r="4820" spans="1:16" hidden="1">
      <c r="A4820" t="str">
        <f t="shared" si="226"/>
        <v>38-547</v>
      </c>
      <c r="B4820">
        <f t="shared" si="227"/>
        <v>38</v>
      </c>
      <c r="C4820">
        <v>547</v>
      </c>
      <c r="D4820" t="s">
        <v>17239</v>
      </c>
      <c r="E4820" t="s">
        <v>10893</v>
      </c>
      <c r="F4820">
        <v>14052</v>
      </c>
      <c r="G4820" t="s">
        <v>10894</v>
      </c>
      <c r="H4820">
        <v>1819491525</v>
      </c>
      <c r="I4820" t="s">
        <v>131</v>
      </c>
      <c r="J4820" t="s">
        <v>10895</v>
      </c>
      <c r="K4820" t="s">
        <v>152</v>
      </c>
      <c r="L4820" t="s">
        <v>2105</v>
      </c>
      <c r="M4820" t="s">
        <v>5999</v>
      </c>
      <c r="P4820" s="31" t="str">
        <f t="shared" si="228"/>
        <v>Kaya Homoeo Hall (Dr.Md.Abul Kalam)</v>
      </c>
    </row>
    <row r="4821" spans="1:16" hidden="1">
      <c r="A4821" t="str">
        <f t="shared" si="226"/>
        <v>39-547</v>
      </c>
      <c r="B4821">
        <f t="shared" si="227"/>
        <v>39</v>
      </c>
      <c r="C4821">
        <v>547</v>
      </c>
      <c r="D4821" t="s">
        <v>17239</v>
      </c>
      <c r="E4821" t="s">
        <v>12700</v>
      </c>
      <c r="F4821">
        <v>14025</v>
      </c>
      <c r="G4821" t="s">
        <v>1489</v>
      </c>
      <c r="H4821">
        <v>1714404499</v>
      </c>
      <c r="I4821" t="s">
        <v>253</v>
      </c>
      <c r="J4821" t="s">
        <v>11360</v>
      </c>
      <c r="K4821" t="s">
        <v>133</v>
      </c>
      <c r="L4821" t="s">
        <v>2105</v>
      </c>
      <c r="M4821" t="s">
        <v>12687</v>
      </c>
      <c r="P4821" s="31" t="str">
        <f t="shared" si="228"/>
        <v>Khan Homeo Hall (Dr:Md.Badsa Khan)</v>
      </c>
    </row>
    <row r="4822" spans="1:16" hidden="1">
      <c r="A4822" t="str">
        <f t="shared" si="226"/>
        <v>40-547</v>
      </c>
      <c r="B4822">
        <f t="shared" si="227"/>
        <v>40</v>
      </c>
      <c r="C4822">
        <v>547</v>
      </c>
      <c r="D4822" t="s">
        <v>17239</v>
      </c>
      <c r="E4822" t="s">
        <v>15845</v>
      </c>
      <c r="F4822">
        <v>14026</v>
      </c>
      <c r="G4822" t="s">
        <v>15846</v>
      </c>
      <c r="H4822">
        <v>1775048012</v>
      </c>
      <c r="I4822" t="s">
        <v>131</v>
      </c>
      <c r="J4822" t="s">
        <v>230</v>
      </c>
      <c r="K4822" t="s">
        <v>152</v>
      </c>
      <c r="L4822" t="s">
        <v>2105</v>
      </c>
      <c r="M4822" t="s">
        <v>15847</v>
      </c>
      <c r="P4822" s="31" t="str">
        <f t="shared" si="228"/>
        <v>Khatune Gannat Momoeo Hall (Dr.Md.Anam)</v>
      </c>
    </row>
    <row r="4823" spans="1:16" hidden="1">
      <c r="A4823" t="str">
        <f t="shared" si="226"/>
        <v>41-547</v>
      </c>
      <c r="B4823">
        <f t="shared" si="227"/>
        <v>41</v>
      </c>
      <c r="C4823">
        <v>547</v>
      </c>
      <c r="D4823" t="s">
        <v>17239</v>
      </c>
      <c r="E4823" t="s">
        <v>15848</v>
      </c>
      <c r="F4823">
        <v>14027</v>
      </c>
      <c r="G4823" t="s">
        <v>15849</v>
      </c>
      <c r="H4823">
        <v>1989707996</v>
      </c>
      <c r="I4823" t="s">
        <v>131</v>
      </c>
      <c r="J4823" t="s">
        <v>172</v>
      </c>
      <c r="K4823" t="s">
        <v>152</v>
      </c>
      <c r="L4823" t="s">
        <v>12661</v>
      </c>
      <c r="M4823" t="s">
        <v>15850</v>
      </c>
      <c r="P4823" s="31" t="str">
        <f t="shared" si="228"/>
        <v>Khayar Banagi Homoeo Hall (Md.Abul Khayar)</v>
      </c>
    </row>
    <row r="4824" spans="1:16" hidden="1">
      <c r="A4824" t="str">
        <f t="shared" si="226"/>
        <v>42-547</v>
      </c>
      <c r="B4824">
        <f t="shared" si="227"/>
        <v>42</v>
      </c>
      <c r="C4824">
        <v>547</v>
      </c>
      <c r="D4824" t="s">
        <v>17239</v>
      </c>
      <c r="E4824" t="s">
        <v>10904</v>
      </c>
      <c r="F4824">
        <v>14056</v>
      </c>
      <c r="G4824" t="s">
        <v>10905</v>
      </c>
      <c r="H4824">
        <v>1705504423</v>
      </c>
      <c r="I4824" t="s">
        <v>131</v>
      </c>
      <c r="J4824" t="s">
        <v>10900</v>
      </c>
      <c r="K4824" t="s">
        <v>133</v>
      </c>
      <c r="L4824" t="s">
        <v>2105</v>
      </c>
      <c r="M4824" t="s">
        <v>10906</v>
      </c>
      <c r="P4824" s="31" t="str">
        <f t="shared" si="228"/>
        <v>Lamim Homoeo Hall (Dr.M.Lina Khatun)</v>
      </c>
    </row>
    <row r="4825" spans="1:16" hidden="1">
      <c r="A4825" t="str">
        <f t="shared" si="226"/>
        <v>43-547</v>
      </c>
      <c r="B4825">
        <f t="shared" si="227"/>
        <v>43</v>
      </c>
      <c r="C4825">
        <v>547</v>
      </c>
      <c r="D4825" t="s">
        <v>17239</v>
      </c>
      <c r="E4825" t="s">
        <v>12666</v>
      </c>
      <c r="F4825">
        <v>14005</v>
      </c>
      <c r="G4825" t="s">
        <v>17333</v>
      </c>
      <c r="H4825">
        <v>1911190278</v>
      </c>
      <c r="I4825" t="s">
        <v>253</v>
      </c>
      <c r="J4825" t="s">
        <v>10889</v>
      </c>
      <c r="K4825" t="s">
        <v>1315</v>
      </c>
      <c r="L4825" t="s">
        <v>12661</v>
      </c>
      <c r="M4825" t="s">
        <v>12668</v>
      </c>
      <c r="P4825" s="31" t="str">
        <f t="shared" si="228"/>
        <v>Ma Baba Homeo Medical Center (Dr:Md.Aslam Uddin)</v>
      </c>
    </row>
    <row r="4826" spans="1:16" hidden="1">
      <c r="A4826" t="str">
        <f t="shared" si="226"/>
        <v>44-547</v>
      </c>
      <c r="B4826">
        <f t="shared" si="227"/>
        <v>44</v>
      </c>
      <c r="C4826">
        <v>547</v>
      </c>
      <c r="D4826" t="s">
        <v>17239</v>
      </c>
      <c r="E4826" t="s">
        <v>10929</v>
      </c>
      <c r="F4826">
        <v>14009</v>
      </c>
      <c r="G4826" t="s">
        <v>3840</v>
      </c>
      <c r="H4826">
        <v>1673803171</v>
      </c>
      <c r="I4826" t="s">
        <v>131</v>
      </c>
      <c r="J4826" t="s">
        <v>10895</v>
      </c>
      <c r="K4826" t="s">
        <v>152</v>
      </c>
      <c r="L4826" t="s">
        <v>2105</v>
      </c>
      <c r="M4826" t="s">
        <v>10930</v>
      </c>
      <c r="P4826" s="31" t="str">
        <f t="shared" si="228"/>
        <v>Ma Baba Homoeo Hall (Dr.Md.Samsujjaman)</v>
      </c>
    </row>
    <row r="4827" spans="1:16" hidden="1">
      <c r="A4827" t="str">
        <f t="shared" si="226"/>
        <v>45-547</v>
      </c>
      <c r="B4827">
        <f t="shared" si="227"/>
        <v>45</v>
      </c>
      <c r="C4827">
        <v>547</v>
      </c>
      <c r="D4827" t="s">
        <v>17239</v>
      </c>
      <c r="E4827" t="s">
        <v>15854</v>
      </c>
      <c r="F4827">
        <v>14029</v>
      </c>
      <c r="G4827" t="s">
        <v>15855</v>
      </c>
      <c r="H4827">
        <v>1673801371</v>
      </c>
      <c r="I4827" t="s">
        <v>131</v>
      </c>
      <c r="J4827" t="s">
        <v>10889</v>
      </c>
      <c r="K4827" t="s">
        <v>152</v>
      </c>
      <c r="L4827" t="s">
        <v>12661</v>
      </c>
      <c r="M4827" t="s">
        <v>15856</v>
      </c>
      <c r="P4827" s="31" t="str">
        <f t="shared" si="228"/>
        <v>Ma Babar Ashirbad Homeo Hall (Dr.Md.Samsujjaman)</v>
      </c>
    </row>
    <row r="4828" spans="1:16" hidden="1">
      <c r="A4828" t="str">
        <f t="shared" si="226"/>
        <v>46-547</v>
      </c>
      <c r="B4828">
        <f t="shared" si="227"/>
        <v>46</v>
      </c>
      <c r="C4828">
        <v>547</v>
      </c>
      <c r="D4828" t="s">
        <v>17239</v>
      </c>
      <c r="E4828" t="s">
        <v>2133</v>
      </c>
      <c r="F4828">
        <v>14036</v>
      </c>
      <c r="G4828" t="s">
        <v>2134</v>
      </c>
      <c r="H4828">
        <v>1770174425</v>
      </c>
      <c r="I4828" t="s">
        <v>2119</v>
      </c>
      <c r="J4828" t="s">
        <v>397</v>
      </c>
      <c r="K4828" t="s">
        <v>133</v>
      </c>
      <c r="L4828" t="s">
        <v>62</v>
      </c>
      <c r="M4828" t="s">
        <v>2126</v>
      </c>
      <c r="P4828" s="31" t="str">
        <f t="shared" si="228"/>
        <v>Mahmud Homoeo Hall (Dr. Bacchu Miah)</v>
      </c>
    </row>
    <row r="4829" spans="1:16" hidden="1">
      <c r="A4829" t="str">
        <f t="shared" si="226"/>
        <v>47-547</v>
      </c>
      <c r="B4829">
        <f t="shared" si="227"/>
        <v>47</v>
      </c>
      <c r="C4829">
        <v>547</v>
      </c>
      <c r="D4829" t="s">
        <v>17239</v>
      </c>
      <c r="E4829" t="s">
        <v>15862</v>
      </c>
      <c r="F4829">
        <v>14022</v>
      </c>
      <c r="G4829" t="s">
        <v>15863</v>
      </c>
      <c r="H4829">
        <v>1711271336</v>
      </c>
      <c r="I4829" t="s">
        <v>131</v>
      </c>
      <c r="J4829" t="s">
        <v>9009</v>
      </c>
      <c r="K4829" t="s">
        <v>152</v>
      </c>
      <c r="L4829" t="s">
        <v>12661</v>
      </c>
      <c r="M4829" t="s">
        <v>12662</v>
      </c>
      <c r="P4829" s="31" t="str">
        <f t="shared" si="228"/>
        <v>Mamotag Homoeo Hall (Dr.Md.Aminul Islam)</v>
      </c>
    </row>
    <row r="4830" spans="1:16" hidden="1">
      <c r="A4830" t="str">
        <f t="shared" si="226"/>
        <v>48-547</v>
      </c>
      <c r="B4830">
        <f t="shared" si="227"/>
        <v>48</v>
      </c>
      <c r="C4830">
        <v>547</v>
      </c>
      <c r="D4830" t="s">
        <v>17239</v>
      </c>
      <c r="E4830" t="s">
        <v>15857</v>
      </c>
      <c r="F4830">
        <v>14030</v>
      </c>
      <c r="G4830" t="s">
        <v>12492</v>
      </c>
      <c r="H4830">
        <v>1727434765</v>
      </c>
      <c r="I4830" t="s">
        <v>131</v>
      </c>
      <c r="J4830" t="s">
        <v>11360</v>
      </c>
      <c r="K4830" t="s">
        <v>138</v>
      </c>
      <c r="L4830" t="s">
        <v>10873</v>
      </c>
      <c r="M4830" t="s">
        <v>15858</v>
      </c>
      <c r="P4830" s="31" t="str">
        <f t="shared" si="228"/>
        <v>Mastar Homoeo Hall (Dr.Md.Chadekujjaman)</v>
      </c>
    </row>
    <row r="4831" spans="1:16" hidden="1">
      <c r="A4831" t="str">
        <f t="shared" si="226"/>
        <v>49-547</v>
      </c>
      <c r="B4831">
        <f t="shared" si="227"/>
        <v>49</v>
      </c>
      <c r="C4831">
        <v>547</v>
      </c>
      <c r="D4831" t="s">
        <v>17239</v>
      </c>
      <c r="E4831" t="s">
        <v>2130</v>
      </c>
      <c r="F4831">
        <v>14034</v>
      </c>
      <c r="G4831" t="s">
        <v>210</v>
      </c>
      <c r="H4831">
        <v>1713531300</v>
      </c>
      <c r="I4831" t="s">
        <v>2119</v>
      </c>
      <c r="J4831" t="s">
        <v>397</v>
      </c>
      <c r="K4831" t="s">
        <v>133</v>
      </c>
      <c r="L4831" t="s">
        <v>62</v>
      </c>
      <c r="M4831" t="s">
        <v>2126</v>
      </c>
      <c r="P4831" s="31" t="str">
        <f t="shared" si="228"/>
        <v>Master Homoeo Hall (Dr. Mahmud)</v>
      </c>
    </row>
    <row r="4832" spans="1:16" hidden="1">
      <c r="A4832" t="str">
        <f t="shared" si="226"/>
        <v>50-547</v>
      </c>
      <c r="B4832">
        <f t="shared" si="227"/>
        <v>50</v>
      </c>
      <c r="C4832">
        <v>547</v>
      </c>
      <c r="D4832" t="s">
        <v>17239</v>
      </c>
      <c r="E4832" t="s">
        <v>15882</v>
      </c>
      <c r="F4832">
        <v>14021</v>
      </c>
      <c r="G4832" t="s">
        <v>6029</v>
      </c>
      <c r="H4832">
        <v>1745294328</v>
      </c>
      <c r="I4832" t="s">
        <v>253</v>
      </c>
      <c r="J4832" t="s">
        <v>9009</v>
      </c>
      <c r="K4832" t="s">
        <v>152</v>
      </c>
      <c r="L4832" t="s">
        <v>12661</v>
      </c>
      <c r="M4832" t="s">
        <v>15874</v>
      </c>
      <c r="P4832" s="31" t="str">
        <f t="shared" si="228"/>
        <v>Mim Homoeo Hall (Dr.Md.M.A.Majed)</v>
      </c>
    </row>
    <row r="4833" spans="1:16" hidden="1">
      <c r="A4833" t="str">
        <f t="shared" si="226"/>
        <v>51-547</v>
      </c>
      <c r="B4833">
        <f t="shared" si="227"/>
        <v>51</v>
      </c>
      <c r="C4833">
        <v>547</v>
      </c>
      <c r="D4833" t="s">
        <v>17239</v>
      </c>
      <c r="E4833" t="s">
        <v>15875</v>
      </c>
      <c r="F4833">
        <v>14018</v>
      </c>
      <c r="G4833" t="s">
        <v>15876</v>
      </c>
      <c r="H4833">
        <v>1712576840</v>
      </c>
      <c r="I4833" t="s">
        <v>131</v>
      </c>
      <c r="J4833" t="s">
        <v>10892</v>
      </c>
      <c r="K4833" t="s">
        <v>152</v>
      </c>
      <c r="L4833" t="s">
        <v>2105</v>
      </c>
      <c r="M4833" t="s">
        <v>15853</v>
      </c>
      <c r="P4833" s="31" t="str">
        <f t="shared" si="228"/>
        <v>Modena Homoeo Hall (Dr.Md.Gulfikar Mollah)</v>
      </c>
    </row>
    <row r="4834" spans="1:16" hidden="1">
      <c r="A4834" t="str">
        <f t="shared" si="226"/>
        <v>52-547</v>
      </c>
      <c r="B4834">
        <f t="shared" si="227"/>
        <v>52</v>
      </c>
      <c r="C4834">
        <v>547</v>
      </c>
      <c r="D4834" t="s">
        <v>17239</v>
      </c>
      <c r="E4834" t="s">
        <v>10907</v>
      </c>
      <c r="F4834">
        <v>14057</v>
      </c>
      <c r="G4834" t="s">
        <v>356</v>
      </c>
      <c r="H4834">
        <v>1920202129</v>
      </c>
      <c r="I4834" t="s">
        <v>131</v>
      </c>
      <c r="J4834" t="s">
        <v>10903</v>
      </c>
      <c r="K4834" t="s">
        <v>133</v>
      </c>
      <c r="L4834" t="s">
        <v>2105</v>
      </c>
      <c r="M4834" t="s">
        <v>10908</v>
      </c>
      <c r="P4834" s="31" t="str">
        <f t="shared" si="228"/>
        <v>Modern Homoeo Hall (Dr.Nurul Islam)</v>
      </c>
    </row>
    <row r="4835" spans="1:16" hidden="1">
      <c r="A4835" t="str">
        <f t="shared" si="226"/>
        <v>53-547</v>
      </c>
      <c r="B4835">
        <f t="shared" si="227"/>
        <v>53</v>
      </c>
      <c r="C4835">
        <v>547</v>
      </c>
      <c r="D4835" t="s">
        <v>17239</v>
      </c>
      <c r="E4835" t="s">
        <v>10891</v>
      </c>
      <c r="F4835">
        <v>14060</v>
      </c>
      <c r="G4835" t="s">
        <v>259</v>
      </c>
      <c r="H4835">
        <v>1624080110</v>
      </c>
      <c r="I4835" t="s">
        <v>131</v>
      </c>
      <c r="J4835" t="s">
        <v>10892</v>
      </c>
      <c r="K4835" t="s">
        <v>152</v>
      </c>
      <c r="L4835" t="s">
        <v>2105</v>
      </c>
      <c r="M4835" t="s">
        <v>2114</v>
      </c>
      <c r="P4835" s="31" t="str">
        <f t="shared" si="228"/>
        <v>Modina Homoeo Hall (Dr.Md.Ab.Salam)</v>
      </c>
    </row>
    <row r="4836" spans="1:16" hidden="1">
      <c r="A4836" t="str">
        <f t="shared" si="226"/>
        <v>54-547</v>
      </c>
      <c r="B4836">
        <f t="shared" si="227"/>
        <v>54</v>
      </c>
      <c r="C4836">
        <v>547</v>
      </c>
      <c r="D4836" t="s">
        <v>17239</v>
      </c>
      <c r="E4836" t="s">
        <v>11284</v>
      </c>
      <c r="F4836">
        <v>13748</v>
      </c>
      <c r="G4836" t="s">
        <v>17240</v>
      </c>
      <c r="H4836">
        <v>1934448093</v>
      </c>
      <c r="I4836">
        <v>0</v>
      </c>
      <c r="J4836">
        <v>0</v>
      </c>
      <c r="K4836" t="s">
        <v>138</v>
      </c>
      <c r="L4836" t="s">
        <v>2105</v>
      </c>
      <c r="M4836" t="s">
        <v>2105</v>
      </c>
      <c r="P4836" s="31" t="str">
        <f t="shared" si="228"/>
        <v>Mpo-Ashiqur Rahman-Tongi (Self Stock)</v>
      </c>
    </row>
    <row r="4837" spans="1:16" hidden="1">
      <c r="A4837" t="str">
        <f t="shared" si="226"/>
        <v>55-547</v>
      </c>
      <c r="B4837">
        <f t="shared" si="227"/>
        <v>55</v>
      </c>
      <c r="C4837">
        <v>547</v>
      </c>
      <c r="D4837" t="s">
        <v>17239</v>
      </c>
      <c r="E4837" t="s">
        <v>10922</v>
      </c>
      <c r="F4837">
        <v>14007</v>
      </c>
      <c r="G4837" t="s">
        <v>10923</v>
      </c>
      <c r="H4837">
        <v>1717165780</v>
      </c>
      <c r="I4837" t="s">
        <v>131</v>
      </c>
      <c r="J4837" t="s">
        <v>10924</v>
      </c>
      <c r="K4837" t="s">
        <v>133</v>
      </c>
      <c r="L4837" t="s">
        <v>2105</v>
      </c>
      <c r="M4837" t="s">
        <v>10925</v>
      </c>
      <c r="P4837" s="31" t="str">
        <f t="shared" si="228"/>
        <v>Nafej Homoeo Hall (Dr.Md.Masud Mia)</v>
      </c>
    </row>
    <row r="4838" spans="1:16" hidden="1">
      <c r="A4838" t="str">
        <f t="shared" si="226"/>
        <v>56-547</v>
      </c>
      <c r="B4838">
        <f t="shared" si="227"/>
        <v>56</v>
      </c>
      <c r="C4838">
        <v>547</v>
      </c>
      <c r="D4838" t="s">
        <v>17239</v>
      </c>
      <c r="E4838" t="s">
        <v>10875</v>
      </c>
      <c r="F4838">
        <v>14064</v>
      </c>
      <c r="G4838" t="s">
        <v>8837</v>
      </c>
      <c r="H4838">
        <v>1923554773</v>
      </c>
      <c r="I4838" t="s">
        <v>131</v>
      </c>
      <c r="J4838" t="s">
        <v>132</v>
      </c>
      <c r="K4838" t="s">
        <v>152</v>
      </c>
      <c r="L4838" t="s">
        <v>10873</v>
      </c>
      <c r="M4838" t="s">
        <v>10876</v>
      </c>
      <c r="P4838" s="31" t="str">
        <f t="shared" si="228"/>
        <v>Naim Homoeo Hall (Dr.Masum Mia)</v>
      </c>
    </row>
    <row r="4839" spans="1:16" hidden="1">
      <c r="A4839" t="str">
        <f t="shared" si="226"/>
        <v>57-547</v>
      </c>
      <c r="B4839">
        <f t="shared" si="227"/>
        <v>57</v>
      </c>
      <c r="C4839">
        <v>547</v>
      </c>
      <c r="D4839" t="s">
        <v>17239</v>
      </c>
      <c r="E4839" t="s">
        <v>10880</v>
      </c>
      <c r="F4839">
        <v>14066</v>
      </c>
      <c r="G4839" t="s">
        <v>549</v>
      </c>
      <c r="H4839">
        <v>1811680308</v>
      </c>
      <c r="I4839" t="s">
        <v>131</v>
      </c>
      <c r="J4839" t="s">
        <v>132</v>
      </c>
      <c r="K4839" t="s">
        <v>152</v>
      </c>
      <c r="L4839" t="s">
        <v>10873</v>
      </c>
      <c r="M4839" t="s">
        <v>10881</v>
      </c>
      <c r="P4839" s="31" t="str">
        <f t="shared" si="228"/>
        <v>National Homoeo Hall (Dr.Kamrul Hashan)</v>
      </c>
    </row>
    <row r="4840" spans="1:16" hidden="1">
      <c r="A4840" t="str">
        <f t="shared" si="226"/>
        <v>58-547</v>
      </c>
      <c r="B4840">
        <f t="shared" si="227"/>
        <v>58</v>
      </c>
      <c r="C4840">
        <v>547</v>
      </c>
      <c r="D4840" t="s">
        <v>17239</v>
      </c>
      <c r="E4840" t="s">
        <v>15879</v>
      </c>
      <c r="F4840">
        <v>14020</v>
      </c>
      <c r="G4840" t="s">
        <v>15880</v>
      </c>
      <c r="H4840">
        <v>1711285098</v>
      </c>
      <c r="I4840" t="s">
        <v>131</v>
      </c>
      <c r="J4840" t="s">
        <v>11352</v>
      </c>
      <c r="K4840" t="s">
        <v>152</v>
      </c>
      <c r="L4840" t="s">
        <v>12661</v>
      </c>
      <c r="M4840" t="s">
        <v>15881</v>
      </c>
      <c r="P4840" s="31" t="str">
        <f t="shared" si="228"/>
        <v>Nijam Homoeo Hall (Dr.Md.Kamal Hosen)</v>
      </c>
    </row>
    <row r="4841" spans="1:16" hidden="1">
      <c r="A4841" t="str">
        <f t="shared" si="226"/>
        <v>59-547</v>
      </c>
      <c r="B4841">
        <f t="shared" si="227"/>
        <v>59</v>
      </c>
      <c r="C4841">
        <v>547</v>
      </c>
      <c r="D4841" t="s">
        <v>17239</v>
      </c>
      <c r="E4841" t="s">
        <v>10886</v>
      </c>
      <c r="F4841">
        <v>14068</v>
      </c>
      <c r="G4841" t="s">
        <v>144</v>
      </c>
      <c r="H4841">
        <v>1979440700</v>
      </c>
      <c r="I4841" t="s">
        <v>131</v>
      </c>
      <c r="J4841" t="s">
        <v>172</v>
      </c>
      <c r="K4841" t="s">
        <v>133</v>
      </c>
      <c r="L4841" t="s">
        <v>10873</v>
      </c>
      <c r="M4841" t="s">
        <v>10887</v>
      </c>
      <c r="P4841" s="31" t="str">
        <f t="shared" si="228"/>
        <v>Niramoy Homoeo Hall (Dr.S M Mahbub Rahman)</v>
      </c>
    </row>
    <row r="4842" spans="1:16" hidden="1">
      <c r="A4842" t="str">
        <f t="shared" si="226"/>
        <v>60-547</v>
      </c>
      <c r="B4842">
        <f t="shared" si="227"/>
        <v>60</v>
      </c>
      <c r="C4842">
        <v>547</v>
      </c>
      <c r="D4842" t="s">
        <v>17239</v>
      </c>
      <c r="E4842" t="s">
        <v>2107</v>
      </c>
      <c r="F4842">
        <v>14042</v>
      </c>
      <c r="G4842" t="s">
        <v>2108</v>
      </c>
      <c r="H4842">
        <v>1715667883</v>
      </c>
      <c r="I4842" t="s">
        <v>2104</v>
      </c>
      <c r="J4842" t="s">
        <v>132</v>
      </c>
      <c r="K4842" t="s">
        <v>138</v>
      </c>
      <c r="L4842" t="s">
        <v>2105</v>
      </c>
      <c r="M4842" t="s">
        <v>19106</v>
      </c>
      <c r="P4842" s="31" t="str">
        <f t="shared" si="228"/>
        <v>Noakhali Homoeo Hall (Dr. Jasim)</v>
      </c>
    </row>
    <row r="4843" spans="1:16" hidden="1">
      <c r="A4843" t="str">
        <f t="shared" si="226"/>
        <v>61-547</v>
      </c>
      <c r="B4843">
        <f t="shared" si="227"/>
        <v>61</v>
      </c>
      <c r="C4843">
        <v>547</v>
      </c>
      <c r="D4843" t="s">
        <v>17239</v>
      </c>
      <c r="E4843" t="s">
        <v>12686</v>
      </c>
      <c r="F4843">
        <v>14002</v>
      </c>
      <c r="G4843" t="s">
        <v>2280</v>
      </c>
      <c r="H4843">
        <v>1818160602</v>
      </c>
      <c r="I4843" t="s">
        <v>131</v>
      </c>
      <c r="J4843" t="s">
        <v>11360</v>
      </c>
      <c r="K4843" t="s">
        <v>1315</v>
      </c>
      <c r="L4843" t="s">
        <v>2105</v>
      </c>
      <c r="M4843" t="s">
        <v>12687</v>
      </c>
      <c r="P4843" s="31" t="str">
        <f t="shared" si="228"/>
        <v>Nusrat Homeo Hall (Dr:Ab.Samat Chaudhary)</v>
      </c>
    </row>
    <row r="4844" spans="1:16" hidden="1">
      <c r="A4844" t="str">
        <f t="shared" si="226"/>
        <v>62-547</v>
      </c>
      <c r="B4844">
        <f t="shared" si="227"/>
        <v>62</v>
      </c>
      <c r="C4844">
        <v>547</v>
      </c>
      <c r="D4844" t="s">
        <v>17239</v>
      </c>
      <c r="E4844" t="s">
        <v>10530</v>
      </c>
      <c r="F4844">
        <v>14050</v>
      </c>
      <c r="G4844" t="s">
        <v>4208</v>
      </c>
      <c r="H4844">
        <v>0</v>
      </c>
      <c r="I4844" t="s">
        <v>131</v>
      </c>
      <c r="J4844" t="s">
        <v>2596</v>
      </c>
      <c r="K4844" t="s">
        <v>152</v>
      </c>
      <c r="L4844" t="s">
        <v>2105</v>
      </c>
      <c r="M4844" t="s">
        <v>2105</v>
      </c>
      <c r="P4844" s="31" t="str">
        <f t="shared" si="228"/>
        <v>Omar Homoeo Hall (Dr.Hosen Ali)</v>
      </c>
    </row>
    <row r="4845" spans="1:16" hidden="1">
      <c r="A4845" t="str">
        <f t="shared" si="226"/>
        <v>63-547</v>
      </c>
      <c r="B4845">
        <f t="shared" si="227"/>
        <v>63</v>
      </c>
      <c r="C4845">
        <v>547</v>
      </c>
      <c r="D4845" t="s">
        <v>17239</v>
      </c>
      <c r="E4845" t="s">
        <v>10914</v>
      </c>
      <c r="F4845">
        <v>14069</v>
      </c>
      <c r="G4845" t="s">
        <v>10915</v>
      </c>
      <c r="H4845">
        <v>1721852887</v>
      </c>
      <c r="I4845" t="s">
        <v>131</v>
      </c>
      <c r="J4845" t="s">
        <v>10912</v>
      </c>
      <c r="K4845" t="s">
        <v>133</v>
      </c>
      <c r="L4845" t="s">
        <v>2105</v>
      </c>
      <c r="M4845" t="s">
        <v>10913</v>
      </c>
      <c r="P4845" s="31" t="str">
        <f t="shared" si="228"/>
        <v>Paradais Homoeo Hall (Dr.Md.Ajizul.Rahman)</v>
      </c>
    </row>
    <row r="4846" spans="1:16" hidden="1">
      <c r="A4846" t="str">
        <f t="shared" si="226"/>
        <v>64-547</v>
      </c>
      <c r="B4846">
        <f t="shared" si="227"/>
        <v>64</v>
      </c>
      <c r="C4846">
        <v>547</v>
      </c>
      <c r="D4846" t="s">
        <v>17239</v>
      </c>
      <c r="E4846" t="s">
        <v>12681</v>
      </c>
      <c r="F4846">
        <v>14000</v>
      </c>
      <c r="G4846" t="s">
        <v>12682</v>
      </c>
      <c r="H4846">
        <v>1712669027</v>
      </c>
      <c r="I4846" t="s">
        <v>131</v>
      </c>
      <c r="J4846" t="s">
        <v>11360</v>
      </c>
      <c r="K4846" t="s">
        <v>152</v>
      </c>
      <c r="L4846" t="s">
        <v>2105</v>
      </c>
      <c r="M4846" t="s">
        <v>12683</v>
      </c>
      <c r="P4846" s="31" t="str">
        <f t="shared" si="228"/>
        <v>Prime Homeo Hall (Dr:Md.Abdur Rahim)</v>
      </c>
    </row>
    <row r="4847" spans="1:16" hidden="1">
      <c r="A4847" t="str">
        <f t="shared" si="226"/>
        <v>65-547</v>
      </c>
      <c r="B4847">
        <f t="shared" si="227"/>
        <v>65</v>
      </c>
      <c r="C4847">
        <v>547</v>
      </c>
      <c r="D4847" t="s">
        <v>17239</v>
      </c>
      <c r="E4847" t="s">
        <v>12669</v>
      </c>
      <c r="F4847">
        <v>14004</v>
      </c>
      <c r="G4847" t="s">
        <v>1692</v>
      </c>
      <c r="H4847">
        <v>1725115303</v>
      </c>
      <c r="I4847" t="s">
        <v>253</v>
      </c>
      <c r="J4847" t="s">
        <v>10889</v>
      </c>
      <c r="K4847" t="s">
        <v>152</v>
      </c>
      <c r="L4847" t="s">
        <v>12661</v>
      </c>
      <c r="M4847" t="s">
        <v>12670</v>
      </c>
      <c r="P4847" s="31" t="str">
        <f t="shared" si="228"/>
        <v>Rabeya Homeo Hall (Dr:Md.Rejaul Karim)</v>
      </c>
    </row>
    <row r="4848" spans="1:16" hidden="1">
      <c r="A4848" t="str">
        <f t="shared" si="226"/>
        <v>66-547</v>
      </c>
      <c r="B4848">
        <f t="shared" si="227"/>
        <v>66</v>
      </c>
      <c r="C4848">
        <v>547</v>
      </c>
      <c r="D4848" t="s">
        <v>17239</v>
      </c>
      <c r="E4848" t="s">
        <v>2115</v>
      </c>
      <c r="F4848">
        <v>14046</v>
      </c>
      <c r="G4848" t="s">
        <v>511</v>
      </c>
      <c r="H4848">
        <v>1672347205</v>
      </c>
      <c r="I4848" t="s">
        <v>2104</v>
      </c>
      <c r="J4848" t="s">
        <v>132</v>
      </c>
      <c r="K4848" t="s">
        <v>133</v>
      </c>
      <c r="L4848" t="s">
        <v>2105</v>
      </c>
      <c r="M4848" t="s">
        <v>19104</v>
      </c>
      <c r="P4848" s="31" t="str">
        <f t="shared" si="228"/>
        <v>Rahman Homoeo Hall (Dr. Sharful Islam)</v>
      </c>
    </row>
    <row r="4849" spans="1:16" hidden="1">
      <c r="A4849" t="str">
        <f t="shared" si="226"/>
        <v>67-547</v>
      </c>
      <c r="B4849">
        <f t="shared" si="227"/>
        <v>67</v>
      </c>
      <c r="C4849">
        <v>547</v>
      </c>
      <c r="D4849" t="s">
        <v>17239</v>
      </c>
      <c r="E4849" t="s">
        <v>510</v>
      </c>
      <c r="F4849">
        <v>14032</v>
      </c>
      <c r="G4849" t="s">
        <v>2127</v>
      </c>
      <c r="H4849">
        <v>1715571137</v>
      </c>
      <c r="I4849" t="s">
        <v>2119</v>
      </c>
      <c r="J4849" t="s">
        <v>397</v>
      </c>
      <c r="K4849" t="s">
        <v>133</v>
      </c>
      <c r="L4849" t="s">
        <v>62</v>
      </c>
      <c r="M4849" t="s">
        <v>2126</v>
      </c>
      <c r="P4849" s="31" t="str">
        <f t="shared" si="228"/>
        <v>Rahman Homoer Hall (Dr. Rahman)</v>
      </c>
    </row>
    <row r="4850" spans="1:16" hidden="1">
      <c r="A4850" t="str">
        <f t="shared" si="226"/>
        <v>68-547</v>
      </c>
      <c r="B4850">
        <f t="shared" si="227"/>
        <v>68</v>
      </c>
      <c r="C4850">
        <v>547</v>
      </c>
      <c r="D4850" t="s">
        <v>17239</v>
      </c>
      <c r="E4850" t="s">
        <v>2138</v>
      </c>
      <c r="F4850">
        <v>14038</v>
      </c>
      <c r="G4850" t="s">
        <v>2139</v>
      </c>
      <c r="H4850">
        <v>1714554281</v>
      </c>
      <c r="I4850" t="s">
        <v>2119</v>
      </c>
      <c r="J4850" t="s">
        <v>230</v>
      </c>
      <c r="K4850" t="s">
        <v>133</v>
      </c>
      <c r="L4850" t="s">
        <v>62</v>
      </c>
      <c r="M4850" t="s">
        <v>2140</v>
      </c>
      <c r="P4850" s="31" t="str">
        <f t="shared" si="228"/>
        <v>Rahmat Homoeo Hall (Dr. Siddikur Rahman)</v>
      </c>
    </row>
    <row r="4851" spans="1:16" hidden="1">
      <c r="A4851" t="str">
        <f t="shared" si="226"/>
        <v>69-547</v>
      </c>
      <c r="B4851">
        <f t="shared" si="227"/>
        <v>69</v>
      </c>
      <c r="C4851">
        <v>547</v>
      </c>
      <c r="D4851" t="s">
        <v>17239</v>
      </c>
      <c r="E4851" t="s">
        <v>10882</v>
      </c>
      <c r="F4851">
        <v>14067</v>
      </c>
      <c r="G4851" t="s">
        <v>10883</v>
      </c>
      <c r="H4851">
        <v>1927386307</v>
      </c>
      <c r="I4851" t="s">
        <v>131</v>
      </c>
      <c r="J4851" t="s">
        <v>132</v>
      </c>
      <c r="K4851" t="s">
        <v>10884</v>
      </c>
      <c r="L4851" t="s">
        <v>10873</v>
      </c>
      <c r="M4851" t="s">
        <v>10885</v>
      </c>
      <c r="P4851" s="31" t="str">
        <f t="shared" si="228"/>
        <v>Refa Homoeo Hall (Dr.Md.Rajaul Karem)</v>
      </c>
    </row>
    <row r="4852" spans="1:16" hidden="1">
      <c r="A4852" t="str">
        <f t="shared" si="226"/>
        <v>70-547</v>
      </c>
      <c r="B4852">
        <f t="shared" si="227"/>
        <v>70</v>
      </c>
      <c r="C4852">
        <v>547</v>
      </c>
      <c r="D4852" t="s">
        <v>17239</v>
      </c>
      <c r="E4852" t="s">
        <v>12659</v>
      </c>
      <c r="F4852">
        <v>14010</v>
      </c>
      <c r="G4852" t="s">
        <v>12660</v>
      </c>
      <c r="H4852">
        <v>1714982350</v>
      </c>
      <c r="I4852" t="s">
        <v>131</v>
      </c>
      <c r="J4852" t="s">
        <v>230</v>
      </c>
      <c r="K4852" t="s">
        <v>152</v>
      </c>
      <c r="L4852" t="s">
        <v>12661</v>
      </c>
      <c r="M4852" t="s">
        <v>12662</v>
      </c>
      <c r="P4852" s="31" t="str">
        <f t="shared" si="228"/>
        <v>Rosni Homeo Hall (Dr:Ms.Halima Khatun)</v>
      </c>
    </row>
    <row r="4853" spans="1:16" hidden="1">
      <c r="A4853" t="str">
        <f t="shared" si="226"/>
        <v>71-547</v>
      </c>
      <c r="B4853">
        <f t="shared" si="227"/>
        <v>71</v>
      </c>
      <c r="C4853">
        <v>547</v>
      </c>
      <c r="D4853" t="s">
        <v>17239</v>
      </c>
      <c r="E4853" t="s">
        <v>2128</v>
      </c>
      <c r="F4853">
        <v>14033</v>
      </c>
      <c r="G4853" t="s">
        <v>2129</v>
      </c>
      <c r="H4853">
        <v>1756960735</v>
      </c>
      <c r="I4853" t="s">
        <v>2119</v>
      </c>
      <c r="J4853" t="s">
        <v>397</v>
      </c>
      <c r="K4853" t="s">
        <v>133</v>
      </c>
      <c r="L4853" t="s">
        <v>62</v>
      </c>
      <c r="M4853" t="s">
        <v>2126</v>
      </c>
      <c r="P4853" s="31" t="str">
        <f t="shared" si="228"/>
        <v>Ruhani Homoeo Hall (Dr. Rayhan)</v>
      </c>
    </row>
    <row r="4854" spans="1:16" hidden="1">
      <c r="A4854" t="str">
        <f t="shared" si="226"/>
        <v>72-547</v>
      </c>
      <c r="B4854">
        <f t="shared" si="227"/>
        <v>72</v>
      </c>
      <c r="C4854">
        <v>547</v>
      </c>
      <c r="D4854" t="s">
        <v>17239</v>
      </c>
      <c r="E4854" t="s">
        <v>15864</v>
      </c>
      <c r="F4854">
        <v>14015</v>
      </c>
      <c r="G4854" t="s">
        <v>15865</v>
      </c>
      <c r="H4854">
        <v>1684230301</v>
      </c>
      <c r="I4854" t="s">
        <v>253</v>
      </c>
      <c r="J4854" t="s">
        <v>11360</v>
      </c>
      <c r="K4854" t="s">
        <v>152</v>
      </c>
      <c r="L4854" t="s">
        <v>2105</v>
      </c>
      <c r="M4854" t="s">
        <v>15866</v>
      </c>
      <c r="P4854" s="31" t="str">
        <f t="shared" si="228"/>
        <v>S.N.Emergency Homoeo Cornar (Dr. Md. Nazmul Huda)</v>
      </c>
    </row>
    <row r="4855" spans="1:16" hidden="1">
      <c r="A4855" t="str">
        <f t="shared" si="226"/>
        <v>73-547</v>
      </c>
      <c r="B4855">
        <f t="shared" si="227"/>
        <v>73</v>
      </c>
      <c r="C4855">
        <v>547</v>
      </c>
      <c r="D4855" t="s">
        <v>17239</v>
      </c>
      <c r="E4855" t="s">
        <v>12695</v>
      </c>
      <c r="F4855">
        <v>14014</v>
      </c>
      <c r="G4855" t="s">
        <v>19107</v>
      </c>
      <c r="H4855">
        <v>1916189665</v>
      </c>
      <c r="I4855" t="s">
        <v>253</v>
      </c>
      <c r="J4855" t="s">
        <v>10889</v>
      </c>
      <c r="K4855" t="s">
        <v>152</v>
      </c>
      <c r="L4855" t="s">
        <v>12661</v>
      </c>
      <c r="M4855" t="s">
        <v>12692</v>
      </c>
      <c r="P4855" s="31" t="str">
        <f t="shared" si="228"/>
        <v>Sa Dat Homeo Farmrse (Dr:Md.Sayful Haq K.)</v>
      </c>
    </row>
    <row r="4856" spans="1:16" hidden="1">
      <c r="A4856" t="str">
        <f t="shared" si="226"/>
        <v>74-547</v>
      </c>
      <c r="B4856">
        <f t="shared" si="227"/>
        <v>74</v>
      </c>
      <c r="C4856">
        <v>547</v>
      </c>
      <c r="D4856" t="s">
        <v>17239</v>
      </c>
      <c r="E4856" t="s">
        <v>12688</v>
      </c>
      <c r="F4856">
        <v>14003</v>
      </c>
      <c r="G4856" t="s">
        <v>12689</v>
      </c>
      <c r="H4856">
        <v>1717645841</v>
      </c>
      <c r="I4856" t="s">
        <v>131</v>
      </c>
      <c r="J4856" t="s">
        <v>10889</v>
      </c>
      <c r="K4856" t="s">
        <v>152</v>
      </c>
      <c r="L4856" t="s">
        <v>12661</v>
      </c>
      <c r="M4856" t="s">
        <v>12690</v>
      </c>
      <c r="P4856" s="31" t="str">
        <f t="shared" si="228"/>
        <v>Sadeya Homeo Hall (Dr:Md.Dulal Hosen)</v>
      </c>
    </row>
    <row r="4857" spans="1:16" hidden="1">
      <c r="A4857" t="str">
        <f t="shared" si="226"/>
        <v>75-547</v>
      </c>
      <c r="B4857">
        <f t="shared" si="227"/>
        <v>75</v>
      </c>
      <c r="C4857">
        <v>547</v>
      </c>
      <c r="D4857" t="s">
        <v>17239</v>
      </c>
      <c r="E4857" t="s">
        <v>10926</v>
      </c>
      <c r="F4857">
        <v>14008</v>
      </c>
      <c r="G4857" t="s">
        <v>9816</v>
      </c>
      <c r="H4857">
        <v>1963896700</v>
      </c>
      <c r="I4857" t="s">
        <v>131</v>
      </c>
      <c r="J4857" t="s">
        <v>10924</v>
      </c>
      <c r="K4857" t="s">
        <v>152</v>
      </c>
      <c r="L4857" t="s">
        <v>2105</v>
      </c>
      <c r="M4857" t="s">
        <v>17257</v>
      </c>
      <c r="P4857" s="31" t="str">
        <f t="shared" si="228"/>
        <v>Sadiya Homoeo Hall (Dr.Md.Saiful Islam)</v>
      </c>
    </row>
    <row r="4858" spans="1:16" hidden="1">
      <c r="A4858" t="str">
        <f t="shared" si="226"/>
        <v>76-547</v>
      </c>
      <c r="B4858">
        <f t="shared" si="227"/>
        <v>76</v>
      </c>
      <c r="C4858">
        <v>547</v>
      </c>
      <c r="D4858" t="s">
        <v>17239</v>
      </c>
      <c r="E4858" t="s">
        <v>12674</v>
      </c>
      <c r="F4858">
        <v>13998</v>
      </c>
      <c r="G4858" t="s">
        <v>12675</v>
      </c>
      <c r="H4858">
        <v>1912144940</v>
      </c>
      <c r="I4858" t="s">
        <v>131</v>
      </c>
      <c r="J4858" t="s">
        <v>11360</v>
      </c>
      <c r="K4858" t="s">
        <v>133</v>
      </c>
      <c r="L4858" t="s">
        <v>2105</v>
      </c>
      <c r="M4858" t="s">
        <v>12676</v>
      </c>
      <c r="P4858" s="31" t="str">
        <f t="shared" si="228"/>
        <v>Sen Homeo Hall (Dr:Ramendra Nath Sen)</v>
      </c>
    </row>
    <row r="4859" spans="1:16" hidden="1">
      <c r="A4859" t="str">
        <f t="shared" si="226"/>
        <v>77-547</v>
      </c>
      <c r="B4859">
        <f t="shared" si="227"/>
        <v>77</v>
      </c>
      <c r="C4859">
        <v>547</v>
      </c>
      <c r="D4859" t="s">
        <v>17239</v>
      </c>
      <c r="E4859" t="s">
        <v>10870</v>
      </c>
      <c r="F4859">
        <v>14063</v>
      </c>
      <c r="G4859" t="s">
        <v>10871</v>
      </c>
      <c r="H4859">
        <v>1731218674</v>
      </c>
      <c r="I4859" t="s">
        <v>10872</v>
      </c>
      <c r="J4859" t="s">
        <v>132</v>
      </c>
      <c r="K4859" t="s">
        <v>138</v>
      </c>
      <c r="L4859" t="s">
        <v>10873</v>
      </c>
      <c r="M4859" t="s">
        <v>10874</v>
      </c>
      <c r="P4859" s="31" t="str">
        <f t="shared" si="228"/>
        <v>Shakib Homoeo Hall (Dr.All Amim Torobdar)</v>
      </c>
    </row>
    <row r="4860" spans="1:16" hidden="1">
      <c r="A4860" t="str">
        <f t="shared" si="226"/>
        <v>78-547</v>
      </c>
      <c r="B4860">
        <f t="shared" si="227"/>
        <v>78</v>
      </c>
      <c r="C4860">
        <v>547</v>
      </c>
      <c r="D4860" t="s">
        <v>17239</v>
      </c>
      <c r="E4860" t="s">
        <v>10901</v>
      </c>
      <c r="F4860">
        <v>14055</v>
      </c>
      <c r="G4860" t="s">
        <v>10902</v>
      </c>
      <c r="H4860">
        <v>1924530557</v>
      </c>
      <c r="I4860" t="s">
        <v>131</v>
      </c>
      <c r="J4860" t="s">
        <v>10903</v>
      </c>
      <c r="K4860" t="s">
        <v>152</v>
      </c>
      <c r="L4860" t="s">
        <v>2105</v>
      </c>
      <c r="M4860" t="s">
        <v>503</v>
      </c>
      <c r="P4860" s="31" t="str">
        <f t="shared" si="228"/>
        <v>Shohan Homoeo Hall (Dr.Md.Shahin)</v>
      </c>
    </row>
    <row r="4861" spans="1:16" hidden="1">
      <c r="A4861" t="str">
        <f t="shared" si="226"/>
        <v>79-547</v>
      </c>
      <c r="B4861">
        <f t="shared" si="227"/>
        <v>79</v>
      </c>
      <c r="C4861">
        <v>547</v>
      </c>
      <c r="D4861" t="s">
        <v>17239</v>
      </c>
      <c r="E4861" t="s">
        <v>12698</v>
      </c>
      <c r="F4861">
        <v>14024</v>
      </c>
      <c r="G4861" t="s">
        <v>4673</v>
      </c>
      <c r="H4861">
        <v>191155787</v>
      </c>
      <c r="I4861" t="s">
        <v>131</v>
      </c>
      <c r="J4861" t="s">
        <v>11360</v>
      </c>
      <c r="K4861" t="s">
        <v>1315</v>
      </c>
      <c r="L4861" t="s">
        <v>2105</v>
      </c>
      <c r="M4861" t="s">
        <v>12699</v>
      </c>
      <c r="P4861" s="31" t="str">
        <f t="shared" si="228"/>
        <v>Shorif Homeo Hall (Dr:Md.Amir Hosen)</v>
      </c>
    </row>
    <row r="4862" spans="1:16" hidden="1">
      <c r="A4862" t="str">
        <f t="shared" si="226"/>
        <v>80-547</v>
      </c>
      <c r="B4862">
        <f t="shared" si="227"/>
        <v>80</v>
      </c>
      <c r="C4862">
        <v>547</v>
      </c>
      <c r="D4862" t="s">
        <v>17239</v>
      </c>
      <c r="E4862" t="s">
        <v>17541</v>
      </c>
      <c r="F4862">
        <v>15029</v>
      </c>
      <c r="G4862" t="s">
        <v>17542</v>
      </c>
      <c r="H4862">
        <v>1715406738</v>
      </c>
      <c r="I4862" t="s">
        <v>131</v>
      </c>
      <c r="J4862" t="s">
        <v>10889</v>
      </c>
      <c r="K4862" t="s">
        <v>152</v>
      </c>
      <c r="L4862" t="s">
        <v>17540</v>
      </c>
      <c r="M4862" t="s">
        <v>17540</v>
      </c>
      <c r="P4862" s="31" t="str">
        <f t="shared" si="228"/>
        <v>Sotota Homoeo Hall  (Dr:Md:Mokbul Hossain )</v>
      </c>
    </row>
    <row r="4863" spans="1:16" hidden="1">
      <c r="A4863" t="str">
        <f t="shared" si="226"/>
        <v>81-547</v>
      </c>
      <c r="B4863">
        <f t="shared" si="227"/>
        <v>81</v>
      </c>
      <c r="C4863">
        <v>547</v>
      </c>
      <c r="D4863" t="s">
        <v>17239</v>
      </c>
      <c r="E4863" t="s">
        <v>10699</v>
      </c>
      <c r="F4863">
        <v>14062</v>
      </c>
      <c r="G4863" t="s">
        <v>10700</v>
      </c>
      <c r="H4863">
        <v>1738435742</v>
      </c>
      <c r="I4863" t="s">
        <v>131</v>
      </c>
      <c r="J4863" t="s">
        <v>2596</v>
      </c>
      <c r="K4863" t="s">
        <v>152</v>
      </c>
      <c r="L4863" t="s">
        <v>2105</v>
      </c>
      <c r="M4863" t="s">
        <v>10701</v>
      </c>
      <c r="P4863" s="31" t="str">
        <f t="shared" si="228"/>
        <v>Sourab Homeo Hall (D.R.Rahim)</v>
      </c>
    </row>
    <row r="4864" spans="1:16" hidden="1">
      <c r="A4864" t="str">
        <f t="shared" si="226"/>
        <v>82-547</v>
      </c>
      <c r="B4864">
        <f t="shared" si="227"/>
        <v>82</v>
      </c>
      <c r="C4864">
        <v>547</v>
      </c>
      <c r="D4864" t="s">
        <v>17239</v>
      </c>
      <c r="E4864" t="s">
        <v>15859</v>
      </c>
      <c r="F4864">
        <v>14023</v>
      </c>
      <c r="G4864" t="s">
        <v>15860</v>
      </c>
      <c r="H4864">
        <v>1715833414</v>
      </c>
      <c r="I4864" t="s">
        <v>131</v>
      </c>
      <c r="J4864" t="s">
        <v>11360</v>
      </c>
      <c r="K4864" t="s">
        <v>152</v>
      </c>
      <c r="L4864" t="s">
        <v>10873</v>
      </c>
      <c r="M4864" t="s">
        <v>15861</v>
      </c>
      <c r="P4864" s="31" t="str">
        <f t="shared" si="228"/>
        <v>Tahir Homoeo Hall (Dr.Md.Ansarujjaman)</v>
      </c>
    </row>
    <row r="4865" spans="1:16" hidden="1">
      <c r="A4865" t="str">
        <f t="shared" si="226"/>
        <v>83-547</v>
      </c>
      <c r="B4865">
        <f t="shared" si="227"/>
        <v>83</v>
      </c>
      <c r="C4865">
        <v>547</v>
      </c>
      <c r="D4865" t="s">
        <v>17239</v>
      </c>
      <c r="E4865" t="s">
        <v>12671</v>
      </c>
      <c r="F4865">
        <v>13997</v>
      </c>
      <c r="G4865" t="s">
        <v>12672</v>
      </c>
      <c r="H4865">
        <v>1651280900</v>
      </c>
      <c r="I4865" t="s">
        <v>253</v>
      </c>
      <c r="J4865" t="s">
        <v>10892</v>
      </c>
      <c r="K4865" t="s">
        <v>152</v>
      </c>
      <c r="L4865" t="s">
        <v>2105</v>
      </c>
      <c r="M4865" t="s">
        <v>12673</v>
      </c>
      <c r="P4865" s="31" t="str">
        <f t="shared" si="228"/>
        <v>Tongi Homeo Hall (Dr:Md. Anisur Hahman)</v>
      </c>
    </row>
    <row r="4866" spans="1:16" hidden="1">
      <c r="A4866" t="str">
        <f t="shared" ref="A4866:A4929" si="229">B4866&amp;"-"&amp;C4866</f>
        <v>84-547</v>
      </c>
      <c r="B4866">
        <f t="shared" ref="B4866:B4929" si="230">IF(C4866=C4865,B4865+1,1)</f>
        <v>84</v>
      </c>
      <c r="C4866">
        <v>547</v>
      </c>
      <c r="D4866" t="s">
        <v>17239</v>
      </c>
      <c r="E4866" t="s">
        <v>12663</v>
      </c>
      <c r="F4866">
        <v>14011</v>
      </c>
      <c r="G4866" t="s">
        <v>12664</v>
      </c>
      <c r="H4866">
        <v>1629584753</v>
      </c>
      <c r="I4866" t="s">
        <v>131</v>
      </c>
      <c r="J4866" t="s">
        <v>11360</v>
      </c>
      <c r="K4866" t="s">
        <v>152</v>
      </c>
      <c r="L4866" t="s">
        <v>2105</v>
      </c>
      <c r="M4866" t="s">
        <v>12665</v>
      </c>
      <c r="P4866" s="31" t="str">
        <f t="shared" ref="P4866:P4929" si="231">PROPER(G4866&amp;" ("&amp;E4866&amp;")")</f>
        <v>Tongi National Homeo Hall (Dr:Md.Nurul Amin)</v>
      </c>
    </row>
    <row r="4867" spans="1:16" hidden="1">
      <c r="A4867" t="str">
        <f t="shared" si="229"/>
        <v>1-548</v>
      </c>
      <c r="B4867">
        <f t="shared" si="230"/>
        <v>1</v>
      </c>
      <c r="C4867">
        <v>548</v>
      </c>
      <c r="D4867" t="s">
        <v>17217</v>
      </c>
      <c r="E4867" t="s">
        <v>10050</v>
      </c>
      <c r="F4867">
        <v>10379</v>
      </c>
      <c r="G4867" t="s">
        <v>16712</v>
      </c>
      <c r="H4867">
        <v>1716773103</v>
      </c>
      <c r="I4867" t="s">
        <v>4699</v>
      </c>
      <c r="J4867" t="s">
        <v>172</v>
      </c>
      <c r="K4867" t="s">
        <v>152</v>
      </c>
      <c r="L4867" t="s">
        <v>10051</v>
      </c>
      <c r="M4867" t="s">
        <v>19125</v>
      </c>
      <c r="P4867" s="31" t="str">
        <f t="shared" si="231"/>
        <v>Bhowmik Pharmacy (Dr.Premangshu Bhowmik)</v>
      </c>
    </row>
    <row r="4868" spans="1:16" hidden="1">
      <c r="A4868" t="str">
        <f t="shared" si="229"/>
        <v>1-549</v>
      </c>
      <c r="B4868">
        <f t="shared" si="230"/>
        <v>1</v>
      </c>
      <c r="C4868">
        <v>549</v>
      </c>
      <c r="D4868" t="s">
        <v>17241</v>
      </c>
      <c r="E4868" t="s">
        <v>5057</v>
      </c>
      <c r="F4868">
        <v>14313</v>
      </c>
      <c r="G4868" t="s">
        <v>1264</v>
      </c>
      <c r="H4868">
        <v>1716392751</v>
      </c>
      <c r="I4868" t="s">
        <v>131</v>
      </c>
      <c r="J4868" t="s">
        <v>132</v>
      </c>
      <c r="K4868" t="s">
        <v>133</v>
      </c>
      <c r="L4868" t="s">
        <v>5046</v>
      </c>
      <c r="M4868" t="s">
        <v>5051</v>
      </c>
      <c r="P4868" s="31" t="str">
        <f t="shared" si="231"/>
        <v>Abil Homoeo Hall (Dr. A D Nath)</v>
      </c>
    </row>
    <row r="4869" spans="1:16" hidden="1">
      <c r="A4869" t="str">
        <f t="shared" si="229"/>
        <v>2-549</v>
      </c>
      <c r="B4869">
        <f t="shared" si="230"/>
        <v>2</v>
      </c>
      <c r="C4869">
        <v>549</v>
      </c>
      <c r="D4869" t="s">
        <v>17241</v>
      </c>
      <c r="E4869" t="s">
        <v>17355</v>
      </c>
      <c r="F4869">
        <v>14269</v>
      </c>
      <c r="G4869" t="s">
        <v>5179</v>
      </c>
      <c r="H4869">
        <v>1726479325</v>
      </c>
      <c r="I4869" t="s">
        <v>131</v>
      </c>
      <c r="J4869" t="s">
        <v>274</v>
      </c>
      <c r="K4869" t="s">
        <v>138</v>
      </c>
      <c r="L4869" t="s">
        <v>5082</v>
      </c>
      <c r="M4869" t="s">
        <v>5180</v>
      </c>
      <c r="P4869" s="31" t="str">
        <f t="shared" si="231"/>
        <v>Ajman Homoeo Hall (Dr. Sakil Al Murad)</v>
      </c>
    </row>
    <row r="4870" spans="1:16" hidden="1">
      <c r="A4870" t="str">
        <f t="shared" si="229"/>
        <v>3-549</v>
      </c>
      <c r="B4870">
        <f t="shared" si="230"/>
        <v>3</v>
      </c>
      <c r="C4870">
        <v>549</v>
      </c>
      <c r="D4870" t="s">
        <v>17241</v>
      </c>
      <c r="E4870" t="s">
        <v>5148</v>
      </c>
      <c r="F4870">
        <v>14325</v>
      </c>
      <c r="G4870" t="s">
        <v>5149</v>
      </c>
      <c r="H4870">
        <v>1906539021</v>
      </c>
      <c r="I4870" t="s">
        <v>131</v>
      </c>
      <c r="J4870" t="s">
        <v>230</v>
      </c>
      <c r="K4870" t="s">
        <v>152</v>
      </c>
      <c r="L4870" t="s">
        <v>5063</v>
      </c>
      <c r="M4870" t="s">
        <v>5145</v>
      </c>
      <c r="P4870" s="31" t="str">
        <f t="shared" si="231"/>
        <v>Al -Amin Homoeo Hall (Dr. Anas)</v>
      </c>
    </row>
    <row r="4871" spans="1:16" hidden="1">
      <c r="A4871" t="str">
        <f t="shared" si="229"/>
        <v>4-549</v>
      </c>
      <c r="B4871">
        <f t="shared" si="230"/>
        <v>4</v>
      </c>
      <c r="C4871">
        <v>549</v>
      </c>
      <c r="D4871" t="s">
        <v>17241</v>
      </c>
      <c r="E4871" t="s">
        <v>17356</v>
      </c>
      <c r="F4871">
        <v>14281</v>
      </c>
      <c r="G4871" t="s">
        <v>17357</v>
      </c>
      <c r="H4871">
        <v>1753913098</v>
      </c>
      <c r="I4871" t="s">
        <v>131</v>
      </c>
      <c r="J4871" t="s">
        <v>172</v>
      </c>
      <c r="K4871" t="s">
        <v>152</v>
      </c>
      <c r="L4871" t="s">
        <v>5046</v>
      </c>
      <c r="M4871" t="s">
        <v>17358</v>
      </c>
      <c r="P4871" s="31" t="str">
        <f t="shared" si="231"/>
        <v>All Madina Homoeo Hall (Shoyal Buyaea)</v>
      </c>
    </row>
    <row r="4872" spans="1:16" hidden="1">
      <c r="A4872" t="str">
        <f t="shared" si="229"/>
        <v>5-549</v>
      </c>
      <c r="B4872">
        <f t="shared" si="230"/>
        <v>5</v>
      </c>
      <c r="C4872">
        <v>549</v>
      </c>
      <c r="D4872" t="s">
        <v>17241</v>
      </c>
      <c r="E4872" t="s">
        <v>11442</v>
      </c>
      <c r="F4872">
        <v>14264</v>
      </c>
      <c r="G4872" t="s">
        <v>17352</v>
      </c>
      <c r="H4872">
        <v>1764311906</v>
      </c>
      <c r="I4872" t="s">
        <v>131</v>
      </c>
      <c r="J4872" t="s">
        <v>172</v>
      </c>
      <c r="K4872" t="s">
        <v>152</v>
      </c>
      <c r="L4872" t="s">
        <v>5046</v>
      </c>
      <c r="M4872" t="s">
        <v>11441</v>
      </c>
      <c r="P4872" s="31" t="str">
        <f t="shared" si="231"/>
        <v>All Rafi Homoeo Hall (Fajjlul Korim)</v>
      </c>
    </row>
    <row r="4873" spans="1:16" hidden="1">
      <c r="A4873" t="str">
        <f t="shared" si="229"/>
        <v>6-549</v>
      </c>
      <c r="B4873">
        <f t="shared" si="230"/>
        <v>6</v>
      </c>
      <c r="C4873">
        <v>549</v>
      </c>
      <c r="D4873" t="s">
        <v>17241</v>
      </c>
      <c r="E4873" t="s">
        <v>5066</v>
      </c>
      <c r="F4873">
        <v>14299</v>
      </c>
      <c r="G4873" t="s">
        <v>5067</v>
      </c>
      <c r="H4873">
        <v>1728265781</v>
      </c>
      <c r="I4873" t="s">
        <v>131</v>
      </c>
      <c r="J4873" t="s">
        <v>132</v>
      </c>
      <c r="K4873" t="s">
        <v>133</v>
      </c>
      <c r="L4873" t="s">
        <v>5046</v>
      </c>
      <c r="M4873" t="s">
        <v>5051</v>
      </c>
      <c r="P4873" s="31" t="str">
        <f t="shared" si="231"/>
        <v>Alom Homoeo Hall (Dr. Alom Miah)</v>
      </c>
    </row>
    <row r="4874" spans="1:16" hidden="1">
      <c r="A4874" t="str">
        <f t="shared" si="229"/>
        <v>7-549</v>
      </c>
      <c r="B4874">
        <f t="shared" si="230"/>
        <v>7</v>
      </c>
      <c r="C4874">
        <v>549</v>
      </c>
      <c r="D4874" t="s">
        <v>17241</v>
      </c>
      <c r="E4874" t="s">
        <v>5140</v>
      </c>
      <c r="F4874">
        <v>14323</v>
      </c>
      <c r="G4874" t="s">
        <v>5141</v>
      </c>
      <c r="H4874">
        <v>1748986976</v>
      </c>
      <c r="I4874" t="s">
        <v>131</v>
      </c>
      <c r="J4874" t="s">
        <v>230</v>
      </c>
      <c r="K4874" t="s">
        <v>152</v>
      </c>
      <c r="L4874" t="s">
        <v>5142</v>
      </c>
      <c r="M4874" t="s">
        <v>5143</v>
      </c>
      <c r="P4874" s="31" t="str">
        <f t="shared" si="231"/>
        <v>Amdad Homoeo Hall (Dr. Amdadul Haque)</v>
      </c>
    </row>
    <row r="4875" spans="1:16" hidden="1">
      <c r="A4875" t="str">
        <f t="shared" si="229"/>
        <v>8-549</v>
      </c>
      <c r="B4875">
        <f t="shared" si="230"/>
        <v>8</v>
      </c>
      <c r="C4875">
        <v>549</v>
      </c>
      <c r="D4875" t="s">
        <v>17241</v>
      </c>
      <c r="E4875" t="s">
        <v>5189</v>
      </c>
      <c r="F4875">
        <v>14272</v>
      </c>
      <c r="G4875" t="s">
        <v>5190</v>
      </c>
      <c r="H4875">
        <v>1724381213</v>
      </c>
      <c r="I4875" t="s">
        <v>131</v>
      </c>
      <c r="J4875" t="s">
        <v>274</v>
      </c>
      <c r="K4875" t="s">
        <v>133</v>
      </c>
      <c r="L4875" t="s">
        <v>5046</v>
      </c>
      <c r="M4875" t="s">
        <v>5191</v>
      </c>
      <c r="P4875" s="31" t="str">
        <f t="shared" si="231"/>
        <v>Ananada Homoeo Hall (Dr. Amrul Koyes)</v>
      </c>
    </row>
    <row r="4876" spans="1:16" hidden="1">
      <c r="A4876" t="str">
        <f t="shared" si="229"/>
        <v>9-549</v>
      </c>
      <c r="B4876">
        <f t="shared" si="230"/>
        <v>9</v>
      </c>
      <c r="C4876">
        <v>549</v>
      </c>
      <c r="D4876" t="s">
        <v>17241</v>
      </c>
      <c r="E4876" t="s">
        <v>5199</v>
      </c>
      <c r="F4876">
        <v>14267</v>
      </c>
      <c r="G4876" t="s">
        <v>5200</v>
      </c>
      <c r="H4876">
        <v>1748526911</v>
      </c>
      <c r="I4876" t="s">
        <v>326</v>
      </c>
      <c r="J4876" t="s">
        <v>274</v>
      </c>
      <c r="K4876" t="s">
        <v>133</v>
      </c>
      <c r="L4876" t="s">
        <v>5046</v>
      </c>
      <c r="M4876" t="s">
        <v>5191</v>
      </c>
      <c r="P4876" s="31" t="str">
        <f t="shared" si="231"/>
        <v>Arafat Pharmacy (Dr. Riyaj Uddin)</v>
      </c>
    </row>
    <row r="4877" spans="1:16" hidden="1">
      <c r="A4877" t="str">
        <f t="shared" si="229"/>
        <v>10-549</v>
      </c>
      <c r="B4877">
        <f t="shared" si="230"/>
        <v>10</v>
      </c>
      <c r="C4877">
        <v>549</v>
      </c>
      <c r="D4877" t="s">
        <v>17241</v>
      </c>
      <c r="E4877" t="s">
        <v>5086</v>
      </c>
      <c r="F4877">
        <v>14318</v>
      </c>
      <c r="G4877" t="s">
        <v>1738</v>
      </c>
      <c r="H4877">
        <v>1740640329</v>
      </c>
      <c r="I4877" t="s">
        <v>131</v>
      </c>
      <c r="J4877" t="s">
        <v>172</v>
      </c>
      <c r="K4877" t="s">
        <v>152</v>
      </c>
      <c r="L4877" t="s">
        <v>5082</v>
      </c>
      <c r="M4877" t="s">
        <v>5087</v>
      </c>
      <c r="P4877" s="31" t="str">
        <f t="shared" si="231"/>
        <v>Barishal Homoeo Hall (Dr. Kartik Chandra)</v>
      </c>
    </row>
    <row r="4878" spans="1:16" hidden="1">
      <c r="A4878" t="str">
        <f t="shared" si="229"/>
        <v>11-549</v>
      </c>
      <c r="B4878">
        <f t="shared" si="230"/>
        <v>11</v>
      </c>
      <c r="C4878">
        <v>549</v>
      </c>
      <c r="D4878" t="s">
        <v>17241</v>
      </c>
      <c r="E4878" t="s">
        <v>5111</v>
      </c>
      <c r="F4878">
        <v>14333</v>
      </c>
      <c r="G4878" t="s">
        <v>5112</v>
      </c>
      <c r="H4878">
        <v>1716690993</v>
      </c>
      <c r="I4878" t="s">
        <v>131</v>
      </c>
      <c r="J4878" t="s">
        <v>397</v>
      </c>
      <c r="K4878" t="s">
        <v>133</v>
      </c>
      <c r="L4878" t="s">
        <v>1359</v>
      </c>
      <c r="M4878" t="s">
        <v>1359</v>
      </c>
      <c r="P4878" s="31" t="str">
        <f t="shared" si="231"/>
        <v>Basonti Homoeo Hall (Dr. Ronodir Das)</v>
      </c>
    </row>
    <row r="4879" spans="1:16" hidden="1">
      <c r="A4879" t="str">
        <f t="shared" si="229"/>
        <v>12-549</v>
      </c>
      <c r="B4879">
        <f t="shared" si="230"/>
        <v>12</v>
      </c>
      <c r="C4879">
        <v>549</v>
      </c>
      <c r="D4879" t="s">
        <v>17241</v>
      </c>
      <c r="E4879" t="s">
        <v>17369</v>
      </c>
      <c r="F4879">
        <v>14290</v>
      </c>
      <c r="G4879" t="s">
        <v>11459</v>
      </c>
      <c r="H4879">
        <v>1712647265</v>
      </c>
      <c r="I4879" t="s">
        <v>131</v>
      </c>
      <c r="J4879" t="s">
        <v>9009</v>
      </c>
      <c r="K4879" t="s">
        <v>138</v>
      </c>
      <c r="L4879" t="s">
        <v>5128</v>
      </c>
      <c r="M4879" t="s">
        <v>5128</v>
      </c>
      <c r="P4879" s="31" t="str">
        <f t="shared" si="231"/>
        <v>Biniek Homoeo Hall (Subrato Biniek)</v>
      </c>
    </row>
    <row r="4880" spans="1:16" hidden="1">
      <c r="A4880" t="str">
        <f t="shared" si="229"/>
        <v>13-549</v>
      </c>
      <c r="B4880">
        <f t="shared" si="230"/>
        <v>13</v>
      </c>
      <c r="C4880">
        <v>549</v>
      </c>
      <c r="D4880" t="s">
        <v>17241</v>
      </c>
      <c r="E4880" t="s">
        <v>5192</v>
      </c>
      <c r="F4880">
        <v>14273</v>
      </c>
      <c r="G4880" t="s">
        <v>5193</v>
      </c>
      <c r="H4880">
        <v>1719231306</v>
      </c>
      <c r="I4880" t="s">
        <v>326</v>
      </c>
      <c r="J4880" t="s">
        <v>274</v>
      </c>
      <c r="K4880" t="s">
        <v>152</v>
      </c>
      <c r="L4880" t="s">
        <v>5046</v>
      </c>
      <c r="M4880" t="s">
        <v>5191</v>
      </c>
      <c r="P4880" s="31" t="str">
        <f t="shared" si="231"/>
        <v>Chamely Pharmacy (Dr. Mohim)</v>
      </c>
    </row>
    <row r="4881" spans="1:16" hidden="1">
      <c r="A4881" t="str">
        <f t="shared" si="229"/>
        <v>14-549</v>
      </c>
      <c r="B4881">
        <f t="shared" si="230"/>
        <v>14</v>
      </c>
      <c r="C4881">
        <v>549</v>
      </c>
      <c r="D4881" t="s">
        <v>17241</v>
      </c>
      <c r="E4881" t="s">
        <v>1094</v>
      </c>
      <c r="F4881">
        <v>14320</v>
      </c>
      <c r="G4881" t="s">
        <v>2894</v>
      </c>
      <c r="H4881">
        <v>1717141162</v>
      </c>
      <c r="I4881" t="s">
        <v>131</v>
      </c>
      <c r="J4881" t="s">
        <v>397</v>
      </c>
      <c r="K4881" t="s">
        <v>138</v>
      </c>
      <c r="L4881" t="s">
        <v>1359</v>
      </c>
      <c r="M4881" t="s">
        <v>5128</v>
      </c>
      <c r="P4881" s="31" t="str">
        <f t="shared" si="231"/>
        <v>Dhaka Homoeo Hall (Dr. Shamim Ahmed)</v>
      </c>
    </row>
    <row r="4882" spans="1:16" hidden="1">
      <c r="A4882" t="str">
        <f t="shared" si="229"/>
        <v>15-549</v>
      </c>
      <c r="B4882">
        <f t="shared" si="230"/>
        <v>15</v>
      </c>
      <c r="C4882">
        <v>549</v>
      </c>
      <c r="D4882" t="s">
        <v>17241</v>
      </c>
      <c r="E4882" t="s">
        <v>17364</v>
      </c>
      <c r="F4882">
        <v>14284</v>
      </c>
      <c r="G4882" t="s">
        <v>17365</v>
      </c>
      <c r="H4882">
        <v>1714753290</v>
      </c>
      <c r="I4882" t="s">
        <v>131</v>
      </c>
      <c r="J4882" t="s">
        <v>11492</v>
      </c>
      <c r="K4882" t="s">
        <v>152</v>
      </c>
      <c r="L4882" t="s">
        <v>11477</v>
      </c>
      <c r="M4882" t="s">
        <v>11465</v>
      </c>
      <c r="P4882" s="31" t="str">
        <f t="shared" si="231"/>
        <v>Diptto Homoeo Hall (Somir Boron Dhas)</v>
      </c>
    </row>
    <row r="4883" spans="1:16" hidden="1">
      <c r="A4883" t="str">
        <f t="shared" si="229"/>
        <v>16-549</v>
      </c>
      <c r="B4883">
        <f t="shared" si="230"/>
        <v>16</v>
      </c>
      <c r="C4883">
        <v>549</v>
      </c>
      <c r="D4883" t="s">
        <v>17241</v>
      </c>
      <c r="E4883" t="s">
        <v>5116</v>
      </c>
      <c r="F4883">
        <v>14336</v>
      </c>
      <c r="G4883" t="s">
        <v>5117</v>
      </c>
      <c r="H4883">
        <v>1914854264</v>
      </c>
      <c r="I4883" t="s">
        <v>4818</v>
      </c>
      <c r="J4883" t="s">
        <v>397</v>
      </c>
      <c r="K4883" t="s">
        <v>138</v>
      </c>
      <c r="L4883" t="s">
        <v>1359</v>
      </c>
      <c r="M4883" t="s">
        <v>5118</v>
      </c>
      <c r="P4883" s="31" t="str">
        <f t="shared" si="231"/>
        <v>Feni Dawakhana (Hakim Ahmed Motlib)</v>
      </c>
    </row>
    <row r="4884" spans="1:16" hidden="1">
      <c r="A4884" t="str">
        <f t="shared" si="229"/>
        <v>17-549</v>
      </c>
      <c r="B4884">
        <f t="shared" si="230"/>
        <v>17</v>
      </c>
      <c r="C4884">
        <v>549</v>
      </c>
      <c r="D4884" t="s">
        <v>17241</v>
      </c>
      <c r="E4884" t="s">
        <v>5058</v>
      </c>
      <c r="F4884">
        <v>14314</v>
      </c>
      <c r="G4884" t="s">
        <v>1020</v>
      </c>
      <c r="H4884">
        <v>1771012991</v>
      </c>
      <c r="I4884" t="s">
        <v>131</v>
      </c>
      <c r="J4884" t="s">
        <v>132</v>
      </c>
      <c r="K4884" t="s">
        <v>152</v>
      </c>
      <c r="L4884" t="s">
        <v>5046</v>
      </c>
      <c r="M4884" t="s">
        <v>5051</v>
      </c>
      <c r="P4884" s="31" t="str">
        <f t="shared" si="231"/>
        <v>Gita Homoeo Hall (Dr. B.K.P Sumon)</v>
      </c>
    </row>
    <row r="4885" spans="1:16" hidden="1">
      <c r="A4885" t="str">
        <f t="shared" si="229"/>
        <v>18-549</v>
      </c>
      <c r="B4885">
        <f t="shared" si="230"/>
        <v>18</v>
      </c>
      <c r="C4885">
        <v>549</v>
      </c>
      <c r="D4885" t="s">
        <v>17241</v>
      </c>
      <c r="E4885" t="s">
        <v>11473</v>
      </c>
      <c r="F4885">
        <v>14287</v>
      </c>
      <c r="G4885" t="s">
        <v>11474</v>
      </c>
      <c r="H4885">
        <v>1746394565</v>
      </c>
      <c r="I4885" t="s">
        <v>131</v>
      </c>
      <c r="J4885" t="s">
        <v>274</v>
      </c>
      <c r="K4885" t="s">
        <v>152</v>
      </c>
      <c r="L4885" t="s">
        <v>5073</v>
      </c>
      <c r="M4885" t="s">
        <v>5102</v>
      </c>
      <c r="P4885" s="31" t="str">
        <f t="shared" si="231"/>
        <v>Gringo Homoeo Hall (Kali Das)</v>
      </c>
    </row>
    <row r="4886" spans="1:16" hidden="1">
      <c r="A4886" t="str">
        <f t="shared" si="229"/>
        <v>19-549</v>
      </c>
      <c r="B4886">
        <f t="shared" si="230"/>
        <v>19</v>
      </c>
      <c r="C4886">
        <v>549</v>
      </c>
      <c r="D4886" t="s">
        <v>17241</v>
      </c>
      <c r="E4886" t="s">
        <v>11454</v>
      </c>
      <c r="F4886">
        <v>14288</v>
      </c>
      <c r="G4886" t="s">
        <v>17368</v>
      </c>
      <c r="H4886">
        <v>1726538085</v>
      </c>
      <c r="I4886" t="s">
        <v>131</v>
      </c>
      <c r="J4886" t="s">
        <v>10892</v>
      </c>
      <c r="K4886" t="s">
        <v>133</v>
      </c>
      <c r="L4886" t="s">
        <v>17361</v>
      </c>
      <c r="M4886" t="s">
        <v>5180</v>
      </c>
      <c r="P4886" s="31" t="str">
        <f t="shared" si="231"/>
        <v>Hanemsn Homoeo Hall (Shandip Ray)</v>
      </c>
    </row>
    <row r="4887" spans="1:16" hidden="1">
      <c r="A4887" t="str">
        <f t="shared" si="229"/>
        <v>20-549</v>
      </c>
      <c r="B4887">
        <f t="shared" si="230"/>
        <v>20</v>
      </c>
      <c r="C4887">
        <v>549</v>
      </c>
      <c r="D4887" t="s">
        <v>17241</v>
      </c>
      <c r="E4887" t="s">
        <v>2950</v>
      </c>
      <c r="F4887">
        <v>14304</v>
      </c>
      <c r="G4887" t="s">
        <v>5077</v>
      </c>
      <c r="H4887">
        <v>1716072022</v>
      </c>
      <c r="I4887" t="s">
        <v>131</v>
      </c>
      <c r="J4887" t="s">
        <v>172</v>
      </c>
      <c r="K4887" t="s">
        <v>152</v>
      </c>
      <c r="L4887" t="s">
        <v>5078</v>
      </c>
      <c r="M4887" t="s">
        <v>5078</v>
      </c>
      <c r="P4887" s="31" t="str">
        <f t="shared" si="231"/>
        <v>Homoeo Aruggo (Dr. Liton)</v>
      </c>
    </row>
    <row r="4888" spans="1:16" hidden="1">
      <c r="A4888" t="str">
        <f t="shared" si="229"/>
        <v>21-549</v>
      </c>
      <c r="B4888">
        <f t="shared" si="230"/>
        <v>21</v>
      </c>
      <c r="C4888">
        <v>549</v>
      </c>
      <c r="D4888" t="s">
        <v>17241</v>
      </c>
      <c r="E4888" t="s">
        <v>5055</v>
      </c>
      <c r="F4888">
        <v>14312</v>
      </c>
      <c r="G4888" t="s">
        <v>5056</v>
      </c>
      <c r="H4888">
        <v>1746465777</v>
      </c>
      <c r="I4888" t="s">
        <v>131</v>
      </c>
      <c r="J4888" t="s">
        <v>132</v>
      </c>
      <c r="K4888" t="s">
        <v>133</v>
      </c>
      <c r="L4888" t="s">
        <v>5046</v>
      </c>
      <c r="M4888" t="s">
        <v>5051</v>
      </c>
      <c r="P4888" s="31" t="str">
        <f t="shared" si="231"/>
        <v>Homoeo Chikitshaloy (Dr. Bimol Haldar)</v>
      </c>
    </row>
    <row r="4889" spans="1:16" hidden="1">
      <c r="A4889" t="str">
        <f t="shared" si="229"/>
        <v>22-549</v>
      </c>
      <c r="B4889">
        <f t="shared" si="230"/>
        <v>22</v>
      </c>
      <c r="C4889">
        <v>549</v>
      </c>
      <c r="D4889" t="s">
        <v>17241</v>
      </c>
      <c r="E4889" t="s">
        <v>5126</v>
      </c>
      <c r="F4889">
        <v>14319</v>
      </c>
      <c r="G4889" t="s">
        <v>5127</v>
      </c>
      <c r="H4889">
        <v>1720902124</v>
      </c>
      <c r="I4889" t="s">
        <v>131</v>
      </c>
      <c r="J4889" t="s">
        <v>397</v>
      </c>
      <c r="K4889" t="s">
        <v>138</v>
      </c>
      <c r="L4889" t="s">
        <v>1359</v>
      </c>
      <c r="M4889" t="s">
        <v>5125</v>
      </c>
      <c r="P4889" s="31" t="str">
        <f t="shared" si="231"/>
        <v>Hori Homoeo Hall (Dr. Girindha)</v>
      </c>
    </row>
    <row r="4890" spans="1:16" hidden="1">
      <c r="A4890" t="str">
        <f t="shared" si="229"/>
        <v>23-549</v>
      </c>
      <c r="B4890">
        <f t="shared" si="230"/>
        <v>23</v>
      </c>
      <c r="C4890">
        <v>549</v>
      </c>
      <c r="D4890" t="s">
        <v>17241</v>
      </c>
      <c r="E4890" t="s">
        <v>5124</v>
      </c>
      <c r="F4890">
        <v>14327</v>
      </c>
      <c r="G4890" t="s">
        <v>149</v>
      </c>
      <c r="H4890">
        <v>1724963506</v>
      </c>
      <c r="I4890" t="s">
        <v>131</v>
      </c>
      <c r="J4890" t="s">
        <v>397</v>
      </c>
      <c r="K4890" t="s">
        <v>138</v>
      </c>
      <c r="L4890" t="s">
        <v>1359</v>
      </c>
      <c r="M4890" t="s">
        <v>5125</v>
      </c>
      <c r="P4890" s="31" t="str">
        <f t="shared" si="231"/>
        <v>Islamia Homoeo Hall (Dr. Kabirul Islam)</v>
      </c>
    </row>
    <row r="4891" spans="1:16" hidden="1">
      <c r="A4891" t="str">
        <f t="shared" si="229"/>
        <v>24-549</v>
      </c>
      <c r="B4891">
        <f t="shared" si="230"/>
        <v>24</v>
      </c>
      <c r="C4891">
        <v>549</v>
      </c>
      <c r="D4891" t="s">
        <v>17241</v>
      </c>
      <c r="E4891" t="s">
        <v>1282</v>
      </c>
      <c r="F4891">
        <v>14301</v>
      </c>
      <c r="G4891" t="s">
        <v>5070</v>
      </c>
      <c r="H4891">
        <v>1722249296</v>
      </c>
      <c r="I4891" t="s">
        <v>131</v>
      </c>
      <c r="J4891" t="s">
        <v>132</v>
      </c>
      <c r="K4891" t="s">
        <v>152</v>
      </c>
      <c r="L4891" t="s">
        <v>5046</v>
      </c>
      <c r="M4891" t="s">
        <v>5069</v>
      </c>
      <c r="P4891" s="31" t="str">
        <f t="shared" si="231"/>
        <v>Janapriop Pharmacy (Dr. Safiqul Islam)</v>
      </c>
    </row>
    <row r="4892" spans="1:16" hidden="1">
      <c r="A4892" t="str">
        <f t="shared" si="229"/>
        <v>25-549</v>
      </c>
      <c r="B4892">
        <f t="shared" si="230"/>
        <v>25</v>
      </c>
      <c r="C4892">
        <v>549</v>
      </c>
      <c r="D4892" t="s">
        <v>17241</v>
      </c>
      <c r="E4892" t="s">
        <v>11434</v>
      </c>
      <c r="F4892">
        <v>14261</v>
      </c>
      <c r="G4892" t="s">
        <v>17349</v>
      </c>
      <c r="H4892">
        <v>1739946145</v>
      </c>
      <c r="I4892" t="s">
        <v>131</v>
      </c>
      <c r="J4892" t="s">
        <v>397</v>
      </c>
      <c r="K4892" t="s">
        <v>133</v>
      </c>
      <c r="L4892" t="s">
        <v>17350</v>
      </c>
      <c r="M4892" t="s">
        <v>5180</v>
      </c>
      <c r="P4892" s="31" t="str">
        <f t="shared" si="231"/>
        <v>Jaye Homoeo Hall (Mirinl Brotharc)</v>
      </c>
    </row>
    <row r="4893" spans="1:16" hidden="1">
      <c r="A4893" t="str">
        <f t="shared" si="229"/>
        <v>26-549</v>
      </c>
      <c r="B4893">
        <f t="shared" si="230"/>
        <v>26</v>
      </c>
      <c r="C4893">
        <v>549</v>
      </c>
      <c r="D4893" t="s">
        <v>17241</v>
      </c>
      <c r="E4893" t="s">
        <v>17359</v>
      </c>
      <c r="F4893">
        <v>14282</v>
      </c>
      <c r="G4893" t="s">
        <v>17360</v>
      </c>
      <c r="H4893">
        <v>1712691603</v>
      </c>
      <c r="I4893" t="s">
        <v>5045</v>
      </c>
      <c r="J4893" t="s">
        <v>172</v>
      </c>
      <c r="K4893" t="s">
        <v>133</v>
      </c>
      <c r="L4893" t="s">
        <v>17361</v>
      </c>
      <c r="M4893" t="s">
        <v>17362</v>
      </c>
      <c r="P4893" s="31" t="str">
        <f t="shared" si="231"/>
        <v>Joy Medical Hall (Sankar Ray)</v>
      </c>
    </row>
    <row r="4894" spans="1:16" hidden="1">
      <c r="A4894" t="str">
        <f t="shared" si="229"/>
        <v>27-549</v>
      </c>
      <c r="B4894">
        <f t="shared" si="230"/>
        <v>27</v>
      </c>
      <c r="C4894">
        <v>549</v>
      </c>
      <c r="D4894" t="s">
        <v>17241</v>
      </c>
      <c r="E4894" t="s">
        <v>5194</v>
      </c>
      <c r="F4894">
        <v>14274</v>
      </c>
      <c r="G4894" t="s">
        <v>4486</v>
      </c>
      <c r="H4894">
        <v>1732521055</v>
      </c>
      <c r="I4894" t="s">
        <v>131</v>
      </c>
      <c r="J4894" t="s">
        <v>274</v>
      </c>
      <c r="K4894" t="s">
        <v>133</v>
      </c>
      <c r="L4894" t="s">
        <v>5128</v>
      </c>
      <c r="M4894" t="s">
        <v>5125</v>
      </c>
      <c r="P4894" s="31" t="str">
        <f t="shared" si="231"/>
        <v>Joyguru Homoeo Hall (Dr. Motilal)</v>
      </c>
    </row>
    <row r="4895" spans="1:16" hidden="1">
      <c r="A4895" t="str">
        <f t="shared" si="229"/>
        <v>28-549</v>
      </c>
      <c r="B4895">
        <f t="shared" si="230"/>
        <v>28</v>
      </c>
      <c r="C4895">
        <v>549</v>
      </c>
      <c r="D4895" t="s">
        <v>17241</v>
      </c>
      <c r="E4895" t="s">
        <v>5158</v>
      </c>
      <c r="F4895">
        <v>14297</v>
      </c>
      <c r="G4895" t="s">
        <v>5159</v>
      </c>
      <c r="H4895">
        <v>1925729806</v>
      </c>
      <c r="I4895" t="s">
        <v>131</v>
      </c>
      <c r="J4895" t="s">
        <v>230</v>
      </c>
      <c r="K4895" t="s">
        <v>152</v>
      </c>
      <c r="L4895" t="s">
        <v>5063</v>
      </c>
      <c r="M4895" t="s">
        <v>5160</v>
      </c>
      <c r="P4895" s="31" t="str">
        <f t="shared" si="231"/>
        <v>Kajal Homoeo Hall (Dr. Narayan Acharjee)</v>
      </c>
    </row>
    <row r="4896" spans="1:16" hidden="1">
      <c r="A4896" t="str">
        <f t="shared" si="229"/>
        <v>29-549</v>
      </c>
      <c r="B4896">
        <f t="shared" si="230"/>
        <v>29</v>
      </c>
      <c r="C4896">
        <v>549</v>
      </c>
      <c r="D4896" t="s">
        <v>17241</v>
      </c>
      <c r="E4896" t="s">
        <v>5176</v>
      </c>
      <c r="F4896">
        <v>14296</v>
      </c>
      <c r="G4896" t="s">
        <v>5177</v>
      </c>
      <c r="H4896">
        <v>1712316755</v>
      </c>
      <c r="I4896" t="s">
        <v>131</v>
      </c>
      <c r="J4896" t="s">
        <v>274</v>
      </c>
      <c r="K4896" t="s">
        <v>138</v>
      </c>
      <c r="L4896" t="s">
        <v>5172</v>
      </c>
      <c r="M4896" t="s">
        <v>5173</v>
      </c>
      <c r="P4896" s="31" t="str">
        <f t="shared" si="231"/>
        <v>Kakon Homoeo Hall (Dr. Rupok Dey)</v>
      </c>
    </row>
    <row r="4897" spans="1:16" hidden="1">
      <c r="A4897" t="str">
        <f t="shared" si="229"/>
        <v>30-549</v>
      </c>
      <c r="B4897">
        <f t="shared" si="230"/>
        <v>30</v>
      </c>
      <c r="C4897">
        <v>549</v>
      </c>
      <c r="D4897" t="s">
        <v>17241</v>
      </c>
      <c r="E4897" t="s">
        <v>3433</v>
      </c>
      <c r="F4897">
        <v>14337</v>
      </c>
      <c r="G4897" t="s">
        <v>5044</v>
      </c>
      <c r="H4897">
        <v>1716905950</v>
      </c>
      <c r="I4897" t="s">
        <v>5045</v>
      </c>
      <c r="J4897" t="s">
        <v>132</v>
      </c>
      <c r="K4897" t="s">
        <v>152</v>
      </c>
      <c r="L4897" t="s">
        <v>5046</v>
      </c>
      <c r="M4897" t="s">
        <v>5046</v>
      </c>
      <c r="P4897" s="31" t="str">
        <f t="shared" si="231"/>
        <v>Lilu Homoeo Hall (Dr. Faruk Ahmed)</v>
      </c>
    </row>
    <row r="4898" spans="1:16" hidden="1">
      <c r="A4898" t="str">
        <f t="shared" si="229"/>
        <v>31-549</v>
      </c>
      <c r="B4898">
        <f t="shared" si="230"/>
        <v>31</v>
      </c>
      <c r="C4898">
        <v>549</v>
      </c>
      <c r="D4898" t="s">
        <v>17241</v>
      </c>
      <c r="E4898" t="s">
        <v>5197</v>
      </c>
      <c r="F4898">
        <v>14268</v>
      </c>
      <c r="G4898" t="s">
        <v>5198</v>
      </c>
      <c r="H4898">
        <v>1742565648</v>
      </c>
      <c r="I4898" t="s">
        <v>326</v>
      </c>
      <c r="J4898" t="s">
        <v>274</v>
      </c>
      <c r="K4898" t="s">
        <v>133</v>
      </c>
      <c r="L4898" t="s">
        <v>5046</v>
      </c>
      <c r="M4898" t="s">
        <v>5191</v>
      </c>
      <c r="P4898" s="31" t="str">
        <f t="shared" si="231"/>
        <v>Ma Pharmacy (Dr. Sumon)</v>
      </c>
    </row>
    <row r="4899" spans="1:16" hidden="1">
      <c r="A4899" t="str">
        <f t="shared" si="229"/>
        <v>32-549</v>
      </c>
      <c r="B4899">
        <f t="shared" si="230"/>
        <v>32</v>
      </c>
      <c r="C4899">
        <v>549</v>
      </c>
      <c r="D4899" t="s">
        <v>17241</v>
      </c>
      <c r="E4899" t="s">
        <v>11478</v>
      </c>
      <c r="F4899">
        <v>14279</v>
      </c>
      <c r="G4899" t="s">
        <v>1111</v>
      </c>
      <c r="H4899">
        <v>172527855</v>
      </c>
      <c r="I4899" t="s">
        <v>131</v>
      </c>
      <c r="J4899" t="s">
        <v>274</v>
      </c>
      <c r="K4899" t="s">
        <v>152</v>
      </c>
      <c r="L4899" t="s">
        <v>11477</v>
      </c>
      <c r="M4899" t="s">
        <v>11477</v>
      </c>
      <c r="P4899" s="31" t="str">
        <f t="shared" si="231"/>
        <v>Maa Homoeo Hall (Kajun Ray)</v>
      </c>
    </row>
    <row r="4900" spans="1:16" hidden="1">
      <c r="A4900" t="str">
        <f t="shared" si="229"/>
        <v>33-549</v>
      </c>
      <c r="B4900">
        <f t="shared" si="230"/>
        <v>33</v>
      </c>
      <c r="C4900">
        <v>549</v>
      </c>
      <c r="D4900" t="s">
        <v>17241</v>
      </c>
      <c r="E4900" t="s">
        <v>5195</v>
      </c>
      <c r="F4900">
        <v>14275</v>
      </c>
      <c r="G4900" t="s">
        <v>715</v>
      </c>
      <c r="H4900">
        <v>1746605946</v>
      </c>
      <c r="I4900" t="s">
        <v>131</v>
      </c>
      <c r="J4900" t="s">
        <v>274</v>
      </c>
      <c r="K4900" t="s">
        <v>133</v>
      </c>
      <c r="L4900" t="s">
        <v>5128</v>
      </c>
      <c r="M4900" t="s">
        <v>5125</v>
      </c>
      <c r="P4900" s="31" t="str">
        <f t="shared" si="231"/>
        <v>Mamoni Homoeo Hall (Dr. Hira)</v>
      </c>
    </row>
    <row r="4901" spans="1:16" hidden="1">
      <c r="A4901" t="str">
        <f t="shared" si="229"/>
        <v>34-549</v>
      </c>
      <c r="B4901">
        <f t="shared" si="230"/>
        <v>34</v>
      </c>
      <c r="C4901">
        <v>549</v>
      </c>
      <c r="D4901" t="s">
        <v>17241</v>
      </c>
      <c r="E4901" t="s">
        <v>11439</v>
      </c>
      <c r="F4901">
        <v>14263</v>
      </c>
      <c r="G4901" t="s">
        <v>17351</v>
      </c>
      <c r="H4901">
        <v>1786424217</v>
      </c>
      <c r="I4901" t="s">
        <v>131</v>
      </c>
      <c r="J4901" t="s">
        <v>10889</v>
      </c>
      <c r="K4901" t="s">
        <v>152</v>
      </c>
      <c r="L4901" t="s">
        <v>5046</v>
      </c>
      <c r="M4901" t="s">
        <v>11441</v>
      </c>
      <c r="P4901" s="31" t="str">
        <f t="shared" si="231"/>
        <v>Maysha Pharmacy (Dr.Afil Miah)</v>
      </c>
    </row>
    <row r="4902" spans="1:16" hidden="1">
      <c r="A4902" t="str">
        <f t="shared" si="229"/>
        <v>35-549</v>
      </c>
      <c r="B4902">
        <f t="shared" si="230"/>
        <v>35</v>
      </c>
      <c r="C4902">
        <v>549</v>
      </c>
      <c r="D4902" t="s">
        <v>17241</v>
      </c>
      <c r="E4902" t="s">
        <v>2600</v>
      </c>
      <c r="F4902">
        <v>14309</v>
      </c>
      <c r="G4902" t="s">
        <v>5047</v>
      </c>
      <c r="H4902">
        <v>1735668510</v>
      </c>
      <c r="I4902" t="s">
        <v>326</v>
      </c>
      <c r="J4902" t="s">
        <v>132</v>
      </c>
      <c r="K4902" t="s">
        <v>133</v>
      </c>
      <c r="L4902" t="s">
        <v>5046</v>
      </c>
      <c r="M4902" t="s">
        <v>5048</v>
      </c>
      <c r="P4902" s="31" t="str">
        <f t="shared" si="231"/>
        <v>Mohammadia Pharmacy (Dr. Samsul Haque)</v>
      </c>
    </row>
    <row r="4903" spans="1:16" hidden="1">
      <c r="A4903" t="str">
        <f t="shared" si="229"/>
        <v>36-549</v>
      </c>
      <c r="B4903">
        <f t="shared" si="230"/>
        <v>36</v>
      </c>
      <c r="C4903">
        <v>549</v>
      </c>
      <c r="D4903" t="s">
        <v>17241</v>
      </c>
      <c r="E4903" t="s">
        <v>5059</v>
      </c>
      <c r="F4903">
        <v>14315</v>
      </c>
      <c r="G4903" t="s">
        <v>5060</v>
      </c>
      <c r="H4903">
        <v>174562469</v>
      </c>
      <c r="I4903" t="s">
        <v>131</v>
      </c>
      <c r="J4903" t="s">
        <v>132</v>
      </c>
      <c r="K4903" t="s">
        <v>133</v>
      </c>
      <c r="L4903" t="s">
        <v>5046</v>
      </c>
      <c r="M4903" t="s">
        <v>5051</v>
      </c>
      <c r="P4903" s="31" t="str">
        <f t="shared" si="231"/>
        <v>Mohon Homoeo Hall (Dr. Sujit Mohon Das)</v>
      </c>
    </row>
    <row r="4904" spans="1:16" hidden="1">
      <c r="A4904" t="str">
        <f t="shared" si="229"/>
        <v>37-549</v>
      </c>
      <c r="B4904">
        <f t="shared" si="230"/>
        <v>37</v>
      </c>
      <c r="C4904">
        <v>549</v>
      </c>
      <c r="D4904" t="s">
        <v>17241</v>
      </c>
      <c r="E4904" t="s">
        <v>11437</v>
      </c>
      <c r="F4904">
        <v>14262</v>
      </c>
      <c r="G4904" t="s">
        <v>11438</v>
      </c>
      <c r="H4904">
        <v>1717637115</v>
      </c>
      <c r="I4904" t="s">
        <v>131</v>
      </c>
      <c r="J4904" t="s">
        <v>10900</v>
      </c>
      <c r="K4904" t="s">
        <v>152</v>
      </c>
      <c r="L4904" t="s">
        <v>5046</v>
      </c>
      <c r="M4904" t="s">
        <v>5051</v>
      </c>
      <c r="P4904" s="31" t="str">
        <f t="shared" si="231"/>
        <v>Molendo Homoeo Hall (B.K.Mohon)</v>
      </c>
    </row>
    <row r="4905" spans="1:16" hidden="1">
      <c r="A4905" t="str">
        <f t="shared" si="229"/>
        <v>38-549</v>
      </c>
      <c r="B4905">
        <f t="shared" si="230"/>
        <v>38</v>
      </c>
      <c r="C4905">
        <v>549</v>
      </c>
      <c r="D4905" t="s">
        <v>17241</v>
      </c>
      <c r="E4905" t="s">
        <v>5049</v>
      </c>
      <c r="F4905">
        <v>14310</v>
      </c>
      <c r="G4905" t="s">
        <v>5050</v>
      </c>
      <c r="H4905">
        <v>1776587870</v>
      </c>
      <c r="I4905" t="s">
        <v>131</v>
      </c>
      <c r="J4905" t="s">
        <v>132</v>
      </c>
      <c r="K4905" t="s">
        <v>133</v>
      </c>
      <c r="L4905" t="s">
        <v>5046</v>
      </c>
      <c r="M4905" t="s">
        <v>5051</v>
      </c>
      <c r="P4905" s="31" t="str">
        <f t="shared" si="231"/>
        <v>Mollika Homoeo Hall (Dr. Sikha Rani Ray)</v>
      </c>
    </row>
    <row r="4906" spans="1:16" hidden="1">
      <c r="A4906" t="str">
        <f t="shared" si="229"/>
        <v>39-549</v>
      </c>
      <c r="B4906">
        <f t="shared" si="230"/>
        <v>39</v>
      </c>
      <c r="C4906">
        <v>549</v>
      </c>
      <c r="D4906" t="s">
        <v>17241</v>
      </c>
      <c r="E4906" t="s">
        <v>2996</v>
      </c>
      <c r="F4906">
        <v>14317</v>
      </c>
      <c r="G4906" t="s">
        <v>5084</v>
      </c>
      <c r="H4906">
        <v>1714482552</v>
      </c>
      <c r="I4906" t="s">
        <v>131</v>
      </c>
      <c r="J4906" t="s">
        <v>172</v>
      </c>
      <c r="K4906" t="s">
        <v>152</v>
      </c>
      <c r="L4906" t="s">
        <v>5082</v>
      </c>
      <c r="M4906" t="s">
        <v>5085</v>
      </c>
      <c r="P4906" s="31" t="str">
        <f t="shared" si="231"/>
        <v>Monika Pharmacy (Dr. Manik)</v>
      </c>
    </row>
    <row r="4907" spans="1:16" hidden="1">
      <c r="A4907" t="str">
        <f t="shared" si="229"/>
        <v>40-549</v>
      </c>
      <c r="B4907">
        <f t="shared" si="230"/>
        <v>40</v>
      </c>
      <c r="C4907">
        <v>549</v>
      </c>
      <c r="D4907" t="s">
        <v>17241</v>
      </c>
      <c r="E4907" t="s">
        <v>11284</v>
      </c>
      <c r="F4907">
        <v>13749</v>
      </c>
      <c r="G4907" t="s">
        <v>17145</v>
      </c>
      <c r="H4907">
        <v>1934448282</v>
      </c>
      <c r="I4907">
        <v>0</v>
      </c>
      <c r="J4907">
        <v>0</v>
      </c>
      <c r="K4907" t="s">
        <v>138</v>
      </c>
      <c r="L4907" t="s">
        <v>17242</v>
      </c>
      <c r="M4907" t="s">
        <v>17242</v>
      </c>
      <c r="P4907" s="31" t="str">
        <f t="shared" si="231"/>
        <v>Mpo-Projas Biswas- Sunamgonj (Self Stock)</v>
      </c>
    </row>
    <row r="4908" spans="1:16" hidden="1">
      <c r="A4908" t="str">
        <f t="shared" si="229"/>
        <v>41-549</v>
      </c>
      <c r="B4908">
        <f t="shared" si="230"/>
        <v>41</v>
      </c>
      <c r="C4908">
        <v>549</v>
      </c>
      <c r="D4908" t="s">
        <v>17241</v>
      </c>
      <c r="E4908" t="s">
        <v>17353</v>
      </c>
      <c r="F4908">
        <v>14265</v>
      </c>
      <c r="G4908" t="s">
        <v>17354</v>
      </c>
      <c r="H4908">
        <v>1722672077</v>
      </c>
      <c r="I4908" t="s">
        <v>5045</v>
      </c>
      <c r="J4908" t="s">
        <v>9009</v>
      </c>
      <c r="K4908" t="s">
        <v>133</v>
      </c>
      <c r="L4908" t="s">
        <v>5128</v>
      </c>
      <c r="M4908" t="s">
        <v>11447</v>
      </c>
      <c r="P4908" s="31" t="str">
        <f t="shared" si="231"/>
        <v>Mubin Pharmacy (Azizul Huq)</v>
      </c>
    </row>
    <row r="4909" spans="1:16" hidden="1">
      <c r="A4909" t="str">
        <f t="shared" si="229"/>
        <v>42-549</v>
      </c>
      <c r="B4909">
        <f t="shared" si="230"/>
        <v>42</v>
      </c>
      <c r="C4909">
        <v>549</v>
      </c>
      <c r="D4909" t="s">
        <v>17241</v>
      </c>
      <c r="E4909" t="s">
        <v>5068</v>
      </c>
      <c r="F4909">
        <v>14300</v>
      </c>
      <c r="G4909" t="s">
        <v>3426</v>
      </c>
      <c r="H4909">
        <v>1752156670</v>
      </c>
      <c r="I4909" t="s">
        <v>131</v>
      </c>
      <c r="J4909" t="s">
        <v>132</v>
      </c>
      <c r="K4909" t="s">
        <v>152</v>
      </c>
      <c r="L4909" t="s">
        <v>5046</v>
      </c>
      <c r="M4909" t="s">
        <v>5069</v>
      </c>
      <c r="P4909" s="31" t="str">
        <f t="shared" si="231"/>
        <v>Mukta Homoeo Hall (Dr. Sanjoy)</v>
      </c>
    </row>
    <row r="4910" spans="1:16" hidden="1">
      <c r="A4910" t="str">
        <f t="shared" si="229"/>
        <v>43-549</v>
      </c>
      <c r="B4910">
        <f t="shared" si="230"/>
        <v>43</v>
      </c>
      <c r="C4910">
        <v>549</v>
      </c>
      <c r="D4910" t="s">
        <v>17241</v>
      </c>
      <c r="E4910" t="s">
        <v>17371</v>
      </c>
      <c r="F4910">
        <v>14294</v>
      </c>
      <c r="G4910" t="s">
        <v>17372</v>
      </c>
      <c r="H4910">
        <v>1721529264</v>
      </c>
      <c r="I4910" t="s">
        <v>5045</v>
      </c>
      <c r="J4910" t="s">
        <v>132</v>
      </c>
      <c r="K4910" t="s">
        <v>133</v>
      </c>
      <c r="L4910" t="s">
        <v>5128</v>
      </c>
      <c r="M4910" t="s">
        <v>11470</v>
      </c>
      <c r="P4910" s="31" t="str">
        <f t="shared" si="231"/>
        <v>Muktugdda Pharmacy (Riyad Hossain)</v>
      </c>
    </row>
    <row r="4911" spans="1:16" hidden="1">
      <c r="A4911" t="str">
        <f t="shared" si="229"/>
        <v>44-549</v>
      </c>
      <c r="B4911">
        <f t="shared" si="230"/>
        <v>44</v>
      </c>
      <c r="C4911">
        <v>549</v>
      </c>
      <c r="D4911" t="s">
        <v>17241</v>
      </c>
      <c r="E4911" t="s">
        <v>5065</v>
      </c>
      <c r="F4911">
        <v>14307</v>
      </c>
      <c r="G4911" t="s">
        <v>4359</v>
      </c>
      <c r="H4911">
        <v>1739945914</v>
      </c>
      <c r="I4911" t="s">
        <v>131</v>
      </c>
      <c r="J4911" t="s">
        <v>132</v>
      </c>
      <c r="K4911" t="s">
        <v>152</v>
      </c>
      <c r="L4911" t="s">
        <v>5046</v>
      </c>
      <c r="M4911" t="s">
        <v>5051</v>
      </c>
      <c r="P4911" s="31" t="str">
        <f t="shared" si="231"/>
        <v>Mukul Homoeo Hall (Dr. Mukul Das)</v>
      </c>
    </row>
    <row r="4912" spans="1:16" hidden="1">
      <c r="A4912" t="str">
        <f t="shared" si="229"/>
        <v>45-549</v>
      </c>
      <c r="B4912">
        <f t="shared" si="230"/>
        <v>45</v>
      </c>
      <c r="C4912">
        <v>549</v>
      </c>
      <c r="D4912" t="s">
        <v>17241</v>
      </c>
      <c r="E4912" t="s">
        <v>5150</v>
      </c>
      <c r="F4912">
        <v>14326</v>
      </c>
      <c r="G4912" t="s">
        <v>549</v>
      </c>
      <c r="H4912">
        <v>1925161180</v>
      </c>
      <c r="I4912" t="s">
        <v>131</v>
      </c>
      <c r="J4912" t="s">
        <v>230</v>
      </c>
      <c r="K4912" t="s">
        <v>152</v>
      </c>
      <c r="L4912" t="s">
        <v>5063</v>
      </c>
      <c r="M4912" t="s">
        <v>5145</v>
      </c>
      <c r="P4912" s="31" t="str">
        <f t="shared" si="231"/>
        <v>National Homoeo Hall (Dr. Kajal Acharjaa)</v>
      </c>
    </row>
    <row r="4913" spans="1:16" hidden="1">
      <c r="A4913" t="str">
        <f t="shared" si="229"/>
        <v>46-549</v>
      </c>
      <c r="B4913">
        <f t="shared" si="230"/>
        <v>46</v>
      </c>
      <c r="C4913">
        <v>549</v>
      </c>
      <c r="D4913" t="s">
        <v>17241</v>
      </c>
      <c r="E4913" t="s">
        <v>11457</v>
      </c>
      <c r="F4913">
        <v>14289</v>
      </c>
      <c r="G4913" t="s">
        <v>2476</v>
      </c>
      <c r="H4913">
        <v>171030118</v>
      </c>
      <c r="I4913" t="s">
        <v>131</v>
      </c>
      <c r="J4913" t="s">
        <v>10903</v>
      </c>
      <c r="K4913" t="s">
        <v>152</v>
      </c>
      <c r="L4913" t="s">
        <v>5073</v>
      </c>
      <c r="M4913" t="s">
        <v>5073</v>
      </c>
      <c r="P4913" s="31" t="str">
        <f t="shared" si="231"/>
        <v>New Life Homoeo Hall (Badol Chondro)</v>
      </c>
    </row>
    <row r="4914" spans="1:16" hidden="1">
      <c r="A4914" t="str">
        <f t="shared" si="229"/>
        <v>47-549</v>
      </c>
      <c r="B4914">
        <f t="shared" si="230"/>
        <v>47</v>
      </c>
      <c r="C4914">
        <v>549</v>
      </c>
      <c r="D4914" t="s">
        <v>17241</v>
      </c>
      <c r="E4914" t="s">
        <v>5135</v>
      </c>
      <c r="F4914">
        <v>14322</v>
      </c>
      <c r="G4914" t="s">
        <v>5136</v>
      </c>
      <c r="H4914">
        <v>1745391214</v>
      </c>
      <c r="I4914" t="s">
        <v>131</v>
      </c>
      <c r="J4914" t="s">
        <v>397</v>
      </c>
      <c r="K4914" t="s">
        <v>152</v>
      </c>
      <c r="L4914" t="s">
        <v>5046</v>
      </c>
      <c r="M4914" t="s">
        <v>5137</v>
      </c>
      <c r="P4914" s="31" t="str">
        <f t="shared" si="231"/>
        <v>Nipa Homoeo Hall (Dr. Sujon)</v>
      </c>
    </row>
    <row r="4915" spans="1:16" hidden="1">
      <c r="A4915" t="str">
        <f t="shared" si="229"/>
        <v>48-549</v>
      </c>
      <c r="B4915">
        <f t="shared" si="230"/>
        <v>48</v>
      </c>
      <c r="C4915">
        <v>549</v>
      </c>
      <c r="D4915" t="s">
        <v>17241</v>
      </c>
      <c r="E4915" t="s">
        <v>11452</v>
      </c>
      <c r="F4915">
        <v>14278</v>
      </c>
      <c r="G4915" t="s">
        <v>11453</v>
      </c>
      <c r="H4915">
        <v>1745391214</v>
      </c>
      <c r="I4915" t="s">
        <v>131</v>
      </c>
      <c r="J4915" t="s">
        <v>172</v>
      </c>
      <c r="K4915" t="s">
        <v>133</v>
      </c>
      <c r="L4915" t="s">
        <v>5046</v>
      </c>
      <c r="M4915" t="s">
        <v>5137</v>
      </c>
      <c r="P4915" s="31" t="str">
        <f t="shared" si="231"/>
        <v>Nipa Homoeo Hall-2 (Sajun Rangon Dhas)</v>
      </c>
    </row>
    <row r="4916" spans="1:16" hidden="1">
      <c r="A4916" t="str">
        <f t="shared" si="229"/>
        <v>49-549</v>
      </c>
      <c r="B4916">
        <f t="shared" si="230"/>
        <v>49</v>
      </c>
      <c r="C4916">
        <v>549</v>
      </c>
      <c r="D4916" t="s">
        <v>17241</v>
      </c>
      <c r="E4916" t="s">
        <v>11479</v>
      </c>
      <c r="F4916">
        <v>14280</v>
      </c>
      <c r="G4916" t="s">
        <v>432</v>
      </c>
      <c r="H4916">
        <v>1782158139</v>
      </c>
      <c r="I4916" t="s">
        <v>131</v>
      </c>
      <c r="J4916" t="s">
        <v>11480</v>
      </c>
      <c r="K4916" t="s">
        <v>133</v>
      </c>
      <c r="L4916" t="s">
        <v>5063</v>
      </c>
      <c r="M4916" t="s">
        <v>11481</v>
      </c>
      <c r="P4916" s="31" t="str">
        <f t="shared" si="231"/>
        <v>Nur Homoeo Hall (Dhalur Hossen)</v>
      </c>
    </row>
    <row r="4917" spans="1:16" hidden="1">
      <c r="A4917" t="str">
        <f t="shared" si="229"/>
        <v>50-549</v>
      </c>
      <c r="B4917">
        <f t="shared" si="230"/>
        <v>50</v>
      </c>
      <c r="C4917">
        <v>549</v>
      </c>
      <c r="D4917" t="s">
        <v>17241</v>
      </c>
      <c r="E4917" t="s">
        <v>11475</v>
      </c>
      <c r="F4917">
        <v>14286</v>
      </c>
      <c r="G4917" t="s">
        <v>17367</v>
      </c>
      <c r="H4917">
        <v>1742024879</v>
      </c>
      <c r="I4917" t="s">
        <v>131</v>
      </c>
      <c r="J4917" t="s">
        <v>274</v>
      </c>
      <c r="K4917" t="s">
        <v>133</v>
      </c>
      <c r="L4917" t="s">
        <v>11477</v>
      </c>
      <c r="M4917" t="s">
        <v>11477</v>
      </c>
      <c r="P4917" s="31" t="str">
        <f t="shared" si="231"/>
        <v>Onita Homoeo Hall (Babak Anndo)</v>
      </c>
    </row>
    <row r="4918" spans="1:16" hidden="1">
      <c r="A4918" t="str">
        <f t="shared" si="229"/>
        <v>51-549</v>
      </c>
      <c r="B4918">
        <f t="shared" si="230"/>
        <v>51</v>
      </c>
      <c r="C4918">
        <v>549</v>
      </c>
      <c r="D4918" t="s">
        <v>17241</v>
      </c>
      <c r="E4918" t="s">
        <v>5181</v>
      </c>
      <c r="F4918">
        <v>14270</v>
      </c>
      <c r="G4918" t="s">
        <v>5152</v>
      </c>
      <c r="H4918">
        <v>1718316074</v>
      </c>
      <c r="I4918" t="s">
        <v>131</v>
      </c>
      <c r="J4918" t="s">
        <v>274</v>
      </c>
      <c r="K4918" t="s">
        <v>152</v>
      </c>
      <c r="L4918" t="s">
        <v>5082</v>
      </c>
      <c r="M4918" t="s">
        <v>5180</v>
      </c>
      <c r="P4918" s="31" t="str">
        <f t="shared" si="231"/>
        <v>Panna Homoeo Hall (Dr. Shuj)</v>
      </c>
    </row>
    <row r="4919" spans="1:16" hidden="1">
      <c r="A4919" t="str">
        <f t="shared" si="229"/>
        <v>52-549</v>
      </c>
      <c r="B4919">
        <f t="shared" si="230"/>
        <v>52</v>
      </c>
      <c r="C4919">
        <v>549</v>
      </c>
      <c r="D4919" t="s">
        <v>17241</v>
      </c>
      <c r="E4919" t="s">
        <v>5196</v>
      </c>
      <c r="F4919">
        <v>14276</v>
      </c>
      <c r="G4919" t="s">
        <v>190</v>
      </c>
      <c r="H4919">
        <v>1724926659</v>
      </c>
      <c r="I4919" t="s">
        <v>131</v>
      </c>
      <c r="J4919" t="s">
        <v>274</v>
      </c>
      <c r="K4919" t="s">
        <v>133</v>
      </c>
      <c r="L4919" t="s">
        <v>5046</v>
      </c>
      <c r="M4919" t="s">
        <v>5191</v>
      </c>
      <c r="P4919" s="31" t="str">
        <f t="shared" si="231"/>
        <v>Payel Homoeo Hall (Dr. Payel)</v>
      </c>
    </row>
    <row r="4920" spans="1:16" hidden="1">
      <c r="A4920" t="str">
        <f t="shared" si="229"/>
        <v>53-549</v>
      </c>
      <c r="B4920">
        <f t="shared" si="230"/>
        <v>53</v>
      </c>
      <c r="C4920">
        <v>549</v>
      </c>
      <c r="D4920" t="s">
        <v>17241</v>
      </c>
      <c r="E4920" t="s">
        <v>2996</v>
      </c>
      <c r="F4920">
        <v>14335</v>
      </c>
      <c r="G4920" t="s">
        <v>5115</v>
      </c>
      <c r="H4920">
        <v>1710815780</v>
      </c>
      <c r="I4920" t="s">
        <v>131</v>
      </c>
      <c r="J4920" t="s">
        <v>397</v>
      </c>
      <c r="K4920" t="s">
        <v>138</v>
      </c>
      <c r="L4920" t="s">
        <v>1359</v>
      </c>
      <c r="M4920" t="s">
        <v>1359</v>
      </c>
      <c r="P4920" s="31" t="str">
        <f t="shared" si="231"/>
        <v>Protima Homoeo Hall (Dr. Manik)</v>
      </c>
    </row>
    <row r="4921" spans="1:16" hidden="1">
      <c r="A4921" t="str">
        <f t="shared" si="229"/>
        <v>54-549</v>
      </c>
      <c r="B4921">
        <f t="shared" si="230"/>
        <v>54</v>
      </c>
      <c r="C4921">
        <v>549</v>
      </c>
      <c r="D4921" t="s">
        <v>17241</v>
      </c>
      <c r="E4921" t="s">
        <v>5153</v>
      </c>
      <c r="F4921">
        <v>14298</v>
      </c>
      <c r="G4921" t="s">
        <v>5154</v>
      </c>
      <c r="H4921">
        <v>1736791991</v>
      </c>
      <c r="I4921" t="s">
        <v>131</v>
      </c>
      <c r="J4921" t="s">
        <v>230</v>
      </c>
      <c r="K4921" t="s">
        <v>152</v>
      </c>
      <c r="L4921" t="s">
        <v>5063</v>
      </c>
      <c r="M4921" t="s">
        <v>5155</v>
      </c>
      <c r="P4921" s="31" t="str">
        <f t="shared" si="231"/>
        <v>Ramksishna Homoeo Hall (Dr. Ramkrishna)</v>
      </c>
    </row>
    <row r="4922" spans="1:16" hidden="1">
      <c r="A4922" t="str">
        <f t="shared" si="229"/>
        <v>55-549</v>
      </c>
      <c r="B4922">
        <f t="shared" si="230"/>
        <v>55</v>
      </c>
      <c r="C4922">
        <v>549</v>
      </c>
      <c r="D4922" t="s">
        <v>17241</v>
      </c>
      <c r="E4922" t="s">
        <v>11463</v>
      </c>
      <c r="F4922">
        <v>14292</v>
      </c>
      <c r="G4922" t="s">
        <v>764</v>
      </c>
      <c r="H4922">
        <v>1724796010</v>
      </c>
      <c r="I4922" t="s">
        <v>131</v>
      </c>
      <c r="J4922" t="s">
        <v>274</v>
      </c>
      <c r="K4922" t="s">
        <v>138</v>
      </c>
      <c r="L4922" t="s">
        <v>5073</v>
      </c>
      <c r="M4922" t="s">
        <v>11465</v>
      </c>
      <c r="P4922" s="31" t="str">
        <f t="shared" si="231"/>
        <v>Razib Homoeo Hall (Ronedir Das)</v>
      </c>
    </row>
    <row r="4923" spans="1:16" hidden="1">
      <c r="A4923" t="str">
        <f t="shared" si="229"/>
        <v>56-549</v>
      </c>
      <c r="B4923">
        <f t="shared" si="230"/>
        <v>56</v>
      </c>
      <c r="C4923">
        <v>549</v>
      </c>
      <c r="D4923" t="s">
        <v>17241</v>
      </c>
      <c r="E4923" t="s">
        <v>17373</v>
      </c>
      <c r="F4923">
        <v>14328</v>
      </c>
      <c r="G4923" t="s">
        <v>5120</v>
      </c>
      <c r="H4923">
        <v>1718337297</v>
      </c>
      <c r="I4923" t="s">
        <v>131</v>
      </c>
      <c r="J4923" t="s">
        <v>397</v>
      </c>
      <c r="K4923" t="s">
        <v>138</v>
      </c>
      <c r="L4923" t="s">
        <v>1359</v>
      </c>
      <c r="M4923" t="s">
        <v>5118</v>
      </c>
      <c r="P4923" s="31" t="str">
        <f t="shared" si="231"/>
        <v>Sadika Pharmacy (Dr. Sadik Ahmed)</v>
      </c>
    </row>
    <row r="4924" spans="1:16" hidden="1">
      <c r="A4924" t="str">
        <f t="shared" si="229"/>
        <v>57-549</v>
      </c>
      <c r="B4924">
        <f t="shared" si="230"/>
        <v>57</v>
      </c>
      <c r="C4924">
        <v>549</v>
      </c>
      <c r="D4924" t="s">
        <v>17241</v>
      </c>
      <c r="E4924" t="s">
        <v>1347</v>
      </c>
      <c r="F4924">
        <v>14316</v>
      </c>
      <c r="G4924" t="s">
        <v>5061</v>
      </c>
      <c r="H4924">
        <v>1722674549</v>
      </c>
      <c r="I4924" t="s">
        <v>131</v>
      </c>
      <c r="J4924" t="s">
        <v>132</v>
      </c>
      <c r="K4924" t="s">
        <v>152</v>
      </c>
      <c r="L4924" t="s">
        <v>5062</v>
      </c>
      <c r="M4924" t="s">
        <v>5063</v>
      </c>
      <c r="P4924" s="31" t="str">
        <f t="shared" si="231"/>
        <v>Saiful Homoeo Hall (Dr. Saiful Islam)</v>
      </c>
    </row>
    <row r="4925" spans="1:16" hidden="1">
      <c r="A4925" t="str">
        <f t="shared" si="229"/>
        <v>58-549</v>
      </c>
      <c r="B4925">
        <f t="shared" si="230"/>
        <v>58</v>
      </c>
      <c r="C4925">
        <v>549</v>
      </c>
      <c r="D4925" t="s">
        <v>17241</v>
      </c>
      <c r="E4925" t="s">
        <v>2540</v>
      </c>
      <c r="F4925">
        <v>14306</v>
      </c>
      <c r="G4925" t="s">
        <v>5081</v>
      </c>
      <c r="H4925">
        <v>1728374855</v>
      </c>
      <c r="I4925" t="s">
        <v>131</v>
      </c>
      <c r="J4925" t="s">
        <v>172</v>
      </c>
      <c r="K4925" t="s">
        <v>152</v>
      </c>
      <c r="L4925" t="s">
        <v>5082</v>
      </c>
      <c r="M4925" t="s">
        <v>5083</v>
      </c>
      <c r="P4925" s="31" t="str">
        <f t="shared" si="231"/>
        <v>Sanju Homoeo Hall (Dr. Bikash)</v>
      </c>
    </row>
    <row r="4926" spans="1:16" hidden="1">
      <c r="A4926" t="str">
        <f t="shared" si="229"/>
        <v>59-549</v>
      </c>
      <c r="B4926">
        <f t="shared" si="230"/>
        <v>59</v>
      </c>
      <c r="C4926">
        <v>549</v>
      </c>
      <c r="D4926" t="s">
        <v>17241</v>
      </c>
      <c r="E4926" t="s">
        <v>5064</v>
      </c>
      <c r="F4926">
        <v>14308</v>
      </c>
      <c r="G4926" t="s">
        <v>328</v>
      </c>
      <c r="H4926">
        <v>1817646421</v>
      </c>
      <c r="I4926" t="s">
        <v>131</v>
      </c>
      <c r="J4926" t="s">
        <v>132</v>
      </c>
      <c r="K4926" t="s">
        <v>152</v>
      </c>
      <c r="L4926" t="s">
        <v>5046</v>
      </c>
      <c r="M4926" t="s">
        <v>5051</v>
      </c>
      <c r="P4926" s="31" t="str">
        <f t="shared" si="231"/>
        <v>Sarkar Homoeo Hall (Dr. P.C Sarkar)</v>
      </c>
    </row>
    <row r="4927" spans="1:16" hidden="1">
      <c r="A4927" t="str">
        <f t="shared" si="229"/>
        <v>60-549</v>
      </c>
      <c r="B4927">
        <f t="shared" si="230"/>
        <v>60</v>
      </c>
      <c r="C4927">
        <v>549</v>
      </c>
      <c r="D4927" t="s">
        <v>17241</v>
      </c>
      <c r="E4927" t="s">
        <v>5096</v>
      </c>
      <c r="F4927">
        <v>14330</v>
      </c>
      <c r="G4927" t="s">
        <v>196</v>
      </c>
      <c r="H4927">
        <v>1745311314</v>
      </c>
      <c r="I4927" t="s">
        <v>131</v>
      </c>
      <c r="J4927" t="s">
        <v>172</v>
      </c>
      <c r="K4927" t="s">
        <v>133</v>
      </c>
      <c r="L4927" t="s">
        <v>5046</v>
      </c>
      <c r="M4927" t="s">
        <v>5097</v>
      </c>
      <c r="P4927" s="31" t="str">
        <f t="shared" si="231"/>
        <v>Seba Homoeo Hall (Dr. Nisshi Kanta)</v>
      </c>
    </row>
    <row r="4928" spans="1:16" hidden="1">
      <c r="A4928" t="str">
        <f t="shared" si="229"/>
        <v>61-549</v>
      </c>
      <c r="B4928">
        <f t="shared" si="230"/>
        <v>61</v>
      </c>
      <c r="C4928">
        <v>549</v>
      </c>
      <c r="D4928" t="s">
        <v>17241</v>
      </c>
      <c r="E4928" t="s">
        <v>11471</v>
      </c>
      <c r="F4928">
        <v>14295</v>
      </c>
      <c r="G4928" t="s">
        <v>11472</v>
      </c>
      <c r="H4928">
        <v>1759037535</v>
      </c>
      <c r="I4928" t="s">
        <v>2047</v>
      </c>
      <c r="J4928" t="s">
        <v>132</v>
      </c>
      <c r="K4928" t="s">
        <v>152</v>
      </c>
      <c r="L4928" t="s">
        <v>5128</v>
      </c>
      <c r="M4928" t="s">
        <v>5128</v>
      </c>
      <c r="P4928" s="31" t="str">
        <f t="shared" si="231"/>
        <v>Shadi Unani Medical Santer (Nobi Hossen)</v>
      </c>
    </row>
    <row r="4929" spans="1:16" hidden="1">
      <c r="A4929" t="str">
        <f t="shared" si="229"/>
        <v>62-549</v>
      </c>
      <c r="B4929">
        <f t="shared" si="230"/>
        <v>62</v>
      </c>
      <c r="C4929">
        <v>549</v>
      </c>
      <c r="D4929" t="s">
        <v>17241</v>
      </c>
      <c r="E4929" t="s">
        <v>17370</v>
      </c>
      <c r="F4929">
        <v>14293</v>
      </c>
      <c r="G4929" t="s">
        <v>11467</v>
      </c>
      <c r="H4929">
        <v>1733974480</v>
      </c>
      <c r="I4929" t="s">
        <v>131</v>
      </c>
      <c r="J4929" t="s">
        <v>274</v>
      </c>
      <c r="K4929" t="s">
        <v>133</v>
      </c>
      <c r="L4929" t="s">
        <v>5073</v>
      </c>
      <c r="M4929" t="s">
        <v>5073</v>
      </c>
      <c r="P4929" s="31" t="str">
        <f t="shared" si="231"/>
        <v>Shubro Homoeo Hall (Sri Kepandro)</v>
      </c>
    </row>
    <row r="4930" spans="1:16" hidden="1">
      <c r="A4930" t="str">
        <f t="shared" ref="A4930:A4993" si="232">B4930&amp;"-"&amp;C4930</f>
        <v>63-549</v>
      </c>
      <c r="B4930">
        <f t="shared" ref="B4930:B4993" si="233">IF(C4930=C4929,B4929+1,1)</f>
        <v>63</v>
      </c>
      <c r="C4930">
        <v>549</v>
      </c>
      <c r="D4930" t="s">
        <v>17241</v>
      </c>
      <c r="E4930" t="s">
        <v>5129</v>
      </c>
      <c r="F4930">
        <v>14321</v>
      </c>
      <c r="G4930" t="s">
        <v>5130</v>
      </c>
      <c r="H4930">
        <v>1759899052</v>
      </c>
      <c r="I4930" t="s">
        <v>131</v>
      </c>
      <c r="J4930" t="s">
        <v>397</v>
      </c>
      <c r="K4930" t="s">
        <v>138</v>
      </c>
      <c r="L4930" t="s">
        <v>1359</v>
      </c>
      <c r="M4930" t="s">
        <v>5128</v>
      </c>
      <c r="P4930" s="31" t="str">
        <f t="shared" ref="P4930:P4993" si="234">PROPER(G4930&amp;" ("&amp;E4930&amp;")")</f>
        <v>Simi Homoeo Hall (Dr. Sima Rahman)</v>
      </c>
    </row>
    <row r="4931" spans="1:16" hidden="1">
      <c r="A4931" t="str">
        <f t="shared" si="232"/>
        <v>64-549</v>
      </c>
      <c r="B4931">
        <f t="shared" si="233"/>
        <v>64</v>
      </c>
      <c r="C4931">
        <v>549</v>
      </c>
      <c r="D4931" t="s">
        <v>17241</v>
      </c>
      <c r="E4931" t="s">
        <v>5109</v>
      </c>
      <c r="F4931">
        <v>14332</v>
      </c>
      <c r="G4931" t="s">
        <v>5110</v>
      </c>
      <c r="H4931">
        <v>1717742317</v>
      </c>
      <c r="I4931" t="s">
        <v>131</v>
      </c>
      <c r="J4931" t="s">
        <v>397</v>
      </c>
      <c r="K4931" t="s">
        <v>138</v>
      </c>
      <c r="L4931" t="s">
        <v>1359</v>
      </c>
      <c r="M4931" t="s">
        <v>1359</v>
      </c>
      <c r="P4931" s="31" t="str">
        <f t="shared" si="234"/>
        <v>Sreema Homoeo Hall (Dr. S.K Ray)</v>
      </c>
    </row>
    <row r="4932" spans="1:16" hidden="1">
      <c r="A4932" t="str">
        <f t="shared" si="232"/>
        <v>65-549</v>
      </c>
      <c r="B4932">
        <f t="shared" si="233"/>
        <v>65</v>
      </c>
      <c r="C4932">
        <v>549</v>
      </c>
      <c r="D4932" t="s">
        <v>17241</v>
      </c>
      <c r="E4932" t="s">
        <v>17374</v>
      </c>
      <c r="F4932">
        <v>14329</v>
      </c>
      <c r="G4932" t="s">
        <v>2768</v>
      </c>
      <c r="H4932">
        <v>1735815329</v>
      </c>
      <c r="I4932" t="s">
        <v>131</v>
      </c>
      <c r="J4932" t="s">
        <v>172</v>
      </c>
      <c r="K4932" t="s">
        <v>133</v>
      </c>
      <c r="L4932" t="s">
        <v>5073</v>
      </c>
      <c r="M4932" t="s">
        <v>5074</v>
      </c>
      <c r="P4932" s="31" t="str">
        <f t="shared" si="234"/>
        <v>Subroto Homoeo Hall (Dr. Suranjan)</v>
      </c>
    </row>
    <row r="4933" spans="1:16" hidden="1">
      <c r="A4933" t="str">
        <f t="shared" si="232"/>
        <v>66-549</v>
      </c>
      <c r="B4933">
        <f t="shared" si="233"/>
        <v>66</v>
      </c>
      <c r="C4933">
        <v>549</v>
      </c>
      <c r="D4933" t="s">
        <v>17241</v>
      </c>
      <c r="E4933" t="s">
        <v>11448</v>
      </c>
      <c r="F4933">
        <v>14266</v>
      </c>
      <c r="G4933" t="s">
        <v>1713</v>
      </c>
      <c r="H4933">
        <v>1917199381</v>
      </c>
      <c r="I4933" t="s">
        <v>131</v>
      </c>
      <c r="J4933" t="s">
        <v>230</v>
      </c>
      <c r="K4933" t="s">
        <v>152</v>
      </c>
      <c r="L4933" t="s">
        <v>5063</v>
      </c>
      <c r="M4933" t="s">
        <v>5145</v>
      </c>
      <c r="P4933" s="31" t="str">
        <f t="shared" si="234"/>
        <v>Sumaiya Homoeo Hall (Md Hannan)</v>
      </c>
    </row>
    <row r="4934" spans="1:16" hidden="1">
      <c r="A4934" t="str">
        <f t="shared" si="232"/>
        <v>67-549</v>
      </c>
      <c r="B4934">
        <f t="shared" si="233"/>
        <v>67</v>
      </c>
      <c r="C4934">
        <v>549</v>
      </c>
      <c r="D4934" t="s">
        <v>17241</v>
      </c>
      <c r="E4934" t="s">
        <v>5052</v>
      </c>
      <c r="F4934">
        <v>14311</v>
      </c>
      <c r="G4934" t="s">
        <v>5053</v>
      </c>
      <c r="H4934">
        <v>1741525652</v>
      </c>
      <c r="I4934" t="s">
        <v>5054</v>
      </c>
      <c r="J4934" t="s">
        <v>132</v>
      </c>
      <c r="K4934" t="s">
        <v>133</v>
      </c>
      <c r="L4934" t="s">
        <v>5046</v>
      </c>
      <c r="M4934" t="s">
        <v>5051</v>
      </c>
      <c r="P4934" s="31" t="str">
        <f t="shared" si="234"/>
        <v>Sunamoni Homoeo Hall (Dr. Gunendra Chandra)</v>
      </c>
    </row>
    <row r="4935" spans="1:16" hidden="1">
      <c r="A4935" t="str">
        <f t="shared" si="232"/>
        <v>68-549</v>
      </c>
      <c r="B4935">
        <f t="shared" si="233"/>
        <v>68</v>
      </c>
      <c r="C4935">
        <v>549</v>
      </c>
      <c r="D4935" t="s">
        <v>17241</v>
      </c>
      <c r="E4935" t="s">
        <v>5184</v>
      </c>
      <c r="F4935">
        <v>14271</v>
      </c>
      <c r="G4935" t="s">
        <v>5185</v>
      </c>
      <c r="H4935">
        <v>1713806360</v>
      </c>
      <c r="I4935" t="s">
        <v>131</v>
      </c>
      <c r="J4935" t="s">
        <v>274</v>
      </c>
      <c r="K4935" t="s">
        <v>152</v>
      </c>
      <c r="L4935" t="s">
        <v>5082</v>
      </c>
      <c r="M4935" t="s">
        <v>5180</v>
      </c>
      <c r="P4935" s="31" t="str">
        <f t="shared" si="234"/>
        <v>Surma Homoeo Hall (Dr. Mujibur Rahman)</v>
      </c>
    </row>
    <row r="4936" spans="1:16" hidden="1">
      <c r="A4936" t="str">
        <f t="shared" si="232"/>
        <v>69-549</v>
      </c>
      <c r="B4936">
        <f t="shared" si="233"/>
        <v>69</v>
      </c>
      <c r="C4936">
        <v>549</v>
      </c>
      <c r="D4936" t="s">
        <v>17241</v>
      </c>
      <c r="E4936" t="s">
        <v>5144</v>
      </c>
      <c r="F4936">
        <v>14324</v>
      </c>
      <c r="G4936" t="s">
        <v>5122</v>
      </c>
      <c r="H4936">
        <v>1718979739</v>
      </c>
      <c r="I4936" t="s">
        <v>131</v>
      </c>
      <c r="J4936" t="s">
        <v>230</v>
      </c>
      <c r="K4936" t="s">
        <v>133</v>
      </c>
      <c r="L4936" t="s">
        <v>5063</v>
      </c>
      <c r="M4936" t="s">
        <v>5145</v>
      </c>
      <c r="P4936" s="31" t="str">
        <f t="shared" si="234"/>
        <v>Takia Homoeo Hall (Dr. Tarek)</v>
      </c>
    </row>
    <row r="4937" spans="1:16" hidden="1">
      <c r="A4937" t="str">
        <f t="shared" si="232"/>
        <v>70-549</v>
      </c>
      <c r="B4937">
        <f t="shared" si="233"/>
        <v>70</v>
      </c>
      <c r="C4937">
        <v>549</v>
      </c>
      <c r="D4937" t="s">
        <v>17241</v>
      </c>
      <c r="E4937" t="s">
        <v>11449</v>
      </c>
      <c r="F4937">
        <v>14277</v>
      </c>
      <c r="G4937" t="s">
        <v>11450</v>
      </c>
      <c r="H4937">
        <v>1753045387</v>
      </c>
      <c r="I4937" t="s">
        <v>131</v>
      </c>
      <c r="J4937" t="s">
        <v>10892</v>
      </c>
      <c r="K4937" t="s">
        <v>152</v>
      </c>
      <c r="L4937" t="s">
        <v>5128</v>
      </c>
      <c r="M4937" t="s">
        <v>11451</v>
      </c>
      <c r="P4937" s="31" t="str">
        <f t="shared" si="234"/>
        <v>Thakiha Homoeo Hall (Jomural Huq)</v>
      </c>
    </row>
    <row r="4938" spans="1:16" hidden="1">
      <c r="A4938" t="str">
        <f t="shared" si="232"/>
        <v>71-549</v>
      </c>
      <c r="B4938">
        <f t="shared" si="233"/>
        <v>71</v>
      </c>
      <c r="C4938">
        <v>549</v>
      </c>
      <c r="D4938" t="s">
        <v>17241</v>
      </c>
      <c r="E4938" t="s">
        <v>5113</v>
      </c>
      <c r="F4938">
        <v>14334</v>
      </c>
      <c r="G4938" t="s">
        <v>5114</v>
      </c>
      <c r="H4938">
        <v>1716885182</v>
      </c>
      <c r="I4938" t="s">
        <v>131</v>
      </c>
      <c r="J4938" t="s">
        <v>397</v>
      </c>
      <c r="K4938" t="s">
        <v>138</v>
      </c>
      <c r="L4938" t="s">
        <v>1359</v>
      </c>
      <c r="M4938" t="s">
        <v>1359</v>
      </c>
      <c r="P4938" s="31" t="str">
        <f t="shared" si="234"/>
        <v>The Town Homoeo Hall (Dr. Monu)</v>
      </c>
    </row>
    <row r="4939" spans="1:16" hidden="1">
      <c r="A4939" t="str">
        <f t="shared" si="232"/>
        <v>72-549</v>
      </c>
      <c r="B4939">
        <f t="shared" si="233"/>
        <v>72</v>
      </c>
      <c r="C4939">
        <v>549</v>
      </c>
      <c r="D4939" t="s">
        <v>17241</v>
      </c>
      <c r="E4939" t="s">
        <v>11460</v>
      </c>
      <c r="F4939">
        <v>14291</v>
      </c>
      <c r="G4939" t="s">
        <v>11461</v>
      </c>
      <c r="H4939">
        <v>1743676416</v>
      </c>
      <c r="I4939" t="s">
        <v>131</v>
      </c>
      <c r="J4939" t="s">
        <v>274</v>
      </c>
      <c r="K4939" t="s">
        <v>133</v>
      </c>
      <c r="L4939" t="s">
        <v>5073</v>
      </c>
      <c r="M4939" t="s">
        <v>11462</v>
      </c>
      <c r="P4939" s="31" t="str">
        <f t="shared" si="234"/>
        <v>Thite Homoeo Hall (Sonjon Bissehs)</v>
      </c>
    </row>
    <row r="4940" spans="1:16" hidden="1">
      <c r="A4940" t="str">
        <f t="shared" si="232"/>
        <v>1-550</v>
      </c>
      <c r="B4940">
        <f t="shared" si="233"/>
        <v>1</v>
      </c>
      <c r="C4940">
        <v>550</v>
      </c>
      <c r="D4940" t="s">
        <v>17244</v>
      </c>
      <c r="E4940" t="s">
        <v>17269</v>
      </c>
      <c r="F4940">
        <v>13851</v>
      </c>
      <c r="G4940" t="s">
        <v>5544</v>
      </c>
      <c r="H4940">
        <v>1911750070</v>
      </c>
      <c r="I4940" t="s">
        <v>2104</v>
      </c>
      <c r="J4940" t="s">
        <v>274</v>
      </c>
      <c r="K4940" t="s">
        <v>133</v>
      </c>
      <c r="L4940" t="s">
        <v>5503</v>
      </c>
      <c r="M4940" t="s">
        <v>5562</v>
      </c>
      <c r="P4940" s="31" t="str">
        <f t="shared" si="234"/>
        <v>Abdullah Homeo Hall (Dr. Sharif)</v>
      </c>
    </row>
    <row r="4941" spans="1:16" hidden="1">
      <c r="A4941" t="str">
        <f t="shared" si="232"/>
        <v>2-550</v>
      </c>
      <c r="B4941">
        <f t="shared" si="233"/>
        <v>2</v>
      </c>
      <c r="C4941">
        <v>550</v>
      </c>
      <c r="D4941" t="s">
        <v>17244</v>
      </c>
      <c r="E4941" t="s">
        <v>5543</v>
      </c>
      <c r="F4941">
        <v>13854</v>
      </c>
      <c r="G4941" t="s">
        <v>5544</v>
      </c>
      <c r="H4941">
        <v>1913145176</v>
      </c>
      <c r="I4941" t="s">
        <v>2104</v>
      </c>
      <c r="J4941" t="s">
        <v>274</v>
      </c>
      <c r="K4941" t="s">
        <v>133</v>
      </c>
      <c r="L4941" t="s">
        <v>5503</v>
      </c>
      <c r="M4941" t="s">
        <v>5545</v>
      </c>
      <c r="N4941" t="s">
        <v>11839</v>
      </c>
      <c r="P4941" s="31" t="str">
        <f t="shared" si="234"/>
        <v>Abdullah Homeo Hall (Dr. Kasedul Islam)</v>
      </c>
    </row>
    <row r="4942" spans="1:16" hidden="1">
      <c r="A4942" t="str">
        <f t="shared" si="232"/>
        <v>3-550</v>
      </c>
      <c r="B4942">
        <f t="shared" si="233"/>
        <v>3</v>
      </c>
      <c r="C4942">
        <v>550</v>
      </c>
      <c r="D4942" t="s">
        <v>17244</v>
      </c>
      <c r="E4942" t="s">
        <v>3558</v>
      </c>
      <c r="F4942">
        <v>13869</v>
      </c>
      <c r="G4942" t="s">
        <v>19126</v>
      </c>
      <c r="H4942">
        <v>1711687888</v>
      </c>
      <c r="I4942" t="s">
        <v>131</v>
      </c>
      <c r="J4942" t="s">
        <v>13654</v>
      </c>
      <c r="K4942" t="s">
        <v>1315</v>
      </c>
      <c r="L4942" t="s">
        <v>591</v>
      </c>
      <c r="M4942" t="s">
        <v>19127</v>
      </c>
      <c r="P4942" s="31" t="str">
        <f t="shared" si="234"/>
        <v>Adorsho Homoeo Health Care (Dr.Nurul Huda)</v>
      </c>
    </row>
    <row r="4943" spans="1:16" hidden="1">
      <c r="A4943" t="str">
        <f t="shared" si="232"/>
        <v>4-550</v>
      </c>
      <c r="B4943">
        <f t="shared" si="233"/>
        <v>4</v>
      </c>
      <c r="C4943">
        <v>550</v>
      </c>
      <c r="D4943" t="s">
        <v>17244</v>
      </c>
      <c r="E4943" t="s">
        <v>19128</v>
      </c>
      <c r="F4943">
        <v>13903</v>
      </c>
      <c r="G4943" t="s">
        <v>5520</v>
      </c>
      <c r="H4943">
        <v>1914803737</v>
      </c>
      <c r="I4943" t="s">
        <v>2104</v>
      </c>
      <c r="J4943" t="s">
        <v>397</v>
      </c>
      <c r="K4943" t="s">
        <v>133</v>
      </c>
      <c r="L4943" t="s">
        <v>62</v>
      </c>
      <c r="M4943" t="s">
        <v>5457</v>
      </c>
      <c r="P4943" s="31" t="str">
        <f t="shared" si="234"/>
        <v>Anik Homeo Hall-1 (Dr.Hasanun Jaman)</v>
      </c>
    </row>
    <row r="4944" spans="1:16" hidden="1">
      <c r="A4944" t="str">
        <f t="shared" si="232"/>
        <v>5-550</v>
      </c>
      <c r="B4944">
        <f t="shared" si="233"/>
        <v>5</v>
      </c>
      <c r="C4944">
        <v>550</v>
      </c>
      <c r="D4944" t="s">
        <v>17244</v>
      </c>
      <c r="E4944" t="s">
        <v>15412</v>
      </c>
      <c r="F4944">
        <v>13880</v>
      </c>
      <c r="G4944" t="s">
        <v>15413</v>
      </c>
      <c r="H4944">
        <v>1797498949</v>
      </c>
      <c r="I4944" t="s">
        <v>11588</v>
      </c>
      <c r="J4944" t="s">
        <v>274</v>
      </c>
      <c r="K4944" t="s">
        <v>152</v>
      </c>
      <c r="L4944" t="s">
        <v>11585</v>
      </c>
      <c r="M4944" t="s">
        <v>15411</v>
      </c>
      <c r="P4944" s="31" t="str">
        <f t="shared" si="234"/>
        <v>Babul Homeo Hall (Dr. Kamal Hossen)</v>
      </c>
    </row>
    <row r="4945" spans="1:16" hidden="1">
      <c r="A4945" t="str">
        <f t="shared" si="232"/>
        <v>6-550</v>
      </c>
      <c r="B4945">
        <f t="shared" si="233"/>
        <v>6</v>
      </c>
      <c r="C4945">
        <v>550</v>
      </c>
      <c r="D4945" t="s">
        <v>17244</v>
      </c>
      <c r="E4945" t="s">
        <v>2514</v>
      </c>
      <c r="F4945">
        <v>13908</v>
      </c>
      <c r="G4945" t="s">
        <v>460</v>
      </c>
      <c r="H4945">
        <v>1921484971</v>
      </c>
      <c r="I4945" t="s">
        <v>2104</v>
      </c>
      <c r="J4945" t="s">
        <v>397</v>
      </c>
      <c r="K4945" t="s">
        <v>133</v>
      </c>
      <c r="L4945" t="s">
        <v>62</v>
      </c>
      <c r="M4945" t="s">
        <v>5457</v>
      </c>
      <c r="P4945" s="31" t="str">
        <f t="shared" si="234"/>
        <v>Bismillah Homoeo Hall (Dr. Rabiul)</v>
      </c>
    </row>
    <row r="4946" spans="1:16" hidden="1">
      <c r="A4946" t="str">
        <f t="shared" si="232"/>
        <v>7-550</v>
      </c>
      <c r="B4946">
        <f t="shared" si="233"/>
        <v>7</v>
      </c>
      <c r="C4946">
        <v>550</v>
      </c>
      <c r="D4946" t="s">
        <v>17244</v>
      </c>
      <c r="E4946" t="s">
        <v>5538</v>
      </c>
      <c r="F4946">
        <v>13765</v>
      </c>
      <c r="G4946" t="s">
        <v>5539</v>
      </c>
      <c r="H4946">
        <v>1820574465</v>
      </c>
      <c r="I4946" t="s">
        <v>1540</v>
      </c>
      <c r="J4946" t="s">
        <v>274</v>
      </c>
      <c r="K4946" t="s">
        <v>138</v>
      </c>
      <c r="L4946" t="s">
        <v>5503</v>
      </c>
      <c r="M4946" t="s">
        <v>5540</v>
      </c>
      <c r="P4946" s="31" t="str">
        <f t="shared" si="234"/>
        <v>Chowdhury Homeo Hall (Dr. Bipul Chwodhury)</v>
      </c>
    </row>
    <row r="4947" spans="1:16" hidden="1">
      <c r="A4947" t="str">
        <f t="shared" si="232"/>
        <v>8-550</v>
      </c>
      <c r="B4947">
        <f t="shared" si="233"/>
        <v>8</v>
      </c>
      <c r="C4947">
        <v>550</v>
      </c>
      <c r="D4947" t="s">
        <v>17244</v>
      </c>
      <c r="E4947" t="s">
        <v>19129</v>
      </c>
      <c r="F4947">
        <v>13878</v>
      </c>
      <c r="G4947" t="s">
        <v>19130</v>
      </c>
      <c r="H4947">
        <v>1922881649</v>
      </c>
      <c r="I4947" t="s">
        <v>131</v>
      </c>
      <c r="J4947" t="s">
        <v>10892</v>
      </c>
      <c r="K4947" t="s">
        <v>133</v>
      </c>
      <c r="L4947">
        <v>1922881649</v>
      </c>
      <c r="M4947" t="s">
        <v>11585</v>
      </c>
      <c r="P4947" s="31" t="str">
        <f t="shared" si="234"/>
        <v>College Homoeo Hall (Dr.Mozammel Hossain)</v>
      </c>
    </row>
    <row r="4948" spans="1:16" hidden="1">
      <c r="A4948" t="str">
        <f t="shared" si="232"/>
        <v>9-550</v>
      </c>
      <c r="B4948">
        <f t="shared" si="233"/>
        <v>9</v>
      </c>
      <c r="C4948">
        <v>550</v>
      </c>
      <c r="D4948" t="s">
        <v>17244</v>
      </c>
      <c r="E4948" t="s">
        <v>19131</v>
      </c>
      <c r="F4948">
        <v>13867</v>
      </c>
      <c r="G4948" t="s">
        <v>13647</v>
      </c>
      <c r="H4948">
        <v>1712713352</v>
      </c>
      <c r="I4948" t="s">
        <v>131</v>
      </c>
      <c r="J4948" t="s">
        <v>10892</v>
      </c>
      <c r="K4948" t="s">
        <v>1315</v>
      </c>
      <c r="L4948" t="s">
        <v>11585</v>
      </c>
      <c r="M4948" t="s">
        <v>13648</v>
      </c>
      <c r="P4948" s="31" t="str">
        <f t="shared" si="234"/>
        <v>Eastan Homeo Hal (Dr Mahfuzur Rahman)</v>
      </c>
    </row>
    <row r="4949" spans="1:16" hidden="1">
      <c r="A4949" t="str">
        <f t="shared" si="232"/>
        <v>10-550</v>
      </c>
      <c r="B4949">
        <f t="shared" si="233"/>
        <v>10</v>
      </c>
      <c r="C4949">
        <v>550</v>
      </c>
      <c r="D4949" t="s">
        <v>17244</v>
      </c>
      <c r="E4949" t="s">
        <v>19132</v>
      </c>
      <c r="F4949">
        <v>13912</v>
      </c>
      <c r="G4949" t="s">
        <v>19133</v>
      </c>
      <c r="H4949">
        <v>1738883202</v>
      </c>
      <c r="I4949" t="s">
        <v>2104</v>
      </c>
      <c r="J4949" t="s">
        <v>172</v>
      </c>
      <c r="K4949" t="s">
        <v>133</v>
      </c>
      <c r="L4949" t="s">
        <v>62</v>
      </c>
      <c r="M4949" t="s">
        <v>5494</v>
      </c>
      <c r="P4949" s="31" t="str">
        <f t="shared" si="234"/>
        <v>Ehan Homoeo Hall (Dr.Sriti Akter)</v>
      </c>
    </row>
    <row r="4950" spans="1:16" hidden="1">
      <c r="A4950" t="str">
        <f t="shared" si="232"/>
        <v>11-550</v>
      </c>
      <c r="B4950">
        <f t="shared" si="233"/>
        <v>11</v>
      </c>
      <c r="C4950">
        <v>550</v>
      </c>
      <c r="D4950" t="s">
        <v>17244</v>
      </c>
      <c r="E4950" t="s">
        <v>19134</v>
      </c>
      <c r="F4950">
        <v>13909</v>
      </c>
      <c r="G4950" t="s">
        <v>19135</v>
      </c>
      <c r="H4950">
        <v>1718387434</v>
      </c>
      <c r="I4950" t="s">
        <v>2104</v>
      </c>
      <c r="J4950" t="s">
        <v>9570</v>
      </c>
      <c r="K4950" t="s">
        <v>152</v>
      </c>
      <c r="L4950" t="s">
        <v>62</v>
      </c>
      <c r="M4950" t="s">
        <v>19127</v>
      </c>
      <c r="P4950" s="31" t="str">
        <f t="shared" si="234"/>
        <v>Faisal Homoeo Hall (Dr Fazlul Hoque)</v>
      </c>
    </row>
    <row r="4951" spans="1:16" hidden="1">
      <c r="A4951" t="str">
        <f t="shared" si="232"/>
        <v>12-550</v>
      </c>
      <c r="B4951">
        <f t="shared" si="233"/>
        <v>12</v>
      </c>
      <c r="C4951">
        <v>550</v>
      </c>
      <c r="D4951" t="s">
        <v>17244</v>
      </c>
      <c r="E4951" t="s">
        <v>19136</v>
      </c>
      <c r="F4951">
        <v>13865</v>
      </c>
      <c r="G4951" t="s">
        <v>9445</v>
      </c>
      <c r="H4951">
        <v>1813237027</v>
      </c>
      <c r="I4951" t="s">
        <v>131</v>
      </c>
      <c r="J4951" t="s">
        <v>10895</v>
      </c>
      <c r="K4951" t="s">
        <v>133</v>
      </c>
      <c r="L4951" t="s">
        <v>19137</v>
      </c>
      <c r="M4951" t="s">
        <v>12654</v>
      </c>
      <c r="P4951" s="31" t="str">
        <f t="shared" si="234"/>
        <v>Grameen Homoeo Hall (Dr. Shohel Rana)</v>
      </c>
    </row>
    <row r="4952" spans="1:16" hidden="1">
      <c r="A4952" t="str">
        <f t="shared" si="232"/>
        <v>13-550</v>
      </c>
      <c r="B4952">
        <f t="shared" si="233"/>
        <v>13</v>
      </c>
      <c r="C4952">
        <v>550</v>
      </c>
      <c r="D4952" t="s">
        <v>17244</v>
      </c>
      <c r="E4952" t="s">
        <v>5573</v>
      </c>
      <c r="F4952">
        <v>13847</v>
      </c>
      <c r="G4952" t="s">
        <v>5574</v>
      </c>
      <c r="H4952">
        <v>1915877970</v>
      </c>
      <c r="I4952" t="s">
        <v>2104</v>
      </c>
      <c r="J4952" t="s">
        <v>274</v>
      </c>
      <c r="K4952" t="s">
        <v>138</v>
      </c>
      <c r="L4952" t="s">
        <v>5503</v>
      </c>
      <c r="M4952" t="s">
        <v>5545</v>
      </c>
      <c r="P4952" s="31" t="str">
        <f t="shared" si="234"/>
        <v>Imam Homeo Hall (Mustafa Ahmed)</v>
      </c>
    </row>
    <row r="4953" spans="1:16" hidden="1">
      <c r="A4953" t="str">
        <f t="shared" si="232"/>
        <v>14-550</v>
      </c>
      <c r="B4953">
        <f t="shared" si="233"/>
        <v>14</v>
      </c>
      <c r="C4953">
        <v>550</v>
      </c>
      <c r="D4953" t="s">
        <v>17244</v>
      </c>
      <c r="E4953" t="s">
        <v>5506</v>
      </c>
      <c r="F4953">
        <v>13917</v>
      </c>
      <c r="G4953" t="s">
        <v>3253</v>
      </c>
      <c r="H4953">
        <v>1936477588</v>
      </c>
      <c r="I4953" t="s">
        <v>2104</v>
      </c>
      <c r="J4953" t="s">
        <v>397</v>
      </c>
      <c r="K4953" t="s">
        <v>133</v>
      </c>
      <c r="L4953" t="s">
        <v>5503</v>
      </c>
      <c r="M4953" t="s">
        <v>5507</v>
      </c>
      <c r="P4953" s="31" t="str">
        <f t="shared" si="234"/>
        <v>Jahan Homoeo Hall (Dr. Jahangir Alam)</v>
      </c>
    </row>
    <row r="4954" spans="1:16" hidden="1">
      <c r="A4954" t="str">
        <f t="shared" si="232"/>
        <v>15-550</v>
      </c>
      <c r="B4954">
        <f t="shared" si="233"/>
        <v>15</v>
      </c>
      <c r="C4954">
        <v>550</v>
      </c>
      <c r="D4954" t="s">
        <v>17244</v>
      </c>
      <c r="E4954" t="s">
        <v>9008</v>
      </c>
      <c r="F4954">
        <v>13875</v>
      </c>
      <c r="G4954" t="s">
        <v>250</v>
      </c>
      <c r="H4954">
        <v>1915931897</v>
      </c>
      <c r="I4954" t="s">
        <v>131</v>
      </c>
      <c r="J4954" t="s">
        <v>9009</v>
      </c>
      <c r="K4954" t="s">
        <v>133</v>
      </c>
      <c r="L4954" t="s">
        <v>62</v>
      </c>
      <c r="M4954" t="s">
        <v>9010</v>
      </c>
      <c r="P4954" s="31" t="str">
        <f t="shared" si="234"/>
        <v>Janoni Homoeo Hall (Dr.Jakania Melon)</v>
      </c>
    </row>
    <row r="4955" spans="1:16" hidden="1">
      <c r="A4955" t="str">
        <f t="shared" si="232"/>
        <v>16-550</v>
      </c>
      <c r="B4955">
        <f t="shared" si="233"/>
        <v>16</v>
      </c>
      <c r="C4955">
        <v>550</v>
      </c>
      <c r="D4955" t="s">
        <v>17244</v>
      </c>
      <c r="E4955" t="s">
        <v>12646</v>
      </c>
      <c r="F4955">
        <v>13871</v>
      </c>
      <c r="G4955" t="s">
        <v>12647</v>
      </c>
      <c r="H4955">
        <v>1704855002</v>
      </c>
      <c r="I4955" t="s">
        <v>131</v>
      </c>
      <c r="J4955" t="s">
        <v>397</v>
      </c>
      <c r="K4955" t="s">
        <v>138</v>
      </c>
      <c r="L4955" t="s">
        <v>11585</v>
      </c>
      <c r="M4955" t="s">
        <v>12648</v>
      </c>
      <c r="P4955" s="31" t="str">
        <f t="shared" si="234"/>
        <v>Kazareza Homoeo Hall (Nasir Uddin)</v>
      </c>
    </row>
    <row r="4956" spans="1:16" hidden="1">
      <c r="A4956" t="str">
        <f t="shared" si="232"/>
        <v>17-550</v>
      </c>
      <c r="B4956">
        <f t="shared" si="233"/>
        <v>17</v>
      </c>
      <c r="C4956">
        <v>550</v>
      </c>
      <c r="D4956" t="s">
        <v>17244</v>
      </c>
      <c r="E4956" t="s">
        <v>5581</v>
      </c>
      <c r="F4956">
        <v>13861</v>
      </c>
      <c r="G4956" t="s">
        <v>17271</v>
      </c>
      <c r="H4956">
        <v>1718515361</v>
      </c>
      <c r="I4956" t="s">
        <v>2104</v>
      </c>
      <c r="J4956" t="s">
        <v>306</v>
      </c>
      <c r="K4956" t="s">
        <v>152</v>
      </c>
      <c r="L4956" t="s">
        <v>5503</v>
      </c>
      <c r="M4956" t="s">
        <v>2307</v>
      </c>
      <c r="P4956" s="31" t="str">
        <f t="shared" si="234"/>
        <v>Lima Homeo Hall (Dr. Mahsin)</v>
      </c>
    </row>
    <row r="4957" spans="1:16" hidden="1">
      <c r="A4957" t="str">
        <f t="shared" si="232"/>
        <v>18-550</v>
      </c>
      <c r="B4957">
        <f t="shared" si="233"/>
        <v>18</v>
      </c>
      <c r="C4957">
        <v>550</v>
      </c>
      <c r="D4957" t="s">
        <v>17244</v>
      </c>
      <c r="E4957" t="s">
        <v>5454</v>
      </c>
      <c r="F4957">
        <v>13862</v>
      </c>
      <c r="G4957" t="s">
        <v>5583</v>
      </c>
      <c r="H4957">
        <v>1919538345</v>
      </c>
      <c r="I4957" t="s">
        <v>2104</v>
      </c>
      <c r="J4957" t="s">
        <v>306</v>
      </c>
      <c r="K4957" t="s">
        <v>1315</v>
      </c>
      <c r="L4957" t="s">
        <v>5503</v>
      </c>
      <c r="M4957" t="s">
        <v>1348</v>
      </c>
      <c r="P4957" s="31" t="str">
        <f t="shared" si="234"/>
        <v>Lima Homeo Hall 2 (Dr. Laiju Akter)</v>
      </c>
    </row>
    <row r="4958" spans="1:16" hidden="1">
      <c r="A4958" t="str">
        <f t="shared" si="232"/>
        <v>19-550</v>
      </c>
      <c r="B4958">
        <f t="shared" si="233"/>
        <v>19</v>
      </c>
      <c r="C4958">
        <v>550</v>
      </c>
      <c r="D4958" t="s">
        <v>17244</v>
      </c>
      <c r="E4958" t="s">
        <v>5541</v>
      </c>
      <c r="F4958">
        <v>13853</v>
      </c>
      <c r="G4958" t="s">
        <v>17270</v>
      </c>
      <c r="H4958">
        <v>1712487734</v>
      </c>
      <c r="I4958" t="s">
        <v>2104</v>
      </c>
      <c r="J4958" t="s">
        <v>274</v>
      </c>
      <c r="K4958" t="s">
        <v>133</v>
      </c>
      <c r="L4958" t="s">
        <v>5503</v>
      </c>
      <c r="M4958" t="s">
        <v>5540</v>
      </c>
      <c r="P4958" s="31" t="str">
        <f t="shared" si="234"/>
        <v>Lipi Homeo Hall (Dr. Lipi Akter)</v>
      </c>
    </row>
    <row r="4959" spans="1:16" hidden="1">
      <c r="A4959" t="str">
        <f t="shared" si="232"/>
        <v>20-550</v>
      </c>
      <c r="B4959">
        <f t="shared" si="233"/>
        <v>20</v>
      </c>
      <c r="C4959">
        <v>550</v>
      </c>
      <c r="D4959" t="s">
        <v>17244</v>
      </c>
      <c r="E4959" t="s">
        <v>6293</v>
      </c>
      <c r="F4959">
        <v>13858</v>
      </c>
      <c r="G4959" t="s">
        <v>5557</v>
      </c>
      <c r="H4959">
        <v>1834654675</v>
      </c>
      <c r="I4959" t="s">
        <v>2104</v>
      </c>
      <c r="J4959" t="s">
        <v>274</v>
      </c>
      <c r="K4959" t="s">
        <v>133</v>
      </c>
      <c r="L4959" t="s">
        <v>5503</v>
      </c>
      <c r="M4959" t="s">
        <v>5552</v>
      </c>
      <c r="P4959" s="31" t="str">
        <f t="shared" si="234"/>
        <v>M Hossain Homeo Hall (Dr. Faruk)</v>
      </c>
    </row>
    <row r="4960" spans="1:16" hidden="1">
      <c r="A4960" t="str">
        <f t="shared" si="232"/>
        <v>21-550</v>
      </c>
      <c r="B4960">
        <f t="shared" si="233"/>
        <v>21</v>
      </c>
      <c r="C4960">
        <v>550</v>
      </c>
      <c r="D4960" t="s">
        <v>17244</v>
      </c>
      <c r="E4960" t="s">
        <v>5516</v>
      </c>
      <c r="F4960">
        <v>13902</v>
      </c>
      <c r="G4960" t="s">
        <v>1667</v>
      </c>
      <c r="H4960">
        <v>1923843982</v>
      </c>
      <c r="I4960" t="s">
        <v>2104</v>
      </c>
      <c r="J4960" t="s">
        <v>397</v>
      </c>
      <c r="K4960" t="s">
        <v>152</v>
      </c>
      <c r="L4960" t="s">
        <v>5517</v>
      </c>
      <c r="M4960" t="s">
        <v>5518</v>
      </c>
      <c r="P4960" s="31" t="str">
        <f t="shared" si="234"/>
        <v>Ma Homeo Hall (Ujjal Chabdra Pathak)</v>
      </c>
    </row>
    <row r="4961" spans="1:16" hidden="1">
      <c r="A4961" t="str">
        <f t="shared" si="232"/>
        <v>22-550</v>
      </c>
      <c r="B4961">
        <f t="shared" si="233"/>
        <v>22</v>
      </c>
      <c r="C4961">
        <v>550</v>
      </c>
      <c r="D4961" t="s">
        <v>17244</v>
      </c>
      <c r="E4961" t="s">
        <v>5474</v>
      </c>
      <c r="F4961">
        <v>13885</v>
      </c>
      <c r="G4961" t="s">
        <v>5475</v>
      </c>
      <c r="H4961">
        <v>1718032871</v>
      </c>
      <c r="I4961" t="s">
        <v>2104</v>
      </c>
      <c r="J4961" t="s">
        <v>132</v>
      </c>
      <c r="K4961" t="s">
        <v>133</v>
      </c>
      <c r="L4961" t="s">
        <v>62</v>
      </c>
      <c r="M4961" t="s">
        <v>5469</v>
      </c>
      <c r="N4961" t="s">
        <v>11839</v>
      </c>
      <c r="P4961" s="31" t="str">
        <f t="shared" si="234"/>
        <v>Manipur Homoeo Hall (Dr. Bedena Akter)</v>
      </c>
    </row>
    <row r="4962" spans="1:16" hidden="1">
      <c r="A4962" t="str">
        <f t="shared" si="232"/>
        <v>23-550</v>
      </c>
      <c r="B4962">
        <f t="shared" si="233"/>
        <v>23</v>
      </c>
      <c r="C4962">
        <v>550</v>
      </c>
      <c r="D4962" t="s">
        <v>17244</v>
      </c>
      <c r="E4962" t="s">
        <v>5446</v>
      </c>
      <c r="F4962">
        <v>13892</v>
      </c>
      <c r="G4962" t="s">
        <v>5447</v>
      </c>
      <c r="H4962">
        <v>1783378784</v>
      </c>
      <c r="I4962" t="s">
        <v>2104</v>
      </c>
      <c r="J4962" t="s">
        <v>132</v>
      </c>
      <c r="K4962" t="s">
        <v>152</v>
      </c>
      <c r="L4962" t="s">
        <v>62</v>
      </c>
      <c r="M4962" t="s">
        <v>5445</v>
      </c>
      <c r="P4962" s="31" t="str">
        <f t="shared" si="234"/>
        <v>Manob Seba Homoeo Hall (Dr. Sadikul Islam)</v>
      </c>
    </row>
    <row r="4963" spans="1:16" hidden="1">
      <c r="A4963" t="str">
        <f t="shared" si="232"/>
        <v>24-550</v>
      </c>
      <c r="B4963">
        <f t="shared" si="233"/>
        <v>24</v>
      </c>
      <c r="C4963">
        <v>550</v>
      </c>
      <c r="D4963" t="s">
        <v>17244</v>
      </c>
      <c r="E4963" t="s">
        <v>5575</v>
      </c>
      <c r="F4963">
        <v>13849</v>
      </c>
      <c r="G4963" t="s">
        <v>5576</v>
      </c>
      <c r="H4963">
        <v>1734817854</v>
      </c>
      <c r="I4963" t="s">
        <v>2104</v>
      </c>
      <c r="J4963" t="s">
        <v>306</v>
      </c>
      <c r="K4963" t="s">
        <v>138</v>
      </c>
      <c r="L4963" t="s">
        <v>5503</v>
      </c>
      <c r="M4963" t="s">
        <v>5570</v>
      </c>
      <c r="P4963" s="31" t="str">
        <f t="shared" si="234"/>
        <v>Mawna Homeo Hall (Dr. Zakir Hossain)</v>
      </c>
    </row>
    <row r="4964" spans="1:16" hidden="1">
      <c r="A4964" t="str">
        <f t="shared" si="232"/>
        <v>25-550</v>
      </c>
      <c r="B4964">
        <f t="shared" si="233"/>
        <v>25</v>
      </c>
      <c r="C4964">
        <v>550</v>
      </c>
      <c r="D4964" t="s">
        <v>17244</v>
      </c>
      <c r="E4964" t="s">
        <v>5509</v>
      </c>
      <c r="F4964">
        <v>13919</v>
      </c>
      <c r="G4964" t="s">
        <v>2163</v>
      </c>
      <c r="H4964">
        <v>1916352769</v>
      </c>
      <c r="I4964" t="s">
        <v>2104</v>
      </c>
      <c r="J4964" t="s">
        <v>397</v>
      </c>
      <c r="K4964" t="s">
        <v>133</v>
      </c>
      <c r="L4964" t="s">
        <v>5503</v>
      </c>
      <c r="M4964" t="s">
        <v>5510</v>
      </c>
      <c r="P4964" s="31" t="str">
        <f t="shared" si="234"/>
        <v>Molla Homeo Hall (Dr. Selim Molla)</v>
      </c>
    </row>
    <row r="4965" spans="1:16" hidden="1">
      <c r="A4965" t="str">
        <f t="shared" si="232"/>
        <v>26-550</v>
      </c>
      <c r="B4965">
        <f t="shared" si="233"/>
        <v>26</v>
      </c>
      <c r="C4965">
        <v>550</v>
      </c>
      <c r="D4965" t="s">
        <v>17244</v>
      </c>
      <c r="E4965" t="s">
        <v>12649</v>
      </c>
      <c r="F4965">
        <v>13863</v>
      </c>
      <c r="G4965" t="s">
        <v>6198</v>
      </c>
      <c r="H4965">
        <v>1916136978</v>
      </c>
      <c r="I4965" t="s">
        <v>131</v>
      </c>
      <c r="K4965" t="s">
        <v>1315</v>
      </c>
      <c r="L4965" t="s">
        <v>11585</v>
      </c>
      <c r="M4965" t="s">
        <v>12650</v>
      </c>
      <c r="P4965" s="31" t="str">
        <f t="shared" si="234"/>
        <v>Mondol Homoeo Hall (Sor Mondol)</v>
      </c>
    </row>
    <row r="4966" spans="1:16" hidden="1">
      <c r="A4966" t="str">
        <f t="shared" si="232"/>
        <v>27-550</v>
      </c>
      <c r="B4966">
        <f t="shared" si="233"/>
        <v>27</v>
      </c>
      <c r="C4966">
        <v>550</v>
      </c>
      <c r="D4966" t="s">
        <v>17244</v>
      </c>
      <c r="E4966" t="s">
        <v>13644</v>
      </c>
      <c r="F4966">
        <v>13866</v>
      </c>
      <c r="G4966" t="s">
        <v>13645</v>
      </c>
      <c r="H4966">
        <v>1712521018</v>
      </c>
      <c r="I4966" t="s">
        <v>131</v>
      </c>
      <c r="J4966" t="s">
        <v>397</v>
      </c>
      <c r="K4966" t="s">
        <v>1315</v>
      </c>
      <c r="L4966" t="s">
        <v>11585</v>
      </c>
      <c r="M4966" t="s">
        <v>11585</v>
      </c>
      <c r="P4966" s="31" t="str">
        <f t="shared" si="234"/>
        <v>Morol Homeo Hall (Dr.Harunrosid)</v>
      </c>
    </row>
    <row r="4967" spans="1:16" hidden="1">
      <c r="A4967" t="str">
        <f t="shared" si="232"/>
        <v>28-550</v>
      </c>
      <c r="B4967">
        <f t="shared" si="233"/>
        <v>28</v>
      </c>
      <c r="C4967">
        <v>550</v>
      </c>
      <c r="D4967" t="s">
        <v>17244</v>
      </c>
      <c r="E4967" t="s">
        <v>11284</v>
      </c>
      <c r="F4967">
        <v>13760</v>
      </c>
      <c r="G4967" t="s">
        <v>17245</v>
      </c>
      <c r="H4967">
        <v>1934448089</v>
      </c>
      <c r="I4967">
        <v>0</v>
      </c>
      <c r="J4967">
        <v>0</v>
      </c>
      <c r="K4967" t="s">
        <v>138</v>
      </c>
      <c r="L4967" t="s">
        <v>62</v>
      </c>
      <c r="M4967" t="s">
        <v>5570</v>
      </c>
      <c r="P4967" s="31" t="str">
        <f t="shared" si="234"/>
        <v>Mpo-Khalilur Rahman-Gazipur (Self Stock)</v>
      </c>
    </row>
    <row r="4968" spans="1:16" hidden="1">
      <c r="A4968" t="str">
        <f t="shared" si="232"/>
        <v>29-550</v>
      </c>
      <c r="B4968">
        <f t="shared" si="233"/>
        <v>29</v>
      </c>
      <c r="C4968">
        <v>550</v>
      </c>
      <c r="D4968" t="s">
        <v>17244</v>
      </c>
      <c r="E4968" t="s">
        <v>5546</v>
      </c>
      <c r="F4968">
        <v>13855</v>
      </c>
      <c r="G4968" t="s">
        <v>5547</v>
      </c>
      <c r="H4968">
        <v>1768551439</v>
      </c>
      <c r="I4968" t="s">
        <v>2104</v>
      </c>
      <c r="J4968" t="s">
        <v>274</v>
      </c>
      <c r="K4968" t="s">
        <v>133</v>
      </c>
      <c r="L4968" t="s">
        <v>5503</v>
      </c>
      <c r="M4968" t="s">
        <v>5548</v>
      </c>
      <c r="P4968" s="31" t="str">
        <f t="shared" si="234"/>
        <v>Nayanpur Adarasha Homeo Hall (Dr. Abu Said)</v>
      </c>
    </row>
    <row r="4969" spans="1:16" hidden="1">
      <c r="A4969" t="str">
        <f t="shared" si="232"/>
        <v>30-550</v>
      </c>
      <c r="B4969">
        <f t="shared" si="233"/>
        <v>30</v>
      </c>
      <c r="C4969">
        <v>550</v>
      </c>
      <c r="D4969" t="s">
        <v>17244</v>
      </c>
      <c r="E4969" t="s">
        <v>5479</v>
      </c>
      <c r="F4969">
        <v>13874</v>
      </c>
      <c r="G4969" t="s">
        <v>2943</v>
      </c>
      <c r="H4969">
        <v>1922033122</v>
      </c>
      <c r="I4969" t="s">
        <v>2104</v>
      </c>
      <c r="J4969" t="s">
        <v>306</v>
      </c>
      <c r="K4969" t="s">
        <v>133</v>
      </c>
      <c r="L4969" t="s">
        <v>5503</v>
      </c>
      <c r="M4969" t="s">
        <v>5570</v>
      </c>
      <c r="P4969" s="31" t="str">
        <f t="shared" si="234"/>
        <v>Niramoy Homeo Hall (Dr. Mustafijur Rahman)</v>
      </c>
    </row>
    <row r="4970" spans="1:16" hidden="1">
      <c r="A4970" t="str">
        <f t="shared" si="232"/>
        <v>31-550</v>
      </c>
      <c r="B4970">
        <f t="shared" si="233"/>
        <v>31</v>
      </c>
      <c r="C4970">
        <v>550</v>
      </c>
      <c r="D4970" t="s">
        <v>17244</v>
      </c>
      <c r="E4970" t="s">
        <v>1347</v>
      </c>
      <c r="F4970">
        <v>13848</v>
      </c>
      <c r="G4970" t="s">
        <v>1547</v>
      </c>
      <c r="H4970">
        <v>1717352365</v>
      </c>
      <c r="I4970" t="s">
        <v>2104</v>
      </c>
      <c r="J4970" t="s">
        <v>274</v>
      </c>
      <c r="K4970" t="s">
        <v>138</v>
      </c>
      <c r="L4970" t="s">
        <v>5503</v>
      </c>
      <c r="M4970" t="s">
        <v>5570</v>
      </c>
      <c r="P4970" s="31" t="str">
        <f t="shared" si="234"/>
        <v>Principal Homeo Hall (Dr. Saiful Islam)</v>
      </c>
    </row>
    <row r="4971" spans="1:16" hidden="1">
      <c r="A4971" t="str">
        <f t="shared" si="232"/>
        <v>32-550</v>
      </c>
      <c r="B4971">
        <f t="shared" si="233"/>
        <v>32</v>
      </c>
      <c r="C4971">
        <v>550</v>
      </c>
      <c r="D4971" t="s">
        <v>17244</v>
      </c>
      <c r="E4971" t="s">
        <v>5476</v>
      </c>
      <c r="F4971">
        <v>13873</v>
      </c>
      <c r="G4971" t="s">
        <v>5585</v>
      </c>
      <c r="H4971">
        <v>1715243397</v>
      </c>
      <c r="I4971" t="s">
        <v>2104</v>
      </c>
      <c r="J4971" t="s">
        <v>306</v>
      </c>
      <c r="K4971" t="s">
        <v>152</v>
      </c>
      <c r="L4971" t="s">
        <v>5503</v>
      </c>
      <c r="M4971" t="s">
        <v>5570</v>
      </c>
      <c r="P4971" s="31" t="str">
        <f t="shared" si="234"/>
        <v>Professor Homeo Hall (Dr. Abdul High)</v>
      </c>
    </row>
    <row r="4972" spans="1:16" hidden="1">
      <c r="A4972" t="str">
        <f t="shared" si="232"/>
        <v>33-550</v>
      </c>
      <c r="B4972">
        <f t="shared" si="233"/>
        <v>33</v>
      </c>
      <c r="C4972">
        <v>550</v>
      </c>
      <c r="D4972" t="s">
        <v>17244</v>
      </c>
      <c r="E4972" t="s">
        <v>5533</v>
      </c>
      <c r="F4972">
        <v>13920</v>
      </c>
      <c r="G4972" t="s">
        <v>5534</v>
      </c>
      <c r="H4972">
        <v>1716351346</v>
      </c>
      <c r="I4972" t="s">
        <v>2104</v>
      </c>
      <c r="J4972" t="s">
        <v>397</v>
      </c>
      <c r="L4972" t="s">
        <v>5503</v>
      </c>
      <c r="M4972" t="s">
        <v>5535</v>
      </c>
      <c r="P4972" s="31" t="str">
        <f t="shared" si="234"/>
        <v>Rahat Homeo Hall (Dr. Jasim Uddin)</v>
      </c>
    </row>
    <row r="4973" spans="1:16" hidden="1">
      <c r="A4973" t="str">
        <f t="shared" si="232"/>
        <v>34-550</v>
      </c>
      <c r="B4973">
        <f t="shared" si="233"/>
        <v>34</v>
      </c>
      <c r="C4973">
        <v>550</v>
      </c>
      <c r="D4973" t="s">
        <v>17244</v>
      </c>
      <c r="E4973" t="s">
        <v>2388</v>
      </c>
      <c r="F4973">
        <v>13844</v>
      </c>
      <c r="G4973" t="s">
        <v>5567</v>
      </c>
      <c r="H4973">
        <v>1767071350</v>
      </c>
      <c r="I4973" t="s">
        <v>2104</v>
      </c>
      <c r="J4973" t="s">
        <v>274</v>
      </c>
      <c r="K4973" t="s">
        <v>133</v>
      </c>
      <c r="L4973" t="s">
        <v>5503</v>
      </c>
      <c r="M4973" t="s">
        <v>5548</v>
      </c>
      <c r="P4973" s="31" t="str">
        <f t="shared" si="234"/>
        <v>Rayhan Homeo Hall (Dr. Babul)</v>
      </c>
    </row>
    <row r="4974" spans="1:16" hidden="1">
      <c r="A4974" t="str">
        <f t="shared" si="232"/>
        <v>35-550</v>
      </c>
      <c r="B4974">
        <f t="shared" si="233"/>
        <v>35</v>
      </c>
      <c r="C4974">
        <v>550</v>
      </c>
      <c r="D4974" t="s">
        <v>17244</v>
      </c>
      <c r="E4974" t="s">
        <v>5448</v>
      </c>
      <c r="F4974">
        <v>13766</v>
      </c>
      <c r="G4974" t="s">
        <v>3293</v>
      </c>
      <c r="H4974">
        <v>1969214070</v>
      </c>
      <c r="I4974" t="s">
        <v>1311</v>
      </c>
      <c r="J4974" t="s">
        <v>132</v>
      </c>
      <c r="K4974" t="s">
        <v>152</v>
      </c>
      <c r="L4974" t="s">
        <v>62</v>
      </c>
      <c r="M4974" t="s">
        <v>5450</v>
      </c>
      <c r="P4974" s="31" t="str">
        <f t="shared" si="234"/>
        <v>Reba Homoeo Hall (Dr. Ajijul Islam)</v>
      </c>
    </row>
    <row r="4975" spans="1:16" hidden="1">
      <c r="A4975" t="str">
        <f t="shared" si="232"/>
        <v>36-550</v>
      </c>
      <c r="B4975">
        <f t="shared" si="233"/>
        <v>36</v>
      </c>
      <c r="C4975">
        <v>550</v>
      </c>
      <c r="D4975" t="s">
        <v>17244</v>
      </c>
      <c r="E4975" t="s">
        <v>5497</v>
      </c>
      <c r="F4975">
        <v>13913</v>
      </c>
      <c r="G4975" t="s">
        <v>196</v>
      </c>
      <c r="H4975">
        <v>1628325358</v>
      </c>
      <c r="I4975" t="s">
        <v>2104</v>
      </c>
      <c r="J4975" t="s">
        <v>172</v>
      </c>
      <c r="K4975" t="s">
        <v>133</v>
      </c>
      <c r="L4975" t="s">
        <v>62</v>
      </c>
      <c r="M4975" t="s">
        <v>5498</v>
      </c>
      <c r="P4975" s="31" t="str">
        <f t="shared" si="234"/>
        <v>Seba Homoeo Hall (Dr. Mahabubur Rahman)</v>
      </c>
    </row>
    <row r="4976" spans="1:16" hidden="1">
      <c r="A4976" t="str">
        <f t="shared" si="232"/>
        <v>37-550</v>
      </c>
      <c r="B4976">
        <f t="shared" si="233"/>
        <v>37</v>
      </c>
      <c r="C4976">
        <v>550</v>
      </c>
      <c r="D4976" t="s">
        <v>17244</v>
      </c>
      <c r="E4976" t="s">
        <v>5579</v>
      </c>
      <c r="F4976">
        <v>13860</v>
      </c>
      <c r="G4976" t="s">
        <v>5580</v>
      </c>
      <c r="H4976">
        <v>1721808003</v>
      </c>
      <c r="I4976" t="s">
        <v>2104</v>
      </c>
      <c r="J4976" t="s">
        <v>306</v>
      </c>
      <c r="K4976" t="s">
        <v>152</v>
      </c>
      <c r="L4976" t="s">
        <v>5503</v>
      </c>
      <c r="M4976" t="s">
        <v>2307</v>
      </c>
      <c r="P4976" s="31" t="str">
        <f t="shared" si="234"/>
        <v>Shanti Homeo Hall (Dr. Bidhan Chandra Homeo Hall)</v>
      </c>
    </row>
    <row r="4977" spans="1:16" hidden="1">
      <c r="A4977" t="str">
        <f t="shared" si="232"/>
        <v>38-550</v>
      </c>
      <c r="B4977">
        <f t="shared" si="233"/>
        <v>38</v>
      </c>
      <c r="C4977">
        <v>550</v>
      </c>
      <c r="D4977" t="s">
        <v>17244</v>
      </c>
      <c r="E4977" t="s">
        <v>5511</v>
      </c>
      <c r="F4977">
        <v>13911</v>
      </c>
      <c r="G4977" t="s">
        <v>5512</v>
      </c>
      <c r="H4977">
        <v>1990665020</v>
      </c>
      <c r="I4977" t="s">
        <v>2104</v>
      </c>
      <c r="J4977" t="s">
        <v>397</v>
      </c>
      <c r="K4977" t="s">
        <v>133</v>
      </c>
      <c r="L4977" t="s">
        <v>5503</v>
      </c>
      <c r="M4977" t="s">
        <v>5510</v>
      </c>
      <c r="P4977" s="31" t="str">
        <f t="shared" si="234"/>
        <v>Shifa Homeo Hall (Dr. Moklechur Rahman)</v>
      </c>
    </row>
    <row r="4978" spans="1:16" hidden="1">
      <c r="A4978" t="str">
        <f t="shared" si="232"/>
        <v>39-550</v>
      </c>
      <c r="B4978">
        <f t="shared" si="233"/>
        <v>39</v>
      </c>
      <c r="C4978">
        <v>550</v>
      </c>
      <c r="D4978" t="s">
        <v>17244</v>
      </c>
      <c r="E4978" t="s">
        <v>938</v>
      </c>
      <c r="F4978">
        <v>13872</v>
      </c>
      <c r="G4978" t="s">
        <v>5584</v>
      </c>
      <c r="H4978">
        <v>1725942836</v>
      </c>
      <c r="I4978" t="s">
        <v>2104</v>
      </c>
      <c r="J4978" t="s">
        <v>306</v>
      </c>
      <c r="K4978" t="s">
        <v>138</v>
      </c>
      <c r="L4978" t="s">
        <v>5503</v>
      </c>
      <c r="M4978" t="s">
        <v>5471</v>
      </c>
      <c r="P4978" s="31" t="str">
        <f t="shared" si="234"/>
        <v>Shimul Homeo Hall (Dr. Rana)</v>
      </c>
    </row>
    <row r="4979" spans="1:16" hidden="1">
      <c r="A4979" t="str">
        <f t="shared" si="232"/>
        <v>40-550</v>
      </c>
      <c r="B4979">
        <f t="shared" si="233"/>
        <v>40</v>
      </c>
      <c r="C4979">
        <v>550</v>
      </c>
      <c r="D4979" t="s">
        <v>17244</v>
      </c>
      <c r="E4979" t="s">
        <v>5558</v>
      </c>
      <c r="F4979">
        <v>13859</v>
      </c>
      <c r="G4979" t="s">
        <v>5559</v>
      </c>
      <c r="H4979">
        <v>1728909043</v>
      </c>
      <c r="I4979" t="s">
        <v>2104</v>
      </c>
      <c r="J4979" t="s">
        <v>274</v>
      </c>
      <c r="K4979" t="s">
        <v>138</v>
      </c>
      <c r="L4979" t="s">
        <v>5503</v>
      </c>
      <c r="M4979" t="s">
        <v>5507</v>
      </c>
      <c r="P4979" s="31" t="str">
        <f t="shared" si="234"/>
        <v>Sikder Homeo Hall (Dr. Mariyam Akter)</v>
      </c>
    </row>
    <row r="4980" spans="1:16" hidden="1">
      <c r="A4980" t="str">
        <f t="shared" si="232"/>
        <v>41-550</v>
      </c>
      <c r="B4980">
        <f t="shared" si="233"/>
        <v>41</v>
      </c>
      <c r="C4980">
        <v>550</v>
      </c>
      <c r="D4980" t="s">
        <v>17244</v>
      </c>
      <c r="E4980" t="s">
        <v>11589</v>
      </c>
      <c r="F4980">
        <v>13879</v>
      </c>
      <c r="G4980" t="s">
        <v>11590</v>
      </c>
      <c r="H4980">
        <v>1711976987</v>
      </c>
      <c r="I4980" t="s">
        <v>131</v>
      </c>
      <c r="J4980" t="s">
        <v>397</v>
      </c>
      <c r="K4980" t="s">
        <v>1315</v>
      </c>
      <c r="L4980" t="s">
        <v>11591</v>
      </c>
      <c r="M4980" t="s">
        <v>11592</v>
      </c>
      <c r="P4980" s="31" t="str">
        <f t="shared" si="234"/>
        <v>Tahasin Homeo Hall (Dr.Fardaus)</v>
      </c>
    </row>
    <row r="4981" spans="1:16" hidden="1">
      <c r="A4981" t="str">
        <f t="shared" si="232"/>
        <v>42-550</v>
      </c>
      <c r="B4981">
        <f t="shared" si="233"/>
        <v>42</v>
      </c>
      <c r="C4981">
        <v>550</v>
      </c>
      <c r="D4981" t="s">
        <v>17244</v>
      </c>
      <c r="E4981" t="s">
        <v>5485</v>
      </c>
      <c r="F4981">
        <v>13889</v>
      </c>
      <c r="G4981" t="s">
        <v>5486</v>
      </c>
      <c r="H4981">
        <v>1782796997</v>
      </c>
      <c r="I4981" t="s">
        <v>2104</v>
      </c>
      <c r="J4981" t="s">
        <v>172</v>
      </c>
      <c r="K4981" t="s">
        <v>138</v>
      </c>
      <c r="L4981" t="s">
        <v>62</v>
      </c>
      <c r="M4981" t="s">
        <v>5487</v>
      </c>
      <c r="P4981" s="31" t="str">
        <f t="shared" si="234"/>
        <v>Tanjila Homoeo Hall (Dr. Tanjila)</v>
      </c>
    </row>
    <row r="4982" spans="1:16" hidden="1">
      <c r="A4982" t="str">
        <f t="shared" si="232"/>
        <v>43-550</v>
      </c>
      <c r="B4982">
        <f t="shared" si="233"/>
        <v>43</v>
      </c>
      <c r="C4982">
        <v>550</v>
      </c>
      <c r="D4982" t="s">
        <v>17244</v>
      </c>
      <c r="E4982" t="s">
        <v>5488</v>
      </c>
      <c r="F4982">
        <v>13899</v>
      </c>
      <c r="G4982" t="s">
        <v>5489</v>
      </c>
      <c r="H4982">
        <v>1622551414</v>
      </c>
      <c r="I4982" t="s">
        <v>2104</v>
      </c>
      <c r="J4982" t="s">
        <v>172</v>
      </c>
      <c r="K4982" t="s">
        <v>133</v>
      </c>
      <c r="L4982" t="s">
        <v>62</v>
      </c>
      <c r="M4982" t="s">
        <v>5487</v>
      </c>
      <c r="P4982" s="31" t="str">
        <f t="shared" si="234"/>
        <v>Zakaria Homoeo Hall (Dr. Harun Or Rashid)</v>
      </c>
    </row>
    <row r="4983" spans="1:16" hidden="1">
      <c r="A4983" t="str">
        <f t="shared" si="232"/>
        <v>44-550</v>
      </c>
      <c r="B4983">
        <f t="shared" si="233"/>
        <v>44</v>
      </c>
      <c r="C4983">
        <v>550</v>
      </c>
      <c r="D4983" t="s">
        <v>17244</v>
      </c>
      <c r="E4983" t="s">
        <v>1398</v>
      </c>
      <c r="F4983">
        <v>13896</v>
      </c>
      <c r="G4983" t="s">
        <v>5458</v>
      </c>
      <c r="H4983">
        <v>1714425185</v>
      </c>
      <c r="I4983" t="s">
        <v>2104</v>
      </c>
      <c r="J4983" t="s">
        <v>132</v>
      </c>
      <c r="K4983" t="s">
        <v>133</v>
      </c>
      <c r="L4983" t="s">
        <v>62</v>
      </c>
      <c r="M4983" t="s">
        <v>5459</v>
      </c>
      <c r="P4983" s="31" t="str">
        <f t="shared" si="234"/>
        <v>Zaman Homoeo Hall (Dr. Aminul Islam)</v>
      </c>
    </row>
    <row r="4984" spans="1:16" hidden="1">
      <c r="A4984" t="str">
        <f t="shared" si="232"/>
        <v>1-552</v>
      </c>
      <c r="B4984">
        <f t="shared" si="233"/>
        <v>1</v>
      </c>
      <c r="C4984">
        <v>552</v>
      </c>
      <c r="D4984" t="s">
        <v>17652</v>
      </c>
      <c r="E4984" t="s">
        <v>9611</v>
      </c>
      <c r="F4984">
        <v>14498</v>
      </c>
      <c r="G4984" t="s">
        <v>9612</v>
      </c>
      <c r="H4984">
        <v>1922190234</v>
      </c>
      <c r="I4984" t="s">
        <v>131</v>
      </c>
      <c r="J4984" t="s">
        <v>9009</v>
      </c>
      <c r="K4984" t="s">
        <v>152</v>
      </c>
      <c r="L4984" t="s">
        <v>9613</v>
      </c>
      <c r="M4984" t="s">
        <v>9614</v>
      </c>
      <c r="P4984" s="31" t="str">
        <f t="shared" si="234"/>
        <v>Abrar Homoeopathy Bangladesh (Dr.Akramul Haque)</v>
      </c>
    </row>
    <row r="4985" spans="1:16" hidden="1">
      <c r="A4985" t="str">
        <f t="shared" si="232"/>
        <v>2-552</v>
      </c>
      <c r="B4985">
        <f t="shared" si="233"/>
        <v>2</v>
      </c>
      <c r="C4985">
        <v>552</v>
      </c>
      <c r="D4985" t="s">
        <v>17652</v>
      </c>
      <c r="E4985" t="s">
        <v>2087</v>
      </c>
      <c r="F4985">
        <v>14560</v>
      </c>
      <c r="G4985" t="s">
        <v>939</v>
      </c>
      <c r="H4985">
        <v>1762537566</v>
      </c>
      <c r="I4985" t="s">
        <v>131</v>
      </c>
      <c r="J4985" t="s">
        <v>306</v>
      </c>
      <c r="K4985" t="s">
        <v>133</v>
      </c>
      <c r="L4985" t="s">
        <v>2083</v>
      </c>
      <c r="M4985" t="s">
        <v>2084</v>
      </c>
      <c r="P4985" s="31" t="str">
        <f t="shared" si="234"/>
        <v>Adhunik Homoeo Hall (Dr. Ferdous Ahmmed)</v>
      </c>
    </row>
    <row r="4986" spans="1:16" hidden="1">
      <c r="A4986" t="str">
        <f t="shared" si="232"/>
        <v>3-552</v>
      </c>
      <c r="B4986">
        <f t="shared" si="233"/>
        <v>3</v>
      </c>
      <c r="C4986">
        <v>552</v>
      </c>
      <c r="D4986" t="s">
        <v>17652</v>
      </c>
      <c r="E4986" t="s">
        <v>12027</v>
      </c>
      <c r="F4986">
        <v>14490</v>
      </c>
      <c r="G4986" t="s">
        <v>12028</v>
      </c>
      <c r="H4986">
        <v>1715280632</v>
      </c>
      <c r="I4986" t="s">
        <v>131</v>
      </c>
      <c r="J4986" t="s">
        <v>132</v>
      </c>
      <c r="K4986" t="s">
        <v>133</v>
      </c>
      <c r="L4986" t="s">
        <v>12029</v>
      </c>
      <c r="M4986" t="s">
        <v>12029</v>
      </c>
      <c r="P4986" s="31" t="str">
        <f t="shared" si="234"/>
        <v>Ahmad Homoeo Medicure (Dr.Md.Masuddur Rahman)</v>
      </c>
    </row>
    <row r="4987" spans="1:16" hidden="1">
      <c r="A4987" t="str">
        <f t="shared" si="232"/>
        <v>4-552</v>
      </c>
      <c r="B4987">
        <f t="shared" si="233"/>
        <v>4</v>
      </c>
      <c r="C4987">
        <v>552</v>
      </c>
      <c r="D4987" t="s">
        <v>17652</v>
      </c>
      <c r="E4987" t="s">
        <v>1355</v>
      </c>
      <c r="F4987">
        <v>14573</v>
      </c>
      <c r="G4987" t="s">
        <v>2057</v>
      </c>
      <c r="H4987">
        <v>1781584033</v>
      </c>
      <c r="I4987" t="s">
        <v>131</v>
      </c>
      <c r="J4987" t="s">
        <v>230</v>
      </c>
      <c r="K4987" t="s">
        <v>133</v>
      </c>
      <c r="L4987" t="s">
        <v>2058</v>
      </c>
      <c r="M4987" t="s">
        <v>2059</v>
      </c>
      <c r="P4987" s="31" t="str">
        <f t="shared" si="234"/>
        <v>Al Amin Homoeo Hall (Dr. Ruhul Amin)</v>
      </c>
    </row>
    <row r="4988" spans="1:16" hidden="1">
      <c r="A4988" t="str">
        <f t="shared" si="232"/>
        <v>5-552</v>
      </c>
      <c r="B4988">
        <f t="shared" si="233"/>
        <v>5</v>
      </c>
      <c r="C4988">
        <v>552</v>
      </c>
      <c r="D4988" t="s">
        <v>17652</v>
      </c>
      <c r="E4988" t="s">
        <v>2004</v>
      </c>
      <c r="F4988">
        <v>14551</v>
      </c>
      <c r="G4988" t="s">
        <v>2005</v>
      </c>
      <c r="H4988">
        <v>1912541062</v>
      </c>
      <c r="I4988" t="s">
        <v>131</v>
      </c>
      <c r="J4988" t="s">
        <v>132</v>
      </c>
      <c r="K4988" t="s">
        <v>133</v>
      </c>
      <c r="L4988" t="s">
        <v>2001</v>
      </c>
      <c r="M4988" t="s">
        <v>2001</v>
      </c>
      <c r="P4988" s="31" t="str">
        <f t="shared" si="234"/>
        <v>Al Bashar Homoeo Hall (Dr. Abu Bakkar Siddik)</v>
      </c>
    </row>
    <row r="4989" spans="1:16" hidden="1">
      <c r="A4989" t="str">
        <f t="shared" si="232"/>
        <v>6-552</v>
      </c>
      <c r="B4989">
        <f t="shared" si="233"/>
        <v>6</v>
      </c>
      <c r="C4989">
        <v>552</v>
      </c>
      <c r="D4989" t="s">
        <v>17652</v>
      </c>
      <c r="E4989" t="s">
        <v>2024</v>
      </c>
      <c r="F4989">
        <v>14536</v>
      </c>
      <c r="G4989" t="s">
        <v>2025</v>
      </c>
      <c r="H4989">
        <v>1912250681</v>
      </c>
      <c r="I4989" t="s">
        <v>131</v>
      </c>
      <c r="J4989" t="s">
        <v>172</v>
      </c>
      <c r="K4989" t="s">
        <v>133</v>
      </c>
      <c r="L4989" t="s">
        <v>2018</v>
      </c>
      <c r="M4989" t="s">
        <v>2026</v>
      </c>
      <c r="P4989" s="31" t="str">
        <f t="shared" si="234"/>
        <v>Al Modina Homoeo Hall (Dr. Abdul Mannan)</v>
      </c>
    </row>
    <row r="4990" spans="1:16" hidden="1">
      <c r="A4990" t="str">
        <f t="shared" si="232"/>
        <v>7-552</v>
      </c>
      <c r="B4990">
        <f t="shared" si="233"/>
        <v>7</v>
      </c>
      <c r="C4990">
        <v>552</v>
      </c>
      <c r="D4990" t="s">
        <v>17652</v>
      </c>
      <c r="E4990" t="s">
        <v>12369</v>
      </c>
      <c r="F4990">
        <v>14522</v>
      </c>
      <c r="G4990" t="s">
        <v>12370</v>
      </c>
      <c r="H4990" t="s">
        <v>12371</v>
      </c>
      <c r="I4990" t="s">
        <v>253</v>
      </c>
      <c r="J4990" t="s">
        <v>306</v>
      </c>
      <c r="K4990" t="s">
        <v>133</v>
      </c>
      <c r="L4990" t="s">
        <v>12362</v>
      </c>
      <c r="M4990" t="s">
        <v>12363</v>
      </c>
      <c r="P4990" s="31" t="str">
        <f t="shared" si="234"/>
        <v>Al-Amin Homoeo Hall-2 (Dr:Md.Shoriful Islam.)</v>
      </c>
    </row>
    <row r="4991" spans="1:16" hidden="1">
      <c r="A4991" t="str">
        <f t="shared" si="232"/>
        <v>8-552</v>
      </c>
      <c r="B4991">
        <f t="shared" si="233"/>
        <v>8</v>
      </c>
      <c r="C4991">
        <v>552</v>
      </c>
      <c r="D4991" t="s">
        <v>17652</v>
      </c>
      <c r="E4991" t="s">
        <v>9874</v>
      </c>
      <c r="F4991">
        <v>14501</v>
      </c>
      <c r="G4991" t="s">
        <v>10307</v>
      </c>
      <c r="H4991">
        <v>1689828030</v>
      </c>
      <c r="I4991" t="s">
        <v>131</v>
      </c>
      <c r="J4991" t="s">
        <v>10107</v>
      </c>
      <c r="K4991" t="s">
        <v>133</v>
      </c>
      <c r="L4991" t="s">
        <v>10308</v>
      </c>
      <c r="M4991" t="s">
        <v>10308</v>
      </c>
      <c r="P4991" s="31" t="str">
        <f t="shared" si="234"/>
        <v>Ali Ahmed Homoeopathic Center (Dr.Halima)</v>
      </c>
    </row>
    <row r="4992" spans="1:16" hidden="1">
      <c r="A4992" t="str">
        <f t="shared" si="232"/>
        <v>9-552</v>
      </c>
      <c r="B4992">
        <f t="shared" si="233"/>
        <v>9</v>
      </c>
      <c r="C4992">
        <v>552</v>
      </c>
      <c r="D4992" t="s">
        <v>17652</v>
      </c>
      <c r="E4992" t="s">
        <v>7615</v>
      </c>
      <c r="F4992">
        <v>14246</v>
      </c>
      <c r="G4992" t="s">
        <v>7616</v>
      </c>
      <c r="H4992">
        <v>1711977624</v>
      </c>
      <c r="I4992" t="s">
        <v>1311</v>
      </c>
      <c r="J4992" t="s">
        <v>397</v>
      </c>
      <c r="K4992" t="s">
        <v>152</v>
      </c>
      <c r="L4992">
        <v>0</v>
      </c>
      <c r="M4992" t="s">
        <v>7578</v>
      </c>
      <c r="P4992" s="31" t="str">
        <f t="shared" si="234"/>
        <v>Alif Homoeo Pharmacy-1 (Dr. M.H. Kabir)</v>
      </c>
    </row>
    <row r="4993" spans="1:16" hidden="1">
      <c r="A4993" t="str">
        <f t="shared" si="232"/>
        <v>10-552</v>
      </c>
      <c r="B4993">
        <f t="shared" si="233"/>
        <v>10</v>
      </c>
      <c r="C4993">
        <v>552</v>
      </c>
      <c r="D4993" t="s">
        <v>17652</v>
      </c>
      <c r="E4993" t="s">
        <v>2016</v>
      </c>
      <c r="F4993">
        <v>14533</v>
      </c>
      <c r="G4993" t="s">
        <v>2017</v>
      </c>
      <c r="H4993">
        <v>185115337</v>
      </c>
      <c r="I4993" t="s">
        <v>131</v>
      </c>
      <c r="J4993" t="s">
        <v>172</v>
      </c>
      <c r="K4993" t="s">
        <v>152</v>
      </c>
      <c r="L4993" t="s">
        <v>2018</v>
      </c>
      <c r="M4993" t="s">
        <v>2019</v>
      </c>
      <c r="P4993" s="31" t="str">
        <f t="shared" si="234"/>
        <v>Al-Madani Homoeo Hall (Dr. Mosaddek Alom)</v>
      </c>
    </row>
    <row r="4994" spans="1:16" hidden="1">
      <c r="A4994" t="str">
        <f t="shared" ref="A4994:A5057" si="235">B4994&amp;"-"&amp;C4994</f>
        <v>11-552</v>
      </c>
      <c r="B4994">
        <f t="shared" ref="B4994:B5057" si="236">IF(C4994=C4993,B4993+1,1)</f>
        <v>11</v>
      </c>
      <c r="C4994">
        <v>552</v>
      </c>
      <c r="D4994" t="s">
        <v>17652</v>
      </c>
      <c r="E4994" t="s">
        <v>10390</v>
      </c>
      <c r="F4994">
        <v>14505</v>
      </c>
      <c r="G4994" t="s">
        <v>10391</v>
      </c>
      <c r="H4994">
        <v>1798916053</v>
      </c>
      <c r="I4994" t="s">
        <v>4699</v>
      </c>
      <c r="J4994" t="s">
        <v>9573</v>
      </c>
      <c r="K4994" t="s">
        <v>133</v>
      </c>
      <c r="L4994" t="s">
        <v>2018</v>
      </c>
      <c r="M4994" t="s">
        <v>10392</v>
      </c>
      <c r="P4994" s="31" t="str">
        <f t="shared" ref="P4994:P5057" si="237">PROPER(G4994&amp;" ("&amp;E4994&amp;")")</f>
        <v>Al-Mahadi Medical Hall (Dr.Shek Didar)</v>
      </c>
    </row>
    <row r="4995" spans="1:16" hidden="1">
      <c r="A4995" t="str">
        <f t="shared" si="235"/>
        <v>12-552</v>
      </c>
      <c r="B4995">
        <f t="shared" si="236"/>
        <v>12</v>
      </c>
      <c r="C4995">
        <v>552</v>
      </c>
      <c r="D4995" t="s">
        <v>17652</v>
      </c>
      <c r="E4995" t="s">
        <v>13325</v>
      </c>
      <c r="F4995">
        <v>14518</v>
      </c>
      <c r="G4995" t="s">
        <v>13326</v>
      </c>
      <c r="H4995">
        <v>1726313738</v>
      </c>
      <c r="I4995" t="s">
        <v>131</v>
      </c>
      <c r="K4995" t="s">
        <v>152</v>
      </c>
      <c r="L4995" t="s">
        <v>13327</v>
      </c>
      <c r="P4995" s="31" t="str">
        <f t="shared" si="237"/>
        <v>Alom Homeo Hall (Dr: Kazi Shofikul Alom)</v>
      </c>
    </row>
    <row r="4996" spans="1:16" hidden="1">
      <c r="A4996" t="str">
        <f t="shared" si="235"/>
        <v>13-552</v>
      </c>
      <c r="B4996">
        <f t="shared" si="236"/>
        <v>13</v>
      </c>
      <c r="C4996">
        <v>552</v>
      </c>
      <c r="D4996" t="s">
        <v>17652</v>
      </c>
      <c r="E4996" t="s">
        <v>2070</v>
      </c>
      <c r="F4996">
        <v>14568</v>
      </c>
      <c r="G4996" t="s">
        <v>2071</v>
      </c>
      <c r="H4996">
        <v>1716321861</v>
      </c>
      <c r="I4996" t="s">
        <v>131</v>
      </c>
      <c r="J4996" t="s">
        <v>230</v>
      </c>
      <c r="K4996" t="s">
        <v>133</v>
      </c>
      <c r="L4996" t="s">
        <v>2058</v>
      </c>
      <c r="M4996" t="s">
        <v>2072</v>
      </c>
      <c r="P4996" s="31" t="str">
        <f t="shared" si="237"/>
        <v>Apurbo Homoeo Centre (Dr. Ashraful Haque)</v>
      </c>
    </row>
    <row r="4997" spans="1:16" hidden="1">
      <c r="A4997" t="str">
        <f t="shared" si="235"/>
        <v>14-552</v>
      </c>
      <c r="B4997">
        <f t="shared" si="236"/>
        <v>14</v>
      </c>
      <c r="C4997">
        <v>552</v>
      </c>
      <c r="D4997" t="s">
        <v>17652</v>
      </c>
      <c r="E4997" t="s">
        <v>16710</v>
      </c>
      <c r="F4997">
        <v>14550</v>
      </c>
      <c r="G4997" t="s">
        <v>1772</v>
      </c>
      <c r="H4997">
        <v>1717436568</v>
      </c>
      <c r="I4997" t="s">
        <v>131</v>
      </c>
      <c r="J4997" t="s">
        <v>132</v>
      </c>
      <c r="K4997" t="s">
        <v>133</v>
      </c>
      <c r="L4997" t="s">
        <v>2001</v>
      </c>
      <c r="M4997" t="s">
        <v>2001</v>
      </c>
      <c r="P4997" s="31" t="str">
        <f t="shared" si="237"/>
        <v>Aroggo Homoeo Hall (A.H Mollik)</v>
      </c>
    </row>
    <row r="4998" spans="1:16" hidden="1">
      <c r="A4998" t="str">
        <f t="shared" si="235"/>
        <v>15-552</v>
      </c>
      <c r="B4998">
        <f t="shared" si="236"/>
        <v>15</v>
      </c>
      <c r="C4998">
        <v>552</v>
      </c>
      <c r="D4998" t="s">
        <v>17652</v>
      </c>
      <c r="E4998" t="s">
        <v>11747</v>
      </c>
      <c r="F4998">
        <v>14491</v>
      </c>
      <c r="G4998" t="s">
        <v>11748</v>
      </c>
      <c r="H4998">
        <v>1924300002</v>
      </c>
      <c r="I4998" t="s">
        <v>11749</v>
      </c>
      <c r="J4998" t="s">
        <v>306</v>
      </c>
      <c r="K4998" t="s">
        <v>1315</v>
      </c>
      <c r="L4998" t="s">
        <v>11750</v>
      </c>
      <c r="M4998" t="s">
        <v>11750</v>
      </c>
      <c r="P4998" s="31" t="str">
        <f t="shared" si="237"/>
        <v>Arrogo Homoeo Link (Dr.A.I.Mollik)</v>
      </c>
    </row>
    <row r="4999" spans="1:16" hidden="1">
      <c r="A4999" t="str">
        <f t="shared" si="235"/>
        <v>16-552</v>
      </c>
      <c r="B4999">
        <f t="shared" si="236"/>
        <v>16</v>
      </c>
      <c r="C4999">
        <v>552</v>
      </c>
      <c r="D4999" t="s">
        <v>17652</v>
      </c>
      <c r="E4999" t="s">
        <v>11747</v>
      </c>
      <c r="F4999">
        <v>14495</v>
      </c>
      <c r="G4999" t="s">
        <v>11748</v>
      </c>
      <c r="H4999">
        <v>1924300002</v>
      </c>
      <c r="I4999" t="s">
        <v>11749</v>
      </c>
      <c r="J4999" t="s">
        <v>306</v>
      </c>
      <c r="K4999" t="s">
        <v>1315</v>
      </c>
      <c r="L4999" t="s">
        <v>11750</v>
      </c>
      <c r="M4999" t="s">
        <v>11750</v>
      </c>
      <c r="P4999" s="31" t="str">
        <f t="shared" si="237"/>
        <v>Arrogo Homoeo Link (Dr.A.I.Mollik)</v>
      </c>
    </row>
    <row r="5000" spans="1:16" hidden="1">
      <c r="A5000" t="str">
        <f t="shared" si="235"/>
        <v>17-552</v>
      </c>
      <c r="B5000">
        <f t="shared" si="236"/>
        <v>17</v>
      </c>
      <c r="C5000">
        <v>552</v>
      </c>
      <c r="D5000" t="s">
        <v>17652</v>
      </c>
      <c r="E5000" t="s">
        <v>12455</v>
      </c>
      <c r="F5000">
        <v>14526</v>
      </c>
      <c r="G5000" t="s">
        <v>12456</v>
      </c>
      <c r="H5000">
        <v>1685892350</v>
      </c>
      <c r="K5000" t="s">
        <v>133</v>
      </c>
      <c r="L5000" t="s">
        <v>1990</v>
      </c>
      <c r="M5000" t="s">
        <v>12457</v>
      </c>
      <c r="P5000" s="31" t="str">
        <f t="shared" si="237"/>
        <v>Ash-Shefa Homeo Hall (Dr:Md:Mujibur Rahaman)</v>
      </c>
    </row>
    <row r="5001" spans="1:16" hidden="1">
      <c r="A5001" t="str">
        <f t="shared" si="235"/>
        <v>18-552</v>
      </c>
      <c r="B5001">
        <f t="shared" si="236"/>
        <v>18</v>
      </c>
      <c r="C5001">
        <v>552</v>
      </c>
      <c r="D5001" t="s">
        <v>17652</v>
      </c>
      <c r="E5001" t="s">
        <v>2092</v>
      </c>
      <c r="F5001">
        <v>14563</v>
      </c>
      <c r="G5001" t="s">
        <v>1143</v>
      </c>
      <c r="H5001">
        <v>1912715860</v>
      </c>
      <c r="I5001" t="s">
        <v>131</v>
      </c>
      <c r="J5001" t="s">
        <v>306</v>
      </c>
      <c r="K5001" t="s">
        <v>133</v>
      </c>
      <c r="L5001" t="s">
        <v>2083</v>
      </c>
      <c r="M5001" t="s">
        <v>2093</v>
      </c>
      <c r="P5001" s="31" t="str">
        <f t="shared" si="237"/>
        <v>Aysha Homoeo Hall (Dr. Gulam Rasul)</v>
      </c>
    </row>
    <row r="5002" spans="1:16" hidden="1">
      <c r="A5002" t="str">
        <f t="shared" si="235"/>
        <v>19-552</v>
      </c>
      <c r="B5002">
        <f t="shared" si="236"/>
        <v>19</v>
      </c>
      <c r="C5002">
        <v>552</v>
      </c>
      <c r="D5002" t="s">
        <v>17652</v>
      </c>
      <c r="E5002" t="s">
        <v>2098</v>
      </c>
      <c r="F5002">
        <v>14578</v>
      </c>
      <c r="G5002" t="s">
        <v>2099</v>
      </c>
      <c r="H5002">
        <v>1710812464</v>
      </c>
      <c r="I5002" t="s">
        <v>131</v>
      </c>
      <c r="J5002" t="s">
        <v>306</v>
      </c>
      <c r="K5002" t="s">
        <v>133</v>
      </c>
      <c r="L5002" t="s">
        <v>2083</v>
      </c>
      <c r="M5002" t="s">
        <v>2095</v>
      </c>
      <c r="P5002" s="31" t="str">
        <f t="shared" si="237"/>
        <v>Barisal Homoeo Hall (Dr. Abdus Salam)</v>
      </c>
    </row>
    <row r="5003" spans="1:16" hidden="1">
      <c r="A5003" t="str">
        <f t="shared" si="235"/>
        <v>20-552</v>
      </c>
      <c r="B5003">
        <f t="shared" si="236"/>
        <v>20</v>
      </c>
      <c r="C5003">
        <v>552</v>
      </c>
      <c r="D5003" t="s">
        <v>17652</v>
      </c>
      <c r="E5003" t="s">
        <v>2033</v>
      </c>
      <c r="F5003">
        <v>14540</v>
      </c>
      <c r="G5003" t="s">
        <v>2034</v>
      </c>
      <c r="H5003">
        <v>1817521617</v>
      </c>
      <c r="I5003" t="s">
        <v>131</v>
      </c>
      <c r="J5003" t="s">
        <v>397</v>
      </c>
      <c r="K5003" t="s">
        <v>133</v>
      </c>
      <c r="L5003" t="s">
        <v>2031</v>
      </c>
      <c r="M5003" t="s">
        <v>2035</v>
      </c>
      <c r="P5003" s="31" t="str">
        <f t="shared" si="237"/>
        <v>Bengal Homoeo Hall (Dr. Elyas)</v>
      </c>
    </row>
    <row r="5004" spans="1:16" hidden="1">
      <c r="A5004" t="str">
        <f t="shared" si="235"/>
        <v>21-552</v>
      </c>
      <c r="B5004">
        <f t="shared" si="236"/>
        <v>21</v>
      </c>
      <c r="C5004">
        <v>552</v>
      </c>
      <c r="D5004" t="s">
        <v>17652</v>
      </c>
      <c r="E5004" t="s">
        <v>17693</v>
      </c>
      <c r="F5004">
        <v>15361</v>
      </c>
      <c r="G5004" t="s">
        <v>17694</v>
      </c>
      <c r="H5004">
        <v>1711631351</v>
      </c>
      <c r="I5004" t="s">
        <v>131</v>
      </c>
      <c r="J5004" t="s">
        <v>274</v>
      </c>
      <c r="M5004" t="s">
        <v>19138</v>
      </c>
      <c r="P5004" s="31" t="str">
        <f t="shared" si="237"/>
        <v>Bismillah Homoeo Far Macy  (Dr.Md.Obayedul Kader)</v>
      </c>
    </row>
    <row r="5005" spans="1:16" hidden="1">
      <c r="A5005" t="str">
        <f t="shared" si="235"/>
        <v>22-552</v>
      </c>
      <c r="B5005">
        <f t="shared" si="236"/>
        <v>22</v>
      </c>
      <c r="C5005">
        <v>552</v>
      </c>
      <c r="D5005" t="s">
        <v>17652</v>
      </c>
      <c r="E5005" t="s">
        <v>1127</v>
      </c>
      <c r="F5005">
        <v>14537</v>
      </c>
      <c r="G5005" t="s">
        <v>460</v>
      </c>
      <c r="H5005">
        <v>1731510662</v>
      </c>
      <c r="I5005" t="s">
        <v>131</v>
      </c>
      <c r="J5005" t="s">
        <v>172</v>
      </c>
      <c r="K5005" t="s">
        <v>133</v>
      </c>
      <c r="L5005" t="s">
        <v>2018</v>
      </c>
      <c r="M5005" t="s">
        <v>2019</v>
      </c>
      <c r="N5005" t="s">
        <v>10733</v>
      </c>
      <c r="O5005" t="s">
        <v>10734</v>
      </c>
      <c r="P5005" s="31" t="str">
        <f t="shared" si="237"/>
        <v>Bismillah Homoeo Hall (Dr. Khalilur Rahman)</v>
      </c>
    </row>
    <row r="5006" spans="1:16" hidden="1">
      <c r="A5006" t="str">
        <f t="shared" si="235"/>
        <v>23-552</v>
      </c>
      <c r="B5006">
        <f t="shared" si="236"/>
        <v>23</v>
      </c>
      <c r="C5006">
        <v>552</v>
      </c>
      <c r="D5006" t="s">
        <v>17652</v>
      </c>
      <c r="E5006" t="s">
        <v>7646</v>
      </c>
      <c r="F5006">
        <v>14199</v>
      </c>
      <c r="G5006" t="s">
        <v>7647</v>
      </c>
      <c r="H5006">
        <v>1748327284</v>
      </c>
      <c r="I5006" t="s">
        <v>1540</v>
      </c>
      <c r="J5006" t="s">
        <v>230</v>
      </c>
      <c r="K5006" t="s">
        <v>138</v>
      </c>
      <c r="L5006">
        <v>0</v>
      </c>
      <c r="M5006" t="s">
        <v>7645</v>
      </c>
      <c r="P5006" s="31" t="str">
        <f t="shared" si="237"/>
        <v>Cantonment Homoeo Hall (Dr. M. Habibur Rahman)</v>
      </c>
    </row>
    <row r="5007" spans="1:16" hidden="1">
      <c r="A5007" t="str">
        <f t="shared" si="235"/>
        <v>24-552</v>
      </c>
      <c r="B5007">
        <f t="shared" si="236"/>
        <v>24</v>
      </c>
      <c r="C5007">
        <v>552</v>
      </c>
      <c r="D5007" t="s">
        <v>17652</v>
      </c>
      <c r="E5007" t="s">
        <v>1994</v>
      </c>
      <c r="F5007">
        <v>14546</v>
      </c>
      <c r="G5007" t="s">
        <v>1995</v>
      </c>
      <c r="H5007">
        <v>1743873718</v>
      </c>
      <c r="I5007" t="s">
        <v>253</v>
      </c>
      <c r="J5007" t="s">
        <v>132</v>
      </c>
      <c r="K5007" t="s">
        <v>133</v>
      </c>
      <c r="L5007" t="s">
        <v>1990</v>
      </c>
      <c r="M5007" t="s">
        <v>1996</v>
      </c>
      <c r="P5007" s="31" t="str">
        <f t="shared" si="237"/>
        <v>Capital Homoeo International (Dr. Abul Hasnat Abdullah)</v>
      </c>
    </row>
    <row r="5008" spans="1:16" hidden="1">
      <c r="A5008" t="str">
        <f t="shared" si="235"/>
        <v>25-552</v>
      </c>
      <c r="B5008">
        <f t="shared" si="236"/>
        <v>25</v>
      </c>
      <c r="C5008">
        <v>552</v>
      </c>
      <c r="D5008" t="s">
        <v>17652</v>
      </c>
      <c r="E5008" t="s">
        <v>17631</v>
      </c>
      <c r="F5008">
        <v>15351</v>
      </c>
      <c r="G5008" t="s">
        <v>17632</v>
      </c>
      <c r="H5008">
        <v>1727264056</v>
      </c>
      <c r="I5008" t="s">
        <v>131</v>
      </c>
      <c r="J5008" t="s">
        <v>306</v>
      </c>
      <c r="K5008" t="s">
        <v>152</v>
      </c>
      <c r="M5008" t="s">
        <v>17633</v>
      </c>
      <c r="P5008" s="31" t="str">
        <f t="shared" si="237"/>
        <v>Chadpur Homoeo Hall (Dr.Smail Hossain )</v>
      </c>
    </row>
    <row r="5009" spans="1:16" hidden="1">
      <c r="A5009" t="str">
        <f t="shared" si="235"/>
        <v>26-552</v>
      </c>
      <c r="B5009">
        <f t="shared" si="236"/>
        <v>26</v>
      </c>
      <c r="C5009">
        <v>552</v>
      </c>
      <c r="D5009" t="s">
        <v>17652</v>
      </c>
      <c r="E5009" t="s">
        <v>9379</v>
      </c>
      <c r="F5009">
        <v>14485</v>
      </c>
      <c r="G5009" t="s">
        <v>7598</v>
      </c>
      <c r="H5009">
        <v>1679813036</v>
      </c>
      <c r="I5009" t="s">
        <v>1311</v>
      </c>
      <c r="J5009" t="s">
        <v>9009</v>
      </c>
      <c r="K5009" t="s">
        <v>133</v>
      </c>
      <c r="L5009" t="s">
        <v>1990</v>
      </c>
      <c r="M5009" t="s">
        <v>9380</v>
      </c>
      <c r="P5009" s="31" t="str">
        <f t="shared" si="237"/>
        <v>Chandpur Homoeo Hall (Md. Ismail Hossain)</v>
      </c>
    </row>
    <row r="5010" spans="1:16" hidden="1">
      <c r="A5010" t="str">
        <f t="shared" si="235"/>
        <v>27-552</v>
      </c>
      <c r="B5010">
        <f t="shared" si="236"/>
        <v>27</v>
      </c>
      <c r="C5010">
        <v>552</v>
      </c>
      <c r="D5010" t="s">
        <v>17652</v>
      </c>
      <c r="E5010" t="s">
        <v>13317</v>
      </c>
      <c r="F5010">
        <v>14529</v>
      </c>
      <c r="G5010" t="s">
        <v>5539</v>
      </c>
      <c r="H5010">
        <v>1686334141</v>
      </c>
      <c r="I5010" t="s">
        <v>131</v>
      </c>
      <c r="K5010" t="s">
        <v>152</v>
      </c>
      <c r="L5010" t="s">
        <v>12453</v>
      </c>
      <c r="M5010" t="s">
        <v>13318</v>
      </c>
      <c r="P5010" s="31" t="str">
        <f t="shared" si="237"/>
        <v>Chowdhury Homeo Hall (Dr:Manik Chowdhury)</v>
      </c>
    </row>
    <row r="5011" spans="1:16" hidden="1">
      <c r="A5011" t="str">
        <f t="shared" si="235"/>
        <v>28-552</v>
      </c>
      <c r="B5011">
        <f t="shared" si="236"/>
        <v>28</v>
      </c>
      <c r="C5011">
        <v>552</v>
      </c>
      <c r="D5011" t="s">
        <v>17652</v>
      </c>
      <c r="E5011" t="s">
        <v>16480</v>
      </c>
      <c r="F5011">
        <v>14516</v>
      </c>
      <c r="G5011" t="s">
        <v>17389</v>
      </c>
      <c r="H5011">
        <v>1914259617</v>
      </c>
      <c r="I5011" t="s">
        <v>131</v>
      </c>
      <c r="J5011" t="s">
        <v>132</v>
      </c>
      <c r="M5011" t="s">
        <v>19081</v>
      </c>
      <c r="P5011" s="31" t="str">
        <f t="shared" si="237"/>
        <v>Dhaka Homoeo Pharmacy (Dr. K.M. Rezaul Karim (Mukul))</v>
      </c>
    </row>
    <row r="5012" spans="1:16" hidden="1">
      <c r="A5012" t="str">
        <f t="shared" si="235"/>
        <v>29-552</v>
      </c>
      <c r="B5012">
        <f t="shared" si="236"/>
        <v>29</v>
      </c>
      <c r="C5012">
        <v>552</v>
      </c>
      <c r="D5012" t="s">
        <v>17652</v>
      </c>
      <c r="E5012" t="s">
        <v>1997</v>
      </c>
      <c r="F5012">
        <v>14547</v>
      </c>
      <c r="G5012" t="s">
        <v>1998</v>
      </c>
      <c r="H5012">
        <v>1914009068</v>
      </c>
      <c r="I5012" t="s">
        <v>131</v>
      </c>
      <c r="J5012" t="s">
        <v>132</v>
      </c>
      <c r="K5012" t="s">
        <v>133</v>
      </c>
      <c r="L5012" t="s">
        <v>1996</v>
      </c>
      <c r="M5012" t="s">
        <v>1990</v>
      </c>
      <c r="P5012" s="31" t="str">
        <f t="shared" si="237"/>
        <v>Dynamic Homoeo Hall (Dr. M A Babar)</v>
      </c>
    </row>
    <row r="5013" spans="1:16" hidden="1">
      <c r="A5013" t="str">
        <f t="shared" si="235"/>
        <v>30-552</v>
      </c>
      <c r="B5013">
        <f t="shared" si="236"/>
        <v>30</v>
      </c>
      <c r="C5013">
        <v>552</v>
      </c>
      <c r="D5013" t="s">
        <v>17652</v>
      </c>
      <c r="E5013" t="s">
        <v>13526</v>
      </c>
      <c r="F5013">
        <v>14512</v>
      </c>
      <c r="G5013" t="s">
        <v>13527</v>
      </c>
      <c r="H5013">
        <v>1818290652</v>
      </c>
      <c r="I5013" t="s">
        <v>131</v>
      </c>
      <c r="K5013" t="s">
        <v>133</v>
      </c>
      <c r="L5013" t="s">
        <v>12453</v>
      </c>
      <c r="M5013" t="s">
        <v>13528</v>
      </c>
      <c r="P5013" s="31" t="str">
        <f t="shared" si="237"/>
        <v>Famous Homoeo Hall (Dr:Md.F.Al-Mezan)</v>
      </c>
    </row>
    <row r="5014" spans="1:16" hidden="1">
      <c r="A5014" t="str">
        <f t="shared" si="235"/>
        <v>31-552</v>
      </c>
      <c r="B5014">
        <f t="shared" si="236"/>
        <v>31</v>
      </c>
      <c r="C5014">
        <v>552</v>
      </c>
      <c r="D5014" t="s">
        <v>17652</v>
      </c>
      <c r="E5014" t="s">
        <v>1992</v>
      </c>
      <c r="F5014">
        <v>14545</v>
      </c>
      <c r="G5014" t="s">
        <v>1281</v>
      </c>
      <c r="H5014">
        <v>1715749628</v>
      </c>
      <c r="I5014" t="s">
        <v>131</v>
      </c>
      <c r="J5014" t="s">
        <v>132</v>
      </c>
      <c r="K5014" t="s">
        <v>133</v>
      </c>
      <c r="L5014" t="s">
        <v>1990</v>
      </c>
      <c r="M5014" t="s">
        <v>1993</v>
      </c>
      <c r="P5014" s="31" t="str">
        <f t="shared" si="237"/>
        <v>Fatema Homoeo Hall (Dr. R M Faruq)</v>
      </c>
    </row>
    <row r="5015" spans="1:16" hidden="1">
      <c r="A5015" t="str">
        <f t="shared" si="235"/>
        <v>32-552</v>
      </c>
      <c r="B5015">
        <f t="shared" si="236"/>
        <v>32</v>
      </c>
      <c r="C5015">
        <v>552</v>
      </c>
      <c r="D5015" t="s">
        <v>17652</v>
      </c>
      <c r="E5015" t="s">
        <v>2075</v>
      </c>
      <c r="F5015">
        <v>14566</v>
      </c>
      <c r="G5015" t="s">
        <v>2076</v>
      </c>
      <c r="H5015">
        <v>1799539584</v>
      </c>
      <c r="I5015" t="s">
        <v>2047</v>
      </c>
      <c r="J5015" t="s">
        <v>230</v>
      </c>
      <c r="K5015" t="s">
        <v>133</v>
      </c>
      <c r="L5015" t="s">
        <v>2058</v>
      </c>
      <c r="M5015" t="s">
        <v>2074</v>
      </c>
      <c r="P5015" s="31" t="str">
        <f t="shared" si="237"/>
        <v>Fatema Pharmecy (Dr. Anwar Hossain)</v>
      </c>
    </row>
    <row r="5016" spans="1:16" hidden="1">
      <c r="A5016" t="str">
        <f t="shared" si="235"/>
        <v>33-552</v>
      </c>
      <c r="B5016">
        <f t="shared" si="236"/>
        <v>33</v>
      </c>
      <c r="C5016">
        <v>552</v>
      </c>
      <c r="D5016" t="s">
        <v>17652</v>
      </c>
      <c r="E5016" t="s">
        <v>17604</v>
      </c>
      <c r="F5016">
        <v>15340</v>
      </c>
      <c r="G5016" t="s">
        <v>17605</v>
      </c>
      <c r="H5016">
        <v>1819863363</v>
      </c>
      <c r="I5016" t="s">
        <v>1311</v>
      </c>
      <c r="J5016" t="s">
        <v>10889</v>
      </c>
      <c r="K5016" t="s">
        <v>152</v>
      </c>
      <c r="L5016" t="s">
        <v>17606</v>
      </c>
      <c r="M5016" t="s">
        <v>17607</v>
      </c>
      <c r="P5016" s="31" t="str">
        <f t="shared" si="237"/>
        <v>Fundation Homoeo Hall (Dr.Akm Fazlur Haque)</v>
      </c>
    </row>
    <row r="5017" spans="1:16" hidden="1">
      <c r="A5017" t="str">
        <f t="shared" si="235"/>
        <v>34-552</v>
      </c>
      <c r="B5017">
        <f t="shared" si="236"/>
        <v>34</v>
      </c>
      <c r="C5017">
        <v>552</v>
      </c>
      <c r="D5017" t="s">
        <v>17652</v>
      </c>
      <c r="E5017" t="s">
        <v>2090</v>
      </c>
      <c r="F5017">
        <v>14562</v>
      </c>
      <c r="G5017" t="s">
        <v>827</v>
      </c>
      <c r="H5017">
        <v>1732679147</v>
      </c>
      <c r="I5017" t="s">
        <v>131</v>
      </c>
      <c r="J5017" t="s">
        <v>306</v>
      </c>
      <c r="K5017" t="s">
        <v>133</v>
      </c>
      <c r="L5017" t="s">
        <v>2083</v>
      </c>
      <c r="M5017" t="s">
        <v>2091</v>
      </c>
      <c r="P5017" s="31" t="str">
        <f t="shared" si="237"/>
        <v>Garman Homoeo Hall (Dr. Abdul Alim)</v>
      </c>
    </row>
    <row r="5018" spans="1:16" hidden="1">
      <c r="A5018" t="str">
        <f t="shared" si="235"/>
        <v>35-552</v>
      </c>
      <c r="B5018">
        <f t="shared" si="236"/>
        <v>35</v>
      </c>
      <c r="C5018">
        <v>552</v>
      </c>
      <c r="D5018" t="s">
        <v>17652</v>
      </c>
      <c r="E5018" t="s">
        <v>15265</v>
      </c>
      <c r="F5018">
        <v>14514</v>
      </c>
      <c r="G5018" t="s">
        <v>2930</v>
      </c>
      <c r="H5018">
        <v>1718795332</v>
      </c>
      <c r="I5018" t="s">
        <v>131</v>
      </c>
      <c r="K5018" t="s">
        <v>152</v>
      </c>
      <c r="L5018" t="s">
        <v>12453</v>
      </c>
      <c r="M5018" t="s">
        <v>15264</v>
      </c>
      <c r="P5018" s="31" t="str">
        <f t="shared" si="237"/>
        <v>Halima Homeo Hall (Dr:(Md:Hanif Kha?))</v>
      </c>
    </row>
    <row r="5019" spans="1:16" hidden="1">
      <c r="A5019" t="str">
        <f t="shared" si="235"/>
        <v>36-552</v>
      </c>
      <c r="B5019">
        <f t="shared" si="236"/>
        <v>36</v>
      </c>
      <c r="C5019">
        <v>552</v>
      </c>
      <c r="D5019" t="s">
        <v>17652</v>
      </c>
      <c r="E5019" t="s">
        <v>2049</v>
      </c>
      <c r="F5019">
        <v>14569</v>
      </c>
      <c r="G5019" t="s">
        <v>2050</v>
      </c>
      <c r="H5019">
        <v>1720154746</v>
      </c>
      <c r="I5019" t="s">
        <v>253</v>
      </c>
      <c r="J5019" t="s">
        <v>397</v>
      </c>
      <c r="K5019" t="s">
        <v>138</v>
      </c>
      <c r="L5019" t="s">
        <v>2031</v>
      </c>
      <c r="M5019" t="s">
        <v>2051</v>
      </c>
      <c r="N5019" t="s">
        <v>10820</v>
      </c>
      <c r="O5019" t="s">
        <v>10821</v>
      </c>
      <c r="P5019" s="31" t="str">
        <f t="shared" si="237"/>
        <v>Haque Homoeo Hall (Dr. Enamul Haque)</v>
      </c>
    </row>
    <row r="5020" spans="1:16" hidden="1">
      <c r="A5020" t="str">
        <f t="shared" si="235"/>
        <v>37-552</v>
      </c>
      <c r="B5020">
        <f t="shared" si="236"/>
        <v>37</v>
      </c>
      <c r="C5020">
        <v>552</v>
      </c>
      <c r="D5020" t="s">
        <v>17652</v>
      </c>
      <c r="E5020" t="s">
        <v>2013</v>
      </c>
      <c r="F5020">
        <v>14543</v>
      </c>
      <c r="G5020" t="s">
        <v>2014</v>
      </c>
      <c r="H5020">
        <v>1821889766</v>
      </c>
      <c r="I5020" t="s">
        <v>131</v>
      </c>
      <c r="J5020" t="s">
        <v>172</v>
      </c>
      <c r="K5020" t="s">
        <v>133</v>
      </c>
      <c r="L5020" t="s">
        <v>2010</v>
      </c>
      <c r="M5020" t="s">
        <v>2010</v>
      </c>
      <c r="P5020" s="31" t="str">
        <f t="shared" si="237"/>
        <v>Helal Homoeo Hall (Dr. Helal Uddin)</v>
      </c>
    </row>
    <row r="5021" spans="1:16" hidden="1">
      <c r="A5021" t="str">
        <f t="shared" si="235"/>
        <v>38-552</v>
      </c>
      <c r="B5021">
        <f t="shared" si="236"/>
        <v>38</v>
      </c>
      <c r="C5021">
        <v>552</v>
      </c>
      <c r="D5021" t="s">
        <v>17652</v>
      </c>
      <c r="E5021" t="s">
        <v>17689</v>
      </c>
      <c r="F5021">
        <v>15360</v>
      </c>
      <c r="G5021" t="s">
        <v>17690</v>
      </c>
      <c r="H5021">
        <v>1716187639</v>
      </c>
      <c r="I5021" t="s">
        <v>131</v>
      </c>
      <c r="J5021" t="s">
        <v>230</v>
      </c>
      <c r="K5021" t="s">
        <v>152</v>
      </c>
      <c r="L5021" t="s">
        <v>19139</v>
      </c>
      <c r="M5021" t="s">
        <v>19139</v>
      </c>
      <c r="P5021" s="31" t="str">
        <f t="shared" si="237"/>
        <v>Homoeo Arogho Niketon (Dr.Md.Amdadul Haque)</v>
      </c>
    </row>
    <row r="5022" spans="1:16" hidden="1">
      <c r="A5022" t="str">
        <f t="shared" si="235"/>
        <v>39-552</v>
      </c>
      <c r="B5022">
        <f t="shared" si="236"/>
        <v>39</v>
      </c>
      <c r="C5022">
        <v>552</v>
      </c>
      <c r="D5022" t="s">
        <v>17652</v>
      </c>
      <c r="E5022" t="s">
        <v>17689</v>
      </c>
      <c r="F5022">
        <v>15722</v>
      </c>
      <c r="G5022" t="s">
        <v>17690</v>
      </c>
      <c r="H5022">
        <v>1716187639</v>
      </c>
      <c r="I5022" t="s">
        <v>131</v>
      </c>
      <c r="J5022" t="s">
        <v>230</v>
      </c>
      <c r="K5022" t="s">
        <v>152</v>
      </c>
      <c r="M5022" t="s">
        <v>19140</v>
      </c>
      <c r="P5022" s="31" t="str">
        <f t="shared" si="237"/>
        <v>Homoeo Arogho Niketon (Dr.Md.Amdadul Haque)</v>
      </c>
    </row>
    <row r="5023" spans="1:16" hidden="1">
      <c r="A5023" t="str">
        <f t="shared" si="235"/>
        <v>40-552</v>
      </c>
      <c r="B5023">
        <f t="shared" si="236"/>
        <v>40</v>
      </c>
      <c r="C5023">
        <v>552</v>
      </c>
      <c r="D5023" t="s">
        <v>17652</v>
      </c>
      <c r="E5023" t="s">
        <v>17910</v>
      </c>
      <c r="F5023">
        <v>15476</v>
      </c>
      <c r="G5023" t="s">
        <v>17911</v>
      </c>
      <c r="H5023">
        <v>1716187639</v>
      </c>
      <c r="I5023" t="s">
        <v>131</v>
      </c>
      <c r="J5023" t="s">
        <v>2596</v>
      </c>
      <c r="K5023" t="s">
        <v>152</v>
      </c>
      <c r="L5023" t="s">
        <v>17653</v>
      </c>
      <c r="M5023" t="s">
        <v>17653</v>
      </c>
      <c r="P5023" s="31" t="str">
        <f t="shared" si="237"/>
        <v>Homoeopathic Aroggo Niketon (Dr. Md. Amadul Islam)</v>
      </c>
    </row>
    <row r="5024" spans="1:16" hidden="1">
      <c r="A5024" t="str">
        <f t="shared" si="235"/>
        <v>41-552</v>
      </c>
      <c r="B5024">
        <f t="shared" si="236"/>
        <v>41</v>
      </c>
      <c r="C5024">
        <v>552</v>
      </c>
      <c r="D5024" t="s">
        <v>17652</v>
      </c>
      <c r="E5024" t="s">
        <v>19141</v>
      </c>
      <c r="F5024">
        <v>15475</v>
      </c>
      <c r="G5024" t="s">
        <v>542</v>
      </c>
      <c r="H5024">
        <v>1923375659</v>
      </c>
      <c r="I5024" t="s">
        <v>131</v>
      </c>
      <c r="J5024" t="s">
        <v>2596</v>
      </c>
      <c r="K5024" t="s">
        <v>152</v>
      </c>
      <c r="L5024" t="s">
        <v>17909</v>
      </c>
      <c r="M5024" t="s">
        <v>19142</v>
      </c>
      <c r="P5024" s="31" t="str">
        <f t="shared" si="237"/>
        <v>Ideal Homoeo Hall (Dr. Md  Billal Hossen)</v>
      </c>
    </row>
    <row r="5025" spans="1:16" hidden="1">
      <c r="A5025" t="str">
        <f t="shared" si="235"/>
        <v>42-552</v>
      </c>
      <c r="B5025">
        <f t="shared" si="236"/>
        <v>42</v>
      </c>
      <c r="C5025">
        <v>552</v>
      </c>
      <c r="D5025" t="s">
        <v>17652</v>
      </c>
      <c r="E5025" t="s">
        <v>13319</v>
      </c>
      <c r="F5025">
        <v>14520</v>
      </c>
      <c r="G5025" t="s">
        <v>13320</v>
      </c>
      <c r="H5025">
        <v>1917756098</v>
      </c>
      <c r="I5025" t="s">
        <v>131</v>
      </c>
      <c r="K5025" t="s">
        <v>152</v>
      </c>
      <c r="L5025" t="s">
        <v>2031</v>
      </c>
      <c r="M5025" t="s">
        <v>13321</v>
      </c>
      <c r="P5025" s="31" t="str">
        <f t="shared" si="237"/>
        <v>Islameya Homeo Hall (Dr:Ma:Md:Enayet Hossain)</v>
      </c>
    </row>
    <row r="5026" spans="1:16" hidden="1">
      <c r="A5026" t="str">
        <f t="shared" si="235"/>
        <v>43-552</v>
      </c>
      <c r="B5026">
        <f t="shared" si="236"/>
        <v>43</v>
      </c>
      <c r="C5026">
        <v>552</v>
      </c>
      <c r="D5026" t="s">
        <v>17652</v>
      </c>
      <c r="E5026" t="s">
        <v>2096</v>
      </c>
      <c r="F5026">
        <v>14565</v>
      </c>
      <c r="G5026" t="s">
        <v>575</v>
      </c>
      <c r="H5026">
        <v>1715770786</v>
      </c>
      <c r="I5026" t="s">
        <v>131</v>
      </c>
      <c r="J5026" t="s">
        <v>306</v>
      </c>
      <c r="K5026" t="s">
        <v>133</v>
      </c>
      <c r="L5026" t="s">
        <v>2083</v>
      </c>
      <c r="M5026" t="s">
        <v>2097</v>
      </c>
      <c r="P5026" s="31" t="str">
        <f t="shared" si="237"/>
        <v>Jaman Homoeo Hall (Dr. Bodrujjaman)</v>
      </c>
    </row>
    <row r="5027" spans="1:16" hidden="1">
      <c r="A5027" t="str">
        <f t="shared" si="235"/>
        <v>44-552</v>
      </c>
      <c r="B5027">
        <f t="shared" si="236"/>
        <v>44</v>
      </c>
      <c r="C5027">
        <v>552</v>
      </c>
      <c r="D5027" t="s">
        <v>17652</v>
      </c>
      <c r="E5027" t="s">
        <v>12462</v>
      </c>
      <c r="F5027">
        <v>14528</v>
      </c>
      <c r="G5027" t="s">
        <v>12463</v>
      </c>
      <c r="H5027">
        <v>1740574987</v>
      </c>
      <c r="I5027" t="s">
        <v>12464</v>
      </c>
      <c r="J5027" t="s">
        <v>9009</v>
      </c>
      <c r="K5027" t="s">
        <v>133</v>
      </c>
      <c r="L5027" t="s">
        <v>1990</v>
      </c>
      <c r="M5027" t="s">
        <v>12465</v>
      </c>
      <c r="P5027" s="31" t="str">
        <f t="shared" si="237"/>
        <v>Jannani Homeo Hall (Dr:Aysha Akter Mele)</v>
      </c>
    </row>
    <row r="5028" spans="1:16" hidden="1">
      <c r="A5028" t="str">
        <f t="shared" si="235"/>
        <v>45-552</v>
      </c>
      <c r="B5028">
        <f t="shared" si="236"/>
        <v>45</v>
      </c>
      <c r="C5028">
        <v>552</v>
      </c>
      <c r="D5028" t="s">
        <v>17652</v>
      </c>
      <c r="E5028" t="s">
        <v>13386</v>
      </c>
      <c r="F5028">
        <v>14511</v>
      </c>
      <c r="G5028" t="s">
        <v>13387</v>
      </c>
      <c r="H5028" t="s">
        <v>13388</v>
      </c>
      <c r="I5028" t="s">
        <v>131</v>
      </c>
      <c r="K5028" t="s">
        <v>133</v>
      </c>
      <c r="L5028" t="s">
        <v>1990</v>
      </c>
      <c r="M5028" t="s">
        <v>13389</v>
      </c>
      <c r="P5028" s="31" t="str">
        <f t="shared" si="237"/>
        <v>Jannat Computerized Homeo (Dr:Aminul Islam Polash)</v>
      </c>
    </row>
    <row r="5029" spans="1:16" hidden="1">
      <c r="A5029" t="str">
        <f t="shared" si="235"/>
        <v>46-552</v>
      </c>
      <c r="B5029">
        <f t="shared" si="236"/>
        <v>46</v>
      </c>
      <c r="C5029">
        <v>552</v>
      </c>
      <c r="D5029" t="s">
        <v>17652</v>
      </c>
      <c r="E5029" t="s">
        <v>1988</v>
      </c>
      <c r="F5029">
        <v>14532</v>
      </c>
      <c r="G5029" t="s">
        <v>858</v>
      </c>
      <c r="H5029">
        <v>1912397266</v>
      </c>
      <c r="I5029" t="s">
        <v>253</v>
      </c>
      <c r="J5029" t="s">
        <v>132</v>
      </c>
      <c r="K5029" t="s">
        <v>133</v>
      </c>
      <c r="L5029" t="s">
        <v>1990</v>
      </c>
      <c r="M5029" t="s">
        <v>1991</v>
      </c>
      <c r="P5029" s="31" t="str">
        <f t="shared" si="237"/>
        <v>Jarif Homoeo Hall (Dr. Jakir Hossain)</v>
      </c>
    </row>
    <row r="5030" spans="1:16" hidden="1">
      <c r="A5030" t="str">
        <f t="shared" si="235"/>
        <v>47-552</v>
      </c>
      <c r="B5030">
        <f t="shared" si="236"/>
        <v>47</v>
      </c>
      <c r="C5030">
        <v>552</v>
      </c>
      <c r="D5030" t="s">
        <v>17652</v>
      </c>
      <c r="E5030" t="s">
        <v>13322</v>
      </c>
      <c r="F5030">
        <v>14519</v>
      </c>
      <c r="G5030" t="s">
        <v>13323</v>
      </c>
      <c r="H5030">
        <v>1992809828</v>
      </c>
      <c r="I5030" t="s">
        <v>131</v>
      </c>
      <c r="K5030" t="s">
        <v>133</v>
      </c>
      <c r="L5030" t="s">
        <v>12453</v>
      </c>
      <c r="M5030" t="s">
        <v>13324</v>
      </c>
      <c r="P5030" s="31" t="str">
        <f t="shared" si="237"/>
        <v>Jonnota Homeo Hall (Dr:Md:Nur-Ul Islam)</v>
      </c>
    </row>
    <row r="5031" spans="1:16" hidden="1">
      <c r="A5031" t="str">
        <f t="shared" si="235"/>
        <v>48-552</v>
      </c>
      <c r="B5031">
        <f t="shared" si="236"/>
        <v>48</v>
      </c>
      <c r="C5031">
        <v>552</v>
      </c>
      <c r="D5031" t="s">
        <v>17652</v>
      </c>
      <c r="E5031" t="s">
        <v>2067</v>
      </c>
      <c r="F5031">
        <v>14577</v>
      </c>
      <c r="G5031" t="s">
        <v>2068</v>
      </c>
      <c r="H5031">
        <v>1919868181</v>
      </c>
      <c r="I5031" t="s">
        <v>131</v>
      </c>
      <c r="J5031" t="s">
        <v>230</v>
      </c>
      <c r="K5031" t="s">
        <v>133</v>
      </c>
      <c r="L5031" t="s">
        <v>2058</v>
      </c>
      <c r="M5031" t="s">
        <v>2069</v>
      </c>
      <c r="P5031" s="31" t="str">
        <f t="shared" si="237"/>
        <v>Jonoseba Homoeo Hall (Dr. Shah Alom)</v>
      </c>
    </row>
    <row r="5032" spans="1:16" hidden="1">
      <c r="A5032" t="str">
        <f t="shared" si="235"/>
        <v>49-552</v>
      </c>
      <c r="B5032">
        <f t="shared" si="236"/>
        <v>49</v>
      </c>
      <c r="C5032">
        <v>552</v>
      </c>
      <c r="D5032" t="s">
        <v>17652</v>
      </c>
      <c r="E5032" t="s">
        <v>2015</v>
      </c>
      <c r="F5032">
        <v>14542</v>
      </c>
      <c r="G5032" t="s">
        <v>492</v>
      </c>
      <c r="H5032">
        <v>1833076166</v>
      </c>
      <c r="I5032" t="s">
        <v>253</v>
      </c>
      <c r="J5032" t="s">
        <v>172</v>
      </c>
      <c r="K5032" t="s">
        <v>133</v>
      </c>
      <c r="L5032" t="s">
        <v>2010</v>
      </c>
      <c r="M5032" t="s">
        <v>2010</v>
      </c>
      <c r="P5032" s="31" t="str">
        <f t="shared" si="237"/>
        <v>Joy Homoeo Hall (Dr. Aurun Kanti Sarkar)</v>
      </c>
    </row>
    <row r="5033" spans="1:16" hidden="1">
      <c r="A5033" t="str">
        <f t="shared" si="235"/>
        <v>50-552</v>
      </c>
      <c r="B5033">
        <f t="shared" si="236"/>
        <v>50</v>
      </c>
      <c r="C5033">
        <v>552</v>
      </c>
      <c r="D5033" t="s">
        <v>17652</v>
      </c>
      <c r="E5033" t="s">
        <v>9801</v>
      </c>
      <c r="F5033">
        <v>14499</v>
      </c>
      <c r="G5033" t="s">
        <v>9802</v>
      </c>
      <c r="H5033">
        <v>1718112775</v>
      </c>
      <c r="I5033" t="s">
        <v>131</v>
      </c>
      <c r="J5033" t="s">
        <v>2596</v>
      </c>
      <c r="K5033" t="s">
        <v>133</v>
      </c>
      <c r="L5033" t="s">
        <v>9803</v>
      </c>
      <c r="M5033" t="s">
        <v>19082</v>
      </c>
      <c r="P5033" s="31" t="str">
        <f t="shared" si="237"/>
        <v>Karim Homoeopathy (Dr.Abdul Karim)</v>
      </c>
    </row>
    <row r="5034" spans="1:16" hidden="1">
      <c r="A5034" t="str">
        <f t="shared" si="235"/>
        <v>51-552</v>
      </c>
      <c r="B5034">
        <f t="shared" si="236"/>
        <v>51</v>
      </c>
      <c r="C5034">
        <v>552</v>
      </c>
      <c r="D5034" t="s">
        <v>17652</v>
      </c>
      <c r="E5034" t="s">
        <v>2002</v>
      </c>
      <c r="F5034">
        <v>14549</v>
      </c>
      <c r="G5034" t="s">
        <v>2003</v>
      </c>
      <c r="H5034">
        <v>1938504332</v>
      </c>
      <c r="I5034" t="s">
        <v>131</v>
      </c>
      <c r="J5034" t="s">
        <v>132</v>
      </c>
      <c r="K5034" t="s">
        <v>133</v>
      </c>
      <c r="L5034" t="s">
        <v>2001</v>
      </c>
      <c r="M5034" t="s">
        <v>2001</v>
      </c>
      <c r="P5034" s="31" t="str">
        <f t="shared" si="237"/>
        <v>Karima Homoeo Hall (Dr. Yousuf Dewan)</v>
      </c>
    </row>
    <row r="5035" spans="1:16" hidden="1">
      <c r="A5035" t="str">
        <f t="shared" si="235"/>
        <v>52-552</v>
      </c>
      <c r="B5035">
        <f t="shared" si="236"/>
        <v>52</v>
      </c>
      <c r="C5035">
        <v>552</v>
      </c>
      <c r="D5035" t="s">
        <v>17652</v>
      </c>
      <c r="E5035" t="s">
        <v>7643</v>
      </c>
      <c r="F5035">
        <v>14200</v>
      </c>
      <c r="G5035" t="s">
        <v>7644</v>
      </c>
      <c r="H5035">
        <v>1678663905</v>
      </c>
      <c r="I5035" t="s">
        <v>1311</v>
      </c>
      <c r="J5035" t="s">
        <v>230</v>
      </c>
      <c r="K5035" t="s">
        <v>133</v>
      </c>
      <c r="L5035">
        <v>0</v>
      </c>
      <c r="M5035" t="s">
        <v>7645</v>
      </c>
      <c r="P5035" s="31" t="str">
        <f t="shared" si="237"/>
        <v>Kayes Homoeo Hall (Dr. M. Kashem)</v>
      </c>
    </row>
    <row r="5036" spans="1:16" hidden="1">
      <c r="A5036" t="str">
        <f t="shared" si="235"/>
        <v>53-552</v>
      </c>
      <c r="B5036">
        <f t="shared" si="236"/>
        <v>53</v>
      </c>
      <c r="C5036">
        <v>552</v>
      </c>
      <c r="D5036" t="s">
        <v>17652</v>
      </c>
      <c r="E5036" t="s">
        <v>2063</v>
      </c>
      <c r="F5036">
        <v>14575</v>
      </c>
      <c r="G5036" t="s">
        <v>501</v>
      </c>
      <c r="H5036">
        <v>1727478209</v>
      </c>
      <c r="I5036" t="s">
        <v>131</v>
      </c>
      <c r="J5036" t="s">
        <v>230</v>
      </c>
      <c r="K5036" t="s">
        <v>133</v>
      </c>
      <c r="L5036" t="s">
        <v>2058</v>
      </c>
      <c r="M5036" t="s">
        <v>2062</v>
      </c>
      <c r="P5036" s="31" t="str">
        <f t="shared" si="237"/>
        <v>Kazi Homoeo Hall (Dr. Kazi Sibbir Ahmmed)</v>
      </c>
    </row>
    <row r="5037" spans="1:16" hidden="1">
      <c r="A5037" t="str">
        <f t="shared" si="235"/>
        <v>54-552</v>
      </c>
      <c r="B5037">
        <f t="shared" si="236"/>
        <v>54</v>
      </c>
      <c r="C5037">
        <v>552</v>
      </c>
      <c r="D5037" t="s">
        <v>17652</v>
      </c>
      <c r="E5037" t="s">
        <v>2064</v>
      </c>
      <c r="F5037">
        <v>14576</v>
      </c>
      <c r="G5037" t="s">
        <v>2065</v>
      </c>
      <c r="H5037">
        <v>1811804112</v>
      </c>
      <c r="I5037" t="s">
        <v>131</v>
      </c>
      <c r="J5037" t="s">
        <v>230</v>
      </c>
      <c r="K5037" t="s">
        <v>133</v>
      </c>
      <c r="L5037" t="s">
        <v>2058</v>
      </c>
      <c r="M5037" t="s">
        <v>2066</v>
      </c>
      <c r="P5037" s="31" t="str">
        <f t="shared" si="237"/>
        <v>Khadiza Homoeo Hall (Dr. Hosne Ara)</v>
      </c>
    </row>
    <row r="5038" spans="1:16" hidden="1">
      <c r="A5038" t="str">
        <f t="shared" si="235"/>
        <v>55-552</v>
      </c>
      <c r="B5038">
        <f t="shared" si="236"/>
        <v>55</v>
      </c>
      <c r="C5038">
        <v>552</v>
      </c>
      <c r="D5038" t="s">
        <v>17652</v>
      </c>
      <c r="E5038" t="s">
        <v>2012</v>
      </c>
      <c r="F5038">
        <v>14544</v>
      </c>
      <c r="G5038" t="s">
        <v>130</v>
      </c>
      <c r="H5038">
        <v>1913881250</v>
      </c>
      <c r="I5038" t="s">
        <v>253</v>
      </c>
      <c r="J5038" t="s">
        <v>172</v>
      </c>
      <c r="K5038" t="s">
        <v>133</v>
      </c>
      <c r="L5038" t="s">
        <v>2010</v>
      </c>
      <c r="M5038" t="s">
        <v>2011</v>
      </c>
      <c r="P5038" s="31" t="str">
        <f t="shared" si="237"/>
        <v>Khan Homoeo Hall (Dr. Asgor Ali Khan)</v>
      </c>
    </row>
    <row r="5039" spans="1:16" hidden="1">
      <c r="A5039" t="str">
        <f t="shared" si="235"/>
        <v>56-552</v>
      </c>
      <c r="B5039">
        <f t="shared" si="236"/>
        <v>56</v>
      </c>
      <c r="C5039">
        <v>552</v>
      </c>
      <c r="D5039" t="s">
        <v>17652</v>
      </c>
      <c r="E5039" t="s">
        <v>2053</v>
      </c>
      <c r="F5039">
        <v>14571</v>
      </c>
      <c r="G5039" t="s">
        <v>2054</v>
      </c>
      <c r="H5039">
        <v>1850336398</v>
      </c>
      <c r="I5039" t="s">
        <v>131</v>
      </c>
      <c r="J5039" t="s">
        <v>397</v>
      </c>
      <c r="K5039" t="s">
        <v>133</v>
      </c>
      <c r="L5039" t="s">
        <v>2031</v>
      </c>
      <c r="M5039" t="s">
        <v>2051</v>
      </c>
      <c r="P5039" s="31" t="str">
        <f t="shared" si="237"/>
        <v>Khulna Homoeo Hall (Dr. Azad Rahman)</v>
      </c>
    </row>
    <row r="5040" spans="1:16" hidden="1">
      <c r="A5040" t="str">
        <f t="shared" si="235"/>
        <v>57-552</v>
      </c>
      <c r="B5040">
        <f t="shared" si="236"/>
        <v>57</v>
      </c>
      <c r="C5040">
        <v>552</v>
      </c>
      <c r="D5040" t="s">
        <v>17652</v>
      </c>
      <c r="E5040" t="s">
        <v>9588</v>
      </c>
      <c r="F5040">
        <v>14497</v>
      </c>
      <c r="G5040" t="s">
        <v>9589</v>
      </c>
      <c r="H5040">
        <v>1878678721</v>
      </c>
      <c r="I5040" t="s">
        <v>131</v>
      </c>
      <c r="J5040" t="s">
        <v>9009</v>
      </c>
      <c r="K5040" t="s">
        <v>152</v>
      </c>
      <c r="L5040" t="s">
        <v>2031</v>
      </c>
      <c r="M5040" t="s">
        <v>9590</v>
      </c>
      <c r="P5040" s="31" t="str">
        <f t="shared" si="237"/>
        <v>M Hossain Homoeo Hall (Dr.Md Monir Hossain)</v>
      </c>
    </row>
    <row r="5041" spans="1:16" hidden="1">
      <c r="A5041" t="str">
        <f t="shared" si="235"/>
        <v>58-552</v>
      </c>
      <c r="B5041">
        <f t="shared" si="236"/>
        <v>58</v>
      </c>
      <c r="C5041">
        <v>552</v>
      </c>
      <c r="D5041" t="s">
        <v>17652</v>
      </c>
      <c r="E5041" t="s">
        <v>15262</v>
      </c>
      <c r="F5041">
        <v>14513</v>
      </c>
      <c r="G5041" t="s">
        <v>15263</v>
      </c>
      <c r="H5041">
        <v>1720014685</v>
      </c>
      <c r="I5041" t="s">
        <v>131</v>
      </c>
      <c r="K5041" t="s">
        <v>152</v>
      </c>
      <c r="L5041" t="s">
        <v>12453</v>
      </c>
      <c r="M5041" t="s">
        <v>15264</v>
      </c>
      <c r="N5041" t="s">
        <v>10567</v>
      </c>
      <c r="P5041" s="31" t="str">
        <f t="shared" si="237"/>
        <v>Ma Homeo Clinic (Dr:(Md:Hellal Uddin))</v>
      </c>
    </row>
    <row r="5042" spans="1:16" hidden="1">
      <c r="A5042" t="str">
        <f t="shared" si="235"/>
        <v>59-552</v>
      </c>
      <c r="B5042">
        <f t="shared" si="236"/>
        <v>59</v>
      </c>
      <c r="C5042">
        <v>552</v>
      </c>
      <c r="D5042" t="s">
        <v>17652</v>
      </c>
      <c r="E5042" t="s">
        <v>11783</v>
      </c>
      <c r="F5042">
        <v>14486</v>
      </c>
      <c r="G5042" t="s">
        <v>1667</v>
      </c>
      <c r="H5042">
        <v>1908885173</v>
      </c>
      <c r="I5042" t="s">
        <v>131</v>
      </c>
      <c r="J5042" t="s">
        <v>11352</v>
      </c>
      <c r="K5042" t="s">
        <v>133</v>
      </c>
      <c r="L5042" t="s">
        <v>11750</v>
      </c>
      <c r="M5042" t="s">
        <v>11784</v>
      </c>
      <c r="P5042" s="31" t="str">
        <f t="shared" si="237"/>
        <v>Ma Homeo Hall (Dr.Israil Bhuyan)</v>
      </c>
    </row>
    <row r="5043" spans="1:16" hidden="1">
      <c r="A5043" t="str">
        <f t="shared" si="235"/>
        <v>60-552</v>
      </c>
      <c r="B5043">
        <f t="shared" si="236"/>
        <v>60</v>
      </c>
      <c r="C5043">
        <v>552</v>
      </c>
      <c r="D5043" t="s">
        <v>17652</v>
      </c>
      <c r="E5043" t="s">
        <v>11783</v>
      </c>
      <c r="F5043">
        <v>14487</v>
      </c>
      <c r="G5043" t="s">
        <v>1667</v>
      </c>
      <c r="H5043">
        <v>1908885173</v>
      </c>
      <c r="I5043" t="s">
        <v>131</v>
      </c>
      <c r="J5043" t="s">
        <v>11352</v>
      </c>
      <c r="K5043" t="s">
        <v>133</v>
      </c>
      <c r="L5043" t="s">
        <v>11750</v>
      </c>
      <c r="M5043" t="s">
        <v>11784</v>
      </c>
      <c r="P5043" s="31" t="str">
        <f t="shared" si="237"/>
        <v>Ma Homeo Hall (Dr.Israil Bhuyan)</v>
      </c>
    </row>
    <row r="5044" spans="1:16" hidden="1">
      <c r="A5044" t="str">
        <f t="shared" si="235"/>
        <v>61-552</v>
      </c>
      <c r="B5044">
        <f t="shared" si="236"/>
        <v>61</v>
      </c>
      <c r="C5044">
        <v>552</v>
      </c>
      <c r="D5044" t="s">
        <v>17652</v>
      </c>
      <c r="E5044" t="s">
        <v>12364</v>
      </c>
      <c r="F5044">
        <v>14508</v>
      </c>
      <c r="G5044" t="s">
        <v>12365</v>
      </c>
      <c r="H5044">
        <v>1553536510</v>
      </c>
      <c r="I5044" t="s">
        <v>131</v>
      </c>
      <c r="J5044" t="s">
        <v>230</v>
      </c>
      <c r="K5044" t="s">
        <v>133</v>
      </c>
      <c r="L5044" t="s">
        <v>12362</v>
      </c>
      <c r="M5044" t="s">
        <v>12363</v>
      </c>
      <c r="P5044" s="31" t="str">
        <f t="shared" si="237"/>
        <v>Maanshura Homoeo Farmachy (Dr:A.K.M.Fozlul Hok.)</v>
      </c>
    </row>
    <row r="5045" spans="1:16" hidden="1">
      <c r="A5045" t="str">
        <f t="shared" si="235"/>
        <v>62-552</v>
      </c>
      <c r="B5045">
        <f t="shared" si="236"/>
        <v>62</v>
      </c>
      <c r="C5045">
        <v>552</v>
      </c>
      <c r="D5045" t="s">
        <v>17652</v>
      </c>
      <c r="E5045" t="s">
        <v>15266</v>
      </c>
      <c r="F5045">
        <v>14515</v>
      </c>
      <c r="G5045" t="s">
        <v>15267</v>
      </c>
      <c r="H5045">
        <v>1741677303</v>
      </c>
      <c r="I5045" t="s">
        <v>131</v>
      </c>
      <c r="K5045" t="s">
        <v>133</v>
      </c>
      <c r="L5045" t="s">
        <v>12453</v>
      </c>
      <c r="M5045" t="s">
        <v>15268</v>
      </c>
      <c r="P5045" s="31" t="str">
        <f t="shared" si="237"/>
        <v>Ma-Babar Dowaa Homeo Hall (Dr: Raybeka Sultana..)</v>
      </c>
    </row>
    <row r="5046" spans="1:16" hidden="1">
      <c r="A5046" t="str">
        <f t="shared" si="235"/>
        <v>63-552</v>
      </c>
      <c r="B5046">
        <f t="shared" si="236"/>
        <v>63</v>
      </c>
      <c r="C5046">
        <v>552</v>
      </c>
      <c r="D5046" t="s">
        <v>17652</v>
      </c>
      <c r="E5046" t="s">
        <v>11825</v>
      </c>
      <c r="F5046">
        <v>14488</v>
      </c>
      <c r="G5046" t="s">
        <v>11826</v>
      </c>
      <c r="H5046">
        <v>1737953571</v>
      </c>
      <c r="I5046" t="s">
        <v>131</v>
      </c>
      <c r="J5046" t="s">
        <v>11352</v>
      </c>
      <c r="K5046" t="s">
        <v>133</v>
      </c>
      <c r="L5046" t="s">
        <v>11750</v>
      </c>
      <c r="M5046" t="s">
        <v>11827</v>
      </c>
      <c r="P5046" s="31" t="str">
        <f t="shared" si="237"/>
        <v>Mahin Homeo Hall (Dr.Morjin Akther)</v>
      </c>
    </row>
    <row r="5047" spans="1:16" hidden="1">
      <c r="A5047" t="str">
        <f t="shared" si="235"/>
        <v>64-552</v>
      </c>
      <c r="B5047">
        <f t="shared" si="236"/>
        <v>64</v>
      </c>
      <c r="C5047">
        <v>552</v>
      </c>
      <c r="D5047" t="s">
        <v>17652</v>
      </c>
      <c r="E5047" t="s">
        <v>5811</v>
      </c>
      <c r="F5047">
        <v>14233</v>
      </c>
      <c r="G5047" t="s">
        <v>2134</v>
      </c>
      <c r="H5047">
        <v>1949328617</v>
      </c>
      <c r="I5047" t="s">
        <v>1311</v>
      </c>
      <c r="J5047" t="s">
        <v>132</v>
      </c>
      <c r="K5047" t="s">
        <v>133</v>
      </c>
      <c r="L5047">
        <v>0</v>
      </c>
      <c r="M5047" t="s">
        <v>7552</v>
      </c>
      <c r="P5047" s="31" t="str">
        <f t="shared" si="237"/>
        <v>Mahmud Homoeo Hall (Dr. Mahmudul Hasan)</v>
      </c>
    </row>
    <row r="5048" spans="1:16" hidden="1">
      <c r="A5048" t="str">
        <f t="shared" si="235"/>
        <v>65-552</v>
      </c>
      <c r="B5048">
        <f t="shared" si="236"/>
        <v>65</v>
      </c>
      <c r="C5048">
        <v>552</v>
      </c>
      <c r="D5048" t="s">
        <v>17652</v>
      </c>
      <c r="E5048" t="s">
        <v>129</v>
      </c>
      <c r="F5048">
        <v>14564</v>
      </c>
      <c r="G5048" t="s">
        <v>2094</v>
      </c>
      <c r="H5048">
        <v>1915765681</v>
      </c>
      <c r="I5048" t="s">
        <v>131</v>
      </c>
      <c r="J5048" t="s">
        <v>306</v>
      </c>
      <c r="K5048" t="s">
        <v>133</v>
      </c>
      <c r="L5048" t="s">
        <v>2083</v>
      </c>
      <c r="M5048" t="s">
        <v>2095</v>
      </c>
      <c r="P5048" s="31" t="str">
        <f t="shared" si="237"/>
        <v>Majid Homoeo Hall (Dr. Abdus Sattar)</v>
      </c>
    </row>
    <row r="5049" spans="1:16" hidden="1">
      <c r="A5049" t="str">
        <f t="shared" si="235"/>
        <v>66-552</v>
      </c>
      <c r="B5049">
        <f t="shared" si="236"/>
        <v>66</v>
      </c>
      <c r="C5049">
        <v>552</v>
      </c>
      <c r="D5049" t="s">
        <v>17652</v>
      </c>
      <c r="E5049" t="s">
        <v>16694</v>
      </c>
      <c r="F5049">
        <v>14517</v>
      </c>
      <c r="G5049" t="s">
        <v>16695</v>
      </c>
      <c r="H5049">
        <v>1717045737</v>
      </c>
      <c r="I5049" t="s">
        <v>131</v>
      </c>
      <c r="J5049" t="s">
        <v>230</v>
      </c>
      <c r="K5049" t="s">
        <v>1315</v>
      </c>
      <c r="M5049" t="s">
        <v>19083</v>
      </c>
      <c r="P5049" s="31" t="str">
        <f t="shared" si="237"/>
        <v>Mamun Homoeo Care (Dr. Md. Kamrul Jaman)</v>
      </c>
    </row>
    <row r="5050" spans="1:16" hidden="1">
      <c r="A5050" t="str">
        <f t="shared" si="235"/>
        <v>67-552</v>
      </c>
      <c r="B5050">
        <f t="shared" si="236"/>
        <v>67</v>
      </c>
      <c r="C5050">
        <v>552</v>
      </c>
      <c r="D5050" t="s">
        <v>17652</v>
      </c>
      <c r="E5050" t="s">
        <v>7634</v>
      </c>
      <c r="F5050">
        <v>14203</v>
      </c>
      <c r="G5050" t="s">
        <v>7635</v>
      </c>
      <c r="H5050">
        <v>172346479</v>
      </c>
      <c r="I5050" t="s">
        <v>1311</v>
      </c>
      <c r="J5050" t="s">
        <v>230</v>
      </c>
      <c r="K5050" t="s">
        <v>133</v>
      </c>
      <c r="L5050">
        <v>0</v>
      </c>
      <c r="M5050" t="s">
        <v>7636</v>
      </c>
      <c r="P5050" s="31" t="str">
        <f t="shared" si="237"/>
        <v>Maruf Ho. Hall (Dr. M. Gias Uddin)</v>
      </c>
    </row>
    <row r="5051" spans="1:16" hidden="1">
      <c r="A5051" t="str">
        <f t="shared" si="235"/>
        <v>68-552</v>
      </c>
      <c r="B5051">
        <f t="shared" si="236"/>
        <v>68</v>
      </c>
      <c r="C5051">
        <v>552</v>
      </c>
      <c r="D5051" t="s">
        <v>17652</v>
      </c>
      <c r="E5051" t="s">
        <v>12292</v>
      </c>
      <c r="F5051">
        <v>14494</v>
      </c>
      <c r="G5051" t="s">
        <v>12293</v>
      </c>
      <c r="H5051">
        <v>1639310403</v>
      </c>
      <c r="I5051" t="s">
        <v>131</v>
      </c>
      <c r="J5051" t="s">
        <v>10892</v>
      </c>
      <c r="K5051" t="s">
        <v>133</v>
      </c>
      <c r="L5051" t="s">
        <v>12290</v>
      </c>
      <c r="M5051" t="s">
        <v>12294</v>
      </c>
      <c r="P5051" s="31" t="str">
        <f t="shared" si="237"/>
        <v>Meahuren Homeo Hall (Dr.Meaherun Nahar.Loskor)</v>
      </c>
    </row>
    <row r="5052" spans="1:16" hidden="1">
      <c r="A5052" t="str">
        <f t="shared" si="235"/>
        <v>69-552</v>
      </c>
      <c r="B5052">
        <f t="shared" si="236"/>
        <v>69</v>
      </c>
      <c r="C5052">
        <v>552</v>
      </c>
      <c r="D5052" t="s">
        <v>17652</v>
      </c>
      <c r="E5052" t="s">
        <v>12295</v>
      </c>
      <c r="F5052">
        <v>14506</v>
      </c>
      <c r="G5052" t="s">
        <v>12296</v>
      </c>
      <c r="H5052">
        <v>1852274422</v>
      </c>
      <c r="I5052" t="s">
        <v>131</v>
      </c>
      <c r="J5052" t="s">
        <v>10903</v>
      </c>
      <c r="K5052" t="s">
        <v>133</v>
      </c>
      <c r="L5052" t="s">
        <v>12032</v>
      </c>
      <c r="M5052" t="s">
        <v>12297</v>
      </c>
      <c r="P5052" s="31" t="str">
        <f t="shared" si="237"/>
        <v>Mohammadiya Homeo Hall. (Dr.Najikul Malaika)</v>
      </c>
    </row>
    <row r="5053" spans="1:16" hidden="1">
      <c r="A5053" t="str">
        <f t="shared" si="235"/>
        <v>70-552</v>
      </c>
      <c r="B5053">
        <f t="shared" si="236"/>
        <v>70</v>
      </c>
      <c r="C5053">
        <v>552</v>
      </c>
      <c r="D5053" t="s">
        <v>17652</v>
      </c>
      <c r="E5053" t="s">
        <v>12458</v>
      </c>
      <c r="F5053">
        <v>14527</v>
      </c>
      <c r="G5053" t="s">
        <v>12459</v>
      </c>
      <c r="H5053">
        <v>1621888905</v>
      </c>
      <c r="K5053" t="s">
        <v>133</v>
      </c>
      <c r="L5053" t="s">
        <v>12460</v>
      </c>
      <c r="M5053" t="s">
        <v>12461</v>
      </c>
      <c r="P5053" s="31" t="str">
        <f t="shared" si="237"/>
        <v>Mohiuddin Homeo Hall (Dr:K.Ali)</v>
      </c>
    </row>
    <row r="5054" spans="1:16" hidden="1">
      <c r="A5054" t="str">
        <f t="shared" si="235"/>
        <v>71-552</v>
      </c>
      <c r="B5054">
        <f t="shared" si="236"/>
        <v>71</v>
      </c>
      <c r="C5054">
        <v>552</v>
      </c>
      <c r="D5054" t="s">
        <v>17652</v>
      </c>
      <c r="E5054" t="s">
        <v>7609</v>
      </c>
      <c r="F5054">
        <v>14248</v>
      </c>
      <c r="G5054" t="s">
        <v>7610</v>
      </c>
      <c r="H5054">
        <v>1937041569</v>
      </c>
      <c r="I5054" t="s">
        <v>1311</v>
      </c>
      <c r="J5054" t="s">
        <v>397</v>
      </c>
      <c r="K5054" t="s">
        <v>133</v>
      </c>
      <c r="L5054">
        <v>0</v>
      </c>
      <c r="M5054" t="s">
        <v>7552</v>
      </c>
      <c r="P5054" s="31" t="str">
        <f t="shared" si="237"/>
        <v>Moin Homoeo Clinic (Dr. G Main Uddin)</v>
      </c>
    </row>
    <row r="5055" spans="1:16" hidden="1">
      <c r="A5055" t="str">
        <f t="shared" si="235"/>
        <v>72-552</v>
      </c>
      <c r="B5055">
        <f t="shared" si="236"/>
        <v>72</v>
      </c>
      <c r="C5055">
        <v>552</v>
      </c>
      <c r="D5055" t="s">
        <v>17652</v>
      </c>
      <c r="E5055" t="s">
        <v>2027</v>
      </c>
      <c r="F5055">
        <v>14538</v>
      </c>
      <c r="G5055" t="s">
        <v>2028</v>
      </c>
      <c r="H5055">
        <v>1711787746</v>
      </c>
      <c r="I5055" t="s">
        <v>131</v>
      </c>
      <c r="J5055" t="s">
        <v>172</v>
      </c>
      <c r="K5055" t="s">
        <v>133</v>
      </c>
      <c r="L5055" t="s">
        <v>2018</v>
      </c>
      <c r="M5055" t="s">
        <v>2026</v>
      </c>
      <c r="P5055" s="31" t="str">
        <f t="shared" si="237"/>
        <v>Momotaz Homoeo Hall (Dr. Monirul Islam)</v>
      </c>
    </row>
    <row r="5056" spans="1:16" hidden="1">
      <c r="A5056" t="str">
        <f t="shared" si="235"/>
        <v>73-552</v>
      </c>
      <c r="B5056">
        <f t="shared" si="236"/>
        <v>73</v>
      </c>
      <c r="C5056">
        <v>552</v>
      </c>
      <c r="D5056" t="s">
        <v>17652</v>
      </c>
      <c r="E5056" t="s">
        <v>2085</v>
      </c>
      <c r="F5056">
        <v>14559</v>
      </c>
      <c r="G5056" t="s">
        <v>2086</v>
      </c>
      <c r="H5056">
        <v>1820216736</v>
      </c>
      <c r="I5056" t="s">
        <v>131</v>
      </c>
      <c r="J5056" t="s">
        <v>306</v>
      </c>
      <c r="K5056" t="s">
        <v>152</v>
      </c>
      <c r="L5056" t="s">
        <v>2083</v>
      </c>
      <c r="M5056" t="s">
        <v>2084</v>
      </c>
      <c r="P5056" s="31" t="str">
        <f t="shared" si="237"/>
        <v>Mordern Homoeo Hall (Dr. Nayeem)</v>
      </c>
    </row>
    <row r="5057" spans="1:16" hidden="1">
      <c r="A5057" t="str">
        <f t="shared" si="235"/>
        <v>74-552</v>
      </c>
      <c r="B5057">
        <f t="shared" si="236"/>
        <v>74</v>
      </c>
      <c r="C5057">
        <v>552</v>
      </c>
      <c r="D5057" t="s">
        <v>17652</v>
      </c>
      <c r="E5057" t="s">
        <v>10309</v>
      </c>
      <c r="F5057">
        <v>14502</v>
      </c>
      <c r="G5057" t="s">
        <v>2746</v>
      </c>
      <c r="H5057">
        <v>1714320085</v>
      </c>
      <c r="I5057" t="s">
        <v>253</v>
      </c>
      <c r="J5057" t="s">
        <v>10107</v>
      </c>
      <c r="K5057" t="s">
        <v>133</v>
      </c>
      <c r="L5057" t="s">
        <v>10310</v>
      </c>
      <c r="M5057" t="s">
        <v>10311</v>
      </c>
      <c r="P5057" s="31" t="str">
        <f t="shared" si="237"/>
        <v>Mother Homoeo Hall (Dr.Osman Goni)</v>
      </c>
    </row>
    <row r="5058" spans="1:16" hidden="1">
      <c r="A5058" t="str">
        <f t="shared" ref="A5058:A5121" si="238">B5058&amp;"-"&amp;C5058</f>
        <v>75-552</v>
      </c>
      <c r="B5058">
        <f t="shared" ref="B5058:B5121" si="239">IF(C5058=C5057,B5057+1,1)</f>
        <v>75</v>
      </c>
      <c r="C5058">
        <v>552</v>
      </c>
      <c r="D5058" t="s">
        <v>17652</v>
      </c>
      <c r="E5058" t="s">
        <v>10350</v>
      </c>
      <c r="F5058">
        <v>14503</v>
      </c>
      <c r="G5058" t="s">
        <v>10351</v>
      </c>
      <c r="H5058">
        <v>1715667883</v>
      </c>
      <c r="I5058" t="s">
        <v>131</v>
      </c>
      <c r="J5058" t="s">
        <v>132</v>
      </c>
      <c r="K5058" t="s">
        <v>138</v>
      </c>
      <c r="L5058" t="s">
        <v>10352</v>
      </c>
      <c r="M5058" t="s">
        <v>10353</v>
      </c>
      <c r="P5058" s="31" t="str">
        <f t="shared" ref="P5058:P5121" si="240">PROPER(G5058&amp;" ("&amp;E5058&amp;")")</f>
        <v>Moyeen Homoeo Hall (Dr. Mainuddin Ahmed)</v>
      </c>
    </row>
    <row r="5059" spans="1:16" hidden="1">
      <c r="A5059" t="str">
        <f t="shared" si="238"/>
        <v>76-552</v>
      </c>
      <c r="B5059">
        <f t="shared" si="239"/>
        <v>76</v>
      </c>
      <c r="C5059">
        <v>552</v>
      </c>
      <c r="D5059" t="s">
        <v>17652</v>
      </c>
      <c r="E5059" t="s">
        <v>1999</v>
      </c>
      <c r="F5059">
        <v>14548</v>
      </c>
      <c r="G5059" t="s">
        <v>2000</v>
      </c>
      <c r="H5059">
        <v>1911789231</v>
      </c>
      <c r="I5059" t="s">
        <v>253</v>
      </c>
      <c r="J5059" t="s">
        <v>132</v>
      </c>
      <c r="K5059" t="s">
        <v>133</v>
      </c>
      <c r="L5059" t="s">
        <v>2001</v>
      </c>
      <c r="M5059" t="s">
        <v>2001</v>
      </c>
      <c r="P5059" s="31" t="str">
        <f t="shared" si="240"/>
        <v>N.R Homoeo Hall (Dr. Sharif Reza)</v>
      </c>
    </row>
    <row r="5060" spans="1:16" hidden="1">
      <c r="A5060" t="str">
        <f t="shared" si="238"/>
        <v>77-552</v>
      </c>
      <c r="B5060">
        <f t="shared" si="239"/>
        <v>77</v>
      </c>
      <c r="C5060">
        <v>552</v>
      </c>
      <c r="D5060" t="s">
        <v>17652</v>
      </c>
      <c r="E5060" t="s">
        <v>1999</v>
      </c>
      <c r="F5060">
        <v>13719</v>
      </c>
      <c r="G5060" t="s">
        <v>2000</v>
      </c>
      <c r="H5060">
        <v>1911789231</v>
      </c>
      <c r="I5060" t="s">
        <v>253</v>
      </c>
      <c r="J5060" t="s">
        <v>10889</v>
      </c>
      <c r="K5060" t="s">
        <v>138</v>
      </c>
      <c r="L5060" t="s">
        <v>2001</v>
      </c>
      <c r="M5060" t="s">
        <v>2001</v>
      </c>
      <c r="P5060" s="31" t="str">
        <f t="shared" si="240"/>
        <v>N.R Homoeo Hall (Dr. Sharif Reza)</v>
      </c>
    </row>
    <row r="5061" spans="1:16" hidden="1">
      <c r="A5061" t="str">
        <f t="shared" si="238"/>
        <v>78-552</v>
      </c>
      <c r="B5061">
        <f t="shared" si="239"/>
        <v>78</v>
      </c>
      <c r="C5061">
        <v>552</v>
      </c>
      <c r="D5061" t="s">
        <v>17652</v>
      </c>
      <c r="E5061" t="s">
        <v>16698</v>
      </c>
      <c r="F5061">
        <v>14530</v>
      </c>
      <c r="G5061" t="s">
        <v>17390</v>
      </c>
      <c r="H5061">
        <v>1408243254</v>
      </c>
      <c r="J5061" t="s">
        <v>132</v>
      </c>
      <c r="K5061" t="s">
        <v>1315</v>
      </c>
      <c r="M5061" t="s">
        <v>19084</v>
      </c>
      <c r="P5061" s="31" t="str">
        <f t="shared" si="240"/>
        <v>Nari O Sishu Pharmacy (Dr. Jahidul Islam)</v>
      </c>
    </row>
    <row r="5062" spans="1:16" hidden="1">
      <c r="A5062" t="str">
        <f t="shared" si="238"/>
        <v>79-552</v>
      </c>
      <c r="B5062">
        <f t="shared" si="239"/>
        <v>79</v>
      </c>
      <c r="C5062">
        <v>552</v>
      </c>
      <c r="D5062" t="s">
        <v>17652</v>
      </c>
      <c r="E5062" t="s">
        <v>11828</v>
      </c>
      <c r="F5062">
        <v>14489</v>
      </c>
      <c r="G5062" t="s">
        <v>11829</v>
      </c>
      <c r="H5062">
        <v>1716501456</v>
      </c>
      <c r="I5062" t="s">
        <v>131</v>
      </c>
      <c r="J5062" t="s">
        <v>11352</v>
      </c>
      <c r="K5062" t="s">
        <v>133</v>
      </c>
      <c r="L5062" t="s">
        <v>11750</v>
      </c>
      <c r="M5062" t="s">
        <v>11830</v>
      </c>
      <c r="P5062" s="31" t="str">
        <f t="shared" si="240"/>
        <v>Noor Homeo Hall (Dr.S.M.Sujon)</v>
      </c>
    </row>
    <row r="5063" spans="1:16" hidden="1">
      <c r="A5063" t="str">
        <f t="shared" si="238"/>
        <v>80-552</v>
      </c>
      <c r="B5063">
        <f t="shared" si="239"/>
        <v>80</v>
      </c>
      <c r="C5063">
        <v>552</v>
      </c>
      <c r="D5063" t="s">
        <v>17652</v>
      </c>
      <c r="E5063" t="s">
        <v>2052</v>
      </c>
      <c r="F5063">
        <v>14570</v>
      </c>
      <c r="G5063" t="s">
        <v>772</v>
      </c>
      <c r="H5063">
        <v>1840494242</v>
      </c>
      <c r="I5063" t="s">
        <v>131</v>
      </c>
      <c r="J5063" t="s">
        <v>397</v>
      </c>
      <c r="K5063" t="s">
        <v>133</v>
      </c>
      <c r="L5063" t="s">
        <v>2031</v>
      </c>
      <c r="M5063" t="s">
        <v>2051</v>
      </c>
      <c r="P5063" s="31" t="str">
        <f t="shared" si="240"/>
        <v>Polash Homoeo Hall (Dr. Ajijur Rahman)</v>
      </c>
    </row>
    <row r="5064" spans="1:16" hidden="1">
      <c r="A5064" t="str">
        <f t="shared" si="238"/>
        <v>81-552</v>
      </c>
      <c r="B5064">
        <f t="shared" si="239"/>
        <v>81</v>
      </c>
      <c r="C5064">
        <v>552</v>
      </c>
      <c r="D5064" t="s">
        <v>17652</v>
      </c>
      <c r="E5064" t="s">
        <v>13378</v>
      </c>
      <c r="F5064">
        <v>14509</v>
      </c>
      <c r="G5064" t="s">
        <v>13379</v>
      </c>
      <c r="H5064" t="s">
        <v>13380</v>
      </c>
      <c r="I5064" t="s">
        <v>131</v>
      </c>
      <c r="K5064" t="s">
        <v>133</v>
      </c>
      <c r="L5064" t="s">
        <v>1990</v>
      </c>
      <c r="M5064" t="s">
        <v>19085</v>
      </c>
      <c r="N5064" t="s">
        <v>10115</v>
      </c>
      <c r="P5064" s="31" t="str">
        <f t="shared" si="240"/>
        <v>Prothama Homeo Health Care (Dr:Akhi Ahammed)</v>
      </c>
    </row>
    <row r="5065" spans="1:16" hidden="1">
      <c r="A5065" t="str">
        <f t="shared" si="238"/>
        <v>82-552</v>
      </c>
      <c r="B5065">
        <f t="shared" si="239"/>
        <v>82</v>
      </c>
      <c r="C5065">
        <v>552</v>
      </c>
      <c r="D5065" t="s">
        <v>17652</v>
      </c>
      <c r="E5065" t="s">
        <v>2029</v>
      </c>
      <c r="F5065">
        <v>14539</v>
      </c>
      <c r="G5065" t="s">
        <v>2030</v>
      </c>
      <c r="H5065">
        <v>1915715001</v>
      </c>
      <c r="I5065" t="s">
        <v>253</v>
      </c>
      <c r="J5065" t="s">
        <v>397</v>
      </c>
      <c r="K5065" t="s">
        <v>138</v>
      </c>
      <c r="L5065" t="s">
        <v>2031</v>
      </c>
      <c r="M5065" t="s">
        <v>2032</v>
      </c>
      <c r="P5065" s="31" t="str">
        <f t="shared" si="240"/>
        <v>R.K Homoeo Hall (Dr. Miah Khairuzzaman)</v>
      </c>
    </row>
    <row r="5066" spans="1:16" hidden="1">
      <c r="A5066" t="str">
        <f t="shared" si="238"/>
        <v>83-552</v>
      </c>
      <c r="B5066">
        <f t="shared" si="239"/>
        <v>83</v>
      </c>
      <c r="C5066">
        <v>552</v>
      </c>
      <c r="D5066" t="s">
        <v>17652</v>
      </c>
      <c r="E5066" t="s">
        <v>12448</v>
      </c>
      <c r="F5066">
        <v>14524</v>
      </c>
      <c r="G5066" t="s">
        <v>12449</v>
      </c>
      <c r="H5066">
        <v>1759693829</v>
      </c>
      <c r="K5066" t="s">
        <v>152</v>
      </c>
      <c r="L5066" t="s">
        <v>1990</v>
      </c>
      <c r="M5066" t="s">
        <v>12450</v>
      </c>
      <c r="P5066" s="31" t="str">
        <f t="shared" si="240"/>
        <v>R.K.Homeo Complex (Dr:Manzur-Al-Mahim)</v>
      </c>
    </row>
    <row r="5067" spans="1:16" hidden="1">
      <c r="A5067" t="str">
        <f t="shared" si="238"/>
        <v>84-552</v>
      </c>
      <c r="B5067">
        <f t="shared" si="239"/>
        <v>84</v>
      </c>
      <c r="C5067">
        <v>552</v>
      </c>
      <c r="D5067" t="s">
        <v>17652</v>
      </c>
      <c r="E5067" t="s">
        <v>12366</v>
      </c>
      <c r="F5067">
        <v>14521</v>
      </c>
      <c r="G5067" t="s">
        <v>12367</v>
      </c>
      <c r="H5067">
        <v>1716626005</v>
      </c>
      <c r="I5067" t="s">
        <v>253</v>
      </c>
      <c r="J5067" t="s">
        <v>274</v>
      </c>
      <c r="K5067" t="s">
        <v>152</v>
      </c>
      <c r="L5067" t="s">
        <v>12362</v>
      </c>
      <c r="M5067" t="s">
        <v>12368</v>
      </c>
      <c r="P5067" s="31" t="str">
        <f t="shared" si="240"/>
        <v>Rahaman Homoeo Hall (Dr:Mustakur Rahaman)</v>
      </c>
    </row>
    <row r="5068" spans="1:16" hidden="1">
      <c r="A5068" t="str">
        <f t="shared" si="238"/>
        <v>85-552</v>
      </c>
      <c r="B5068">
        <f t="shared" si="239"/>
        <v>85</v>
      </c>
      <c r="C5068">
        <v>552</v>
      </c>
      <c r="D5068" t="s">
        <v>17652</v>
      </c>
      <c r="E5068" t="s">
        <v>2006</v>
      </c>
      <c r="F5068">
        <v>14552</v>
      </c>
      <c r="G5068" t="s">
        <v>2007</v>
      </c>
      <c r="H5068">
        <v>1941850801</v>
      </c>
      <c r="I5068" t="s">
        <v>131</v>
      </c>
      <c r="J5068" t="s">
        <v>132</v>
      </c>
      <c r="K5068" t="s">
        <v>133</v>
      </c>
      <c r="L5068" t="s">
        <v>2001</v>
      </c>
      <c r="M5068" t="s">
        <v>2001</v>
      </c>
      <c r="P5068" s="31" t="str">
        <f t="shared" si="240"/>
        <v>Rahima Homoeo Hall (Dr. Rahima Khatun)</v>
      </c>
    </row>
    <row r="5069" spans="1:16" hidden="1">
      <c r="A5069" t="str">
        <f t="shared" si="238"/>
        <v>86-552</v>
      </c>
      <c r="B5069">
        <f t="shared" si="239"/>
        <v>86</v>
      </c>
      <c r="C5069">
        <v>552</v>
      </c>
      <c r="D5069" t="s">
        <v>17652</v>
      </c>
      <c r="E5069" t="s">
        <v>10388</v>
      </c>
      <c r="F5069">
        <v>14504</v>
      </c>
      <c r="G5069" t="s">
        <v>511</v>
      </c>
      <c r="H5069">
        <v>1736375788</v>
      </c>
      <c r="I5069" t="s">
        <v>131</v>
      </c>
      <c r="J5069" t="s">
        <v>10107</v>
      </c>
      <c r="K5069" t="s">
        <v>133</v>
      </c>
      <c r="L5069" t="s">
        <v>2031</v>
      </c>
      <c r="M5069" t="s">
        <v>10389</v>
      </c>
      <c r="P5069" s="31" t="str">
        <f t="shared" si="240"/>
        <v>Rahman Homoeo Hall (Dr.Shariful Islam)</v>
      </c>
    </row>
    <row r="5070" spans="1:16" hidden="1">
      <c r="A5070" t="str">
        <f t="shared" si="238"/>
        <v>87-552</v>
      </c>
      <c r="B5070">
        <f t="shared" si="239"/>
        <v>87</v>
      </c>
      <c r="C5070">
        <v>552</v>
      </c>
      <c r="D5070" t="s">
        <v>17652</v>
      </c>
      <c r="E5070" t="s">
        <v>2045</v>
      </c>
      <c r="F5070">
        <v>14556</v>
      </c>
      <c r="G5070" t="s">
        <v>2046</v>
      </c>
      <c r="H5070">
        <v>1640544822</v>
      </c>
      <c r="I5070" t="s">
        <v>2047</v>
      </c>
      <c r="J5070" t="s">
        <v>397</v>
      </c>
      <c r="K5070" t="s">
        <v>133</v>
      </c>
      <c r="L5070" t="s">
        <v>2031</v>
      </c>
      <c r="M5070" t="s">
        <v>2048</v>
      </c>
      <c r="P5070" s="31" t="str">
        <f t="shared" si="240"/>
        <v>Raya Pharma (Dr. Ibrahim Miah)</v>
      </c>
    </row>
    <row r="5071" spans="1:16" hidden="1">
      <c r="A5071" t="str">
        <f t="shared" si="238"/>
        <v>88-552</v>
      </c>
      <c r="B5071">
        <f t="shared" si="239"/>
        <v>88</v>
      </c>
      <c r="C5071">
        <v>552</v>
      </c>
      <c r="D5071" t="s">
        <v>17652</v>
      </c>
      <c r="E5071" t="s">
        <v>2100</v>
      </c>
      <c r="F5071">
        <v>14531</v>
      </c>
      <c r="G5071" t="s">
        <v>2101</v>
      </c>
      <c r="H5071">
        <v>1708378679</v>
      </c>
      <c r="I5071" t="s">
        <v>131</v>
      </c>
      <c r="J5071" t="s">
        <v>306</v>
      </c>
      <c r="K5071" t="s">
        <v>133</v>
      </c>
      <c r="L5071" t="s">
        <v>2083</v>
      </c>
      <c r="M5071" t="s">
        <v>2102</v>
      </c>
      <c r="P5071" s="31" t="str">
        <f t="shared" si="240"/>
        <v>Rehena Homoeo Hall (Dr. Rehena Begum)</v>
      </c>
    </row>
    <row r="5072" spans="1:16" hidden="1">
      <c r="A5072" t="str">
        <f t="shared" si="238"/>
        <v>89-552</v>
      </c>
      <c r="B5072">
        <f t="shared" si="239"/>
        <v>89</v>
      </c>
      <c r="C5072">
        <v>552</v>
      </c>
      <c r="D5072" t="s">
        <v>17652</v>
      </c>
      <c r="E5072" t="s">
        <v>12030</v>
      </c>
      <c r="F5072">
        <v>14492</v>
      </c>
      <c r="G5072" t="s">
        <v>12031</v>
      </c>
      <c r="H5072">
        <v>1916810117</v>
      </c>
      <c r="I5072" t="s">
        <v>131</v>
      </c>
      <c r="J5072" t="s">
        <v>10889</v>
      </c>
      <c r="K5072" t="s">
        <v>133</v>
      </c>
      <c r="L5072" t="s">
        <v>12032</v>
      </c>
      <c r="M5072" t="s">
        <v>12033</v>
      </c>
      <c r="P5072" s="31" t="str">
        <f t="shared" si="240"/>
        <v>Rownok Homeo Hall (Dr: Liyakot Hossain)</v>
      </c>
    </row>
    <row r="5073" spans="1:16" hidden="1">
      <c r="A5073" t="str">
        <f t="shared" si="238"/>
        <v>90-552</v>
      </c>
      <c r="B5073">
        <f t="shared" si="239"/>
        <v>90</v>
      </c>
      <c r="C5073">
        <v>552</v>
      </c>
      <c r="D5073" t="s">
        <v>17652</v>
      </c>
      <c r="E5073" t="s">
        <v>10304</v>
      </c>
      <c r="F5073">
        <v>14500</v>
      </c>
      <c r="G5073" t="s">
        <v>10305</v>
      </c>
      <c r="H5073">
        <v>1970127777</v>
      </c>
      <c r="I5073" t="s">
        <v>131</v>
      </c>
      <c r="J5073" t="s">
        <v>9573</v>
      </c>
      <c r="K5073" t="s">
        <v>133</v>
      </c>
      <c r="L5073" t="s">
        <v>1990</v>
      </c>
      <c r="M5073" t="s">
        <v>10306</v>
      </c>
      <c r="P5073" s="31" t="str">
        <f t="shared" si="240"/>
        <v>Royal Homoeo Pharmacy (Dr.Sharif)</v>
      </c>
    </row>
    <row r="5074" spans="1:16" hidden="1">
      <c r="A5074" t="str">
        <f t="shared" si="238"/>
        <v>91-552</v>
      </c>
      <c r="B5074">
        <f t="shared" si="239"/>
        <v>91</v>
      </c>
      <c r="C5074">
        <v>552</v>
      </c>
      <c r="D5074" t="s">
        <v>17652</v>
      </c>
      <c r="E5074" t="s">
        <v>7629</v>
      </c>
      <c r="F5074">
        <v>14206</v>
      </c>
      <c r="G5074" t="s">
        <v>7630</v>
      </c>
      <c r="H5074">
        <v>16718220269</v>
      </c>
      <c r="I5074" t="s">
        <v>1311</v>
      </c>
      <c r="J5074" t="s">
        <v>397</v>
      </c>
      <c r="K5074" t="s">
        <v>152</v>
      </c>
      <c r="L5074">
        <v>0</v>
      </c>
      <c r="M5074" t="s">
        <v>7621</v>
      </c>
      <c r="P5074" s="31" t="str">
        <f t="shared" si="240"/>
        <v>Ruby Homoeo Hall (Dr. Srd Khokon)</v>
      </c>
    </row>
    <row r="5075" spans="1:16" hidden="1">
      <c r="A5075" t="str">
        <f t="shared" si="238"/>
        <v>92-552</v>
      </c>
      <c r="B5075">
        <f t="shared" si="239"/>
        <v>92</v>
      </c>
      <c r="C5075">
        <v>552</v>
      </c>
      <c r="D5075" t="s">
        <v>17652</v>
      </c>
      <c r="E5075" t="s">
        <v>10548</v>
      </c>
      <c r="F5075">
        <v>14496</v>
      </c>
      <c r="G5075" t="s">
        <v>10549</v>
      </c>
      <c r="H5075">
        <v>1712154067</v>
      </c>
      <c r="I5075" t="s">
        <v>131</v>
      </c>
      <c r="J5075" t="s">
        <v>3178</v>
      </c>
      <c r="K5075" t="s">
        <v>133</v>
      </c>
      <c r="L5075" t="s">
        <v>2079</v>
      </c>
      <c r="M5075" t="s">
        <v>10550</v>
      </c>
      <c r="P5075" s="31" t="str">
        <f t="shared" si="240"/>
        <v>Safoan Homoeo Research (Dr.Abdul Mannan Molla)</v>
      </c>
    </row>
    <row r="5076" spans="1:16" hidden="1">
      <c r="A5076" t="str">
        <f t="shared" si="238"/>
        <v>93-552</v>
      </c>
      <c r="B5076">
        <f t="shared" si="239"/>
        <v>93</v>
      </c>
      <c r="C5076">
        <v>552</v>
      </c>
      <c r="D5076" t="s">
        <v>17652</v>
      </c>
      <c r="E5076" t="s">
        <v>12372</v>
      </c>
      <c r="F5076">
        <v>14523</v>
      </c>
      <c r="G5076" t="s">
        <v>12373</v>
      </c>
      <c r="H5076" t="s">
        <v>12374</v>
      </c>
      <c r="I5076" t="s">
        <v>131</v>
      </c>
      <c r="J5076" t="s">
        <v>132</v>
      </c>
      <c r="K5076" t="s">
        <v>133</v>
      </c>
      <c r="L5076" t="s">
        <v>2031</v>
      </c>
      <c r="M5076" t="s">
        <v>12375</v>
      </c>
      <c r="P5076" s="31" t="str">
        <f t="shared" si="240"/>
        <v>Salam Homeo Clinic (Dr:Md.Abdul Mutaleb.)</v>
      </c>
    </row>
    <row r="5077" spans="1:16" hidden="1">
      <c r="A5077" t="str">
        <f t="shared" si="238"/>
        <v>94-552</v>
      </c>
      <c r="B5077">
        <f t="shared" si="239"/>
        <v>94</v>
      </c>
      <c r="C5077">
        <v>552</v>
      </c>
      <c r="D5077" t="s">
        <v>17652</v>
      </c>
      <c r="E5077" t="s">
        <v>2088</v>
      </c>
      <c r="F5077">
        <v>14561</v>
      </c>
      <c r="G5077" t="s">
        <v>2089</v>
      </c>
      <c r="H5077">
        <v>1814150922</v>
      </c>
      <c r="I5077" t="s">
        <v>131</v>
      </c>
      <c r="J5077" t="s">
        <v>306</v>
      </c>
      <c r="K5077" t="s">
        <v>133</v>
      </c>
      <c r="L5077" t="s">
        <v>2083</v>
      </c>
      <c r="M5077" t="s">
        <v>2084</v>
      </c>
      <c r="P5077" s="31" t="str">
        <f t="shared" si="240"/>
        <v>Saleha Homoeo Hall (Dr. Mr Manik)</v>
      </c>
    </row>
    <row r="5078" spans="1:16" hidden="1">
      <c r="A5078" t="str">
        <f t="shared" si="238"/>
        <v>95-552</v>
      </c>
      <c r="B5078">
        <f t="shared" si="239"/>
        <v>95</v>
      </c>
      <c r="C5078">
        <v>552</v>
      </c>
      <c r="D5078" t="s">
        <v>17652</v>
      </c>
      <c r="E5078" t="s">
        <v>2039</v>
      </c>
      <c r="F5078">
        <v>14554</v>
      </c>
      <c r="G5078" t="s">
        <v>2040</v>
      </c>
      <c r="H5078">
        <v>1712068338</v>
      </c>
      <c r="I5078" t="s">
        <v>131</v>
      </c>
      <c r="J5078" t="s">
        <v>397</v>
      </c>
      <c r="K5078" t="s">
        <v>133</v>
      </c>
      <c r="L5078" t="s">
        <v>2031</v>
      </c>
      <c r="M5078" t="s">
        <v>2041</v>
      </c>
      <c r="P5078" s="31" t="str">
        <f t="shared" si="240"/>
        <v>Seba Homoeo Center (Dr. Alaul Haque)</v>
      </c>
    </row>
    <row r="5079" spans="1:16" hidden="1">
      <c r="A5079" t="str">
        <f t="shared" si="238"/>
        <v>96-552</v>
      </c>
      <c r="B5079">
        <f t="shared" si="239"/>
        <v>96</v>
      </c>
      <c r="C5079">
        <v>552</v>
      </c>
      <c r="D5079" t="s">
        <v>17652</v>
      </c>
      <c r="E5079" t="s">
        <v>17126</v>
      </c>
      <c r="F5079">
        <v>14195</v>
      </c>
      <c r="G5079" t="s">
        <v>199</v>
      </c>
      <c r="H5079">
        <v>1711472363</v>
      </c>
      <c r="I5079" t="s">
        <v>131</v>
      </c>
      <c r="J5079" t="s">
        <v>132</v>
      </c>
      <c r="K5079" t="s">
        <v>152</v>
      </c>
      <c r="L5079" t="s">
        <v>7671</v>
      </c>
      <c r="M5079" t="s">
        <v>7671</v>
      </c>
      <c r="P5079" s="31" t="str">
        <f t="shared" si="240"/>
        <v>Sefa Homoeo Hall (Haydar Ali)</v>
      </c>
    </row>
    <row r="5080" spans="1:16" hidden="1">
      <c r="A5080" t="str">
        <f t="shared" si="238"/>
        <v>97-552</v>
      </c>
      <c r="B5080">
        <f t="shared" si="239"/>
        <v>97</v>
      </c>
      <c r="C5080">
        <v>552</v>
      </c>
      <c r="D5080" t="s">
        <v>17652</v>
      </c>
      <c r="E5080" t="s">
        <v>2060</v>
      </c>
      <c r="F5080">
        <v>14574</v>
      </c>
      <c r="G5080" t="s">
        <v>2061</v>
      </c>
      <c r="H5080">
        <v>1954216302</v>
      </c>
      <c r="I5080" t="s">
        <v>131</v>
      </c>
      <c r="J5080" t="s">
        <v>230</v>
      </c>
      <c r="K5080" t="s">
        <v>133</v>
      </c>
      <c r="L5080" t="s">
        <v>2058</v>
      </c>
      <c r="M5080" t="s">
        <v>2062</v>
      </c>
      <c r="P5080" s="31" t="str">
        <f t="shared" si="240"/>
        <v>Shanjari Homoeo Hall (Dr. Nurunnabi Nur)</v>
      </c>
    </row>
    <row r="5081" spans="1:16" hidden="1">
      <c r="A5081" t="str">
        <f t="shared" si="238"/>
        <v>98-552</v>
      </c>
      <c r="B5081">
        <f t="shared" si="239"/>
        <v>98</v>
      </c>
      <c r="C5081">
        <v>552</v>
      </c>
      <c r="D5081" t="s">
        <v>17652</v>
      </c>
      <c r="E5081" t="s">
        <v>17634</v>
      </c>
      <c r="F5081">
        <v>15352</v>
      </c>
      <c r="G5081" t="s">
        <v>17635</v>
      </c>
      <c r="H5081">
        <v>1761494155</v>
      </c>
      <c r="I5081" t="s">
        <v>131</v>
      </c>
      <c r="J5081" t="s">
        <v>9289</v>
      </c>
      <c r="K5081" t="s">
        <v>152</v>
      </c>
      <c r="M5081" t="s">
        <v>17636</v>
      </c>
      <c r="P5081" s="31" t="str">
        <f t="shared" si="240"/>
        <v>Sharkar Homoeo Hall (Dr.M.Sharkar )</v>
      </c>
    </row>
    <row r="5082" spans="1:16" hidden="1">
      <c r="A5082" t="str">
        <f t="shared" si="238"/>
        <v>99-552</v>
      </c>
      <c r="B5082">
        <f t="shared" si="239"/>
        <v>99</v>
      </c>
      <c r="C5082">
        <v>552</v>
      </c>
      <c r="D5082" t="s">
        <v>17652</v>
      </c>
      <c r="E5082" t="s">
        <v>2020</v>
      </c>
      <c r="F5082">
        <v>14534</v>
      </c>
      <c r="G5082" t="s">
        <v>2021</v>
      </c>
      <c r="H5082">
        <v>1790141014</v>
      </c>
      <c r="I5082" t="s">
        <v>131</v>
      </c>
      <c r="J5082" t="s">
        <v>172</v>
      </c>
      <c r="K5082" t="s">
        <v>133</v>
      </c>
      <c r="L5082" t="s">
        <v>2018</v>
      </c>
      <c r="M5082" t="s">
        <v>2019</v>
      </c>
      <c r="P5082" s="31" t="str">
        <f t="shared" si="240"/>
        <v>Shebaroto Homoeo Hall (Dr. Abu Ahmed)</v>
      </c>
    </row>
    <row r="5083" spans="1:16" hidden="1">
      <c r="A5083" t="str">
        <f t="shared" si="238"/>
        <v>100-552</v>
      </c>
      <c r="B5083">
        <f t="shared" si="239"/>
        <v>100</v>
      </c>
      <c r="C5083">
        <v>552</v>
      </c>
      <c r="D5083" t="s">
        <v>17652</v>
      </c>
      <c r="E5083" t="s">
        <v>17628</v>
      </c>
      <c r="F5083">
        <v>15350</v>
      </c>
      <c r="G5083" t="s">
        <v>17629</v>
      </c>
      <c r="H5083">
        <v>1408650491</v>
      </c>
      <c r="I5083" t="s">
        <v>131</v>
      </c>
      <c r="J5083" t="s">
        <v>274</v>
      </c>
      <c r="K5083" t="s">
        <v>152</v>
      </c>
      <c r="M5083" t="s">
        <v>17630</v>
      </c>
      <c r="P5083" s="31" t="str">
        <f t="shared" si="240"/>
        <v>Shiyoly Homoeo Hall  (Dr. Shiyoly Akhter )</v>
      </c>
    </row>
    <row r="5084" spans="1:16" hidden="1">
      <c r="A5084" t="str">
        <f t="shared" si="238"/>
        <v>101-552</v>
      </c>
      <c r="B5084">
        <f t="shared" si="239"/>
        <v>101</v>
      </c>
      <c r="C5084">
        <v>552</v>
      </c>
      <c r="D5084" t="s">
        <v>17652</v>
      </c>
      <c r="E5084" t="s">
        <v>2055</v>
      </c>
      <c r="F5084">
        <v>14572</v>
      </c>
      <c r="G5084" t="s">
        <v>2056</v>
      </c>
      <c r="H5084">
        <v>1872532310</v>
      </c>
      <c r="I5084" t="s">
        <v>131</v>
      </c>
      <c r="J5084" t="s">
        <v>397</v>
      </c>
      <c r="K5084" t="s">
        <v>138</v>
      </c>
      <c r="L5084" t="s">
        <v>2031</v>
      </c>
      <c r="M5084" t="s">
        <v>2051</v>
      </c>
      <c r="P5084" s="31" t="str">
        <f t="shared" si="240"/>
        <v>Shohel Homoeo Hall (Dr. Usman Harun)</v>
      </c>
    </row>
    <row r="5085" spans="1:16" hidden="1">
      <c r="A5085" t="str">
        <f t="shared" si="238"/>
        <v>102-552</v>
      </c>
      <c r="B5085">
        <f t="shared" si="239"/>
        <v>102</v>
      </c>
      <c r="C5085">
        <v>552</v>
      </c>
      <c r="D5085" t="s">
        <v>17652</v>
      </c>
      <c r="E5085" t="s">
        <v>13382</v>
      </c>
      <c r="F5085">
        <v>14510</v>
      </c>
      <c r="G5085" t="s">
        <v>13383</v>
      </c>
      <c r="H5085" t="s">
        <v>13384</v>
      </c>
      <c r="I5085" t="s">
        <v>131</v>
      </c>
      <c r="K5085" t="s">
        <v>133</v>
      </c>
      <c r="L5085" t="s">
        <v>1990</v>
      </c>
      <c r="M5085" t="s">
        <v>13385</v>
      </c>
      <c r="P5085" s="31" t="str">
        <f t="shared" si="240"/>
        <v>Shondhani Homeo Hall (Dr:Ruhul Dev Bormon)</v>
      </c>
    </row>
    <row r="5086" spans="1:16" hidden="1">
      <c r="A5086" t="str">
        <f t="shared" si="238"/>
        <v>103-552</v>
      </c>
      <c r="B5086">
        <f t="shared" si="239"/>
        <v>103</v>
      </c>
      <c r="C5086">
        <v>552</v>
      </c>
      <c r="D5086" t="s">
        <v>17652</v>
      </c>
      <c r="E5086" t="s">
        <v>17637</v>
      </c>
      <c r="F5086">
        <v>15353</v>
      </c>
      <c r="G5086" t="s">
        <v>4365</v>
      </c>
      <c r="H5086">
        <v>1926861708</v>
      </c>
      <c r="I5086" t="s">
        <v>131</v>
      </c>
      <c r="J5086" t="s">
        <v>132</v>
      </c>
      <c r="K5086" t="s">
        <v>152</v>
      </c>
      <c r="M5086" t="s">
        <v>17638</v>
      </c>
      <c r="P5086" s="31" t="str">
        <f t="shared" si="240"/>
        <v>Shopna Homoeo Hall (Dr.Sakila Parvin)</v>
      </c>
    </row>
    <row r="5087" spans="1:16" hidden="1">
      <c r="A5087" t="str">
        <f t="shared" si="238"/>
        <v>104-552</v>
      </c>
      <c r="B5087">
        <f t="shared" si="239"/>
        <v>104</v>
      </c>
      <c r="C5087">
        <v>552</v>
      </c>
      <c r="D5087" t="s">
        <v>17652</v>
      </c>
      <c r="E5087" t="s">
        <v>17625</v>
      </c>
      <c r="F5087">
        <v>15349</v>
      </c>
      <c r="G5087" t="s">
        <v>17626</v>
      </c>
      <c r="H5087">
        <v>1924956596</v>
      </c>
      <c r="I5087" t="s">
        <v>131</v>
      </c>
      <c r="J5087" t="s">
        <v>230</v>
      </c>
      <c r="K5087" t="s">
        <v>152</v>
      </c>
      <c r="M5087" t="s">
        <v>17627</v>
      </c>
      <c r="N5087" t="s">
        <v>6648</v>
      </c>
      <c r="P5087" s="31" t="str">
        <f t="shared" si="240"/>
        <v>Shoriatpur Homoeo Hall  (Dr.Md.Ali)</v>
      </c>
    </row>
    <row r="5088" spans="1:16" hidden="1">
      <c r="A5088" t="str">
        <f t="shared" si="238"/>
        <v>105-552</v>
      </c>
      <c r="B5088">
        <f t="shared" si="239"/>
        <v>105</v>
      </c>
      <c r="C5088">
        <v>552</v>
      </c>
      <c r="D5088" t="s">
        <v>17652</v>
      </c>
      <c r="E5088" t="s">
        <v>2081</v>
      </c>
      <c r="F5088">
        <v>14558</v>
      </c>
      <c r="G5088" t="s">
        <v>2082</v>
      </c>
      <c r="H5088">
        <v>1716800379</v>
      </c>
      <c r="I5088" t="s">
        <v>131</v>
      </c>
      <c r="J5088" t="s">
        <v>306</v>
      </c>
      <c r="K5088" t="s">
        <v>138</v>
      </c>
      <c r="L5088" t="s">
        <v>2083</v>
      </c>
      <c r="M5088" t="s">
        <v>2084</v>
      </c>
      <c r="P5088" s="31" t="str">
        <f t="shared" si="240"/>
        <v>Siddikiya Homoeo Hall (Dr. Sharmin Sultan)</v>
      </c>
    </row>
    <row r="5089" spans="1:16" hidden="1">
      <c r="A5089" t="str">
        <f t="shared" si="238"/>
        <v>106-552</v>
      </c>
      <c r="B5089">
        <f t="shared" si="239"/>
        <v>106</v>
      </c>
      <c r="C5089">
        <v>552</v>
      </c>
      <c r="D5089" t="s">
        <v>17652</v>
      </c>
      <c r="E5089" t="s">
        <v>9695</v>
      </c>
      <c r="F5089">
        <v>14218</v>
      </c>
      <c r="G5089" t="s">
        <v>9696</v>
      </c>
      <c r="H5089">
        <v>1674315002</v>
      </c>
      <c r="I5089" t="s">
        <v>131</v>
      </c>
      <c r="J5089" t="s">
        <v>2596</v>
      </c>
      <c r="K5089" t="s">
        <v>152</v>
      </c>
      <c r="L5089" t="s">
        <v>756</v>
      </c>
      <c r="M5089" t="s">
        <v>9697</v>
      </c>
      <c r="P5089" s="31" t="str">
        <f t="shared" si="240"/>
        <v>Syam Homoeo Hall (Dr.Fayzul Islam)</v>
      </c>
    </row>
    <row r="5090" spans="1:16" hidden="1">
      <c r="A5090" t="str">
        <f t="shared" si="238"/>
        <v>107-552</v>
      </c>
      <c r="B5090">
        <f t="shared" si="239"/>
        <v>107</v>
      </c>
      <c r="C5090">
        <v>552</v>
      </c>
      <c r="D5090" t="s">
        <v>17652</v>
      </c>
      <c r="E5090" t="s">
        <v>7611</v>
      </c>
      <c r="F5090">
        <v>13762</v>
      </c>
      <c r="G5090" t="s">
        <v>7612</v>
      </c>
      <c r="H5090">
        <v>1724833548</v>
      </c>
      <c r="I5090" t="s">
        <v>1311</v>
      </c>
      <c r="J5090" t="s">
        <v>10892</v>
      </c>
      <c r="K5090" t="s">
        <v>138</v>
      </c>
      <c r="L5090" t="s">
        <v>756</v>
      </c>
      <c r="M5090" t="s">
        <v>7552</v>
      </c>
      <c r="P5090" s="31" t="str">
        <f t="shared" si="240"/>
        <v>Tahmina Homoeo Hall (Dr. Jahangir Hossain)</v>
      </c>
    </row>
    <row r="5091" spans="1:16" hidden="1">
      <c r="A5091" t="str">
        <f t="shared" si="238"/>
        <v>108-552</v>
      </c>
      <c r="B5091">
        <f t="shared" si="239"/>
        <v>108</v>
      </c>
      <c r="C5091">
        <v>552</v>
      </c>
      <c r="D5091" t="s">
        <v>17652</v>
      </c>
      <c r="E5091" t="s">
        <v>2022</v>
      </c>
      <c r="F5091">
        <v>14535</v>
      </c>
      <c r="G5091" t="s">
        <v>2023</v>
      </c>
      <c r="H5091">
        <v>1625236209</v>
      </c>
      <c r="I5091" t="s">
        <v>131</v>
      </c>
      <c r="J5091" t="s">
        <v>172</v>
      </c>
      <c r="K5091" t="s">
        <v>133</v>
      </c>
      <c r="L5091" t="s">
        <v>2018</v>
      </c>
      <c r="M5091" t="s">
        <v>2019</v>
      </c>
      <c r="P5091" s="31" t="str">
        <f t="shared" si="240"/>
        <v>Tangail Homoeo Hall (Dr. Abdul Kader)</v>
      </c>
    </row>
    <row r="5092" spans="1:16" hidden="1">
      <c r="A5092" t="str">
        <f t="shared" si="238"/>
        <v>109-552</v>
      </c>
      <c r="B5092">
        <f t="shared" si="239"/>
        <v>109</v>
      </c>
      <c r="C5092">
        <v>552</v>
      </c>
      <c r="D5092" t="s">
        <v>17652</v>
      </c>
      <c r="E5092" t="s">
        <v>12288</v>
      </c>
      <c r="F5092">
        <v>14493</v>
      </c>
      <c r="G5092" t="s">
        <v>12289</v>
      </c>
      <c r="H5092">
        <v>1960415313</v>
      </c>
      <c r="I5092" t="s">
        <v>131</v>
      </c>
      <c r="J5092" t="s">
        <v>306</v>
      </c>
      <c r="K5092" t="s">
        <v>133</v>
      </c>
      <c r="L5092" t="s">
        <v>12290</v>
      </c>
      <c r="M5092" t="s">
        <v>12291</v>
      </c>
      <c r="P5092" s="31" t="str">
        <f t="shared" si="240"/>
        <v>Taniya Homeo Hall (Dr.Md.Zahangir Alom)</v>
      </c>
    </row>
    <row r="5093" spans="1:16" hidden="1">
      <c r="A5093" t="str">
        <f t="shared" si="238"/>
        <v>110-552</v>
      </c>
      <c r="B5093">
        <f t="shared" si="239"/>
        <v>110</v>
      </c>
      <c r="C5093">
        <v>552</v>
      </c>
      <c r="D5093" t="s">
        <v>17652</v>
      </c>
      <c r="E5093" t="s">
        <v>2042</v>
      </c>
      <c r="F5093">
        <v>14555</v>
      </c>
      <c r="G5093" t="s">
        <v>2043</v>
      </c>
      <c r="H5093">
        <v>1933517698</v>
      </c>
      <c r="I5093" t="s">
        <v>131</v>
      </c>
      <c r="J5093" t="s">
        <v>397</v>
      </c>
      <c r="K5093" t="s">
        <v>133</v>
      </c>
      <c r="L5093" t="s">
        <v>2031</v>
      </c>
      <c r="M5093" t="s">
        <v>2044</v>
      </c>
      <c r="P5093" s="31" t="str">
        <f t="shared" si="240"/>
        <v>Taniya Homoeo Hall (Dr. Milon Miah)</v>
      </c>
    </row>
    <row r="5094" spans="1:16" hidden="1">
      <c r="A5094" t="str">
        <f t="shared" si="238"/>
        <v>111-552</v>
      </c>
      <c r="B5094">
        <f t="shared" si="239"/>
        <v>111</v>
      </c>
      <c r="C5094">
        <v>552</v>
      </c>
      <c r="D5094" t="s">
        <v>17652</v>
      </c>
      <c r="E5094" t="s">
        <v>18053</v>
      </c>
      <c r="F5094">
        <v>15362</v>
      </c>
      <c r="G5094" t="s">
        <v>18054</v>
      </c>
      <c r="H5094">
        <v>1715795101</v>
      </c>
      <c r="I5094" t="s">
        <v>17696</v>
      </c>
      <c r="J5094" t="s">
        <v>306</v>
      </c>
      <c r="K5094" t="s">
        <v>152</v>
      </c>
      <c r="L5094" t="s">
        <v>19143</v>
      </c>
      <c r="M5094" t="s">
        <v>19143</v>
      </c>
      <c r="P5094" s="31" t="str">
        <f t="shared" si="240"/>
        <v>Trirotno Enterprise (Md.Alomgir Hossain)</v>
      </c>
    </row>
    <row r="5095" spans="1:16" hidden="1">
      <c r="A5095" t="str">
        <f t="shared" si="238"/>
        <v>112-552</v>
      </c>
      <c r="B5095">
        <f t="shared" si="239"/>
        <v>112</v>
      </c>
      <c r="C5095">
        <v>552</v>
      </c>
      <c r="D5095" t="s">
        <v>17652</v>
      </c>
      <c r="E5095" t="s">
        <v>12451</v>
      </c>
      <c r="F5095">
        <v>14525</v>
      </c>
      <c r="G5095" t="s">
        <v>12452</v>
      </c>
      <c r="H5095">
        <v>1620327981</v>
      </c>
      <c r="K5095" t="s">
        <v>133</v>
      </c>
      <c r="L5095" t="s">
        <v>12453</v>
      </c>
      <c r="M5095" t="s">
        <v>12454</v>
      </c>
      <c r="P5095" s="31" t="str">
        <f t="shared" si="240"/>
        <v>Utpol Homeo Hall (Dr:S.S.Howlader)</v>
      </c>
    </row>
    <row r="5096" spans="1:16" hidden="1">
      <c r="A5096" t="str">
        <f t="shared" si="238"/>
        <v>113-552</v>
      </c>
      <c r="B5096">
        <f t="shared" si="239"/>
        <v>113</v>
      </c>
      <c r="C5096">
        <v>552</v>
      </c>
      <c r="D5096" t="s">
        <v>17652</v>
      </c>
      <c r="E5096" t="s">
        <v>2036</v>
      </c>
      <c r="F5096">
        <v>14541</v>
      </c>
      <c r="G5096" t="s">
        <v>2037</v>
      </c>
      <c r="H5096">
        <v>1763055353</v>
      </c>
      <c r="I5096" t="s">
        <v>131</v>
      </c>
      <c r="J5096" t="s">
        <v>397</v>
      </c>
      <c r="K5096" t="s">
        <v>133</v>
      </c>
      <c r="L5096" t="s">
        <v>2031</v>
      </c>
      <c r="M5096" t="s">
        <v>2038</v>
      </c>
      <c r="P5096" s="31" t="str">
        <f t="shared" si="240"/>
        <v>Uttara Homoeo Clinic (Dr. Imtiaz Alom)</v>
      </c>
    </row>
    <row r="5097" spans="1:16" hidden="1">
      <c r="A5097" t="str">
        <f t="shared" si="238"/>
        <v>114-552</v>
      </c>
      <c r="B5097">
        <f t="shared" si="239"/>
        <v>114</v>
      </c>
      <c r="C5097">
        <v>552</v>
      </c>
      <c r="D5097" t="s">
        <v>17652</v>
      </c>
      <c r="E5097" t="s">
        <v>12360</v>
      </c>
      <c r="F5097">
        <v>14507</v>
      </c>
      <c r="G5097" t="s">
        <v>12361</v>
      </c>
      <c r="H5097">
        <v>1919914714</v>
      </c>
      <c r="I5097" t="s">
        <v>131</v>
      </c>
      <c r="J5097" t="s">
        <v>397</v>
      </c>
      <c r="K5097" t="s">
        <v>133</v>
      </c>
      <c r="L5097" t="s">
        <v>12362</v>
      </c>
      <c r="M5097" t="s">
        <v>12363</v>
      </c>
      <c r="P5097" s="31" t="str">
        <f t="shared" si="240"/>
        <v>Xl Homoeo Hall (Dr:Khadija Akter Mukti.)</v>
      </c>
    </row>
    <row r="5098" spans="1:16" hidden="1">
      <c r="A5098" t="str">
        <f t="shared" si="238"/>
        <v>115-552</v>
      </c>
      <c r="B5098">
        <f t="shared" si="239"/>
        <v>115</v>
      </c>
      <c r="C5098">
        <v>552</v>
      </c>
      <c r="D5098" t="s">
        <v>17652</v>
      </c>
      <c r="E5098" t="s">
        <v>1398</v>
      </c>
      <c r="F5098">
        <v>14567</v>
      </c>
      <c r="G5098" t="s">
        <v>2073</v>
      </c>
      <c r="H5098">
        <v>1749516255</v>
      </c>
      <c r="I5098" t="s">
        <v>131</v>
      </c>
      <c r="J5098" t="s">
        <v>230</v>
      </c>
      <c r="K5098" t="s">
        <v>133</v>
      </c>
      <c r="L5098" t="s">
        <v>2058</v>
      </c>
      <c r="M5098" t="s">
        <v>2074</v>
      </c>
      <c r="P5098" s="31" t="str">
        <f t="shared" si="240"/>
        <v>Yearn Homoeo Hall (Dr. Aminul Islam)</v>
      </c>
    </row>
    <row r="5099" spans="1:16" hidden="1">
      <c r="A5099" t="str">
        <f t="shared" si="238"/>
        <v>116-552</v>
      </c>
      <c r="B5099">
        <f t="shared" si="239"/>
        <v>116</v>
      </c>
      <c r="C5099">
        <v>552</v>
      </c>
      <c r="D5099" t="s">
        <v>17652</v>
      </c>
      <c r="E5099" t="s">
        <v>2077</v>
      </c>
      <c r="F5099">
        <v>14557</v>
      </c>
      <c r="G5099" t="s">
        <v>2078</v>
      </c>
      <c r="H5099">
        <v>1776638710</v>
      </c>
      <c r="I5099" t="s">
        <v>131</v>
      </c>
      <c r="J5099" t="s">
        <v>230</v>
      </c>
      <c r="K5099" t="s">
        <v>133</v>
      </c>
      <c r="L5099" t="s">
        <v>2079</v>
      </c>
      <c r="M5099" t="s">
        <v>19086</v>
      </c>
      <c r="P5099" s="31" t="str">
        <f t="shared" si="240"/>
        <v>Younan Homoeopathic Pharmacy (Dr. Motoja Kamal)</v>
      </c>
    </row>
    <row r="5100" spans="1:16" hidden="1">
      <c r="A5100" t="str">
        <f t="shared" si="238"/>
        <v>117-552</v>
      </c>
      <c r="B5100">
        <f t="shared" si="239"/>
        <v>117</v>
      </c>
      <c r="C5100">
        <v>552</v>
      </c>
      <c r="D5100" t="s">
        <v>17652</v>
      </c>
      <c r="E5100" t="s">
        <v>2008</v>
      </c>
      <c r="F5100">
        <v>14553</v>
      </c>
      <c r="G5100" t="s">
        <v>2009</v>
      </c>
      <c r="H5100">
        <v>1712912435</v>
      </c>
      <c r="I5100" t="s">
        <v>131</v>
      </c>
      <c r="J5100" t="s">
        <v>172</v>
      </c>
      <c r="K5100" t="s">
        <v>133</v>
      </c>
      <c r="L5100" t="s">
        <v>2010</v>
      </c>
      <c r="M5100" t="s">
        <v>2011</v>
      </c>
      <c r="P5100" s="31" t="str">
        <f t="shared" si="240"/>
        <v>Yousuf Homoeo Hall (Dr. Nurunnahar)</v>
      </c>
    </row>
    <row r="5101" spans="1:16" hidden="1">
      <c r="A5101" t="str">
        <f t="shared" si="238"/>
        <v>1-556</v>
      </c>
      <c r="B5101">
        <f t="shared" si="239"/>
        <v>1</v>
      </c>
      <c r="C5101">
        <v>556</v>
      </c>
      <c r="D5101" t="s">
        <v>17375</v>
      </c>
      <c r="E5101" t="s">
        <v>15915</v>
      </c>
      <c r="F5101">
        <v>14350</v>
      </c>
      <c r="G5101" t="s">
        <v>15916</v>
      </c>
      <c r="H5101">
        <v>1717971859</v>
      </c>
      <c r="I5101" t="s">
        <v>131</v>
      </c>
      <c r="J5101" t="s">
        <v>9009</v>
      </c>
      <c r="K5101" t="s">
        <v>1315</v>
      </c>
      <c r="L5101" t="s">
        <v>15917</v>
      </c>
      <c r="M5101" t="s">
        <v>11173</v>
      </c>
      <c r="N5101" t="s">
        <v>756</v>
      </c>
      <c r="P5101" s="31" t="str">
        <f t="shared" si="240"/>
        <v>A.B. Homoeo Hall (Md Alal Hossen)</v>
      </c>
    </row>
    <row r="5102" spans="1:16" hidden="1">
      <c r="A5102" t="str">
        <f t="shared" si="238"/>
        <v>2-556</v>
      </c>
      <c r="B5102">
        <f t="shared" si="239"/>
        <v>2</v>
      </c>
      <c r="C5102">
        <v>556</v>
      </c>
      <c r="D5102" t="s">
        <v>17375</v>
      </c>
      <c r="E5102" t="s">
        <v>15950</v>
      </c>
      <c r="F5102">
        <v>14356</v>
      </c>
      <c r="G5102" t="s">
        <v>14180</v>
      </c>
      <c r="H5102">
        <v>1764854388</v>
      </c>
      <c r="I5102" t="s">
        <v>131</v>
      </c>
      <c r="J5102" t="s">
        <v>9009</v>
      </c>
      <c r="K5102" t="s">
        <v>1315</v>
      </c>
      <c r="L5102" t="s">
        <v>11173</v>
      </c>
      <c r="M5102" t="s">
        <v>11173</v>
      </c>
      <c r="P5102" s="31" t="str">
        <f t="shared" si="240"/>
        <v>Ahsan Homoeo Hall (Dr Masum Vuyia)</v>
      </c>
    </row>
    <row r="5103" spans="1:16" hidden="1">
      <c r="A5103" t="str">
        <f t="shared" si="238"/>
        <v>3-556</v>
      </c>
      <c r="B5103">
        <f t="shared" si="239"/>
        <v>3</v>
      </c>
      <c r="C5103">
        <v>556</v>
      </c>
      <c r="D5103" t="s">
        <v>17375</v>
      </c>
      <c r="E5103" t="s">
        <v>1005</v>
      </c>
      <c r="F5103">
        <v>14384</v>
      </c>
      <c r="G5103" t="s">
        <v>926</v>
      </c>
      <c r="H5103">
        <v>1727135259</v>
      </c>
      <c r="I5103" t="s">
        <v>988</v>
      </c>
      <c r="J5103" t="s">
        <v>132</v>
      </c>
      <c r="K5103" t="s">
        <v>138</v>
      </c>
      <c r="L5103" t="s">
        <v>972</v>
      </c>
      <c r="M5103" t="s">
        <v>1006</v>
      </c>
      <c r="P5103" s="31" t="str">
        <f t="shared" si="240"/>
        <v>Ali Homoeo Hall (Dr. Md.Ali)</v>
      </c>
    </row>
    <row r="5104" spans="1:16" hidden="1">
      <c r="A5104" t="str">
        <f t="shared" si="238"/>
        <v>4-556</v>
      </c>
      <c r="B5104">
        <f t="shared" si="239"/>
        <v>4</v>
      </c>
      <c r="C5104">
        <v>556</v>
      </c>
      <c r="D5104" t="s">
        <v>17375</v>
      </c>
      <c r="E5104" t="s">
        <v>12600</v>
      </c>
      <c r="F5104">
        <v>14340</v>
      </c>
      <c r="G5104" t="s">
        <v>12601</v>
      </c>
      <c r="H5104">
        <v>1750080163</v>
      </c>
      <c r="I5104" t="s">
        <v>131</v>
      </c>
      <c r="J5104" t="s">
        <v>10892</v>
      </c>
      <c r="K5104" t="s">
        <v>133</v>
      </c>
      <c r="L5104" t="s">
        <v>12602</v>
      </c>
      <c r="P5104" s="31" t="str">
        <f t="shared" si="240"/>
        <v>Almodina Chikitsalay (Abdullah Khan)</v>
      </c>
    </row>
    <row r="5105" spans="1:16" hidden="1">
      <c r="A5105" t="str">
        <f t="shared" si="238"/>
        <v>5-556</v>
      </c>
      <c r="B5105">
        <f t="shared" si="239"/>
        <v>5</v>
      </c>
      <c r="C5105">
        <v>556</v>
      </c>
      <c r="D5105" t="s">
        <v>17375</v>
      </c>
      <c r="E5105" t="s">
        <v>15973</v>
      </c>
      <c r="F5105">
        <v>14354</v>
      </c>
      <c r="G5105" t="s">
        <v>5067</v>
      </c>
      <c r="H5105">
        <v>1788807291</v>
      </c>
      <c r="I5105" t="s">
        <v>131</v>
      </c>
      <c r="J5105" t="s">
        <v>10892</v>
      </c>
      <c r="K5105" t="s">
        <v>152</v>
      </c>
      <c r="L5105" t="s">
        <v>15963</v>
      </c>
      <c r="M5105" t="s">
        <v>11173</v>
      </c>
      <c r="P5105" s="31" t="str">
        <f t="shared" si="240"/>
        <v>Alom Homoeo Hall (Dr Md Alomgir Alam)</v>
      </c>
    </row>
    <row r="5106" spans="1:16" hidden="1">
      <c r="A5106" t="str">
        <f t="shared" si="238"/>
        <v>6-556</v>
      </c>
      <c r="B5106">
        <f t="shared" si="239"/>
        <v>6</v>
      </c>
      <c r="C5106">
        <v>556</v>
      </c>
      <c r="D5106" t="s">
        <v>17375</v>
      </c>
      <c r="E5106" t="s">
        <v>1085</v>
      </c>
      <c r="F5106">
        <v>14393</v>
      </c>
      <c r="G5106" t="s">
        <v>1086</v>
      </c>
      <c r="H5106">
        <v>1711379858</v>
      </c>
      <c r="I5106" t="s">
        <v>131</v>
      </c>
      <c r="J5106" t="s">
        <v>230</v>
      </c>
      <c r="K5106" t="s">
        <v>152</v>
      </c>
      <c r="L5106" t="s">
        <v>1087</v>
      </c>
      <c r="M5106" t="s">
        <v>1088</v>
      </c>
      <c r="N5106" t="s">
        <v>10823</v>
      </c>
      <c r="P5106" s="31" t="str">
        <f t="shared" si="240"/>
        <v>Baccu Homoeo Hall (Dr. Zahirul Islam)</v>
      </c>
    </row>
    <row r="5107" spans="1:16" hidden="1">
      <c r="A5107" t="str">
        <f t="shared" si="238"/>
        <v>7-556</v>
      </c>
      <c r="B5107">
        <f t="shared" si="239"/>
        <v>7</v>
      </c>
      <c r="C5107">
        <v>556</v>
      </c>
      <c r="D5107" t="s">
        <v>17375</v>
      </c>
      <c r="E5107" t="s">
        <v>1002</v>
      </c>
      <c r="F5107">
        <v>14383</v>
      </c>
      <c r="G5107" t="s">
        <v>1003</v>
      </c>
      <c r="H5107">
        <v>0</v>
      </c>
      <c r="I5107" t="s">
        <v>988</v>
      </c>
      <c r="J5107" t="s">
        <v>132</v>
      </c>
      <c r="K5107" t="s">
        <v>138</v>
      </c>
      <c r="L5107" t="s">
        <v>972</v>
      </c>
      <c r="M5107" t="s">
        <v>1004</v>
      </c>
      <c r="N5107" t="s">
        <v>10441</v>
      </c>
      <c r="O5107" t="s">
        <v>10442</v>
      </c>
      <c r="P5107" s="31" t="str">
        <f t="shared" si="240"/>
        <v>Basunti Homoeo Hall (Dr. Sunil Kumar)</v>
      </c>
    </row>
    <row r="5108" spans="1:16" hidden="1">
      <c r="A5108" t="str">
        <f t="shared" si="238"/>
        <v>8-556</v>
      </c>
      <c r="B5108">
        <f t="shared" si="239"/>
        <v>8</v>
      </c>
      <c r="C5108">
        <v>556</v>
      </c>
      <c r="D5108" t="s">
        <v>17375</v>
      </c>
      <c r="E5108" t="s">
        <v>17381</v>
      </c>
      <c r="F5108">
        <v>14373</v>
      </c>
      <c r="G5108" t="s">
        <v>1013</v>
      </c>
      <c r="H5108">
        <v>1710755096</v>
      </c>
      <c r="I5108" t="s">
        <v>131</v>
      </c>
      <c r="J5108" t="s">
        <v>172</v>
      </c>
      <c r="K5108" t="s">
        <v>133</v>
      </c>
      <c r="L5108" t="s">
        <v>1009</v>
      </c>
      <c r="M5108" t="s">
        <v>1010</v>
      </c>
      <c r="P5108" s="31" t="str">
        <f t="shared" si="240"/>
        <v>Bismilla Homoeo Hall (Dr. Nazim Uddin)</v>
      </c>
    </row>
    <row r="5109" spans="1:16" hidden="1">
      <c r="A5109" t="str">
        <f t="shared" si="238"/>
        <v>9-556</v>
      </c>
      <c r="B5109">
        <f t="shared" si="239"/>
        <v>9</v>
      </c>
      <c r="C5109">
        <v>556</v>
      </c>
      <c r="D5109" t="s">
        <v>17375</v>
      </c>
      <c r="E5109" t="s">
        <v>995</v>
      </c>
      <c r="F5109">
        <v>14381</v>
      </c>
      <c r="G5109" t="s">
        <v>460</v>
      </c>
      <c r="H5109">
        <v>1724772605</v>
      </c>
      <c r="I5109" t="s">
        <v>988</v>
      </c>
      <c r="J5109" t="s">
        <v>132</v>
      </c>
      <c r="K5109" t="s">
        <v>138</v>
      </c>
      <c r="L5109" t="s">
        <v>972</v>
      </c>
      <c r="M5109" t="s">
        <v>996</v>
      </c>
      <c r="N5109" t="s">
        <v>16169</v>
      </c>
      <c r="P5109" s="31" t="str">
        <f t="shared" si="240"/>
        <v>Bismillah Homoeo Hall (Dr. Sirajul Islam)</v>
      </c>
    </row>
    <row r="5110" spans="1:16" hidden="1">
      <c r="A5110" t="str">
        <f t="shared" si="238"/>
        <v>10-556</v>
      </c>
      <c r="B5110">
        <f t="shared" si="239"/>
        <v>10</v>
      </c>
      <c r="C5110">
        <v>556</v>
      </c>
      <c r="D5110" t="s">
        <v>17375</v>
      </c>
      <c r="E5110" t="s">
        <v>1049</v>
      </c>
      <c r="F5110">
        <v>14385</v>
      </c>
      <c r="G5110" t="s">
        <v>1050</v>
      </c>
      <c r="H5110">
        <v>1779141940</v>
      </c>
      <c r="I5110" t="s">
        <v>131</v>
      </c>
      <c r="J5110" t="s">
        <v>397</v>
      </c>
      <c r="K5110" t="s">
        <v>133</v>
      </c>
      <c r="L5110" t="s">
        <v>1048</v>
      </c>
      <c r="M5110" t="s">
        <v>1051</v>
      </c>
      <c r="P5110" s="31" t="str">
        <f t="shared" si="240"/>
        <v>Central Homoeo Hall (Dr. A Hamid)</v>
      </c>
    </row>
    <row r="5111" spans="1:16" hidden="1">
      <c r="A5111" t="str">
        <f t="shared" si="238"/>
        <v>11-556</v>
      </c>
      <c r="B5111">
        <f t="shared" si="239"/>
        <v>11</v>
      </c>
      <c r="C5111">
        <v>556</v>
      </c>
      <c r="D5111" t="s">
        <v>17375</v>
      </c>
      <c r="E5111" t="s">
        <v>1072</v>
      </c>
      <c r="F5111">
        <v>14398</v>
      </c>
      <c r="G5111" t="s">
        <v>1073</v>
      </c>
      <c r="H5111">
        <v>1731024728</v>
      </c>
      <c r="I5111" t="s">
        <v>988</v>
      </c>
      <c r="J5111" t="s">
        <v>397</v>
      </c>
      <c r="K5111" t="s">
        <v>133</v>
      </c>
      <c r="L5111" t="s">
        <v>972</v>
      </c>
      <c r="M5111" t="s">
        <v>1074</v>
      </c>
      <c r="P5111" s="31" t="str">
        <f t="shared" si="240"/>
        <v>Chandan Homoeo Hall (Dr. Chandan Das)</v>
      </c>
    </row>
    <row r="5112" spans="1:16" hidden="1">
      <c r="A5112" t="str">
        <f t="shared" si="238"/>
        <v>12-556</v>
      </c>
      <c r="B5112">
        <f t="shared" si="239"/>
        <v>12</v>
      </c>
      <c r="C5112">
        <v>556</v>
      </c>
      <c r="D5112" t="s">
        <v>17375</v>
      </c>
      <c r="E5112" t="s">
        <v>1103</v>
      </c>
      <c r="F5112">
        <v>14389</v>
      </c>
      <c r="G5112" t="s">
        <v>1104</v>
      </c>
      <c r="H5112">
        <v>1731889965</v>
      </c>
      <c r="I5112" t="s">
        <v>988</v>
      </c>
      <c r="J5112" t="s">
        <v>230</v>
      </c>
      <c r="K5112" t="s">
        <v>133</v>
      </c>
      <c r="L5112" t="s">
        <v>1087</v>
      </c>
      <c r="M5112" t="s">
        <v>756</v>
      </c>
      <c r="P5112" s="31" t="str">
        <f t="shared" si="240"/>
        <v>Chistina Homoeo Hall (Dr. Mosahid Ahammed)</v>
      </c>
    </row>
    <row r="5113" spans="1:16" hidden="1">
      <c r="A5113" t="str">
        <f t="shared" si="238"/>
        <v>13-556</v>
      </c>
      <c r="B5113">
        <f t="shared" si="239"/>
        <v>13</v>
      </c>
      <c r="C5113">
        <v>556</v>
      </c>
      <c r="D5113" t="s">
        <v>17375</v>
      </c>
      <c r="E5113" t="s">
        <v>1011</v>
      </c>
      <c r="F5113">
        <v>14374</v>
      </c>
      <c r="G5113" t="s">
        <v>774</v>
      </c>
      <c r="H5113">
        <v>1721680188</v>
      </c>
      <c r="I5113" t="s">
        <v>131</v>
      </c>
      <c r="J5113" t="s">
        <v>172</v>
      </c>
      <c r="K5113" t="s">
        <v>133</v>
      </c>
      <c r="L5113" t="s">
        <v>1009</v>
      </c>
      <c r="M5113" t="s">
        <v>1010</v>
      </c>
      <c r="P5113" s="31" t="str">
        <f t="shared" si="240"/>
        <v>Chowdhury Homoeo Hall (Dr. Mozammal Haq)</v>
      </c>
    </row>
    <row r="5114" spans="1:16" hidden="1">
      <c r="A5114" t="str">
        <f t="shared" si="238"/>
        <v>14-556</v>
      </c>
      <c r="B5114">
        <f t="shared" si="239"/>
        <v>14</v>
      </c>
      <c r="C5114">
        <v>556</v>
      </c>
      <c r="D5114" t="s">
        <v>17375</v>
      </c>
      <c r="E5114" t="s">
        <v>17376</v>
      </c>
      <c r="F5114">
        <v>14345</v>
      </c>
      <c r="G5114" t="s">
        <v>1131</v>
      </c>
      <c r="H5114">
        <v>1767151964</v>
      </c>
      <c r="I5114" t="s">
        <v>131</v>
      </c>
      <c r="J5114" t="s">
        <v>274</v>
      </c>
      <c r="K5114" t="s">
        <v>152</v>
      </c>
      <c r="L5114" t="s">
        <v>1116</v>
      </c>
      <c r="M5114" t="s">
        <v>1132</v>
      </c>
      <c r="P5114" s="31" t="str">
        <f t="shared" si="240"/>
        <v>Classic Homoeo Hall (Dr. Nahid Hassan)</v>
      </c>
    </row>
    <row r="5115" spans="1:16" hidden="1">
      <c r="A5115" t="str">
        <f t="shared" si="238"/>
        <v>15-556</v>
      </c>
      <c r="B5115">
        <f t="shared" si="239"/>
        <v>15</v>
      </c>
      <c r="C5115">
        <v>556</v>
      </c>
      <c r="D5115" t="s">
        <v>17375</v>
      </c>
      <c r="E5115" t="s">
        <v>992</v>
      </c>
      <c r="F5115">
        <v>14380</v>
      </c>
      <c r="G5115" t="s">
        <v>993</v>
      </c>
      <c r="H5115">
        <v>1713802882</v>
      </c>
      <c r="I5115" t="s">
        <v>131</v>
      </c>
      <c r="J5115" t="s">
        <v>132</v>
      </c>
      <c r="K5115" t="s">
        <v>138</v>
      </c>
      <c r="L5115" t="s">
        <v>972</v>
      </c>
      <c r="M5115" t="s">
        <v>994</v>
      </c>
      <c r="P5115" s="31" t="str">
        <f t="shared" si="240"/>
        <v>Das Homoeo Hall (Dr. Subrata Das)</v>
      </c>
    </row>
    <row r="5116" spans="1:16" hidden="1">
      <c r="A5116" t="str">
        <f t="shared" si="238"/>
        <v>16-556</v>
      </c>
      <c r="B5116">
        <f t="shared" si="239"/>
        <v>16</v>
      </c>
      <c r="C5116">
        <v>556</v>
      </c>
      <c r="D5116" t="s">
        <v>17375</v>
      </c>
      <c r="E5116" t="s">
        <v>15941</v>
      </c>
      <c r="F5116">
        <v>14364</v>
      </c>
      <c r="G5116" t="s">
        <v>15942</v>
      </c>
      <c r="H5116">
        <v>1721164062</v>
      </c>
      <c r="I5116" t="s">
        <v>131</v>
      </c>
      <c r="J5116" t="s">
        <v>10900</v>
      </c>
      <c r="K5116" t="s">
        <v>138</v>
      </c>
      <c r="L5116" t="s">
        <v>15943</v>
      </c>
      <c r="M5116" t="s">
        <v>11173</v>
      </c>
      <c r="P5116" s="31" t="str">
        <f t="shared" si="240"/>
        <v>Dayananda Homoeo Hall (Dr Shewle Sutradhar)</v>
      </c>
    </row>
    <row r="5117" spans="1:16" hidden="1">
      <c r="A5117" t="str">
        <f t="shared" si="238"/>
        <v>17-556</v>
      </c>
      <c r="B5117">
        <f t="shared" si="239"/>
        <v>17</v>
      </c>
      <c r="C5117">
        <v>556</v>
      </c>
      <c r="D5117" t="s">
        <v>17375</v>
      </c>
      <c r="E5117" t="s">
        <v>1014</v>
      </c>
      <c r="F5117">
        <v>14367</v>
      </c>
      <c r="G5117" t="s">
        <v>1015</v>
      </c>
      <c r="H5117">
        <v>1736448837</v>
      </c>
      <c r="I5117" t="s">
        <v>131</v>
      </c>
      <c r="J5117" t="s">
        <v>172</v>
      </c>
      <c r="K5117" t="s">
        <v>152</v>
      </c>
      <c r="L5117" t="s">
        <v>1009</v>
      </c>
      <c r="M5117" t="s">
        <v>1016</v>
      </c>
      <c r="P5117" s="31" t="str">
        <f t="shared" si="240"/>
        <v>Dayeananda Homoeo Hall (Dr. Bisnu Sukra)</v>
      </c>
    </row>
    <row r="5118" spans="1:16" hidden="1">
      <c r="A5118" t="str">
        <f t="shared" si="238"/>
        <v>18-556</v>
      </c>
      <c r="B5118">
        <f t="shared" si="239"/>
        <v>18</v>
      </c>
      <c r="C5118">
        <v>556</v>
      </c>
      <c r="D5118" t="s">
        <v>17375</v>
      </c>
      <c r="E5118" t="s">
        <v>12626</v>
      </c>
      <c r="F5118">
        <v>14343</v>
      </c>
      <c r="G5118" t="s">
        <v>12627</v>
      </c>
      <c r="H5118">
        <v>1766061529</v>
      </c>
      <c r="I5118" t="s">
        <v>131</v>
      </c>
      <c r="J5118" t="s">
        <v>9009</v>
      </c>
      <c r="K5118" t="s">
        <v>1315</v>
      </c>
      <c r="L5118" t="s">
        <v>12628</v>
      </c>
      <c r="M5118" t="s">
        <v>12629</v>
      </c>
      <c r="P5118" s="31" t="str">
        <f t="shared" si="240"/>
        <v>Dugdho Maya Homeo Hall (Dr. Onail Sutro Dhor)</v>
      </c>
    </row>
    <row r="5119" spans="1:16" hidden="1">
      <c r="A5119" t="str">
        <f t="shared" si="238"/>
        <v>19-556</v>
      </c>
      <c r="B5119">
        <f t="shared" si="239"/>
        <v>19</v>
      </c>
      <c r="C5119">
        <v>556</v>
      </c>
      <c r="D5119" t="s">
        <v>17375</v>
      </c>
      <c r="E5119" t="s">
        <v>1019</v>
      </c>
      <c r="F5119">
        <v>14369</v>
      </c>
      <c r="G5119" t="s">
        <v>1020</v>
      </c>
      <c r="H5119">
        <v>1728967386</v>
      </c>
      <c r="I5119" t="s">
        <v>131</v>
      </c>
      <c r="J5119" t="s">
        <v>172</v>
      </c>
      <c r="K5119" t="s">
        <v>152</v>
      </c>
      <c r="L5119" t="s">
        <v>1009</v>
      </c>
      <c r="M5119" t="s">
        <v>1021</v>
      </c>
      <c r="P5119" s="31" t="str">
        <f t="shared" si="240"/>
        <v>Gita Homoeo Hall (Dr. Kama Roy)</v>
      </c>
    </row>
    <row r="5120" spans="1:16" hidden="1">
      <c r="A5120" t="str">
        <f t="shared" si="238"/>
        <v>20-556</v>
      </c>
      <c r="B5120">
        <f t="shared" si="239"/>
        <v>20</v>
      </c>
      <c r="C5120">
        <v>556</v>
      </c>
      <c r="D5120" t="s">
        <v>17375</v>
      </c>
      <c r="E5120" t="s">
        <v>15926</v>
      </c>
      <c r="F5120">
        <v>14361</v>
      </c>
      <c r="G5120" t="s">
        <v>15927</v>
      </c>
      <c r="H5120">
        <v>1712288859</v>
      </c>
      <c r="I5120" t="s">
        <v>131</v>
      </c>
      <c r="J5120" t="s">
        <v>10903</v>
      </c>
      <c r="K5120" t="s">
        <v>138</v>
      </c>
      <c r="L5120" t="s">
        <v>11173</v>
      </c>
      <c r="M5120" t="s">
        <v>11173</v>
      </c>
      <c r="P5120" s="31" t="str">
        <f t="shared" si="240"/>
        <v>Habigonj Homoeo Hall (Dr. Mezanur-Rahman)</v>
      </c>
    </row>
    <row r="5121" spans="1:16" hidden="1">
      <c r="A5121" t="str">
        <f t="shared" si="238"/>
        <v>21-556</v>
      </c>
      <c r="B5121">
        <f t="shared" si="239"/>
        <v>21</v>
      </c>
      <c r="C5121">
        <v>556</v>
      </c>
      <c r="D5121" t="s">
        <v>17375</v>
      </c>
      <c r="E5121" t="s">
        <v>1007</v>
      </c>
      <c r="F5121">
        <v>14375</v>
      </c>
      <c r="G5121" t="s">
        <v>1008</v>
      </c>
      <c r="H5121">
        <v>1721281806</v>
      </c>
      <c r="I5121" t="s">
        <v>131</v>
      </c>
      <c r="J5121" t="s">
        <v>172</v>
      </c>
      <c r="K5121" t="s">
        <v>152</v>
      </c>
      <c r="L5121" t="s">
        <v>1009</v>
      </c>
      <c r="M5121" t="s">
        <v>1010</v>
      </c>
      <c r="P5121" s="31" t="str">
        <f t="shared" si="240"/>
        <v>Hanimen Homoeo Hall (Dr. Sajal Chakrab)</v>
      </c>
    </row>
    <row r="5122" spans="1:16" hidden="1">
      <c r="A5122" t="str">
        <f t="shared" ref="A5122:A5185" si="241">B5122&amp;"-"&amp;C5122</f>
        <v>22-556</v>
      </c>
      <c r="B5122">
        <f t="shared" ref="B5122:B5185" si="242">IF(C5122=C5121,B5121+1,1)</f>
        <v>22</v>
      </c>
      <c r="C5122">
        <v>556</v>
      </c>
      <c r="D5122" t="s">
        <v>17375</v>
      </c>
      <c r="E5122" t="s">
        <v>15923</v>
      </c>
      <c r="F5122">
        <v>14360</v>
      </c>
      <c r="G5122" t="s">
        <v>476</v>
      </c>
      <c r="H5122">
        <v>1748919331</v>
      </c>
      <c r="J5122" t="s">
        <v>10903</v>
      </c>
      <c r="K5122" t="s">
        <v>152</v>
      </c>
      <c r="L5122" t="s">
        <v>12616</v>
      </c>
      <c r="M5122" t="s">
        <v>11173</v>
      </c>
      <c r="P5122" s="31" t="str">
        <f t="shared" ref="P5122:P5185" si="243">PROPER(G5122&amp;" ("&amp;E5122&amp;")")</f>
        <v>Hasan Homoeo Hall (Dr. Md Aladdin)</v>
      </c>
    </row>
    <row r="5123" spans="1:16" hidden="1">
      <c r="A5123" t="str">
        <f t="shared" si="241"/>
        <v>23-556</v>
      </c>
      <c r="B5123">
        <f t="shared" si="242"/>
        <v>23</v>
      </c>
      <c r="C5123">
        <v>556</v>
      </c>
      <c r="D5123" t="s">
        <v>17375</v>
      </c>
      <c r="E5123" t="s">
        <v>539</v>
      </c>
      <c r="F5123">
        <v>14387</v>
      </c>
      <c r="G5123" t="s">
        <v>369</v>
      </c>
      <c r="H5123">
        <v>1736718065</v>
      </c>
      <c r="I5123" t="s">
        <v>988</v>
      </c>
      <c r="J5123" t="s">
        <v>230</v>
      </c>
      <c r="K5123" t="s">
        <v>152</v>
      </c>
      <c r="L5123" t="s">
        <v>1098</v>
      </c>
      <c r="M5123" t="s">
        <v>1099</v>
      </c>
      <c r="N5123" t="s">
        <v>10580</v>
      </c>
      <c r="P5123" s="31" t="str">
        <f t="shared" si="243"/>
        <v>Islami Homoeo Hall (Dr. Habibur Rahman)</v>
      </c>
    </row>
    <row r="5124" spans="1:16" hidden="1">
      <c r="A5124" t="str">
        <f t="shared" si="241"/>
        <v>24-556</v>
      </c>
      <c r="B5124">
        <f t="shared" si="242"/>
        <v>24</v>
      </c>
      <c r="C5124">
        <v>556</v>
      </c>
      <c r="D5124" t="s">
        <v>17375</v>
      </c>
      <c r="E5124" t="s">
        <v>17379</v>
      </c>
      <c r="F5124">
        <v>14359</v>
      </c>
      <c r="G5124" t="s">
        <v>15922</v>
      </c>
      <c r="H5124">
        <v>1711483142</v>
      </c>
      <c r="I5124" t="s">
        <v>131</v>
      </c>
      <c r="J5124" t="s">
        <v>11352</v>
      </c>
      <c r="K5124" t="s">
        <v>152</v>
      </c>
      <c r="L5124" t="s">
        <v>756</v>
      </c>
      <c r="M5124" t="s">
        <v>11173</v>
      </c>
      <c r="P5124" s="31" t="str">
        <f t="shared" si="243"/>
        <v>Jamy Homoeo Hall (Dr. Md .Kamal)</v>
      </c>
    </row>
    <row r="5125" spans="1:16" hidden="1">
      <c r="A5125" t="str">
        <f t="shared" si="241"/>
        <v>25-556</v>
      </c>
      <c r="B5125">
        <f t="shared" si="242"/>
        <v>25</v>
      </c>
      <c r="C5125">
        <v>556</v>
      </c>
      <c r="D5125" t="s">
        <v>17375</v>
      </c>
      <c r="E5125" t="s">
        <v>17377</v>
      </c>
      <c r="F5125">
        <v>14352</v>
      </c>
      <c r="G5125" t="s">
        <v>250</v>
      </c>
      <c r="H5125">
        <v>1718062275</v>
      </c>
      <c r="I5125" t="s">
        <v>131</v>
      </c>
      <c r="J5125" t="s">
        <v>10903</v>
      </c>
      <c r="K5125" t="s">
        <v>138</v>
      </c>
      <c r="L5125" t="s">
        <v>15955</v>
      </c>
      <c r="M5125" t="s">
        <v>11173</v>
      </c>
      <c r="P5125" s="31" t="str">
        <f t="shared" si="243"/>
        <v>Janoni Homoeo Hall (Dr Shunil Chandra Deb)</v>
      </c>
    </row>
    <row r="5126" spans="1:16" hidden="1">
      <c r="A5126" t="str">
        <f t="shared" si="241"/>
        <v>26-556</v>
      </c>
      <c r="B5126">
        <f t="shared" si="242"/>
        <v>26</v>
      </c>
      <c r="C5126">
        <v>556</v>
      </c>
      <c r="D5126" t="s">
        <v>17375</v>
      </c>
      <c r="E5126" t="s">
        <v>1058</v>
      </c>
      <c r="F5126">
        <v>14396</v>
      </c>
      <c r="G5126" t="s">
        <v>1059</v>
      </c>
      <c r="H5126">
        <v>1728551130</v>
      </c>
      <c r="I5126" t="s">
        <v>131</v>
      </c>
      <c r="J5126" t="s">
        <v>397</v>
      </c>
      <c r="K5126" t="s">
        <v>133</v>
      </c>
      <c r="L5126" t="s">
        <v>1060</v>
      </c>
      <c r="M5126" t="s">
        <v>1061</v>
      </c>
      <c r="P5126" s="31" t="str">
        <f t="shared" si="243"/>
        <v>Janoseba Homoeo Hall (Dr. Robell Uddin)</v>
      </c>
    </row>
    <row r="5127" spans="1:16" hidden="1">
      <c r="A5127" t="str">
        <f t="shared" si="241"/>
        <v>27-556</v>
      </c>
      <c r="B5127">
        <f t="shared" si="242"/>
        <v>27</v>
      </c>
      <c r="C5127">
        <v>556</v>
      </c>
      <c r="D5127" t="s">
        <v>17375</v>
      </c>
      <c r="E5127" t="s">
        <v>1136</v>
      </c>
      <c r="F5127">
        <v>14347</v>
      </c>
      <c r="G5127" t="s">
        <v>1120</v>
      </c>
      <c r="H5127">
        <v>1749440594</v>
      </c>
      <c r="I5127" t="s">
        <v>131</v>
      </c>
      <c r="J5127" t="s">
        <v>274</v>
      </c>
      <c r="K5127" t="s">
        <v>152</v>
      </c>
      <c r="L5127" t="s">
        <v>1116</v>
      </c>
      <c r="M5127" t="s">
        <v>1137</v>
      </c>
      <c r="P5127" s="31" t="str">
        <f t="shared" si="243"/>
        <v>Jarman Homoeo Hall (Dr. Faysal Akangi)</v>
      </c>
    </row>
    <row r="5128" spans="1:16" hidden="1">
      <c r="A5128" t="str">
        <f t="shared" si="241"/>
        <v>28-556</v>
      </c>
      <c r="B5128">
        <f t="shared" si="242"/>
        <v>28</v>
      </c>
      <c r="C5128">
        <v>556</v>
      </c>
      <c r="D5128" t="s">
        <v>17375</v>
      </c>
      <c r="E5128" t="s">
        <v>17380</v>
      </c>
      <c r="F5128">
        <v>14365</v>
      </c>
      <c r="G5128" t="s">
        <v>1120</v>
      </c>
      <c r="H5128">
        <v>1716940803</v>
      </c>
      <c r="I5128" t="s">
        <v>131</v>
      </c>
      <c r="J5128" t="s">
        <v>274</v>
      </c>
      <c r="K5128" t="s">
        <v>152</v>
      </c>
      <c r="L5128" t="s">
        <v>1116</v>
      </c>
      <c r="M5128" t="s">
        <v>762</v>
      </c>
      <c r="P5128" s="31" t="str">
        <f t="shared" si="243"/>
        <v>Jarman Homoeo Hall (Dr. Tofael Ahammed)</v>
      </c>
    </row>
    <row r="5129" spans="1:16" hidden="1">
      <c r="A5129" t="str">
        <f t="shared" si="241"/>
        <v>29-556</v>
      </c>
      <c r="B5129">
        <f t="shared" si="242"/>
        <v>29</v>
      </c>
      <c r="C5129">
        <v>556</v>
      </c>
      <c r="D5129" t="s">
        <v>17375</v>
      </c>
      <c r="E5129" t="s">
        <v>15951</v>
      </c>
      <c r="F5129">
        <v>14351</v>
      </c>
      <c r="G5129" t="s">
        <v>15952</v>
      </c>
      <c r="H5129">
        <v>1727622597</v>
      </c>
      <c r="I5129" t="s">
        <v>131</v>
      </c>
      <c r="J5129" t="s">
        <v>10889</v>
      </c>
      <c r="K5129" t="s">
        <v>138</v>
      </c>
      <c r="L5129" t="s">
        <v>15953</v>
      </c>
      <c r="M5129" t="s">
        <v>11173</v>
      </c>
      <c r="P5129" s="31" t="str">
        <f t="shared" si="243"/>
        <v>Joy Durgha Homoeo Vhall (Dr Hemangsu Rownodeb)</v>
      </c>
    </row>
    <row r="5130" spans="1:16" hidden="1">
      <c r="A5130" t="str">
        <f t="shared" si="241"/>
        <v>30-556</v>
      </c>
      <c r="B5130">
        <f t="shared" si="242"/>
        <v>30</v>
      </c>
      <c r="C5130">
        <v>556</v>
      </c>
      <c r="D5130" t="s">
        <v>17375</v>
      </c>
      <c r="E5130" t="s">
        <v>970</v>
      </c>
      <c r="F5130">
        <v>14366</v>
      </c>
      <c r="G5130" t="s">
        <v>971</v>
      </c>
      <c r="H5130">
        <v>1711966672</v>
      </c>
      <c r="I5130" t="s">
        <v>131</v>
      </c>
      <c r="J5130" t="s">
        <v>132</v>
      </c>
      <c r="K5130" t="s">
        <v>138</v>
      </c>
      <c r="L5130" t="s">
        <v>972</v>
      </c>
      <c r="M5130" t="s">
        <v>973</v>
      </c>
      <c r="P5130" s="31" t="str">
        <f t="shared" si="243"/>
        <v>Kamal Homoeo Clinic (Dr. Md. Selim)</v>
      </c>
    </row>
    <row r="5131" spans="1:16" hidden="1">
      <c r="A5131" t="str">
        <f t="shared" si="241"/>
        <v>31-556</v>
      </c>
      <c r="B5131">
        <f t="shared" si="242"/>
        <v>31</v>
      </c>
      <c r="C5131">
        <v>556</v>
      </c>
      <c r="D5131" t="s">
        <v>17375</v>
      </c>
      <c r="E5131" t="s">
        <v>1062</v>
      </c>
      <c r="F5131">
        <v>14397</v>
      </c>
      <c r="G5131" t="s">
        <v>425</v>
      </c>
      <c r="H5131">
        <v>1717889012</v>
      </c>
      <c r="I5131" t="s">
        <v>131</v>
      </c>
      <c r="J5131" t="s">
        <v>397</v>
      </c>
      <c r="K5131" t="s">
        <v>152</v>
      </c>
      <c r="L5131" t="s">
        <v>1060</v>
      </c>
      <c r="M5131" t="s">
        <v>1063</v>
      </c>
      <c r="P5131" s="31" t="str">
        <f t="shared" si="243"/>
        <v>Kamal Homoeo Hall (Dr. Kamal Shah)</v>
      </c>
    </row>
    <row r="5132" spans="1:16" hidden="1">
      <c r="A5132" t="str">
        <f t="shared" si="241"/>
        <v>32-556</v>
      </c>
      <c r="B5132">
        <f t="shared" si="242"/>
        <v>32</v>
      </c>
      <c r="C5132">
        <v>556</v>
      </c>
      <c r="D5132" t="s">
        <v>17375</v>
      </c>
      <c r="E5132" t="s">
        <v>12614</v>
      </c>
      <c r="F5132">
        <v>14341</v>
      </c>
      <c r="G5132" t="s">
        <v>12615</v>
      </c>
      <c r="I5132" t="s">
        <v>131</v>
      </c>
      <c r="J5132" t="s">
        <v>10900</v>
      </c>
      <c r="K5132" t="s">
        <v>1315</v>
      </c>
      <c r="L5132" t="s">
        <v>12616</v>
      </c>
      <c r="M5132" t="s">
        <v>12617</v>
      </c>
      <c r="P5132" s="31" t="str">
        <f t="shared" si="243"/>
        <v>Kamrul Homeo Hall (Dr. Kamrul Islam)</v>
      </c>
    </row>
    <row r="5133" spans="1:16" hidden="1">
      <c r="A5133" t="str">
        <f t="shared" si="241"/>
        <v>33-556</v>
      </c>
      <c r="B5133">
        <f t="shared" si="242"/>
        <v>33</v>
      </c>
      <c r="C5133">
        <v>556</v>
      </c>
      <c r="D5133" t="s">
        <v>17375</v>
      </c>
      <c r="E5133" t="s">
        <v>983</v>
      </c>
      <c r="F5133">
        <v>14378</v>
      </c>
      <c r="G5133" t="s">
        <v>984</v>
      </c>
      <c r="H5133">
        <v>1720374609</v>
      </c>
      <c r="I5133" t="s">
        <v>985</v>
      </c>
      <c r="J5133" t="s">
        <v>132</v>
      </c>
      <c r="K5133" t="s">
        <v>133</v>
      </c>
      <c r="L5133" t="s">
        <v>972</v>
      </c>
      <c r="M5133" t="s">
        <v>982</v>
      </c>
      <c r="P5133" s="31" t="str">
        <f t="shared" si="243"/>
        <v>Lokanath Pharmacy (Dr. Arun Kumar)</v>
      </c>
    </row>
    <row r="5134" spans="1:16" hidden="1">
      <c r="A5134" t="str">
        <f t="shared" si="241"/>
        <v>34-556</v>
      </c>
      <c r="B5134">
        <f t="shared" si="242"/>
        <v>34</v>
      </c>
      <c r="C5134">
        <v>556</v>
      </c>
      <c r="D5134" t="s">
        <v>17375</v>
      </c>
      <c r="E5134" t="s">
        <v>1094</v>
      </c>
      <c r="F5134">
        <v>14386</v>
      </c>
      <c r="G5134" t="s">
        <v>1111</v>
      </c>
      <c r="H5134">
        <v>1714971133</v>
      </c>
      <c r="I5134" t="s">
        <v>131</v>
      </c>
      <c r="J5134" t="s">
        <v>230</v>
      </c>
      <c r="K5134" t="s">
        <v>133</v>
      </c>
      <c r="L5134" t="s">
        <v>1087</v>
      </c>
      <c r="M5134" t="s">
        <v>1096</v>
      </c>
      <c r="P5134" s="31" t="str">
        <f t="shared" si="243"/>
        <v>Maa Homoeo Hall (Dr. Shamim Ahmed)</v>
      </c>
    </row>
    <row r="5135" spans="1:16" hidden="1">
      <c r="A5135" t="str">
        <f t="shared" si="241"/>
        <v>35-556</v>
      </c>
      <c r="B5135">
        <f t="shared" si="242"/>
        <v>35</v>
      </c>
      <c r="C5135">
        <v>556</v>
      </c>
      <c r="D5135" t="s">
        <v>17375</v>
      </c>
      <c r="E5135" t="s">
        <v>1112</v>
      </c>
      <c r="F5135">
        <v>14391</v>
      </c>
      <c r="G5135" t="s">
        <v>1111</v>
      </c>
      <c r="H5135">
        <v>1718539138</v>
      </c>
      <c r="I5135" t="s">
        <v>131</v>
      </c>
      <c r="J5135" t="s">
        <v>230</v>
      </c>
      <c r="K5135" t="s">
        <v>133</v>
      </c>
      <c r="L5135" t="s">
        <v>1087</v>
      </c>
      <c r="M5135" t="s">
        <v>1113</v>
      </c>
      <c r="P5135" s="31" t="str">
        <f t="shared" si="243"/>
        <v>Maa Homoeo Hall (Dr. Golam Kibria)</v>
      </c>
    </row>
    <row r="5136" spans="1:16" hidden="1">
      <c r="A5136" t="str">
        <f t="shared" si="241"/>
        <v>36-556</v>
      </c>
      <c r="B5136">
        <f t="shared" si="242"/>
        <v>36</v>
      </c>
      <c r="C5136">
        <v>556</v>
      </c>
      <c r="D5136" t="s">
        <v>17375</v>
      </c>
      <c r="E5136" t="s">
        <v>1082</v>
      </c>
      <c r="F5136">
        <v>14400</v>
      </c>
      <c r="G5136" t="s">
        <v>1083</v>
      </c>
      <c r="H5136">
        <v>1712321012</v>
      </c>
      <c r="I5136" t="s">
        <v>131</v>
      </c>
      <c r="J5136" t="s">
        <v>397</v>
      </c>
      <c r="K5136" t="s">
        <v>138</v>
      </c>
      <c r="L5136" t="s">
        <v>972</v>
      </c>
      <c r="M5136" t="s">
        <v>1084</v>
      </c>
      <c r="P5136" s="31" t="str">
        <f t="shared" si="243"/>
        <v>Mohamaya Homoeo Hall (Dr. Prosantu Vaumik)</v>
      </c>
    </row>
    <row r="5137" spans="1:16" hidden="1">
      <c r="A5137" t="str">
        <f t="shared" si="241"/>
        <v>37-556</v>
      </c>
      <c r="B5137">
        <f t="shared" si="242"/>
        <v>37</v>
      </c>
      <c r="C5137">
        <v>556</v>
      </c>
      <c r="D5137" t="s">
        <v>17375</v>
      </c>
      <c r="E5137" t="s">
        <v>977</v>
      </c>
      <c r="F5137">
        <v>14376</v>
      </c>
      <c r="G5137" t="s">
        <v>978</v>
      </c>
      <c r="H5137">
        <v>1758141550</v>
      </c>
      <c r="I5137" t="s">
        <v>131</v>
      </c>
      <c r="J5137" t="s">
        <v>132</v>
      </c>
      <c r="K5137" t="s">
        <v>138</v>
      </c>
      <c r="L5137" t="s">
        <v>972</v>
      </c>
      <c r="M5137" t="s">
        <v>979</v>
      </c>
      <c r="P5137" s="31" t="str">
        <f t="shared" si="243"/>
        <v>Mokta Homoeo Hall (Gaubaddan Talukdar)</v>
      </c>
    </row>
    <row r="5138" spans="1:16" hidden="1">
      <c r="A5138" t="str">
        <f t="shared" si="241"/>
        <v>38-556</v>
      </c>
      <c r="B5138">
        <f t="shared" si="242"/>
        <v>38</v>
      </c>
      <c r="C5138">
        <v>556</v>
      </c>
      <c r="D5138" t="s">
        <v>17375</v>
      </c>
      <c r="E5138" t="s">
        <v>1052</v>
      </c>
      <c r="F5138">
        <v>14394</v>
      </c>
      <c r="G5138" t="s">
        <v>1053</v>
      </c>
      <c r="H5138">
        <v>1727726928</v>
      </c>
      <c r="I5138" t="s">
        <v>131</v>
      </c>
      <c r="J5138" t="s">
        <v>397</v>
      </c>
      <c r="K5138" t="s">
        <v>152</v>
      </c>
      <c r="L5138" t="s">
        <v>1048</v>
      </c>
      <c r="M5138" t="s">
        <v>1054</v>
      </c>
      <c r="N5138" t="s">
        <v>10442</v>
      </c>
      <c r="P5138" s="31" t="str">
        <f t="shared" si="243"/>
        <v>Montola Homoeo Hall (Dr. Md. Nasir Uddin)</v>
      </c>
    </row>
    <row r="5139" spans="1:16" hidden="1">
      <c r="A5139" t="str">
        <f t="shared" si="241"/>
        <v>39-556</v>
      </c>
      <c r="B5139">
        <f t="shared" si="242"/>
        <v>39</v>
      </c>
      <c r="C5139">
        <v>556</v>
      </c>
      <c r="D5139" t="s">
        <v>17375</v>
      </c>
      <c r="E5139" t="s">
        <v>1017</v>
      </c>
      <c r="F5139">
        <v>14368</v>
      </c>
      <c r="G5139" t="s">
        <v>1018</v>
      </c>
      <c r="H5139">
        <v>1843306076</v>
      </c>
      <c r="I5139" t="s">
        <v>131</v>
      </c>
      <c r="J5139" t="s">
        <v>172</v>
      </c>
      <c r="K5139" t="s">
        <v>152</v>
      </c>
      <c r="L5139" t="s">
        <v>1009</v>
      </c>
      <c r="M5139" t="s">
        <v>1016</v>
      </c>
      <c r="P5139" s="31" t="str">
        <f t="shared" si="243"/>
        <v>Monwara Homoeo Hall (Dr. Mahabub Uddin)</v>
      </c>
    </row>
    <row r="5140" spans="1:16" hidden="1">
      <c r="A5140" t="str">
        <f t="shared" si="241"/>
        <v>40-556</v>
      </c>
      <c r="B5140">
        <f t="shared" si="242"/>
        <v>40</v>
      </c>
      <c r="C5140">
        <v>556</v>
      </c>
      <c r="D5140" t="s">
        <v>17375</v>
      </c>
      <c r="E5140" t="s">
        <v>15938</v>
      </c>
      <c r="F5140">
        <v>14363</v>
      </c>
      <c r="G5140" t="s">
        <v>9899</v>
      </c>
      <c r="H5140">
        <v>1731096388</v>
      </c>
      <c r="I5140" t="s">
        <v>131</v>
      </c>
      <c r="J5140" t="s">
        <v>11352</v>
      </c>
      <c r="K5140" t="s">
        <v>152</v>
      </c>
      <c r="L5140" t="s">
        <v>15939</v>
      </c>
      <c r="M5140" t="s">
        <v>11173</v>
      </c>
      <c r="P5140" s="31" t="str">
        <f t="shared" si="243"/>
        <v>Mordarn Homoeo Hall (Dr Abdul Haiy)</v>
      </c>
    </row>
    <row r="5141" spans="1:16" hidden="1">
      <c r="A5141" t="str">
        <f t="shared" si="241"/>
        <v>41-556</v>
      </c>
      <c r="B5141">
        <f t="shared" si="242"/>
        <v>41</v>
      </c>
      <c r="C5141">
        <v>556</v>
      </c>
      <c r="D5141" t="s">
        <v>17375</v>
      </c>
      <c r="E5141" t="s">
        <v>12589</v>
      </c>
      <c r="F5141">
        <v>14339</v>
      </c>
      <c r="G5141" t="s">
        <v>12590</v>
      </c>
      <c r="H5141">
        <v>1717446546</v>
      </c>
      <c r="I5141" t="s">
        <v>131</v>
      </c>
      <c r="J5141" t="s">
        <v>132</v>
      </c>
      <c r="K5141" t="s">
        <v>1315</v>
      </c>
      <c r="L5141" t="s">
        <v>12587</v>
      </c>
      <c r="P5141" s="31" t="str">
        <f t="shared" si="243"/>
        <v>Motien Foundation (M A Motien)</v>
      </c>
    </row>
    <row r="5142" spans="1:16" hidden="1">
      <c r="A5142" t="str">
        <f t="shared" si="241"/>
        <v>42-556</v>
      </c>
      <c r="B5142">
        <f t="shared" si="242"/>
        <v>42</v>
      </c>
      <c r="C5142">
        <v>556</v>
      </c>
      <c r="D5142" t="s">
        <v>17375</v>
      </c>
      <c r="E5142" t="s">
        <v>15961</v>
      </c>
      <c r="F5142">
        <v>14353</v>
      </c>
      <c r="G5142" t="s">
        <v>9983</v>
      </c>
      <c r="H5142">
        <v>1717446546</v>
      </c>
      <c r="I5142" t="s">
        <v>131</v>
      </c>
      <c r="J5142" t="s">
        <v>10903</v>
      </c>
      <c r="K5142" t="s">
        <v>152</v>
      </c>
      <c r="L5142" t="s">
        <v>11173</v>
      </c>
      <c r="M5142" t="s">
        <v>11173</v>
      </c>
      <c r="P5142" s="31" t="str">
        <f t="shared" si="243"/>
        <v>Motin Homoeo Hall (Dr M A Motin)</v>
      </c>
    </row>
    <row r="5143" spans="1:16" hidden="1">
      <c r="A5143" t="str">
        <f t="shared" si="241"/>
        <v>43-556</v>
      </c>
      <c r="B5143">
        <f t="shared" si="242"/>
        <v>43</v>
      </c>
      <c r="C5143">
        <v>556</v>
      </c>
      <c r="D5143" t="s">
        <v>17375</v>
      </c>
      <c r="E5143" t="s">
        <v>11284</v>
      </c>
      <c r="F5143">
        <v>14348</v>
      </c>
      <c r="G5143" t="s">
        <v>11608</v>
      </c>
      <c r="H5143">
        <v>1934448286</v>
      </c>
      <c r="I5143">
        <v>0</v>
      </c>
      <c r="J5143">
        <v>0</v>
      </c>
      <c r="K5143" t="s">
        <v>138</v>
      </c>
      <c r="L5143" t="s">
        <v>11173</v>
      </c>
      <c r="M5143" t="s">
        <v>11173</v>
      </c>
      <c r="P5143" s="31" t="str">
        <f t="shared" si="243"/>
        <v>Mpo-Imran Hossain-Hobigonj (Self Stock)</v>
      </c>
    </row>
    <row r="5144" spans="1:16" hidden="1">
      <c r="A5144" t="str">
        <f t="shared" si="241"/>
        <v>44-556</v>
      </c>
      <c r="B5144">
        <f t="shared" si="242"/>
        <v>44</v>
      </c>
      <c r="C5144">
        <v>556</v>
      </c>
      <c r="D5144" t="s">
        <v>17375</v>
      </c>
      <c r="E5144" t="s">
        <v>1025</v>
      </c>
      <c r="F5144">
        <v>14370</v>
      </c>
      <c r="G5144" t="s">
        <v>1026</v>
      </c>
      <c r="H5144">
        <v>1911815150</v>
      </c>
      <c r="I5144" t="s">
        <v>131</v>
      </c>
      <c r="J5144" t="s">
        <v>172</v>
      </c>
      <c r="K5144" t="s">
        <v>133</v>
      </c>
      <c r="L5144" t="s">
        <v>1027</v>
      </c>
      <c r="M5144" t="s">
        <v>1024</v>
      </c>
      <c r="P5144" s="31" t="str">
        <f t="shared" si="243"/>
        <v>Nazat Homoeo Hall (Dr. Mohsin Saed)</v>
      </c>
    </row>
    <row r="5145" spans="1:16" hidden="1">
      <c r="A5145" t="str">
        <f t="shared" si="241"/>
        <v>45-556</v>
      </c>
      <c r="B5145">
        <f t="shared" si="242"/>
        <v>45</v>
      </c>
      <c r="C5145">
        <v>556</v>
      </c>
      <c r="D5145" t="s">
        <v>17375</v>
      </c>
      <c r="E5145" t="s">
        <v>1055</v>
      </c>
      <c r="F5145">
        <v>14395</v>
      </c>
      <c r="G5145" t="s">
        <v>1056</v>
      </c>
      <c r="H5145">
        <v>1712484460</v>
      </c>
      <c r="I5145" t="s">
        <v>131</v>
      </c>
      <c r="J5145" t="s">
        <v>397</v>
      </c>
      <c r="K5145" t="s">
        <v>133</v>
      </c>
      <c r="L5145" t="s">
        <v>1048</v>
      </c>
      <c r="M5145" t="s">
        <v>1057</v>
      </c>
      <c r="P5145" s="31" t="str">
        <f t="shared" si="243"/>
        <v>New Chandra Homoeo Hall (Dr. Smiran Chandra)</v>
      </c>
    </row>
    <row r="5146" spans="1:16" hidden="1">
      <c r="A5146" t="str">
        <f t="shared" si="241"/>
        <v>46-556</v>
      </c>
      <c r="B5146">
        <f t="shared" si="242"/>
        <v>46</v>
      </c>
      <c r="C5146">
        <v>556</v>
      </c>
      <c r="D5146" t="s">
        <v>17375</v>
      </c>
      <c r="E5146" t="s">
        <v>15931</v>
      </c>
      <c r="F5146">
        <v>14362</v>
      </c>
      <c r="G5146" t="s">
        <v>15932</v>
      </c>
      <c r="H5146">
        <v>1700688134</v>
      </c>
      <c r="I5146" t="s">
        <v>131</v>
      </c>
      <c r="J5146" t="s">
        <v>10892</v>
      </c>
      <c r="K5146" t="s">
        <v>152</v>
      </c>
      <c r="L5146" t="s">
        <v>15930</v>
      </c>
      <c r="M5146" t="s">
        <v>11173</v>
      </c>
      <c r="P5146" s="31" t="str">
        <f t="shared" si="243"/>
        <v>New Sheraje Homoeo Hall (Dr. Sheraiul Islam)</v>
      </c>
    </row>
    <row r="5147" spans="1:16" hidden="1">
      <c r="A5147" t="str">
        <f t="shared" si="241"/>
        <v>47-556</v>
      </c>
      <c r="B5147">
        <f t="shared" si="242"/>
        <v>47</v>
      </c>
      <c r="C5147">
        <v>556</v>
      </c>
      <c r="D5147" t="s">
        <v>17375</v>
      </c>
      <c r="E5147" t="s">
        <v>1092</v>
      </c>
      <c r="F5147">
        <v>14392</v>
      </c>
      <c r="G5147" t="s">
        <v>768</v>
      </c>
      <c r="H5147">
        <v>1743848920</v>
      </c>
      <c r="I5147" t="s">
        <v>988</v>
      </c>
      <c r="J5147" t="s">
        <v>230</v>
      </c>
      <c r="K5147" t="s">
        <v>152</v>
      </c>
      <c r="L5147" t="s">
        <v>1087</v>
      </c>
      <c r="M5147" t="s">
        <v>1093</v>
      </c>
      <c r="P5147" s="31" t="str">
        <f t="shared" si="243"/>
        <v>Noyan Homoeo Hall (Dr. Jalal Uddin)</v>
      </c>
    </row>
    <row r="5148" spans="1:16" hidden="1">
      <c r="A5148" t="str">
        <f t="shared" si="241"/>
        <v>48-556</v>
      </c>
      <c r="B5148">
        <f t="shared" si="242"/>
        <v>48</v>
      </c>
      <c r="C5148">
        <v>556</v>
      </c>
      <c r="D5148" t="s">
        <v>17375</v>
      </c>
      <c r="E5148" t="s">
        <v>12621</v>
      </c>
      <c r="F5148">
        <v>14342</v>
      </c>
      <c r="G5148" t="s">
        <v>12622</v>
      </c>
      <c r="H5148">
        <v>1726744846</v>
      </c>
      <c r="I5148" t="s">
        <v>131</v>
      </c>
      <c r="J5148" t="s">
        <v>12623</v>
      </c>
      <c r="K5148" t="s">
        <v>1315</v>
      </c>
      <c r="L5148" t="s">
        <v>12624</v>
      </c>
      <c r="M5148" t="s">
        <v>12625</v>
      </c>
      <c r="P5148" s="31" t="str">
        <f t="shared" si="243"/>
        <v>Olim Homeo Hall (Dr. Abdul Olim)</v>
      </c>
    </row>
    <row r="5149" spans="1:16" hidden="1">
      <c r="A5149" t="str">
        <f t="shared" si="241"/>
        <v>49-556</v>
      </c>
      <c r="B5149">
        <f t="shared" si="242"/>
        <v>49</v>
      </c>
      <c r="C5149">
        <v>556</v>
      </c>
      <c r="D5149" t="s">
        <v>17375</v>
      </c>
      <c r="E5149" t="s">
        <v>980</v>
      </c>
      <c r="F5149">
        <v>14377</v>
      </c>
      <c r="G5149" t="s">
        <v>981</v>
      </c>
      <c r="H5149">
        <v>1704581652</v>
      </c>
      <c r="I5149" t="s">
        <v>131</v>
      </c>
      <c r="J5149" t="s">
        <v>132</v>
      </c>
      <c r="K5149" t="s">
        <v>138</v>
      </c>
      <c r="L5149" t="s">
        <v>972</v>
      </c>
      <c r="M5149" t="s">
        <v>982</v>
      </c>
      <c r="P5149" s="31" t="str">
        <f t="shared" si="243"/>
        <v>Progoti Homoeo Hall (Dr. Chitta Ranjan)</v>
      </c>
    </row>
    <row r="5150" spans="1:16" hidden="1">
      <c r="A5150" t="str">
        <f t="shared" si="241"/>
        <v>50-556</v>
      </c>
      <c r="B5150">
        <f t="shared" si="242"/>
        <v>50</v>
      </c>
      <c r="C5150">
        <v>556</v>
      </c>
      <c r="D5150" t="s">
        <v>17375</v>
      </c>
      <c r="E5150" t="s">
        <v>990</v>
      </c>
      <c r="F5150">
        <v>14379</v>
      </c>
      <c r="G5150" t="s">
        <v>991</v>
      </c>
      <c r="H5150">
        <v>1743270476</v>
      </c>
      <c r="I5150" t="s">
        <v>131</v>
      </c>
      <c r="J5150" t="s">
        <v>132</v>
      </c>
      <c r="K5150" t="s">
        <v>138</v>
      </c>
      <c r="L5150" t="s">
        <v>972</v>
      </c>
      <c r="M5150" t="s">
        <v>989</v>
      </c>
      <c r="P5150" s="31" t="str">
        <f t="shared" si="243"/>
        <v>Rahul Homoeo Hall (Dr. Ramandra Narayan)</v>
      </c>
    </row>
    <row r="5151" spans="1:16" hidden="1">
      <c r="A5151" t="str">
        <f t="shared" si="241"/>
        <v>51-556</v>
      </c>
      <c r="B5151">
        <f t="shared" si="242"/>
        <v>51</v>
      </c>
      <c r="C5151">
        <v>556</v>
      </c>
      <c r="D5151" t="s">
        <v>17375</v>
      </c>
      <c r="E5151" t="s">
        <v>1102</v>
      </c>
      <c r="F5151">
        <v>14388</v>
      </c>
      <c r="G5151" t="s">
        <v>991</v>
      </c>
      <c r="H5151">
        <v>1719265892</v>
      </c>
      <c r="I5151" t="s">
        <v>131</v>
      </c>
      <c r="J5151" t="s">
        <v>230</v>
      </c>
      <c r="K5151" t="s">
        <v>133</v>
      </c>
      <c r="L5151" t="s">
        <v>1087</v>
      </c>
      <c r="M5151" t="s">
        <v>756</v>
      </c>
      <c r="P5151" s="31" t="str">
        <f t="shared" si="243"/>
        <v>Rahul Homoeo Hall (Dr. Vanulal Dar)</v>
      </c>
    </row>
    <row r="5152" spans="1:16" hidden="1">
      <c r="A5152" t="str">
        <f t="shared" si="241"/>
        <v>52-556</v>
      </c>
      <c r="B5152">
        <f t="shared" si="242"/>
        <v>52</v>
      </c>
      <c r="C5152">
        <v>556</v>
      </c>
      <c r="D5152" t="s">
        <v>17375</v>
      </c>
      <c r="E5152" t="s">
        <v>1079</v>
      </c>
      <c r="F5152">
        <v>14399</v>
      </c>
      <c r="G5152" t="s">
        <v>1080</v>
      </c>
      <c r="H5152">
        <v>1715310385</v>
      </c>
      <c r="I5152" t="s">
        <v>131</v>
      </c>
      <c r="J5152" t="s">
        <v>397</v>
      </c>
      <c r="K5152" t="s">
        <v>138</v>
      </c>
      <c r="L5152" t="s">
        <v>972</v>
      </c>
      <c r="M5152" t="s">
        <v>1081</v>
      </c>
      <c r="N5152" t="s">
        <v>756</v>
      </c>
      <c r="P5152" s="31" t="str">
        <f t="shared" si="243"/>
        <v>Sadi Homoeo Hall (Dr. Ramzan Ali)</v>
      </c>
    </row>
    <row r="5153" spans="1:16" hidden="1">
      <c r="A5153" t="str">
        <f t="shared" si="241"/>
        <v>53-556</v>
      </c>
      <c r="B5153">
        <f t="shared" si="242"/>
        <v>53</v>
      </c>
      <c r="C5153">
        <v>556</v>
      </c>
      <c r="D5153" t="s">
        <v>17375</v>
      </c>
      <c r="E5153" t="s">
        <v>997</v>
      </c>
      <c r="F5153">
        <v>14382</v>
      </c>
      <c r="G5153" t="s">
        <v>998</v>
      </c>
      <c r="H5153">
        <v>0</v>
      </c>
      <c r="I5153" t="s">
        <v>131</v>
      </c>
      <c r="J5153" t="s">
        <v>132</v>
      </c>
      <c r="K5153" t="s">
        <v>138</v>
      </c>
      <c r="L5153" t="s">
        <v>972</v>
      </c>
      <c r="M5153" t="s">
        <v>996</v>
      </c>
      <c r="P5153" s="31" t="str">
        <f t="shared" si="243"/>
        <v>Sahajalal Homoeo Hall (Dr. A Kadir (Sakr))</v>
      </c>
    </row>
    <row r="5154" spans="1:16" hidden="1">
      <c r="A5154" t="str">
        <f t="shared" si="241"/>
        <v>54-556</v>
      </c>
      <c r="B5154">
        <f t="shared" si="242"/>
        <v>54</v>
      </c>
      <c r="C5154">
        <v>556</v>
      </c>
      <c r="D5154" t="s">
        <v>17375</v>
      </c>
      <c r="E5154" t="s">
        <v>15919</v>
      </c>
      <c r="F5154">
        <v>14358</v>
      </c>
      <c r="G5154" t="s">
        <v>15920</v>
      </c>
      <c r="H5154">
        <v>1722463732</v>
      </c>
      <c r="J5154" t="s">
        <v>9009</v>
      </c>
      <c r="K5154" t="s">
        <v>1315</v>
      </c>
      <c r="L5154" t="s">
        <v>15917</v>
      </c>
      <c r="M5154" t="s">
        <v>11173</v>
      </c>
      <c r="P5154" s="31" t="str">
        <f t="shared" si="243"/>
        <v>Sahjalal Rah Farmese (Dr. Md Rashel)</v>
      </c>
    </row>
    <row r="5155" spans="1:16" hidden="1">
      <c r="A5155" t="str">
        <f t="shared" si="241"/>
        <v>55-556</v>
      </c>
      <c r="B5155">
        <f t="shared" si="242"/>
        <v>55</v>
      </c>
      <c r="C5155">
        <v>556</v>
      </c>
      <c r="D5155" t="s">
        <v>17375</v>
      </c>
      <c r="E5155" t="s">
        <v>1034</v>
      </c>
      <c r="F5155">
        <v>14372</v>
      </c>
      <c r="G5155" t="s">
        <v>196</v>
      </c>
      <c r="H5155">
        <v>1728907669</v>
      </c>
      <c r="I5155" t="s">
        <v>131</v>
      </c>
      <c r="J5155" t="s">
        <v>172</v>
      </c>
      <c r="K5155" t="s">
        <v>152</v>
      </c>
      <c r="L5155" t="s">
        <v>972</v>
      </c>
      <c r="M5155" t="s">
        <v>1035</v>
      </c>
      <c r="P5155" s="31" t="str">
        <f t="shared" si="243"/>
        <v>Seba Homoeo Hall (Dr. Ranjid Das)</v>
      </c>
    </row>
    <row r="5156" spans="1:16" hidden="1">
      <c r="A5156" t="str">
        <f t="shared" si="241"/>
        <v>56-556</v>
      </c>
      <c r="B5156">
        <f t="shared" si="242"/>
        <v>56</v>
      </c>
      <c r="C5156">
        <v>556</v>
      </c>
      <c r="D5156" t="s">
        <v>17375</v>
      </c>
      <c r="E5156" t="s">
        <v>1121</v>
      </c>
      <c r="F5156">
        <v>14338</v>
      </c>
      <c r="G5156" t="s">
        <v>199</v>
      </c>
      <c r="H5156">
        <v>1749440594</v>
      </c>
      <c r="I5156" t="s">
        <v>988</v>
      </c>
      <c r="J5156" t="s">
        <v>274</v>
      </c>
      <c r="K5156" t="s">
        <v>133</v>
      </c>
      <c r="L5156" t="s">
        <v>1116</v>
      </c>
      <c r="M5156" t="s">
        <v>762</v>
      </c>
      <c r="P5156" s="31" t="str">
        <f t="shared" si="243"/>
        <v>Sefa Homoeo Hall (Dr. Hamidur Rahman)</v>
      </c>
    </row>
    <row r="5157" spans="1:16" hidden="1">
      <c r="A5157" t="str">
        <f t="shared" si="241"/>
        <v>57-556</v>
      </c>
      <c r="B5157">
        <f t="shared" si="242"/>
        <v>57</v>
      </c>
      <c r="C5157">
        <v>556</v>
      </c>
      <c r="D5157" t="s">
        <v>17375</v>
      </c>
      <c r="E5157" t="s">
        <v>12569</v>
      </c>
      <c r="F5157">
        <v>14349</v>
      </c>
      <c r="G5157" t="s">
        <v>12570</v>
      </c>
      <c r="H5157">
        <v>1758231559</v>
      </c>
      <c r="I5157" t="s">
        <v>131</v>
      </c>
      <c r="J5157" t="s">
        <v>132</v>
      </c>
      <c r="K5157" t="s">
        <v>138</v>
      </c>
      <c r="L5157" t="s">
        <v>12571</v>
      </c>
      <c r="M5157" t="s">
        <v>12572</v>
      </c>
      <c r="P5157" s="31" t="str">
        <f t="shared" si="243"/>
        <v>Shahin Homoeo Clinic (Md Shahin Alam)</v>
      </c>
    </row>
    <row r="5158" spans="1:16" hidden="1">
      <c r="A5158" t="str">
        <f t="shared" si="241"/>
        <v>58-556</v>
      </c>
      <c r="B5158">
        <f t="shared" si="242"/>
        <v>58</v>
      </c>
      <c r="C5158">
        <v>556</v>
      </c>
      <c r="D5158" t="s">
        <v>17375</v>
      </c>
      <c r="E5158" t="s">
        <v>1133</v>
      </c>
      <c r="F5158">
        <v>14346</v>
      </c>
      <c r="G5158" t="s">
        <v>1134</v>
      </c>
      <c r="H5158">
        <v>1761889254</v>
      </c>
      <c r="I5158" t="s">
        <v>131</v>
      </c>
      <c r="J5158" t="s">
        <v>274</v>
      </c>
      <c r="K5158" t="s">
        <v>152</v>
      </c>
      <c r="L5158" t="s">
        <v>1116</v>
      </c>
      <c r="M5158" t="s">
        <v>1135</v>
      </c>
      <c r="P5158" s="31" t="str">
        <f t="shared" si="243"/>
        <v>Shahjalala Homoeo Hall (Dr. A Jalal Ahammed)</v>
      </c>
    </row>
    <row r="5159" spans="1:16" hidden="1">
      <c r="A5159" t="str">
        <f t="shared" si="241"/>
        <v>59-556</v>
      </c>
      <c r="B5159">
        <f t="shared" si="242"/>
        <v>59</v>
      </c>
      <c r="C5159">
        <v>556</v>
      </c>
      <c r="D5159" t="s">
        <v>17375</v>
      </c>
      <c r="E5159" t="s">
        <v>15974</v>
      </c>
      <c r="F5159">
        <v>14355</v>
      </c>
      <c r="G5159" t="s">
        <v>5157</v>
      </c>
      <c r="H5159">
        <v>1711065241</v>
      </c>
      <c r="I5159" t="s">
        <v>131</v>
      </c>
      <c r="J5159" t="s">
        <v>11352</v>
      </c>
      <c r="K5159" t="s">
        <v>138</v>
      </c>
      <c r="L5159" t="s">
        <v>15975</v>
      </c>
      <c r="M5159" t="s">
        <v>11173</v>
      </c>
      <c r="P5159" s="31" t="str">
        <f t="shared" si="243"/>
        <v>Sheba Homoeo Hall (Dr Md Asfac Hossen Shohel)</v>
      </c>
    </row>
    <row r="5160" spans="1:16" hidden="1">
      <c r="A5160" t="str">
        <f t="shared" si="241"/>
        <v>60-556</v>
      </c>
      <c r="B5160">
        <f t="shared" si="242"/>
        <v>60</v>
      </c>
      <c r="C5160">
        <v>556</v>
      </c>
      <c r="D5160" t="s">
        <v>17375</v>
      </c>
      <c r="E5160" t="s">
        <v>15944</v>
      </c>
      <c r="F5160">
        <v>14357</v>
      </c>
      <c r="G5160" t="s">
        <v>17378</v>
      </c>
      <c r="H5160">
        <v>1711577406</v>
      </c>
      <c r="I5160" t="s">
        <v>15946</v>
      </c>
      <c r="J5160" t="s">
        <v>11360</v>
      </c>
      <c r="K5160" t="s">
        <v>152</v>
      </c>
      <c r="L5160" t="s">
        <v>15947</v>
      </c>
      <c r="M5160" t="s">
        <v>11173</v>
      </c>
      <c r="P5160" s="31" t="str">
        <f t="shared" si="243"/>
        <v>Shefa Chekitshaloy (Dr Hakim Sherajul Islam)</v>
      </c>
    </row>
    <row r="5161" spans="1:16" hidden="1">
      <c r="A5161" t="str">
        <f t="shared" si="241"/>
        <v>61-556</v>
      </c>
      <c r="B5161">
        <f t="shared" si="242"/>
        <v>61</v>
      </c>
      <c r="C5161">
        <v>556</v>
      </c>
      <c r="D5161" t="s">
        <v>17375</v>
      </c>
      <c r="E5161" t="s">
        <v>1108</v>
      </c>
      <c r="F5161">
        <v>14390</v>
      </c>
      <c r="G5161" t="s">
        <v>1109</v>
      </c>
      <c r="H5161">
        <v>1671629571</v>
      </c>
      <c r="I5161" t="s">
        <v>988</v>
      </c>
      <c r="J5161" t="s">
        <v>230</v>
      </c>
      <c r="K5161" t="s">
        <v>152</v>
      </c>
      <c r="L5161" t="s">
        <v>1087</v>
      </c>
      <c r="M5161" t="s">
        <v>756</v>
      </c>
      <c r="P5161" s="31" t="str">
        <f t="shared" si="243"/>
        <v>Siraji Homoeo Hall (Dr. Md. Mahiuddin)</v>
      </c>
    </row>
    <row r="5162" spans="1:16" hidden="1">
      <c r="A5162" t="str">
        <f t="shared" si="241"/>
        <v>62-556</v>
      </c>
      <c r="B5162">
        <f t="shared" si="242"/>
        <v>62</v>
      </c>
      <c r="C5162">
        <v>556</v>
      </c>
      <c r="D5162" t="s">
        <v>17375</v>
      </c>
      <c r="E5162" t="s">
        <v>1028</v>
      </c>
      <c r="F5162">
        <v>14371</v>
      </c>
      <c r="G5162" t="s">
        <v>1029</v>
      </c>
      <c r="H5162">
        <v>0</v>
      </c>
      <c r="I5162" t="s">
        <v>131</v>
      </c>
      <c r="J5162" t="s">
        <v>172</v>
      </c>
      <c r="K5162" t="s">
        <v>133</v>
      </c>
      <c r="L5162" t="s">
        <v>1027</v>
      </c>
      <c r="M5162" t="s">
        <v>1024</v>
      </c>
      <c r="P5162" s="31" t="str">
        <f t="shared" si="243"/>
        <v>Sohag Homoeo Hall (Dr. Abdul Hannan)</v>
      </c>
    </row>
    <row r="5163" spans="1:16" hidden="1">
      <c r="A5163" t="str">
        <f t="shared" si="241"/>
        <v>63-556</v>
      </c>
      <c r="B5163">
        <f t="shared" si="242"/>
        <v>63</v>
      </c>
      <c r="C5163">
        <v>556</v>
      </c>
      <c r="D5163" t="s">
        <v>17375</v>
      </c>
      <c r="E5163" t="s">
        <v>12585</v>
      </c>
      <c r="F5163">
        <v>14344</v>
      </c>
      <c r="G5163" t="s">
        <v>12586</v>
      </c>
      <c r="H5163">
        <v>1716768149</v>
      </c>
      <c r="I5163" t="s">
        <v>131</v>
      </c>
      <c r="J5163" t="s">
        <v>132</v>
      </c>
      <c r="K5163" t="s">
        <v>152</v>
      </c>
      <c r="L5163" t="s">
        <v>12587</v>
      </c>
      <c r="M5163" t="s">
        <v>12588</v>
      </c>
      <c r="N5163" t="s">
        <v>10820</v>
      </c>
      <c r="O5163" t="s">
        <v>10823</v>
      </c>
      <c r="P5163" s="31" t="str">
        <f t="shared" si="243"/>
        <v>The National Homeo Hall (Maulana Ishaq Miyan)</v>
      </c>
    </row>
    <row r="5164" spans="1:16" hidden="1">
      <c r="A5164" t="str">
        <f t="shared" si="241"/>
        <v>1-557</v>
      </c>
      <c r="B5164">
        <f t="shared" si="242"/>
        <v>1</v>
      </c>
      <c r="C5164">
        <v>557</v>
      </c>
      <c r="D5164" t="s">
        <v>17392</v>
      </c>
      <c r="E5164" t="s">
        <v>1505</v>
      </c>
      <c r="F5164">
        <v>14639</v>
      </c>
      <c r="G5164" t="s">
        <v>1506</v>
      </c>
      <c r="H5164">
        <v>1712054015</v>
      </c>
      <c r="I5164" t="s">
        <v>1311</v>
      </c>
      <c r="J5164" t="s">
        <v>132</v>
      </c>
      <c r="K5164" t="s">
        <v>133</v>
      </c>
      <c r="L5164" t="s">
        <v>1507</v>
      </c>
      <c r="M5164" t="s">
        <v>1500</v>
      </c>
      <c r="N5164" t="s">
        <v>10441</v>
      </c>
      <c r="O5164" t="s">
        <v>10442</v>
      </c>
      <c r="P5164" s="31" t="str">
        <f t="shared" si="243"/>
        <v>Abed Homeo Hall (Dr. Md. Moniruzzaman Habib)</v>
      </c>
    </row>
    <row r="5165" spans="1:16" hidden="1">
      <c r="A5165" t="str">
        <f t="shared" si="241"/>
        <v>2-557</v>
      </c>
      <c r="B5165">
        <f t="shared" si="242"/>
        <v>2</v>
      </c>
      <c r="C5165">
        <v>557</v>
      </c>
      <c r="D5165" t="s">
        <v>17392</v>
      </c>
      <c r="E5165" t="s">
        <v>1520</v>
      </c>
      <c r="F5165">
        <v>14631</v>
      </c>
      <c r="G5165" t="s">
        <v>1521</v>
      </c>
      <c r="H5165">
        <v>1913578081</v>
      </c>
      <c r="I5165" t="s">
        <v>1311</v>
      </c>
      <c r="J5165" t="s">
        <v>172</v>
      </c>
      <c r="K5165">
        <v>0</v>
      </c>
      <c r="L5165" t="s">
        <v>1518</v>
      </c>
      <c r="M5165" t="s">
        <v>1522</v>
      </c>
      <c r="P5165" s="31" t="str">
        <f t="shared" si="243"/>
        <v>Akandho Homeo Hall (Dr. Sabbir Rahman)</v>
      </c>
    </row>
    <row r="5166" spans="1:16" hidden="1">
      <c r="A5166" t="str">
        <f t="shared" si="241"/>
        <v>3-557</v>
      </c>
      <c r="B5166">
        <f t="shared" si="242"/>
        <v>3</v>
      </c>
      <c r="C5166">
        <v>557</v>
      </c>
      <c r="D5166" t="s">
        <v>17392</v>
      </c>
      <c r="E5166" t="s">
        <v>1484</v>
      </c>
      <c r="F5166">
        <v>14640</v>
      </c>
      <c r="G5166" t="s">
        <v>1485</v>
      </c>
      <c r="H5166">
        <v>1933958541</v>
      </c>
      <c r="I5166" t="s">
        <v>1311</v>
      </c>
      <c r="J5166" t="s">
        <v>132</v>
      </c>
      <c r="K5166" t="s">
        <v>133</v>
      </c>
      <c r="L5166" t="s">
        <v>1359</v>
      </c>
      <c r="M5166" t="s">
        <v>17406</v>
      </c>
      <c r="P5166" s="31" t="str">
        <f t="shared" si="243"/>
        <v>Akando Homeo Hall (Md. Chan Mia)</v>
      </c>
    </row>
    <row r="5167" spans="1:16" hidden="1">
      <c r="A5167" t="str">
        <f t="shared" si="241"/>
        <v>4-557</v>
      </c>
      <c r="B5167">
        <f t="shared" si="242"/>
        <v>4</v>
      </c>
      <c r="C5167">
        <v>557</v>
      </c>
      <c r="D5167" t="s">
        <v>17392</v>
      </c>
      <c r="E5167" t="s">
        <v>1580</v>
      </c>
      <c r="F5167">
        <v>14656</v>
      </c>
      <c r="G5167" t="s">
        <v>1581</v>
      </c>
      <c r="H5167">
        <v>1925574057</v>
      </c>
      <c r="I5167" t="s">
        <v>1311</v>
      </c>
      <c r="J5167" t="s">
        <v>397</v>
      </c>
      <c r="K5167" t="s">
        <v>133</v>
      </c>
      <c r="L5167" t="s">
        <v>1582</v>
      </c>
      <c r="M5167" t="s">
        <v>1583</v>
      </c>
      <c r="P5167" s="31" t="str">
        <f t="shared" si="243"/>
        <v>Allar Dah Homoeo Halll (Dr. Md. Kurban Ali)</v>
      </c>
    </row>
    <row r="5168" spans="1:16" hidden="1">
      <c r="A5168" t="str">
        <f t="shared" si="241"/>
        <v>5-557</v>
      </c>
      <c r="B5168">
        <f t="shared" si="242"/>
        <v>5</v>
      </c>
      <c r="C5168">
        <v>557</v>
      </c>
      <c r="D5168" t="s">
        <v>17392</v>
      </c>
      <c r="E5168" t="s">
        <v>1606</v>
      </c>
      <c r="F5168">
        <v>14596</v>
      </c>
      <c r="G5168" t="s">
        <v>1607</v>
      </c>
      <c r="H5168">
        <v>1716913757</v>
      </c>
      <c r="I5168" t="s">
        <v>1540</v>
      </c>
      <c r="J5168" t="s">
        <v>230</v>
      </c>
      <c r="K5168" t="s">
        <v>152</v>
      </c>
      <c r="L5168" t="s">
        <v>1582</v>
      </c>
      <c r="M5168" t="s">
        <v>18919</v>
      </c>
      <c r="P5168" s="31" t="str">
        <f t="shared" si="243"/>
        <v>All-Hera Homeo Heath Care (Dr. Atikul Islam (Atik))</v>
      </c>
    </row>
    <row r="5169" spans="1:16" hidden="1">
      <c r="A5169" t="str">
        <f t="shared" si="241"/>
        <v>6-557</v>
      </c>
      <c r="B5169">
        <f t="shared" si="242"/>
        <v>6</v>
      </c>
      <c r="C5169">
        <v>557</v>
      </c>
      <c r="D5169" t="s">
        <v>17392</v>
      </c>
      <c r="E5169" t="s">
        <v>1677</v>
      </c>
      <c r="F5169">
        <v>14624</v>
      </c>
      <c r="G5169" t="s">
        <v>380</v>
      </c>
      <c r="H5169">
        <v>1719927126</v>
      </c>
      <c r="I5169" t="s">
        <v>1311</v>
      </c>
      <c r="J5169" t="s">
        <v>306</v>
      </c>
      <c r="K5169" t="s">
        <v>138</v>
      </c>
      <c r="L5169" t="s">
        <v>349</v>
      </c>
      <c r="M5169" t="s">
        <v>1678</v>
      </c>
      <c r="P5169" s="31" t="str">
        <f t="shared" si="243"/>
        <v>Amin Homoeo Hall (Dr. A.K.M Ruhul Amin)</v>
      </c>
    </row>
    <row r="5170" spans="1:16" hidden="1">
      <c r="A5170" t="str">
        <f t="shared" si="241"/>
        <v>7-557</v>
      </c>
      <c r="B5170">
        <f t="shared" si="242"/>
        <v>7</v>
      </c>
      <c r="C5170">
        <v>557</v>
      </c>
      <c r="D5170" t="s">
        <v>17392</v>
      </c>
      <c r="E5170" t="s">
        <v>1496</v>
      </c>
      <c r="F5170">
        <v>14645</v>
      </c>
      <c r="G5170" t="s">
        <v>1497</v>
      </c>
      <c r="H5170">
        <v>1718075525</v>
      </c>
      <c r="I5170" t="s">
        <v>1311</v>
      </c>
      <c r="J5170" t="s">
        <v>132</v>
      </c>
      <c r="K5170" t="s">
        <v>133</v>
      </c>
      <c r="L5170" t="s">
        <v>1492</v>
      </c>
      <c r="M5170" t="s">
        <v>1493</v>
      </c>
      <c r="P5170" s="31" t="str">
        <f t="shared" si="243"/>
        <v>Anima Homeo Hall (Dr. Tapas Sarkar)</v>
      </c>
    </row>
    <row r="5171" spans="1:16" hidden="1">
      <c r="A5171" t="str">
        <f t="shared" si="241"/>
        <v>8-557</v>
      </c>
      <c r="B5171">
        <f t="shared" si="242"/>
        <v>8</v>
      </c>
      <c r="C5171">
        <v>557</v>
      </c>
      <c r="D5171" t="s">
        <v>17392</v>
      </c>
      <c r="E5171" t="s">
        <v>1512</v>
      </c>
      <c r="F5171">
        <v>14628</v>
      </c>
      <c r="G5171" t="s">
        <v>1513</v>
      </c>
      <c r="H5171">
        <v>1712625271</v>
      </c>
      <c r="I5171" t="s">
        <v>1311</v>
      </c>
      <c r="J5171" t="s">
        <v>132</v>
      </c>
      <c r="K5171" t="s">
        <v>133</v>
      </c>
      <c r="L5171" t="s">
        <v>1507</v>
      </c>
      <c r="M5171" t="s">
        <v>1500</v>
      </c>
      <c r="P5171" s="31" t="str">
        <f t="shared" si="243"/>
        <v>Annando Homeo Hall (Dr. Arobindroh)</v>
      </c>
    </row>
    <row r="5172" spans="1:16" hidden="1">
      <c r="A5172" t="str">
        <f t="shared" si="241"/>
        <v>9-557</v>
      </c>
      <c r="B5172">
        <f t="shared" si="242"/>
        <v>9</v>
      </c>
      <c r="C5172">
        <v>557</v>
      </c>
      <c r="D5172" t="s">
        <v>17392</v>
      </c>
      <c r="E5172" t="s">
        <v>1627</v>
      </c>
      <c r="F5172">
        <v>14590</v>
      </c>
      <c r="G5172" t="s">
        <v>1628</v>
      </c>
      <c r="H5172">
        <v>1721528980</v>
      </c>
      <c r="I5172" t="s">
        <v>1311</v>
      </c>
      <c r="J5172" t="s">
        <v>274</v>
      </c>
      <c r="K5172" t="s">
        <v>133</v>
      </c>
      <c r="L5172" t="s">
        <v>1582</v>
      </c>
      <c r="M5172" t="s">
        <v>1629</v>
      </c>
      <c r="P5172" s="31" t="str">
        <f t="shared" si="243"/>
        <v>Azad (Badol) Homeo Hall (Dr. Md. Abdur Razzak)</v>
      </c>
    </row>
    <row r="5173" spans="1:16" hidden="1">
      <c r="A5173" t="str">
        <f t="shared" si="241"/>
        <v>10-557</v>
      </c>
      <c r="B5173">
        <f t="shared" si="242"/>
        <v>10</v>
      </c>
      <c r="C5173">
        <v>557</v>
      </c>
      <c r="D5173" t="s">
        <v>17392</v>
      </c>
      <c r="E5173" t="s">
        <v>1637</v>
      </c>
      <c r="F5173">
        <v>14583</v>
      </c>
      <c r="G5173" t="s">
        <v>1638</v>
      </c>
      <c r="H5173">
        <v>1715561857</v>
      </c>
      <c r="I5173" t="s">
        <v>1311</v>
      </c>
      <c r="J5173" t="s">
        <v>274</v>
      </c>
      <c r="K5173" t="s">
        <v>133</v>
      </c>
      <c r="L5173" t="s">
        <v>1632</v>
      </c>
      <c r="M5173" t="s">
        <v>1636</v>
      </c>
      <c r="P5173" s="31" t="str">
        <f t="shared" si="243"/>
        <v>Azam Homeo Hall (Dr. Md. Nazrul Islam Azam)</v>
      </c>
    </row>
    <row r="5174" spans="1:16" hidden="1">
      <c r="A5174" t="str">
        <f t="shared" si="241"/>
        <v>11-557</v>
      </c>
      <c r="B5174">
        <f t="shared" si="242"/>
        <v>11</v>
      </c>
      <c r="C5174">
        <v>557</v>
      </c>
      <c r="D5174" t="s">
        <v>17392</v>
      </c>
      <c r="E5174" t="s">
        <v>1523</v>
      </c>
      <c r="F5174">
        <v>14632</v>
      </c>
      <c r="G5174" t="s">
        <v>1524</v>
      </c>
      <c r="H5174">
        <v>1727275727</v>
      </c>
      <c r="I5174" t="s">
        <v>1311</v>
      </c>
      <c r="J5174" t="s">
        <v>172</v>
      </c>
      <c r="K5174">
        <v>0</v>
      </c>
      <c r="L5174" t="s">
        <v>1518</v>
      </c>
      <c r="M5174" t="s">
        <v>1522</v>
      </c>
      <c r="P5174" s="31" t="str">
        <f t="shared" si="243"/>
        <v>Badal Homeo Hall (Dr. Usif Khan)</v>
      </c>
    </row>
    <row r="5175" spans="1:16" hidden="1">
      <c r="A5175" t="str">
        <f t="shared" si="241"/>
        <v>12-557</v>
      </c>
      <c r="B5175">
        <f t="shared" si="242"/>
        <v>12</v>
      </c>
      <c r="C5175">
        <v>557</v>
      </c>
      <c r="D5175" t="s">
        <v>17392</v>
      </c>
      <c r="E5175" t="s">
        <v>1398</v>
      </c>
      <c r="F5175">
        <v>14651</v>
      </c>
      <c r="G5175" t="s">
        <v>1567</v>
      </c>
      <c r="H5175">
        <v>1711788440</v>
      </c>
      <c r="I5175" t="s">
        <v>17407</v>
      </c>
      <c r="J5175" t="s">
        <v>397</v>
      </c>
      <c r="K5175" t="s">
        <v>133</v>
      </c>
      <c r="L5175" t="s">
        <v>1359</v>
      </c>
      <c r="M5175" t="s">
        <v>1566</v>
      </c>
      <c r="P5175" s="31" t="str">
        <f t="shared" si="243"/>
        <v>Bangladesh Homeo Hall (Dr. Aminul Islam)</v>
      </c>
    </row>
    <row r="5176" spans="1:16" hidden="1">
      <c r="A5176" t="str">
        <f t="shared" si="241"/>
        <v>13-557</v>
      </c>
      <c r="B5176">
        <f t="shared" si="242"/>
        <v>13</v>
      </c>
      <c r="C5176">
        <v>557</v>
      </c>
      <c r="D5176" t="s">
        <v>17392</v>
      </c>
      <c r="E5176" t="s">
        <v>1575</v>
      </c>
      <c r="F5176">
        <v>14654</v>
      </c>
      <c r="G5176" t="s">
        <v>1576</v>
      </c>
      <c r="H5176">
        <v>1713699925</v>
      </c>
      <c r="I5176" t="s">
        <v>1311</v>
      </c>
      <c r="J5176" t="s">
        <v>397</v>
      </c>
      <c r="K5176" t="s">
        <v>133</v>
      </c>
      <c r="L5176" t="s">
        <v>1359</v>
      </c>
      <c r="M5176" t="s">
        <v>1577</v>
      </c>
      <c r="P5176" s="31" t="str">
        <f t="shared" si="243"/>
        <v>Bappy Homeo Hall (Dr. Md. Zillur Rahman)</v>
      </c>
    </row>
    <row r="5177" spans="1:16" hidden="1">
      <c r="A5177" t="str">
        <f t="shared" si="241"/>
        <v>14-557</v>
      </c>
      <c r="B5177">
        <f t="shared" si="242"/>
        <v>14</v>
      </c>
      <c r="C5177">
        <v>557</v>
      </c>
      <c r="D5177" t="s">
        <v>17392</v>
      </c>
      <c r="E5177" t="s">
        <v>1501</v>
      </c>
      <c r="F5177">
        <v>14647</v>
      </c>
      <c r="G5177" t="s">
        <v>1502</v>
      </c>
      <c r="H5177">
        <v>1718533179</v>
      </c>
      <c r="I5177" t="s">
        <v>1311</v>
      </c>
      <c r="J5177" t="s">
        <v>132</v>
      </c>
      <c r="K5177" t="s">
        <v>133</v>
      </c>
      <c r="L5177" t="s">
        <v>1492</v>
      </c>
      <c r="M5177" t="s">
        <v>1500</v>
      </c>
      <c r="P5177" s="31" t="str">
        <f t="shared" si="243"/>
        <v>Be-Islam Homeo Hall (Dr. Md. Hafizur Rahman)</v>
      </c>
    </row>
    <row r="5178" spans="1:16" hidden="1">
      <c r="A5178" t="str">
        <f t="shared" si="241"/>
        <v>15-557</v>
      </c>
      <c r="B5178">
        <f t="shared" si="242"/>
        <v>15</v>
      </c>
      <c r="C5178">
        <v>557</v>
      </c>
      <c r="D5178" t="s">
        <v>17392</v>
      </c>
      <c r="E5178" t="s">
        <v>1641</v>
      </c>
      <c r="F5178">
        <v>14585</v>
      </c>
      <c r="G5178" t="s">
        <v>1642</v>
      </c>
      <c r="H5178">
        <v>1724892953</v>
      </c>
      <c r="I5178" t="s">
        <v>1311</v>
      </c>
      <c r="J5178" t="s">
        <v>274</v>
      </c>
      <c r="K5178" t="s">
        <v>133</v>
      </c>
      <c r="L5178" t="s">
        <v>1632</v>
      </c>
      <c r="M5178" t="s">
        <v>1643</v>
      </c>
      <c r="P5178" s="31" t="str">
        <f t="shared" si="243"/>
        <v>Biddut Homeo Hall (Dr. Mowlobi Abdus Salam)</v>
      </c>
    </row>
    <row r="5179" spans="1:16" hidden="1">
      <c r="A5179" t="str">
        <f t="shared" si="241"/>
        <v>16-557</v>
      </c>
      <c r="B5179">
        <f t="shared" si="242"/>
        <v>16</v>
      </c>
      <c r="C5179">
        <v>557</v>
      </c>
      <c r="D5179" t="s">
        <v>17392</v>
      </c>
      <c r="E5179" t="s">
        <v>1584</v>
      </c>
      <c r="F5179">
        <v>14657</v>
      </c>
      <c r="G5179" t="s">
        <v>1585</v>
      </c>
      <c r="H5179">
        <v>1720470851</v>
      </c>
      <c r="I5179" t="s">
        <v>1311</v>
      </c>
      <c r="J5179" t="s">
        <v>397</v>
      </c>
      <c r="K5179" t="s">
        <v>152</v>
      </c>
      <c r="L5179" t="s">
        <v>1582</v>
      </c>
      <c r="M5179" t="s">
        <v>1586</v>
      </c>
      <c r="P5179" s="31" t="str">
        <f t="shared" si="243"/>
        <v>Chandona Homoeo Farmesi (Dr. Arun Kumar Sharkar)</v>
      </c>
    </row>
    <row r="5180" spans="1:16" hidden="1">
      <c r="A5180" t="str">
        <f t="shared" si="241"/>
        <v>17-557</v>
      </c>
      <c r="B5180">
        <f t="shared" si="242"/>
        <v>17</v>
      </c>
      <c r="C5180">
        <v>557</v>
      </c>
      <c r="D5180" t="s">
        <v>17392</v>
      </c>
      <c r="E5180" t="s">
        <v>1568</v>
      </c>
      <c r="F5180">
        <v>14652</v>
      </c>
      <c r="G5180" t="s">
        <v>1569</v>
      </c>
      <c r="H5180">
        <v>1721404504</v>
      </c>
      <c r="I5180" t="s">
        <v>1311</v>
      </c>
      <c r="J5180" t="s">
        <v>397</v>
      </c>
      <c r="K5180" t="s">
        <v>152</v>
      </c>
      <c r="L5180" t="s">
        <v>1359</v>
      </c>
      <c r="M5180" t="s">
        <v>1571</v>
      </c>
      <c r="P5180" s="31" t="str">
        <f t="shared" si="243"/>
        <v>Darus-Salam Homeo Hall (Dr. Asaduzzaman)</v>
      </c>
    </row>
    <row r="5181" spans="1:16" hidden="1">
      <c r="A5181" t="str">
        <f t="shared" si="241"/>
        <v>18-557</v>
      </c>
      <c r="B5181">
        <f t="shared" si="242"/>
        <v>18</v>
      </c>
      <c r="C5181">
        <v>557</v>
      </c>
      <c r="D5181" t="s">
        <v>17392</v>
      </c>
      <c r="E5181" t="s">
        <v>1611</v>
      </c>
      <c r="F5181">
        <v>14598</v>
      </c>
      <c r="G5181" t="s">
        <v>1569</v>
      </c>
      <c r="H5181">
        <v>1721404504</v>
      </c>
      <c r="I5181" t="s">
        <v>1311</v>
      </c>
      <c r="J5181" t="s">
        <v>230</v>
      </c>
      <c r="K5181" t="s">
        <v>152</v>
      </c>
      <c r="L5181" t="s">
        <v>1582</v>
      </c>
      <c r="M5181" t="s">
        <v>1610</v>
      </c>
      <c r="N5181" t="s">
        <v>1934</v>
      </c>
      <c r="P5181" s="31" t="str">
        <f t="shared" si="243"/>
        <v>Darus-Salam Homeo Hall (Dr. Md. Asaduzzaman)</v>
      </c>
    </row>
    <row r="5182" spans="1:16" hidden="1">
      <c r="A5182" t="str">
        <f t="shared" si="241"/>
        <v>19-557</v>
      </c>
      <c r="B5182">
        <f t="shared" si="242"/>
        <v>19</v>
      </c>
      <c r="C5182">
        <v>557</v>
      </c>
      <c r="D5182" t="s">
        <v>17392</v>
      </c>
      <c r="E5182" t="s">
        <v>1561</v>
      </c>
      <c r="F5182">
        <v>14661</v>
      </c>
      <c r="G5182" t="s">
        <v>1562</v>
      </c>
      <c r="H5182">
        <v>1718486232</v>
      </c>
      <c r="I5182" t="s">
        <v>17407</v>
      </c>
      <c r="J5182" t="s">
        <v>397</v>
      </c>
      <c r="K5182" t="s">
        <v>138</v>
      </c>
      <c r="L5182" t="s">
        <v>1359</v>
      </c>
      <c r="M5182" t="s">
        <v>1553</v>
      </c>
      <c r="P5182" s="31" t="str">
        <f t="shared" si="243"/>
        <v>Desh Homeo Hall (Dr. Md. Lothfor Rahman)</v>
      </c>
    </row>
    <row r="5183" spans="1:16" hidden="1">
      <c r="A5183" t="str">
        <f t="shared" si="241"/>
        <v>20-557</v>
      </c>
      <c r="B5183">
        <f t="shared" si="242"/>
        <v>20</v>
      </c>
      <c r="C5183">
        <v>557</v>
      </c>
      <c r="D5183" t="s">
        <v>17392</v>
      </c>
      <c r="E5183" t="s">
        <v>1609</v>
      </c>
      <c r="F5183">
        <v>14597</v>
      </c>
      <c r="G5183" t="s">
        <v>1562</v>
      </c>
      <c r="H5183">
        <v>1718486232</v>
      </c>
      <c r="I5183" t="s">
        <v>1311</v>
      </c>
      <c r="J5183" t="s">
        <v>230</v>
      </c>
      <c r="K5183" t="s">
        <v>152</v>
      </c>
      <c r="L5183" t="s">
        <v>1582</v>
      </c>
      <c r="M5183" t="s">
        <v>1610</v>
      </c>
      <c r="P5183" s="31" t="str">
        <f t="shared" si="243"/>
        <v>Desh Homeo Hall (Dr. Md. Lutfor Rahman)</v>
      </c>
    </row>
    <row r="5184" spans="1:16" hidden="1">
      <c r="A5184" t="str">
        <f t="shared" si="241"/>
        <v>21-557</v>
      </c>
      <c r="B5184">
        <f t="shared" si="242"/>
        <v>21</v>
      </c>
      <c r="C5184">
        <v>557</v>
      </c>
      <c r="D5184" t="s">
        <v>17392</v>
      </c>
      <c r="E5184" t="s">
        <v>1544</v>
      </c>
      <c r="F5184">
        <v>14666</v>
      </c>
      <c r="G5184" t="s">
        <v>1545</v>
      </c>
      <c r="H5184">
        <v>176095546</v>
      </c>
      <c r="I5184" t="s">
        <v>1540</v>
      </c>
      <c r="J5184" t="s">
        <v>172</v>
      </c>
      <c r="K5184" t="s">
        <v>133</v>
      </c>
      <c r="L5184" t="s">
        <v>1518</v>
      </c>
      <c r="M5184" t="s">
        <v>1541</v>
      </c>
      <c r="P5184" s="31" t="str">
        <f t="shared" si="243"/>
        <v>Faeth Homeo Hall (Dr. Hasan Ibni Motin)</v>
      </c>
    </row>
    <row r="5185" spans="1:16" hidden="1">
      <c r="A5185" t="str">
        <f t="shared" si="241"/>
        <v>22-557</v>
      </c>
      <c r="B5185">
        <f t="shared" si="242"/>
        <v>22</v>
      </c>
      <c r="C5185">
        <v>557</v>
      </c>
      <c r="D5185" t="s">
        <v>17392</v>
      </c>
      <c r="E5185" t="s">
        <v>1490</v>
      </c>
      <c r="F5185">
        <v>14643</v>
      </c>
      <c r="G5185" t="s">
        <v>1491</v>
      </c>
      <c r="H5185">
        <v>1717625824</v>
      </c>
      <c r="I5185" t="s">
        <v>1311</v>
      </c>
      <c r="J5185" t="s">
        <v>132</v>
      </c>
      <c r="K5185" t="s">
        <v>133</v>
      </c>
      <c r="L5185" t="s">
        <v>1492</v>
      </c>
      <c r="M5185" t="s">
        <v>1493</v>
      </c>
      <c r="P5185" s="31" t="str">
        <f t="shared" si="243"/>
        <v>Friends Homeo Hall (Dr. M.H.R Marchant)</v>
      </c>
    </row>
    <row r="5186" spans="1:16" hidden="1">
      <c r="A5186" t="str">
        <f t="shared" ref="A5186:A5249" si="244">B5186&amp;"-"&amp;C5186</f>
        <v>23-557</v>
      </c>
      <c r="B5186">
        <f t="shared" ref="B5186:B5249" si="245">IF(C5186=C5185,B5185+1,1)</f>
        <v>23</v>
      </c>
      <c r="C5186">
        <v>557</v>
      </c>
      <c r="D5186" t="s">
        <v>17392</v>
      </c>
      <c r="E5186" t="s">
        <v>1630</v>
      </c>
      <c r="F5186">
        <v>14581</v>
      </c>
      <c r="G5186" t="s">
        <v>1631</v>
      </c>
      <c r="H5186">
        <v>1711383855</v>
      </c>
      <c r="I5186" t="s">
        <v>1311</v>
      </c>
      <c r="J5186" t="s">
        <v>274</v>
      </c>
      <c r="K5186" t="s">
        <v>138</v>
      </c>
      <c r="L5186" t="s">
        <v>1632</v>
      </c>
      <c r="M5186" t="s">
        <v>1633</v>
      </c>
      <c r="P5186" s="31" t="str">
        <f t="shared" ref="P5186:P5249" si="246">PROPER(G5186&amp;" ("&amp;E5186&amp;")")</f>
        <v>Habib Homeo Hall (Dr. Md. Mahabubur Rahman)</v>
      </c>
    </row>
    <row r="5187" spans="1:16" hidden="1">
      <c r="A5187" t="str">
        <f t="shared" si="244"/>
        <v>24-557</v>
      </c>
      <c r="B5187">
        <f t="shared" si="245"/>
        <v>24</v>
      </c>
      <c r="C5187">
        <v>557</v>
      </c>
      <c r="D5187" t="s">
        <v>17392</v>
      </c>
      <c r="E5187" t="s">
        <v>1703</v>
      </c>
      <c r="F5187">
        <v>14612</v>
      </c>
      <c r="G5187" t="s">
        <v>1704</v>
      </c>
      <c r="H5187">
        <v>1770389335</v>
      </c>
      <c r="I5187">
        <v>0</v>
      </c>
      <c r="J5187" t="s">
        <v>306</v>
      </c>
      <c r="K5187" t="s">
        <v>152</v>
      </c>
      <c r="L5187" t="s">
        <v>1693</v>
      </c>
      <c r="M5187" t="s">
        <v>1705</v>
      </c>
      <c r="P5187" s="31" t="str">
        <f t="shared" si="246"/>
        <v>Habibullah Homeo Hall (Dr. Md. Habibullah)</v>
      </c>
    </row>
    <row r="5188" spans="1:16" hidden="1">
      <c r="A5188" t="str">
        <f t="shared" si="244"/>
        <v>25-557</v>
      </c>
      <c r="B5188">
        <f t="shared" si="245"/>
        <v>25</v>
      </c>
      <c r="C5188">
        <v>557</v>
      </c>
      <c r="D5188" t="s">
        <v>17392</v>
      </c>
      <c r="E5188" t="s">
        <v>1514</v>
      </c>
      <c r="F5188">
        <v>14629</v>
      </c>
      <c r="G5188" t="s">
        <v>1515</v>
      </c>
      <c r="H5188">
        <v>1718524121</v>
      </c>
      <c r="I5188" t="s">
        <v>1311</v>
      </c>
      <c r="J5188" t="s">
        <v>132</v>
      </c>
      <c r="K5188" t="s">
        <v>133</v>
      </c>
      <c r="L5188" t="s">
        <v>1507</v>
      </c>
      <c r="M5188" t="s">
        <v>1500</v>
      </c>
      <c r="P5188" s="31" t="str">
        <f t="shared" si="246"/>
        <v>Heniman Homeo Pharmacy (Dr. Sultan Mahmud)</v>
      </c>
    </row>
    <row r="5189" spans="1:16" hidden="1">
      <c r="A5189" t="str">
        <f t="shared" si="244"/>
        <v>26-557</v>
      </c>
      <c r="B5189">
        <f t="shared" si="245"/>
        <v>26</v>
      </c>
      <c r="C5189">
        <v>557</v>
      </c>
      <c r="D5189" t="s">
        <v>17392</v>
      </c>
      <c r="E5189" t="s">
        <v>1617</v>
      </c>
      <c r="F5189">
        <v>14601</v>
      </c>
      <c r="G5189" t="s">
        <v>1618</v>
      </c>
      <c r="H5189">
        <v>1734684129</v>
      </c>
      <c r="I5189" t="s">
        <v>1540</v>
      </c>
      <c r="J5189" t="s">
        <v>230</v>
      </c>
      <c r="K5189" t="s">
        <v>152</v>
      </c>
      <c r="L5189" t="s">
        <v>1518</v>
      </c>
      <c r="M5189" t="s">
        <v>17399</v>
      </c>
      <c r="P5189" s="31" t="str">
        <f t="shared" si="246"/>
        <v>Homeo Santi Niketon (Dr. A.T.M Saruar Jahan)</v>
      </c>
    </row>
    <row r="5190" spans="1:16" hidden="1">
      <c r="A5190" t="str">
        <f t="shared" si="244"/>
        <v>27-557</v>
      </c>
      <c r="B5190">
        <f t="shared" si="245"/>
        <v>27</v>
      </c>
      <c r="C5190">
        <v>557</v>
      </c>
      <c r="D5190" t="s">
        <v>17392</v>
      </c>
      <c r="E5190" t="s">
        <v>1516</v>
      </c>
      <c r="F5190">
        <v>14630</v>
      </c>
      <c r="G5190" t="s">
        <v>1517</v>
      </c>
      <c r="H5190">
        <v>1734684129</v>
      </c>
      <c r="I5190" t="s">
        <v>1311</v>
      </c>
      <c r="J5190" t="s">
        <v>172</v>
      </c>
      <c r="K5190">
        <v>0</v>
      </c>
      <c r="L5190" t="s">
        <v>1518</v>
      </c>
      <c r="M5190" t="s">
        <v>1519</v>
      </c>
      <c r="P5190" s="31" t="str">
        <f t="shared" si="246"/>
        <v>Homeo Shanti Niketon (Dr. A.T.M Sarawar Jahan)</v>
      </c>
    </row>
    <row r="5191" spans="1:16" hidden="1">
      <c r="A5191" t="str">
        <f t="shared" si="244"/>
        <v>28-557</v>
      </c>
      <c r="B5191">
        <f t="shared" si="245"/>
        <v>28</v>
      </c>
      <c r="C5191">
        <v>557</v>
      </c>
      <c r="D5191" t="s">
        <v>17392</v>
      </c>
      <c r="E5191" t="s">
        <v>1275</v>
      </c>
      <c r="F5191">
        <v>14669</v>
      </c>
      <c r="G5191" t="s">
        <v>1550</v>
      </c>
      <c r="H5191">
        <v>1728045816</v>
      </c>
      <c r="I5191" t="s">
        <v>1540</v>
      </c>
      <c r="J5191" t="s">
        <v>172</v>
      </c>
      <c r="K5191" t="s">
        <v>133</v>
      </c>
      <c r="L5191" t="s">
        <v>1518</v>
      </c>
      <c r="M5191" t="s">
        <v>1541</v>
      </c>
      <c r="P5191" s="31" t="str">
        <f t="shared" si="246"/>
        <v>Islamia Hoemo Hall (Dr. Abul Hossain)</v>
      </c>
    </row>
    <row r="5192" spans="1:16" hidden="1">
      <c r="A5192" t="str">
        <f t="shared" si="244"/>
        <v>29-557</v>
      </c>
      <c r="B5192">
        <f t="shared" si="245"/>
        <v>29</v>
      </c>
      <c r="C5192">
        <v>557</v>
      </c>
      <c r="D5192" t="s">
        <v>17392</v>
      </c>
      <c r="E5192" t="s">
        <v>1532</v>
      </c>
      <c r="F5192">
        <v>14636</v>
      </c>
      <c r="G5192" t="s">
        <v>1533</v>
      </c>
      <c r="H5192">
        <v>1758329992</v>
      </c>
      <c r="I5192" t="s">
        <v>1311</v>
      </c>
      <c r="J5192" t="s">
        <v>172</v>
      </c>
      <c r="K5192">
        <v>0</v>
      </c>
      <c r="L5192" t="s">
        <v>1518</v>
      </c>
      <c r="M5192" t="s">
        <v>1531</v>
      </c>
      <c r="P5192" s="31" t="str">
        <f t="shared" si="246"/>
        <v>Jamjam Homoeo Hall (Dr. Nazmul Hossain)</v>
      </c>
    </row>
    <row r="5193" spans="1:16" hidden="1">
      <c r="A5193" t="str">
        <f t="shared" si="244"/>
        <v>30-557</v>
      </c>
      <c r="B5193">
        <f t="shared" si="245"/>
        <v>30</v>
      </c>
      <c r="C5193">
        <v>557</v>
      </c>
      <c r="D5193" t="s">
        <v>17392</v>
      </c>
      <c r="E5193" t="s">
        <v>1498</v>
      </c>
      <c r="F5193">
        <v>14646</v>
      </c>
      <c r="G5193" t="s">
        <v>1499</v>
      </c>
      <c r="H5193">
        <v>1756568987</v>
      </c>
      <c r="I5193" t="s">
        <v>1311</v>
      </c>
      <c r="J5193" t="s">
        <v>132</v>
      </c>
      <c r="K5193" t="s">
        <v>133</v>
      </c>
      <c r="L5193" t="s">
        <v>1492</v>
      </c>
      <c r="M5193" t="s">
        <v>1500</v>
      </c>
      <c r="P5193" s="31" t="str">
        <f t="shared" si="246"/>
        <v>Janani Homeo Hall (Dr. Shamima Monowar)</v>
      </c>
    </row>
    <row r="5194" spans="1:16" hidden="1">
      <c r="A5194" t="str">
        <f t="shared" si="244"/>
        <v>31-557</v>
      </c>
      <c r="B5194">
        <f t="shared" si="245"/>
        <v>31</v>
      </c>
      <c r="C5194">
        <v>557</v>
      </c>
      <c r="D5194" t="s">
        <v>17392</v>
      </c>
      <c r="E5194" t="s">
        <v>1539</v>
      </c>
      <c r="F5194">
        <v>14664</v>
      </c>
      <c r="G5194" t="s">
        <v>1499</v>
      </c>
      <c r="H5194">
        <v>1714928951</v>
      </c>
      <c r="I5194" t="s">
        <v>1540</v>
      </c>
      <c r="J5194" t="s">
        <v>172</v>
      </c>
      <c r="K5194" t="s">
        <v>133</v>
      </c>
      <c r="L5194" t="s">
        <v>1518</v>
      </c>
      <c r="M5194" t="s">
        <v>1541</v>
      </c>
      <c r="P5194" s="31" t="str">
        <f t="shared" si="246"/>
        <v>Janani Homeo Hall (Dr. Asraful Alam Apple)</v>
      </c>
    </row>
    <row r="5195" spans="1:16" hidden="1">
      <c r="A5195" t="str">
        <f t="shared" si="244"/>
        <v>32-557</v>
      </c>
      <c r="B5195">
        <f t="shared" si="245"/>
        <v>32</v>
      </c>
      <c r="C5195">
        <v>557</v>
      </c>
      <c r="D5195" t="s">
        <v>17392</v>
      </c>
      <c r="E5195" t="s">
        <v>1621</v>
      </c>
      <c r="F5195">
        <v>14592</v>
      </c>
      <c r="G5195" t="s">
        <v>1622</v>
      </c>
      <c r="H5195">
        <v>1714928951</v>
      </c>
      <c r="I5195" t="s">
        <v>1540</v>
      </c>
      <c r="J5195" t="s">
        <v>230</v>
      </c>
      <c r="K5195" t="s">
        <v>138</v>
      </c>
      <c r="L5195" t="s">
        <v>1518</v>
      </c>
      <c r="M5195" t="s">
        <v>1623</v>
      </c>
      <c r="P5195" s="31" t="str">
        <f t="shared" si="246"/>
        <v>Janoni Homeo Hall (Dr. Ashraful Alam Apel)</v>
      </c>
    </row>
    <row r="5196" spans="1:16" hidden="1">
      <c r="A5196" t="str">
        <f t="shared" si="244"/>
        <v>33-557</v>
      </c>
      <c r="B5196">
        <f t="shared" si="245"/>
        <v>33</v>
      </c>
      <c r="C5196">
        <v>557</v>
      </c>
      <c r="D5196" t="s">
        <v>17392</v>
      </c>
      <c r="E5196" t="s">
        <v>1679</v>
      </c>
      <c r="F5196">
        <v>14615</v>
      </c>
      <c r="G5196" t="s">
        <v>1680</v>
      </c>
      <c r="H5196">
        <v>1923766954</v>
      </c>
      <c r="I5196" t="s">
        <v>1311</v>
      </c>
      <c r="J5196" t="s">
        <v>306</v>
      </c>
      <c r="K5196" t="s">
        <v>133</v>
      </c>
      <c r="L5196" t="s">
        <v>349</v>
      </c>
      <c r="M5196" t="s">
        <v>17403</v>
      </c>
      <c r="P5196" s="31" t="str">
        <f t="shared" si="246"/>
        <v>Jarman Homeo Hall (Dr. Md. Sazzatul Islam Sumon)</v>
      </c>
    </row>
    <row r="5197" spans="1:16" hidden="1">
      <c r="A5197" t="str">
        <f t="shared" si="244"/>
        <v>34-557</v>
      </c>
      <c r="B5197">
        <f t="shared" si="245"/>
        <v>34</v>
      </c>
      <c r="C5197">
        <v>557</v>
      </c>
      <c r="D5197" t="s">
        <v>17392</v>
      </c>
      <c r="E5197" t="s">
        <v>1534</v>
      </c>
      <c r="F5197">
        <v>14649</v>
      </c>
      <c r="G5197" t="s">
        <v>1535</v>
      </c>
      <c r="H5197">
        <v>1715511079</v>
      </c>
      <c r="I5197" t="s">
        <v>1311</v>
      </c>
      <c r="J5197" t="s">
        <v>172</v>
      </c>
      <c r="K5197">
        <v>0</v>
      </c>
      <c r="L5197" t="s">
        <v>1518</v>
      </c>
      <c r="M5197" t="s">
        <v>1531</v>
      </c>
      <c r="P5197" s="31" t="str">
        <f t="shared" si="246"/>
        <v>Jemi Homoeo Hall (Dr. Ziaul Haque)</v>
      </c>
    </row>
    <row r="5198" spans="1:16" hidden="1">
      <c r="A5198" t="str">
        <f t="shared" si="244"/>
        <v>35-557</v>
      </c>
      <c r="B5198">
        <f t="shared" si="245"/>
        <v>35</v>
      </c>
      <c r="C5198">
        <v>557</v>
      </c>
      <c r="D5198" t="s">
        <v>17392</v>
      </c>
      <c r="E5198" t="s">
        <v>17401</v>
      </c>
      <c r="F5198">
        <v>14610</v>
      </c>
      <c r="G5198" t="s">
        <v>1698</v>
      </c>
      <c r="H5198">
        <v>1776211514</v>
      </c>
      <c r="I5198" t="s">
        <v>1311</v>
      </c>
      <c r="J5198" t="s">
        <v>306</v>
      </c>
      <c r="K5198" t="s">
        <v>152</v>
      </c>
      <c r="L5198" t="s">
        <v>1693</v>
      </c>
      <c r="M5198" t="s">
        <v>1699</v>
      </c>
      <c r="P5198" s="31" t="str">
        <f t="shared" si="246"/>
        <v>Jibon Homeo Hall (Dr. Jaminul Islam)</v>
      </c>
    </row>
    <row r="5199" spans="1:16" hidden="1">
      <c r="A5199" t="str">
        <f t="shared" si="244"/>
        <v>36-557</v>
      </c>
      <c r="B5199">
        <f t="shared" si="245"/>
        <v>36</v>
      </c>
      <c r="C5199">
        <v>557</v>
      </c>
      <c r="D5199" t="s">
        <v>17392</v>
      </c>
      <c r="E5199" t="s">
        <v>1661</v>
      </c>
      <c r="F5199">
        <v>14618</v>
      </c>
      <c r="G5199" t="s">
        <v>1662</v>
      </c>
      <c r="H5199">
        <v>1731152311</v>
      </c>
      <c r="I5199" t="s">
        <v>1311</v>
      </c>
      <c r="J5199" t="s">
        <v>274</v>
      </c>
      <c r="K5199" t="s">
        <v>133</v>
      </c>
      <c r="L5199" t="s">
        <v>1632</v>
      </c>
      <c r="M5199" t="s">
        <v>1646</v>
      </c>
      <c r="P5199" s="31" t="str">
        <f t="shared" si="246"/>
        <v>Juthi Homeo Hall (Dr. Nipa Rani)</v>
      </c>
    </row>
    <row r="5200" spans="1:16" hidden="1">
      <c r="A5200" t="str">
        <f t="shared" si="244"/>
        <v>37-557</v>
      </c>
      <c r="B5200">
        <f t="shared" si="245"/>
        <v>37</v>
      </c>
      <c r="C5200">
        <v>557</v>
      </c>
      <c r="D5200" t="s">
        <v>17392</v>
      </c>
      <c r="E5200" t="s">
        <v>1488</v>
      </c>
      <c r="F5200">
        <v>14642</v>
      </c>
      <c r="G5200" t="s">
        <v>1489</v>
      </c>
      <c r="H5200">
        <v>1721894452</v>
      </c>
      <c r="I5200" t="s">
        <v>1311</v>
      </c>
      <c r="J5200" t="s">
        <v>132</v>
      </c>
      <c r="K5200" t="s">
        <v>133</v>
      </c>
      <c r="L5200" t="s">
        <v>1359</v>
      </c>
      <c r="M5200" t="s">
        <v>1487</v>
      </c>
      <c r="P5200" s="31" t="str">
        <f t="shared" si="246"/>
        <v>Khan Homeo Hall (Dr. Foridul Islam Khan)</v>
      </c>
    </row>
    <row r="5201" spans="1:16" hidden="1">
      <c r="A5201" t="str">
        <f t="shared" si="244"/>
        <v>38-557</v>
      </c>
      <c r="B5201">
        <f t="shared" si="245"/>
        <v>38</v>
      </c>
      <c r="C5201">
        <v>557</v>
      </c>
      <c r="D5201" t="s">
        <v>17392</v>
      </c>
      <c r="E5201" t="s">
        <v>1659</v>
      </c>
      <c r="F5201">
        <v>14617</v>
      </c>
      <c r="G5201" t="s">
        <v>1660</v>
      </c>
      <c r="H5201">
        <v>1712366210</v>
      </c>
      <c r="I5201" t="s">
        <v>1311</v>
      </c>
      <c r="J5201" t="s">
        <v>274</v>
      </c>
      <c r="K5201" t="s">
        <v>152</v>
      </c>
      <c r="L5201" t="s">
        <v>1632</v>
      </c>
      <c r="M5201" t="s">
        <v>1646</v>
      </c>
      <c r="P5201" s="31" t="str">
        <f t="shared" si="246"/>
        <v>Kondokar Homeo Pharmecy (Dr. Kondokar Nakib Jahan)</v>
      </c>
    </row>
    <row r="5202" spans="1:16" hidden="1">
      <c r="A5202" t="str">
        <f t="shared" si="244"/>
        <v>39-557</v>
      </c>
      <c r="B5202">
        <f t="shared" si="245"/>
        <v>39</v>
      </c>
      <c r="C5202">
        <v>557</v>
      </c>
      <c r="D5202" t="s">
        <v>17392</v>
      </c>
      <c r="E5202" t="s">
        <v>1537</v>
      </c>
      <c r="F5202">
        <v>14663</v>
      </c>
      <c r="G5202" t="s">
        <v>1538</v>
      </c>
      <c r="H5202">
        <v>1710006949</v>
      </c>
      <c r="I5202" t="s">
        <v>1311</v>
      </c>
      <c r="J5202" t="s">
        <v>172</v>
      </c>
      <c r="K5202">
        <v>0</v>
      </c>
      <c r="L5202" t="s">
        <v>1518</v>
      </c>
      <c r="M5202" t="s">
        <v>1531</v>
      </c>
      <c r="P5202" s="31" t="str">
        <f t="shared" si="246"/>
        <v>Lebin Hoemo Hall (Dr. Babul Talukder)</v>
      </c>
    </row>
    <row r="5203" spans="1:16" hidden="1">
      <c r="A5203" t="str">
        <f t="shared" si="244"/>
        <v>40-557</v>
      </c>
      <c r="B5203">
        <f t="shared" si="245"/>
        <v>40</v>
      </c>
      <c r="C5203">
        <v>557</v>
      </c>
      <c r="D5203" t="s">
        <v>17392</v>
      </c>
      <c r="E5203" t="s">
        <v>1655</v>
      </c>
      <c r="F5203">
        <v>14603</v>
      </c>
      <c r="G5203" t="s">
        <v>1656</v>
      </c>
      <c r="H5203">
        <v>1728183645</v>
      </c>
      <c r="I5203" t="s">
        <v>1311</v>
      </c>
      <c r="J5203" t="s">
        <v>274</v>
      </c>
      <c r="K5203" t="s">
        <v>133</v>
      </c>
      <c r="L5203" t="s">
        <v>1632</v>
      </c>
      <c r="M5203" t="s">
        <v>1646</v>
      </c>
      <c r="P5203" s="31" t="str">
        <f t="shared" si="246"/>
        <v>Ma Baba Homeo Hall (Dr. Kundokar Sadullah)</v>
      </c>
    </row>
    <row r="5204" spans="1:16" hidden="1">
      <c r="A5204" t="str">
        <f t="shared" si="244"/>
        <v>41-557</v>
      </c>
      <c r="B5204">
        <f t="shared" si="245"/>
        <v>41</v>
      </c>
      <c r="C5204">
        <v>557</v>
      </c>
      <c r="D5204" t="s">
        <v>17392</v>
      </c>
      <c r="E5204" t="s">
        <v>1666</v>
      </c>
      <c r="F5204">
        <v>14620</v>
      </c>
      <c r="G5204" t="s">
        <v>1667</v>
      </c>
      <c r="H5204">
        <v>1910603572</v>
      </c>
      <c r="I5204" t="s">
        <v>1311</v>
      </c>
      <c r="J5204" t="s">
        <v>306</v>
      </c>
      <c r="K5204" t="s">
        <v>133</v>
      </c>
      <c r="L5204" t="s">
        <v>349</v>
      </c>
      <c r="M5204" t="s">
        <v>1668</v>
      </c>
      <c r="P5204" s="31" t="str">
        <f t="shared" si="246"/>
        <v>Ma Homeo Hall (Dr. Md. Jahangir Alam)</v>
      </c>
    </row>
    <row r="5205" spans="1:16" hidden="1">
      <c r="A5205" t="str">
        <f t="shared" si="244"/>
        <v>42-557</v>
      </c>
      <c r="B5205">
        <f t="shared" si="245"/>
        <v>42</v>
      </c>
      <c r="C5205">
        <v>557</v>
      </c>
      <c r="D5205" t="s">
        <v>17392</v>
      </c>
      <c r="E5205" t="s">
        <v>1563</v>
      </c>
      <c r="F5205">
        <v>14660</v>
      </c>
      <c r="G5205" t="s">
        <v>1564</v>
      </c>
      <c r="H5205">
        <v>1836012037</v>
      </c>
      <c r="I5205" t="s">
        <v>1540</v>
      </c>
      <c r="J5205" t="s">
        <v>397</v>
      </c>
      <c r="K5205" t="s">
        <v>152</v>
      </c>
      <c r="L5205" t="s">
        <v>1359</v>
      </c>
      <c r="M5205" t="s">
        <v>1566</v>
      </c>
      <c r="P5205" s="31" t="str">
        <f t="shared" si="246"/>
        <v>Meena Homeo Hall (Dr. Bipul)</v>
      </c>
    </row>
    <row r="5206" spans="1:16" hidden="1">
      <c r="A5206" t="str">
        <f t="shared" si="244"/>
        <v>43-557</v>
      </c>
      <c r="B5206">
        <f t="shared" si="245"/>
        <v>43</v>
      </c>
      <c r="C5206">
        <v>557</v>
      </c>
      <c r="D5206" t="s">
        <v>17392</v>
      </c>
      <c r="E5206" t="s">
        <v>1558</v>
      </c>
      <c r="F5206">
        <v>14662</v>
      </c>
      <c r="G5206" t="s">
        <v>1559</v>
      </c>
      <c r="H5206">
        <v>1915593537</v>
      </c>
      <c r="I5206" t="s">
        <v>17407</v>
      </c>
      <c r="J5206" t="s">
        <v>397</v>
      </c>
      <c r="K5206" t="s">
        <v>133</v>
      </c>
      <c r="L5206" t="s">
        <v>1359</v>
      </c>
      <c r="M5206" t="s">
        <v>5885</v>
      </c>
      <c r="P5206" s="31" t="str">
        <f t="shared" si="246"/>
        <v>Milon Homoeo Hall (Dr. Mir Abdul Halim)</v>
      </c>
    </row>
    <row r="5207" spans="1:16" hidden="1">
      <c r="A5207" t="str">
        <f t="shared" si="244"/>
        <v>44-557</v>
      </c>
      <c r="B5207">
        <f t="shared" si="245"/>
        <v>44</v>
      </c>
      <c r="C5207">
        <v>557</v>
      </c>
      <c r="D5207" t="s">
        <v>17392</v>
      </c>
      <c r="E5207" t="s">
        <v>1700</v>
      </c>
      <c r="F5207">
        <v>14611</v>
      </c>
      <c r="G5207" t="s">
        <v>1701</v>
      </c>
      <c r="H5207">
        <v>17100135805</v>
      </c>
      <c r="I5207" t="s">
        <v>1311</v>
      </c>
      <c r="J5207" t="s">
        <v>306</v>
      </c>
      <c r="K5207">
        <v>0</v>
      </c>
      <c r="L5207" t="s">
        <v>1693</v>
      </c>
      <c r="M5207" t="s">
        <v>1702</v>
      </c>
      <c r="P5207" s="31" t="str">
        <f t="shared" si="246"/>
        <v>Modina Homeo Hall (Dr. Muzaharul Hoque (Tuta))</v>
      </c>
    </row>
    <row r="5208" spans="1:16" hidden="1">
      <c r="A5208" t="str">
        <f t="shared" si="244"/>
        <v>45-557</v>
      </c>
      <c r="B5208">
        <f t="shared" si="245"/>
        <v>45</v>
      </c>
      <c r="C5208">
        <v>557</v>
      </c>
      <c r="D5208" t="s">
        <v>17392</v>
      </c>
      <c r="E5208" t="s">
        <v>1542</v>
      </c>
      <c r="F5208">
        <v>14665</v>
      </c>
      <c r="G5208" t="s">
        <v>1543</v>
      </c>
      <c r="H5208">
        <v>1729525444</v>
      </c>
      <c r="I5208" t="s">
        <v>1540</v>
      </c>
      <c r="J5208" t="s">
        <v>172</v>
      </c>
      <c r="K5208" t="s">
        <v>133</v>
      </c>
      <c r="L5208" t="s">
        <v>1518</v>
      </c>
      <c r="M5208" t="s">
        <v>1541</v>
      </c>
      <c r="P5208" s="31" t="str">
        <f t="shared" si="246"/>
        <v>Momota Homeo Hall (Dr. Samsuzzaman Muazzem)</v>
      </c>
    </row>
    <row r="5209" spans="1:16" hidden="1">
      <c r="A5209" t="str">
        <f t="shared" si="244"/>
        <v>46-557</v>
      </c>
      <c r="B5209">
        <f t="shared" si="245"/>
        <v>46</v>
      </c>
      <c r="C5209">
        <v>557</v>
      </c>
      <c r="D5209" t="s">
        <v>17392</v>
      </c>
      <c r="E5209" t="s">
        <v>11284</v>
      </c>
      <c r="F5209">
        <v>14625</v>
      </c>
      <c r="G5209" t="s">
        <v>11618</v>
      </c>
      <c r="H5209">
        <v>1934448087</v>
      </c>
      <c r="I5209">
        <v>0</v>
      </c>
      <c r="J5209">
        <v>0</v>
      </c>
      <c r="K5209" t="s">
        <v>138</v>
      </c>
      <c r="L5209" t="s">
        <v>11619</v>
      </c>
      <c r="M5209" t="s">
        <v>11619</v>
      </c>
      <c r="P5209" s="31" t="str">
        <f t="shared" si="246"/>
        <v>Mpo-Khurshed Alam-Jamalpur (Self Stock)</v>
      </c>
    </row>
    <row r="5210" spans="1:16" hidden="1">
      <c r="A5210" t="str">
        <f t="shared" si="244"/>
        <v>47-557</v>
      </c>
      <c r="B5210">
        <f t="shared" si="245"/>
        <v>47</v>
      </c>
      <c r="C5210">
        <v>557</v>
      </c>
      <c r="D5210" t="s">
        <v>17392</v>
      </c>
      <c r="E5210" t="s">
        <v>1602</v>
      </c>
      <c r="F5210">
        <v>14594</v>
      </c>
      <c r="G5210" t="s">
        <v>1603</v>
      </c>
      <c r="H5210">
        <v>1745275751</v>
      </c>
      <c r="I5210" t="s">
        <v>1311</v>
      </c>
      <c r="J5210" t="s">
        <v>397</v>
      </c>
      <c r="K5210" t="s">
        <v>133</v>
      </c>
      <c r="L5210" t="s">
        <v>1582</v>
      </c>
      <c r="M5210" t="s">
        <v>17394</v>
      </c>
      <c r="P5210" s="31" t="str">
        <f t="shared" si="246"/>
        <v>Munni Homoeo Hall (Dr. Gulam Mostofa)</v>
      </c>
    </row>
    <row r="5211" spans="1:16" hidden="1">
      <c r="A5211" t="str">
        <f t="shared" si="244"/>
        <v>48-557</v>
      </c>
      <c r="B5211">
        <f t="shared" si="245"/>
        <v>48</v>
      </c>
      <c r="C5211">
        <v>557</v>
      </c>
      <c r="D5211" t="s">
        <v>17392</v>
      </c>
      <c r="E5211" t="s">
        <v>1675</v>
      </c>
      <c r="F5211">
        <v>14623</v>
      </c>
      <c r="G5211" t="s">
        <v>1676</v>
      </c>
      <c r="H5211">
        <v>1725602089</v>
      </c>
      <c r="I5211" t="s">
        <v>1311</v>
      </c>
      <c r="J5211" t="s">
        <v>306</v>
      </c>
      <c r="K5211">
        <v>0</v>
      </c>
      <c r="L5211" t="s">
        <v>349</v>
      </c>
      <c r="M5211" t="s">
        <v>17405</v>
      </c>
      <c r="P5211" s="31" t="str">
        <f t="shared" si="246"/>
        <v>Nafiz Korim Homeo Hall (Dr. Abu Hena Mustofa Kamal)</v>
      </c>
    </row>
    <row r="5212" spans="1:16" hidden="1">
      <c r="A5212" t="str">
        <f t="shared" si="244"/>
        <v>49-557</v>
      </c>
      <c r="B5212">
        <f t="shared" si="245"/>
        <v>49</v>
      </c>
      <c r="C5212">
        <v>557</v>
      </c>
      <c r="D5212" t="s">
        <v>17392</v>
      </c>
      <c r="E5212" t="s">
        <v>1663</v>
      </c>
      <c r="F5212">
        <v>14619</v>
      </c>
      <c r="G5212" t="s">
        <v>1664</v>
      </c>
      <c r="H5212">
        <v>1746065063</v>
      </c>
      <c r="I5212" t="s">
        <v>1311</v>
      </c>
      <c r="J5212" t="s">
        <v>274</v>
      </c>
      <c r="K5212" t="s">
        <v>152</v>
      </c>
      <c r="L5212" t="s">
        <v>1632</v>
      </c>
      <c r="M5212" t="s">
        <v>1665</v>
      </c>
      <c r="P5212" s="31" t="str">
        <f t="shared" si="246"/>
        <v>New Life Homeo Pharmecy (Dr. Jubaidul Islam)</v>
      </c>
    </row>
    <row r="5213" spans="1:16" hidden="1">
      <c r="A5213" t="str">
        <f t="shared" si="244"/>
        <v>50-557</v>
      </c>
      <c r="B5213">
        <f t="shared" si="245"/>
        <v>50</v>
      </c>
      <c r="C5213">
        <v>557</v>
      </c>
      <c r="D5213" t="s">
        <v>17392</v>
      </c>
      <c r="E5213" t="s">
        <v>1644</v>
      </c>
      <c r="F5213">
        <v>14586</v>
      </c>
      <c r="G5213" t="s">
        <v>1645</v>
      </c>
      <c r="H5213">
        <v>1917540170</v>
      </c>
      <c r="I5213" t="s">
        <v>1311</v>
      </c>
      <c r="J5213" t="s">
        <v>274</v>
      </c>
      <c r="K5213" t="s">
        <v>133</v>
      </c>
      <c r="L5213" t="s">
        <v>1632</v>
      </c>
      <c r="M5213" t="s">
        <v>1646</v>
      </c>
      <c r="P5213" s="31" t="str">
        <f t="shared" si="246"/>
        <v>Niramoi Homeo Pharmesi (Dr. Md. Motiur Rahman Mahabbot)</v>
      </c>
    </row>
    <row r="5214" spans="1:16" hidden="1">
      <c r="A5214" t="str">
        <f t="shared" si="244"/>
        <v>51-557</v>
      </c>
      <c r="B5214">
        <f t="shared" si="245"/>
        <v>51</v>
      </c>
      <c r="C5214">
        <v>557</v>
      </c>
      <c r="D5214" t="s">
        <v>17392</v>
      </c>
      <c r="E5214" t="s">
        <v>1503</v>
      </c>
      <c r="F5214">
        <v>14648</v>
      </c>
      <c r="G5214" t="s">
        <v>1504</v>
      </c>
      <c r="H5214">
        <v>1316342692</v>
      </c>
      <c r="I5214" t="s">
        <v>1311</v>
      </c>
      <c r="J5214" t="s">
        <v>132</v>
      </c>
      <c r="K5214" t="s">
        <v>133</v>
      </c>
      <c r="L5214" t="s">
        <v>1359</v>
      </c>
      <c r="M5214" t="s">
        <v>1500</v>
      </c>
      <c r="P5214" s="31" t="str">
        <f t="shared" si="246"/>
        <v>Niramoy Homeo Center (Dr. Md. Saiful Islam Badol)</v>
      </c>
    </row>
    <row r="5215" spans="1:16" hidden="1">
      <c r="A5215" t="str">
        <f t="shared" si="244"/>
        <v>52-557</v>
      </c>
      <c r="B5215">
        <f t="shared" si="245"/>
        <v>52</v>
      </c>
      <c r="C5215">
        <v>557</v>
      </c>
      <c r="D5215" t="s">
        <v>17392</v>
      </c>
      <c r="E5215" t="s">
        <v>17400</v>
      </c>
      <c r="F5215">
        <v>14609</v>
      </c>
      <c r="G5215" t="s">
        <v>1696</v>
      </c>
      <c r="H5215">
        <v>1775244625</v>
      </c>
      <c r="I5215">
        <v>0</v>
      </c>
      <c r="J5215" t="s">
        <v>306</v>
      </c>
      <c r="K5215" t="s">
        <v>133</v>
      </c>
      <c r="L5215" t="s">
        <v>1693</v>
      </c>
      <c r="M5215" t="s">
        <v>1694</v>
      </c>
      <c r="P5215" s="31" t="str">
        <f t="shared" si="246"/>
        <v>Nur Ho-Phethy Hall (Dr. Mukti Ahammed)</v>
      </c>
    </row>
    <row r="5216" spans="1:16" hidden="1">
      <c r="A5216" t="str">
        <f t="shared" si="244"/>
        <v>53-557</v>
      </c>
      <c r="B5216">
        <f t="shared" si="245"/>
        <v>53</v>
      </c>
      <c r="C5216">
        <v>557</v>
      </c>
      <c r="D5216" t="s">
        <v>17392</v>
      </c>
      <c r="E5216" t="s">
        <v>1593</v>
      </c>
      <c r="F5216">
        <v>14672</v>
      </c>
      <c r="G5216" t="s">
        <v>1594</v>
      </c>
      <c r="H5216">
        <v>1916087352</v>
      </c>
      <c r="I5216" t="s">
        <v>1311</v>
      </c>
      <c r="J5216" t="s">
        <v>397</v>
      </c>
      <c r="K5216" t="s">
        <v>133</v>
      </c>
      <c r="L5216" t="s">
        <v>1582</v>
      </c>
      <c r="M5216" t="s">
        <v>1586</v>
      </c>
      <c r="P5216" s="31" t="str">
        <f t="shared" si="246"/>
        <v>Pranto Homoeo Hall (Dr. A.K.M Azad)</v>
      </c>
    </row>
    <row r="5217" spans="1:16" hidden="1">
      <c r="A5217" t="str">
        <f t="shared" si="244"/>
        <v>54-557</v>
      </c>
      <c r="B5217">
        <f t="shared" si="245"/>
        <v>54</v>
      </c>
      <c r="C5217">
        <v>557</v>
      </c>
      <c r="D5217" t="s">
        <v>17392</v>
      </c>
      <c r="E5217" t="s">
        <v>1546</v>
      </c>
      <c r="F5217">
        <v>14667</v>
      </c>
      <c r="G5217" t="s">
        <v>1547</v>
      </c>
      <c r="H5217">
        <v>1735194165</v>
      </c>
      <c r="I5217" t="s">
        <v>1540</v>
      </c>
      <c r="J5217" t="s">
        <v>172</v>
      </c>
      <c r="K5217" t="s">
        <v>133</v>
      </c>
      <c r="L5217" t="s">
        <v>1518</v>
      </c>
      <c r="M5217" t="s">
        <v>1541</v>
      </c>
      <c r="P5217" s="31" t="str">
        <f t="shared" si="246"/>
        <v>Principal Homeo Hall (Dr. Md. Abul Kalam Azad)</v>
      </c>
    </row>
    <row r="5218" spans="1:16" hidden="1">
      <c r="A5218" t="str">
        <f t="shared" si="244"/>
        <v>55-557</v>
      </c>
      <c r="B5218">
        <f t="shared" si="245"/>
        <v>55</v>
      </c>
      <c r="C5218">
        <v>557</v>
      </c>
      <c r="D5218" t="s">
        <v>17392</v>
      </c>
      <c r="E5218" t="s">
        <v>1022</v>
      </c>
      <c r="F5218">
        <v>14641</v>
      </c>
      <c r="G5218" t="s">
        <v>1486</v>
      </c>
      <c r="H5218">
        <v>1718262099</v>
      </c>
      <c r="I5218" t="s">
        <v>1311</v>
      </c>
      <c r="J5218" t="s">
        <v>132</v>
      </c>
      <c r="K5218" t="s">
        <v>133</v>
      </c>
      <c r="L5218" t="s">
        <v>1359</v>
      </c>
      <c r="M5218" t="s">
        <v>1487</v>
      </c>
      <c r="P5218" s="31" t="str">
        <f t="shared" si="246"/>
        <v>Progoti Homeo Hall (Dr. Azizur Rahman)</v>
      </c>
    </row>
    <row r="5219" spans="1:16" hidden="1">
      <c r="A5219" t="str">
        <f t="shared" si="244"/>
        <v>56-557</v>
      </c>
      <c r="B5219">
        <f t="shared" si="245"/>
        <v>56</v>
      </c>
      <c r="C5219">
        <v>557</v>
      </c>
      <c r="D5219" t="s">
        <v>17392</v>
      </c>
      <c r="E5219" t="s">
        <v>1691</v>
      </c>
      <c r="F5219">
        <v>14608</v>
      </c>
      <c r="G5219" t="s">
        <v>1692</v>
      </c>
      <c r="H5219">
        <v>1741130130</v>
      </c>
      <c r="I5219" t="s">
        <v>1311</v>
      </c>
      <c r="J5219" t="s">
        <v>306</v>
      </c>
      <c r="K5219" t="s">
        <v>133</v>
      </c>
      <c r="L5219" t="s">
        <v>1693</v>
      </c>
      <c r="M5219" t="s">
        <v>1694</v>
      </c>
      <c r="P5219" s="31" t="str">
        <f t="shared" si="246"/>
        <v>Rabeya Homeo Hall (Dr. Md. Mozibur Rahman)</v>
      </c>
    </row>
    <row r="5220" spans="1:16" hidden="1">
      <c r="A5220" t="str">
        <f t="shared" si="244"/>
        <v>57-557</v>
      </c>
      <c r="B5220">
        <f t="shared" si="245"/>
        <v>57</v>
      </c>
      <c r="C5220">
        <v>557</v>
      </c>
      <c r="D5220" t="s">
        <v>17392</v>
      </c>
      <c r="E5220" t="s">
        <v>1685</v>
      </c>
      <c r="F5220">
        <v>14604</v>
      </c>
      <c r="G5220" t="s">
        <v>1686</v>
      </c>
      <c r="H5220">
        <v>1739423831</v>
      </c>
      <c r="I5220" t="s">
        <v>1311</v>
      </c>
      <c r="J5220" t="s">
        <v>306</v>
      </c>
      <c r="K5220" t="s">
        <v>133</v>
      </c>
      <c r="L5220" t="s">
        <v>349</v>
      </c>
      <c r="M5220" t="s">
        <v>1684</v>
      </c>
      <c r="P5220" s="31" t="str">
        <f t="shared" si="246"/>
        <v>Rezua Homeo Hall (Dr. Md. Sala Uddin)</v>
      </c>
    </row>
    <row r="5221" spans="1:16" hidden="1">
      <c r="A5221" t="str">
        <f t="shared" si="244"/>
        <v>58-557</v>
      </c>
      <c r="B5221">
        <f t="shared" si="245"/>
        <v>58</v>
      </c>
      <c r="C5221">
        <v>557</v>
      </c>
      <c r="D5221" t="s">
        <v>17392</v>
      </c>
      <c r="E5221" t="s">
        <v>1539</v>
      </c>
      <c r="F5221">
        <v>14655</v>
      </c>
      <c r="G5221" t="s">
        <v>1579</v>
      </c>
      <c r="H5221">
        <v>1714928951</v>
      </c>
      <c r="I5221" t="s">
        <v>1540</v>
      </c>
      <c r="J5221" t="s">
        <v>397</v>
      </c>
      <c r="K5221" t="s">
        <v>138</v>
      </c>
      <c r="L5221" t="s">
        <v>1359</v>
      </c>
      <c r="M5221" t="s">
        <v>1577</v>
      </c>
      <c r="P5221" s="31" t="str">
        <f t="shared" si="246"/>
        <v>Rohima Homeo Hall (Dr. Asraful Alam Apple)</v>
      </c>
    </row>
    <row r="5222" spans="1:16" hidden="1">
      <c r="A5222" t="str">
        <f t="shared" si="244"/>
        <v>59-557</v>
      </c>
      <c r="B5222">
        <f t="shared" si="245"/>
        <v>59</v>
      </c>
      <c r="C5222">
        <v>557</v>
      </c>
      <c r="D5222" t="s">
        <v>17392</v>
      </c>
      <c r="E5222" t="s">
        <v>1634</v>
      </c>
      <c r="F5222">
        <v>14582</v>
      </c>
      <c r="G5222" t="s">
        <v>1635</v>
      </c>
      <c r="H5222">
        <v>1710663180</v>
      </c>
      <c r="I5222" t="s">
        <v>1311</v>
      </c>
      <c r="J5222" t="s">
        <v>274</v>
      </c>
      <c r="K5222" t="s">
        <v>133</v>
      </c>
      <c r="L5222" t="s">
        <v>1632</v>
      </c>
      <c r="M5222" t="s">
        <v>1636</v>
      </c>
      <c r="P5222" s="31" t="str">
        <f t="shared" si="246"/>
        <v>Rumel Homeo Hall (Dr. Md. Atiur Rahman)</v>
      </c>
    </row>
    <row r="5223" spans="1:16" hidden="1">
      <c r="A5223" t="str">
        <f t="shared" si="244"/>
        <v>60-557</v>
      </c>
      <c r="B5223">
        <f t="shared" si="245"/>
        <v>60</v>
      </c>
      <c r="C5223">
        <v>557</v>
      </c>
      <c r="D5223" t="s">
        <v>17392</v>
      </c>
      <c r="E5223" t="s">
        <v>17395</v>
      </c>
      <c r="F5223">
        <v>14588</v>
      </c>
      <c r="G5223" t="s">
        <v>1650</v>
      </c>
      <c r="H5223">
        <v>1710650350</v>
      </c>
      <c r="I5223" t="s">
        <v>1311</v>
      </c>
      <c r="J5223" t="s">
        <v>274</v>
      </c>
      <c r="K5223" t="s">
        <v>133</v>
      </c>
      <c r="L5223" t="s">
        <v>1582</v>
      </c>
      <c r="M5223" t="s">
        <v>1646</v>
      </c>
      <c r="P5223" s="31" t="str">
        <f t="shared" si="246"/>
        <v>Runa Homeo Hall (Dr.Tarek Ahammed)</v>
      </c>
    </row>
    <row r="5224" spans="1:16" hidden="1">
      <c r="A5224" t="str">
        <f t="shared" si="244"/>
        <v>61-557</v>
      </c>
      <c r="B5224">
        <f t="shared" si="245"/>
        <v>61</v>
      </c>
      <c r="C5224">
        <v>557</v>
      </c>
      <c r="D5224" t="s">
        <v>17392</v>
      </c>
      <c r="E5224" t="s">
        <v>1510</v>
      </c>
      <c r="F5224">
        <v>14637</v>
      </c>
      <c r="G5224" t="s">
        <v>1511</v>
      </c>
      <c r="H5224">
        <v>1714482004</v>
      </c>
      <c r="I5224" t="s">
        <v>1311</v>
      </c>
      <c r="J5224" t="s">
        <v>132</v>
      </c>
      <c r="K5224" t="s">
        <v>133</v>
      </c>
      <c r="L5224" t="s">
        <v>1507</v>
      </c>
      <c r="M5224" t="s">
        <v>1500</v>
      </c>
      <c r="P5224" s="31" t="str">
        <f t="shared" si="246"/>
        <v>S.A. Homeo Hall (Dr. Md. Rokanuzzaman)</v>
      </c>
    </row>
    <row r="5225" spans="1:16" hidden="1">
      <c r="A5225" t="str">
        <f t="shared" si="244"/>
        <v>62-557</v>
      </c>
      <c r="B5225">
        <f t="shared" si="245"/>
        <v>62</v>
      </c>
      <c r="C5225">
        <v>557</v>
      </c>
      <c r="D5225" t="s">
        <v>17392</v>
      </c>
      <c r="E5225" t="s">
        <v>1595</v>
      </c>
      <c r="F5225">
        <v>14626</v>
      </c>
      <c r="G5225" t="s">
        <v>1596</v>
      </c>
      <c r="H5225">
        <v>1712205947</v>
      </c>
      <c r="I5225" t="s">
        <v>1311</v>
      </c>
      <c r="J5225" t="s">
        <v>397</v>
      </c>
      <c r="K5225" t="s">
        <v>138</v>
      </c>
      <c r="L5225" t="s">
        <v>1582</v>
      </c>
      <c r="M5225" t="s">
        <v>17397</v>
      </c>
      <c r="P5225" s="31" t="str">
        <f t="shared" si="246"/>
        <v>Sabuz Homoeo Hall (Dr. Shaiful Islam Sabuz)</v>
      </c>
    </row>
    <row r="5226" spans="1:16" hidden="1">
      <c r="A5226" t="str">
        <f t="shared" si="244"/>
        <v>63-557</v>
      </c>
      <c r="B5226">
        <f t="shared" si="245"/>
        <v>63</v>
      </c>
      <c r="C5226">
        <v>557</v>
      </c>
      <c r="D5226" t="s">
        <v>17392</v>
      </c>
      <c r="E5226" t="s">
        <v>1529</v>
      </c>
      <c r="F5226">
        <v>14635</v>
      </c>
      <c r="G5226" t="s">
        <v>1530</v>
      </c>
      <c r="H5226">
        <v>1710661736</v>
      </c>
      <c r="I5226" t="s">
        <v>1311</v>
      </c>
      <c r="J5226" t="s">
        <v>172</v>
      </c>
      <c r="K5226">
        <v>0</v>
      </c>
      <c r="L5226" t="s">
        <v>1518</v>
      </c>
      <c r="M5226" t="s">
        <v>1531</v>
      </c>
      <c r="P5226" s="31" t="str">
        <f t="shared" si="246"/>
        <v>Sadia Homeo Hall (Dr. Shajahan Akando)</v>
      </c>
    </row>
    <row r="5227" spans="1:16" hidden="1">
      <c r="A5227" t="str">
        <f t="shared" si="244"/>
        <v>64-557</v>
      </c>
      <c r="B5227">
        <f t="shared" si="245"/>
        <v>64</v>
      </c>
      <c r="C5227">
        <v>557</v>
      </c>
      <c r="D5227" t="s">
        <v>17392</v>
      </c>
      <c r="E5227" t="s">
        <v>1572</v>
      </c>
      <c r="F5227">
        <v>14599</v>
      </c>
      <c r="G5227" t="s">
        <v>1612</v>
      </c>
      <c r="H5227">
        <v>1716280901</v>
      </c>
      <c r="I5227" t="s">
        <v>1540</v>
      </c>
      <c r="J5227" t="s">
        <v>230</v>
      </c>
      <c r="K5227" t="s">
        <v>138</v>
      </c>
      <c r="L5227" t="s">
        <v>1582</v>
      </c>
      <c r="M5227" t="s">
        <v>1613</v>
      </c>
      <c r="P5227" s="31" t="str">
        <f t="shared" si="246"/>
        <v>Saimom Homeo Hall (Dr. Md. Mazharul Islam)</v>
      </c>
    </row>
    <row r="5228" spans="1:16" hidden="1">
      <c r="A5228" t="str">
        <f t="shared" si="244"/>
        <v>65-557</v>
      </c>
      <c r="B5228">
        <f t="shared" si="245"/>
        <v>65</v>
      </c>
      <c r="C5228">
        <v>557</v>
      </c>
      <c r="D5228" t="s">
        <v>17392</v>
      </c>
      <c r="E5228" t="s">
        <v>1572</v>
      </c>
      <c r="F5228">
        <v>14653</v>
      </c>
      <c r="G5228" t="s">
        <v>1573</v>
      </c>
      <c r="H5228">
        <v>1716280901</v>
      </c>
      <c r="I5228" t="s">
        <v>1311</v>
      </c>
      <c r="J5228" t="s">
        <v>397</v>
      </c>
      <c r="K5228" t="s">
        <v>138</v>
      </c>
      <c r="L5228" t="s">
        <v>1359</v>
      </c>
      <c r="M5228" t="s">
        <v>1574</v>
      </c>
      <c r="P5228" s="31" t="str">
        <f t="shared" si="246"/>
        <v>Saimom Homoeo Hall (Dr. Md. Mazharul Islam)</v>
      </c>
    </row>
    <row r="5229" spans="1:16" hidden="1">
      <c r="A5229" t="str">
        <f t="shared" si="244"/>
        <v>66-557</v>
      </c>
      <c r="B5229">
        <f t="shared" si="245"/>
        <v>66</v>
      </c>
      <c r="C5229">
        <v>557</v>
      </c>
      <c r="D5229" t="s">
        <v>17392</v>
      </c>
      <c r="E5229" t="s">
        <v>1689</v>
      </c>
      <c r="F5229">
        <v>14607</v>
      </c>
      <c r="G5229" t="s">
        <v>1690</v>
      </c>
      <c r="H5229">
        <v>1718174408</v>
      </c>
      <c r="I5229" t="s">
        <v>1311</v>
      </c>
      <c r="J5229" t="s">
        <v>306</v>
      </c>
      <c r="K5229" t="s">
        <v>138</v>
      </c>
      <c r="L5229" t="s">
        <v>349</v>
      </c>
      <c r="M5229" t="s">
        <v>1684</v>
      </c>
      <c r="P5229" s="31" t="str">
        <f t="shared" si="246"/>
        <v>Sarker Homeo Hall (Dr. Md. Abu Taher Sarker)</v>
      </c>
    </row>
    <row r="5230" spans="1:16" hidden="1">
      <c r="A5230" t="str">
        <f t="shared" si="244"/>
        <v>67-557</v>
      </c>
      <c r="B5230">
        <f t="shared" si="245"/>
        <v>67</v>
      </c>
      <c r="C5230">
        <v>557</v>
      </c>
      <c r="D5230" t="s">
        <v>17392</v>
      </c>
      <c r="E5230" t="s">
        <v>17393</v>
      </c>
      <c r="F5230">
        <v>14580</v>
      </c>
      <c r="G5230" t="s">
        <v>1445</v>
      </c>
      <c r="H5230">
        <v>1720451761</v>
      </c>
      <c r="I5230" t="s">
        <v>1311</v>
      </c>
      <c r="J5230" t="s">
        <v>397</v>
      </c>
      <c r="K5230" t="s">
        <v>133</v>
      </c>
      <c r="L5230" t="s">
        <v>1582</v>
      </c>
      <c r="M5230" t="s">
        <v>17394</v>
      </c>
      <c r="P5230" s="31" t="str">
        <f t="shared" si="246"/>
        <v>Sarker Homoeo Hall (Dr. Md. Raton Sarker)</v>
      </c>
    </row>
    <row r="5231" spans="1:16" hidden="1">
      <c r="A5231" t="str">
        <f t="shared" si="244"/>
        <v>68-557</v>
      </c>
      <c r="B5231">
        <f t="shared" si="245"/>
        <v>68</v>
      </c>
      <c r="C5231">
        <v>557</v>
      </c>
      <c r="D5231" t="s">
        <v>17392</v>
      </c>
      <c r="E5231" t="s">
        <v>1590</v>
      </c>
      <c r="F5231">
        <v>14659</v>
      </c>
      <c r="G5231" t="s">
        <v>1591</v>
      </c>
      <c r="H5231">
        <v>1713576911</v>
      </c>
      <c r="I5231" t="s">
        <v>1311</v>
      </c>
      <c r="J5231" t="s">
        <v>397</v>
      </c>
      <c r="K5231" t="s">
        <v>133</v>
      </c>
      <c r="L5231" t="s">
        <v>1582</v>
      </c>
      <c r="M5231" t="s">
        <v>1592</v>
      </c>
      <c r="P5231" s="31" t="str">
        <f t="shared" si="246"/>
        <v>Saro Shoti Homoeo Hall (Dr. Birendro Chadro Sutrador)</v>
      </c>
    </row>
    <row r="5232" spans="1:16" hidden="1">
      <c r="A5232" t="str">
        <f t="shared" si="244"/>
        <v>69-557</v>
      </c>
      <c r="B5232">
        <f t="shared" si="245"/>
        <v>69</v>
      </c>
      <c r="C5232">
        <v>557</v>
      </c>
      <c r="D5232" t="s">
        <v>17392</v>
      </c>
      <c r="E5232" t="s">
        <v>1551</v>
      </c>
      <c r="F5232">
        <v>14670</v>
      </c>
      <c r="G5232" t="s">
        <v>1482</v>
      </c>
      <c r="H5232">
        <v>1733104584</v>
      </c>
      <c r="I5232" t="s">
        <v>17409</v>
      </c>
      <c r="J5232" t="s">
        <v>397</v>
      </c>
      <c r="K5232" t="s">
        <v>133</v>
      </c>
      <c r="L5232" t="s">
        <v>1359</v>
      </c>
      <c r="M5232" t="s">
        <v>1553</v>
      </c>
      <c r="P5232" s="31" t="str">
        <f t="shared" si="246"/>
        <v>Seba Homeo Hall (Dr. Md. Abdur Rahman)</v>
      </c>
    </row>
    <row r="5233" spans="1:16" hidden="1">
      <c r="A5233" t="str">
        <f t="shared" si="244"/>
        <v>70-557</v>
      </c>
      <c r="B5233">
        <f t="shared" si="245"/>
        <v>70</v>
      </c>
      <c r="C5233">
        <v>557</v>
      </c>
      <c r="D5233" t="s">
        <v>17392</v>
      </c>
      <c r="E5233" t="s">
        <v>1481</v>
      </c>
      <c r="F5233">
        <v>14627</v>
      </c>
      <c r="G5233" t="s">
        <v>1482</v>
      </c>
      <c r="H5233">
        <v>1921406202</v>
      </c>
      <c r="I5233" t="s">
        <v>1311</v>
      </c>
      <c r="J5233" t="s">
        <v>132</v>
      </c>
      <c r="K5233" t="s">
        <v>133</v>
      </c>
      <c r="L5233" t="s">
        <v>1359</v>
      </c>
      <c r="M5233" t="s">
        <v>17406</v>
      </c>
      <c r="P5233" s="31" t="str">
        <f t="shared" si="246"/>
        <v>Seba Homeo Hall (Dr. Manuranjon)</v>
      </c>
    </row>
    <row r="5234" spans="1:16" hidden="1">
      <c r="A5234" t="str">
        <f t="shared" si="244"/>
        <v>71-557</v>
      </c>
      <c r="B5234">
        <f t="shared" si="245"/>
        <v>71</v>
      </c>
      <c r="C5234">
        <v>557</v>
      </c>
      <c r="D5234" t="s">
        <v>17392</v>
      </c>
      <c r="E5234" t="s">
        <v>1528</v>
      </c>
      <c r="F5234">
        <v>14634</v>
      </c>
      <c r="G5234" t="s">
        <v>1482</v>
      </c>
      <c r="H5234">
        <v>1716522945</v>
      </c>
      <c r="I5234" t="s">
        <v>1311</v>
      </c>
      <c r="J5234" t="s">
        <v>172</v>
      </c>
      <c r="K5234">
        <v>0</v>
      </c>
      <c r="L5234" t="s">
        <v>1518</v>
      </c>
      <c r="M5234" t="s">
        <v>1519</v>
      </c>
      <c r="P5234" s="31" t="str">
        <f t="shared" si="246"/>
        <v>Seba Homeo Hall (Dr. Zohorul Islam)</v>
      </c>
    </row>
    <row r="5235" spans="1:16" hidden="1">
      <c r="A5235" t="str">
        <f t="shared" si="244"/>
        <v>72-557</v>
      </c>
      <c r="B5235">
        <f t="shared" si="245"/>
        <v>72</v>
      </c>
      <c r="C5235">
        <v>557</v>
      </c>
      <c r="D5235" t="s">
        <v>17392</v>
      </c>
      <c r="E5235" t="s">
        <v>1536</v>
      </c>
      <c r="F5235">
        <v>14650</v>
      </c>
      <c r="G5235" t="s">
        <v>1482</v>
      </c>
      <c r="H5235">
        <v>1735714142</v>
      </c>
      <c r="I5235" t="s">
        <v>1311</v>
      </c>
      <c r="J5235" t="s">
        <v>172</v>
      </c>
      <c r="K5235">
        <v>0</v>
      </c>
      <c r="L5235" t="s">
        <v>1518</v>
      </c>
      <c r="M5235" t="s">
        <v>1531</v>
      </c>
      <c r="P5235" s="31" t="str">
        <f t="shared" si="246"/>
        <v>Seba Homeo Hall (Dr. Md. Musharaf Hossain)</v>
      </c>
    </row>
    <row r="5236" spans="1:16" hidden="1">
      <c r="A5236" t="str">
        <f t="shared" si="244"/>
        <v>73-557</v>
      </c>
      <c r="B5236">
        <f t="shared" si="245"/>
        <v>73</v>
      </c>
      <c r="C5236">
        <v>557</v>
      </c>
      <c r="D5236" t="s">
        <v>17392</v>
      </c>
      <c r="E5236" t="s">
        <v>1651</v>
      </c>
      <c r="F5236">
        <v>14589</v>
      </c>
      <c r="G5236" t="s">
        <v>1652</v>
      </c>
      <c r="H5236">
        <v>1716200791</v>
      </c>
      <c r="I5236" t="s">
        <v>1311</v>
      </c>
      <c r="J5236" t="s">
        <v>274</v>
      </c>
      <c r="K5236" t="s">
        <v>152</v>
      </c>
      <c r="L5236" t="s">
        <v>1582</v>
      </c>
      <c r="M5236" t="s">
        <v>1646</v>
      </c>
      <c r="P5236" s="31" t="str">
        <f t="shared" si="246"/>
        <v>Selim Homeo Pharmesi (Dr. Md. Mostofa Selim)</v>
      </c>
    </row>
    <row r="5237" spans="1:16" hidden="1">
      <c r="A5237" t="str">
        <f t="shared" si="244"/>
        <v>74-557</v>
      </c>
      <c r="B5237">
        <f t="shared" si="245"/>
        <v>74</v>
      </c>
      <c r="C5237">
        <v>557</v>
      </c>
      <c r="D5237" t="s">
        <v>17392</v>
      </c>
      <c r="E5237" t="s">
        <v>1587</v>
      </c>
      <c r="F5237">
        <v>14658</v>
      </c>
      <c r="G5237" t="s">
        <v>1588</v>
      </c>
      <c r="H5237">
        <v>1714343888</v>
      </c>
      <c r="I5237" t="s">
        <v>1311</v>
      </c>
      <c r="J5237" t="s">
        <v>397</v>
      </c>
      <c r="K5237" t="s">
        <v>152</v>
      </c>
      <c r="L5237" t="s">
        <v>1582</v>
      </c>
      <c r="M5237" t="s">
        <v>17408</v>
      </c>
      <c r="P5237" s="31" t="str">
        <f t="shared" si="246"/>
        <v>Shafi Homoeo Farmesi (Dr. Md. Shafiqul Islam)</v>
      </c>
    </row>
    <row r="5238" spans="1:16" hidden="1">
      <c r="A5238" t="str">
        <f t="shared" si="244"/>
        <v>75-557</v>
      </c>
      <c r="B5238">
        <f t="shared" si="245"/>
        <v>75</v>
      </c>
      <c r="C5238">
        <v>557</v>
      </c>
      <c r="D5238" t="s">
        <v>17392</v>
      </c>
      <c r="E5238" t="s">
        <v>1548</v>
      </c>
      <c r="F5238">
        <v>14668</v>
      </c>
      <c r="G5238" t="s">
        <v>1549</v>
      </c>
      <c r="H5238">
        <v>1628008722</v>
      </c>
      <c r="I5238" t="s">
        <v>1540</v>
      </c>
      <c r="J5238" t="s">
        <v>172</v>
      </c>
      <c r="K5238" t="s">
        <v>133</v>
      </c>
      <c r="L5238" t="s">
        <v>1518</v>
      </c>
      <c r="M5238" t="s">
        <v>1541</v>
      </c>
      <c r="P5238" s="31" t="str">
        <f t="shared" si="246"/>
        <v>Shag Homeo Hall (Dr. Md. Abdul Kader)</v>
      </c>
    </row>
    <row r="5239" spans="1:16" hidden="1">
      <c r="A5239" t="str">
        <f t="shared" si="244"/>
        <v>76-557</v>
      </c>
      <c r="B5239">
        <f t="shared" si="245"/>
        <v>76</v>
      </c>
      <c r="C5239">
        <v>557</v>
      </c>
      <c r="D5239" t="s">
        <v>17392</v>
      </c>
      <c r="E5239" t="s">
        <v>1604</v>
      </c>
      <c r="F5239">
        <v>14595</v>
      </c>
      <c r="G5239" t="s">
        <v>1605</v>
      </c>
      <c r="H5239">
        <v>1719797151</v>
      </c>
      <c r="I5239" t="s">
        <v>1311</v>
      </c>
      <c r="J5239" t="s">
        <v>397</v>
      </c>
      <c r="K5239" t="s">
        <v>138</v>
      </c>
      <c r="L5239" t="s">
        <v>1582</v>
      </c>
      <c r="M5239" t="s">
        <v>17397</v>
      </c>
      <c r="P5239" s="31" t="str">
        <f t="shared" si="246"/>
        <v>Shaun Homoeo Hall (Dr. Md. Aminul Islam)</v>
      </c>
    </row>
    <row r="5240" spans="1:16" hidden="1">
      <c r="A5240" t="str">
        <f t="shared" si="244"/>
        <v>77-557</v>
      </c>
      <c r="B5240">
        <f t="shared" si="245"/>
        <v>77</v>
      </c>
      <c r="C5240">
        <v>557</v>
      </c>
      <c r="D5240" t="s">
        <v>17392</v>
      </c>
      <c r="E5240" t="s">
        <v>1494</v>
      </c>
      <c r="F5240">
        <v>14644</v>
      </c>
      <c r="G5240" t="s">
        <v>1495</v>
      </c>
      <c r="H5240">
        <v>1620643315</v>
      </c>
      <c r="I5240" t="s">
        <v>1311</v>
      </c>
      <c r="J5240" t="s">
        <v>132</v>
      </c>
      <c r="K5240" t="s">
        <v>133</v>
      </c>
      <c r="L5240" t="s">
        <v>1492</v>
      </c>
      <c r="M5240" t="s">
        <v>1493</v>
      </c>
      <c r="P5240" s="31" t="str">
        <f t="shared" si="246"/>
        <v>Shemla Homeo Hall (Dr. Asotos Baruwa)</v>
      </c>
    </row>
    <row r="5241" spans="1:16" hidden="1">
      <c r="A5241" t="str">
        <f t="shared" si="244"/>
        <v>78-557</v>
      </c>
      <c r="B5241">
        <f t="shared" si="245"/>
        <v>78</v>
      </c>
      <c r="C5241">
        <v>557</v>
      </c>
      <c r="D5241" t="s">
        <v>17392</v>
      </c>
      <c r="E5241" t="s">
        <v>1600</v>
      </c>
      <c r="F5241">
        <v>14593</v>
      </c>
      <c r="G5241" t="s">
        <v>1601</v>
      </c>
      <c r="H5241">
        <v>1720366268</v>
      </c>
      <c r="I5241" t="s">
        <v>1311</v>
      </c>
      <c r="J5241" t="s">
        <v>397</v>
      </c>
      <c r="K5241" t="s">
        <v>138</v>
      </c>
      <c r="L5241" t="s">
        <v>1582</v>
      </c>
      <c r="M5241" t="s">
        <v>17394</v>
      </c>
      <c r="P5241" s="31" t="str">
        <f t="shared" si="246"/>
        <v>Shidder Sori Homoeo Hall (Dr. Nirud Kumar Dekhan)</v>
      </c>
    </row>
    <row r="5242" spans="1:16" hidden="1">
      <c r="A5242" t="str">
        <f t="shared" si="244"/>
        <v>79-557</v>
      </c>
      <c r="B5242">
        <f t="shared" si="245"/>
        <v>79</v>
      </c>
      <c r="C5242">
        <v>557</v>
      </c>
      <c r="D5242" t="s">
        <v>17392</v>
      </c>
      <c r="E5242" t="s">
        <v>1639</v>
      </c>
      <c r="F5242">
        <v>14584</v>
      </c>
      <c r="G5242" t="s">
        <v>1640</v>
      </c>
      <c r="H5242">
        <v>1716769916</v>
      </c>
      <c r="I5242" t="s">
        <v>1311</v>
      </c>
      <c r="J5242" t="s">
        <v>274</v>
      </c>
      <c r="K5242" t="s">
        <v>138</v>
      </c>
      <c r="L5242" t="s">
        <v>1632</v>
      </c>
      <c r="M5242" t="s">
        <v>1636</v>
      </c>
      <c r="P5242" s="31" t="str">
        <f t="shared" si="246"/>
        <v>Shikha Homeo Hall (Dr. Abdullah Al-Harun)</v>
      </c>
    </row>
    <row r="5243" spans="1:16" hidden="1">
      <c r="A5243" t="str">
        <f t="shared" si="244"/>
        <v>80-557</v>
      </c>
      <c r="B5243">
        <f t="shared" si="245"/>
        <v>80</v>
      </c>
      <c r="C5243">
        <v>557</v>
      </c>
      <c r="D5243" t="s">
        <v>17392</v>
      </c>
      <c r="E5243" t="s">
        <v>17398</v>
      </c>
      <c r="F5243">
        <v>14600</v>
      </c>
      <c r="G5243" t="s">
        <v>1615</v>
      </c>
      <c r="H5243">
        <v>1712205947</v>
      </c>
      <c r="I5243" t="s">
        <v>1540</v>
      </c>
      <c r="J5243" t="s">
        <v>230</v>
      </c>
      <c r="K5243" t="s">
        <v>138</v>
      </c>
      <c r="L5243" t="s">
        <v>1582</v>
      </c>
      <c r="M5243" t="s">
        <v>1616</v>
      </c>
      <c r="P5243" s="31" t="str">
        <f t="shared" si="246"/>
        <v>Sobuz Homoeo Hall (Dr. Md. Syful Islam Sobuz)</v>
      </c>
    </row>
    <row r="5244" spans="1:16" hidden="1">
      <c r="A5244" t="str">
        <f t="shared" si="244"/>
        <v>81-557</v>
      </c>
      <c r="B5244">
        <f t="shared" si="245"/>
        <v>81</v>
      </c>
      <c r="C5244">
        <v>557</v>
      </c>
      <c r="D5244" t="s">
        <v>17392</v>
      </c>
      <c r="E5244" t="s">
        <v>1687</v>
      </c>
      <c r="F5244">
        <v>14606</v>
      </c>
      <c r="G5244" t="s">
        <v>1688</v>
      </c>
      <c r="H5244">
        <v>1633762184</v>
      </c>
      <c r="I5244" t="s">
        <v>1311</v>
      </c>
      <c r="J5244" t="s">
        <v>306</v>
      </c>
      <c r="K5244" t="s">
        <v>133</v>
      </c>
      <c r="L5244" t="s">
        <v>349</v>
      </c>
      <c r="M5244" t="s">
        <v>1684</v>
      </c>
      <c r="P5244" s="31" t="str">
        <f t="shared" si="246"/>
        <v>Sufia Homeo Hall (Dr. Md. Shahinur Rahman)</v>
      </c>
    </row>
    <row r="5245" spans="1:16" hidden="1">
      <c r="A5245" t="str">
        <f t="shared" si="244"/>
        <v>82-557</v>
      </c>
      <c r="B5245">
        <f t="shared" si="245"/>
        <v>82</v>
      </c>
      <c r="C5245">
        <v>557</v>
      </c>
      <c r="D5245" t="s">
        <v>17392</v>
      </c>
      <c r="E5245" t="s">
        <v>1624</v>
      </c>
      <c r="F5245">
        <v>14591</v>
      </c>
      <c r="G5245" t="s">
        <v>1625</v>
      </c>
      <c r="H5245">
        <v>1628008722</v>
      </c>
      <c r="I5245" t="s">
        <v>1311</v>
      </c>
      <c r="J5245" t="s">
        <v>230</v>
      </c>
      <c r="K5245" t="s">
        <v>152</v>
      </c>
      <c r="L5245" t="s">
        <v>1518</v>
      </c>
      <c r="M5245" t="s">
        <v>17396</v>
      </c>
      <c r="P5245" s="31" t="str">
        <f t="shared" si="246"/>
        <v>Suhag Homeo Hall (Dr. Abdul Kadel)</v>
      </c>
    </row>
    <row r="5246" spans="1:16" hidden="1">
      <c r="A5246" t="str">
        <f t="shared" si="244"/>
        <v>83-557</v>
      </c>
      <c r="B5246">
        <f t="shared" si="245"/>
        <v>83</v>
      </c>
      <c r="C5246">
        <v>557</v>
      </c>
      <c r="D5246" t="s">
        <v>17392</v>
      </c>
      <c r="E5246" t="s">
        <v>1554</v>
      </c>
      <c r="F5246">
        <v>14671</v>
      </c>
      <c r="G5246" t="s">
        <v>1555</v>
      </c>
      <c r="H5246">
        <v>1711461021</v>
      </c>
      <c r="I5246" t="s">
        <v>17407</v>
      </c>
      <c r="J5246" t="s">
        <v>397</v>
      </c>
      <c r="K5246">
        <v>0</v>
      </c>
      <c r="L5246" t="s">
        <v>1359</v>
      </c>
      <c r="M5246" t="s">
        <v>1557</v>
      </c>
      <c r="P5246" s="31" t="str">
        <f t="shared" si="246"/>
        <v>Sujib Homeo Hall (Dr. Md. Abdul Jalil Alam)</v>
      </c>
    </row>
    <row r="5247" spans="1:16" hidden="1">
      <c r="A5247" t="str">
        <f t="shared" si="244"/>
        <v>84-557</v>
      </c>
      <c r="B5247">
        <f t="shared" si="245"/>
        <v>84</v>
      </c>
      <c r="C5247">
        <v>557</v>
      </c>
      <c r="D5247" t="s">
        <v>17392</v>
      </c>
      <c r="E5247" t="s">
        <v>1525</v>
      </c>
      <c r="F5247">
        <v>14633</v>
      </c>
      <c r="G5247" t="s">
        <v>1526</v>
      </c>
      <c r="H5247">
        <v>1926180309</v>
      </c>
      <c r="I5247" t="s">
        <v>1311</v>
      </c>
      <c r="J5247" t="s">
        <v>172</v>
      </c>
      <c r="K5247">
        <v>0</v>
      </c>
      <c r="L5247" t="s">
        <v>1518</v>
      </c>
      <c r="M5247" t="s">
        <v>1527</v>
      </c>
      <c r="P5247" s="31" t="str">
        <f t="shared" si="246"/>
        <v>Sumon Homeo Hall (Dr. Anisur Rahman)</v>
      </c>
    </row>
    <row r="5248" spans="1:16" hidden="1">
      <c r="A5248" t="str">
        <f t="shared" si="244"/>
        <v>85-557</v>
      </c>
      <c r="B5248">
        <f t="shared" si="245"/>
        <v>85</v>
      </c>
      <c r="C5248">
        <v>557</v>
      </c>
      <c r="D5248" t="s">
        <v>17392</v>
      </c>
      <c r="E5248" t="s">
        <v>1682</v>
      </c>
      <c r="F5248">
        <v>14605</v>
      </c>
      <c r="G5248" t="s">
        <v>1683</v>
      </c>
      <c r="H5248">
        <v>1719744100</v>
      </c>
      <c r="I5248" t="s">
        <v>1311</v>
      </c>
      <c r="J5248" t="s">
        <v>306</v>
      </c>
      <c r="K5248" t="s">
        <v>133</v>
      </c>
      <c r="L5248" t="s">
        <v>349</v>
      </c>
      <c r="M5248" t="s">
        <v>1684</v>
      </c>
      <c r="P5248" s="31" t="str">
        <f t="shared" si="246"/>
        <v>Taiobia Homeo Hall (Dr. Md. Omar Ali (Dulal))</v>
      </c>
    </row>
    <row r="5249" spans="1:16" hidden="1">
      <c r="A5249" t="str">
        <f t="shared" si="244"/>
        <v>86-557</v>
      </c>
      <c r="B5249">
        <f t="shared" si="245"/>
        <v>86</v>
      </c>
      <c r="C5249">
        <v>557</v>
      </c>
      <c r="D5249" t="s">
        <v>17392</v>
      </c>
      <c r="E5249" t="s">
        <v>1682</v>
      </c>
      <c r="F5249">
        <v>14613</v>
      </c>
      <c r="G5249" t="s">
        <v>1683</v>
      </c>
      <c r="H5249">
        <v>1719744100</v>
      </c>
      <c r="I5249" t="s">
        <v>1311</v>
      </c>
      <c r="J5249" t="s">
        <v>306</v>
      </c>
      <c r="K5249" t="s">
        <v>133</v>
      </c>
      <c r="L5249" t="s">
        <v>349</v>
      </c>
      <c r="M5249" t="s">
        <v>1684</v>
      </c>
      <c r="P5249" s="31" t="str">
        <f t="shared" si="246"/>
        <v>Taiobia Homeo Hall (Dr. Md. Omar Ali (Dulal))</v>
      </c>
    </row>
    <row r="5250" spans="1:16" hidden="1">
      <c r="A5250" t="str">
        <f t="shared" ref="A5250:A5313" si="247">B5250&amp;"-"&amp;C5250</f>
        <v>87-557</v>
      </c>
      <c r="B5250">
        <f t="shared" ref="B5250:B5313" si="248">IF(C5250=C5249,B5249+1,1)</f>
        <v>87</v>
      </c>
      <c r="C5250">
        <v>557</v>
      </c>
      <c r="D5250" t="s">
        <v>17392</v>
      </c>
      <c r="E5250" t="s">
        <v>1653</v>
      </c>
      <c r="F5250">
        <v>14602</v>
      </c>
      <c r="G5250" t="s">
        <v>1654</v>
      </c>
      <c r="H5250">
        <v>1915826846</v>
      </c>
      <c r="I5250" t="s">
        <v>1311</v>
      </c>
      <c r="J5250" t="s">
        <v>274</v>
      </c>
      <c r="K5250" t="s">
        <v>133</v>
      </c>
      <c r="L5250" t="s">
        <v>1632</v>
      </c>
      <c r="M5250" t="s">
        <v>1646</v>
      </c>
      <c r="P5250" s="31" t="str">
        <f t="shared" ref="P5250:P5313" si="249">PROPER(G5250&amp;" ("&amp;E5250&amp;")")</f>
        <v>Talukdar Homeo Hall (Dr. Rezaul Karim)</v>
      </c>
    </row>
    <row r="5251" spans="1:16" hidden="1">
      <c r="A5251" t="str">
        <f t="shared" si="247"/>
        <v>88-557</v>
      </c>
      <c r="B5251">
        <f t="shared" si="248"/>
        <v>88</v>
      </c>
      <c r="C5251">
        <v>557</v>
      </c>
      <c r="D5251" t="s">
        <v>17392</v>
      </c>
      <c r="E5251" t="s">
        <v>1647</v>
      </c>
      <c r="F5251">
        <v>14587</v>
      </c>
      <c r="G5251" t="s">
        <v>1648</v>
      </c>
      <c r="H5251">
        <v>1711360361</v>
      </c>
      <c r="I5251" t="s">
        <v>1311</v>
      </c>
      <c r="J5251" t="s">
        <v>274</v>
      </c>
      <c r="K5251" t="s">
        <v>133</v>
      </c>
      <c r="L5251" t="s">
        <v>1632</v>
      </c>
      <c r="M5251" t="s">
        <v>1646</v>
      </c>
      <c r="P5251" s="31" t="str">
        <f t="shared" si="249"/>
        <v>Tanisha Homeo Hall (Dr. Abu Taher (Ripon))</v>
      </c>
    </row>
    <row r="5252" spans="1:16" hidden="1">
      <c r="A5252" t="str">
        <f t="shared" si="247"/>
        <v>89-557</v>
      </c>
      <c r="B5252">
        <f t="shared" si="248"/>
        <v>89</v>
      </c>
      <c r="C5252">
        <v>557</v>
      </c>
      <c r="D5252" t="s">
        <v>17392</v>
      </c>
      <c r="E5252" t="s">
        <v>1508</v>
      </c>
      <c r="F5252">
        <v>14638</v>
      </c>
      <c r="G5252" t="s">
        <v>1509</v>
      </c>
      <c r="H5252">
        <v>1760803152</v>
      </c>
      <c r="I5252" t="s">
        <v>1311</v>
      </c>
      <c r="J5252" t="s">
        <v>132</v>
      </c>
      <c r="K5252" t="s">
        <v>133</v>
      </c>
      <c r="L5252" t="s">
        <v>1507</v>
      </c>
      <c r="M5252" t="s">
        <v>1500</v>
      </c>
      <c r="P5252" s="31" t="str">
        <f t="shared" si="249"/>
        <v>The Pulbic Homeo Hall (Dr. Md. Ismail Hossen Chan)</v>
      </c>
    </row>
    <row r="5253" spans="1:16" hidden="1">
      <c r="A5253" t="str">
        <f t="shared" si="247"/>
        <v>90-557</v>
      </c>
      <c r="B5253">
        <f t="shared" si="248"/>
        <v>90</v>
      </c>
      <c r="C5253">
        <v>557</v>
      </c>
      <c r="D5253" t="s">
        <v>17392</v>
      </c>
      <c r="E5253" t="s">
        <v>17404</v>
      </c>
      <c r="F5253">
        <v>14622</v>
      </c>
      <c r="G5253" t="s">
        <v>1673</v>
      </c>
      <c r="H5253">
        <v>1718894332</v>
      </c>
      <c r="I5253" t="s">
        <v>1311</v>
      </c>
      <c r="J5253" t="s">
        <v>306</v>
      </c>
      <c r="K5253" t="s">
        <v>152</v>
      </c>
      <c r="L5253" t="s">
        <v>349</v>
      </c>
      <c r="M5253" t="s">
        <v>17405</v>
      </c>
      <c r="P5253" s="31" t="str">
        <f t="shared" si="249"/>
        <v>The Zashim Homeo Hall (Dr. Abdullahel Kafi)</v>
      </c>
    </row>
    <row r="5254" spans="1:16" hidden="1">
      <c r="A5254" t="str">
        <f t="shared" si="247"/>
        <v>91-557</v>
      </c>
      <c r="B5254">
        <f t="shared" si="248"/>
        <v>91</v>
      </c>
      <c r="C5254">
        <v>557</v>
      </c>
      <c r="D5254" t="s">
        <v>17392</v>
      </c>
      <c r="E5254" t="s">
        <v>1657</v>
      </c>
      <c r="F5254">
        <v>14616</v>
      </c>
      <c r="G5254" t="s">
        <v>1658</v>
      </c>
      <c r="H5254">
        <v>1918727712</v>
      </c>
      <c r="I5254" t="s">
        <v>1311</v>
      </c>
      <c r="J5254" t="s">
        <v>274</v>
      </c>
      <c r="K5254" t="s">
        <v>133</v>
      </c>
      <c r="L5254" t="s">
        <v>1632</v>
      </c>
      <c r="M5254" t="s">
        <v>1646</v>
      </c>
      <c r="P5254" s="31" t="str">
        <f t="shared" si="249"/>
        <v>Zahid Homeo Hall (Dr. Md. Samiul Islam (Sair Uddin))</v>
      </c>
    </row>
    <row r="5255" spans="1:16" hidden="1">
      <c r="A5255" t="str">
        <f t="shared" si="247"/>
        <v>92-557</v>
      </c>
      <c r="B5255">
        <f t="shared" si="248"/>
        <v>92</v>
      </c>
      <c r="C5255">
        <v>557</v>
      </c>
      <c r="D5255" t="s">
        <v>17392</v>
      </c>
      <c r="E5255" t="s">
        <v>1669</v>
      </c>
      <c r="F5255">
        <v>14614</v>
      </c>
      <c r="G5255" t="s">
        <v>1670</v>
      </c>
      <c r="H5255">
        <v>1712305182</v>
      </c>
      <c r="I5255" t="s">
        <v>1311</v>
      </c>
      <c r="J5255" t="s">
        <v>306</v>
      </c>
      <c r="K5255" t="s">
        <v>133</v>
      </c>
      <c r="L5255" t="s">
        <v>349</v>
      </c>
      <c r="M5255" t="s">
        <v>17402</v>
      </c>
      <c r="P5255" s="31" t="str">
        <f t="shared" si="249"/>
        <v>Zaman Homeo Hall (Dr. Md. Moidan Shek)</v>
      </c>
    </row>
    <row r="5256" spans="1:16" hidden="1">
      <c r="A5256" t="str">
        <f t="shared" si="247"/>
        <v>93-557</v>
      </c>
      <c r="B5256">
        <f t="shared" si="248"/>
        <v>93</v>
      </c>
      <c r="C5256">
        <v>557</v>
      </c>
      <c r="D5256" t="s">
        <v>17392</v>
      </c>
      <c r="E5256" t="s">
        <v>1669</v>
      </c>
      <c r="F5256">
        <v>14621</v>
      </c>
      <c r="G5256" t="s">
        <v>1670</v>
      </c>
      <c r="H5256">
        <v>1712305182</v>
      </c>
      <c r="I5256" t="s">
        <v>1311</v>
      </c>
      <c r="J5256" t="s">
        <v>306</v>
      </c>
      <c r="K5256" t="s">
        <v>133</v>
      </c>
      <c r="L5256" t="s">
        <v>349</v>
      </c>
      <c r="M5256" t="s">
        <v>17402</v>
      </c>
      <c r="P5256" s="31" t="str">
        <f t="shared" si="249"/>
        <v>Zaman Homeo Hall (Dr. Md. Moidan Shek)</v>
      </c>
    </row>
    <row r="5257" spans="1:16" hidden="1">
      <c r="A5257" t="str">
        <f t="shared" si="247"/>
        <v>1-558</v>
      </c>
      <c r="B5257">
        <f t="shared" si="248"/>
        <v>1</v>
      </c>
      <c r="C5257">
        <v>558</v>
      </c>
      <c r="D5257" t="s">
        <v>18604</v>
      </c>
      <c r="E5257" t="s">
        <v>11284</v>
      </c>
      <c r="F5257">
        <v>15748</v>
      </c>
      <c r="G5257" t="s">
        <v>18605</v>
      </c>
      <c r="H5257">
        <v>1934448233</v>
      </c>
      <c r="I5257">
        <v>0</v>
      </c>
      <c r="J5257">
        <v>0</v>
      </c>
      <c r="K5257" t="s">
        <v>138</v>
      </c>
      <c r="L5257" t="s">
        <v>18388</v>
      </c>
      <c r="M5257" t="s">
        <v>18388</v>
      </c>
      <c r="P5257" s="31" t="str">
        <f t="shared" si="249"/>
        <v>Al-Amin-As-Chakoria (Self Stock)</v>
      </c>
    </row>
    <row r="5258" spans="1:16" hidden="1">
      <c r="A5258" t="str">
        <f t="shared" si="247"/>
        <v>1-559</v>
      </c>
      <c r="B5258">
        <f t="shared" si="248"/>
        <v>1</v>
      </c>
      <c r="C5258">
        <v>559</v>
      </c>
      <c r="D5258" t="s">
        <v>17447</v>
      </c>
      <c r="E5258" t="s">
        <v>14168</v>
      </c>
      <c r="F5258">
        <v>14867</v>
      </c>
      <c r="G5258" t="s">
        <v>14169</v>
      </c>
      <c r="H5258">
        <v>1822193752</v>
      </c>
      <c r="I5258" t="s">
        <v>131</v>
      </c>
      <c r="J5258" t="s">
        <v>9009</v>
      </c>
      <c r="K5258" t="s">
        <v>152</v>
      </c>
      <c r="L5258" t="s">
        <v>10837</v>
      </c>
      <c r="M5258" t="s">
        <v>10838</v>
      </c>
      <c r="P5258" s="31" t="str">
        <f t="shared" si="249"/>
        <v>Abdullha Homoeo Hall (Dr.H.M. Nojrul Islam)</v>
      </c>
    </row>
    <row r="5259" spans="1:16" hidden="1">
      <c r="A5259" t="str">
        <f t="shared" si="247"/>
        <v>2-559</v>
      </c>
      <c r="B5259">
        <f t="shared" si="248"/>
        <v>2</v>
      </c>
      <c r="C5259">
        <v>559</v>
      </c>
      <c r="D5259" t="s">
        <v>17447</v>
      </c>
      <c r="E5259" t="s">
        <v>14561</v>
      </c>
      <c r="F5259">
        <v>14836</v>
      </c>
      <c r="G5259" t="s">
        <v>14562</v>
      </c>
      <c r="H5259">
        <v>1814451273</v>
      </c>
      <c r="I5259" t="s">
        <v>131</v>
      </c>
      <c r="J5259" t="s">
        <v>10900</v>
      </c>
      <c r="K5259" t="s">
        <v>152</v>
      </c>
      <c r="L5259" t="s">
        <v>13925</v>
      </c>
      <c r="M5259" t="s">
        <v>14563</v>
      </c>
      <c r="P5259" s="31" t="str">
        <f t="shared" si="249"/>
        <v>Ahammodiya Homoeo Hall (Dr.Md:Nurul Islam)</v>
      </c>
    </row>
    <row r="5260" spans="1:16" hidden="1">
      <c r="A5260" t="str">
        <f t="shared" si="247"/>
        <v>3-559</v>
      </c>
      <c r="B5260">
        <f t="shared" si="248"/>
        <v>3</v>
      </c>
      <c r="C5260">
        <v>559</v>
      </c>
      <c r="D5260" t="s">
        <v>17447</v>
      </c>
      <c r="E5260" t="s">
        <v>14179</v>
      </c>
      <c r="F5260">
        <v>14826</v>
      </c>
      <c r="G5260" t="s">
        <v>14180</v>
      </c>
      <c r="H5260">
        <v>1817450301</v>
      </c>
      <c r="I5260" t="s">
        <v>4679</v>
      </c>
      <c r="J5260" t="s">
        <v>14175</v>
      </c>
      <c r="K5260" t="s">
        <v>152</v>
      </c>
      <c r="L5260" t="s">
        <v>10969</v>
      </c>
      <c r="M5260" t="s">
        <v>14176</v>
      </c>
      <c r="P5260" s="31" t="str">
        <f t="shared" si="249"/>
        <v>Ahsan Homoeo Hall (Dr.S.M Nurul Afsar)</v>
      </c>
    </row>
    <row r="5261" spans="1:16" hidden="1">
      <c r="A5261" t="str">
        <f t="shared" si="247"/>
        <v>4-559</v>
      </c>
      <c r="B5261">
        <f t="shared" si="248"/>
        <v>4</v>
      </c>
      <c r="C5261">
        <v>559</v>
      </c>
      <c r="D5261" t="s">
        <v>17447</v>
      </c>
      <c r="E5261" t="s">
        <v>11284</v>
      </c>
      <c r="F5261">
        <v>14864</v>
      </c>
      <c r="G5261" t="s">
        <v>17456</v>
      </c>
      <c r="H5261">
        <v>1934448233</v>
      </c>
      <c r="I5261">
        <v>0</v>
      </c>
      <c r="J5261">
        <v>0</v>
      </c>
      <c r="K5261" t="s">
        <v>138</v>
      </c>
      <c r="L5261" t="s">
        <v>10969</v>
      </c>
      <c r="M5261" t="s">
        <v>10969</v>
      </c>
      <c r="P5261" s="31" t="str">
        <f t="shared" si="249"/>
        <v>Al-Amin As-Hathazari (Cash) (Self Stock)</v>
      </c>
    </row>
    <row r="5262" spans="1:16" hidden="1">
      <c r="A5262" t="str">
        <f t="shared" si="247"/>
        <v>5-559</v>
      </c>
      <c r="B5262">
        <f t="shared" si="248"/>
        <v>5</v>
      </c>
      <c r="C5262">
        <v>559</v>
      </c>
      <c r="D5262" t="s">
        <v>17447</v>
      </c>
      <c r="E5262" t="s">
        <v>14071</v>
      </c>
      <c r="F5262">
        <v>14875</v>
      </c>
      <c r="G5262" t="s">
        <v>14072</v>
      </c>
      <c r="H5262">
        <v>1890809099</v>
      </c>
      <c r="I5262" t="s">
        <v>131</v>
      </c>
      <c r="J5262" t="s">
        <v>13272</v>
      </c>
      <c r="K5262" t="s">
        <v>152</v>
      </c>
      <c r="L5262" t="s">
        <v>14549</v>
      </c>
      <c r="M5262" t="s">
        <v>14074</v>
      </c>
      <c r="P5262" s="31" t="str">
        <f t="shared" si="249"/>
        <v>Al-Falaho Homoeo Pharmace (Dr.H.M.Hanif)</v>
      </c>
    </row>
    <row r="5263" spans="1:16" hidden="1">
      <c r="A5263" t="str">
        <f t="shared" si="247"/>
        <v>6-559</v>
      </c>
      <c r="B5263">
        <f t="shared" si="248"/>
        <v>6</v>
      </c>
      <c r="C5263">
        <v>559</v>
      </c>
      <c r="D5263" t="s">
        <v>17447</v>
      </c>
      <c r="E5263" t="s">
        <v>14071</v>
      </c>
      <c r="F5263">
        <v>14903</v>
      </c>
      <c r="G5263" t="s">
        <v>14072</v>
      </c>
      <c r="H5263">
        <v>1890809099</v>
      </c>
      <c r="I5263" t="s">
        <v>131</v>
      </c>
      <c r="J5263" t="s">
        <v>13272</v>
      </c>
      <c r="K5263" t="s">
        <v>152</v>
      </c>
      <c r="L5263" t="s">
        <v>14549</v>
      </c>
      <c r="M5263" t="s">
        <v>14074</v>
      </c>
      <c r="P5263" s="31" t="str">
        <f t="shared" si="249"/>
        <v>Al-Falaho Homoeo Pharmace (Dr.H.M.Hanif)</v>
      </c>
    </row>
    <row r="5264" spans="1:16" hidden="1">
      <c r="A5264" t="str">
        <f t="shared" si="247"/>
        <v>7-559</v>
      </c>
      <c r="B5264">
        <f t="shared" si="248"/>
        <v>7</v>
      </c>
      <c r="C5264">
        <v>559</v>
      </c>
      <c r="D5264" t="s">
        <v>17447</v>
      </c>
      <c r="E5264" t="s">
        <v>14087</v>
      </c>
      <c r="F5264">
        <v>14897</v>
      </c>
      <c r="G5264" t="s">
        <v>14088</v>
      </c>
      <c r="H5264">
        <v>1919724432</v>
      </c>
      <c r="I5264" t="s">
        <v>131</v>
      </c>
      <c r="J5264" t="s">
        <v>10889</v>
      </c>
      <c r="K5264" t="s">
        <v>138</v>
      </c>
      <c r="L5264" t="s">
        <v>13945</v>
      </c>
      <c r="M5264" t="s">
        <v>13733</v>
      </c>
      <c r="P5264" s="31" t="str">
        <f t="shared" si="249"/>
        <v>Al-Faysal Homoeo Hall (Dr.Mohammad Karim)</v>
      </c>
    </row>
    <row r="5265" spans="1:16" hidden="1">
      <c r="A5265" t="str">
        <f t="shared" si="247"/>
        <v>8-559</v>
      </c>
      <c r="B5265">
        <f t="shared" si="248"/>
        <v>8</v>
      </c>
      <c r="C5265">
        <v>559</v>
      </c>
      <c r="D5265" t="s">
        <v>17447</v>
      </c>
      <c r="E5265" t="s">
        <v>14087</v>
      </c>
      <c r="F5265">
        <v>14901</v>
      </c>
      <c r="G5265" t="s">
        <v>14088</v>
      </c>
      <c r="H5265">
        <v>1919724432</v>
      </c>
      <c r="I5265" t="s">
        <v>131</v>
      </c>
      <c r="J5265" t="s">
        <v>10889</v>
      </c>
      <c r="K5265" t="s">
        <v>138</v>
      </c>
      <c r="L5265" t="s">
        <v>13945</v>
      </c>
      <c r="M5265" t="s">
        <v>13733</v>
      </c>
      <c r="P5265" s="31" t="str">
        <f t="shared" si="249"/>
        <v>Al-Faysal Homoeo Hall (Dr.Mohammad Karim)</v>
      </c>
    </row>
    <row r="5266" spans="1:16" hidden="1">
      <c r="A5266" t="str">
        <f t="shared" si="247"/>
        <v>9-559</v>
      </c>
      <c r="B5266">
        <f t="shared" si="248"/>
        <v>9</v>
      </c>
      <c r="C5266">
        <v>559</v>
      </c>
      <c r="D5266" t="s">
        <v>17447</v>
      </c>
      <c r="E5266" t="s">
        <v>14195</v>
      </c>
      <c r="F5266">
        <v>14835</v>
      </c>
      <c r="G5266" t="s">
        <v>14196</v>
      </c>
      <c r="H5266">
        <v>1815625833</v>
      </c>
      <c r="I5266" t="s">
        <v>131</v>
      </c>
      <c r="J5266" t="s">
        <v>10924</v>
      </c>
      <c r="K5266" t="s">
        <v>152</v>
      </c>
      <c r="L5266" t="s">
        <v>10969</v>
      </c>
      <c r="M5266" t="s">
        <v>14197</v>
      </c>
      <c r="P5266" s="31" t="str">
        <f t="shared" si="249"/>
        <v>Amol Kumar Homoeo Hall (Dr.Amol Kumar Nath)</v>
      </c>
    </row>
    <row r="5267" spans="1:16" hidden="1">
      <c r="A5267" t="str">
        <f t="shared" si="247"/>
        <v>10-559</v>
      </c>
      <c r="B5267">
        <f t="shared" si="248"/>
        <v>10</v>
      </c>
      <c r="C5267">
        <v>559</v>
      </c>
      <c r="D5267" t="s">
        <v>17447</v>
      </c>
      <c r="E5267" t="s">
        <v>14567</v>
      </c>
      <c r="F5267">
        <v>14838</v>
      </c>
      <c r="G5267" t="s">
        <v>17451</v>
      </c>
      <c r="H5267">
        <v>1834429295</v>
      </c>
      <c r="I5267" t="s">
        <v>131</v>
      </c>
      <c r="J5267" t="s">
        <v>10892</v>
      </c>
      <c r="K5267" t="s">
        <v>133</v>
      </c>
      <c r="L5267" t="s">
        <v>10969</v>
      </c>
      <c r="M5267" t="s">
        <v>14106</v>
      </c>
      <c r="P5267" s="31" t="str">
        <f t="shared" si="249"/>
        <v>Anoar Life Homoeo (Dr.Anor Hosen)</v>
      </c>
    </row>
    <row r="5268" spans="1:16" hidden="1">
      <c r="A5268" t="str">
        <f t="shared" si="247"/>
        <v>11-559</v>
      </c>
      <c r="B5268">
        <f t="shared" si="248"/>
        <v>11</v>
      </c>
      <c r="C5268">
        <v>559</v>
      </c>
      <c r="D5268" t="s">
        <v>17447</v>
      </c>
      <c r="E5268" t="s">
        <v>10630</v>
      </c>
      <c r="F5268">
        <v>14885</v>
      </c>
      <c r="G5268" t="s">
        <v>10631</v>
      </c>
      <c r="H5268">
        <v>1820172368</v>
      </c>
      <c r="I5268" t="s">
        <v>131</v>
      </c>
      <c r="J5268" t="s">
        <v>2596</v>
      </c>
      <c r="K5268" t="s">
        <v>133</v>
      </c>
      <c r="L5268" t="s">
        <v>10632</v>
      </c>
      <c r="M5268" t="s">
        <v>19049</v>
      </c>
      <c r="P5268" s="31" t="str">
        <f t="shared" si="249"/>
        <v>Aram Homoeo Hall (Dr. Chondon Chowdhury)</v>
      </c>
    </row>
    <row r="5269" spans="1:16" hidden="1">
      <c r="A5269" t="str">
        <f t="shared" si="247"/>
        <v>12-559</v>
      </c>
      <c r="B5269">
        <f t="shared" si="248"/>
        <v>12</v>
      </c>
      <c r="C5269">
        <v>559</v>
      </c>
      <c r="D5269" t="s">
        <v>17447</v>
      </c>
      <c r="E5269" t="s">
        <v>13730</v>
      </c>
      <c r="F5269">
        <v>14893</v>
      </c>
      <c r="G5269" t="s">
        <v>13731</v>
      </c>
      <c r="H5269">
        <v>1817701465</v>
      </c>
      <c r="I5269" t="s">
        <v>131</v>
      </c>
      <c r="J5269" t="s">
        <v>2596</v>
      </c>
      <c r="K5269" t="s">
        <v>152</v>
      </c>
      <c r="L5269" t="s">
        <v>13732</v>
      </c>
      <c r="M5269" t="s">
        <v>13733</v>
      </c>
      <c r="P5269" s="31" t="str">
        <f t="shared" si="249"/>
        <v>Arganan Homoeo Hall (Dr.Chinta Horon Nath)</v>
      </c>
    </row>
    <row r="5270" spans="1:16" hidden="1">
      <c r="A5270" t="str">
        <f t="shared" si="247"/>
        <v>13-559</v>
      </c>
      <c r="B5270">
        <f t="shared" si="248"/>
        <v>13</v>
      </c>
      <c r="C5270">
        <v>559</v>
      </c>
      <c r="D5270" t="s">
        <v>17447</v>
      </c>
      <c r="E5270" t="s">
        <v>14206</v>
      </c>
      <c r="F5270">
        <v>14809</v>
      </c>
      <c r="G5270" t="s">
        <v>1772</v>
      </c>
      <c r="H5270">
        <v>1820549443</v>
      </c>
      <c r="I5270" t="s">
        <v>131</v>
      </c>
      <c r="J5270" t="s">
        <v>10912</v>
      </c>
      <c r="K5270" t="s">
        <v>138</v>
      </c>
      <c r="L5270" t="s">
        <v>10837</v>
      </c>
      <c r="M5270" t="s">
        <v>14205</v>
      </c>
      <c r="P5270" s="31" t="str">
        <f t="shared" si="249"/>
        <v>Aroggo Homoeo Hall (Dr.Sunil Das)</v>
      </c>
    </row>
    <row r="5271" spans="1:16" hidden="1">
      <c r="A5271" t="str">
        <f t="shared" si="247"/>
        <v>14-559</v>
      </c>
      <c r="B5271">
        <f t="shared" si="248"/>
        <v>14</v>
      </c>
      <c r="C5271">
        <v>559</v>
      </c>
      <c r="D5271" t="s">
        <v>17447</v>
      </c>
      <c r="E5271" t="s">
        <v>14554</v>
      </c>
      <c r="F5271">
        <v>14818</v>
      </c>
      <c r="G5271" t="s">
        <v>14555</v>
      </c>
      <c r="H5271">
        <v>1816003306</v>
      </c>
      <c r="I5271" t="s">
        <v>131</v>
      </c>
      <c r="J5271" t="s">
        <v>10900</v>
      </c>
      <c r="K5271" t="s">
        <v>133</v>
      </c>
      <c r="L5271" t="s">
        <v>13732</v>
      </c>
      <c r="M5271" t="s">
        <v>10633</v>
      </c>
      <c r="P5271" s="31" t="str">
        <f t="shared" si="249"/>
        <v>Aynondomoi Homoeo Cilinic (Dr.Binoy Vuson Das)</v>
      </c>
    </row>
    <row r="5272" spans="1:16" hidden="1">
      <c r="A5272" t="str">
        <f t="shared" si="247"/>
        <v>15-559</v>
      </c>
      <c r="B5272">
        <f t="shared" si="248"/>
        <v>15</v>
      </c>
      <c r="C5272">
        <v>559</v>
      </c>
      <c r="D5272" t="s">
        <v>17447</v>
      </c>
      <c r="E5272" t="s">
        <v>14201</v>
      </c>
      <c r="F5272">
        <v>14822</v>
      </c>
      <c r="G5272" t="s">
        <v>14202</v>
      </c>
      <c r="H5272">
        <v>1881894626</v>
      </c>
      <c r="I5272" t="s">
        <v>131</v>
      </c>
      <c r="J5272" t="s">
        <v>14175</v>
      </c>
      <c r="K5272" t="s">
        <v>152</v>
      </c>
      <c r="L5272" t="s">
        <v>10969</v>
      </c>
      <c r="M5272" t="s">
        <v>14203</v>
      </c>
      <c r="P5272" s="31" t="str">
        <f t="shared" si="249"/>
        <v>Belal Sikder Homoeo Hall (Dr.Md:Belal Sikder)</v>
      </c>
    </row>
    <row r="5273" spans="1:16" hidden="1">
      <c r="A5273" t="str">
        <f t="shared" si="247"/>
        <v>16-559</v>
      </c>
      <c r="B5273">
        <f t="shared" si="248"/>
        <v>16</v>
      </c>
      <c r="C5273">
        <v>559</v>
      </c>
      <c r="D5273" t="s">
        <v>17447</v>
      </c>
      <c r="E5273" t="s">
        <v>14077</v>
      </c>
      <c r="F5273">
        <v>14877</v>
      </c>
      <c r="G5273" t="s">
        <v>14078</v>
      </c>
      <c r="H5273">
        <v>1820305281</v>
      </c>
      <c r="I5273" t="s">
        <v>131</v>
      </c>
      <c r="J5273" t="s">
        <v>13272</v>
      </c>
      <c r="K5273" t="s">
        <v>138</v>
      </c>
      <c r="L5273" t="s">
        <v>14549</v>
      </c>
      <c r="M5273" t="s">
        <v>14074</v>
      </c>
      <c r="P5273" s="31" t="str">
        <f t="shared" si="249"/>
        <v>Bidan Homoeo Hall-1 (Dr.Bibkanondo Ray)</v>
      </c>
    </row>
    <row r="5274" spans="1:16" hidden="1">
      <c r="A5274" t="str">
        <f t="shared" si="247"/>
        <v>17-559</v>
      </c>
      <c r="B5274">
        <f t="shared" si="248"/>
        <v>17</v>
      </c>
      <c r="C5274">
        <v>559</v>
      </c>
      <c r="D5274" t="s">
        <v>17447</v>
      </c>
      <c r="E5274" t="s">
        <v>14077</v>
      </c>
      <c r="F5274">
        <v>14905</v>
      </c>
      <c r="G5274" t="s">
        <v>14078</v>
      </c>
      <c r="H5274">
        <v>1820305281</v>
      </c>
      <c r="I5274" t="s">
        <v>131</v>
      </c>
      <c r="J5274" t="s">
        <v>13272</v>
      </c>
      <c r="K5274" t="s">
        <v>138</v>
      </c>
      <c r="L5274" t="s">
        <v>14549</v>
      </c>
      <c r="M5274" t="s">
        <v>14074</v>
      </c>
      <c r="P5274" s="31" t="str">
        <f t="shared" si="249"/>
        <v>Bidan Homoeo Hall-1 (Dr.Bibkanondo Ray)</v>
      </c>
    </row>
    <row r="5275" spans="1:16" hidden="1">
      <c r="A5275" t="str">
        <f t="shared" si="247"/>
        <v>18-559</v>
      </c>
      <c r="B5275">
        <f t="shared" si="248"/>
        <v>18</v>
      </c>
      <c r="C5275">
        <v>559</v>
      </c>
      <c r="D5275" t="s">
        <v>17447</v>
      </c>
      <c r="E5275" t="s">
        <v>17460</v>
      </c>
      <c r="F5275">
        <v>14876</v>
      </c>
      <c r="G5275" t="s">
        <v>14076</v>
      </c>
      <c r="H5275">
        <v>1556505496</v>
      </c>
      <c r="I5275" t="s">
        <v>131</v>
      </c>
      <c r="J5275" t="s">
        <v>13272</v>
      </c>
      <c r="K5275" t="s">
        <v>138</v>
      </c>
      <c r="L5275" t="s">
        <v>14549</v>
      </c>
      <c r="M5275" t="s">
        <v>10648</v>
      </c>
      <c r="P5275" s="31" t="str">
        <f t="shared" si="249"/>
        <v>Bidan Homoeo Hall-2 (Dr.Tun Tun Cakma)</v>
      </c>
    </row>
    <row r="5276" spans="1:16" hidden="1">
      <c r="A5276" t="str">
        <f t="shared" si="247"/>
        <v>19-559</v>
      </c>
      <c r="B5276">
        <f t="shared" si="248"/>
        <v>19</v>
      </c>
      <c r="C5276">
        <v>559</v>
      </c>
      <c r="D5276" t="s">
        <v>17447</v>
      </c>
      <c r="E5276" t="s">
        <v>17460</v>
      </c>
      <c r="F5276">
        <v>14904</v>
      </c>
      <c r="G5276" t="s">
        <v>14076</v>
      </c>
      <c r="H5276">
        <v>1556505496</v>
      </c>
      <c r="I5276" t="s">
        <v>131</v>
      </c>
      <c r="J5276" t="s">
        <v>13272</v>
      </c>
      <c r="K5276" t="s">
        <v>138</v>
      </c>
      <c r="L5276" t="s">
        <v>14549</v>
      </c>
      <c r="M5276" t="s">
        <v>10648</v>
      </c>
      <c r="P5276" s="31" t="str">
        <f t="shared" si="249"/>
        <v>Bidan Homoeo Hall-2 (Dr.Tun Tun Cakma)</v>
      </c>
    </row>
    <row r="5277" spans="1:16" hidden="1">
      <c r="A5277" t="str">
        <f t="shared" si="247"/>
        <v>20-559</v>
      </c>
      <c r="B5277">
        <f t="shared" si="248"/>
        <v>20</v>
      </c>
      <c r="C5277">
        <v>559</v>
      </c>
      <c r="D5277" t="s">
        <v>17447</v>
      </c>
      <c r="E5277" t="s">
        <v>14198</v>
      </c>
      <c r="F5277">
        <v>14823</v>
      </c>
      <c r="G5277" t="s">
        <v>14199</v>
      </c>
      <c r="H5277">
        <v>1553090152</v>
      </c>
      <c r="I5277" t="s">
        <v>131</v>
      </c>
      <c r="J5277" t="s">
        <v>10912</v>
      </c>
      <c r="K5277" t="s">
        <v>152</v>
      </c>
      <c r="L5277" t="s">
        <v>10837</v>
      </c>
      <c r="M5277" t="s">
        <v>10838</v>
      </c>
      <c r="P5277" s="31" t="str">
        <f t="shared" si="249"/>
        <v>Bipasha Homoeo Nikyton (Dr.Birbol Kumar Arjo)</v>
      </c>
    </row>
    <row r="5278" spans="1:16" hidden="1">
      <c r="A5278" t="str">
        <f t="shared" si="247"/>
        <v>21-559</v>
      </c>
      <c r="B5278">
        <f t="shared" si="248"/>
        <v>21</v>
      </c>
      <c r="C5278">
        <v>559</v>
      </c>
      <c r="D5278" t="s">
        <v>17447</v>
      </c>
      <c r="E5278" t="s">
        <v>17001</v>
      </c>
      <c r="F5278">
        <v>14844</v>
      </c>
      <c r="G5278" t="s">
        <v>17002</v>
      </c>
      <c r="H5278">
        <v>1856202042</v>
      </c>
      <c r="I5278" t="s">
        <v>131</v>
      </c>
      <c r="J5278" t="s">
        <v>10912</v>
      </c>
      <c r="K5278" t="s">
        <v>138</v>
      </c>
      <c r="L5278" t="s">
        <v>17003</v>
      </c>
      <c r="M5278" t="s">
        <v>10440</v>
      </c>
      <c r="P5278" s="31" t="str">
        <f t="shared" si="249"/>
        <v>Bolaka Homoeo Hall (Dr.Anisur Rahman Mijan)</v>
      </c>
    </row>
    <row r="5279" spans="1:16" hidden="1">
      <c r="A5279" t="str">
        <f t="shared" si="247"/>
        <v>22-559</v>
      </c>
      <c r="B5279">
        <f t="shared" si="248"/>
        <v>22</v>
      </c>
      <c r="C5279">
        <v>559</v>
      </c>
      <c r="D5279" t="s">
        <v>17447</v>
      </c>
      <c r="E5279" t="s">
        <v>14590</v>
      </c>
      <c r="F5279">
        <v>14862</v>
      </c>
      <c r="G5279" t="s">
        <v>14591</v>
      </c>
      <c r="H5279">
        <v>1820535005</v>
      </c>
      <c r="I5279" t="s">
        <v>14592</v>
      </c>
      <c r="J5279" t="s">
        <v>10912</v>
      </c>
      <c r="K5279" t="s">
        <v>133</v>
      </c>
      <c r="L5279" t="s">
        <v>16377</v>
      </c>
      <c r="M5279" t="s">
        <v>14205</v>
      </c>
      <c r="P5279" s="31" t="str">
        <f t="shared" si="249"/>
        <v>Bonogi O Sacroi Daokhana (Kobirag Agijur Rahman)</v>
      </c>
    </row>
    <row r="5280" spans="1:16" hidden="1">
      <c r="A5280" t="str">
        <f t="shared" si="247"/>
        <v>23-559</v>
      </c>
      <c r="B5280">
        <f t="shared" si="248"/>
        <v>23</v>
      </c>
      <c r="C5280">
        <v>559</v>
      </c>
      <c r="D5280" t="s">
        <v>17447</v>
      </c>
      <c r="E5280" t="s">
        <v>14081</v>
      </c>
      <c r="F5280">
        <v>14879</v>
      </c>
      <c r="G5280" t="s">
        <v>14082</v>
      </c>
      <c r="H5280">
        <v>1827187323</v>
      </c>
      <c r="I5280" t="s">
        <v>131</v>
      </c>
      <c r="J5280" t="s">
        <v>13272</v>
      </c>
      <c r="K5280" t="s">
        <v>152</v>
      </c>
      <c r="L5280" t="s">
        <v>14549</v>
      </c>
      <c r="M5280" t="s">
        <v>10648</v>
      </c>
      <c r="P5280" s="31" t="str">
        <f t="shared" si="249"/>
        <v>Bonorupa Homoeo Pharmace (Dr.Animes Cakma)</v>
      </c>
    </row>
    <row r="5281" spans="1:16" hidden="1">
      <c r="A5281" t="str">
        <f t="shared" si="247"/>
        <v>24-559</v>
      </c>
      <c r="B5281">
        <f t="shared" si="248"/>
        <v>24</v>
      </c>
      <c r="C5281">
        <v>559</v>
      </c>
      <c r="D5281" t="s">
        <v>17447</v>
      </c>
      <c r="E5281" t="s">
        <v>14081</v>
      </c>
      <c r="F5281">
        <v>14907</v>
      </c>
      <c r="G5281" t="s">
        <v>14082</v>
      </c>
      <c r="H5281">
        <v>1827187323</v>
      </c>
      <c r="I5281" t="s">
        <v>131</v>
      </c>
      <c r="J5281" t="s">
        <v>13272</v>
      </c>
      <c r="K5281" t="s">
        <v>152</v>
      </c>
      <c r="L5281" t="s">
        <v>14549</v>
      </c>
      <c r="M5281" t="s">
        <v>10648</v>
      </c>
      <c r="P5281" s="31" t="str">
        <f t="shared" si="249"/>
        <v>Bonorupa Homoeo Pharmace (Dr.Animes Cakma)</v>
      </c>
    </row>
    <row r="5282" spans="1:16" hidden="1">
      <c r="A5282" t="str">
        <f t="shared" si="247"/>
        <v>25-559</v>
      </c>
      <c r="B5282">
        <f t="shared" si="248"/>
        <v>25</v>
      </c>
      <c r="C5282">
        <v>559</v>
      </c>
      <c r="D5282" t="s">
        <v>17447</v>
      </c>
      <c r="E5282" t="s">
        <v>13943</v>
      </c>
      <c r="F5282">
        <v>14874</v>
      </c>
      <c r="G5282" t="s">
        <v>17459</v>
      </c>
      <c r="H5282">
        <v>1840402625</v>
      </c>
      <c r="I5282" t="s">
        <v>131</v>
      </c>
      <c r="J5282" t="s">
        <v>10924</v>
      </c>
      <c r="K5282" t="s">
        <v>152</v>
      </c>
      <c r="L5282" t="s">
        <v>13945</v>
      </c>
      <c r="M5282" t="s">
        <v>13946</v>
      </c>
      <c r="P5282" s="31" t="str">
        <f t="shared" si="249"/>
        <v>Boton Homoeo Hall (Dr.Riton Dev)</v>
      </c>
    </row>
    <row r="5283" spans="1:16" hidden="1">
      <c r="A5283" t="str">
        <f t="shared" si="247"/>
        <v>26-559</v>
      </c>
      <c r="B5283">
        <f t="shared" si="248"/>
        <v>26</v>
      </c>
      <c r="C5283">
        <v>559</v>
      </c>
      <c r="D5283" t="s">
        <v>17447</v>
      </c>
      <c r="E5283" t="s">
        <v>17005</v>
      </c>
      <c r="F5283">
        <v>14847</v>
      </c>
      <c r="G5283" t="s">
        <v>17006</v>
      </c>
      <c r="H5283">
        <v>1818825739</v>
      </c>
      <c r="I5283" t="s">
        <v>131</v>
      </c>
      <c r="J5283" t="s">
        <v>10895</v>
      </c>
      <c r="K5283" t="s">
        <v>152</v>
      </c>
      <c r="L5283" t="s">
        <v>10969</v>
      </c>
      <c r="M5283" t="s">
        <v>17007</v>
      </c>
      <c r="P5283" s="31" t="str">
        <f t="shared" si="249"/>
        <v>Brojdam Homoeo Cilinic (Dr.Suvas Chondro Nath)</v>
      </c>
    </row>
    <row r="5284" spans="1:16" hidden="1">
      <c r="A5284" t="str">
        <f t="shared" si="247"/>
        <v>27-559</v>
      </c>
      <c r="B5284">
        <f t="shared" si="248"/>
        <v>27</v>
      </c>
      <c r="C5284">
        <v>559</v>
      </c>
      <c r="D5284" t="s">
        <v>17447</v>
      </c>
      <c r="E5284" t="s">
        <v>14569</v>
      </c>
      <c r="F5284">
        <v>14854</v>
      </c>
      <c r="G5284" t="s">
        <v>14570</v>
      </c>
      <c r="H5284">
        <v>1816575618</v>
      </c>
      <c r="I5284" t="s">
        <v>131</v>
      </c>
      <c r="J5284" t="s">
        <v>10924</v>
      </c>
      <c r="K5284" t="s">
        <v>152</v>
      </c>
      <c r="L5284" t="s">
        <v>13732</v>
      </c>
      <c r="M5284" t="s">
        <v>14096</v>
      </c>
      <c r="P5284" s="31" t="str">
        <f t="shared" si="249"/>
        <v>Cant Homoeo Cikisshalay (Dr. Sobuj Chokroborti)</v>
      </c>
    </row>
    <row r="5285" spans="1:16" hidden="1">
      <c r="A5285" t="str">
        <f t="shared" si="247"/>
        <v>28-559</v>
      </c>
      <c r="B5285">
        <f t="shared" si="248"/>
        <v>28</v>
      </c>
      <c r="C5285">
        <v>559</v>
      </c>
      <c r="D5285" t="s">
        <v>17447</v>
      </c>
      <c r="E5285" t="s">
        <v>14574</v>
      </c>
      <c r="F5285">
        <v>14856</v>
      </c>
      <c r="G5285" t="s">
        <v>14575</v>
      </c>
      <c r="H5285">
        <v>1552607788</v>
      </c>
      <c r="I5285" t="s">
        <v>13942</v>
      </c>
      <c r="J5285" t="s">
        <v>14548</v>
      </c>
      <c r="K5285" t="s">
        <v>138</v>
      </c>
      <c r="L5285" t="s">
        <v>14549</v>
      </c>
      <c r="M5285" t="s">
        <v>14576</v>
      </c>
      <c r="P5285" s="31" t="str">
        <f t="shared" si="249"/>
        <v>Cant Homoeo Hall (Dr.Buddo Condro Cakma)</v>
      </c>
    </row>
    <row r="5286" spans="1:16" hidden="1">
      <c r="A5286" t="str">
        <f t="shared" si="247"/>
        <v>29-559</v>
      </c>
      <c r="B5286">
        <f t="shared" si="248"/>
        <v>29</v>
      </c>
      <c r="C5286">
        <v>559</v>
      </c>
      <c r="D5286" t="s">
        <v>17447</v>
      </c>
      <c r="E5286" t="s">
        <v>17008</v>
      </c>
      <c r="F5286">
        <v>14848</v>
      </c>
      <c r="G5286" t="s">
        <v>17009</v>
      </c>
      <c r="H5286">
        <v>1814341200</v>
      </c>
      <c r="I5286" t="s">
        <v>131</v>
      </c>
      <c r="J5286" t="s">
        <v>11807</v>
      </c>
      <c r="K5286" t="s">
        <v>138</v>
      </c>
      <c r="L5286" t="s">
        <v>16947</v>
      </c>
      <c r="M5286" t="s">
        <v>17010</v>
      </c>
      <c r="P5286" s="31" t="str">
        <f t="shared" si="249"/>
        <v>Carubala Homoeo Hall (Dr.Dulal Das)</v>
      </c>
    </row>
    <row r="5287" spans="1:16" hidden="1">
      <c r="A5287" t="str">
        <f t="shared" si="247"/>
        <v>30-559</v>
      </c>
      <c r="B5287">
        <f t="shared" si="248"/>
        <v>30</v>
      </c>
      <c r="C5287">
        <v>559</v>
      </c>
      <c r="D5287" t="s">
        <v>17447</v>
      </c>
      <c r="E5287" t="s">
        <v>10611</v>
      </c>
      <c r="F5287">
        <v>14884</v>
      </c>
      <c r="G5287" t="s">
        <v>10612</v>
      </c>
      <c r="H5287">
        <v>1830064246</v>
      </c>
      <c r="I5287" t="s">
        <v>131</v>
      </c>
      <c r="J5287" t="s">
        <v>132</v>
      </c>
      <c r="K5287" t="s">
        <v>133</v>
      </c>
      <c r="L5287" t="s">
        <v>10613</v>
      </c>
      <c r="M5287" t="s">
        <v>10614</v>
      </c>
      <c r="P5287" s="31" t="str">
        <f t="shared" si="249"/>
        <v>Chad Homoeo Hall (Dr.Bolai Chan)</v>
      </c>
    </row>
    <row r="5288" spans="1:16" hidden="1">
      <c r="A5288" t="str">
        <f t="shared" si="247"/>
        <v>31-559</v>
      </c>
      <c r="B5288">
        <f t="shared" si="248"/>
        <v>31</v>
      </c>
      <c r="C5288">
        <v>559</v>
      </c>
      <c r="D5288" t="s">
        <v>17447</v>
      </c>
      <c r="E5288" t="s">
        <v>14089</v>
      </c>
      <c r="F5288">
        <v>14898</v>
      </c>
      <c r="G5288" t="s">
        <v>14090</v>
      </c>
      <c r="H5288">
        <v>1812858989</v>
      </c>
      <c r="I5288" t="s">
        <v>131</v>
      </c>
      <c r="J5288" t="s">
        <v>13272</v>
      </c>
      <c r="K5288" t="s">
        <v>138</v>
      </c>
      <c r="L5288" t="s">
        <v>14091</v>
      </c>
      <c r="M5288" t="s">
        <v>14092</v>
      </c>
      <c r="P5288" s="31" t="str">
        <f t="shared" si="249"/>
        <v>Chowduri Homoeo Hall (Dr.Debasis Chowduri)</v>
      </c>
    </row>
    <row r="5289" spans="1:16" hidden="1">
      <c r="A5289" t="str">
        <f t="shared" si="247"/>
        <v>32-559</v>
      </c>
      <c r="B5289">
        <f t="shared" si="248"/>
        <v>32</v>
      </c>
      <c r="C5289">
        <v>559</v>
      </c>
      <c r="D5289" t="s">
        <v>17447</v>
      </c>
      <c r="E5289" t="s">
        <v>14089</v>
      </c>
      <c r="F5289">
        <v>14902</v>
      </c>
      <c r="G5289" t="s">
        <v>14090</v>
      </c>
      <c r="H5289">
        <v>1812858989</v>
      </c>
      <c r="I5289" t="s">
        <v>131</v>
      </c>
      <c r="J5289" t="s">
        <v>13272</v>
      </c>
      <c r="K5289" t="s">
        <v>138</v>
      </c>
      <c r="L5289" t="s">
        <v>14091</v>
      </c>
      <c r="M5289" t="s">
        <v>14092</v>
      </c>
      <c r="P5289" s="31" t="str">
        <f t="shared" si="249"/>
        <v>Chowduri Homoeo Hall (Dr.Debasis Chowduri)</v>
      </c>
    </row>
    <row r="5290" spans="1:16" hidden="1">
      <c r="A5290" t="str">
        <f t="shared" si="247"/>
        <v>33-559</v>
      </c>
      <c r="B5290">
        <f t="shared" si="248"/>
        <v>33</v>
      </c>
      <c r="C5290">
        <v>559</v>
      </c>
      <c r="D5290" t="s">
        <v>17447</v>
      </c>
      <c r="E5290" t="s">
        <v>14089</v>
      </c>
      <c r="F5290">
        <v>14851</v>
      </c>
      <c r="G5290" t="s">
        <v>14090</v>
      </c>
      <c r="H5290">
        <v>1812858989</v>
      </c>
      <c r="I5290" t="s">
        <v>131</v>
      </c>
      <c r="J5290" t="s">
        <v>14548</v>
      </c>
      <c r="K5290" t="s">
        <v>1315</v>
      </c>
      <c r="L5290" t="s">
        <v>14092</v>
      </c>
      <c r="M5290" t="s">
        <v>15898</v>
      </c>
      <c r="P5290" s="31" t="str">
        <f t="shared" si="249"/>
        <v>Chowduri Homoeo Hall (Dr.Debasis Chowduri)</v>
      </c>
    </row>
    <row r="5291" spans="1:16" hidden="1">
      <c r="A5291" t="str">
        <f t="shared" si="247"/>
        <v>34-559</v>
      </c>
      <c r="B5291">
        <f t="shared" si="248"/>
        <v>34</v>
      </c>
      <c r="C5291">
        <v>559</v>
      </c>
      <c r="D5291" t="s">
        <v>17447</v>
      </c>
      <c r="E5291" t="s">
        <v>17462</v>
      </c>
      <c r="F5291">
        <v>14910</v>
      </c>
      <c r="G5291" t="s">
        <v>17463</v>
      </c>
      <c r="H5291">
        <v>1818216515</v>
      </c>
      <c r="I5291" t="s">
        <v>1311</v>
      </c>
      <c r="J5291" t="s">
        <v>10889</v>
      </c>
      <c r="K5291" t="s">
        <v>138</v>
      </c>
      <c r="L5291" t="s">
        <v>13732</v>
      </c>
      <c r="M5291" t="s">
        <v>19148</v>
      </c>
      <c r="P5291" s="31" t="str">
        <f t="shared" si="249"/>
        <v>City Homoeo Clinic (Dr.Suvash Chakravorty)</v>
      </c>
    </row>
    <row r="5292" spans="1:16" hidden="1">
      <c r="A5292" t="str">
        <f t="shared" si="247"/>
        <v>35-559</v>
      </c>
      <c r="B5292">
        <f t="shared" si="248"/>
        <v>35</v>
      </c>
      <c r="C5292">
        <v>559</v>
      </c>
      <c r="D5292" t="s">
        <v>17447</v>
      </c>
      <c r="E5292" t="s">
        <v>13930</v>
      </c>
      <c r="F5292">
        <v>14869</v>
      </c>
      <c r="G5292" t="s">
        <v>13931</v>
      </c>
      <c r="H5292">
        <v>1814476441</v>
      </c>
      <c r="I5292" t="s">
        <v>131</v>
      </c>
      <c r="J5292" t="s">
        <v>10900</v>
      </c>
      <c r="K5292" t="s">
        <v>133</v>
      </c>
      <c r="L5292" t="s">
        <v>13925</v>
      </c>
      <c r="M5292" t="s">
        <v>13932</v>
      </c>
      <c r="P5292" s="31" t="str">
        <f t="shared" si="249"/>
        <v>Desh Sebok Homoeo Chikissa Cendro (Dr.Dilip Kumar Nath)</v>
      </c>
    </row>
    <row r="5293" spans="1:16" hidden="1">
      <c r="A5293" t="str">
        <f t="shared" si="247"/>
        <v>36-559</v>
      </c>
      <c r="B5293">
        <f t="shared" si="248"/>
        <v>36</v>
      </c>
      <c r="C5293">
        <v>559</v>
      </c>
      <c r="D5293" t="s">
        <v>17447</v>
      </c>
      <c r="E5293" t="s">
        <v>14330</v>
      </c>
      <c r="F5293">
        <v>14811</v>
      </c>
      <c r="G5293" t="s">
        <v>3025</v>
      </c>
      <c r="H5293">
        <v>1817271034</v>
      </c>
      <c r="I5293" t="s">
        <v>131</v>
      </c>
      <c r="J5293" t="s">
        <v>10924</v>
      </c>
      <c r="K5293" t="s">
        <v>152</v>
      </c>
      <c r="L5293" t="s">
        <v>14331</v>
      </c>
      <c r="M5293" t="s">
        <v>14332</v>
      </c>
      <c r="P5293" s="31" t="str">
        <f t="shared" si="249"/>
        <v>Dipti Homoeo Hall (Dr.Vupes Chokroborti)</v>
      </c>
    </row>
    <row r="5294" spans="1:16" hidden="1">
      <c r="A5294" t="str">
        <f t="shared" si="247"/>
        <v>37-559</v>
      </c>
      <c r="B5294">
        <f t="shared" si="248"/>
        <v>37</v>
      </c>
      <c r="C5294">
        <v>559</v>
      </c>
      <c r="D5294" t="s">
        <v>17447</v>
      </c>
      <c r="E5294" t="s">
        <v>15899</v>
      </c>
      <c r="F5294">
        <v>14839</v>
      </c>
      <c r="G5294" t="s">
        <v>15900</v>
      </c>
      <c r="H5294">
        <v>1879804558</v>
      </c>
      <c r="I5294" t="s">
        <v>131</v>
      </c>
      <c r="J5294" t="s">
        <v>14548</v>
      </c>
      <c r="K5294" t="s">
        <v>133</v>
      </c>
      <c r="L5294" t="s">
        <v>15901</v>
      </c>
      <c r="M5294" t="s">
        <v>15902</v>
      </c>
      <c r="P5294" s="31" t="str">
        <f t="shared" si="249"/>
        <v>Dr.Sarmin Akter (Jarman Homoeo (Tobolchari))</v>
      </c>
    </row>
    <row r="5295" spans="1:16" hidden="1">
      <c r="A5295" t="str">
        <f t="shared" si="247"/>
        <v>38-559</v>
      </c>
      <c r="B5295">
        <f t="shared" si="248"/>
        <v>38</v>
      </c>
      <c r="C5295">
        <v>559</v>
      </c>
      <c r="D5295" t="s">
        <v>17447</v>
      </c>
      <c r="E5295" t="s">
        <v>13927</v>
      </c>
      <c r="F5295">
        <v>14882</v>
      </c>
      <c r="G5295" t="s">
        <v>614</v>
      </c>
      <c r="H5295">
        <v>1862878069</v>
      </c>
      <c r="I5295" t="s">
        <v>131</v>
      </c>
      <c r="J5295" t="s">
        <v>10900</v>
      </c>
      <c r="K5295" t="s">
        <v>138</v>
      </c>
      <c r="L5295" t="s">
        <v>13925</v>
      </c>
      <c r="M5295" t="s">
        <v>13926</v>
      </c>
      <c r="P5295" s="31" t="str">
        <f t="shared" si="249"/>
        <v>Emon Homoeo Hall (Dr.Soili Rani Da)</v>
      </c>
    </row>
    <row r="5296" spans="1:16" hidden="1">
      <c r="A5296" t="str">
        <f t="shared" si="247"/>
        <v>39-559</v>
      </c>
      <c r="B5296">
        <f t="shared" si="248"/>
        <v>39</v>
      </c>
      <c r="C5296">
        <v>559</v>
      </c>
      <c r="D5296" t="s">
        <v>17447</v>
      </c>
      <c r="E5296" t="s">
        <v>14564</v>
      </c>
      <c r="F5296">
        <v>14837</v>
      </c>
      <c r="G5296" t="s">
        <v>14565</v>
      </c>
      <c r="H5296">
        <v>1839148783</v>
      </c>
      <c r="I5296" t="s">
        <v>13942</v>
      </c>
      <c r="J5296" t="s">
        <v>10900</v>
      </c>
      <c r="K5296" t="s">
        <v>138</v>
      </c>
      <c r="L5296" t="s">
        <v>13732</v>
      </c>
      <c r="M5296" t="s">
        <v>14566</v>
      </c>
      <c r="P5296" s="31" t="str">
        <f t="shared" si="249"/>
        <v>Foygiya Garmani Homoeo (Dr.M.M.Moklysur Rahman)</v>
      </c>
    </row>
    <row r="5297" spans="1:16" hidden="1">
      <c r="A5297" t="str">
        <f t="shared" si="247"/>
        <v>40-559</v>
      </c>
      <c r="B5297">
        <f t="shared" si="248"/>
        <v>40</v>
      </c>
      <c r="C5297">
        <v>559</v>
      </c>
      <c r="D5297" t="s">
        <v>17447</v>
      </c>
      <c r="E5297" t="s">
        <v>10967</v>
      </c>
      <c r="F5297">
        <v>14890</v>
      </c>
      <c r="G5297" t="s">
        <v>10968</v>
      </c>
      <c r="H5297">
        <v>1818685575</v>
      </c>
      <c r="I5297" t="s">
        <v>131</v>
      </c>
      <c r="J5297" t="s">
        <v>2596</v>
      </c>
      <c r="K5297" t="s">
        <v>138</v>
      </c>
      <c r="L5297" t="s">
        <v>10969</v>
      </c>
      <c r="M5297" t="s">
        <v>19050</v>
      </c>
      <c r="P5297" s="31" t="str">
        <f t="shared" si="249"/>
        <v>Foyzia Homoeo Hall (Dr. M.A.Sobahan)</v>
      </c>
    </row>
    <row r="5298" spans="1:16" hidden="1">
      <c r="A5298" t="str">
        <f t="shared" si="247"/>
        <v>41-559</v>
      </c>
      <c r="B5298">
        <f t="shared" si="248"/>
        <v>41</v>
      </c>
      <c r="C5298">
        <v>559</v>
      </c>
      <c r="D5298" t="s">
        <v>17447</v>
      </c>
      <c r="E5298" t="s">
        <v>11646</v>
      </c>
      <c r="F5298">
        <v>14892</v>
      </c>
      <c r="G5298" t="s">
        <v>11647</v>
      </c>
      <c r="H5298">
        <v>1818624717</v>
      </c>
      <c r="I5298" t="s">
        <v>131</v>
      </c>
      <c r="J5298" t="s">
        <v>172</v>
      </c>
      <c r="K5298" t="s">
        <v>133</v>
      </c>
      <c r="L5298" t="s">
        <v>10969</v>
      </c>
      <c r="M5298" t="s">
        <v>11648</v>
      </c>
      <c r="P5298" s="31" t="str">
        <f t="shared" si="249"/>
        <v>Foyzia Homoeo Hall-2 (Dr.Md:Foyez)</v>
      </c>
    </row>
    <row r="5299" spans="1:16" hidden="1">
      <c r="A5299" t="str">
        <f t="shared" si="247"/>
        <v>42-559</v>
      </c>
      <c r="B5299">
        <f t="shared" si="248"/>
        <v>42</v>
      </c>
      <c r="C5299">
        <v>559</v>
      </c>
      <c r="D5299" t="s">
        <v>17447</v>
      </c>
      <c r="E5299" t="s">
        <v>14571</v>
      </c>
      <c r="F5299">
        <v>14855</v>
      </c>
      <c r="G5299" t="s">
        <v>14572</v>
      </c>
      <c r="H5299">
        <v>1811902018</v>
      </c>
      <c r="I5299" t="s">
        <v>131</v>
      </c>
      <c r="J5299" t="s">
        <v>10924</v>
      </c>
      <c r="K5299" t="s">
        <v>1315</v>
      </c>
      <c r="L5299" t="s">
        <v>13732</v>
      </c>
      <c r="M5299" t="s">
        <v>14573</v>
      </c>
      <c r="P5299" s="31" t="str">
        <f t="shared" si="249"/>
        <v>Garmar Homoeo Hall ( Hiyako Bajar) (Dr.Tipu Sultan)</v>
      </c>
    </row>
    <row r="5300" spans="1:16" hidden="1">
      <c r="A5300" t="str">
        <f t="shared" si="247"/>
        <v>43-559</v>
      </c>
      <c r="B5300">
        <f t="shared" si="248"/>
        <v>43</v>
      </c>
      <c r="C5300">
        <v>559</v>
      </c>
      <c r="D5300" t="s">
        <v>17447</v>
      </c>
      <c r="E5300" t="s">
        <v>10835</v>
      </c>
      <c r="F5300">
        <v>14888</v>
      </c>
      <c r="G5300" t="s">
        <v>10836</v>
      </c>
      <c r="H5300">
        <v>1559727070</v>
      </c>
      <c r="I5300" t="s">
        <v>131</v>
      </c>
      <c r="J5300" t="s">
        <v>2596</v>
      </c>
      <c r="K5300" t="s">
        <v>152</v>
      </c>
      <c r="L5300" t="s">
        <v>10837</v>
      </c>
      <c r="M5300" t="s">
        <v>19051</v>
      </c>
      <c r="P5300" s="31" t="str">
        <f t="shared" si="249"/>
        <v>German Hom Hall (Dr. Imam Hossen)</v>
      </c>
    </row>
    <row r="5301" spans="1:16" hidden="1">
      <c r="A5301" t="str">
        <f t="shared" si="247"/>
        <v>44-559</v>
      </c>
      <c r="B5301">
        <f t="shared" si="248"/>
        <v>44</v>
      </c>
      <c r="C5301">
        <v>559</v>
      </c>
      <c r="D5301" t="s">
        <v>17447</v>
      </c>
      <c r="E5301" t="s">
        <v>14546</v>
      </c>
      <c r="F5301">
        <v>14816</v>
      </c>
      <c r="G5301" t="s">
        <v>14547</v>
      </c>
      <c r="H5301">
        <v>1556567366</v>
      </c>
      <c r="I5301" t="s">
        <v>13942</v>
      </c>
      <c r="J5301" t="s">
        <v>14548</v>
      </c>
      <c r="K5301" t="s">
        <v>138</v>
      </c>
      <c r="L5301" t="s">
        <v>14549</v>
      </c>
      <c r="M5301" t="s">
        <v>14550</v>
      </c>
      <c r="P5301" s="31" t="str">
        <f t="shared" si="249"/>
        <v>Ginghani Homoeo Hall (Dr.Mitra Chakma)</v>
      </c>
    </row>
    <row r="5302" spans="1:16" hidden="1">
      <c r="A5302" t="str">
        <f t="shared" si="247"/>
        <v>45-559</v>
      </c>
      <c r="B5302">
        <f t="shared" si="248"/>
        <v>45</v>
      </c>
      <c r="C5302">
        <v>559</v>
      </c>
      <c r="D5302" t="s">
        <v>17447</v>
      </c>
      <c r="E5302" t="s">
        <v>17453</v>
      </c>
      <c r="F5302">
        <v>14850</v>
      </c>
      <c r="G5302" t="s">
        <v>17012</v>
      </c>
      <c r="H5302">
        <v>1858399980</v>
      </c>
      <c r="I5302" t="s">
        <v>131</v>
      </c>
      <c r="J5302" t="s">
        <v>10924</v>
      </c>
      <c r="K5302" t="s">
        <v>138</v>
      </c>
      <c r="L5302" t="s">
        <v>13732</v>
      </c>
      <c r="M5302" t="s">
        <v>17016</v>
      </c>
      <c r="P5302" s="31" t="str">
        <f t="shared" si="249"/>
        <v>H.P. Homoeo Hall (Dr.Ujjol Cokroborti)</v>
      </c>
    </row>
    <row r="5303" spans="1:16" hidden="1">
      <c r="A5303" t="str">
        <f t="shared" si="247"/>
        <v>46-559</v>
      </c>
      <c r="B5303">
        <f t="shared" si="248"/>
        <v>46</v>
      </c>
      <c r="C5303">
        <v>559</v>
      </c>
      <c r="D5303" t="s">
        <v>17447</v>
      </c>
      <c r="E5303" t="s">
        <v>17011</v>
      </c>
      <c r="F5303">
        <v>14866</v>
      </c>
      <c r="G5303" t="s">
        <v>17012</v>
      </c>
      <c r="H5303">
        <v>1858399940</v>
      </c>
      <c r="I5303" t="s">
        <v>131</v>
      </c>
      <c r="J5303" t="s">
        <v>172</v>
      </c>
      <c r="K5303" t="s">
        <v>138</v>
      </c>
      <c r="L5303" t="s">
        <v>17013</v>
      </c>
      <c r="M5303" t="s">
        <v>17014</v>
      </c>
      <c r="P5303" s="31" t="str">
        <f t="shared" si="249"/>
        <v>H.P. Homoeo Hall (Dr.Rupes Cokroborti)</v>
      </c>
    </row>
    <row r="5304" spans="1:16" hidden="1">
      <c r="A5304" t="str">
        <f t="shared" si="247"/>
        <v>47-559</v>
      </c>
      <c r="B5304">
        <f t="shared" si="248"/>
        <v>47</v>
      </c>
      <c r="C5304">
        <v>559</v>
      </c>
      <c r="D5304" t="s">
        <v>17447</v>
      </c>
      <c r="E5304" t="s">
        <v>14558</v>
      </c>
      <c r="F5304">
        <v>14820</v>
      </c>
      <c r="G5304" t="s">
        <v>14559</v>
      </c>
      <c r="H5304">
        <v>1887918043</v>
      </c>
      <c r="I5304" t="s">
        <v>131</v>
      </c>
      <c r="J5304" t="s">
        <v>10900</v>
      </c>
      <c r="K5304" t="s">
        <v>133</v>
      </c>
      <c r="L5304" t="s">
        <v>13925</v>
      </c>
      <c r="M5304" t="s">
        <v>14560</v>
      </c>
      <c r="P5304" s="31" t="str">
        <f t="shared" si="249"/>
        <v>Hamidiya Homoeo Hall (Dr.Soiyod Shalyho Gongi)</v>
      </c>
    </row>
    <row r="5305" spans="1:16" hidden="1">
      <c r="A5305" t="str">
        <f t="shared" si="247"/>
        <v>48-559</v>
      </c>
      <c r="B5305">
        <f t="shared" si="248"/>
        <v>48</v>
      </c>
      <c r="C5305">
        <v>559</v>
      </c>
      <c r="D5305" t="s">
        <v>17447</v>
      </c>
      <c r="E5305" t="s">
        <v>13921</v>
      </c>
      <c r="F5305">
        <v>14895</v>
      </c>
      <c r="G5305" t="s">
        <v>13922</v>
      </c>
      <c r="H5305">
        <v>1819620561</v>
      </c>
      <c r="I5305" t="s">
        <v>131</v>
      </c>
      <c r="J5305" t="s">
        <v>10895</v>
      </c>
      <c r="K5305" t="s">
        <v>152</v>
      </c>
      <c r="L5305" t="s">
        <v>10969</v>
      </c>
      <c r="M5305" t="s">
        <v>13920</v>
      </c>
      <c r="P5305" s="31" t="str">
        <f t="shared" si="249"/>
        <v>Health Care Homoeo Hall (Dr.Abdullah Al-Mohsin)</v>
      </c>
    </row>
    <row r="5306" spans="1:16" hidden="1">
      <c r="A5306" t="str">
        <f t="shared" si="247"/>
        <v>49-559</v>
      </c>
      <c r="B5306">
        <f t="shared" si="248"/>
        <v>49</v>
      </c>
      <c r="C5306">
        <v>559</v>
      </c>
      <c r="D5306" t="s">
        <v>17447</v>
      </c>
      <c r="E5306" t="s">
        <v>14585</v>
      </c>
      <c r="F5306">
        <v>14860</v>
      </c>
      <c r="G5306" t="s">
        <v>14586</v>
      </c>
      <c r="H5306">
        <v>1554019963</v>
      </c>
      <c r="I5306" t="s">
        <v>131</v>
      </c>
      <c r="J5306" t="s">
        <v>9009</v>
      </c>
      <c r="K5306" t="s">
        <v>152</v>
      </c>
      <c r="L5306" t="s">
        <v>10837</v>
      </c>
      <c r="M5306" t="s">
        <v>14587</v>
      </c>
      <c r="N5306" t="s">
        <v>2106</v>
      </c>
      <c r="P5306" s="31" t="str">
        <f t="shared" si="249"/>
        <v>Homoeo Cikissaloy (Dr.Jafor Ahmmad Siddiki)</v>
      </c>
    </row>
    <row r="5307" spans="1:16" hidden="1">
      <c r="A5307" t="str">
        <f t="shared" si="247"/>
        <v>50-559</v>
      </c>
      <c r="B5307">
        <f t="shared" si="248"/>
        <v>50</v>
      </c>
      <c r="C5307">
        <v>559</v>
      </c>
      <c r="D5307" t="s">
        <v>17447</v>
      </c>
      <c r="E5307" t="s">
        <v>14556</v>
      </c>
      <c r="F5307">
        <v>14819</v>
      </c>
      <c r="G5307" t="s">
        <v>14557</v>
      </c>
      <c r="H5307">
        <v>1830698229</v>
      </c>
      <c r="I5307" t="s">
        <v>13942</v>
      </c>
      <c r="J5307" t="s">
        <v>10900</v>
      </c>
      <c r="K5307" t="s">
        <v>138</v>
      </c>
      <c r="L5307" t="s">
        <v>13732</v>
      </c>
      <c r="M5307" t="s">
        <v>10633</v>
      </c>
      <c r="P5307" s="31" t="str">
        <f t="shared" si="249"/>
        <v>Homoeo Helth Home (Dr.Sabina Yeasmin)</v>
      </c>
    </row>
    <row r="5308" spans="1:16" hidden="1">
      <c r="A5308" t="str">
        <f t="shared" si="247"/>
        <v>51-559</v>
      </c>
      <c r="B5308">
        <f t="shared" si="248"/>
        <v>51</v>
      </c>
      <c r="C5308">
        <v>559</v>
      </c>
      <c r="D5308" t="s">
        <v>17447</v>
      </c>
      <c r="E5308" t="s">
        <v>17449</v>
      </c>
      <c r="F5308">
        <v>14830</v>
      </c>
      <c r="G5308" t="s">
        <v>14187</v>
      </c>
      <c r="H5308">
        <v>1311811366</v>
      </c>
      <c r="I5308" t="s">
        <v>13942</v>
      </c>
      <c r="J5308" t="s">
        <v>10924</v>
      </c>
      <c r="K5308" t="s">
        <v>152</v>
      </c>
      <c r="L5308" t="s">
        <v>13945</v>
      </c>
      <c r="M5308" t="s">
        <v>14096</v>
      </c>
      <c r="P5308" s="31" t="str">
        <f t="shared" si="249"/>
        <v>Hosna Homoeo Kilinic (Dr.M.Joshim Uddin)</v>
      </c>
    </row>
    <row r="5309" spans="1:16" hidden="1">
      <c r="A5309" t="str">
        <f t="shared" si="247"/>
        <v>52-559</v>
      </c>
      <c r="B5309">
        <f t="shared" si="248"/>
        <v>52</v>
      </c>
      <c r="C5309">
        <v>559</v>
      </c>
      <c r="D5309" t="s">
        <v>17447</v>
      </c>
      <c r="E5309" t="s">
        <v>15913</v>
      </c>
      <c r="F5309">
        <v>14843</v>
      </c>
      <c r="G5309" t="s">
        <v>17452</v>
      </c>
      <c r="H5309">
        <v>1703768336</v>
      </c>
      <c r="I5309" t="s">
        <v>131</v>
      </c>
      <c r="J5309" t="s">
        <v>10900</v>
      </c>
      <c r="K5309" t="s">
        <v>152</v>
      </c>
      <c r="L5309" t="s">
        <v>13925</v>
      </c>
      <c r="M5309" t="s">
        <v>10633</v>
      </c>
      <c r="P5309" s="31" t="str">
        <f t="shared" si="249"/>
        <v>Jarman Homoeo Care (Dr.Abdul Oyajed)</v>
      </c>
    </row>
    <row r="5310" spans="1:16" hidden="1">
      <c r="A5310" t="str">
        <f t="shared" si="247"/>
        <v>53-559</v>
      </c>
      <c r="B5310">
        <f t="shared" si="248"/>
        <v>53</v>
      </c>
      <c r="C5310">
        <v>559</v>
      </c>
      <c r="D5310" t="s">
        <v>17447</v>
      </c>
      <c r="E5310" t="s">
        <v>17457</v>
      </c>
      <c r="F5310">
        <v>14865</v>
      </c>
      <c r="G5310" t="s">
        <v>15886</v>
      </c>
      <c r="H5310">
        <v>1813692431</v>
      </c>
      <c r="I5310" t="s">
        <v>13942</v>
      </c>
      <c r="J5310" t="s">
        <v>14548</v>
      </c>
      <c r="K5310" t="s">
        <v>152</v>
      </c>
      <c r="L5310" t="s">
        <v>14549</v>
      </c>
      <c r="M5310" t="s">
        <v>15888</v>
      </c>
      <c r="P5310" s="31" t="str">
        <f t="shared" si="249"/>
        <v>Jenuen Homoeo Pharmace (Dr.Nipun Bikhas)</v>
      </c>
    </row>
    <row r="5311" spans="1:16" hidden="1">
      <c r="A5311" t="str">
        <f t="shared" si="247"/>
        <v>54-559</v>
      </c>
      <c r="B5311">
        <f t="shared" si="248"/>
        <v>54</v>
      </c>
      <c r="C5311">
        <v>559</v>
      </c>
      <c r="D5311" t="s">
        <v>17447</v>
      </c>
      <c r="E5311" t="s">
        <v>14335</v>
      </c>
      <c r="F5311">
        <v>14813</v>
      </c>
      <c r="G5311" t="s">
        <v>1765</v>
      </c>
      <c r="H5311">
        <v>1818022757</v>
      </c>
      <c r="I5311" t="s">
        <v>13942</v>
      </c>
      <c r="J5311" t="s">
        <v>10924</v>
      </c>
      <c r="K5311" t="s">
        <v>138</v>
      </c>
      <c r="L5311" t="s">
        <v>14331</v>
      </c>
      <c r="M5311" t="s">
        <v>14332</v>
      </c>
      <c r="P5311" s="31" t="str">
        <f t="shared" si="249"/>
        <v>Jononi Homoeo Hall (Dr.Haradhon Chokroborti)</v>
      </c>
    </row>
    <row r="5312" spans="1:16" hidden="1">
      <c r="A5312" t="str">
        <f t="shared" si="247"/>
        <v>55-559</v>
      </c>
      <c r="B5312">
        <f t="shared" si="248"/>
        <v>55</v>
      </c>
      <c r="C5312">
        <v>559</v>
      </c>
      <c r="D5312" t="s">
        <v>17447</v>
      </c>
      <c r="E5312" t="s">
        <v>14177</v>
      </c>
      <c r="F5312">
        <v>14825</v>
      </c>
      <c r="G5312" t="s">
        <v>2068</v>
      </c>
      <c r="H5312">
        <v>1815856073</v>
      </c>
      <c r="I5312" t="s">
        <v>131</v>
      </c>
      <c r="J5312" t="s">
        <v>14175</v>
      </c>
      <c r="K5312" t="s">
        <v>152</v>
      </c>
      <c r="L5312" t="s">
        <v>10969</v>
      </c>
      <c r="M5312" t="s">
        <v>14178</v>
      </c>
      <c r="P5312" s="31" t="str">
        <f t="shared" si="249"/>
        <v>Jonoseba Homoeo Hall (Dr.Priyo Ronjon Nath)</v>
      </c>
    </row>
    <row r="5313" spans="1:16" hidden="1">
      <c r="A5313" t="str">
        <f t="shared" si="247"/>
        <v>56-559</v>
      </c>
      <c r="B5313">
        <f t="shared" si="248"/>
        <v>56</v>
      </c>
      <c r="C5313">
        <v>559</v>
      </c>
      <c r="D5313" t="s">
        <v>17447</v>
      </c>
      <c r="E5313" t="s">
        <v>14580</v>
      </c>
      <c r="F5313">
        <v>14858</v>
      </c>
      <c r="G5313" t="s">
        <v>14581</v>
      </c>
      <c r="H5313">
        <v>1672745989</v>
      </c>
      <c r="I5313" t="s">
        <v>13942</v>
      </c>
      <c r="J5313" t="s">
        <v>14548</v>
      </c>
      <c r="K5313" t="s">
        <v>152</v>
      </c>
      <c r="L5313" t="s">
        <v>14549</v>
      </c>
      <c r="M5313" t="s">
        <v>14582</v>
      </c>
      <c r="P5313" s="31" t="str">
        <f t="shared" si="249"/>
        <v>Joyosri Homoeo Cilinic (Dr.Ponju Dasgupto(Pongkog))</v>
      </c>
    </row>
    <row r="5314" spans="1:16" hidden="1">
      <c r="A5314" t="str">
        <f t="shared" ref="A5314:A5377" si="250">B5314&amp;"-"&amp;C5314</f>
        <v>57-559</v>
      </c>
      <c r="B5314">
        <f t="shared" ref="B5314:B5377" si="251">IF(C5314=C5313,B5313+1,1)</f>
        <v>57</v>
      </c>
      <c r="C5314">
        <v>559</v>
      </c>
      <c r="D5314" t="s">
        <v>17447</v>
      </c>
      <c r="E5314" t="s">
        <v>14594</v>
      </c>
      <c r="F5314">
        <v>14863</v>
      </c>
      <c r="G5314" t="s">
        <v>6347</v>
      </c>
      <c r="H5314">
        <v>1556490303</v>
      </c>
      <c r="I5314" t="s">
        <v>131</v>
      </c>
      <c r="J5314" t="s">
        <v>9009</v>
      </c>
      <c r="K5314" t="s">
        <v>133</v>
      </c>
      <c r="L5314" t="s">
        <v>16377</v>
      </c>
      <c r="M5314" t="s">
        <v>14205</v>
      </c>
      <c r="P5314" s="31" t="str">
        <f t="shared" ref="P5314:P5377" si="252">PROPER(G5314&amp;" ("&amp;E5314&amp;")")</f>
        <v>Khoka Homoeo Hall (Dr.Ringku Chakma)</v>
      </c>
    </row>
    <row r="5315" spans="1:16" hidden="1">
      <c r="A5315" t="str">
        <f t="shared" si="250"/>
        <v>58-559</v>
      </c>
      <c r="B5315">
        <f t="shared" si="251"/>
        <v>58</v>
      </c>
      <c r="C5315">
        <v>559</v>
      </c>
      <c r="D5315" t="s">
        <v>17447</v>
      </c>
      <c r="E5315" t="s">
        <v>14079</v>
      </c>
      <c r="F5315">
        <v>14878</v>
      </c>
      <c r="G5315" t="s">
        <v>14080</v>
      </c>
      <c r="H5315">
        <v>1553752834</v>
      </c>
      <c r="I5315" t="s">
        <v>131</v>
      </c>
      <c r="J5315" t="s">
        <v>13272</v>
      </c>
      <c r="K5315" t="s">
        <v>152</v>
      </c>
      <c r="L5315" t="s">
        <v>14549</v>
      </c>
      <c r="M5315" t="s">
        <v>10648</v>
      </c>
      <c r="P5315" s="31" t="str">
        <f t="shared" si="252"/>
        <v>Kiyor Homoeo Pharmace (Dr.Sunento Bikas Cakma)</v>
      </c>
    </row>
    <row r="5316" spans="1:16" hidden="1">
      <c r="A5316" t="str">
        <f t="shared" si="250"/>
        <v>59-559</v>
      </c>
      <c r="B5316">
        <f t="shared" si="251"/>
        <v>59</v>
      </c>
      <c r="C5316">
        <v>559</v>
      </c>
      <c r="D5316" t="s">
        <v>17447</v>
      </c>
      <c r="E5316" t="s">
        <v>14079</v>
      </c>
      <c r="F5316">
        <v>14906</v>
      </c>
      <c r="G5316" t="s">
        <v>14080</v>
      </c>
      <c r="H5316">
        <v>1553752834</v>
      </c>
      <c r="I5316" t="s">
        <v>131</v>
      </c>
      <c r="J5316" t="s">
        <v>13272</v>
      </c>
      <c r="K5316" t="s">
        <v>152</v>
      </c>
      <c r="L5316" t="s">
        <v>14549</v>
      </c>
      <c r="M5316" t="s">
        <v>10648</v>
      </c>
      <c r="P5316" s="31" t="str">
        <f t="shared" si="252"/>
        <v>Kiyor Homoeo Pharmace (Dr.Sunento Bikas Cakma)</v>
      </c>
    </row>
    <row r="5317" spans="1:16" hidden="1">
      <c r="A5317" t="str">
        <f t="shared" si="250"/>
        <v>60-559</v>
      </c>
      <c r="B5317">
        <f t="shared" si="251"/>
        <v>60</v>
      </c>
      <c r="C5317">
        <v>559</v>
      </c>
      <c r="D5317" t="s">
        <v>17447</v>
      </c>
      <c r="E5317" t="s">
        <v>15906</v>
      </c>
      <c r="F5317">
        <v>14841</v>
      </c>
      <c r="G5317" t="s">
        <v>15907</v>
      </c>
      <c r="H5317">
        <v>1869551996</v>
      </c>
      <c r="J5317" t="s">
        <v>10924</v>
      </c>
      <c r="K5317" t="s">
        <v>152</v>
      </c>
      <c r="L5317" t="s">
        <v>13732</v>
      </c>
      <c r="M5317" t="s">
        <v>13733</v>
      </c>
      <c r="P5317" s="31" t="str">
        <f t="shared" si="252"/>
        <v>Kobiraj Abul Kashem (Md.Abul Kashem)</v>
      </c>
    </row>
    <row r="5318" spans="1:16" hidden="1">
      <c r="A5318" t="str">
        <f t="shared" si="250"/>
        <v>61-559</v>
      </c>
      <c r="B5318">
        <f t="shared" si="251"/>
        <v>61</v>
      </c>
      <c r="C5318">
        <v>559</v>
      </c>
      <c r="D5318" t="s">
        <v>17447</v>
      </c>
      <c r="E5318" t="s">
        <v>15889</v>
      </c>
      <c r="F5318">
        <v>14853</v>
      </c>
      <c r="G5318" t="s">
        <v>15890</v>
      </c>
      <c r="H5318">
        <v>1827128423</v>
      </c>
      <c r="I5318" t="s">
        <v>131</v>
      </c>
      <c r="J5318" t="s">
        <v>14548</v>
      </c>
      <c r="K5318" t="s">
        <v>1315</v>
      </c>
      <c r="L5318" t="s">
        <v>15891</v>
      </c>
      <c r="M5318" t="s">
        <v>15892</v>
      </c>
      <c r="P5318" s="31" t="str">
        <f t="shared" si="252"/>
        <v>Luci Homoeo Pharmace (Dr.Sushil Cakma)</v>
      </c>
    </row>
    <row r="5319" spans="1:16" hidden="1">
      <c r="A5319" t="str">
        <f t="shared" si="250"/>
        <v>62-559</v>
      </c>
      <c r="B5319">
        <f t="shared" si="251"/>
        <v>62</v>
      </c>
      <c r="C5319">
        <v>559</v>
      </c>
      <c r="D5319" t="s">
        <v>17447</v>
      </c>
      <c r="E5319" t="s">
        <v>14171</v>
      </c>
      <c r="F5319">
        <v>14808</v>
      </c>
      <c r="G5319" t="s">
        <v>14172</v>
      </c>
      <c r="H5319">
        <v>1553273734</v>
      </c>
      <c r="I5319" t="s">
        <v>131</v>
      </c>
      <c r="J5319" t="s">
        <v>9009</v>
      </c>
      <c r="K5319" t="s">
        <v>152</v>
      </c>
      <c r="L5319" t="s">
        <v>10837</v>
      </c>
      <c r="M5319" t="s">
        <v>10838</v>
      </c>
      <c r="N5319" t="s">
        <v>2106</v>
      </c>
      <c r="P5319" s="31" t="str">
        <f t="shared" si="252"/>
        <v>Ma Homoeo Pharmacy (Dr.Md:Fayeg Hosen)</v>
      </c>
    </row>
    <row r="5320" spans="1:16" hidden="1">
      <c r="A5320" t="str">
        <f t="shared" si="250"/>
        <v>63-559</v>
      </c>
      <c r="B5320">
        <f t="shared" si="251"/>
        <v>63</v>
      </c>
      <c r="C5320">
        <v>559</v>
      </c>
      <c r="D5320" t="s">
        <v>17447</v>
      </c>
      <c r="E5320" t="s">
        <v>14189</v>
      </c>
      <c r="F5320">
        <v>14832</v>
      </c>
      <c r="G5320" t="s">
        <v>14190</v>
      </c>
      <c r="H5320">
        <v>1812947277</v>
      </c>
      <c r="I5320" t="s">
        <v>13942</v>
      </c>
      <c r="J5320" t="s">
        <v>10924</v>
      </c>
      <c r="K5320" t="s">
        <v>138</v>
      </c>
      <c r="L5320" t="s">
        <v>13945</v>
      </c>
      <c r="M5320" t="s">
        <v>14096</v>
      </c>
      <c r="P5320" s="31" t="str">
        <f t="shared" si="252"/>
        <v>Ma-Moni Homoeo Cikissaloy (Dr.Riton Condro Da)</v>
      </c>
    </row>
    <row r="5321" spans="1:16" hidden="1">
      <c r="A5321" t="str">
        <f t="shared" si="250"/>
        <v>64-559</v>
      </c>
      <c r="B5321">
        <f t="shared" si="251"/>
        <v>64</v>
      </c>
      <c r="C5321">
        <v>559</v>
      </c>
      <c r="D5321" t="s">
        <v>17447</v>
      </c>
      <c r="E5321" t="s">
        <v>14181</v>
      </c>
      <c r="F5321">
        <v>14827</v>
      </c>
      <c r="G5321" t="s">
        <v>14182</v>
      </c>
      <c r="H5321">
        <v>1819968243</v>
      </c>
      <c r="I5321" t="s">
        <v>13942</v>
      </c>
      <c r="J5321" t="s">
        <v>10889</v>
      </c>
      <c r="K5321" t="s">
        <v>152</v>
      </c>
      <c r="L5321" t="s">
        <v>10969</v>
      </c>
      <c r="M5321" t="s">
        <v>14183</v>
      </c>
      <c r="P5321" s="31" t="str">
        <f t="shared" si="252"/>
        <v>Matre-Pitri Homoeo Seba (Dr.Md:Nurul Abchar Chowduri)</v>
      </c>
    </row>
    <row r="5322" spans="1:16" hidden="1">
      <c r="A5322" t="str">
        <f t="shared" si="250"/>
        <v>65-559</v>
      </c>
      <c r="B5322">
        <f t="shared" si="251"/>
        <v>65</v>
      </c>
      <c r="C5322">
        <v>559</v>
      </c>
      <c r="D5322" t="s">
        <v>17447</v>
      </c>
      <c r="E5322" t="s">
        <v>14577</v>
      </c>
      <c r="F5322">
        <v>14857</v>
      </c>
      <c r="G5322" t="s">
        <v>17455</v>
      </c>
      <c r="H5322">
        <v>1820304613</v>
      </c>
      <c r="I5322" t="s">
        <v>131</v>
      </c>
      <c r="J5322" t="s">
        <v>14548</v>
      </c>
      <c r="K5322" t="s">
        <v>152</v>
      </c>
      <c r="L5322" t="s">
        <v>14549</v>
      </c>
      <c r="M5322" t="s">
        <v>14579</v>
      </c>
      <c r="P5322" s="31" t="str">
        <f t="shared" si="252"/>
        <v>Messrs Hasan Homoeo Pharmacy (Dr.Md.Didarul Alam)</v>
      </c>
    </row>
    <row r="5323" spans="1:16" hidden="1">
      <c r="A5323" t="str">
        <f t="shared" si="250"/>
        <v>66-559</v>
      </c>
      <c r="B5323">
        <f t="shared" si="251"/>
        <v>66</v>
      </c>
      <c r="C5323">
        <v>559</v>
      </c>
      <c r="D5323" t="s">
        <v>17447</v>
      </c>
      <c r="E5323" t="s">
        <v>15903</v>
      </c>
      <c r="F5323">
        <v>14840</v>
      </c>
      <c r="G5323" t="s">
        <v>15904</v>
      </c>
      <c r="H5323">
        <v>1676774532</v>
      </c>
      <c r="I5323" t="s">
        <v>131</v>
      </c>
      <c r="J5323" t="s">
        <v>10912</v>
      </c>
      <c r="K5323" t="s">
        <v>152</v>
      </c>
      <c r="L5323" t="s">
        <v>10837</v>
      </c>
      <c r="M5323" t="s">
        <v>15905</v>
      </c>
      <c r="P5323" s="31" t="str">
        <f t="shared" si="252"/>
        <v>Mollha Homoeo Pharmace (Dr.Dd.Abdullha)</v>
      </c>
    </row>
    <row r="5324" spans="1:16" hidden="1">
      <c r="A5324" t="str">
        <f t="shared" si="250"/>
        <v>67-559</v>
      </c>
      <c r="B5324">
        <f t="shared" si="251"/>
        <v>67</v>
      </c>
      <c r="C5324">
        <v>559</v>
      </c>
      <c r="D5324" t="s">
        <v>17447</v>
      </c>
      <c r="E5324" t="s">
        <v>14085</v>
      </c>
      <c r="F5324">
        <v>14896</v>
      </c>
      <c r="G5324" t="s">
        <v>14086</v>
      </c>
      <c r="H5324">
        <v>1558680072</v>
      </c>
      <c r="I5324" t="s">
        <v>131</v>
      </c>
      <c r="J5324" t="s">
        <v>13272</v>
      </c>
      <c r="K5324" t="s">
        <v>152</v>
      </c>
      <c r="L5324" t="s">
        <v>14549</v>
      </c>
      <c r="M5324" t="s">
        <v>10648</v>
      </c>
      <c r="P5324" s="31" t="str">
        <f t="shared" si="252"/>
        <v>Mordan Homoeo Pharmace (Dr.Gonga Manik Cakma)</v>
      </c>
    </row>
    <row r="5325" spans="1:16" hidden="1">
      <c r="A5325" t="str">
        <f t="shared" si="250"/>
        <v>68-559</v>
      </c>
      <c r="B5325">
        <f t="shared" si="251"/>
        <v>68</v>
      </c>
      <c r="C5325">
        <v>559</v>
      </c>
      <c r="D5325" t="s">
        <v>17447</v>
      </c>
      <c r="E5325" t="s">
        <v>14085</v>
      </c>
      <c r="F5325">
        <v>14900</v>
      </c>
      <c r="G5325" t="s">
        <v>14086</v>
      </c>
      <c r="H5325">
        <v>1558680072</v>
      </c>
      <c r="I5325" t="s">
        <v>131</v>
      </c>
      <c r="J5325" t="s">
        <v>13272</v>
      </c>
      <c r="K5325" t="s">
        <v>152</v>
      </c>
      <c r="L5325" t="s">
        <v>14549</v>
      </c>
      <c r="M5325" t="s">
        <v>10648</v>
      </c>
      <c r="P5325" s="31" t="str">
        <f t="shared" si="252"/>
        <v>Mordan Homoeo Pharmace (Dr.Gonga Manik Cakma)</v>
      </c>
    </row>
    <row r="5326" spans="1:16" hidden="1">
      <c r="A5326" t="str">
        <f t="shared" si="250"/>
        <v>69-559</v>
      </c>
      <c r="B5326">
        <f t="shared" si="251"/>
        <v>69</v>
      </c>
      <c r="C5326">
        <v>559</v>
      </c>
      <c r="D5326" t="s">
        <v>17447</v>
      </c>
      <c r="E5326" t="s">
        <v>14339</v>
      </c>
      <c r="F5326">
        <v>14815</v>
      </c>
      <c r="G5326" t="s">
        <v>3426</v>
      </c>
      <c r="H5326">
        <v>1813872160</v>
      </c>
      <c r="I5326" t="s">
        <v>131</v>
      </c>
      <c r="J5326" t="s">
        <v>11807</v>
      </c>
      <c r="K5326" t="s">
        <v>138</v>
      </c>
      <c r="L5326" t="s">
        <v>14092</v>
      </c>
      <c r="M5326" t="s">
        <v>14340</v>
      </c>
      <c r="N5326" t="s">
        <v>2106</v>
      </c>
      <c r="P5326" s="31" t="str">
        <f t="shared" si="252"/>
        <v>Mukta Homoeo Hall (Dr.Arun Debnath)</v>
      </c>
    </row>
    <row r="5327" spans="1:16" hidden="1">
      <c r="A5327" t="str">
        <f t="shared" si="250"/>
        <v>70-559</v>
      </c>
      <c r="B5327">
        <f t="shared" si="251"/>
        <v>70</v>
      </c>
      <c r="C5327">
        <v>559</v>
      </c>
      <c r="D5327" t="s">
        <v>17447</v>
      </c>
      <c r="E5327" t="s">
        <v>14583</v>
      </c>
      <c r="F5327">
        <v>14859</v>
      </c>
      <c r="G5327" t="s">
        <v>14584</v>
      </c>
      <c r="H5327">
        <v>1553761733</v>
      </c>
      <c r="I5327" t="s">
        <v>131</v>
      </c>
      <c r="J5327" t="s">
        <v>14548</v>
      </c>
      <c r="K5327" t="s">
        <v>1315</v>
      </c>
      <c r="L5327" t="s">
        <v>14549</v>
      </c>
      <c r="M5327" t="s">
        <v>14582</v>
      </c>
      <c r="P5327" s="31" t="str">
        <f t="shared" si="252"/>
        <v>Nilgoya Homoeo Hall (Dr.Roton Debnath)</v>
      </c>
    </row>
    <row r="5328" spans="1:16" hidden="1">
      <c r="A5328" t="str">
        <f t="shared" si="250"/>
        <v>71-559</v>
      </c>
      <c r="B5328">
        <f t="shared" si="251"/>
        <v>71</v>
      </c>
      <c r="C5328">
        <v>559</v>
      </c>
      <c r="D5328" t="s">
        <v>17447</v>
      </c>
      <c r="E5328" t="s">
        <v>14207</v>
      </c>
      <c r="F5328">
        <v>14810</v>
      </c>
      <c r="G5328" t="s">
        <v>144</v>
      </c>
      <c r="H5328">
        <v>1817704371</v>
      </c>
      <c r="I5328" t="s">
        <v>131</v>
      </c>
      <c r="J5328" t="s">
        <v>10924</v>
      </c>
      <c r="K5328" t="s">
        <v>152</v>
      </c>
      <c r="L5328" t="s">
        <v>10969</v>
      </c>
      <c r="M5328" t="s">
        <v>14197</v>
      </c>
      <c r="P5328" s="31" t="str">
        <f t="shared" si="252"/>
        <v>Niramoy Homoeo Hall (Dr.Sitol Kumar)</v>
      </c>
    </row>
    <row r="5329" spans="1:16" hidden="1">
      <c r="A5329" t="str">
        <f t="shared" si="250"/>
        <v>72-559</v>
      </c>
      <c r="B5329">
        <f t="shared" si="251"/>
        <v>72</v>
      </c>
      <c r="C5329">
        <v>559</v>
      </c>
      <c r="D5329" t="s">
        <v>17447</v>
      </c>
      <c r="E5329" t="s">
        <v>10642</v>
      </c>
      <c r="F5329">
        <v>14886</v>
      </c>
      <c r="G5329" t="s">
        <v>10643</v>
      </c>
      <c r="H5329">
        <v>1556541034</v>
      </c>
      <c r="I5329" t="s">
        <v>131</v>
      </c>
      <c r="J5329" t="s">
        <v>2596</v>
      </c>
      <c r="K5329" t="s">
        <v>152</v>
      </c>
      <c r="L5329" t="s">
        <v>10644</v>
      </c>
      <c r="M5329" t="s">
        <v>19052</v>
      </c>
      <c r="P5329" s="31" t="str">
        <f t="shared" si="252"/>
        <v>Niramoy Homoeo Pharmacy-1 (Dr. Shemol Kanti Chakma)</v>
      </c>
    </row>
    <row r="5330" spans="1:16" hidden="1">
      <c r="A5330" t="str">
        <f t="shared" si="250"/>
        <v>73-559</v>
      </c>
      <c r="B5330">
        <f t="shared" si="251"/>
        <v>73</v>
      </c>
      <c r="C5330">
        <v>559</v>
      </c>
      <c r="D5330" t="s">
        <v>17447</v>
      </c>
      <c r="E5330" t="s">
        <v>10646</v>
      </c>
      <c r="F5330">
        <v>14887</v>
      </c>
      <c r="G5330" t="s">
        <v>10647</v>
      </c>
      <c r="H5330">
        <v>1558680071</v>
      </c>
      <c r="I5330" t="s">
        <v>131</v>
      </c>
      <c r="J5330" t="s">
        <v>2596</v>
      </c>
      <c r="K5330" t="s">
        <v>152</v>
      </c>
      <c r="L5330" t="s">
        <v>10644</v>
      </c>
      <c r="M5330" t="s">
        <v>19053</v>
      </c>
      <c r="P5330" s="31" t="str">
        <f t="shared" si="252"/>
        <v>Niramoy Homoeo Pharmacy-2 (Dr. Nirmal Kanti Chakma)</v>
      </c>
    </row>
    <row r="5331" spans="1:16" hidden="1">
      <c r="A5331" t="str">
        <f t="shared" si="250"/>
        <v>74-559</v>
      </c>
      <c r="B5331">
        <f t="shared" si="251"/>
        <v>74</v>
      </c>
      <c r="C5331">
        <v>559</v>
      </c>
      <c r="D5331" t="s">
        <v>17447</v>
      </c>
      <c r="E5331" t="s">
        <v>13935</v>
      </c>
      <c r="F5331">
        <v>14871</v>
      </c>
      <c r="G5331" t="s">
        <v>13936</v>
      </c>
      <c r="H5331">
        <v>1937910347</v>
      </c>
      <c r="I5331" t="s">
        <v>131</v>
      </c>
      <c r="J5331" t="s">
        <v>10900</v>
      </c>
      <c r="K5331" t="s">
        <v>138</v>
      </c>
      <c r="L5331" t="s">
        <v>13925</v>
      </c>
      <c r="M5331" t="s">
        <v>13937</v>
      </c>
      <c r="P5331" s="31" t="str">
        <f t="shared" si="252"/>
        <v>Priyo Dorson Homoeo Hall (Dr.J.P.Das)</v>
      </c>
    </row>
    <row r="5332" spans="1:16" hidden="1">
      <c r="A5332" t="str">
        <f t="shared" si="250"/>
        <v>75-559</v>
      </c>
      <c r="B5332">
        <f t="shared" si="251"/>
        <v>75</v>
      </c>
      <c r="C5332">
        <v>559</v>
      </c>
      <c r="D5332" t="s">
        <v>17447</v>
      </c>
      <c r="E5332" t="s">
        <v>14185</v>
      </c>
      <c r="F5332">
        <v>14829</v>
      </c>
      <c r="G5332" t="s">
        <v>6468</v>
      </c>
      <c r="H5332">
        <v>1818391084</v>
      </c>
      <c r="I5332" t="s">
        <v>13942</v>
      </c>
      <c r="J5332" t="s">
        <v>10924</v>
      </c>
      <c r="K5332" t="s">
        <v>138</v>
      </c>
      <c r="L5332" t="s">
        <v>13945</v>
      </c>
      <c r="M5332" t="s">
        <v>14096</v>
      </c>
      <c r="P5332" s="31" t="str">
        <f t="shared" si="252"/>
        <v>Professor Homoeo Hall (Dr.Sobbo Sachi Bissas)</v>
      </c>
    </row>
    <row r="5333" spans="1:16" hidden="1">
      <c r="A5333" t="str">
        <f t="shared" si="250"/>
        <v>76-559</v>
      </c>
      <c r="B5333">
        <f t="shared" si="251"/>
        <v>76</v>
      </c>
      <c r="C5333">
        <v>559</v>
      </c>
      <c r="D5333" t="s">
        <v>17447</v>
      </c>
      <c r="E5333" t="s">
        <v>9789</v>
      </c>
      <c r="F5333">
        <v>14868</v>
      </c>
      <c r="G5333" t="s">
        <v>9790</v>
      </c>
      <c r="H5333">
        <v>1817789173</v>
      </c>
      <c r="I5333" t="s">
        <v>131</v>
      </c>
      <c r="J5333" t="s">
        <v>2596</v>
      </c>
      <c r="K5333" t="s">
        <v>152</v>
      </c>
      <c r="L5333" t="s">
        <v>9791</v>
      </c>
      <c r="M5333" t="s">
        <v>19054</v>
      </c>
      <c r="P5333" s="31" t="str">
        <f t="shared" si="252"/>
        <v>Profullo Homoeo Clinic (Dr. A K Shen)</v>
      </c>
    </row>
    <row r="5334" spans="1:16" hidden="1">
      <c r="A5334" t="str">
        <f t="shared" si="250"/>
        <v>77-559</v>
      </c>
      <c r="B5334">
        <f t="shared" si="251"/>
        <v>77</v>
      </c>
      <c r="C5334">
        <v>559</v>
      </c>
      <c r="D5334" t="s">
        <v>17447</v>
      </c>
      <c r="E5334" t="s">
        <v>14083</v>
      </c>
      <c r="F5334">
        <v>14880</v>
      </c>
      <c r="G5334" t="s">
        <v>14084</v>
      </c>
      <c r="H5334">
        <v>1533726056</v>
      </c>
      <c r="I5334" t="s">
        <v>131</v>
      </c>
      <c r="J5334" t="s">
        <v>13272</v>
      </c>
      <c r="K5334" t="s">
        <v>152</v>
      </c>
      <c r="L5334" t="s">
        <v>14549</v>
      </c>
      <c r="M5334" t="s">
        <v>10648</v>
      </c>
      <c r="N5334" t="s">
        <v>2106</v>
      </c>
      <c r="P5334" s="31" t="str">
        <f t="shared" si="252"/>
        <v>Prova Homoeo Pharmace (Dr.Podmolocon Deoyan(Polo))</v>
      </c>
    </row>
    <row r="5335" spans="1:16" hidden="1">
      <c r="A5335" t="str">
        <f t="shared" si="250"/>
        <v>78-559</v>
      </c>
      <c r="B5335">
        <f t="shared" si="251"/>
        <v>78</v>
      </c>
      <c r="C5335">
        <v>559</v>
      </c>
      <c r="D5335" t="s">
        <v>17447</v>
      </c>
      <c r="E5335" t="s">
        <v>14083</v>
      </c>
      <c r="F5335">
        <v>14899</v>
      </c>
      <c r="G5335" t="s">
        <v>14084</v>
      </c>
      <c r="H5335">
        <v>1533726056</v>
      </c>
      <c r="I5335" t="s">
        <v>131</v>
      </c>
      <c r="J5335" t="s">
        <v>13272</v>
      </c>
      <c r="K5335" t="s">
        <v>152</v>
      </c>
      <c r="L5335" t="s">
        <v>14549</v>
      </c>
      <c r="M5335" t="s">
        <v>10648</v>
      </c>
      <c r="P5335" s="31" t="str">
        <f t="shared" si="252"/>
        <v>Prova Homoeo Pharmace (Dr.Podmolocon Deoyan(Polo))</v>
      </c>
    </row>
    <row r="5336" spans="1:16" hidden="1">
      <c r="A5336" t="str">
        <f t="shared" si="250"/>
        <v>79-559</v>
      </c>
      <c r="B5336">
        <f t="shared" si="251"/>
        <v>79</v>
      </c>
      <c r="C5336">
        <v>559</v>
      </c>
      <c r="D5336" t="s">
        <v>17447</v>
      </c>
      <c r="E5336" t="s">
        <v>17454</v>
      </c>
      <c r="F5336">
        <v>14852</v>
      </c>
      <c r="G5336" t="s">
        <v>15894</v>
      </c>
      <c r="H5336">
        <v>1780335248</v>
      </c>
      <c r="I5336" t="s">
        <v>131</v>
      </c>
      <c r="J5336" t="s">
        <v>10895</v>
      </c>
      <c r="K5336" t="s">
        <v>152</v>
      </c>
      <c r="L5336" t="s">
        <v>10969</v>
      </c>
      <c r="M5336" t="s">
        <v>15896</v>
      </c>
      <c r="P5336" s="31" t="str">
        <f t="shared" si="252"/>
        <v>Puspo Homoeo Medicare (Dr.Boishaki Deb)</v>
      </c>
    </row>
    <row r="5337" spans="1:16" hidden="1">
      <c r="A5337" t="str">
        <f t="shared" si="250"/>
        <v>80-559</v>
      </c>
      <c r="B5337">
        <f t="shared" si="251"/>
        <v>80</v>
      </c>
      <c r="C5337">
        <v>559</v>
      </c>
      <c r="D5337" t="s">
        <v>17447</v>
      </c>
      <c r="E5337" t="s">
        <v>14193</v>
      </c>
      <c r="F5337">
        <v>14834</v>
      </c>
      <c r="G5337" t="s">
        <v>17450</v>
      </c>
      <c r="H5337">
        <v>1812493814</v>
      </c>
      <c r="I5337" t="s">
        <v>131</v>
      </c>
      <c r="J5337" t="s">
        <v>10924</v>
      </c>
      <c r="K5337" t="s">
        <v>152</v>
      </c>
      <c r="L5337" t="s">
        <v>13945</v>
      </c>
      <c r="M5337" t="s">
        <v>14096</v>
      </c>
      <c r="P5337" s="31" t="str">
        <f t="shared" si="252"/>
        <v>Rajessor Homoeo Cikissaloy (Dr.Ujjol Cokroborti)</v>
      </c>
    </row>
    <row r="5338" spans="1:16" hidden="1">
      <c r="A5338" t="str">
        <f t="shared" si="250"/>
        <v>81-559</v>
      </c>
      <c r="B5338">
        <f t="shared" si="251"/>
        <v>81</v>
      </c>
      <c r="C5338">
        <v>559</v>
      </c>
      <c r="D5338" t="s">
        <v>17447</v>
      </c>
      <c r="E5338" t="s">
        <v>15908</v>
      </c>
      <c r="F5338">
        <v>14842</v>
      </c>
      <c r="G5338" t="s">
        <v>15909</v>
      </c>
      <c r="H5338" t="s">
        <v>15910</v>
      </c>
      <c r="I5338" t="s">
        <v>131</v>
      </c>
      <c r="J5338" t="s">
        <v>10912</v>
      </c>
      <c r="K5338" t="s">
        <v>152</v>
      </c>
      <c r="L5338" t="s">
        <v>15911</v>
      </c>
      <c r="M5338" t="s">
        <v>15912</v>
      </c>
      <c r="P5338" s="31" t="str">
        <f t="shared" si="252"/>
        <v>Redical Homoeo Pharmace (Dr.Md.Solimullha)</v>
      </c>
    </row>
    <row r="5339" spans="1:16" hidden="1">
      <c r="A5339" t="str">
        <f t="shared" si="250"/>
        <v>82-559</v>
      </c>
      <c r="B5339">
        <f t="shared" si="251"/>
        <v>82</v>
      </c>
      <c r="C5339">
        <v>559</v>
      </c>
      <c r="D5339" t="s">
        <v>17447</v>
      </c>
      <c r="E5339" t="s">
        <v>14336</v>
      </c>
      <c r="F5339">
        <v>14814</v>
      </c>
      <c r="G5339" t="s">
        <v>17448</v>
      </c>
      <c r="H5339">
        <v>1813215518</v>
      </c>
      <c r="I5339" t="s">
        <v>13942</v>
      </c>
      <c r="J5339" t="s">
        <v>10924</v>
      </c>
      <c r="K5339" t="s">
        <v>152</v>
      </c>
      <c r="L5339" t="s">
        <v>14331</v>
      </c>
      <c r="M5339" t="s">
        <v>14338</v>
      </c>
      <c r="P5339" s="31" t="str">
        <f t="shared" si="252"/>
        <v>Rohomot Homoeo Cilinic (Dr.Md:Ismail Hosen)</v>
      </c>
    </row>
    <row r="5340" spans="1:16" hidden="1">
      <c r="A5340" t="str">
        <f t="shared" si="250"/>
        <v>83-559</v>
      </c>
      <c r="B5340">
        <f t="shared" si="251"/>
        <v>83</v>
      </c>
      <c r="C5340">
        <v>559</v>
      </c>
      <c r="D5340" t="s">
        <v>17447</v>
      </c>
      <c r="E5340" t="s">
        <v>14333</v>
      </c>
      <c r="F5340">
        <v>14812</v>
      </c>
      <c r="G5340" t="s">
        <v>14334</v>
      </c>
      <c r="H5340">
        <v>1813319174</v>
      </c>
      <c r="I5340" t="s">
        <v>131</v>
      </c>
      <c r="J5340" t="s">
        <v>10924</v>
      </c>
      <c r="K5340" t="s">
        <v>152</v>
      </c>
      <c r="L5340" t="s">
        <v>14331</v>
      </c>
      <c r="M5340" t="s">
        <v>14332</v>
      </c>
      <c r="P5340" s="31" t="str">
        <f t="shared" si="252"/>
        <v>S.N.Homoeo Helth Care (Dr.Biddut Kumar Nondi)</v>
      </c>
    </row>
    <row r="5341" spans="1:16" hidden="1">
      <c r="A5341" t="str">
        <f t="shared" si="250"/>
        <v>84-559</v>
      </c>
      <c r="B5341">
        <f t="shared" si="251"/>
        <v>84</v>
      </c>
      <c r="C5341">
        <v>559</v>
      </c>
      <c r="D5341" t="s">
        <v>17447</v>
      </c>
      <c r="E5341" t="s">
        <v>13923</v>
      </c>
      <c r="F5341">
        <v>14883</v>
      </c>
      <c r="G5341" t="s">
        <v>13924</v>
      </c>
      <c r="H5341">
        <v>1837933762</v>
      </c>
      <c r="I5341" t="s">
        <v>131</v>
      </c>
      <c r="J5341" t="s">
        <v>10900</v>
      </c>
      <c r="K5341" t="s">
        <v>138</v>
      </c>
      <c r="L5341" t="s">
        <v>13925</v>
      </c>
      <c r="M5341" t="s">
        <v>13926</v>
      </c>
      <c r="P5341" s="31" t="str">
        <f t="shared" si="252"/>
        <v>S.T.Homoeo Chikissalay (Dr.Sonjoy Kumar Das(Ronjoy))</v>
      </c>
    </row>
    <row r="5342" spans="1:16" hidden="1">
      <c r="A5342" t="str">
        <f t="shared" si="250"/>
        <v>85-559</v>
      </c>
      <c r="B5342">
        <f t="shared" si="251"/>
        <v>85</v>
      </c>
      <c r="C5342">
        <v>559</v>
      </c>
      <c r="D5342" t="s">
        <v>17447</v>
      </c>
      <c r="E5342" t="s">
        <v>17017</v>
      </c>
      <c r="F5342">
        <v>14846</v>
      </c>
      <c r="G5342" t="s">
        <v>17018</v>
      </c>
      <c r="H5342">
        <v>1831461955</v>
      </c>
      <c r="I5342" t="s">
        <v>131</v>
      </c>
      <c r="J5342" t="s">
        <v>14175</v>
      </c>
      <c r="K5342" t="s">
        <v>133</v>
      </c>
      <c r="L5342" t="s">
        <v>16947</v>
      </c>
      <c r="M5342" t="s">
        <v>17010</v>
      </c>
      <c r="P5342" s="31" t="str">
        <f t="shared" si="252"/>
        <v>Safiya Homoeo Hall (Dr.Md Abdul Hannan)</v>
      </c>
    </row>
    <row r="5343" spans="1:16" hidden="1">
      <c r="A5343" t="str">
        <f t="shared" si="250"/>
        <v>86-559</v>
      </c>
      <c r="B5343">
        <f t="shared" si="251"/>
        <v>86</v>
      </c>
      <c r="C5343">
        <v>559</v>
      </c>
      <c r="D5343" t="s">
        <v>17447</v>
      </c>
      <c r="E5343" t="s">
        <v>10848</v>
      </c>
      <c r="F5343">
        <v>14889</v>
      </c>
      <c r="G5343" t="s">
        <v>10849</v>
      </c>
      <c r="H5343">
        <v>1816437946</v>
      </c>
      <c r="I5343" t="s">
        <v>131</v>
      </c>
      <c r="J5343" t="s">
        <v>132</v>
      </c>
      <c r="K5343" t="s">
        <v>152</v>
      </c>
      <c r="L5343" t="s">
        <v>10632</v>
      </c>
      <c r="M5343" t="s">
        <v>19055</v>
      </c>
      <c r="P5343" s="31" t="str">
        <f t="shared" si="252"/>
        <v>Sahin Homoeo Clinic (Dr. A.H.M Ziaul Huque)</v>
      </c>
    </row>
    <row r="5344" spans="1:16" hidden="1">
      <c r="A5344" t="str">
        <f t="shared" si="250"/>
        <v>87-559</v>
      </c>
      <c r="B5344">
        <f t="shared" si="251"/>
        <v>87</v>
      </c>
      <c r="C5344">
        <v>559</v>
      </c>
      <c r="D5344" t="s">
        <v>17447</v>
      </c>
      <c r="E5344" t="s">
        <v>358</v>
      </c>
      <c r="F5344">
        <v>14891</v>
      </c>
      <c r="G5344" t="s">
        <v>11156</v>
      </c>
      <c r="H5344">
        <v>1815563135</v>
      </c>
      <c r="I5344" t="s">
        <v>131</v>
      </c>
      <c r="J5344" t="s">
        <v>2596</v>
      </c>
      <c r="K5344" t="s">
        <v>152</v>
      </c>
      <c r="L5344" t="s">
        <v>10632</v>
      </c>
      <c r="M5344" t="s">
        <v>19056</v>
      </c>
      <c r="P5344" s="31" t="str">
        <f t="shared" si="252"/>
        <v>Sahin Homoeo Hall-2 (Dr.)</v>
      </c>
    </row>
    <row r="5345" spans="1:16" hidden="1">
      <c r="A5345" t="str">
        <f t="shared" si="250"/>
        <v>88-559</v>
      </c>
      <c r="B5345">
        <f t="shared" si="251"/>
        <v>88</v>
      </c>
      <c r="C5345">
        <v>559</v>
      </c>
      <c r="D5345" t="s">
        <v>17447</v>
      </c>
      <c r="E5345" t="s">
        <v>17019</v>
      </c>
      <c r="F5345">
        <v>14845</v>
      </c>
      <c r="G5345" t="s">
        <v>17020</v>
      </c>
      <c r="H5345">
        <v>1815636718</v>
      </c>
      <c r="I5345" t="s">
        <v>131</v>
      </c>
      <c r="J5345" t="s">
        <v>10900</v>
      </c>
      <c r="K5345" t="s">
        <v>152</v>
      </c>
      <c r="L5345" t="s">
        <v>13925</v>
      </c>
      <c r="M5345" t="s">
        <v>13937</v>
      </c>
      <c r="P5345" s="31" t="str">
        <f t="shared" si="252"/>
        <v>Samiya Homoeo Hall (Dr.M N Didarul Alom)</v>
      </c>
    </row>
    <row r="5346" spans="1:16" hidden="1">
      <c r="A5346" t="str">
        <f t="shared" si="250"/>
        <v>89-559</v>
      </c>
      <c r="B5346">
        <f t="shared" si="251"/>
        <v>89</v>
      </c>
      <c r="C5346">
        <v>559</v>
      </c>
      <c r="D5346" t="s">
        <v>17447</v>
      </c>
      <c r="E5346" t="s">
        <v>17021</v>
      </c>
      <c r="F5346">
        <v>14849</v>
      </c>
      <c r="G5346" t="s">
        <v>17022</v>
      </c>
      <c r="H5346">
        <v>1837336427</v>
      </c>
      <c r="I5346" t="s">
        <v>131</v>
      </c>
      <c r="J5346" t="s">
        <v>10912</v>
      </c>
      <c r="K5346" t="s">
        <v>152</v>
      </c>
      <c r="L5346" t="s">
        <v>17003</v>
      </c>
      <c r="M5346" t="s">
        <v>10440</v>
      </c>
      <c r="P5346" s="31" t="str">
        <f t="shared" si="252"/>
        <v>Santos Homoeo Hall (Dr.Biplop Das)</v>
      </c>
    </row>
    <row r="5347" spans="1:16" hidden="1">
      <c r="A5347" t="str">
        <f t="shared" si="250"/>
        <v>90-559</v>
      </c>
      <c r="B5347">
        <f t="shared" si="251"/>
        <v>90</v>
      </c>
      <c r="C5347">
        <v>559</v>
      </c>
      <c r="D5347" t="s">
        <v>17447</v>
      </c>
      <c r="E5347" t="s">
        <v>13918</v>
      </c>
      <c r="F5347">
        <v>14894</v>
      </c>
      <c r="G5347" t="s">
        <v>13919</v>
      </c>
      <c r="H5347">
        <v>1815715102</v>
      </c>
      <c r="I5347" t="s">
        <v>131</v>
      </c>
      <c r="J5347" t="s">
        <v>10895</v>
      </c>
      <c r="K5347" t="s">
        <v>138</v>
      </c>
      <c r="L5347" t="s">
        <v>10969</v>
      </c>
      <c r="M5347" t="s">
        <v>13920</v>
      </c>
      <c r="P5347" s="31" t="str">
        <f t="shared" si="252"/>
        <v>Saraswati Homoeo Hall (Dr.Sagor Cokroboti)</v>
      </c>
    </row>
    <row r="5348" spans="1:16" hidden="1">
      <c r="A5348" t="str">
        <f t="shared" si="250"/>
        <v>91-559</v>
      </c>
      <c r="B5348">
        <f t="shared" si="251"/>
        <v>91</v>
      </c>
      <c r="C5348">
        <v>559</v>
      </c>
      <c r="D5348" t="s">
        <v>17447</v>
      </c>
      <c r="E5348" t="s">
        <v>14588</v>
      </c>
      <c r="F5348">
        <v>14861</v>
      </c>
      <c r="G5348" t="s">
        <v>14589</v>
      </c>
      <c r="H5348">
        <v>1830022968</v>
      </c>
      <c r="I5348" t="s">
        <v>131</v>
      </c>
      <c r="J5348" t="s">
        <v>10912</v>
      </c>
      <c r="K5348" t="s">
        <v>152</v>
      </c>
      <c r="L5348" t="s">
        <v>10837</v>
      </c>
      <c r="M5348" t="s">
        <v>14587</v>
      </c>
      <c r="P5348" s="31" t="str">
        <f t="shared" si="252"/>
        <v>Seba Homoeo Hall(Khedacora) (Dr.H.M.Harunr Rosid)</v>
      </c>
    </row>
    <row r="5349" spans="1:16" hidden="1">
      <c r="A5349" t="str">
        <f t="shared" si="250"/>
        <v>92-559</v>
      </c>
      <c r="B5349">
        <f t="shared" si="251"/>
        <v>92</v>
      </c>
      <c r="C5349">
        <v>559</v>
      </c>
      <c r="D5349" t="s">
        <v>17447</v>
      </c>
      <c r="E5349" t="s">
        <v>14184</v>
      </c>
      <c r="F5349">
        <v>14828</v>
      </c>
      <c r="G5349" t="s">
        <v>8973</v>
      </c>
      <c r="H5349">
        <v>1819909462</v>
      </c>
      <c r="I5349" t="s">
        <v>131</v>
      </c>
      <c r="J5349" t="s">
        <v>10889</v>
      </c>
      <c r="K5349" t="s">
        <v>152</v>
      </c>
      <c r="L5349" t="s">
        <v>10969</v>
      </c>
      <c r="M5349" t="s">
        <v>14183</v>
      </c>
      <c r="N5349" t="s">
        <v>2106</v>
      </c>
      <c r="P5349" s="31" t="str">
        <f t="shared" si="252"/>
        <v>Seba Homoeo Hall-1 (Dr.Ali Ahad Chowduri)</v>
      </c>
    </row>
    <row r="5350" spans="1:16" hidden="1">
      <c r="A5350" t="str">
        <f t="shared" si="250"/>
        <v>93-559</v>
      </c>
      <c r="B5350">
        <f t="shared" si="251"/>
        <v>93</v>
      </c>
      <c r="C5350">
        <v>559</v>
      </c>
      <c r="D5350" t="s">
        <v>17447</v>
      </c>
      <c r="E5350" t="s">
        <v>14188</v>
      </c>
      <c r="F5350">
        <v>14831</v>
      </c>
      <c r="G5350" t="s">
        <v>8757</v>
      </c>
      <c r="H5350">
        <v>1860580056</v>
      </c>
      <c r="I5350" t="s">
        <v>131</v>
      </c>
      <c r="J5350" t="s">
        <v>10924</v>
      </c>
      <c r="K5350" t="s">
        <v>152</v>
      </c>
      <c r="L5350" t="s">
        <v>13945</v>
      </c>
      <c r="M5350" t="s">
        <v>14096</v>
      </c>
      <c r="P5350" s="31" t="str">
        <f t="shared" si="252"/>
        <v>Seba Homoeo Hall-2 (Dr.Bipul Condro Da)</v>
      </c>
    </row>
    <row r="5351" spans="1:16" hidden="1">
      <c r="A5351" t="str">
        <f t="shared" si="250"/>
        <v>94-559</v>
      </c>
      <c r="B5351">
        <f t="shared" si="251"/>
        <v>94</v>
      </c>
      <c r="C5351">
        <v>559</v>
      </c>
      <c r="D5351" t="s">
        <v>17447</v>
      </c>
      <c r="E5351" t="s">
        <v>17458</v>
      </c>
      <c r="F5351">
        <v>14873</v>
      </c>
      <c r="G5351" t="s">
        <v>13941</v>
      </c>
      <c r="H5351">
        <v>1815503215</v>
      </c>
      <c r="I5351" t="s">
        <v>13942</v>
      </c>
      <c r="J5351" t="s">
        <v>10900</v>
      </c>
      <c r="K5351" t="s">
        <v>152</v>
      </c>
      <c r="L5351" t="s">
        <v>13925</v>
      </c>
      <c r="M5351" t="s">
        <v>13937</v>
      </c>
      <c r="P5351" s="31" t="str">
        <f t="shared" si="252"/>
        <v>Seba Homoeo Mison (Dr Tapos Vottacarjo)</v>
      </c>
    </row>
    <row r="5352" spans="1:16" hidden="1">
      <c r="A5352" t="str">
        <f t="shared" si="250"/>
        <v>95-559</v>
      </c>
      <c r="B5352">
        <f t="shared" si="251"/>
        <v>95</v>
      </c>
      <c r="C5352">
        <v>559</v>
      </c>
      <c r="D5352" t="s">
        <v>17447</v>
      </c>
      <c r="E5352" t="s">
        <v>14204</v>
      </c>
      <c r="F5352">
        <v>14821</v>
      </c>
      <c r="G5352" t="s">
        <v>3405</v>
      </c>
      <c r="H5352">
        <v>1818593131</v>
      </c>
      <c r="I5352" t="s">
        <v>13942</v>
      </c>
      <c r="J5352" t="s">
        <v>10912</v>
      </c>
      <c r="K5352" t="s">
        <v>138</v>
      </c>
      <c r="L5352" t="s">
        <v>10837</v>
      </c>
      <c r="M5352" t="s">
        <v>14205</v>
      </c>
      <c r="P5352" s="31" t="str">
        <f t="shared" si="252"/>
        <v>Shifa Homoeo Hall (Dr.Md:Osman Goni)</v>
      </c>
    </row>
    <row r="5353" spans="1:16" hidden="1">
      <c r="A5353" t="str">
        <f t="shared" si="250"/>
        <v>96-559</v>
      </c>
      <c r="B5353">
        <f t="shared" si="251"/>
        <v>96</v>
      </c>
      <c r="C5353">
        <v>559</v>
      </c>
      <c r="D5353" t="s">
        <v>17447</v>
      </c>
      <c r="E5353" t="s">
        <v>14173</v>
      </c>
      <c r="F5353">
        <v>14824</v>
      </c>
      <c r="G5353" t="s">
        <v>14174</v>
      </c>
      <c r="H5353">
        <v>1839441308</v>
      </c>
      <c r="I5353" t="s">
        <v>131</v>
      </c>
      <c r="J5353" t="s">
        <v>14175</v>
      </c>
      <c r="K5353" t="s">
        <v>152</v>
      </c>
      <c r="L5353" t="s">
        <v>10969</v>
      </c>
      <c r="M5353" t="s">
        <v>14176</v>
      </c>
      <c r="P5353" s="31" t="str">
        <f t="shared" si="252"/>
        <v>Sikarpur Homoeo Hall (Dr.S.K.Talukder)</v>
      </c>
    </row>
    <row r="5354" spans="1:16" hidden="1">
      <c r="A5354" t="str">
        <f t="shared" si="250"/>
        <v>97-559</v>
      </c>
      <c r="B5354">
        <f t="shared" si="251"/>
        <v>97</v>
      </c>
      <c r="C5354">
        <v>559</v>
      </c>
      <c r="D5354" t="s">
        <v>17447</v>
      </c>
      <c r="E5354" t="s">
        <v>13929</v>
      </c>
      <c r="F5354">
        <v>14881</v>
      </c>
      <c r="G5354" t="s">
        <v>5110</v>
      </c>
      <c r="H5354">
        <v>1814982056</v>
      </c>
      <c r="I5354" t="s">
        <v>131</v>
      </c>
      <c r="J5354" t="s">
        <v>10900</v>
      </c>
      <c r="K5354" t="s">
        <v>152</v>
      </c>
      <c r="L5354" t="s">
        <v>13925</v>
      </c>
      <c r="M5354" t="s">
        <v>13926</v>
      </c>
      <c r="P5354" s="31" t="str">
        <f t="shared" si="252"/>
        <v>Sreema Homoeo Hall (Dr. Shipon)</v>
      </c>
    </row>
    <row r="5355" spans="1:16" hidden="1">
      <c r="A5355" t="str">
        <f t="shared" si="250"/>
        <v>98-559</v>
      </c>
      <c r="B5355">
        <f t="shared" si="251"/>
        <v>98</v>
      </c>
      <c r="C5355">
        <v>559</v>
      </c>
      <c r="D5355" t="s">
        <v>17447</v>
      </c>
      <c r="E5355" t="s">
        <v>13938</v>
      </c>
      <c r="F5355">
        <v>14872</v>
      </c>
      <c r="G5355" t="s">
        <v>13939</v>
      </c>
      <c r="H5355">
        <v>1817785696</v>
      </c>
      <c r="I5355" t="s">
        <v>131</v>
      </c>
      <c r="J5355" t="s">
        <v>10900</v>
      </c>
      <c r="K5355" t="s">
        <v>138</v>
      </c>
      <c r="L5355" t="s">
        <v>13925</v>
      </c>
      <c r="M5355" t="s">
        <v>13937</v>
      </c>
      <c r="P5355" s="31" t="str">
        <f t="shared" si="252"/>
        <v>Surjo Homoeo Kilinic (Dr.Silpi Nath Tuli)</v>
      </c>
    </row>
    <row r="5356" spans="1:16" hidden="1">
      <c r="A5356" t="str">
        <f t="shared" si="250"/>
        <v>99-559</v>
      </c>
      <c r="B5356">
        <f t="shared" si="251"/>
        <v>99</v>
      </c>
      <c r="C5356">
        <v>559</v>
      </c>
      <c r="D5356" t="s">
        <v>17447</v>
      </c>
      <c r="E5356" t="s">
        <v>14191</v>
      </c>
      <c r="F5356">
        <v>14833</v>
      </c>
      <c r="G5356" t="s">
        <v>14192</v>
      </c>
      <c r="H5356">
        <v>1846875613</v>
      </c>
      <c r="I5356" t="s">
        <v>131</v>
      </c>
      <c r="J5356" t="s">
        <v>10924</v>
      </c>
      <c r="K5356" t="s">
        <v>138</v>
      </c>
      <c r="L5356" t="s">
        <v>13945</v>
      </c>
      <c r="M5356" t="s">
        <v>14096</v>
      </c>
      <c r="P5356" s="31" t="str">
        <f t="shared" si="252"/>
        <v>Tarkessor Homoeo Hall (Dr.Sri Badol Chndro Cokroborti)</v>
      </c>
    </row>
    <row r="5357" spans="1:16" hidden="1">
      <c r="A5357" t="str">
        <f t="shared" si="250"/>
        <v>100-559</v>
      </c>
      <c r="B5357">
        <f t="shared" si="251"/>
        <v>100</v>
      </c>
      <c r="C5357">
        <v>559</v>
      </c>
      <c r="D5357" t="s">
        <v>17447</v>
      </c>
      <c r="E5357" t="s">
        <v>13933</v>
      </c>
      <c r="F5357">
        <v>14870</v>
      </c>
      <c r="G5357" t="s">
        <v>13934</v>
      </c>
      <c r="H5357">
        <v>1726754776</v>
      </c>
      <c r="I5357" t="s">
        <v>131</v>
      </c>
      <c r="J5357" t="s">
        <v>10900</v>
      </c>
      <c r="K5357" t="s">
        <v>133</v>
      </c>
      <c r="L5357" t="s">
        <v>13925</v>
      </c>
      <c r="M5357" t="s">
        <v>13932</v>
      </c>
      <c r="P5357" s="31" t="str">
        <f t="shared" si="252"/>
        <v>Uposom Homoeopathik Chikissa Cendro (Dr.S.K.Boruya)</v>
      </c>
    </row>
    <row r="5358" spans="1:16" hidden="1">
      <c r="A5358" t="str">
        <f t="shared" si="250"/>
        <v>101-559</v>
      </c>
      <c r="B5358">
        <f t="shared" si="251"/>
        <v>101</v>
      </c>
      <c r="C5358">
        <v>559</v>
      </c>
      <c r="D5358" t="s">
        <v>17447</v>
      </c>
      <c r="E5358" t="s">
        <v>14551</v>
      </c>
      <c r="F5358">
        <v>14817</v>
      </c>
      <c r="G5358" t="s">
        <v>14552</v>
      </c>
      <c r="H5358">
        <v>1819619566</v>
      </c>
      <c r="I5358" t="s">
        <v>131</v>
      </c>
      <c r="J5358" t="s">
        <v>10900</v>
      </c>
      <c r="K5358" t="s">
        <v>152</v>
      </c>
      <c r="L5358" t="s">
        <v>13925</v>
      </c>
      <c r="M5358" t="s">
        <v>14553</v>
      </c>
      <c r="P5358" s="31" t="str">
        <f t="shared" si="252"/>
        <v>Usha Homoeo Cilinic (Dr.Liton Kanti Nath)</v>
      </c>
    </row>
    <row r="5359" spans="1:16" hidden="1">
      <c r="A5359" t="str">
        <f t="shared" si="250"/>
        <v>1-562</v>
      </c>
      <c r="B5359">
        <f t="shared" si="251"/>
        <v>1</v>
      </c>
      <c r="C5359">
        <v>562</v>
      </c>
      <c r="D5359" t="s">
        <v>17228</v>
      </c>
      <c r="E5359" t="s">
        <v>15915</v>
      </c>
      <c r="F5359">
        <v>15243</v>
      </c>
      <c r="G5359" t="s">
        <v>15916</v>
      </c>
      <c r="H5359">
        <v>1717971859</v>
      </c>
      <c r="I5359" t="s">
        <v>131</v>
      </c>
      <c r="J5359" t="s">
        <v>9009</v>
      </c>
      <c r="K5359" t="s">
        <v>1315</v>
      </c>
      <c r="L5359" t="s">
        <v>15917</v>
      </c>
      <c r="M5359" t="s">
        <v>11173</v>
      </c>
      <c r="P5359" s="31" t="str">
        <f t="shared" si="252"/>
        <v>A.B. Homoeo Hall (Md Alal Hossen)</v>
      </c>
    </row>
    <row r="5360" spans="1:16" hidden="1">
      <c r="A5360" t="str">
        <f t="shared" si="250"/>
        <v>2-562</v>
      </c>
      <c r="B5360">
        <f t="shared" si="251"/>
        <v>2</v>
      </c>
      <c r="C5360">
        <v>562</v>
      </c>
      <c r="D5360" t="s">
        <v>17228</v>
      </c>
      <c r="E5360" t="s">
        <v>5318</v>
      </c>
      <c r="F5360">
        <v>15125</v>
      </c>
      <c r="G5360" t="s">
        <v>5319</v>
      </c>
      <c r="H5360">
        <v>1799200825</v>
      </c>
      <c r="I5360" t="s">
        <v>131</v>
      </c>
      <c r="J5360" t="s">
        <v>230</v>
      </c>
      <c r="K5360" t="s">
        <v>133</v>
      </c>
      <c r="L5360" t="s">
        <v>5298</v>
      </c>
      <c r="M5360" t="s">
        <v>5315</v>
      </c>
      <c r="P5360" s="31" t="str">
        <f t="shared" si="252"/>
        <v>Ab Homoeo Hall (Dr. Mawlana Ataulla)</v>
      </c>
    </row>
    <row r="5361" spans="1:16" hidden="1">
      <c r="A5361" t="str">
        <f t="shared" si="250"/>
        <v>3-562</v>
      </c>
      <c r="B5361">
        <f t="shared" si="251"/>
        <v>3</v>
      </c>
      <c r="C5361">
        <v>562</v>
      </c>
      <c r="D5361" t="s">
        <v>17228</v>
      </c>
      <c r="E5361" t="s">
        <v>1066</v>
      </c>
      <c r="F5361">
        <v>15324</v>
      </c>
      <c r="G5361" t="s">
        <v>276</v>
      </c>
      <c r="H5361">
        <v>1724252534</v>
      </c>
      <c r="I5361" t="s">
        <v>131</v>
      </c>
      <c r="J5361" t="s">
        <v>397</v>
      </c>
      <c r="K5361" t="s">
        <v>152</v>
      </c>
      <c r="L5361" t="s">
        <v>1060</v>
      </c>
      <c r="M5361" t="s">
        <v>1067</v>
      </c>
      <c r="P5361" s="31" t="str">
        <f t="shared" si="252"/>
        <v>Abdullah Homoeo Hall (Dr. Lotfar Rahman)</v>
      </c>
    </row>
    <row r="5362" spans="1:16" hidden="1">
      <c r="A5362" t="str">
        <f t="shared" si="250"/>
        <v>4-562</v>
      </c>
      <c r="B5362">
        <f t="shared" si="251"/>
        <v>4</v>
      </c>
      <c r="C5362">
        <v>562</v>
      </c>
      <c r="D5362" t="s">
        <v>17228</v>
      </c>
      <c r="E5362" t="s">
        <v>12603</v>
      </c>
      <c r="F5362">
        <v>15221</v>
      </c>
      <c r="G5362" t="s">
        <v>12604</v>
      </c>
      <c r="H5362">
        <v>1848061433</v>
      </c>
      <c r="I5362" t="s">
        <v>131</v>
      </c>
      <c r="J5362" t="s">
        <v>10900</v>
      </c>
      <c r="K5362" t="s">
        <v>133</v>
      </c>
      <c r="L5362" t="s">
        <v>12605</v>
      </c>
      <c r="M5362" t="s">
        <v>12606</v>
      </c>
      <c r="N5362" t="s">
        <v>2106</v>
      </c>
      <c r="P5362" s="31" t="str">
        <f t="shared" si="252"/>
        <v>Abhi Homeo Hall (H M Khokan)</v>
      </c>
    </row>
    <row r="5363" spans="1:16" hidden="1">
      <c r="A5363" t="str">
        <f t="shared" si="250"/>
        <v>5-562</v>
      </c>
      <c r="B5363">
        <f t="shared" si="251"/>
        <v>5</v>
      </c>
      <c r="C5363">
        <v>562</v>
      </c>
      <c r="D5363" t="s">
        <v>17228</v>
      </c>
      <c r="E5363" t="s">
        <v>1263</v>
      </c>
      <c r="F5363">
        <v>15041</v>
      </c>
      <c r="G5363" t="s">
        <v>1264</v>
      </c>
      <c r="H5363">
        <v>1823060662</v>
      </c>
      <c r="I5363" t="s">
        <v>131</v>
      </c>
      <c r="J5363" t="s">
        <v>230</v>
      </c>
      <c r="K5363" t="s">
        <v>138</v>
      </c>
      <c r="L5363" t="s">
        <v>1140</v>
      </c>
      <c r="M5363" t="s">
        <v>1265</v>
      </c>
      <c r="P5363" s="31" t="str">
        <f t="shared" si="252"/>
        <v>Abil Homoeo Hall (Dr. Shofiq Islam)</v>
      </c>
    </row>
    <row r="5364" spans="1:16" hidden="1">
      <c r="A5364" t="str">
        <f t="shared" si="250"/>
        <v>6-562</v>
      </c>
      <c r="B5364">
        <f t="shared" si="251"/>
        <v>6</v>
      </c>
      <c r="C5364">
        <v>562</v>
      </c>
      <c r="D5364" t="s">
        <v>17228</v>
      </c>
      <c r="E5364" t="s">
        <v>1277</v>
      </c>
      <c r="F5364">
        <v>15068</v>
      </c>
      <c r="G5364" t="s">
        <v>1278</v>
      </c>
      <c r="H5364">
        <v>1718283150</v>
      </c>
      <c r="I5364" t="s">
        <v>131</v>
      </c>
      <c r="J5364" t="s">
        <v>274</v>
      </c>
      <c r="K5364" t="s">
        <v>133</v>
      </c>
      <c r="L5364" t="s">
        <v>1140</v>
      </c>
      <c r="M5364" t="s">
        <v>1279</v>
      </c>
      <c r="P5364" s="31" t="str">
        <f t="shared" si="252"/>
        <v>Adarsa Homoeo Hall (Dr. Farid Uddin)</v>
      </c>
    </row>
    <row r="5365" spans="1:16" hidden="1">
      <c r="A5365" t="str">
        <f t="shared" si="250"/>
        <v>7-562</v>
      </c>
      <c r="B5365">
        <f t="shared" si="251"/>
        <v>7</v>
      </c>
      <c r="C5365">
        <v>562</v>
      </c>
      <c r="D5365" t="s">
        <v>17228</v>
      </c>
      <c r="E5365" t="s">
        <v>1235</v>
      </c>
      <c r="F5365">
        <v>15049</v>
      </c>
      <c r="G5365" t="s">
        <v>1236</v>
      </c>
      <c r="H5365">
        <v>1711108627</v>
      </c>
      <c r="I5365">
        <v>0</v>
      </c>
      <c r="J5365" t="s">
        <v>397</v>
      </c>
      <c r="K5365" t="s">
        <v>138</v>
      </c>
      <c r="L5365" t="s">
        <v>1140</v>
      </c>
      <c r="M5365" t="s">
        <v>1237</v>
      </c>
      <c r="P5365" s="31" t="str">
        <f t="shared" si="252"/>
        <v>Adarsha Homoeo Hall (Dr. Abdul Hay)</v>
      </c>
    </row>
    <row r="5366" spans="1:16" hidden="1">
      <c r="A5366" t="str">
        <f t="shared" si="250"/>
        <v>8-562</v>
      </c>
      <c r="B5366">
        <f t="shared" si="251"/>
        <v>8</v>
      </c>
      <c r="C5366">
        <v>562</v>
      </c>
      <c r="D5366" t="s">
        <v>17228</v>
      </c>
      <c r="E5366" t="s">
        <v>5210</v>
      </c>
      <c r="F5366">
        <v>15185</v>
      </c>
      <c r="G5366" t="s">
        <v>1236</v>
      </c>
      <c r="H5366">
        <v>1716915302</v>
      </c>
      <c r="I5366" t="s">
        <v>131</v>
      </c>
      <c r="J5366" t="s">
        <v>132</v>
      </c>
      <c r="K5366" t="s">
        <v>152</v>
      </c>
      <c r="L5366" t="s">
        <v>5203</v>
      </c>
      <c r="M5366" t="s">
        <v>5211</v>
      </c>
      <c r="P5366" s="31" t="str">
        <f t="shared" si="252"/>
        <v>Adarsha Homoeo Hall (Dr. Moyen Uddin)</v>
      </c>
    </row>
    <row r="5367" spans="1:16" hidden="1">
      <c r="A5367" t="str">
        <f t="shared" si="250"/>
        <v>9-562</v>
      </c>
      <c r="B5367">
        <f t="shared" si="251"/>
        <v>9</v>
      </c>
      <c r="C5367">
        <v>562</v>
      </c>
      <c r="D5367" t="s">
        <v>17228</v>
      </c>
      <c r="E5367" t="s">
        <v>12580</v>
      </c>
      <c r="F5367">
        <v>15230</v>
      </c>
      <c r="G5367" t="s">
        <v>12581</v>
      </c>
      <c r="H5367">
        <v>1714868812</v>
      </c>
      <c r="I5367" t="s">
        <v>131</v>
      </c>
      <c r="J5367" t="s">
        <v>132</v>
      </c>
      <c r="K5367" t="s">
        <v>138</v>
      </c>
      <c r="L5367" t="s">
        <v>12571</v>
      </c>
      <c r="M5367" t="s">
        <v>12582</v>
      </c>
      <c r="P5367" s="31" t="str">
        <f t="shared" si="252"/>
        <v>Adhunik Homeo Clinic (Nibandhro Chandra Dev)</v>
      </c>
    </row>
    <row r="5368" spans="1:16" hidden="1">
      <c r="A5368" t="str">
        <f t="shared" si="250"/>
        <v>10-562</v>
      </c>
      <c r="B5368">
        <f t="shared" si="251"/>
        <v>10</v>
      </c>
      <c r="C5368">
        <v>562</v>
      </c>
      <c r="D5368" t="s">
        <v>17228</v>
      </c>
      <c r="E5368" t="s">
        <v>15962</v>
      </c>
      <c r="F5368">
        <v>15250</v>
      </c>
      <c r="G5368" t="s">
        <v>939</v>
      </c>
      <c r="H5368">
        <v>1714868812</v>
      </c>
      <c r="I5368" t="s">
        <v>131</v>
      </c>
      <c r="J5368" t="s">
        <v>10892</v>
      </c>
      <c r="K5368" t="s">
        <v>152</v>
      </c>
      <c r="L5368" t="s">
        <v>15963</v>
      </c>
      <c r="M5368" t="s">
        <v>11173</v>
      </c>
      <c r="N5368" t="s">
        <v>2106</v>
      </c>
      <c r="P5368" s="31" t="str">
        <f t="shared" si="252"/>
        <v>Adhunik Homoeo Hall (Dr Nependro Chandra Deb)</v>
      </c>
    </row>
    <row r="5369" spans="1:16" hidden="1">
      <c r="A5369" t="str">
        <f t="shared" si="250"/>
        <v>11-562</v>
      </c>
      <c r="B5369">
        <f t="shared" si="251"/>
        <v>11</v>
      </c>
      <c r="C5369">
        <v>562</v>
      </c>
      <c r="D5369" t="s">
        <v>17228</v>
      </c>
      <c r="E5369" t="s">
        <v>999</v>
      </c>
      <c r="F5369">
        <v>15299</v>
      </c>
      <c r="G5369" t="s">
        <v>1000</v>
      </c>
      <c r="H5369">
        <v>1705496414</v>
      </c>
      <c r="I5369" t="s">
        <v>988</v>
      </c>
      <c r="J5369" t="s">
        <v>132</v>
      </c>
      <c r="K5369" t="s">
        <v>138</v>
      </c>
      <c r="L5369" t="s">
        <v>972</v>
      </c>
      <c r="M5369" t="s">
        <v>1001</v>
      </c>
      <c r="P5369" s="31" t="str">
        <f t="shared" si="252"/>
        <v>Adiba Homoeo Hall (Dr. Ali Ahad Chawdhury)</v>
      </c>
    </row>
    <row r="5370" spans="1:16" hidden="1">
      <c r="A5370" t="str">
        <f t="shared" si="250"/>
        <v>12-562</v>
      </c>
      <c r="B5370">
        <f t="shared" si="251"/>
        <v>12</v>
      </c>
      <c r="C5370">
        <v>562</v>
      </c>
      <c r="D5370" t="s">
        <v>17228</v>
      </c>
      <c r="E5370" t="s">
        <v>5071</v>
      </c>
      <c r="F5370">
        <v>14302</v>
      </c>
      <c r="G5370" t="s">
        <v>5072</v>
      </c>
      <c r="H5370">
        <v>1726019026</v>
      </c>
      <c r="I5370" t="s">
        <v>131</v>
      </c>
      <c r="J5370" t="s">
        <v>172</v>
      </c>
      <c r="K5370" t="s">
        <v>152</v>
      </c>
      <c r="L5370" t="s">
        <v>5073</v>
      </c>
      <c r="M5370" t="s">
        <v>5074</v>
      </c>
      <c r="P5370" s="31" t="str">
        <f t="shared" si="252"/>
        <v>Adir Homoeo Hall (Dr. Adir Roy)</v>
      </c>
    </row>
    <row r="5371" spans="1:16" hidden="1">
      <c r="A5371" t="str">
        <f t="shared" si="250"/>
        <v>13-562</v>
      </c>
      <c r="B5371">
        <f t="shared" si="251"/>
        <v>13</v>
      </c>
      <c r="C5371">
        <v>562</v>
      </c>
      <c r="D5371" t="s">
        <v>17228</v>
      </c>
      <c r="E5371" t="s">
        <v>18064</v>
      </c>
      <c r="F5371">
        <v>15712</v>
      </c>
      <c r="G5371" t="s">
        <v>18065</v>
      </c>
      <c r="H5371">
        <v>1712960459</v>
      </c>
      <c r="I5371" t="s">
        <v>131</v>
      </c>
      <c r="J5371" t="s">
        <v>2596</v>
      </c>
      <c r="K5371" t="s">
        <v>152</v>
      </c>
      <c r="L5371" t="s">
        <v>19149</v>
      </c>
      <c r="M5371" t="s">
        <v>19149</v>
      </c>
      <c r="P5371" s="31" t="str">
        <f t="shared" si="252"/>
        <v>Aditya Homoeo Hall (R.Mukul Das)</v>
      </c>
    </row>
    <row r="5372" spans="1:16" hidden="1">
      <c r="A5372" t="str">
        <f t="shared" si="250"/>
        <v>14-562</v>
      </c>
      <c r="B5372">
        <f t="shared" si="251"/>
        <v>14</v>
      </c>
      <c r="C5372">
        <v>562</v>
      </c>
      <c r="D5372" t="s">
        <v>17228</v>
      </c>
      <c r="E5372" t="s">
        <v>5219</v>
      </c>
      <c r="F5372">
        <v>15189</v>
      </c>
      <c r="G5372" t="s">
        <v>1309</v>
      </c>
      <c r="H5372">
        <v>1723760288</v>
      </c>
      <c r="I5372" t="s">
        <v>131</v>
      </c>
      <c r="J5372" t="s">
        <v>132</v>
      </c>
      <c r="K5372" t="s">
        <v>152</v>
      </c>
      <c r="L5372" t="s">
        <v>5217</v>
      </c>
      <c r="M5372" t="s">
        <v>5220</v>
      </c>
      <c r="P5372" s="31" t="str">
        <f t="shared" si="252"/>
        <v>Adunik Homoeo Hall (Dr. Paritus Das)</v>
      </c>
    </row>
    <row r="5373" spans="1:16" hidden="1">
      <c r="A5373" t="str">
        <f t="shared" si="250"/>
        <v>15-562</v>
      </c>
      <c r="B5373">
        <f t="shared" si="251"/>
        <v>15</v>
      </c>
      <c r="C5373">
        <v>562</v>
      </c>
      <c r="D5373" t="s">
        <v>17228</v>
      </c>
      <c r="E5373" t="s">
        <v>1308</v>
      </c>
      <c r="F5373">
        <v>15062</v>
      </c>
      <c r="G5373" t="s">
        <v>1309</v>
      </c>
      <c r="H5373">
        <v>1716563689</v>
      </c>
      <c r="I5373" t="s">
        <v>131</v>
      </c>
      <c r="J5373" t="s">
        <v>274</v>
      </c>
      <c r="K5373" t="s">
        <v>138</v>
      </c>
      <c r="L5373" t="s">
        <v>1140</v>
      </c>
      <c r="M5373" t="s">
        <v>1297</v>
      </c>
      <c r="P5373" s="31" t="str">
        <f t="shared" si="252"/>
        <v>Adunik Homoeo Hall (Dr. M.A Malik)</v>
      </c>
    </row>
    <row r="5374" spans="1:16" hidden="1">
      <c r="A5374" t="str">
        <f t="shared" si="250"/>
        <v>16-562</v>
      </c>
      <c r="B5374">
        <f t="shared" si="251"/>
        <v>16</v>
      </c>
      <c r="C5374">
        <v>562</v>
      </c>
      <c r="D5374" t="s">
        <v>17228</v>
      </c>
      <c r="E5374" t="s">
        <v>15950</v>
      </c>
      <c r="F5374">
        <v>15257</v>
      </c>
      <c r="G5374" t="s">
        <v>14180</v>
      </c>
      <c r="H5374">
        <v>1764854388</v>
      </c>
      <c r="I5374" t="s">
        <v>131</v>
      </c>
      <c r="J5374" t="s">
        <v>9009</v>
      </c>
      <c r="K5374" t="s">
        <v>1315</v>
      </c>
      <c r="L5374" t="s">
        <v>11173</v>
      </c>
      <c r="M5374" t="s">
        <v>11173</v>
      </c>
      <c r="P5374" s="31" t="str">
        <f t="shared" si="252"/>
        <v>Ahsan Homoeo Hall (Dr Masum Vuyia)</v>
      </c>
    </row>
    <row r="5375" spans="1:16" hidden="1">
      <c r="A5375" t="str">
        <f t="shared" si="250"/>
        <v>17-562</v>
      </c>
      <c r="B5375">
        <f t="shared" si="251"/>
        <v>17</v>
      </c>
      <c r="C5375">
        <v>562</v>
      </c>
      <c r="D5375" t="s">
        <v>17228</v>
      </c>
      <c r="E5375" t="s">
        <v>1128</v>
      </c>
      <c r="F5375">
        <v>15234</v>
      </c>
      <c r="G5375" t="s">
        <v>17581</v>
      </c>
      <c r="H5375">
        <v>1750080163</v>
      </c>
      <c r="I5375" t="s">
        <v>988</v>
      </c>
      <c r="J5375" t="s">
        <v>274</v>
      </c>
      <c r="K5375" t="s">
        <v>133</v>
      </c>
      <c r="L5375" t="s">
        <v>1116</v>
      </c>
      <c r="M5375" t="s">
        <v>762</v>
      </c>
      <c r="N5375" t="s">
        <v>12692</v>
      </c>
      <c r="P5375" s="31" t="str">
        <f t="shared" si="252"/>
        <v>Al- Madina Homoeo Hall (Dr. Abdullah Khan)</v>
      </c>
    </row>
    <row r="5376" spans="1:16" hidden="1">
      <c r="A5376" t="str">
        <f t="shared" si="250"/>
        <v>18-562</v>
      </c>
      <c r="B5376">
        <f t="shared" si="251"/>
        <v>18</v>
      </c>
      <c r="C5376">
        <v>562</v>
      </c>
      <c r="D5376" t="s">
        <v>17228</v>
      </c>
      <c r="E5376" t="s">
        <v>1220</v>
      </c>
      <c r="F5376">
        <v>15102</v>
      </c>
      <c r="G5376" t="s">
        <v>1221</v>
      </c>
      <c r="H5376">
        <v>1710462444</v>
      </c>
      <c r="I5376" t="s">
        <v>131</v>
      </c>
      <c r="J5376" t="s">
        <v>397</v>
      </c>
      <c r="K5376" t="s">
        <v>133</v>
      </c>
      <c r="L5376" t="s">
        <v>1211</v>
      </c>
      <c r="M5376" t="s">
        <v>1212</v>
      </c>
      <c r="P5376" s="31" t="str">
        <f t="shared" si="252"/>
        <v>Al-Amin Homoeo Hall (Dr. Zahangir Alam)</v>
      </c>
    </row>
    <row r="5377" spans="1:16" hidden="1">
      <c r="A5377" t="str">
        <f t="shared" si="250"/>
        <v>19-562</v>
      </c>
      <c r="B5377">
        <f t="shared" si="251"/>
        <v>19</v>
      </c>
      <c r="C5377">
        <v>562</v>
      </c>
      <c r="D5377" t="s">
        <v>17228</v>
      </c>
      <c r="E5377" t="s">
        <v>1005</v>
      </c>
      <c r="F5377">
        <v>15301</v>
      </c>
      <c r="G5377" t="s">
        <v>926</v>
      </c>
      <c r="H5377">
        <v>1727135259</v>
      </c>
      <c r="I5377" t="s">
        <v>988</v>
      </c>
      <c r="J5377" t="s">
        <v>132</v>
      </c>
      <c r="K5377" t="s">
        <v>138</v>
      </c>
      <c r="L5377" t="s">
        <v>972</v>
      </c>
      <c r="M5377" t="s">
        <v>1006</v>
      </c>
      <c r="P5377" s="31" t="str">
        <f t="shared" si="252"/>
        <v>Ali Homoeo Hall (Dr. Md.Ali)</v>
      </c>
    </row>
    <row r="5378" spans="1:16" hidden="1">
      <c r="A5378" t="str">
        <f t="shared" ref="A5378:A5441" si="253">B5378&amp;"-"&amp;C5378</f>
        <v>20-562</v>
      </c>
      <c r="B5378">
        <f t="shared" ref="B5378:B5441" si="254">IF(C5378=C5377,B5377+1,1)</f>
        <v>20</v>
      </c>
      <c r="C5378">
        <v>562</v>
      </c>
      <c r="D5378" t="s">
        <v>17228</v>
      </c>
      <c r="E5378" t="s">
        <v>1270</v>
      </c>
      <c r="F5378">
        <v>15044</v>
      </c>
      <c r="G5378" t="s">
        <v>926</v>
      </c>
      <c r="H5378">
        <v>1711904814</v>
      </c>
      <c r="I5378" t="s">
        <v>131</v>
      </c>
      <c r="J5378" t="s">
        <v>230</v>
      </c>
      <c r="K5378" t="s">
        <v>138</v>
      </c>
      <c r="L5378" t="s">
        <v>1140</v>
      </c>
      <c r="M5378" t="s">
        <v>1265</v>
      </c>
      <c r="P5378" s="31" t="str">
        <f t="shared" ref="P5378:P5441" si="255">PROPER(G5378&amp;" ("&amp;E5378&amp;")")</f>
        <v>Ali Homoeo Hall (Dr. Mn Ali)</v>
      </c>
    </row>
    <row r="5379" spans="1:16" hidden="1">
      <c r="A5379" t="str">
        <f t="shared" si="253"/>
        <v>21-562</v>
      </c>
      <c r="B5379">
        <f t="shared" si="254"/>
        <v>21</v>
      </c>
      <c r="C5379">
        <v>562</v>
      </c>
      <c r="D5379" t="s">
        <v>17228</v>
      </c>
      <c r="E5379" t="s">
        <v>15918</v>
      </c>
      <c r="F5379">
        <v>15244</v>
      </c>
      <c r="G5379" t="s">
        <v>431</v>
      </c>
      <c r="H5379">
        <v>1726744846</v>
      </c>
      <c r="I5379" t="s">
        <v>131</v>
      </c>
      <c r="J5379" t="s">
        <v>9009</v>
      </c>
      <c r="K5379" t="s">
        <v>152</v>
      </c>
      <c r="L5379" t="s">
        <v>15917</v>
      </c>
      <c r="M5379" t="s">
        <v>11173</v>
      </c>
      <c r="P5379" s="31" t="str">
        <f t="shared" si="255"/>
        <v>Alim Homoeo Hall (Dr. Abdul Alim Ieyasin)</v>
      </c>
    </row>
    <row r="5380" spans="1:16" hidden="1">
      <c r="A5380" t="str">
        <f t="shared" si="253"/>
        <v>22-562</v>
      </c>
      <c r="B5380">
        <f t="shared" si="254"/>
        <v>22</v>
      </c>
      <c r="C5380">
        <v>562</v>
      </c>
      <c r="D5380" t="s">
        <v>17228</v>
      </c>
      <c r="E5380" t="s">
        <v>1193</v>
      </c>
      <c r="F5380">
        <v>15111</v>
      </c>
      <c r="G5380" t="s">
        <v>1194</v>
      </c>
      <c r="H5380">
        <v>1755867878</v>
      </c>
      <c r="I5380" t="s">
        <v>131</v>
      </c>
      <c r="J5380" t="s">
        <v>172</v>
      </c>
      <c r="K5380" t="s">
        <v>133</v>
      </c>
      <c r="L5380" t="s">
        <v>1195</v>
      </c>
      <c r="M5380" t="s">
        <v>1195</v>
      </c>
      <c r="P5380" s="31" t="str">
        <f t="shared" si="255"/>
        <v>Al-Madina Homoeo Hall (Dr. Helal Ahammad)</v>
      </c>
    </row>
    <row r="5381" spans="1:16" hidden="1">
      <c r="A5381" t="str">
        <f t="shared" si="253"/>
        <v>23-562</v>
      </c>
      <c r="B5381">
        <f t="shared" si="254"/>
        <v>23</v>
      </c>
      <c r="C5381">
        <v>562</v>
      </c>
      <c r="D5381" t="s">
        <v>17228</v>
      </c>
      <c r="E5381" t="s">
        <v>12600</v>
      </c>
      <c r="F5381">
        <v>15220</v>
      </c>
      <c r="G5381" t="s">
        <v>12601</v>
      </c>
      <c r="H5381">
        <v>1750080163</v>
      </c>
      <c r="I5381" t="s">
        <v>131</v>
      </c>
      <c r="J5381" t="s">
        <v>10892</v>
      </c>
      <c r="K5381" t="s">
        <v>133</v>
      </c>
      <c r="L5381" t="s">
        <v>12602</v>
      </c>
      <c r="P5381" s="31" t="str">
        <f t="shared" si="255"/>
        <v>Almodina Chikitsalay (Abdullah Khan)</v>
      </c>
    </row>
    <row r="5382" spans="1:16" hidden="1">
      <c r="A5382" t="str">
        <f t="shared" si="253"/>
        <v>24-562</v>
      </c>
      <c r="B5382">
        <f t="shared" si="254"/>
        <v>24</v>
      </c>
      <c r="C5382">
        <v>562</v>
      </c>
      <c r="D5382" t="s">
        <v>17228</v>
      </c>
      <c r="E5382" t="s">
        <v>5302</v>
      </c>
      <c r="F5382">
        <v>15137</v>
      </c>
      <c r="G5382" t="s">
        <v>4852</v>
      </c>
      <c r="H5382">
        <v>1715773628</v>
      </c>
      <c r="I5382" t="s">
        <v>131</v>
      </c>
      <c r="J5382" t="s">
        <v>230</v>
      </c>
      <c r="K5382" t="s">
        <v>133</v>
      </c>
      <c r="L5382" t="s">
        <v>5298</v>
      </c>
      <c r="M5382" t="s">
        <v>5299</v>
      </c>
      <c r="P5382" s="31" t="str">
        <f t="shared" si="255"/>
        <v>Al-Modina Homoeo Hall (Dr. Atiqur Rahman)</v>
      </c>
    </row>
    <row r="5383" spans="1:16" hidden="1">
      <c r="A5383" t="str">
        <f t="shared" si="253"/>
        <v>25-562</v>
      </c>
      <c r="B5383">
        <f t="shared" si="254"/>
        <v>25</v>
      </c>
      <c r="C5383">
        <v>562</v>
      </c>
      <c r="D5383" t="s">
        <v>17228</v>
      </c>
      <c r="E5383" t="s">
        <v>15973</v>
      </c>
      <c r="F5383">
        <v>15255</v>
      </c>
      <c r="G5383" t="s">
        <v>5067</v>
      </c>
      <c r="H5383">
        <v>1788807291</v>
      </c>
      <c r="I5383" t="s">
        <v>131</v>
      </c>
      <c r="J5383" t="s">
        <v>10892</v>
      </c>
      <c r="K5383" t="s">
        <v>152</v>
      </c>
      <c r="L5383" t="s">
        <v>15963</v>
      </c>
      <c r="M5383" t="s">
        <v>11173</v>
      </c>
      <c r="P5383" s="31" t="str">
        <f t="shared" si="255"/>
        <v>Alom Homoeo Hall (Dr Md Alomgir Alam)</v>
      </c>
    </row>
    <row r="5384" spans="1:16" hidden="1">
      <c r="A5384" t="str">
        <f t="shared" si="253"/>
        <v>26-562</v>
      </c>
      <c r="B5384">
        <f t="shared" si="254"/>
        <v>26</v>
      </c>
      <c r="C5384">
        <v>562</v>
      </c>
      <c r="D5384" t="s">
        <v>17228</v>
      </c>
      <c r="E5384" t="s">
        <v>1022</v>
      </c>
      <c r="F5384">
        <v>15278</v>
      </c>
      <c r="G5384" t="s">
        <v>1023</v>
      </c>
      <c r="H5384">
        <v>1727138198</v>
      </c>
      <c r="I5384" t="s">
        <v>131</v>
      </c>
      <c r="J5384" t="s">
        <v>172</v>
      </c>
      <c r="K5384" t="s">
        <v>152</v>
      </c>
      <c r="L5384" t="s">
        <v>1009</v>
      </c>
      <c r="M5384" t="s">
        <v>1024</v>
      </c>
      <c r="P5384" s="31" t="str">
        <f t="shared" si="255"/>
        <v>Al-Sefa Homoeo Hall (Dr. Azizur Rahman)</v>
      </c>
    </row>
    <row r="5385" spans="1:16" hidden="1">
      <c r="A5385" t="str">
        <f t="shared" si="253"/>
        <v>27-562</v>
      </c>
      <c r="B5385">
        <f t="shared" si="254"/>
        <v>27</v>
      </c>
      <c r="C5385">
        <v>562</v>
      </c>
      <c r="D5385" t="s">
        <v>17228</v>
      </c>
      <c r="E5385" t="s">
        <v>1030</v>
      </c>
      <c r="F5385">
        <v>15281</v>
      </c>
      <c r="G5385" t="s">
        <v>380</v>
      </c>
      <c r="H5385">
        <v>0</v>
      </c>
      <c r="I5385" t="s">
        <v>988</v>
      </c>
      <c r="J5385" t="s">
        <v>172</v>
      </c>
      <c r="K5385" t="s">
        <v>133</v>
      </c>
      <c r="L5385" t="s">
        <v>972</v>
      </c>
      <c r="M5385" t="s">
        <v>1031</v>
      </c>
      <c r="P5385" s="31" t="str">
        <f t="shared" si="255"/>
        <v>Amin Homoeo Hall (Dr. Ajimul Islam)</v>
      </c>
    </row>
    <row r="5386" spans="1:16" hidden="1">
      <c r="A5386" t="str">
        <f t="shared" si="253"/>
        <v>28-562</v>
      </c>
      <c r="B5386">
        <f t="shared" si="254"/>
        <v>28</v>
      </c>
      <c r="C5386">
        <v>562</v>
      </c>
      <c r="D5386" t="s">
        <v>17228</v>
      </c>
      <c r="E5386" t="s">
        <v>17588</v>
      </c>
      <c r="F5386">
        <v>15333</v>
      </c>
      <c r="G5386" t="s">
        <v>17589</v>
      </c>
      <c r="H5386">
        <v>1714867931</v>
      </c>
      <c r="I5386" t="s">
        <v>1311</v>
      </c>
      <c r="J5386" t="s">
        <v>10889</v>
      </c>
      <c r="K5386" t="s">
        <v>152</v>
      </c>
      <c r="L5386" t="s">
        <v>17586</v>
      </c>
      <c r="M5386" t="s">
        <v>19150</v>
      </c>
      <c r="P5386" s="31" t="str">
        <f t="shared" si="255"/>
        <v>Amor Homoeo Hall (Dr.Asok Lal De)</v>
      </c>
    </row>
    <row r="5387" spans="1:16" hidden="1">
      <c r="A5387" t="str">
        <f t="shared" si="253"/>
        <v>29-562</v>
      </c>
      <c r="B5387">
        <f t="shared" si="254"/>
        <v>29</v>
      </c>
      <c r="C5387">
        <v>562</v>
      </c>
      <c r="D5387" t="s">
        <v>17228</v>
      </c>
      <c r="E5387" t="s">
        <v>12573</v>
      </c>
      <c r="F5387">
        <v>15241</v>
      </c>
      <c r="G5387" t="s">
        <v>12574</v>
      </c>
      <c r="H5387">
        <v>1748122357</v>
      </c>
      <c r="I5387" t="s">
        <v>12575</v>
      </c>
      <c r="J5387" t="s">
        <v>132</v>
      </c>
      <c r="K5387" t="s">
        <v>152</v>
      </c>
      <c r="L5387" t="s">
        <v>12576</v>
      </c>
      <c r="M5387" t="s">
        <v>12577</v>
      </c>
      <c r="N5387" t="s">
        <v>16713</v>
      </c>
      <c r="P5387" s="31" t="str">
        <f t="shared" si="255"/>
        <v>Amrita Banerjee Aushadhalaya (Manmohan Sarkar)</v>
      </c>
    </row>
    <row r="5388" spans="1:16" hidden="1">
      <c r="A5388" t="str">
        <f t="shared" si="253"/>
        <v>30-562</v>
      </c>
      <c r="B5388">
        <f t="shared" si="254"/>
        <v>30</v>
      </c>
      <c r="C5388">
        <v>562</v>
      </c>
      <c r="D5388" t="s">
        <v>17228</v>
      </c>
      <c r="E5388" t="s">
        <v>13120</v>
      </c>
      <c r="F5388">
        <v>15152</v>
      </c>
      <c r="G5388" t="s">
        <v>1497</v>
      </c>
      <c r="H5388">
        <v>1746862311</v>
      </c>
      <c r="I5388" t="s">
        <v>131</v>
      </c>
      <c r="J5388" t="s">
        <v>274</v>
      </c>
      <c r="K5388" t="s">
        <v>152</v>
      </c>
      <c r="L5388" t="s">
        <v>5236</v>
      </c>
      <c r="M5388" t="s">
        <v>1348</v>
      </c>
      <c r="P5388" s="31" t="str">
        <f t="shared" si="255"/>
        <v>Anima Homeo Hall (Dr. Kisor Kanthi Dash)</v>
      </c>
    </row>
    <row r="5389" spans="1:16" hidden="1">
      <c r="A5389" t="str">
        <f t="shared" si="253"/>
        <v>31-562</v>
      </c>
      <c r="B5389">
        <f t="shared" si="254"/>
        <v>31</v>
      </c>
      <c r="C5389">
        <v>562</v>
      </c>
      <c r="D5389" t="s">
        <v>17228</v>
      </c>
      <c r="E5389" t="s">
        <v>5201</v>
      </c>
      <c r="F5389">
        <v>15170</v>
      </c>
      <c r="G5389" t="s">
        <v>5202</v>
      </c>
      <c r="H5389">
        <v>1716440837</v>
      </c>
      <c r="I5389" t="s">
        <v>131</v>
      </c>
      <c r="J5389" t="s">
        <v>132</v>
      </c>
      <c r="K5389" t="s">
        <v>138</v>
      </c>
      <c r="L5389" t="s">
        <v>5203</v>
      </c>
      <c r="M5389" t="s">
        <v>5203</v>
      </c>
      <c r="P5389" s="31" t="str">
        <f t="shared" si="255"/>
        <v>Anupam Homoeo Hall (Dr. Ropak Kumar)</v>
      </c>
    </row>
    <row r="5390" spans="1:16" hidden="1">
      <c r="A5390" t="str">
        <f t="shared" si="253"/>
        <v>32-562</v>
      </c>
      <c r="B5390">
        <f t="shared" si="254"/>
        <v>32</v>
      </c>
      <c r="C5390">
        <v>562</v>
      </c>
      <c r="D5390" t="s">
        <v>17228</v>
      </c>
      <c r="E5390" t="s">
        <v>1287</v>
      </c>
      <c r="F5390">
        <v>15072</v>
      </c>
      <c r="G5390" t="s">
        <v>1288</v>
      </c>
      <c r="H5390">
        <v>1710892307</v>
      </c>
      <c r="I5390" t="s">
        <v>131</v>
      </c>
      <c r="J5390" t="s">
        <v>274</v>
      </c>
      <c r="K5390" t="s">
        <v>133</v>
      </c>
      <c r="L5390" t="s">
        <v>1140</v>
      </c>
      <c r="M5390" t="s">
        <v>1289</v>
      </c>
      <c r="P5390" s="31" t="str">
        <f t="shared" si="255"/>
        <v>Arif Homoeo Hall (Dr. M A Auale)</v>
      </c>
    </row>
    <row r="5391" spans="1:16" hidden="1">
      <c r="A5391" t="str">
        <f t="shared" si="253"/>
        <v>33-562</v>
      </c>
      <c r="B5391">
        <f t="shared" si="254"/>
        <v>33</v>
      </c>
      <c r="C5391">
        <v>562</v>
      </c>
      <c r="D5391" t="s">
        <v>17228</v>
      </c>
      <c r="E5391" t="s">
        <v>18068</v>
      </c>
      <c r="F5391">
        <v>15713</v>
      </c>
      <c r="G5391" t="s">
        <v>18069</v>
      </c>
      <c r="H5391">
        <v>1716466258</v>
      </c>
      <c r="I5391" t="s">
        <v>131</v>
      </c>
      <c r="J5391" t="s">
        <v>2596</v>
      </c>
      <c r="K5391" t="s">
        <v>152</v>
      </c>
      <c r="L5391" t="s">
        <v>19151</v>
      </c>
      <c r="M5391" t="s">
        <v>19151</v>
      </c>
      <c r="P5391" s="31" t="str">
        <f t="shared" si="255"/>
        <v>Aroggo Homoeo Hall (Dr.Raton Moni Chando)</v>
      </c>
    </row>
    <row r="5392" spans="1:16" hidden="1">
      <c r="A5392" t="str">
        <f t="shared" si="253"/>
        <v>34-562</v>
      </c>
      <c r="B5392">
        <f t="shared" si="254"/>
        <v>34</v>
      </c>
      <c r="C5392">
        <v>562</v>
      </c>
      <c r="D5392" t="s">
        <v>17228</v>
      </c>
      <c r="E5392" t="s">
        <v>1213</v>
      </c>
      <c r="F5392">
        <v>15098</v>
      </c>
      <c r="G5392" t="s">
        <v>1175</v>
      </c>
      <c r="H5392">
        <v>1712330637</v>
      </c>
      <c r="I5392" t="s">
        <v>131</v>
      </c>
      <c r="J5392" t="s">
        <v>397</v>
      </c>
      <c r="K5392" t="s">
        <v>133</v>
      </c>
      <c r="L5392" t="s">
        <v>1211</v>
      </c>
      <c r="M5392" t="s">
        <v>1212</v>
      </c>
      <c r="P5392" s="31" t="str">
        <f t="shared" si="255"/>
        <v>Arugga Homoeo Hall (Dr. Amalandu Chandra)</v>
      </c>
    </row>
    <row r="5393" spans="1:16" hidden="1">
      <c r="A5393" t="str">
        <f t="shared" si="253"/>
        <v>35-562</v>
      </c>
      <c r="B5393">
        <f t="shared" si="254"/>
        <v>35</v>
      </c>
      <c r="C5393">
        <v>562</v>
      </c>
      <c r="D5393" t="s">
        <v>17228</v>
      </c>
      <c r="E5393" t="s">
        <v>1174</v>
      </c>
      <c r="F5393">
        <v>15082</v>
      </c>
      <c r="G5393" t="s">
        <v>1175</v>
      </c>
      <c r="H5393">
        <v>1716466258</v>
      </c>
      <c r="I5393" t="s">
        <v>131</v>
      </c>
      <c r="J5393" t="s">
        <v>172</v>
      </c>
      <c r="K5393" t="s">
        <v>133</v>
      </c>
      <c r="L5393" t="s">
        <v>1173</v>
      </c>
      <c r="M5393" t="s">
        <v>1173</v>
      </c>
      <c r="P5393" s="31" t="str">
        <f t="shared" si="255"/>
        <v>Arugga Homoeo Hall (Dr. Ratan Moni)</v>
      </c>
    </row>
    <row r="5394" spans="1:16" hidden="1">
      <c r="A5394" t="str">
        <f t="shared" si="253"/>
        <v>36-562</v>
      </c>
      <c r="B5394">
        <f t="shared" si="254"/>
        <v>36</v>
      </c>
      <c r="C5394">
        <v>562</v>
      </c>
      <c r="D5394" t="s">
        <v>17228</v>
      </c>
      <c r="E5394" t="s">
        <v>5297</v>
      </c>
      <c r="F5394">
        <v>15124</v>
      </c>
      <c r="G5394" t="s">
        <v>1175</v>
      </c>
      <c r="H5394">
        <v>1736066850</v>
      </c>
      <c r="I5394" t="s">
        <v>131</v>
      </c>
      <c r="J5394" t="s">
        <v>230</v>
      </c>
      <c r="K5394" t="s">
        <v>152</v>
      </c>
      <c r="L5394" t="s">
        <v>5298</v>
      </c>
      <c r="M5394" t="s">
        <v>5299</v>
      </c>
      <c r="P5394" s="31" t="str">
        <f t="shared" si="255"/>
        <v>Arugga Homoeo Hall (Dr. Pinku Mohan)</v>
      </c>
    </row>
    <row r="5395" spans="1:16" hidden="1">
      <c r="A5395" t="str">
        <f t="shared" si="253"/>
        <v>37-562</v>
      </c>
      <c r="B5395">
        <f t="shared" si="254"/>
        <v>37</v>
      </c>
      <c r="C5395">
        <v>562</v>
      </c>
      <c r="D5395" t="s">
        <v>17228</v>
      </c>
      <c r="E5395" t="s">
        <v>17560</v>
      </c>
      <c r="F5395">
        <v>15061</v>
      </c>
      <c r="G5395" t="s">
        <v>1307</v>
      </c>
      <c r="H5395">
        <v>1732372281</v>
      </c>
      <c r="I5395" t="s">
        <v>131</v>
      </c>
      <c r="J5395" t="s">
        <v>274</v>
      </c>
      <c r="K5395" t="s">
        <v>138</v>
      </c>
      <c r="L5395" t="s">
        <v>1140</v>
      </c>
      <c r="M5395" t="s">
        <v>1297</v>
      </c>
      <c r="P5395" s="31" t="str">
        <f t="shared" si="255"/>
        <v>Asrab Homoeo Hall (Dr. Samim Ahmed)</v>
      </c>
    </row>
    <row r="5396" spans="1:16" hidden="1">
      <c r="A5396" t="str">
        <f t="shared" si="253"/>
        <v>38-562</v>
      </c>
      <c r="B5396">
        <f t="shared" si="254"/>
        <v>38</v>
      </c>
      <c r="C5396">
        <v>562</v>
      </c>
      <c r="D5396" t="s">
        <v>17228</v>
      </c>
      <c r="E5396" t="s">
        <v>5230</v>
      </c>
      <c r="F5396">
        <v>15173</v>
      </c>
      <c r="G5396" t="s">
        <v>5231</v>
      </c>
      <c r="H5396">
        <v>1715096905</v>
      </c>
      <c r="I5396" t="s">
        <v>131</v>
      </c>
      <c r="J5396" t="s">
        <v>132</v>
      </c>
      <c r="K5396" t="s">
        <v>152</v>
      </c>
      <c r="L5396" t="s">
        <v>5203</v>
      </c>
      <c r="M5396" t="s">
        <v>5225</v>
      </c>
      <c r="P5396" s="31" t="str">
        <f t="shared" si="255"/>
        <v>Asshini Homoeo Hall (Dr. Arun Chandra Deb)</v>
      </c>
    </row>
    <row r="5397" spans="1:16" hidden="1">
      <c r="A5397" t="str">
        <f t="shared" si="253"/>
        <v>39-562</v>
      </c>
      <c r="B5397">
        <f t="shared" si="254"/>
        <v>39</v>
      </c>
      <c r="C5397">
        <v>562</v>
      </c>
      <c r="D5397" t="s">
        <v>17228</v>
      </c>
      <c r="E5397" t="s">
        <v>1142</v>
      </c>
      <c r="F5397">
        <v>15088</v>
      </c>
      <c r="G5397" t="s">
        <v>1143</v>
      </c>
      <c r="H5397">
        <v>1784964461</v>
      </c>
      <c r="I5397" t="s">
        <v>131</v>
      </c>
      <c r="J5397" t="s">
        <v>132</v>
      </c>
      <c r="K5397" t="s">
        <v>152</v>
      </c>
      <c r="L5397" t="s">
        <v>1140</v>
      </c>
      <c r="M5397" t="s">
        <v>1141</v>
      </c>
      <c r="P5397" s="31" t="str">
        <f t="shared" si="255"/>
        <v>Aysha Homoeo Hall (Dr. Saniat Jahan)</v>
      </c>
    </row>
    <row r="5398" spans="1:16" hidden="1">
      <c r="A5398" t="str">
        <f t="shared" si="253"/>
        <v>40-562</v>
      </c>
      <c r="B5398">
        <f t="shared" si="254"/>
        <v>40</v>
      </c>
      <c r="C5398">
        <v>562</v>
      </c>
      <c r="D5398" t="s">
        <v>17228</v>
      </c>
      <c r="E5398" t="s">
        <v>18493</v>
      </c>
      <c r="F5398">
        <v>15736</v>
      </c>
      <c r="G5398" t="s">
        <v>18494</v>
      </c>
      <c r="H5398">
        <v>1712358254</v>
      </c>
      <c r="I5398" t="s">
        <v>131</v>
      </c>
      <c r="K5398" t="s">
        <v>152</v>
      </c>
      <c r="L5398" t="s">
        <v>18495</v>
      </c>
      <c r="M5398" t="s">
        <v>19152</v>
      </c>
      <c r="P5398" s="31" t="str">
        <f t="shared" si="255"/>
        <v>Azad Homoeo Hall  (Dr.Md.Cherug Ali)</v>
      </c>
    </row>
    <row r="5399" spans="1:16" hidden="1">
      <c r="A5399" t="str">
        <f t="shared" si="253"/>
        <v>41-562</v>
      </c>
      <c r="B5399">
        <f t="shared" si="254"/>
        <v>41</v>
      </c>
      <c r="C5399">
        <v>562</v>
      </c>
      <c r="D5399" t="s">
        <v>17228</v>
      </c>
      <c r="E5399" t="s">
        <v>1259</v>
      </c>
      <c r="F5399">
        <v>15039</v>
      </c>
      <c r="G5399" t="s">
        <v>1260</v>
      </c>
      <c r="H5399">
        <v>1643315432</v>
      </c>
      <c r="I5399" t="s">
        <v>131</v>
      </c>
      <c r="J5399" t="s">
        <v>230</v>
      </c>
      <c r="K5399" t="s">
        <v>152</v>
      </c>
      <c r="L5399" t="s">
        <v>1244</v>
      </c>
      <c r="M5399" t="s">
        <v>1258</v>
      </c>
      <c r="P5399" s="31" t="str">
        <f t="shared" si="255"/>
        <v>B.C Homoeo Hall (Dr. Babita Rani Das)</v>
      </c>
    </row>
    <row r="5400" spans="1:16" hidden="1">
      <c r="A5400" t="str">
        <f t="shared" si="253"/>
        <v>42-562</v>
      </c>
      <c r="B5400">
        <f t="shared" si="254"/>
        <v>42</v>
      </c>
      <c r="C5400">
        <v>562</v>
      </c>
      <c r="D5400" t="s">
        <v>17228</v>
      </c>
      <c r="E5400" t="s">
        <v>5227</v>
      </c>
      <c r="F5400">
        <v>15171</v>
      </c>
      <c r="G5400" t="s">
        <v>781</v>
      </c>
      <c r="H5400">
        <v>1719572916</v>
      </c>
      <c r="I5400" t="s">
        <v>131</v>
      </c>
      <c r="J5400" t="s">
        <v>132</v>
      </c>
      <c r="K5400" t="s">
        <v>133</v>
      </c>
      <c r="L5400" t="s">
        <v>5203</v>
      </c>
      <c r="M5400" t="s">
        <v>5225</v>
      </c>
      <c r="P5400" s="31" t="str">
        <f t="shared" si="255"/>
        <v>Babul Homoeo Hall (Dr. Babl Chandra Paul)</v>
      </c>
    </row>
    <row r="5401" spans="1:16" hidden="1">
      <c r="A5401" t="str">
        <f t="shared" si="253"/>
        <v>43-562</v>
      </c>
      <c r="B5401">
        <f t="shared" si="254"/>
        <v>43</v>
      </c>
      <c r="C5401">
        <v>562</v>
      </c>
      <c r="D5401" t="s">
        <v>17228</v>
      </c>
      <c r="E5401" t="s">
        <v>1105</v>
      </c>
      <c r="F5401">
        <v>15310</v>
      </c>
      <c r="G5401" t="s">
        <v>1086</v>
      </c>
      <c r="H5401">
        <v>1716905114</v>
      </c>
      <c r="I5401" t="s">
        <v>988</v>
      </c>
      <c r="J5401" t="s">
        <v>230</v>
      </c>
      <c r="K5401" t="s">
        <v>133</v>
      </c>
      <c r="L5401" t="s">
        <v>1087</v>
      </c>
      <c r="M5401" t="s">
        <v>756</v>
      </c>
      <c r="P5401" s="31" t="str">
        <f t="shared" si="255"/>
        <v>Baccu Homoeo Hall (Dr. Haripad Basu)</v>
      </c>
    </row>
    <row r="5402" spans="1:16" hidden="1">
      <c r="A5402" t="str">
        <f t="shared" si="253"/>
        <v>44-562</v>
      </c>
      <c r="B5402">
        <f t="shared" si="254"/>
        <v>44</v>
      </c>
      <c r="C5402">
        <v>562</v>
      </c>
      <c r="D5402" t="s">
        <v>17228</v>
      </c>
      <c r="E5402" t="s">
        <v>1085</v>
      </c>
      <c r="F5402">
        <v>15318</v>
      </c>
      <c r="G5402" t="s">
        <v>1086</v>
      </c>
      <c r="H5402">
        <v>1711379858</v>
      </c>
      <c r="I5402" t="s">
        <v>131</v>
      </c>
      <c r="J5402" t="s">
        <v>230</v>
      </c>
      <c r="K5402" t="s">
        <v>152</v>
      </c>
      <c r="L5402" t="s">
        <v>1087</v>
      </c>
      <c r="M5402" t="s">
        <v>1088</v>
      </c>
      <c r="P5402" s="31" t="str">
        <f t="shared" si="255"/>
        <v>Baccu Homoeo Hall (Dr. Zahirul Islam)</v>
      </c>
    </row>
    <row r="5403" spans="1:16" hidden="1">
      <c r="A5403" t="str">
        <f t="shared" si="253"/>
        <v>45-562</v>
      </c>
      <c r="B5403">
        <f t="shared" si="254"/>
        <v>45</v>
      </c>
      <c r="C5403">
        <v>562</v>
      </c>
      <c r="D5403" t="s">
        <v>17228</v>
      </c>
      <c r="E5403" t="s">
        <v>1032</v>
      </c>
      <c r="F5403">
        <v>15282</v>
      </c>
      <c r="G5403" t="s">
        <v>1033</v>
      </c>
      <c r="H5403">
        <v>1721180670</v>
      </c>
      <c r="I5403" t="s">
        <v>988</v>
      </c>
      <c r="J5403" t="s">
        <v>172</v>
      </c>
      <c r="K5403" t="s">
        <v>133</v>
      </c>
      <c r="L5403" t="s">
        <v>972</v>
      </c>
      <c r="M5403" t="s">
        <v>1031</v>
      </c>
      <c r="P5403" s="31" t="str">
        <f t="shared" si="255"/>
        <v>Bamkandi Pharma (Dr. Sujan Rasel)</v>
      </c>
    </row>
    <row r="5404" spans="1:16" hidden="1">
      <c r="A5404" t="str">
        <f t="shared" si="253"/>
        <v>46-562</v>
      </c>
      <c r="B5404">
        <f t="shared" si="254"/>
        <v>46</v>
      </c>
      <c r="C5404">
        <v>562</v>
      </c>
      <c r="D5404" t="s">
        <v>17228</v>
      </c>
      <c r="E5404" t="s">
        <v>1002</v>
      </c>
      <c r="F5404">
        <v>15300</v>
      </c>
      <c r="G5404" t="s">
        <v>1003</v>
      </c>
      <c r="H5404">
        <v>0</v>
      </c>
      <c r="I5404" t="s">
        <v>988</v>
      </c>
      <c r="J5404" t="s">
        <v>132</v>
      </c>
      <c r="K5404" t="s">
        <v>138</v>
      </c>
      <c r="L5404" t="s">
        <v>972</v>
      </c>
      <c r="M5404" t="s">
        <v>1004</v>
      </c>
      <c r="P5404" s="31" t="str">
        <f t="shared" si="255"/>
        <v>Basunti Homoeo Hall (Dr. Sunil Kumar)</v>
      </c>
    </row>
    <row r="5405" spans="1:16" hidden="1">
      <c r="A5405" t="str">
        <f t="shared" si="253"/>
        <v>47-562</v>
      </c>
      <c r="B5405">
        <f t="shared" si="254"/>
        <v>47</v>
      </c>
      <c r="C5405">
        <v>562</v>
      </c>
      <c r="D5405" t="s">
        <v>17228</v>
      </c>
      <c r="E5405" t="s">
        <v>5320</v>
      </c>
      <c r="F5405">
        <v>15126</v>
      </c>
      <c r="G5405" t="s">
        <v>5321</v>
      </c>
      <c r="H5405">
        <v>1728190593</v>
      </c>
      <c r="I5405" t="s">
        <v>131</v>
      </c>
      <c r="J5405" t="s">
        <v>230</v>
      </c>
      <c r="K5405" t="s">
        <v>133</v>
      </c>
      <c r="L5405" t="s">
        <v>5298</v>
      </c>
      <c r="M5405" t="s">
        <v>5315</v>
      </c>
      <c r="P5405" s="31" t="str">
        <f t="shared" si="255"/>
        <v>Battacharja Homoeo Hall (Dr. Amit Battacharje)</v>
      </c>
    </row>
    <row r="5406" spans="1:16" hidden="1">
      <c r="A5406" t="str">
        <f t="shared" si="253"/>
        <v>48-562</v>
      </c>
      <c r="B5406">
        <f t="shared" si="254"/>
        <v>48</v>
      </c>
      <c r="C5406">
        <v>562</v>
      </c>
      <c r="D5406" t="s">
        <v>17228</v>
      </c>
      <c r="E5406" t="s">
        <v>1254</v>
      </c>
      <c r="F5406">
        <v>15046</v>
      </c>
      <c r="G5406" t="s">
        <v>1255</v>
      </c>
      <c r="H5406">
        <v>1740948565</v>
      </c>
      <c r="I5406" t="s">
        <v>131</v>
      </c>
      <c r="J5406" t="s">
        <v>230</v>
      </c>
      <c r="K5406" t="s">
        <v>152</v>
      </c>
      <c r="L5406" t="s">
        <v>1244</v>
      </c>
      <c r="M5406" t="s">
        <v>1248</v>
      </c>
      <c r="P5406" s="31" t="str">
        <f t="shared" si="255"/>
        <v>Begum Pharmacy (Dr. Minhaz)</v>
      </c>
    </row>
    <row r="5407" spans="1:16" hidden="1">
      <c r="A5407" t="str">
        <f t="shared" si="253"/>
        <v>49-562</v>
      </c>
      <c r="B5407">
        <f t="shared" si="254"/>
        <v>49</v>
      </c>
      <c r="C5407">
        <v>562</v>
      </c>
      <c r="D5407" t="s">
        <v>17228</v>
      </c>
      <c r="E5407" t="s">
        <v>1304</v>
      </c>
      <c r="F5407">
        <v>15060</v>
      </c>
      <c r="G5407" t="s">
        <v>1305</v>
      </c>
      <c r="H5407">
        <v>1711263027</v>
      </c>
      <c r="I5407" t="s">
        <v>131</v>
      </c>
      <c r="J5407" t="s">
        <v>274</v>
      </c>
      <c r="K5407" t="s">
        <v>152</v>
      </c>
      <c r="L5407" t="s">
        <v>1140</v>
      </c>
      <c r="M5407" t="s">
        <v>1297</v>
      </c>
      <c r="P5407" s="31" t="str">
        <f t="shared" si="255"/>
        <v>Bibakananda Homoeo Hall (Dr. Birandra Chandra Deb)</v>
      </c>
    </row>
    <row r="5408" spans="1:16" hidden="1">
      <c r="A5408" t="str">
        <f t="shared" si="253"/>
        <v>50-562</v>
      </c>
      <c r="B5408">
        <f t="shared" si="254"/>
        <v>50</v>
      </c>
      <c r="C5408">
        <v>562</v>
      </c>
      <c r="D5408" t="s">
        <v>17228</v>
      </c>
      <c r="E5408" t="s">
        <v>17870</v>
      </c>
      <c r="F5408">
        <v>15458</v>
      </c>
      <c r="G5408" t="s">
        <v>17871</v>
      </c>
      <c r="H5408">
        <v>1711582100</v>
      </c>
      <c r="I5408" t="s">
        <v>131</v>
      </c>
      <c r="J5408" t="s">
        <v>2596</v>
      </c>
      <c r="K5408" t="s">
        <v>152</v>
      </c>
      <c r="L5408" t="s">
        <v>17872</v>
      </c>
      <c r="M5408" t="s">
        <v>19153</v>
      </c>
      <c r="P5408" s="31" t="str">
        <f t="shared" si="255"/>
        <v>Bidhay Bhusham Homoeo Pharmacy (Dr.Tapas Acharjee)</v>
      </c>
    </row>
    <row r="5409" spans="1:16" hidden="1">
      <c r="A5409" t="str">
        <f t="shared" si="253"/>
        <v>51-562</v>
      </c>
      <c r="B5409">
        <f t="shared" si="254"/>
        <v>51</v>
      </c>
      <c r="C5409">
        <v>562</v>
      </c>
      <c r="D5409" t="s">
        <v>17228</v>
      </c>
      <c r="E5409" t="s">
        <v>5237</v>
      </c>
      <c r="F5409">
        <v>15176</v>
      </c>
      <c r="G5409" t="s">
        <v>5238</v>
      </c>
      <c r="H5409">
        <v>1712796048</v>
      </c>
      <c r="I5409" t="s">
        <v>131</v>
      </c>
      <c r="J5409" t="s">
        <v>172</v>
      </c>
      <c r="K5409" t="s">
        <v>138</v>
      </c>
      <c r="L5409" t="s">
        <v>5236</v>
      </c>
      <c r="M5409" t="s">
        <v>5239</v>
      </c>
      <c r="P5409" s="31" t="str">
        <f t="shared" si="255"/>
        <v>Binapani Homoeo Hall (Dr. Bipul Ranjan)</v>
      </c>
    </row>
    <row r="5410" spans="1:16" hidden="1">
      <c r="A5410" t="str">
        <f t="shared" si="253"/>
        <v>52-562</v>
      </c>
      <c r="B5410">
        <f t="shared" si="254"/>
        <v>52</v>
      </c>
      <c r="C5410">
        <v>562</v>
      </c>
      <c r="D5410" t="s">
        <v>17228</v>
      </c>
      <c r="E5410" t="s">
        <v>13118</v>
      </c>
      <c r="F5410">
        <v>15151</v>
      </c>
      <c r="G5410" t="s">
        <v>13119</v>
      </c>
      <c r="H5410">
        <v>1715095433</v>
      </c>
      <c r="I5410" t="s">
        <v>131</v>
      </c>
      <c r="J5410" t="s">
        <v>274</v>
      </c>
      <c r="K5410" t="s">
        <v>152</v>
      </c>
      <c r="L5410" t="s">
        <v>5236</v>
      </c>
      <c r="M5410" t="s">
        <v>1348</v>
      </c>
      <c r="P5410" s="31" t="str">
        <f t="shared" si="255"/>
        <v>Bipin Birja Homeo Hall (Dr. Bimol Vuson Dottho)</v>
      </c>
    </row>
    <row r="5411" spans="1:16" hidden="1">
      <c r="A5411" t="str">
        <f t="shared" si="253"/>
        <v>53-562</v>
      </c>
      <c r="B5411">
        <f t="shared" si="254"/>
        <v>53</v>
      </c>
      <c r="C5411">
        <v>562</v>
      </c>
      <c r="D5411" t="s">
        <v>17228</v>
      </c>
      <c r="E5411" t="s">
        <v>17381</v>
      </c>
      <c r="F5411">
        <v>15287</v>
      </c>
      <c r="G5411" t="s">
        <v>1013</v>
      </c>
      <c r="H5411">
        <v>1710755096</v>
      </c>
      <c r="I5411" t="s">
        <v>131</v>
      </c>
      <c r="J5411" t="s">
        <v>172</v>
      </c>
      <c r="K5411" t="s">
        <v>133</v>
      </c>
      <c r="L5411" t="s">
        <v>1009</v>
      </c>
      <c r="M5411" t="s">
        <v>1010</v>
      </c>
      <c r="P5411" s="31" t="str">
        <f t="shared" si="255"/>
        <v>Bismilla Homoeo Hall (Dr. Nazim Uddin)</v>
      </c>
    </row>
    <row r="5412" spans="1:16" hidden="1">
      <c r="A5412" t="str">
        <f t="shared" si="253"/>
        <v>54-562</v>
      </c>
      <c r="B5412">
        <f t="shared" si="254"/>
        <v>54</v>
      </c>
      <c r="C5412">
        <v>562</v>
      </c>
      <c r="D5412" t="s">
        <v>17228</v>
      </c>
      <c r="E5412" t="s">
        <v>995</v>
      </c>
      <c r="F5412">
        <v>15297</v>
      </c>
      <c r="G5412" t="s">
        <v>460</v>
      </c>
      <c r="H5412">
        <v>1724772605</v>
      </c>
      <c r="I5412" t="s">
        <v>988</v>
      </c>
      <c r="J5412" t="s">
        <v>132</v>
      </c>
      <c r="K5412" t="s">
        <v>138</v>
      </c>
      <c r="L5412" t="s">
        <v>972</v>
      </c>
      <c r="M5412" t="s">
        <v>996</v>
      </c>
      <c r="P5412" s="31" t="str">
        <f t="shared" si="255"/>
        <v>Bismillah Homoeo Hall (Dr. Sirajul Islam)</v>
      </c>
    </row>
    <row r="5413" spans="1:16" hidden="1">
      <c r="A5413" t="str">
        <f t="shared" si="253"/>
        <v>55-562</v>
      </c>
      <c r="B5413">
        <f t="shared" si="254"/>
        <v>55</v>
      </c>
      <c r="C5413">
        <v>562</v>
      </c>
      <c r="D5413" t="s">
        <v>17228</v>
      </c>
      <c r="E5413" t="s">
        <v>9830</v>
      </c>
      <c r="F5413">
        <v>15065</v>
      </c>
      <c r="G5413" t="s">
        <v>9805</v>
      </c>
      <c r="H5413">
        <v>1721665768</v>
      </c>
      <c r="I5413" t="s">
        <v>131</v>
      </c>
      <c r="J5413" t="s">
        <v>274</v>
      </c>
      <c r="K5413">
        <v>0</v>
      </c>
      <c r="L5413" t="s">
        <v>9824</v>
      </c>
      <c r="M5413" t="s">
        <v>9825</v>
      </c>
      <c r="P5413" s="31" t="str">
        <f t="shared" si="255"/>
        <v>Biswas Homeo Chikithsaloy (Dr. Subash Chandra Biswas)</v>
      </c>
    </row>
    <row r="5414" spans="1:16" hidden="1">
      <c r="A5414" t="str">
        <f t="shared" si="253"/>
        <v>56-562</v>
      </c>
      <c r="B5414">
        <f t="shared" si="254"/>
        <v>56</v>
      </c>
      <c r="C5414">
        <v>562</v>
      </c>
      <c r="D5414" t="s">
        <v>17228</v>
      </c>
      <c r="E5414" t="s">
        <v>17026</v>
      </c>
      <c r="F5414">
        <v>14285</v>
      </c>
      <c r="G5414" t="s">
        <v>2601</v>
      </c>
      <c r="H5414">
        <v>1720259838</v>
      </c>
      <c r="I5414" t="s">
        <v>131</v>
      </c>
      <c r="J5414" t="s">
        <v>172</v>
      </c>
      <c r="K5414" t="s">
        <v>133</v>
      </c>
      <c r="L5414" t="s">
        <v>17366</v>
      </c>
      <c r="M5414" t="s">
        <v>17105</v>
      </c>
      <c r="P5414" s="31" t="str">
        <f t="shared" si="255"/>
        <v>Borsha Homoeo Hall (Dr Pran Gobindo)</v>
      </c>
    </row>
    <row r="5415" spans="1:16" hidden="1">
      <c r="A5415" t="str">
        <f t="shared" si="253"/>
        <v>57-562</v>
      </c>
      <c r="B5415">
        <f t="shared" si="254"/>
        <v>57</v>
      </c>
      <c r="C5415">
        <v>562</v>
      </c>
      <c r="D5415" t="s">
        <v>17228</v>
      </c>
      <c r="E5415" t="s">
        <v>5232</v>
      </c>
      <c r="F5415">
        <v>15174</v>
      </c>
      <c r="G5415" t="s">
        <v>5233</v>
      </c>
      <c r="H5415">
        <v>1717594218</v>
      </c>
      <c r="I5415" t="s">
        <v>131</v>
      </c>
      <c r="J5415" t="s">
        <v>132</v>
      </c>
      <c r="K5415" t="s">
        <v>138</v>
      </c>
      <c r="L5415" t="s">
        <v>5203</v>
      </c>
      <c r="M5415" t="s">
        <v>5225</v>
      </c>
      <c r="P5415" s="31" t="str">
        <f t="shared" si="255"/>
        <v>Boyshaki Homoeo Hall (Dr. Uttam Kumar Dey)</v>
      </c>
    </row>
    <row r="5416" spans="1:16" hidden="1">
      <c r="A5416" t="str">
        <f t="shared" si="253"/>
        <v>58-562</v>
      </c>
      <c r="B5416">
        <f t="shared" si="254"/>
        <v>58</v>
      </c>
      <c r="C5416">
        <v>562</v>
      </c>
      <c r="D5416" t="s">
        <v>17228</v>
      </c>
      <c r="E5416" t="s">
        <v>1144</v>
      </c>
      <c r="F5416">
        <v>15089</v>
      </c>
      <c r="G5416" t="s">
        <v>1145</v>
      </c>
      <c r="H5416">
        <v>1724801640</v>
      </c>
      <c r="I5416" t="s">
        <v>131</v>
      </c>
      <c r="J5416" t="s">
        <v>132</v>
      </c>
      <c r="K5416" t="s">
        <v>133</v>
      </c>
      <c r="L5416" t="s">
        <v>1140</v>
      </c>
      <c r="M5416" t="s">
        <v>1141</v>
      </c>
      <c r="P5416" s="31" t="str">
        <f t="shared" si="255"/>
        <v>Bristi Homoeo Hall (Dr. Bikas Chowhdury)</v>
      </c>
    </row>
    <row r="5417" spans="1:16" hidden="1">
      <c r="A5417" t="str">
        <f t="shared" si="253"/>
        <v>59-562</v>
      </c>
      <c r="B5417">
        <f t="shared" si="254"/>
        <v>59</v>
      </c>
      <c r="C5417">
        <v>562</v>
      </c>
      <c r="D5417" t="s">
        <v>17228</v>
      </c>
      <c r="E5417" t="s">
        <v>1049</v>
      </c>
      <c r="F5417">
        <v>15303</v>
      </c>
      <c r="G5417" t="s">
        <v>1050</v>
      </c>
      <c r="H5417">
        <v>1779141940</v>
      </c>
      <c r="I5417" t="s">
        <v>131</v>
      </c>
      <c r="J5417" t="s">
        <v>397</v>
      </c>
      <c r="K5417" t="s">
        <v>133</v>
      </c>
      <c r="L5417" t="s">
        <v>1048</v>
      </c>
      <c r="M5417" t="s">
        <v>1051</v>
      </c>
      <c r="P5417" s="31" t="str">
        <f t="shared" si="255"/>
        <v>Central Homoeo Hall (Dr. A Hamid)</v>
      </c>
    </row>
    <row r="5418" spans="1:16" hidden="1">
      <c r="A5418" t="str">
        <f t="shared" si="253"/>
        <v>60-562</v>
      </c>
      <c r="B5418">
        <f t="shared" si="254"/>
        <v>60</v>
      </c>
      <c r="C5418">
        <v>562</v>
      </c>
      <c r="D5418" t="s">
        <v>17228</v>
      </c>
      <c r="E5418" t="s">
        <v>1229</v>
      </c>
      <c r="F5418">
        <v>15077</v>
      </c>
      <c r="G5418" t="s">
        <v>1230</v>
      </c>
      <c r="H5418">
        <v>1724074041</v>
      </c>
      <c r="I5418">
        <v>0</v>
      </c>
      <c r="J5418" t="s">
        <v>397</v>
      </c>
      <c r="K5418" t="s">
        <v>152</v>
      </c>
      <c r="L5418" t="s">
        <v>1224</v>
      </c>
      <c r="M5418" t="s">
        <v>1224</v>
      </c>
      <c r="P5418" s="31" t="str">
        <f t="shared" si="255"/>
        <v>Chadsi Homoeo Hall (Dr. Vavatus Bissas)</v>
      </c>
    </row>
    <row r="5419" spans="1:16" hidden="1">
      <c r="A5419" t="str">
        <f t="shared" si="253"/>
        <v>61-562</v>
      </c>
      <c r="B5419">
        <f t="shared" si="254"/>
        <v>61</v>
      </c>
      <c r="C5419">
        <v>562</v>
      </c>
      <c r="D5419" t="s">
        <v>17228</v>
      </c>
      <c r="E5419" t="s">
        <v>5338</v>
      </c>
      <c r="F5419">
        <v>15146</v>
      </c>
      <c r="G5419" t="s">
        <v>1230</v>
      </c>
      <c r="H5419">
        <v>1751788290</v>
      </c>
      <c r="I5419" t="s">
        <v>131</v>
      </c>
      <c r="J5419" t="s">
        <v>274</v>
      </c>
      <c r="K5419" t="s">
        <v>152</v>
      </c>
      <c r="L5419" t="s">
        <v>5339</v>
      </c>
      <c r="M5419" t="s">
        <v>5339</v>
      </c>
      <c r="P5419" s="31" t="str">
        <f t="shared" si="255"/>
        <v>Chadsi Homoeo Hall (Dr. Anwar)</v>
      </c>
    </row>
    <row r="5420" spans="1:16" hidden="1">
      <c r="A5420" t="str">
        <f t="shared" si="253"/>
        <v>62-562</v>
      </c>
      <c r="B5420">
        <f t="shared" si="254"/>
        <v>62</v>
      </c>
      <c r="C5420">
        <v>562</v>
      </c>
      <c r="D5420" t="s">
        <v>17228</v>
      </c>
      <c r="E5420" t="s">
        <v>1179</v>
      </c>
      <c r="F5420">
        <v>15085</v>
      </c>
      <c r="G5420" t="s">
        <v>1180</v>
      </c>
      <c r="H5420">
        <v>1714678507</v>
      </c>
      <c r="I5420" t="s">
        <v>1181</v>
      </c>
      <c r="J5420" t="s">
        <v>172</v>
      </c>
      <c r="K5420" t="s">
        <v>133</v>
      </c>
      <c r="L5420" t="s">
        <v>1173</v>
      </c>
      <c r="M5420" t="s">
        <v>1173</v>
      </c>
      <c r="P5420" s="31" t="str">
        <f t="shared" si="255"/>
        <v>Chadsi Pharmacy (Dr. Pk Sarker)</v>
      </c>
    </row>
    <row r="5421" spans="1:16" hidden="1">
      <c r="A5421" t="str">
        <f t="shared" si="253"/>
        <v>63-562</v>
      </c>
      <c r="B5421">
        <f t="shared" si="254"/>
        <v>63</v>
      </c>
      <c r="C5421">
        <v>562</v>
      </c>
      <c r="D5421" t="s">
        <v>17228</v>
      </c>
      <c r="E5421" t="s">
        <v>1072</v>
      </c>
      <c r="F5421">
        <v>15327</v>
      </c>
      <c r="G5421" t="s">
        <v>1073</v>
      </c>
      <c r="H5421">
        <v>1731024728</v>
      </c>
      <c r="I5421" t="s">
        <v>988</v>
      </c>
      <c r="J5421" t="s">
        <v>397</v>
      </c>
      <c r="K5421" t="s">
        <v>133</v>
      </c>
      <c r="L5421" t="s">
        <v>972</v>
      </c>
      <c r="M5421" t="s">
        <v>1074</v>
      </c>
      <c r="P5421" s="31" t="str">
        <f t="shared" si="255"/>
        <v>Chandan Homoeo Hall (Dr. Chandan Das)</v>
      </c>
    </row>
    <row r="5422" spans="1:16" hidden="1">
      <c r="A5422" t="str">
        <f t="shared" si="253"/>
        <v>64-562</v>
      </c>
      <c r="B5422">
        <f t="shared" si="254"/>
        <v>64</v>
      </c>
      <c r="C5422">
        <v>562</v>
      </c>
      <c r="D5422" t="s">
        <v>17228</v>
      </c>
      <c r="E5422" t="s">
        <v>17874</v>
      </c>
      <c r="F5422">
        <v>15459</v>
      </c>
      <c r="G5422" t="s">
        <v>17875</v>
      </c>
      <c r="H5422">
        <v>1724074041</v>
      </c>
      <c r="I5422" t="s">
        <v>131</v>
      </c>
      <c r="J5422" t="s">
        <v>2596</v>
      </c>
      <c r="K5422" t="s">
        <v>152</v>
      </c>
      <c r="L5422" t="s">
        <v>17876</v>
      </c>
      <c r="M5422" t="s">
        <v>17877</v>
      </c>
      <c r="P5422" s="31" t="str">
        <f t="shared" si="255"/>
        <v>Chandshi Homoeo Hall (Dr.Vabotos Biswas)</v>
      </c>
    </row>
    <row r="5423" spans="1:16" hidden="1">
      <c r="A5423" t="str">
        <f t="shared" si="253"/>
        <v>65-562</v>
      </c>
      <c r="B5423">
        <f t="shared" si="254"/>
        <v>65</v>
      </c>
      <c r="C5423">
        <v>562</v>
      </c>
      <c r="D5423" t="s">
        <v>17228</v>
      </c>
      <c r="E5423" t="s">
        <v>17912</v>
      </c>
      <c r="F5423">
        <v>15477</v>
      </c>
      <c r="G5423" t="s">
        <v>17913</v>
      </c>
      <c r="H5423">
        <v>1711300827</v>
      </c>
      <c r="I5423" t="s">
        <v>131</v>
      </c>
      <c r="J5423" t="s">
        <v>2596</v>
      </c>
      <c r="K5423" t="s">
        <v>152</v>
      </c>
      <c r="L5423" t="s">
        <v>52</v>
      </c>
      <c r="M5423" t="s">
        <v>19154</v>
      </c>
      <c r="P5423" s="31" t="str">
        <f t="shared" si="255"/>
        <v>Chandshi Homoeo Pharmacy (Dr.Chanchal Sarkar.)</v>
      </c>
    </row>
    <row r="5424" spans="1:16" hidden="1">
      <c r="A5424" t="str">
        <f t="shared" si="253"/>
        <v>66-562</v>
      </c>
      <c r="B5424">
        <f t="shared" si="254"/>
        <v>66</v>
      </c>
      <c r="C5424">
        <v>562</v>
      </c>
      <c r="D5424" t="s">
        <v>17228</v>
      </c>
      <c r="E5424" t="s">
        <v>5345</v>
      </c>
      <c r="F5424">
        <v>15161</v>
      </c>
      <c r="G5424" t="s">
        <v>5346</v>
      </c>
      <c r="H5424">
        <v>1734595555</v>
      </c>
      <c r="I5424" t="s">
        <v>131</v>
      </c>
      <c r="J5424" t="s">
        <v>274</v>
      </c>
      <c r="K5424" t="s">
        <v>152</v>
      </c>
      <c r="L5424" t="s">
        <v>5339</v>
      </c>
      <c r="M5424" t="s">
        <v>5344</v>
      </c>
      <c r="P5424" s="31" t="str">
        <f t="shared" si="255"/>
        <v>Chanmoni Homoeo Hall (Dr. Asik Chowdhury)</v>
      </c>
    </row>
    <row r="5425" spans="1:16" hidden="1">
      <c r="A5425" t="str">
        <f t="shared" si="253"/>
        <v>67-562</v>
      </c>
      <c r="B5425">
        <f t="shared" si="254"/>
        <v>67</v>
      </c>
      <c r="C5425">
        <v>562</v>
      </c>
      <c r="D5425" t="s">
        <v>17228</v>
      </c>
      <c r="E5425" t="s">
        <v>1246</v>
      </c>
      <c r="F5425">
        <v>15053</v>
      </c>
      <c r="G5425" t="s">
        <v>1247</v>
      </c>
      <c r="H5425">
        <v>1718681228</v>
      </c>
      <c r="I5425" t="s">
        <v>381</v>
      </c>
      <c r="J5425" t="s">
        <v>230</v>
      </c>
      <c r="K5425" t="s">
        <v>152</v>
      </c>
      <c r="L5425" t="s">
        <v>1244</v>
      </c>
      <c r="M5425" t="s">
        <v>1248</v>
      </c>
      <c r="P5425" s="31" t="str">
        <f t="shared" si="255"/>
        <v>Chistia Homoeo Hall (Dr. Atiq)</v>
      </c>
    </row>
    <row r="5426" spans="1:16" hidden="1">
      <c r="A5426" t="str">
        <f t="shared" si="253"/>
        <v>68-562</v>
      </c>
      <c r="B5426">
        <f t="shared" si="254"/>
        <v>68</v>
      </c>
      <c r="C5426">
        <v>562</v>
      </c>
      <c r="D5426" t="s">
        <v>17228</v>
      </c>
      <c r="E5426" t="s">
        <v>1103</v>
      </c>
      <c r="F5426">
        <v>15309</v>
      </c>
      <c r="G5426" t="s">
        <v>1104</v>
      </c>
      <c r="H5426">
        <v>1731889965</v>
      </c>
      <c r="I5426" t="s">
        <v>988</v>
      </c>
      <c r="J5426" t="s">
        <v>230</v>
      </c>
      <c r="K5426" t="s">
        <v>133</v>
      </c>
      <c r="L5426" t="s">
        <v>1087</v>
      </c>
      <c r="M5426" t="s">
        <v>756</v>
      </c>
      <c r="P5426" s="31" t="str">
        <f t="shared" si="255"/>
        <v>Chistina Homoeo Hall (Dr. Mosahid Ahammed)</v>
      </c>
    </row>
    <row r="5427" spans="1:16" hidden="1">
      <c r="A5427" t="str">
        <f t="shared" si="253"/>
        <v>69-562</v>
      </c>
      <c r="B5427">
        <f t="shared" si="254"/>
        <v>69</v>
      </c>
      <c r="C5427">
        <v>562</v>
      </c>
      <c r="D5427" t="s">
        <v>17228</v>
      </c>
      <c r="E5427" t="s">
        <v>1011</v>
      </c>
      <c r="F5427">
        <v>15288</v>
      </c>
      <c r="G5427" t="s">
        <v>774</v>
      </c>
      <c r="H5427">
        <v>1721680188</v>
      </c>
      <c r="I5427" t="s">
        <v>131</v>
      </c>
      <c r="J5427" t="s">
        <v>172</v>
      </c>
      <c r="K5427" t="s">
        <v>133</v>
      </c>
      <c r="L5427" t="s">
        <v>1009</v>
      </c>
      <c r="M5427" t="s">
        <v>1010</v>
      </c>
      <c r="P5427" s="31" t="str">
        <f t="shared" si="255"/>
        <v>Chowdhury Homoeo Hall (Dr. Mozammal Haq)</v>
      </c>
    </row>
    <row r="5428" spans="1:16" hidden="1">
      <c r="A5428" t="str">
        <f t="shared" si="253"/>
        <v>70-562</v>
      </c>
      <c r="B5428">
        <f t="shared" si="254"/>
        <v>70</v>
      </c>
      <c r="C5428">
        <v>562</v>
      </c>
      <c r="D5428" t="s">
        <v>17228</v>
      </c>
      <c r="E5428" t="s">
        <v>1266</v>
      </c>
      <c r="F5428">
        <v>15042</v>
      </c>
      <c r="G5428" t="s">
        <v>1267</v>
      </c>
      <c r="H5428">
        <v>1712051584</v>
      </c>
      <c r="I5428" t="s">
        <v>131</v>
      </c>
      <c r="J5428" t="s">
        <v>230</v>
      </c>
      <c r="K5428" t="s">
        <v>138</v>
      </c>
      <c r="L5428" t="s">
        <v>1140</v>
      </c>
      <c r="M5428" t="s">
        <v>1265</v>
      </c>
      <c r="P5428" s="31" t="str">
        <f t="shared" si="255"/>
        <v>City Homoeo Hall (Dr. Akm Khan)</v>
      </c>
    </row>
    <row r="5429" spans="1:16" hidden="1">
      <c r="A5429" t="str">
        <f t="shared" si="253"/>
        <v>71-562</v>
      </c>
      <c r="B5429">
        <f t="shared" si="254"/>
        <v>71</v>
      </c>
      <c r="C5429">
        <v>562</v>
      </c>
      <c r="D5429" t="s">
        <v>17228</v>
      </c>
      <c r="E5429" t="s">
        <v>17376</v>
      </c>
      <c r="F5429">
        <v>15235</v>
      </c>
      <c r="G5429" t="s">
        <v>1131</v>
      </c>
      <c r="H5429">
        <v>1767151964</v>
      </c>
      <c r="I5429" t="s">
        <v>131</v>
      </c>
      <c r="J5429" t="s">
        <v>274</v>
      </c>
      <c r="K5429" t="s">
        <v>152</v>
      </c>
      <c r="L5429" t="s">
        <v>1116</v>
      </c>
      <c r="M5429" t="s">
        <v>1132</v>
      </c>
      <c r="P5429" s="31" t="str">
        <f t="shared" si="255"/>
        <v>Classic Homoeo Hall (Dr. Nahid Hassan)</v>
      </c>
    </row>
    <row r="5430" spans="1:16" hidden="1">
      <c r="A5430" t="str">
        <f t="shared" si="253"/>
        <v>72-562</v>
      </c>
      <c r="B5430">
        <f t="shared" si="254"/>
        <v>72</v>
      </c>
      <c r="C5430">
        <v>562</v>
      </c>
      <c r="D5430" t="s">
        <v>17228</v>
      </c>
      <c r="E5430" t="s">
        <v>5221</v>
      </c>
      <c r="F5430">
        <v>15190</v>
      </c>
      <c r="G5430" t="s">
        <v>5222</v>
      </c>
      <c r="H5430">
        <v>1717594248</v>
      </c>
      <c r="I5430" t="s">
        <v>131</v>
      </c>
      <c r="J5430" t="s">
        <v>132</v>
      </c>
      <c r="K5430" t="s">
        <v>152</v>
      </c>
      <c r="L5430" t="s">
        <v>5217</v>
      </c>
      <c r="M5430" t="s">
        <v>5220</v>
      </c>
      <c r="P5430" s="31" t="str">
        <f t="shared" si="255"/>
        <v>Comilla Homoeo Hall (Dr. Md. Razibul Islam)</v>
      </c>
    </row>
    <row r="5431" spans="1:16" hidden="1">
      <c r="A5431" t="str">
        <f t="shared" si="253"/>
        <v>73-562</v>
      </c>
      <c r="B5431">
        <f t="shared" si="254"/>
        <v>73</v>
      </c>
      <c r="C5431">
        <v>562</v>
      </c>
      <c r="D5431" t="s">
        <v>17228</v>
      </c>
      <c r="E5431" t="s">
        <v>1222</v>
      </c>
      <c r="F5431">
        <v>15103</v>
      </c>
      <c r="G5431" t="s">
        <v>1223</v>
      </c>
      <c r="H5431">
        <v>1792570620</v>
      </c>
      <c r="I5431" t="s">
        <v>131</v>
      </c>
      <c r="J5431" t="s">
        <v>397</v>
      </c>
      <c r="K5431" t="s">
        <v>133</v>
      </c>
      <c r="L5431" t="s">
        <v>1224</v>
      </c>
      <c r="M5431" t="s">
        <v>1224</v>
      </c>
      <c r="P5431" s="31" t="str">
        <f t="shared" si="255"/>
        <v>Dabi Homoeo Hall (Dr. Gonas Chandra)</v>
      </c>
    </row>
    <row r="5432" spans="1:16" hidden="1">
      <c r="A5432" t="str">
        <f t="shared" si="253"/>
        <v>74-562</v>
      </c>
      <c r="B5432">
        <f t="shared" si="254"/>
        <v>74</v>
      </c>
      <c r="C5432">
        <v>562</v>
      </c>
      <c r="D5432" t="s">
        <v>17228</v>
      </c>
      <c r="E5432" t="s">
        <v>5328</v>
      </c>
      <c r="F5432">
        <v>15129</v>
      </c>
      <c r="G5432" t="s">
        <v>5329</v>
      </c>
      <c r="H5432">
        <v>1714519266</v>
      </c>
      <c r="I5432" t="s">
        <v>131</v>
      </c>
      <c r="J5432" t="s">
        <v>274</v>
      </c>
      <c r="K5432" t="s">
        <v>152</v>
      </c>
      <c r="L5432" t="s">
        <v>5324</v>
      </c>
      <c r="M5432" t="s">
        <v>5324</v>
      </c>
      <c r="P5432" s="31" t="str">
        <f t="shared" si="255"/>
        <v>Dalapati Homoeo Hall (Dr. Pronab Kumar)</v>
      </c>
    </row>
    <row r="5433" spans="1:16" hidden="1">
      <c r="A5433" t="str">
        <f t="shared" si="253"/>
        <v>75-562</v>
      </c>
      <c r="B5433">
        <f t="shared" si="254"/>
        <v>75</v>
      </c>
      <c r="C5433">
        <v>562</v>
      </c>
      <c r="D5433" t="s">
        <v>17228</v>
      </c>
      <c r="E5433" t="s">
        <v>992</v>
      </c>
      <c r="F5433">
        <v>15296</v>
      </c>
      <c r="G5433" t="s">
        <v>993</v>
      </c>
      <c r="H5433">
        <v>1713802882</v>
      </c>
      <c r="I5433" t="s">
        <v>131</v>
      </c>
      <c r="J5433" t="s">
        <v>132</v>
      </c>
      <c r="K5433" t="s">
        <v>138</v>
      </c>
      <c r="L5433" t="s">
        <v>972</v>
      </c>
      <c r="M5433" t="s">
        <v>994</v>
      </c>
      <c r="P5433" s="31" t="str">
        <f t="shared" si="255"/>
        <v>Das Homoeo Hall (Dr. Subrata Das)</v>
      </c>
    </row>
    <row r="5434" spans="1:16" hidden="1">
      <c r="A5434" t="str">
        <f t="shared" si="253"/>
        <v>76-562</v>
      </c>
      <c r="B5434">
        <f t="shared" si="254"/>
        <v>76</v>
      </c>
      <c r="C5434">
        <v>562</v>
      </c>
      <c r="D5434" t="s">
        <v>17228</v>
      </c>
      <c r="E5434" t="s">
        <v>5247</v>
      </c>
      <c r="F5434">
        <v>15191</v>
      </c>
      <c r="G5434" t="s">
        <v>5175</v>
      </c>
      <c r="H5434">
        <v>1712307761</v>
      </c>
      <c r="I5434" t="s">
        <v>381</v>
      </c>
      <c r="J5434" t="s">
        <v>172</v>
      </c>
      <c r="K5434" t="s">
        <v>138</v>
      </c>
      <c r="L5434" t="s">
        <v>5236</v>
      </c>
      <c r="M5434" t="s">
        <v>5248</v>
      </c>
      <c r="P5434" s="31" t="str">
        <f t="shared" si="255"/>
        <v>Datta Homoeo Hall (Dr. Biman Kanti)</v>
      </c>
    </row>
    <row r="5435" spans="1:16" hidden="1">
      <c r="A5435" t="str">
        <f t="shared" si="253"/>
        <v>77-562</v>
      </c>
      <c r="B5435">
        <f t="shared" si="254"/>
        <v>77</v>
      </c>
      <c r="C5435">
        <v>562</v>
      </c>
      <c r="D5435" t="s">
        <v>17228</v>
      </c>
      <c r="E5435" t="s">
        <v>15941</v>
      </c>
      <c r="F5435">
        <v>15271</v>
      </c>
      <c r="G5435" t="s">
        <v>15942</v>
      </c>
      <c r="H5435">
        <v>1721164062</v>
      </c>
      <c r="I5435" t="s">
        <v>131</v>
      </c>
      <c r="J5435" t="s">
        <v>10900</v>
      </c>
      <c r="K5435" t="s">
        <v>138</v>
      </c>
      <c r="L5435" t="s">
        <v>15943</v>
      </c>
      <c r="M5435" t="s">
        <v>11173</v>
      </c>
      <c r="P5435" s="31" t="str">
        <f t="shared" si="255"/>
        <v>Dayananda Homoeo Hall (Dr Shewle Sutradhar)</v>
      </c>
    </row>
    <row r="5436" spans="1:16" hidden="1">
      <c r="A5436" t="str">
        <f t="shared" si="253"/>
        <v>78-562</v>
      </c>
      <c r="B5436">
        <f t="shared" si="254"/>
        <v>78</v>
      </c>
      <c r="C5436">
        <v>562</v>
      </c>
      <c r="D5436" t="s">
        <v>17228</v>
      </c>
      <c r="E5436" t="s">
        <v>1014</v>
      </c>
      <c r="F5436">
        <v>15275</v>
      </c>
      <c r="G5436" t="s">
        <v>1015</v>
      </c>
      <c r="H5436">
        <v>1736448837</v>
      </c>
      <c r="I5436" t="s">
        <v>131</v>
      </c>
      <c r="J5436" t="s">
        <v>172</v>
      </c>
      <c r="K5436" t="s">
        <v>152</v>
      </c>
      <c r="L5436" t="s">
        <v>1009</v>
      </c>
      <c r="M5436" t="s">
        <v>1016</v>
      </c>
      <c r="P5436" s="31" t="str">
        <f t="shared" si="255"/>
        <v>Dayeananda Homoeo Hall (Dr. Bisnu Sukra)</v>
      </c>
    </row>
    <row r="5437" spans="1:16" hidden="1">
      <c r="A5437" t="str">
        <f t="shared" si="253"/>
        <v>79-562</v>
      </c>
      <c r="B5437">
        <f t="shared" si="254"/>
        <v>79</v>
      </c>
      <c r="C5437">
        <v>562</v>
      </c>
      <c r="D5437" t="s">
        <v>17228</v>
      </c>
      <c r="E5437" t="s">
        <v>11431</v>
      </c>
      <c r="F5437">
        <v>14259</v>
      </c>
      <c r="G5437" t="s">
        <v>11432</v>
      </c>
      <c r="H5437">
        <v>1713807581</v>
      </c>
      <c r="I5437" t="s">
        <v>131</v>
      </c>
      <c r="J5437" t="s">
        <v>397</v>
      </c>
      <c r="K5437" t="s">
        <v>133</v>
      </c>
      <c r="L5437" t="s">
        <v>5172</v>
      </c>
      <c r="M5437" t="s">
        <v>5173</v>
      </c>
      <c r="P5437" s="31" t="str">
        <f t="shared" si="255"/>
        <v>Dhotto Homoeo Hall (Bhokto)</v>
      </c>
    </row>
    <row r="5438" spans="1:16" hidden="1">
      <c r="A5438" t="str">
        <f t="shared" si="253"/>
        <v>80-562</v>
      </c>
      <c r="B5438">
        <f t="shared" si="254"/>
        <v>80</v>
      </c>
      <c r="C5438">
        <v>562</v>
      </c>
      <c r="D5438" t="s">
        <v>17228</v>
      </c>
      <c r="E5438" t="s">
        <v>12626</v>
      </c>
      <c r="F5438">
        <v>15227</v>
      </c>
      <c r="G5438" t="s">
        <v>12627</v>
      </c>
      <c r="H5438">
        <v>1766061529</v>
      </c>
      <c r="I5438" t="s">
        <v>131</v>
      </c>
      <c r="J5438" t="s">
        <v>9009</v>
      </c>
      <c r="K5438" t="s">
        <v>1315</v>
      </c>
      <c r="L5438" t="s">
        <v>12628</v>
      </c>
      <c r="M5438" t="s">
        <v>12629</v>
      </c>
      <c r="P5438" s="31" t="str">
        <f t="shared" si="255"/>
        <v>Dugdho Maya Homeo Hall (Dr. Onail Sutro Dhor)</v>
      </c>
    </row>
    <row r="5439" spans="1:16" hidden="1">
      <c r="A5439" t="str">
        <f t="shared" si="253"/>
        <v>81-562</v>
      </c>
      <c r="B5439">
        <f t="shared" si="254"/>
        <v>81</v>
      </c>
      <c r="C5439">
        <v>562</v>
      </c>
      <c r="D5439" t="s">
        <v>17228</v>
      </c>
      <c r="E5439" t="s">
        <v>13105</v>
      </c>
      <c r="F5439">
        <v>15158</v>
      </c>
      <c r="G5439" t="s">
        <v>13106</v>
      </c>
      <c r="H5439">
        <v>1968503958</v>
      </c>
      <c r="I5439" t="s">
        <v>131</v>
      </c>
      <c r="J5439" t="s">
        <v>172</v>
      </c>
      <c r="K5439" t="s">
        <v>152</v>
      </c>
      <c r="L5439" t="s">
        <v>5236</v>
      </c>
      <c r="M5439" t="s">
        <v>5236</v>
      </c>
      <c r="P5439" s="31" t="str">
        <f t="shared" si="255"/>
        <v>Dulal Homeo Farmechy (Tamim Hossen)</v>
      </c>
    </row>
    <row r="5440" spans="1:16" hidden="1">
      <c r="A5440" t="str">
        <f t="shared" si="253"/>
        <v>82-562</v>
      </c>
      <c r="B5440">
        <f t="shared" si="254"/>
        <v>82</v>
      </c>
      <c r="C5440">
        <v>562</v>
      </c>
      <c r="D5440" t="s">
        <v>17228</v>
      </c>
      <c r="E5440" t="s">
        <v>1216</v>
      </c>
      <c r="F5440">
        <v>15100</v>
      </c>
      <c r="G5440" t="s">
        <v>1217</v>
      </c>
      <c r="H5440">
        <v>1712722754</v>
      </c>
      <c r="I5440" t="s">
        <v>131</v>
      </c>
      <c r="J5440" t="s">
        <v>397</v>
      </c>
      <c r="K5440" t="s">
        <v>152</v>
      </c>
      <c r="L5440" t="s">
        <v>1211</v>
      </c>
      <c r="M5440" t="s">
        <v>1212</v>
      </c>
      <c r="P5440" s="31" t="str">
        <f t="shared" si="255"/>
        <v>Fansugonj Homoeo Hall (Dr. Tapus Ranjan Debnath)</v>
      </c>
    </row>
    <row r="5441" spans="1:16" hidden="1">
      <c r="A5441" t="str">
        <f t="shared" si="253"/>
        <v>83-562</v>
      </c>
      <c r="B5441">
        <f t="shared" si="254"/>
        <v>83</v>
      </c>
      <c r="C5441">
        <v>562</v>
      </c>
      <c r="D5441" t="s">
        <v>17228</v>
      </c>
      <c r="E5441" t="s">
        <v>1280</v>
      </c>
      <c r="F5441">
        <v>15069</v>
      </c>
      <c r="G5441" t="s">
        <v>1281</v>
      </c>
      <c r="H5441">
        <v>1732025874</v>
      </c>
      <c r="I5441" t="s">
        <v>131</v>
      </c>
      <c r="J5441" t="s">
        <v>274</v>
      </c>
      <c r="K5441" t="s">
        <v>133</v>
      </c>
      <c r="L5441" t="s">
        <v>1140</v>
      </c>
      <c r="M5441" t="s">
        <v>1279</v>
      </c>
      <c r="P5441" s="31" t="str">
        <f t="shared" si="255"/>
        <v>Fatema Homoeo Hall (Dr. Shajahan)</v>
      </c>
    </row>
    <row r="5442" spans="1:16" hidden="1">
      <c r="A5442" t="str">
        <f t="shared" ref="A5442:A5505" si="256">B5442&amp;"-"&amp;C5442</f>
        <v>84-562</v>
      </c>
      <c r="B5442">
        <f t="shared" ref="B5442:B5505" si="257">IF(C5442=C5441,B5441+1,1)</f>
        <v>84</v>
      </c>
      <c r="C5442">
        <v>562</v>
      </c>
      <c r="D5442" t="s">
        <v>17228</v>
      </c>
      <c r="E5442" t="s">
        <v>12607</v>
      </c>
      <c r="F5442">
        <v>15222</v>
      </c>
      <c r="G5442" t="s">
        <v>12608</v>
      </c>
      <c r="H5442">
        <v>1717907509</v>
      </c>
      <c r="I5442" t="s">
        <v>131</v>
      </c>
      <c r="J5442" t="s">
        <v>10924</v>
      </c>
      <c r="K5442" t="s">
        <v>133</v>
      </c>
      <c r="L5442" t="s">
        <v>12609</v>
      </c>
      <c r="M5442" t="s">
        <v>12610</v>
      </c>
      <c r="P5442" s="31" t="str">
        <f t="shared" ref="P5442:P5505" si="258">PROPER(G5442&amp;" ("&amp;E5442&amp;")")</f>
        <v>Fotic Homeo Hall (Ma A Tahir)</v>
      </c>
    </row>
    <row r="5443" spans="1:16" hidden="1">
      <c r="A5443" t="str">
        <f t="shared" si="256"/>
        <v>85-562</v>
      </c>
      <c r="B5443">
        <f t="shared" si="257"/>
        <v>85</v>
      </c>
      <c r="C5443">
        <v>562</v>
      </c>
      <c r="D5443" t="s">
        <v>17228</v>
      </c>
      <c r="E5443" t="s">
        <v>15970</v>
      </c>
      <c r="F5443">
        <v>15254</v>
      </c>
      <c r="G5443" t="s">
        <v>15971</v>
      </c>
      <c r="H5443">
        <v>1717907509</v>
      </c>
      <c r="I5443" t="s">
        <v>131</v>
      </c>
      <c r="J5443" t="s">
        <v>10889</v>
      </c>
      <c r="K5443" t="s">
        <v>1315</v>
      </c>
      <c r="L5443" t="s">
        <v>15972</v>
      </c>
      <c r="M5443" t="s">
        <v>11173</v>
      </c>
      <c r="P5443" s="31" t="str">
        <f t="shared" si="258"/>
        <v>Fotic Homoeo Hall (Dr M A Thahir)</v>
      </c>
    </row>
    <row r="5444" spans="1:16" hidden="1">
      <c r="A5444" t="str">
        <f t="shared" si="256"/>
        <v>86-562</v>
      </c>
      <c r="B5444">
        <f t="shared" si="257"/>
        <v>86</v>
      </c>
      <c r="C5444">
        <v>562</v>
      </c>
      <c r="D5444" t="s">
        <v>17228</v>
      </c>
      <c r="E5444" t="s">
        <v>17564</v>
      </c>
      <c r="F5444">
        <v>15118</v>
      </c>
      <c r="G5444" t="s">
        <v>17565</v>
      </c>
      <c r="H5444">
        <v>1712930572</v>
      </c>
      <c r="I5444" t="s">
        <v>1311</v>
      </c>
      <c r="J5444" t="s">
        <v>10889</v>
      </c>
      <c r="K5444" t="s">
        <v>152</v>
      </c>
      <c r="L5444" t="s">
        <v>19155</v>
      </c>
      <c r="M5444" t="s">
        <v>19155</v>
      </c>
      <c r="P5444" s="31" t="str">
        <f t="shared" si="258"/>
        <v>Ganggapuri Hakim Daowakhan (Hakim Jahangir Alom)</v>
      </c>
    </row>
    <row r="5445" spans="1:16" hidden="1">
      <c r="A5445" t="str">
        <f t="shared" si="256"/>
        <v>87-562</v>
      </c>
      <c r="B5445">
        <f t="shared" si="257"/>
        <v>87</v>
      </c>
      <c r="C5445">
        <v>562</v>
      </c>
      <c r="D5445" t="s">
        <v>17228</v>
      </c>
      <c r="E5445" t="s">
        <v>17582</v>
      </c>
      <c r="F5445">
        <v>15252</v>
      </c>
      <c r="G5445" t="s">
        <v>15966</v>
      </c>
      <c r="H5445">
        <v>1714869965</v>
      </c>
      <c r="I5445" t="s">
        <v>131</v>
      </c>
      <c r="J5445" t="s">
        <v>10892</v>
      </c>
      <c r="K5445" t="s">
        <v>138</v>
      </c>
      <c r="L5445" t="s">
        <v>15967</v>
      </c>
      <c r="M5445" t="s">
        <v>11173</v>
      </c>
      <c r="P5445" s="31" t="str">
        <f t="shared" si="258"/>
        <v>Gausiya Homoeo Hall (Dr M A Rouf)</v>
      </c>
    </row>
    <row r="5446" spans="1:16" hidden="1">
      <c r="A5446" t="str">
        <f t="shared" si="256"/>
        <v>88-562</v>
      </c>
      <c r="B5446">
        <f t="shared" si="257"/>
        <v>88</v>
      </c>
      <c r="C5446">
        <v>562</v>
      </c>
      <c r="D5446" t="s">
        <v>17228</v>
      </c>
      <c r="E5446" t="s">
        <v>1075</v>
      </c>
      <c r="F5446">
        <v>15328</v>
      </c>
      <c r="G5446" t="s">
        <v>1076</v>
      </c>
      <c r="H5446">
        <v>1722593725</v>
      </c>
      <c r="I5446" t="s">
        <v>1077</v>
      </c>
      <c r="J5446" t="s">
        <v>397</v>
      </c>
      <c r="K5446" t="s">
        <v>152</v>
      </c>
      <c r="L5446" t="s">
        <v>972</v>
      </c>
      <c r="M5446" t="s">
        <v>1078</v>
      </c>
      <c r="N5446" t="s">
        <v>5128</v>
      </c>
      <c r="O5446" t="s">
        <v>17348</v>
      </c>
      <c r="P5446" s="31" t="str">
        <f t="shared" si="258"/>
        <v>Gausul Azam Chikitsaloya (Dr. Aminul Haque)</v>
      </c>
    </row>
    <row r="5447" spans="1:16" hidden="1">
      <c r="A5447" t="str">
        <f t="shared" si="256"/>
        <v>89-562</v>
      </c>
      <c r="B5447">
        <f t="shared" si="257"/>
        <v>89</v>
      </c>
      <c r="C5447">
        <v>562</v>
      </c>
      <c r="D5447" t="s">
        <v>17228</v>
      </c>
      <c r="E5447" t="s">
        <v>1019</v>
      </c>
      <c r="F5447">
        <v>15277</v>
      </c>
      <c r="G5447" t="s">
        <v>1020</v>
      </c>
      <c r="H5447">
        <v>1728967386</v>
      </c>
      <c r="I5447" t="s">
        <v>131</v>
      </c>
      <c r="J5447" t="s">
        <v>172</v>
      </c>
      <c r="K5447" t="s">
        <v>152</v>
      </c>
      <c r="L5447" t="s">
        <v>1009</v>
      </c>
      <c r="M5447" t="s">
        <v>1021</v>
      </c>
      <c r="P5447" s="31" t="str">
        <f t="shared" si="258"/>
        <v>Gita Homoeo Hall (Dr. Kama Roy)</v>
      </c>
    </row>
    <row r="5448" spans="1:16" hidden="1">
      <c r="A5448" t="str">
        <f t="shared" si="256"/>
        <v>90-562</v>
      </c>
      <c r="B5448">
        <f t="shared" si="257"/>
        <v>90</v>
      </c>
      <c r="C5448">
        <v>562</v>
      </c>
      <c r="D5448" t="s">
        <v>17228</v>
      </c>
      <c r="E5448" t="s">
        <v>13109</v>
      </c>
      <c r="F5448">
        <v>15148</v>
      </c>
      <c r="G5448" t="s">
        <v>13110</v>
      </c>
      <c r="H5448">
        <v>1710042233</v>
      </c>
      <c r="I5448" t="s">
        <v>131</v>
      </c>
      <c r="J5448" t="s">
        <v>132</v>
      </c>
      <c r="K5448" t="s">
        <v>152</v>
      </c>
      <c r="L5448" t="s">
        <v>5236</v>
      </c>
      <c r="M5448" t="s">
        <v>13111</v>
      </c>
      <c r="P5448" s="31" t="str">
        <f t="shared" si="258"/>
        <v>Habib Owsodaloy (Kazi Abdul Ahad)</v>
      </c>
    </row>
    <row r="5449" spans="1:16" hidden="1">
      <c r="A5449" t="str">
        <f t="shared" si="256"/>
        <v>91-562</v>
      </c>
      <c r="B5449">
        <f t="shared" si="257"/>
        <v>91</v>
      </c>
      <c r="C5449">
        <v>562</v>
      </c>
      <c r="D5449" t="s">
        <v>17228</v>
      </c>
      <c r="E5449" t="s">
        <v>2597</v>
      </c>
      <c r="F5449">
        <v>15135</v>
      </c>
      <c r="G5449" t="s">
        <v>5316</v>
      </c>
      <c r="H5449">
        <v>1703760317</v>
      </c>
      <c r="I5449" t="s">
        <v>326</v>
      </c>
      <c r="J5449" t="s">
        <v>230</v>
      </c>
      <c r="K5449" t="s">
        <v>152</v>
      </c>
      <c r="L5449" t="s">
        <v>5298</v>
      </c>
      <c r="M5449" t="s">
        <v>5315</v>
      </c>
      <c r="P5449" s="31" t="str">
        <f t="shared" si="258"/>
        <v>Habiba Aushodaloy (Dr. Rasel)</v>
      </c>
    </row>
    <row r="5450" spans="1:16" hidden="1">
      <c r="A5450" t="str">
        <f t="shared" si="256"/>
        <v>92-562</v>
      </c>
      <c r="B5450">
        <f t="shared" si="257"/>
        <v>92</v>
      </c>
      <c r="C5450">
        <v>562</v>
      </c>
      <c r="D5450" t="s">
        <v>17228</v>
      </c>
      <c r="E5450" t="s">
        <v>15926</v>
      </c>
      <c r="F5450">
        <v>15264</v>
      </c>
      <c r="G5450" t="s">
        <v>15927</v>
      </c>
      <c r="H5450">
        <v>1712288859</v>
      </c>
      <c r="I5450" t="s">
        <v>131</v>
      </c>
      <c r="J5450" t="s">
        <v>10903</v>
      </c>
      <c r="K5450" t="s">
        <v>138</v>
      </c>
      <c r="L5450" t="s">
        <v>11173</v>
      </c>
      <c r="M5450" t="s">
        <v>11173</v>
      </c>
      <c r="P5450" s="31" t="str">
        <f t="shared" si="258"/>
        <v>Habigonj Homoeo Hall (Dr. Mezanur-Rahman)</v>
      </c>
    </row>
    <row r="5451" spans="1:16" hidden="1">
      <c r="A5451" t="str">
        <f t="shared" si="256"/>
        <v>93-562</v>
      </c>
      <c r="B5451">
        <f t="shared" si="257"/>
        <v>93</v>
      </c>
      <c r="C5451">
        <v>562</v>
      </c>
      <c r="D5451" t="s">
        <v>17228</v>
      </c>
      <c r="E5451" t="s">
        <v>5287</v>
      </c>
      <c r="F5451">
        <v>15201</v>
      </c>
      <c r="G5451" t="s">
        <v>5288</v>
      </c>
      <c r="H5451">
        <v>1712922664</v>
      </c>
      <c r="I5451" t="s">
        <v>131</v>
      </c>
      <c r="J5451" t="s">
        <v>397</v>
      </c>
      <c r="K5451" t="s">
        <v>133</v>
      </c>
      <c r="L5451" t="s">
        <v>5285</v>
      </c>
      <c r="M5451" t="s">
        <v>5289</v>
      </c>
      <c r="P5451" s="31" t="str">
        <f t="shared" si="258"/>
        <v>Haliam Homoeo Hall (Dr. Obaidul Haque)</v>
      </c>
    </row>
    <row r="5452" spans="1:16" hidden="1">
      <c r="A5452" t="str">
        <f t="shared" si="256"/>
        <v>94-562</v>
      </c>
      <c r="B5452">
        <f t="shared" si="257"/>
        <v>94</v>
      </c>
      <c r="C5452">
        <v>562</v>
      </c>
      <c r="D5452" t="s">
        <v>17228</v>
      </c>
      <c r="E5452" t="s">
        <v>1007</v>
      </c>
      <c r="F5452">
        <v>15289</v>
      </c>
      <c r="G5452" t="s">
        <v>1008</v>
      </c>
      <c r="H5452">
        <v>1721281806</v>
      </c>
      <c r="I5452" t="s">
        <v>131</v>
      </c>
      <c r="J5452" t="s">
        <v>172</v>
      </c>
      <c r="K5452" t="s">
        <v>152</v>
      </c>
      <c r="L5452" t="s">
        <v>1009</v>
      </c>
      <c r="M5452" t="s">
        <v>1010</v>
      </c>
      <c r="P5452" s="31" t="str">
        <f t="shared" si="258"/>
        <v>Hanimen Homoeo Hall (Dr. Sajal Chakrab)</v>
      </c>
    </row>
    <row r="5453" spans="1:16" hidden="1">
      <c r="A5453" t="str">
        <f t="shared" si="256"/>
        <v>95-562</v>
      </c>
      <c r="B5453">
        <f t="shared" si="257"/>
        <v>95</v>
      </c>
      <c r="C5453">
        <v>562</v>
      </c>
      <c r="D5453" t="s">
        <v>17228</v>
      </c>
      <c r="E5453" t="s">
        <v>5243</v>
      </c>
      <c r="F5453">
        <v>15178</v>
      </c>
      <c r="G5453" t="s">
        <v>1008</v>
      </c>
      <c r="H5453">
        <v>1712641275</v>
      </c>
      <c r="I5453" t="s">
        <v>131</v>
      </c>
      <c r="J5453" t="s">
        <v>172</v>
      </c>
      <c r="K5453" t="s">
        <v>138</v>
      </c>
      <c r="L5453" t="s">
        <v>5236</v>
      </c>
      <c r="M5453" t="s">
        <v>5244</v>
      </c>
      <c r="P5453" s="31" t="str">
        <f t="shared" si="258"/>
        <v>Hanimen Homoeo Hall (Dr. Rangit Kumar)</v>
      </c>
    </row>
    <row r="5454" spans="1:16" hidden="1">
      <c r="A5454" t="str">
        <f t="shared" si="256"/>
        <v>96-562</v>
      </c>
      <c r="B5454">
        <f t="shared" si="257"/>
        <v>96</v>
      </c>
      <c r="C5454">
        <v>562</v>
      </c>
      <c r="D5454" t="s">
        <v>17228</v>
      </c>
      <c r="E5454" t="s">
        <v>1204</v>
      </c>
      <c r="F5454">
        <v>15115</v>
      </c>
      <c r="G5454" t="s">
        <v>1205</v>
      </c>
      <c r="H5454">
        <v>1712452359</v>
      </c>
      <c r="I5454" t="s">
        <v>131</v>
      </c>
      <c r="J5454" t="s">
        <v>172</v>
      </c>
      <c r="K5454" t="s">
        <v>133</v>
      </c>
      <c r="L5454" t="s">
        <v>1173</v>
      </c>
      <c r="M5454" t="s">
        <v>1203</v>
      </c>
      <c r="P5454" s="31" t="str">
        <f t="shared" si="258"/>
        <v>Haq Homoeo Hall (Dr. Md. Abdul Haq)</v>
      </c>
    </row>
    <row r="5455" spans="1:16" hidden="1">
      <c r="A5455" t="str">
        <f t="shared" si="256"/>
        <v>97-562</v>
      </c>
      <c r="B5455">
        <f t="shared" si="257"/>
        <v>97</v>
      </c>
      <c r="C5455">
        <v>562</v>
      </c>
      <c r="D5455" t="s">
        <v>17228</v>
      </c>
      <c r="E5455" t="s">
        <v>18606</v>
      </c>
      <c r="F5455">
        <v>15747</v>
      </c>
      <c r="G5455" t="s">
        <v>18607</v>
      </c>
      <c r="H5455">
        <v>1712452359</v>
      </c>
      <c r="I5455" t="s">
        <v>131</v>
      </c>
      <c r="K5455" t="s">
        <v>152</v>
      </c>
      <c r="L5455" t="s">
        <v>18495</v>
      </c>
      <c r="M5455" t="s">
        <v>19156</v>
      </c>
      <c r="P5455" s="31" t="str">
        <f t="shared" si="258"/>
        <v>Haque Homoeo Health Central  (Dr.Hsfiz Md.Abdul Haque)</v>
      </c>
    </row>
    <row r="5456" spans="1:16" hidden="1">
      <c r="A5456" t="str">
        <f t="shared" si="256"/>
        <v>98-562</v>
      </c>
      <c r="B5456">
        <f t="shared" si="257"/>
        <v>98</v>
      </c>
      <c r="C5456">
        <v>562</v>
      </c>
      <c r="D5456" t="s">
        <v>17228</v>
      </c>
      <c r="E5456" t="s">
        <v>15923</v>
      </c>
      <c r="F5456">
        <v>15262</v>
      </c>
      <c r="G5456" t="s">
        <v>476</v>
      </c>
      <c r="H5456">
        <v>1748919331</v>
      </c>
      <c r="J5456" t="s">
        <v>10903</v>
      </c>
      <c r="K5456" t="s">
        <v>152</v>
      </c>
      <c r="L5456" t="s">
        <v>12616</v>
      </c>
      <c r="M5456" t="s">
        <v>11173</v>
      </c>
      <c r="P5456" s="31" t="str">
        <f t="shared" si="258"/>
        <v>Hasan Homoeo Hall (Dr. Md Aladdin)</v>
      </c>
    </row>
    <row r="5457" spans="1:16" hidden="1">
      <c r="A5457" t="str">
        <f t="shared" si="256"/>
        <v>99-562</v>
      </c>
      <c r="B5457">
        <f t="shared" si="257"/>
        <v>99</v>
      </c>
      <c r="C5457">
        <v>562</v>
      </c>
      <c r="D5457" t="s">
        <v>17228</v>
      </c>
      <c r="E5457" t="s">
        <v>1199</v>
      </c>
      <c r="F5457">
        <v>15113</v>
      </c>
      <c r="G5457" t="s">
        <v>1200</v>
      </c>
      <c r="H5457">
        <v>1729133904</v>
      </c>
      <c r="I5457" t="s">
        <v>131</v>
      </c>
      <c r="J5457" t="s">
        <v>172</v>
      </c>
      <c r="K5457" t="s">
        <v>133</v>
      </c>
      <c r="L5457" t="s">
        <v>1195</v>
      </c>
      <c r="M5457" t="s">
        <v>1198</v>
      </c>
      <c r="P5457" s="31" t="str">
        <f t="shared" si="258"/>
        <v>Hitashah Homoeo Hall (Dr. Sabbir)</v>
      </c>
    </row>
    <row r="5458" spans="1:16" hidden="1">
      <c r="A5458" t="str">
        <f t="shared" si="256"/>
        <v>100-562</v>
      </c>
      <c r="B5458">
        <f t="shared" si="257"/>
        <v>100</v>
      </c>
      <c r="C5458">
        <v>562</v>
      </c>
      <c r="D5458" t="s">
        <v>17228</v>
      </c>
      <c r="E5458" t="s">
        <v>1275</v>
      </c>
      <c r="F5458">
        <v>15057</v>
      </c>
      <c r="G5458" t="s">
        <v>1276</v>
      </c>
      <c r="H5458">
        <v>1711975208</v>
      </c>
      <c r="I5458" t="s">
        <v>131</v>
      </c>
      <c r="J5458" t="s">
        <v>230</v>
      </c>
      <c r="K5458" t="s">
        <v>138</v>
      </c>
      <c r="L5458" t="s">
        <v>1140</v>
      </c>
      <c r="M5458" t="s">
        <v>1265</v>
      </c>
      <c r="P5458" s="31" t="str">
        <f t="shared" si="258"/>
        <v>Homio Rechad Center (Dr. Abul Hossain)</v>
      </c>
    </row>
    <row r="5459" spans="1:16" hidden="1">
      <c r="A5459" t="str">
        <f t="shared" si="256"/>
        <v>101-562</v>
      </c>
      <c r="B5459">
        <f t="shared" si="257"/>
        <v>101</v>
      </c>
      <c r="C5459">
        <v>562</v>
      </c>
      <c r="D5459" t="s">
        <v>17228</v>
      </c>
      <c r="E5459" t="s">
        <v>9725</v>
      </c>
      <c r="F5459">
        <v>15063</v>
      </c>
      <c r="G5459" t="s">
        <v>6953</v>
      </c>
      <c r="H5459">
        <v>1711966784</v>
      </c>
      <c r="I5459" t="s">
        <v>131</v>
      </c>
      <c r="J5459" t="s">
        <v>2596</v>
      </c>
      <c r="K5459" t="s">
        <v>152</v>
      </c>
      <c r="L5459" t="s">
        <v>9726</v>
      </c>
      <c r="M5459" t="s">
        <v>9727</v>
      </c>
      <c r="P5459" s="31" t="str">
        <f t="shared" si="258"/>
        <v>Homoeo Aroggo Niketon (Dr.Sudangsu Sakur Nath)</v>
      </c>
    </row>
    <row r="5460" spans="1:16" hidden="1">
      <c r="A5460" t="str">
        <f t="shared" si="256"/>
        <v>102-562</v>
      </c>
      <c r="B5460">
        <f t="shared" si="257"/>
        <v>102</v>
      </c>
      <c r="C5460">
        <v>562</v>
      </c>
      <c r="D5460" t="s">
        <v>17228</v>
      </c>
      <c r="E5460" t="s">
        <v>2950</v>
      </c>
      <c r="F5460">
        <v>6617</v>
      </c>
      <c r="G5460" t="s">
        <v>5077</v>
      </c>
      <c r="H5460">
        <v>1716072022</v>
      </c>
      <c r="I5460" t="s">
        <v>131</v>
      </c>
      <c r="J5460" t="s">
        <v>172</v>
      </c>
      <c r="K5460" t="s">
        <v>152</v>
      </c>
      <c r="L5460" t="s">
        <v>5078</v>
      </c>
      <c r="M5460" t="s">
        <v>5078</v>
      </c>
      <c r="P5460" s="31" t="str">
        <f t="shared" si="258"/>
        <v>Homoeo Aruggo (Dr. Liton)</v>
      </c>
    </row>
    <row r="5461" spans="1:16" hidden="1">
      <c r="A5461" t="str">
        <f t="shared" si="256"/>
        <v>103-562</v>
      </c>
      <c r="B5461">
        <f t="shared" si="257"/>
        <v>103</v>
      </c>
      <c r="C5461">
        <v>562</v>
      </c>
      <c r="D5461" t="s">
        <v>17228</v>
      </c>
      <c r="E5461" t="s">
        <v>5256</v>
      </c>
      <c r="F5461">
        <v>15207</v>
      </c>
      <c r="G5461" t="s">
        <v>5257</v>
      </c>
      <c r="H5461">
        <v>1912940113</v>
      </c>
      <c r="I5461" t="s">
        <v>131</v>
      </c>
      <c r="J5461" t="s">
        <v>172</v>
      </c>
      <c r="K5461" t="s">
        <v>133</v>
      </c>
      <c r="L5461" t="s">
        <v>5258</v>
      </c>
      <c r="M5461" t="s">
        <v>5248</v>
      </c>
      <c r="P5461" s="31" t="str">
        <f t="shared" si="258"/>
        <v>Homoeo Consultant (Dr. Kysna Rani Paul)</v>
      </c>
    </row>
    <row r="5462" spans="1:16" hidden="1">
      <c r="A5462" t="str">
        <f t="shared" si="256"/>
        <v>104-562</v>
      </c>
      <c r="B5462">
        <f t="shared" si="257"/>
        <v>104</v>
      </c>
      <c r="C5462">
        <v>562</v>
      </c>
      <c r="D5462" t="s">
        <v>17228</v>
      </c>
      <c r="E5462" t="s">
        <v>5263</v>
      </c>
      <c r="F5462">
        <v>15211</v>
      </c>
      <c r="G5462" t="s">
        <v>5264</v>
      </c>
      <c r="H5462">
        <v>1717723778</v>
      </c>
      <c r="I5462" t="s">
        <v>131</v>
      </c>
      <c r="J5462" t="s">
        <v>172</v>
      </c>
      <c r="K5462" t="s">
        <v>152</v>
      </c>
      <c r="L5462" t="s">
        <v>5258</v>
      </c>
      <c r="M5462" t="s">
        <v>5265</v>
      </c>
      <c r="P5462" s="31" t="str">
        <f t="shared" si="258"/>
        <v>Homoeo Dianesty (Dr. Farid)</v>
      </c>
    </row>
    <row r="5463" spans="1:16" hidden="1">
      <c r="A5463" t="str">
        <f t="shared" si="256"/>
        <v>105-562</v>
      </c>
      <c r="B5463">
        <f t="shared" si="257"/>
        <v>105</v>
      </c>
      <c r="C5463">
        <v>562</v>
      </c>
      <c r="D5463" t="s">
        <v>17228</v>
      </c>
      <c r="E5463" t="s">
        <v>15958</v>
      </c>
      <c r="F5463">
        <v>15248</v>
      </c>
      <c r="G5463" t="s">
        <v>15959</v>
      </c>
      <c r="H5463">
        <v>1730251944</v>
      </c>
      <c r="I5463" t="s">
        <v>131</v>
      </c>
      <c r="J5463" t="s">
        <v>11352</v>
      </c>
      <c r="K5463" t="s">
        <v>152</v>
      </c>
      <c r="L5463" t="s">
        <v>15960</v>
      </c>
      <c r="M5463" t="s">
        <v>11173</v>
      </c>
      <c r="P5463" s="31" t="str">
        <f t="shared" si="258"/>
        <v>Homoeo Halth Chare (Dr Md Sahjahan Mia)</v>
      </c>
    </row>
    <row r="5464" spans="1:16" hidden="1">
      <c r="A5464" t="str">
        <f t="shared" si="256"/>
        <v>106-562</v>
      </c>
      <c r="B5464">
        <f t="shared" si="257"/>
        <v>106</v>
      </c>
      <c r="C5464">
        <v>562</v>
      </c>
      <c r="D5464" t="s">
        <v>17228</v>
      </c>
      <c r="E5464" t="s">
        <v>12578</v>
      </c>
      <c r="F5464">
        <v>15242</v>
      </c>
      <c r="G5464" t="s">
        <v>7910</v>
      </c>
      <c r="H5464">
        <v>1714362287</v>
      </c>
      <c r="I5464" t="s">
        <v>131</v>
      </c>
      <c r="J5464" t="s">
        <v>132</v>
      </c>
      <c r="K5464" t="s">
        <v>133</v>
      </c>
      <c r="L5464" t="s">
        <v>12571</v>
      </c>
      <c r="M5464" t="s">
        <v>12579</v>
      </c>
      <c r="P5464" s="31" t="str">
        <f t="shared" si="258"/>
        <v>Homoeo Mission (Sk Das)</v>
      </c>
    </row>
    <row r="5465" spans="1:16" hidden="1">
      <c r="A5465" t="str">
        <f t="shared" si="256"/>
        <v>107-562</v>
      </c>
      <c r="B5465">
        <f t="shared" si="257"/>
        <v>107</v>
      </c>
      <c r="C5465">
        <v>562</v>
      </c>
      <c r="D5465" t="s">
        <v>17228</v>
      </c>
      <c r="E5465" t="s">
        <v>1301</v>
      </c>
      <c r="F5465">
        <v>15058</v>
      </c>
      <c r="G5465" t="s">
        <v>1302</v>
      </c>
      <c r="H5465">
        <v>1711975200</v>
      </c>
      <c r="I5465" t="s">
        <v>131</v>
      </c>
      <c r="J5465" t="s">
        <v>274</v>
      </c>
      <c r="K5465" t="s">
        <v>152</v>
      </c>
      <c r="L5465" t="s">
        <v>1140</v>
      </c>
      <c r="M5465" t="s">
        <v>1297</v>
      </c>
      <c r="P5465" s="31" t="str">
        <f t="shared" si="258"/>
        <v>Homoeo Re: Center (Dr. Abul Sassan Chowdhury)</v>
      </c>
    </row>
    <row r="5466" spans="1:16" hidden="1">
      <c r="A5466" t="str">
        <f t="shared" si="256"/>
        <v>108-562</v>
      </c>
      <c r="B5466">
        <f t="shared" si="257"/>
        <v>108</v>
      </c>
      <c r="C5466">
        <v>562</v>
      </c>
      <c r="D5466" t="s">
        <v>17228</v>
      </c>
      <c r="E5466" t="s">
        <v>5228</v>
      </c>
      <c r="F5466">
        <v>15172</v>
      </c>
      <c r="G5466" t="s">
        <v>5229</v>
      </c>
      <c r="H5466">
        <v>1716281113</v>
      </c>
      <c r="I5466" t="s">
        <v>131</v>
      </c>
      <c r="J5466" t="s">
        <v>132</v>
      </c>
      <c r="K5466" t="s">
        <v>133</v>
      </c>
      <c r="L5466" t="s">
        <v>5203</v>
      </c>
      <c r="M5466" t="s">
        <v>5225</v>
      </c>
      <c r="P5466" s="31" t="str">
        <f t="shared" si="258"/>
        <v>Hossen Medical Hall (Dr. Fofajjal Hossain)</v>
      </c>
    </row>
    <row r="5467" spans="1:16" hidden="1">
      <c r="A5467" t="str">
        <f t="shared" si="256"/>
        <v>109-562</v>
      </c>
      <c r="B5467">
        <f t="shared" si="257"/>
        <v>109</v>
      </c>
      <c r="C5467">
        <v>562</v>
      </c>
      <c r="D5467" t="s">
        <v>17228</v>
      </c>
      <c r="E5467" t="s">
        <v>1100</v>
      </c>
      <c r="F5467">
        <v>15306</v>
      </c>
      <c r="G5467" t="s">
        <v>1101</v>
      </c>
      <c r="H5467">
        <v>1711383916</v>
      </c>
      <c r="I5467" t="s">
        <v>131</v>
      </c>
      <c r="J5467" t="s">
        <v>230</v>
      </c>
      <c r="K5467" t="s">
        <v>152</v>
      </c>
      <c r="L5467" t="s">
        <v>1098</v>
      </c>
      <c r="M5467" t="s">
        <v>1099</v>
      </c>
      <c r="P5467" s="31" t="str">
        <f t="shared" si="258"/>
        <v>Ibn Sina Homoeo Hall (Dr. Mahadi Hasan)</v>
      </c>
    </row>
    <row r="5468" spans="1:16" hidden="1">
      <c r="A5468" t="str">
        <f t="shared" si="256"/>
        <v>110-562</v>
      </c>
      <c r="B5468">
        <f t="shared" si="257"/>
        <v>110</v>
      </c>
      <c r="C5468">
        <v>562</v>
      </c>
      <c r="D5468" t="s">
        <v>17228</v>
      </c>
      <c r="E5468" t="s">
        <v>13107</v>
      </c>
      <c r="F5468">
        <v>15157</v>
      </c>
      <c r="G5468" t="s">
        <v>13108</v>
      </c>
      <c r="H5468">
        <v>1798447775</v>
      </c>
      <c r="I5468" t="s">
        <v>131</v>
      </c>
      <c r="J5468" t="s">
        <v>172</v>
      </c>
      <c r="K5468" t="s">
        <v>152</v>
      </c>
      <c r="L5468" t="s">
        <v>5236</v>
      </c>
      <c r="M5468" t="s">
        <v>5236</v>
      </c>
      <c r="P5468" s="31" t="str">
        <f t="shared" si="258"/>
        <v>Iran Homeo Hall (Mrs. Dilara Khatun)</v>
      </c>
    </row>
    <row r="5469" spans="1:16" hidden="1">
      <c r="A5469" t="str">
        <f t="shared" si="256"/>
        <v>111-562</v>
      </c>
      <c r="B5469">
        <f t="shared" si="257"/>
        <v>111</v>
      </c>
      <c r="C5469">
        <v>562</v>
      </c>
      <c r="D5469" t="s">
        <v>17228</v>
      </c>
      <c r="E5469" t="s">
        <v>539</v>
      </c>
      <c r="F5469">
        <v>15307</v>
      </c>
      <c r="G5469" t="s">
        <v>369</v>
      </c>
      <c r="H5469">
        <v>1736718065</v>
      </c>
      <c r="I5469" t="s">
        <v>988</v>
      </c>
      <c r="J5469" t="s">
        <v>230</v>
      </c>
      <c r="K5469" t="s">
        <v>152</v>
      </c>
      <c r="L5469" t="s">
        <v>1098</v>
      </c>
      <c r="M5469" t="s">
        <v>1099</v>
      </c>
      <c r="P5469" s="31" t="str">
        <f t="shared" si="258"/>
        <v>Islami Homoeo Hall (Dr. Habibur Rahman)</v>
      </c>
    </row>
    <row r="5470" spans="1:16" hidden="1">
      <c r="A5470" t="str">
        <f t="shared" si="256"/>
        <v>112-562</v>
      </c>
      <c r="B5470">
        <f t="shared" si="257"/>
        <v>112</v>
      </c>
      <c r="C5470">
        <v>562</v>
      </c>
      <c r="D5470" t="s">
        <v>17228</v>
      </c>
      <c r="E5470" t="s">
        <v>1240</v>
      </c>
      <c r="F5470">
        <v>15051</v>
      </c>
      <c r="G5470" t="s">
        <v>149</v>
      </c>
      <c r="H5470">
        <v>1712210696</v>
      </c>
      <c r="I5470">
        <v>0</v>
      </c>
      <c r="J5470" t="s">
        <v>397</v>
      </c>
      <c r="K5470" t="s">
        <v>138</v>
      </c>
      <c r="L5470" t="s">
        <v>1140</v>
      </c>
      <c r="M5470" t="s">
        <v>1241</v>
      </c>
      <c r="P5470" s="31" t="str">
        <f t="shared" si="258"/>
        <v>Islamia Homoeo Hall (Dr. Md. Afaz Uddin)</v>
      </c>
    </row>
    <row r="5471" spans="1:16" hidden="1">
      <c r="A5471" t="str">
        <f t="shared" si="256"/>
        <v>113-562</v>
      </c>
      <c r="B5471">
        <f t="shared" si="257"/>
        <v>113</v>
      </c>
      <c r="C5471">
        <v>562</v>
      </c>
      <c r="D5471" t="s">
        <v>17228</v>
      </c>
      <c r="E5471" t="s">
        <v>1097</v>
      </c>
      <c r="F5471">
        <v>15305</v>
      </c>
      <c r="G5471" t="s">
        <v>149</v>
      </c>
      <c r="H5471">
        <v>1740982549</v>
      </c>
      <c r="I5471" t="s">
        <v>988</v>
      </c>
      <c r="J5471" t="s">
        <v>230</v>
      </c>
      <c r="K5471" t="s">
        <v>133</v>
      </c>
      <c r="L5471" t="s">
        <v>1098</v>
      </c>
      <c r="M5471" t="s">
        <v>1099</v>
      </c>
      <c r="P5471" s="31" t="str">
        <f t="shared" si="258"/>
        <v>Islamia Homoeo Hall (Dr. Homaun Kabir)</v>
      </c>
    </row>
    <row r="5472" spans="1:16" hidden="1">
      <c r="A5472" t="str">
        <f t="shared" si="256"/>
        <v>114-562</v>
      </c>
      <c r="B5472">
        <f t="shared" si="257"/>
        <v>114</v>
      </c>
      <c r="C5472">
        <v>562</v>
      </c>
      <c r="D5472" t="s">
        <v>17228</v>
      </c>
      <c r="E5472" t="s">
        <v>6218</v>
      </c>
      <c r="F5472">
        <v>15064</v>
      </c>
      <c r="G5472" t="s">
        <v>6219</v>
      </c>
      <c r="H5472">
        <v>1712850418</v>
      </c>
      <c r="I5472" t="s">
        <v>131</v>
      </c>
      <c r="J5472" t="s">
        <v>230</v>
      </c>
      <c r="K5472" t="s">
        <v>152</v>
      </c>
      <c r="L5472" t="s">
        <v>6214</v>
      </c>
      <c r="M5472" t="s">
        <v>6214</v>
      </c>
      <c r="P5472" s="31" t="str">
        <f t="shared" si="258"/>
        <v>Jahida Homoeo Hall (Dr. Harun-Or-Rashid)</v>
      </c>
    </row>
    <row r="5473" spans="1:16" hidden="1">
      <c r="A5473" t="str">
        <f t="shared" si="256"/>
        <v>115-562</v>
      </c>
      <c r="B5473">
        <f t="shared" si="257"/>
        <v>115</v>
      </c>
      <c r="C5473">
        <v>562</v>
      </c>
      <c r="D5473" t="s">
        <v>17228</v>
      </c>
      <c r="E5473" t="s">
        <v>5218</v>
      </c>
      <c r="F5473">
        <v>15188</v>
      </c>
      <c r="G5473" t="s">
        <v>1291</v>
      </c>
      <c r="H5473">
        <v>1772285334</v>
      </c>
      <c r="I5473" t="s">
        <v>131</v>
      </c>
      <c r="J5473" t="s">
        <v>132</v>
      </c>
      <c r="K5473" t="s">
        <v>152</v>
      </c>
      <c r="L5473" t="s">
        <v>5217</v>
      </c>
      <c r="M5473" t="s">
        <v>5217</v>
      </c>
      <c r="P5473" s="31" t="str">
        <f t="shared" si="258"/>
        <v>Jalalabad Homoeo Hall (Dr. Anamul Haque)</v>
      </c>
    </row>
    <row r="5474" spans="1:16" hidden="1">
      <c r="A5474" t="str">
        <f t="shared" si="256"/>
        <v>116-562</v>
      </c>
      <c r="B5474">
        <f t="shared" si="257"/>
        <v>116</v>
      </c>
      <c r="C5474">
        <v>562</v>
      </c>
      <c r="D5474" t="s">
        <v>17228</v>
      </c>
      <c r="E5474" t="s">
        <v>1290</v>
      </c>
      <c r="F5474">
        <v>15073</v>
      </c>
      <c r="G5474" t="s">
        <v>1291</v>
      </c>
      <c r="H5474">
        <v>1817323205</v>
      </c>
      <c r="I5474" t="s">
        <v>131</v>
      </c>
      <c r="J5474" t="s">
        <v>274</v>
      </c>
      <c r="K5474" t="s">
        <v>152</v>
      </c>
      <c r="L5474" t="s">
        <v>1140</v>
      </c>
      <c r="M5474" t="s">
        <v>1292</v>
      </c>
      <c r="P5474" s="31" t="str">
        <f t="shared" si="258"/>
        <v>Jalalabad Homoeo Hall (Dr. M.A Mozahid Khan)</v>
      </c>
    </row>
    <row r="5475" spans="1:16" hidden="1">
      <c r="A5475" t="str">
        <f t="shared" si="256"/>
        <v>117-562</v>
      </c>
      <c r="B5475">
        <f t="shared" si="257"/>
        <v>117</v>
      </c>
      <c r="C5475">
        <v>562</v>
      </c>
      <c r="D5475" t="s">
        <v>17228</v>
      </c>
      <c r="E5475" t="s">
        <v>974</v>
      </c>
      <c r="F5475">
        <v>15290</v>
      </c>
      <c r="G5475" t="s">
        <v>975</v>
      </c>
      <c r="H5475">
        <v>1728050055</v>
      </c>
      <c r="I5475" t="s">
        <v>131</v>
      </c>
      <c r="J5475" t="s">
        <v>132</v>
      </c>
      <c r="K5475" t="s">
        <v>138</v>
      </c>
      <c r="L5475" t="s">
        <v>972</v>
      </c>
      <c r="M5475" t="s">
        <v>976</v>
      </c>
      <c r="P5475" s="31" t="str">
        <f t="shared" si="258"/>
        <v>Jalmoni Homoeo Hall (Dr. Gobinda Das)</v>
      </c>
    </row>
    <row r="5476" spans="1:16" hidden="1">
      <c r="A5476" t="str">
        <f t="shared" si="256"/>
        <v>118-562</v>
      </c>
      <c r="B5476">
        <f t="shared" si="257"/>
        <v>118</v>
      </c>
      <c r="C5476">
        <v>562</v>
      </c>
      <c r="D5476" t="s">
        <v>17228</v>
      </c>
      <c r="E5476" t="s">
        <v>17379</v>
      </c>
      <c r="F5476">
        <v>15261</v>
      </c>
      <c r="G5476" t="s">
        <v>15922</v>
      </c>
      <c r="H5476">
        <v>1711483142</v>
      </c>
      <c r="I5476" t="s">
        <v>131</v>
      </c>
      <c r="J5476" t="s">
        <v>11352</v>
      </c>
      <c r="K5476" t="s">
        <v>152</v>
      </c>
      <c r="L5476" t="s">
        <v>756</v>
      </c>
      <c r="M5476" t="s">
        <v>11173</v>
      </c>
      <c r="P5476" s="31" t="str">
        <f t="shared" si="258"/>
        <v>Jamy Homoeo Hall (Dr. Md .Kamal)</v>
      </c>
    </row>
    <row r="5477" spans="1:16" hidden="1">
      <c r="A5477" t="str">
        <f t="shared" si="256"/>
        <v>119-562</v>
      </c>
      <c r="B5477">
        <f t="shared" si="257"/>
        <v>119</v>
      </c>
      <c r="C5477">
        <v>562</v>
      </c>
      <c r="D5477" t="s">
        <v>17228</v>
      </c>
      <c r="E5477" t="s">
        <v>1046</v>
      </c>
      <c r="F5477">
        <v>15302</v>
      </c>
      <c r="G5477" t="s">
        <v>1047</v>
      </c>
      <c r="H5477">
        <v>1716701782</v>
      </c>
      <c r="I5477" t="s">
        <v>131</v>
      </c>
      <c r="J5477" t="s">
        <v>397</v>
      </c>
      <c r="K5477" t="s">
        <v>152</v>
      </c>
      <c r="L5477" t="s">
        <v>1048</v>
      </c>
      <c r="M5477" t="s">
        <v>1048</v>
      </c>
      <c r="P5477" s="31" t="str">
        <f t="shared" si="258"/>
        <v>Janani Ausadaloy (Dr. Bijoy Acharja)</v>
      </c>
    </row>
    <row r="5478" spans="1:16" hidden="1">
      <c r="A5478" t="str">
        <f t="shared" si="256"/>
        <v>120-562</v>
      </c>
      <c r="B5478">
        <f t="shared" si="257"/>
        <v>120</v>
      </c>
      <c r="C5478">
        <v>562</v>
      </c>
      <c r="D5478" t="s">
        <v>17228</v>
      </c>
      <c r="E5478" t="s">
        <v>5284</v>
      </c>
      <c r="F5478">
        <v>15200</v>
      </c>
      <c r="G5478" t="s">
        <v>581</v>
      </c>
      <c r="H5478">
        <v>1731565447</v>
      </c>
      <c r="I5478" t="s">
        <v>131</v>
      </c>
      <c r="J5478" t="s">
        <v>397</v>
      </c>
      <c r="K5478" t="s">
        <v>1315</v>
      </c>
      <c r="L5478" t="s">
        <v>5285</v>
      </c>
      <c r="M5478" t="s">
        <v>5286</v>
      </c>
      <c r="P5478" s="31" t="str">
        <f t="shared" si="258"/>
        <v>Janani Homoeo Hall (Dr. Prdip Deb Nath)</v>
      </c>
    </row>
    <row r="5479" spans="1:16" hidden="1">
      <c r="A5479" t="str">
        <f t="shared" si="256"/>
        <v>121-562</v>
      </c>
      <c r="B5479">
        <f t="shared" si="257"/>
        <v>121</v>
      </c>
      <c r="C5479">
        <v>562</v>
      </c>
      <c r="D5479" t="s">
        <v>17228</v>
      </c>
      <c r="E5479" t="s">
        <v>5351</v>
      </c>
      <c r="F5479">
        <v>15164</v>
      </c>
      <c r="G5479" t="s">
        <v>581</v>
      </c>
      <c r="H5479">
        <v>1731565447</v>
      </c>
      <c r="I5479" t="s">
        <v>131</v>
      </c>
      <c r="J5479" t="s">
        <v>274</v>
      </c>
      <c r="K5479" t="s">
        <v>133</v>
      </c>
      <c r="L5479" t="s">
        <v>5339</v>
      </c>
      <c r="M5479" t="s">
        <v>5344</v>
      </c>
      <c r="P5479" s="31" t="str">
        <f t="shared" si="258"/>
        <v>Janani Homoeo Hall (Dr. Pradib Deb Nath)</v>
      </c>
    </row>
    <row r="5480" spans="1:16" hidden="1">
      <c r="A5480" t="str">
        <f t="shared" si="256"/>
        <v>122-562</v>
      </c>
      <c r="B5480">
        <f t="shared" si="257"/>
        <v>122</v>
      </c>
      <c r="C5480">
        <v>562</v>
      </c>
      <c r="D5480" t="s">
        <v>17228</v>
      </c>
      <c r="E5480" t="s">
        <v>1106</v>
      </c>
      <c r="F5480">
        <v>15311</v>
      </c>
      <c r="G5480" t="s">
        <v>1107</v>
      </c>
      <c r="H5480">
        <v>1740943160</v>
      </c>
      <c r="I5480" t="s">
        <v>131</v>
      </c>
      <c r="J5480" t="s">
        <v>230</v>
      </c>
      <c r="K5480" t="s">
        <v>133</v>
      </c>
      <c r="L5480" t="s">
        <v>1087</v>
      </c>
      <c r="M5480" t="s">
        <v>756</v>
      </c>
      <c r="P5480" s="31" t="str">
        <f t="shared" si="258"/>
        <v>Janaprio Homoeo Hall (Dr. Samiran Datta)</v>
      </c>
    </row>
    <row r="5481" spans="1:16" hidden="1">
      <c r="A5481" t="str">
        <f t="shared" si="256"/>
        <v>123-562</v>
      </c>
      <c r="B5481">
        <f t="shared" si="257"/>
        <v>123</v>
      </c>
      <c r="C5481">
        <v>562</v>
      </c>
      <c r="D5481" t="s">
        <v>17228</v>
      </c>
      <c r="E5481" t="s">
        <v>5317</v>
      </c>
      <c r="F5481">
        <v>15134</v>
      </c>
      <c r="G5481" t="s">
        <v>5167</v>
      </c>
      <c r="H5481">
        <v>1714914825</v>
      </c>
      <c r="I5481" t="s">
        <v>326</v>
      </c>
      <c r="J5481" t="s">
        <v>230</v>
      </c>
      <c r="K5481" t="s">
        <v>133</v>
      </c>
      <c r="L5481" t="s">
        <v>5298</v>
      </c>
      <c r="M5481" t="s">
        <v>5315</v>
      </c>
      <c r="P5481" s="31" t="str">
        <f t="shared" si="258"/>
        <v>Janaprio Pharmacy (Dr. Asik Paul)</v>
      </c>
    </row>
    <row r="5482" spans="1:16" hidden="1">
      <c r="A5482" t="str">
        <f t="shared" si="256"/>
        <v>124-562</v>
      </c>
      <c r="B5482">
        <f t="shared" si="257"/>
        <v>124</v>
      </c>
      <c r="C5482">
        <v>562</v>
      </c>
      <c r="D5482" t="s">
        <v>17228</v>
      </c>
      <c r="E5482" t="s">
        <v>1256</v>
      </c>
      <c r="F5482">
        <v>15038</v>
      </c>
      <c r="G5482" t="s">
        <v>1257</v>
      </c>
      <c r="H5482">
        <v>1714508006</v>
      </c>
      <c r="I5482" t="s">
        <v>131</v>
      </c>
      <c r="J5482" t="s">
        <v>230</v>
      </c>
      <c r="K5482" t="s">
        <v>152</v>
      </c>
      <c r="L5482" t="s">
        <v>1244</v>
      </c>
      <c r="M5482" t="s">
        <v>1258</v>
      </c>
      <c r="P5482" s="31" t="str">
        <f t="shared" si="258"/>
        <v>Janaseba Homoeo Hall (Dr. Sapan Mondal)</v>
      </c>
    </row>
    <row r="5483" spans="1:16" hidden="1">
      <c r="A5483" t="str">
        <f t="shared" si="256"/>
        <v>125-562</v>
      </c>
      <c r="B5483">
        <f t="shared" si="257"/>
        <v>125</v>
      </c>
      <c r="C5483">
        <v>562</v>
      </c>
      <c r="D5483" t="s">
        <v>17228</v>
      </c>
      <c r="E5483" t="s">
        <v>1242</v>
      </c>
      <c r="F5483">
        <v>15052</v>
      </c>
      <c r="G5483" t="s">
        <v>1243</v>
      </c>
      <c r="H5483">
        <v>1718681224</v>
      </c>
      <c r="I5483" t="s">
        <v>131</v>
      </c>
      <c r="J5483" t="s">
        <v>230</v>
      </c>
      <c r="K5483" t="s">
        <v>152</v>
      </c>
      <c r="L5483" t="s">
        <v>1244</v>
      </c>
      <c r="M5483" t="s">
        <v>1245</v>
      </c>
      <c r="P5483" s="31" t="str">
        <f t="shared" si="258"/>
        <v>Janata Homoeo Hall (Dr. Pradip)</v>
      </c>
    </row>
    <row r="5484" spans="1:16" hidden="1">
      <c r="A5484" t="str">
        <f t="shared" si="256"/>
        <v>126-562</v>
      </c>
      <c r="B5484">
        <f t="shared" si="257"/>
        <v>126</v>
      </c>
      <c r="C5484">
        <v>562</v>
      </c>
      <c r="D5484" t="s">
        <v>17228</v>
      </c>
      <c r="E5484" t="s">
        <v>17377</v>
      </c>
      <c r="F5484">
        <v>15246</v>
      </c>
      <c r="G5484" t="s">
        <v>250</v>
      </c>
      <c r="H5484">
        <v>1718062275</v>
      </c>
      <c r="I5484" t="s">
        <v>131</v>
      </c>
      <c r="J5484" t="s">
        <v>10903</v>
      </c>
      <c r="K5484" t="s">
        <v>138</v>
      </c>
      <c r="L5484" t="s">
        <v>15955</v>
      </c>
      <c r="M5484" t="s">
        <v>11173</v>
      </c>
      <c r="P5484" s="31" t="str">
        <f t="shared" si="258"/>
        <v>Janoni Homoeo Hall (Dr Shunil Chandra Deb)</v>
      </c>
    </row>
    <row r="5485" spans="1:16" hidden="1">
      <c r="A5485" t="str">
        <f t="shared" si="256"/>
        <v>127-562</v>
      </c>
      <c r="B5485">
        <f t="shared" si="257"/>
        <v>127</v>
      </c>
      <c r="C5485">
        <v>562</v>
      </c>
      <c r="D5485" t="s">
        <v>17228</v>
      </c>
      <c r="E5485" t="s">
        <v>1058</v>
      </c>
      <c r="F5485">
        <v>15321</v>
      </c>
      <c r="G5485" t="s">
        <v>1059</v>
      </c>
      <c r="H5485">
        <v>1728551130</v>
      </c>
      <c r="I5485" t="s">
        <v>131</v>
      </c>
      <c r="J5485" t="s">
        <v>397</v>
      </c>
      <c r="K5485" t="s">
        <v>133</v>
      </c>
      <c r="L5485" t="s">
        <v>1060</v>
      </c>
      <c r="M5485" t="s">
        <v>1061</v>
      </c>
      <c r="P5485" s="31" t="str">
        <f t="shared" si="258"/>
        <v>Janoseba Homoeo Hall (Dr. Robell Uddin)</v>
      </c>
    </row>
    <row r="5486" spans="1:16" hidden="1">
      <c r="A5486" t="str">
        <f t="shared" si="256"/>
        <v>128-562</v>
      </c>
      <c r="B5486">
        <f t="shared" si="257"/>
        <v>128</v>
      </c>
      <c r="C5486">
        <v>562</v>
      </c>
      <c r="D5486" t="s">
        <v>17228</v>
      </c>
      <c r="E5486" t="s">
        <v>3527</v>
      </c>
      <c r="F5486">
        <v>15193</v>
      </c>
      <c r="G5486" t="s">
        <v>1120</v>
      </c>
      <c r="H5486">
        <v>1746859168</v>
      </c>
      <c r="I5486" t="s">
        <v>131</v>
      </c>
      <c r="J5486" t="s">
        <v>172</v>
      </c>
      <c r="K5486" t="s">
        <v>138</v>
      </c>
      <c r="L5486" t="s">
        <v>5236</v>
      </c>
      <c r="M5486" t="s">
        <v>5252</v>
      </c>
      <c r="P5486" s="31" t="str">
        <f t="shared" si="258"/>
        <v>Jarman Homoeo Hall (Dr. Al-Amin)</v>
      </c>
    </row>
    <row r="5487" spans="1:16" hidden="1">
      <c r="A5487" t="str">
        <f t="shared" si="256"/>
        <v>129-562</v>
      </c>
      <c r="B5487">
        <f t="shared" si="257"/>
        <v>129</v>
      </c>
      <c r="C5487">
        <v>562</v>
      </c>
      <c r="D5487" t="s">
        <v>17228</v>
      </c>
      <c r="E5487" t="s">
        <v>1136</v>
      </c>
      <c r="F5487">
        <v>15237</v>
      </c>
      <c r="G5487" t="s">
        <v>1120</v>
      </c>
      <c r="H5487">
        <v>1749440594</v>
      </c>
      <c r="I5487" t="s">
        <v>131</v>
      </c>
      <c r="J5487" t="s">
        <v>274</v>
      </c>
      <c r="K5487" t="s">
        <v>152</v>
      </c>
      <c r="L5487" t="s">
        <v>1116</v>
      </c>
      <c r="M5487" t="s">
        <v>1137</v>
      </c>
      <c r="P5487" s="31" t="str">
        <f t="shared" si="258"/>
        <v>Jarman Homoeo Hall (Dr. Faysal Akangi)</v>
      </c>
    </row>
    <row r="5488" spans="1:16" hidden="1">
      <c r="A5488" t="str">
        <f t="shared" si="256"/>
        <v>130-562</v>
      </c>
      <c r="B5488">
        <f t="shared" si="257"/>
        <v>130</v>
      </c>
      <c r="C5488">
        <v>562</v>
      </c>
      <c r="D5488" t="s">
        <v>17228</v>
      </c>
      <c r="E5488" t="s">
        <v>17380</v>
      </c>
      <c r="F5488">
        <v>15273</v>
      </c>
      <c r="G5488" t="s">
        <v>1120</v>
      </c>
      <c r="H5488">
        <v>1716940803</v>
      </c>
      <c r="I5488" t="s">
        <v>131</v>
      </c>
      <c r="J5488" t="s">
        <v>274</v>
      </c>
      <c r="K5488" t="s">
        <v>152</v>
      </c>
      <c r="L5488" t="s">
        <v>1116</v>
      </c>
      <c r="M5488" t="s">
        <v>762</v>
      </c>
      <c r="P5488" s="31" t="str">
        <f t="shared" si="258"/>
        <v>Jarman Homoeo Hall (Dr. Tofael Ahammed)</v>
      </c>
    </row>
    <row r="5489" spans="1:16" hidden="1">
      <c r="A5489" t="str">
        <f t="shared" si="256"/>
        <v>131-562</v>
      </c>
      <c r="B5489">
        <f t="shared" si="257"/>
        <v>131</v>
      </c>
      <c r="C5489">
        <v>562</v>
      </c>
      <c r="D5489" t="s">
        <v>17228</v>
      </c>
      <c r="E5489" t="s">
        <v>5325</v>
      </c>
      <c r="F5489">
        <v>15128</v>
      </c>
      <c r="G5489" t="s">
        <v>5326</v>
      </c>
      <c r="H5489">
        <v>1766355503</v>
      </c>
      <c r="I5489" t="s">
        <v>131</v>
      </c>
      <c r="J5489" t="s">
        <v>274</v>
      </c>
      <c r="K5489" t="s">
        <v>152</v>
      </c>
      <c r="L5489" t="s">
        <v>5324</v>
      </c>
      <c r="M5489" t="s">
        <v>5327</v>
      </c>
      <c r="P5489" s="31" t="str">
        <f t="shared" si="258"/>
        <v>Jarna Moye Homoeo Hall (Dr. Sanjoy Kanti)</v>
      </c>
    </row>
    <row r="5490" spans="1:16" hidden="1">
      <c r="A5490" t="str">
        <f t="shared" si="256"/>
        <v>132-562</v>
      </c>
      <c r="B5490">
        <f t="shared" si="257"/>
        <v>132</v>
      </c>
      <c r="C5490">
        <v>562</v>
      </c>
      <c r="D5490" t="s">
        <v>17228</v>
      </c>
      <c r="E5490" t="s">
        <v>1171</v>
      </c>
      <c r="F5490">
        <v>15081</v>
      </c>
      <c r="G5490" t="s">
        <v>1172</v>
      </c>
      <c r="H5490">
        <v>1712211639</v>
      </c>
      <c r="I5490" t="s">
        <v>131</v>
      </c>
      <c r="J5490" t="s">
        <v>172</v>
      </c>
      <c r="K5490" t="s">
        <v>152</v>
      </c>
      <c r="L5490" t="s">
        <v>1173</v>
      </c>
      <c r="M5490" t="s">
        <v>1173</v>
      </c>
      <c r="P5490" s="31" t="str">
        <f t="shared" si="258"/>
        <v>Jc Homoeo Hall (Dr. Anupama Daby)</v>
      </c>
    </row>
    <row r="5491" spans="1:16" hidden="1">
      <c r="A5491" t="str">
        <f t="shared" si="256"/>
        <v>133-562</v>
      </c>
      <c r="B5491">
        <f t="shared" si="257"/>
        <v>133</v>
      </c>
      <c r="C5491">
        <v>562</v>
      </c>
      <c r="D5491" t="s">
        <v>17228</v>
      </c>
      <c r="E5491" t="s">
        <v>1068</v>
      </c>
      <c r="F5491">
        <v>15325</v>
      </c>
      <c r="G5491" t="s">
        <v>1069</v>
      </c>
      <c r="H5491">
        <v>1788563637</v>
      </c>
      <c r="I5491" t="s">
        <v>988</v>
      </c>
      <c r="J5491" t="s">
        <v>397</v>
      </c>
      <c r="K5491" t="s">
        <v>133</v>
      </c>
      <c r="L5491" t="s">
        <v>1060</v>
      </c>
      <c r="M5491" t="s">
        <v>1063</v>
      </c>
      <c r="P5491" s="31" t="str">
        <f t="shared" si="258"/>
        <v>Jiban Homoeo Hall (Dr. Jutis Chandra)</v>
      </c>
    </row>
    <row r="5492" spans="1:16" hidden="1">
      <c r="A5492" t="str">
        <f t="shared" si="256"/>
        <v>134-562</v>
      </c>
      <c r="B5492">
        <f t="shared" si="257"/>
        <v>134</v>
      </c>
      <c r="C5492">
        <v>562</v>
      </c>
      <c r="D5492" t="s">
        <v>17228</v>
      </c>
      <c r="E5492" t="s">
        <v>5206</v>
      </c>
      <c r="F5492">
        <v>15183</v>
      </c>
      <c r="G5492" t="s">
        <v>5207</v>
      </c>
      <c r="H5492">
        <v>1715396502</v>
      </c>
      <c r="I5492" t="s">
        <v>131</v>
      </c>
      <c r="J5492" t="s">
        <v>132</v>
      </c>
      <c r="K5492" t="s">
        <v>138</v>
      </c>
      <c r="L5492" t="s">
        <v>5203</v>
      </c>
      <c r="M5492" t="s">
        <v>5203</v>
      </c>
      <c r="P5492" s="31" t="str">
        <f t="shared" si="258"/>
        <v>Jonaprio Homoeo Hall (Dr. Achinta Acharjee)</v>
      </c>
    </row>
    <row r="5493" spans="1:16" hidden="1">
      <c r="A5493" t="str">
        <f t="shared" si="256"/>
        <v>135-562</v>
      </c>
      <c r="B5493">
        <f t="shared" si="257"/>
        <v>135</v>
      </c>
      <c r="C5493">
        <v>562</v>
      </c>
      <c r="D5493" t="s">
        <v>17228</v>
      </c>
      <c r="E5493" t="s">
        <v>15964</v>
      </c>
      <c r="F5493">
        <v>15251</v>
      </c>
      <c r="G5493" t="s">
        <v>13497</v>
      </c>
      <c r="H5493">
        <v>1714455704</v>
      </c>
      <c r="I5493" t="s">
        <v>131</v>
      </c>
      <c r="J5493" t="s">
        <v>11352</v>
      </c>
      <c r="K5493" t="s">
        <v>152</v>
      </c>
      <c r="L5493" t="s">
        <v>15963</v>
      </c>
      <c r="M5493" t="s">
        <v>11173</v>
      </c>
      <c r="P5493" s="31" t="str">
        <f t="shared" si="258"/>
        <v>Jonopreo Homoeo Hall (Drmohin Uddin Mojumdar)</v>
      </c>
    </row>
    <row r="5494" spans="1:16" hidden="1">
      <c r="A5494" t="str">
        <f t="shared" si="256"/>
        <v>136-562</v>
      </c>
      <c r="B5494">
        <f t="shared" si="257"/>
        <v>136</v>
      </c>
      <c r="C5494">
        <v>562</v>
      </c>
      <c r="D5494" t="s">
        <v>17228</v>
      </c>
      <c r="E5494" t="s">
        <v>17579</v>
      </c>
      <c r="F5494">
        <v>15229</v>
      </c>
      <c r="G5494" t="s">
        <v>12584</v>
      </c>
      <c r="H5494">
        <v>1714455704</v>
      </c>
      <c r="I5494" t="s">
        <v>131</v>
      </c>
      <c r="J5494" t="s">
        <v>132</v>
      </c>
      <c r="K5494" t="s">
        <v>133</v>
      </c>
      <c r="L5494" t="s">
        <v>12571</v>
      </c>
      <c r="M5494" t="s">
        <v>12577</v>
      </c>
      <c r="P5494" s="31" t="str">
        <f t="shared" si="258"/>
        <v>Jonoprio Homeo Hall (Mohiuddin Mojumdar)</v>
      </c>
    </row>
    <row r="5495" spans="1:16" hidden="1">
      <c r="A5495" t="str">
        <f t="shared" si="256"/>
        <v>137-562</v>
      </c>
      <c r="B5495">
        <f t="shared" si="257"/>
        <v>137</v>
      </c>
      <c r="C5495">
        <v>562</v>
      </c>
      <c r="D5495" t="s">
        <v>17228</v>
      </c>
      <c r="E5495" t="s">
        <v>12611</v>
      </c>
      <c r="F5495">
        <v>15223</v>
      </c>
      <c r="G5495" t="s">
        <v>12612</v>
      </c>
      <c r="H5495">
        <v>1778323396</v>
      </c>
      <c r="I5495" t="s">
        <v>131</v>
      </c>
      <c r="J5495" t="s">
        <v>10903</v>
      </c>
      <c r="K5495" t="s">
        <v>152</v>
      </c>
      <c r="L5495" t="s">
        <v>11173</v>
      </c>
      <c r="M5495" t="s">
        <v>12613</v>
      </c>
      <c r="P5495" s="31" t="str">
        <f t="shared" si="258"/>
        <v>Jonoshastho Homeo Hall (Dr. Sm. Shohan)</v>
      </c>
    </row>
    <row r="5496" spans="1:16" hidden="1">
      <c r="A5496" t="str">
        <f t="shared" si="256"/>
        <v>138-562</v>
      </c>
      <c r="B5496">
        <f t="shared" si="257"/>
        <v>138</v>
      </c>
      <c r="C5496">
        <v>562</v>
      </c>
      <c r="D5496" t="s">
        <v>17228</v>
      </c>
      <c r="E5496" t="s">
        <v>15976</v>
      </c>
      <c r="F5496">
        <v>15272</v>
      </c>
      <c r="G5496" t="s">
        <v>15977</v>
      </c>
      <c r="H5496">
        <v>1778323396</v>
      </c>
      <c r="I5496" t="s">
        <v>131</v>
      </c>
      <c r="J5496" t="s">
        <v>10892</v>
      </c>
      <c r="K5496" t="s">
        <v>138</v>
      </c>
      <c r="L5496" t="s">
        <v>11173</v>
      </c>
      <c r="M5496" t="s">
        <v>11173</v>
      </c>
      <c r="P5496" s="31" t="str">
        <f t="shared" si="258"/>
        <v>Jonoshastho Homoeo Hall (Dr M A Shohan)</v>
      </c>
    </row>
    <row r="5497" spans="1:16" hidden="1">
      <c r="A5497" t="str">
        <f t="shared" si="256"/>
        <v>139-562</v>
      </c>
      <c r="B5497">
        <f t="shared" si="257"/>
        <v>139</v>
      </c>
      <c r="C5497">
        <v>562</v>
      </c>
      <c r="D5497" t="s">
        <v>17228</v>
      </c>
      <c r="E5497" t="s">
        <v>1182</v>
      </c>
      <c r="F5497">
        <v>15096</v>
      </c>
      <c r="G5497" t="s">
        <v>1183</v>
      </c>
      <c r="H5497">
        <v>1719575970</v>
      </c>
      <c r="I5497" t="s">
        <v>131</v>
      </c>
      <c r="J5497" t="s">
        <v>172</v>
      </c>
      <c r="K5497" t="s">
        <v>133</v>
      </c>
      <c r="L5497" t="s">
        <v>1173</v>
      </c>
      <c r="M5497" t="s">
        <v>1173</v>
      </c>
      <c r="P5497" s="31" t="str">
        <f t="shared" si="258"/>
        <v>Jony Homoeo Hall (Dr. Bijoy Vusan)</v>
      </c>
    </row>
    <row r="5498" spans="1:16" hidden="1">
      <c r="A5498" t="str">
        <f t="shared" si="256"/>
        <v>140-562</v>
      </c>
      <c r="B5498">
        <f t="shared" si="257"/>
        <v>140</v>
      </c>
      <c r="C5498">
        <v>562</v>
      </c>
      <c r="D5498" t="s">
        <v>17228</v>
      </c>
      <c r="E5498" t="s">
        <v>17584</v>
      </c>
      <c r="F5498">
        <v>15332</v>
      </c>
      <c r="G5498" t="s">
        <v>17585</v>
      </c>
      <c r="H5498">
        <v>1721395047</v>
      </c>
      <c r="I5498" t="s">
        <v>1311</v>
      </c>
      <c r="J5498" t="s">
        <v>10889</v>
      </c>
      <c r="K5498" t="s">
        <v>152</v>
      </c>
      <c r="L5498" t="s">
        <v>17586</v>
      </c>
      <c r="M5498" t="s">
        <v>19157</v>
      </c>
      <c r="P5498" s="31" t="str">
        <f t="shared" si="258"/>
        <v>Josna Homoeo Hall (Dr.Bevhas)</v>
      </c>
    </row>
    <row r="5499" spans="1:16" hidden="1">
      <c r="A5499" t="str">
        <f t="shared" si="256"/>
        <v>141-562</v>
      </c>
      <c r="B5499">
        <f t="shared" si="257"/>
        <v>141</v>
      </c>
      <c r="C5499">
        <v>562</v>
      </c>
      <c r="D5499" t="s">
        <v>17228</v>
      </c>
      <c r="E5499" t="s">
        <v>15951</v>
      </c>
      <c r="F5499">
        <v>15245</v>
      </c>
      <c r="G5499" t="s">
        <v>15952</v>
      </c>
      <c r="H5499">
        <v>1727622597</v>
      </c>
      <c r="I5499" t="s">
        <v>131</v>
      </c>
      <c r="J5499" t="s">
        <v>10889</v>
      </c>
      <c r="K5499" t="s">
        <v>138</v>
      </c>
      <c r="L5499" t="s">
        <v>15953</v>
      </c>
      <c r="M5499" t="s">
        <v>11173</v>
      </c>
      <c r="P5499" s="31" t="str">
        <f t="shared" si="258"/>
        <v>Joy Durgha Homoeo Vhall (Dr Hemangsu Rownodeb)</v>
      </c>
    </row>
    <row r="5500" spans="1:16" hidden="1">
      <c r="A5500" t="str">
        <f t="shared" si="256"/>
        <v>142-562</v>
      </c>
      <c r="B5500">
        <f t="shared" si="257"/>
        <v>142</v>
      </c>
      <c r="C5500">
        <v>562</v>
      </c>
      <c r="D5500" t="s">
        <v>17228</v>
      </c>
      <c r="E5500" t="s">
        <v>10975</v>
      </c>
      <c r="F5500">
        <v>15165</v>
      </c>
      <c r="G5500" t="s">
        <v>10976</v>
      </c>
      <c r="H5500">
        <v>1715206468</v>
      </c>
      <c r="I5500" t="s">
        <v>131</v>
      </c>
      <c r="J5500" t="s">
        <v>2596</v>
      </c>
      <c r="K5500" t="s">
        <v>152</v>
      </c>
      <c r="L5500" t="s">
        <v>5203</v>
      </c>
      <c r="M5500" t="s">
        <v>10977</v>
      </c>
      <c r="P5500" s="31" t="str">
        <f t="shared" si="258"/>
        <v>Jubayada Homoeo Hall (Dr.Zillur Rahman Hadi)</v>
      </c>
    </row>
    <row r="5501" spans="1:16" hidden="1">
      <c r="A5501" t="str">
        <f t="shared" si="256"/>
        <v>143-562</v>
      </c>
      <c r="B5501">
        <f t="shared" si="257"/>
        <v>143</v>
      </c>
      <c r="C5501">
        <v>562</v>
      </c>
      <c r="D5501" t="s">
        <v>17228</v>
      </c>
      <c r="E5501" t="s">
        <v>1231</v>
      </c>
      <c r="F5501">
        <v>15076</v>
      </c>
      <c r="G5501" t="s">
        <v>1232</v>
      </c>
      <c r="H5501">
        <v>1717279055</v>
      </c>
      <c r="I5501">
        <v>0</v>
      </c>
      <c r="J5501" t="s">
        <v>397</v>
      </c>
      <c r="K5501" t="s">
        <v>133</v>
      </c>
      <c r="L5501" t="s">
        <v>1224</v>
      </c>
      <c r="M5501" t="s">
        <v>1224</v>
      </c>
      <c r="P5501" s="31" t="str">
        <f t="shared" si="258"/>
        <v>Jusna Homoeo Hall (Dr. Monis Chakrabarti)</v>
      </c>
    </row>
    <row r="5502" spans="1:16" hidden="1">
      <c r="A5502" t="str">
        <f t="shared" si="256"/>
        <v>144-562</v>
      </c>
      <c r="B5502">
        <f t="shared" si="257"/>
        <v>144</v>
      </c>
      <c r="C5502">
        <v>562</v>
      </c>
      <c r="D5502" t="s">
        <v>17228</v>
      </c>
      <c r="E5502" t="s">
        <v>1233</v>
      </c>
      <c r="F5502">
        <v>15048</v>
      </c>
      <c r="G5502" t="s">
        <v>1234</v>
      </c>
      <c r="H5502">
        <v>1713812775</v>
      </c>
      <c r="I5502">
        <v>0</v>
      </c>
      <c r="J5502" t="s">
        <v>397</v>
      </c>
      <c r="K5502" t="s">
        <v>133</v>
      </c>
      <c r="L5502" t="s">
        <v>1224</v>
      </c>
      <c r="M5502" t="s">
        <v>1224</v>
      </c>
      <c r="P5502" s="31" t="str">
        <f t="shared" si="258"/>
        <v>Jusna Homoeo Hall-2 (Dr. J.K Chakrabarti)</v>
      </c>
    </row>
    <row r="5503" spans="1:16" hidden="1">
      <c r="A5503" t="str">
        <f t="shared" si="256"/>
        <v>145-562</v>
      </c>
      <c r="B5503">
        <f t="shared" si="257"/>
        <v>145</v>
      </c>
      <c r="C5503">
        <v>562</v>
      </c>
      <c r="D5503" t="s">
        <v>17228</v>
      </c>
      <c r="E5503" t="s">
        <v>5268</v>
      </c>
      <c r="F5503">
        <v>15213</v>
      </c>
      <c r="G5503" t="s">
        <v>5269</v>
      </c>
      <c r="H5503">
        <v>1670589809</v>
      </c>
      <c r="I5503" t="s">
        <v>131</v>
      </c>
      <c r="J5503" t="s">
        <v>397</v>
      </c>
      <c r="K5503" t="s">
        <v>152</v>
      </c>
      <c r="L5503" t="s">
        <v>5270</v>
      </c>
      <c r="M5503" t="s">
        <v>5271</v>
      </c>
      <c r="P5503" s="31" t="str">
        <f t="shared" si="258"/>
        <v>Kadir Moulvi Homoeo Hall (Dr. M A Hadi)</v>
      </c>
    </row>
    <row r="5504" spans="1:16" hidden="1">
      <c r="A5504" t="str">
        <f t="shared" si="256"/>
        <v>146-562</v>
      </c>
      <c r="B5504">
        <f t="shared" si="257"/>
        <v>146</v>
      </c>
      <c r="C5504">
        <v>562</v>
      </c>
      <c r="D5504" t="s">
        <v>17228</v>
      </c>
      <c r="E5504" t="s">
        <v>970</v>
      </c>
      <c r="F5504">
        <v>15274</v>
      </c>
      <c r="G5504" t="s">
        <v>971</v>
      </c>
      <c r="H5504">
        <v>1711966672</v>
      </c>
      <c r="I5504" t="s">
        <v>131</v>
      </c>
      <c r="J5504" t="s">
        <v>132</v>
      </c>
      <c r="K5504" t="s">
        <v>138</v>
      </c>
      <c r="L5504" t="s">
        <v>972</v>
      </c>
      <c r="M5504" t="s">
        <v>973</v>
      </c>
      <c r="P5504" s="31" t="str">
        <f t="shared" si="258"/>
        <v>Kamal Homoeo Clinic (Dr. Md. Selim)</v>
      </c>
    </row>
    <row r="5505" spans="1:16" hidden="1">
      <c r="A5505" t="str">
        <f t="shared" si="256"/>
        <v>147-562</v>
      </c>
      <c r="B5505">
        <f t="shared" si="257"/>
        <v>147</v>
      </c>
      <c r="C5505">
        <v>562</v>
      </c>
      <c r="D5505" t="s">
        <v>17228</v>
      </c>
      <c r="E5505" t="s">
        <v>1062</v>
      </c>
      <c r="F5505">
        <v>15322</v>
      </c>
      <c r="G5505" t="s">
        <v>425</v>
      </c>
      <c r="H5505">
        <v>1717889012</v>
      </c>
      <c r="I5505" t="s">
        <v>131</v>
      </c>
      <c r="J5505" t="s">
        <v>397</v>
      </c>
      <c r="K5505" t="s">
        <v>152</v>
      </c>
      <c r="L5505" t="s">
        <v>1060</v>
      </c>
      <c r="M5505" t="s">
        <v>1063</v>
      </c>
      <c r="P5505" s="31" t="str">
        <f t="shared" si="258"/>
        <v>Kamal Homoeo Hall (Dr. Kamal Shah)</v>
      </c>
    </row>
    <row r="5506" spans="1:16" hidden="1">
      <c r="A5506" t="str">
        <f t="shared" ref="A5506:A5569" si="259">B5506&amp;"-"&amp;C5506</f>
        <v>148-562</v>
      </c>
      <c r="B5506">
        <f t="shared" ref="B5506:B5569" si="260">IF(C5506=C5505,B5505+1,1)</f>
        <v>148</v>
      </c>
      <c r="C5506">
        <v>562</v>
      </c>
      <c r="D5506" t="s">
        <v>17228</v>
      </c>
      <c r="E5506" t="s">
        <v>12614</v>
      </c>
      <c r="F5506">
        <v>15224</v>
      </c>
      <c r="G5506" t="s">
        <v>12615</v>
      </c>
      <c r="I5506" t="s">
        <v>131</v>
      </c>
      <c r="J5506" t="s">
        <v>10900</v>
      </c>
      <c r="K5506" t="s">
        <v>1315</v>
      </c>
      <c r="L5506" t="s">
        <v>12616</v>
      </c>
      <c r="M5506" t="s">
        <v>12617</v>
      </c>
      <c r="P5506" s="31" t="str">
        <f t="shared" ref="P5506:P5569" si="261">PROPER(G5506&amp;" ("&amp;E5506&amp;")")</f>
        <v>Kamrul Homeo Hall (Dr. Kamrul Islam)</v>
      </c>
    </row>
    <row r="5507" spans="1:16" hidden="1">
      <c r="A5507" t="str">
        <f t="shared" si="259"/>
        <v>149-562</v>
      </c>
      <c r="B5507">
        <f t="shared" si="260"/>
        <v>149</v>
      </c>
      <c r="C5507">
        <v>562</v>
      </c>
      <c r="D5507" t="s">
        <v>17228</v>
      </c>
      <c r="E5507" t="s">
        <v>1148</v>
      </c>
      <c r="F5507">
        <v>15091</v>
      </c>
      <c r="G5507" t="s">
        <v>1149</v>
      </c>
      <c r="H5507">
        <v>1722742952</v>
      </c>
      <c r="I5507" t="s">
        <v>131</v>
      </c>
      <c r="J5507" t="s">
        <v>132</v>
      </c>
      <c r="K5507" t="s">
        <v>133</v>
      </c>
      <c r="L5507" t="s">
        <v>1140</v>
      </c>
      <c r="M5507" t="s">
        <v>1141</v>
      </c>
      <c r="P5507" s="31" t="str">
        <f t="shared" si="261"/>
        <v>Khaza Baba Homoeo Hall (Dr. Motiar Rahman)</v>
      </c>
    </row>
    <row r="5508" spans="1:16" hidden="1">
      <c r="A5508" t="str">
        <f t="shared" si="259"/>
        <v>150-562</v>
      </c>
      <c r="B5508">
        <f t="shared" si="260"/>
        <v>150</v>
      </c>
      <c r="C5508">
        <v>562</v>
      </c>
      <c r="D5508" t="s">
        <v>17228</v>
      </c>
      <c r="E5508" t="s">
        <v>13112</v>
      </c>
      <c r="F5508">
        <v>15149</v>
      </c>
      <c r="G5508" t="s">
        <v>13113</v>
      </c>
      <c r="H5508">
        <v>1712462050</v>
      </c>
      <c r="I5508" t="s">
        <v>131</v>
      </c>
      <c r="J5508" t="s">
        <v>172</v>
      </c>
      <c r="K5508" t="s">
        <v>152</v>
      </c>
      <c r="L5508" t="s">
        <v>5236</v>
      </c>
      <c r="M5508" t="s">
        <v>5236</v>
      </c>
      <c r="P5508" s="31" t="str">
        <f t="shared" si="261"/>
        <v>Khushi Homeo Hall (Dr. Babul Kor)</v>
      </c>
    </row>
    <row r="5509" spans="1:16" hidden="1">
      <c r="A5509" t="str">
        <f t="shared" si="259"/>
        <v>151-562</v>
      </c>
      <c r="B5509">
        <f t="shared" si="260"/>
        <v>151</v>
      </c>
      <c r="C5509">
        <v>562</v>
      </c>
      <c r="D5509" t="s">
        <v>17228</v>
      </c>
      <c r="E5509" t="s">
        <v>5075</v>
      </c>
      <c r="F5509">
        <v>14303</v>
      </c>
      <c r="G5509" t="s">
        <v>5076</v>
      </c>
      <c r="H5509">
        <v>1717721513</v>
      </c>
      <c r="I5509" t="s">
        <v>131</v>
      </c>
      <c r="J5509" t="s">
        <v>172</v>
      </c>
      <c r="K5509" t="s">
        <v>152</v>
      </c>
      <c r="L5509" t="s">
        <v>5073</v>
      </c>
      <c r="M5509" t="s">
        <v>5074</v>
      </c>
      <c r="P5509" s="31" t="str">
        <f t="shared" si="261"/>
        <v>Kirtika Homoeo Hall (Dr. Rontu Das)</v>
      </c>
    </row>
    <row r="5510" spans="1:16" hidden="1">
      <c r="A5510" t="str">
        <f t="shared" si="259"/>
        <v>152-562</v>
      </c>
      <c r="B5510">
        <f t="shared" si="260"/>
        <v>152</v>
      </c>
      <c r="C5510">
        <v>562</v>
      </c>
      <c r="D5510" t="s">
        <v>17228</v>
      </c>
      <c r="E5510" t="s">
        <v>5261</v>
      </c>
      <c r="F5510">
        <v>15209</v>
      </c>
      <c r="G5510" t="s">
        <v>5262</v>
      </c>
      <c r="H5510">
        <v>1726691390</v>
      </c>
      <c r="I5510" t="s">
        <v>131</v>
      </c>
      <c r="J5510" t="s">
        <v>172</v>
      </c>
      <c r="K5510" t="s">
        <v>133</v>
      </c>
      <c r="L5510" t="s">
        <v>5258</v>
      </c>
      <c r="M5510" t="s">
        <v>5248</v>
      </c>
      <c r="P5510" s="31" t="str">
        <f t="shared" si="261"/>
        <v>Komodini Homoeo Hall (Dr. Nirandra Kumar Dab)</v>
      </c>
    </row>
    <row r="5511" spans="1:16" hidden="1">
      <c r="A5511" t="str">
        <f t="shared" si="259"/>
        <v>153-562</v>
      </c>
      <c r="B5511">
        <f t="shared" si="260"/>
        <v>153</v>
      </c>
      <c r="C5511">
        <v>562</v>
      </c>
      <c r="D5511" t="s">
        <v>17228</v>
      </c>
      <c r="E5511" t="s">
        <v>1214</v>
      </c>
      <c r="F5511">
        <v>15099</v>
      </c>
      <c r="G5511" t="s">
        <v>1215</v>
      </c>
      <c r="H5511">
        <v>1712326845</v>
      </c>
      <c r="I5511" t="s">
        <v>131</v>
      </c>
      <c r="J5511" t="s">
        <v>397</v>
      </c>
      <c r="K5511" t="s">
        <v>133</v>
      </c>
      <c r="L5511" t="s">
        <v>1211</v>
      </c>
      <c r="M5511" t="s">
        <v>1212</v>
      </c>
      <c r="P5511" s="31" t="str">
        <f t="shared" si="261"/>
        <v>Krisna Ausadaloy (Dr. Krisna Kantu Dabonath)</v>
      </c>
    </row>
    <row r="5512" spans="1:16" hidden="1">
      <c r="A5512" t="str">
        <f t="shared" si="259"/>
        <v>154-562</v>
      </c>
      <c r="B5512">
        <f t="shared" si="260"/>
        <v>154</v>
      </c>
      <c r="C5512">
        <v>562</v>
      </c>
      <c r="D5512" t="s">
        <v>17228</v>
      </c>
      <c r="E5512" t="s">
        <v>5279</v>
      </c>
      <c r="F5512">
        <v>15197</v>
      </c>
      <c r="G5512" t="s">
        <v>5280</v>
      </c>
      <c r="H5512">
        <v>1765729424</v>
      </c>
      <c r="I5512" t="s">
        <v>131</v>
      </c>
      <c r="J5512" t="s">
        <v>397</v>
      </c>
      <c r="K5512" t="s">
        <v>1315</v>
      </c>
      <c r="L5512" t="s">
        <v>5270</v>
      </c>
      <c r="M5512" t="s">
        <v>5271</v>
      </c>
      <c r="P5512" s="31" t="str">
        <f t="shared" si="261"/>
        <v>Kritis Homoeo Hall (Dr. Kaysal)</v>
      </c>
    </row>
    <row r="5513" spans="1:16" hidden="1">
      <c r="A5513" t="str">
        <f t="shared" si="259"/>
        <v>155-562</v>
      </c>
      <c r="B5513">
        <f t="shared" si="260"/>
        <v>155</v>
      </c>
      <c r="C5513">
        <v>562</v>
      </c>
      <c r="D5513" t="s">
        <v>17228</v>
      </c>
      <c r="E5513" t="s">
        <v>5259</v>
      </c>
      <c r="F5513">
        <v>15208</v>
      </c>
      <c r="G5513" t="s">
        <v>5260</v>
      </c>
      <c r="H5513">
        <v>1712462050</v>
      </c>
      <c r="I5513" t="s">
        <v>131</v>
      </c>
      <c r="J5513" t="s">
        <v>172</v>
      </c>
      <c r="K5513" t="s">
        <v>133</v>
      </c>
      <c r="L5513" t="s">
        <v>5258</v>
      </c>
      <c r="M5513" t="s">
        <v>5248</v>
      </c>
      <c r="P5513" s="31" t="str">
        <f t="shared" si="261"/>
        <v>Kushi Homoeo Hall (Dr. Babu Kar)</v>
      </c>
    </row>
    <row r="5514" spans="1:16" hidden="1">
      <c r="A5514" t="str">
        <f t="shared" si="259"/>
        <v>156-562</v>
      </c>
      <c r="B5514">
        <f t="shared" si="260"/>
        <v>156</v>
      </c>
      <c r="C5514">
        <v>562</v>
      </c>
      <c r="D5514" t="s">
        <v>17228</v>
      </c>
      <c r="E5514" t="s">
        <v>5103</v>
      </c>
      <c r="F5514">
        <v>14331</v>
      </c>
      <c r="G5514" t="s">
        <v>5104</v>
      </c>
      <c r="H5514">
        <v>1713806976</v>
      </c>
      <c r="I5514" t="s">
        <v>131</v>
      </c>
      <c r="J5514" t="s">
        <v>172</v>
      </c>
      <c r="K5514" t="s">
        <v>152</v>
      </c>
      <c r="L5514" t="s">
        <v>5073</v>
      </c>
      <c r="M5514" t="s">
        <v>5102</v>
      </c>
      <c r="P5514" s="31" t="str">
        <f t="shared" si="261"/>
        <v>Laki Homoeo Hall (Dr. Bijoy)</v>
      </c>
    </row>
    <row r="5515" spans="1:16" hidden="1">
      <c r="A5515" t="str">
        <f t="shared" si="259"/>
        <v>157-562</v>
      </c>
      <c r="B5515">
        <f t="shared" si="260"/>
        <v>157</v>
      </c>
      <c r="C5515">
        <v>562</v>
      </c>
      <c r="D5515" t="s">
        <v>17228</v>
      </c>
      <c r="E5515" t="s">
        <v>17561</v>
      </c>
      <c r="F5515">
        <v>15101</v>
      </c>
      <c r="G5515" t="s">
        <v>1219</v>
      </c>
      <c r="H5515">
        <v>1724796169</v>
      </c>
      <c r="I5515" t="s">
        <v>131</v>
      </c>
      <c r="J5515" t="s">
        <v>397</v>
      </c>
      <c r="K5515" t="s">
        <v>152</v>
      </c>
      <c r="L5515" t="s">
        <v>1211</v>
      </c>
      <c r="M5515" t="s">
        <v>1212</v>
      </c>
      <c r="P5515" s="31" t="str">
        <f t="shared" si="261"/>
        <v>Lakki Narayon Ho. Hall (Kandap Lal Roy)</v>
      </c>
    </row>
    <row r="5516" spans="1:16" hidden="1">
      <c r="A5516" t="str">
        <f t="shared" si="259"/>
        <v>158-562</v>
      </c>
      <c r="B5516">
        <f t="shared" si="260"/>
        <v>158</v>
      </c>
      <c r="C5516">
        <v>562</v>
      </c>
      <c r="D5516" t="s">
        <v>17228</v>
      </c>
      <c r="E5516" t="s">
        <v>5208</v>
      </c>
      <c r="F5516">
        <v>15184</v>
      </c>
      <c r="G5516" t="s">
        <v>5209</v>
      </c>
      <c r="H5516">
        <v>1718401189</v>
      </c>
      <c r="I5516" t="s">
        <v>131</v>
      </c>
      <c r="J5516" t="s">
        <v>132</v>
      </c>
      <c r="K5516" t="s">
        <v>152</v>
      </c>
      <c r="L5516" t="s">
        <v>5203</v>
      </c>
      <c r="M5516" t="s">
        <v>5203</v>
      </c>
      <c r="P5516" s="31" t="str">
        <f t="shared" si="261"/>
        <v>Lokanath Homoeo Hall (Dr. Protama Chn)</v>
      </c>
    </row>
    <row r="5517" spans="1:16" hidden="1">
      <c r="A5517" t="str">
        <f t="shared" si="259"/>
        <v>159-562</v>
      </c>
      <c r="B5517">
        <f t="shared" si="260"/>
        <v>159</v>
      </c>
      <c r="C5517">
        <v>562</v>
      </c>
      <c r="D5517" t="s">
        <v>17228</v>
      </c>
      <c r="E5517" t="s">
        <v>983</v>
      </c>
      <c r="F5517">
        <v>15293</v>
      </c>
      <c r="G5517" t="s">
        <v>984</v>
      </c>
      <c r="H5517">
        <v>1720374609</v>
      </c>
      <c r="I5517" t="s">
        <v>985</v>
      </c>
      <c r="J5517" t="s">
        <v>132</v>
      </c>
      <c r="K5517" t="s">
        <v>133</v>
      </c>
      <c r="L5517" t="s">
        <v>972</v>
      </c>
      <c r="M5517" t="s">
        <v>982</v>
      </c>
      <c r="P5517" s="31" t="str">
        <f t="shared" si="261"/>
        <v>Lokanath Pharmacy (Dr. Arun Kumar)</v>
      </c>
    </row>
    <row r="5518" spans="1:16" hidden="1">
      <c r="A5518" t="str">
        <f t="shared" si="259"/>
        <v>160-562</v>
      </c>
      <c r="B5518">
        <f t="shared" si="260"/>
        <v>160</v>
      </c>
      <c r="C5518">
        <v>562</v>
      </c>
      <c r="D5518" t="s">
        <v>17228</v>
      </c>
      <c r="E5518" t="s">
        <v>18074</v>
      </c>
      <c r="F5518">
        <v>15720</v>
      </c>
      <c r="G5518" t="s">
        <v>18075</v>
      </c>
      <c r="H5518">
        <v>1724796169</v>
      </c>
      <c r="I5518" t="s">
        <v>131</v>
      </c>
      <c r="J5518" t="s">
        <v>397</v>
      </c>
      <c r="K5518" t="s">
        <v>152</v>
      </c>
      <c r="L5518" t="s">
        <v>18073</v>
      </c>
      <c r="M5518" t="s">
        <v>19158</v>
      </c>
      <c r="P5518" s="31" t="str">
        <f t="shared" si="261"/>
        <v>Lokkhe Narayan Homoeo Hall  (Dr.Kondropo Lal Ray)</v>
      </c>
    </row>
    <row r="5519" spans="1:16" hidden="1">
      <c r="A5519" t="str">
        <f t="shared" si="259"/>
        <v>161-562</v>
      </c>
      <c r="B5519">
        <f t="shared" si="260"/>
        <v>161</v>
      </c>
      <c r="C5519">
        <v>562</v>
      </c>
      <c r="D5519" t="s">
        <v>17228</v>
      </c>
      <c r="E5519" t="s">
        <v>5079</v>
      </c>
      <c r="F5519">
        <v>14305</v>
      </c>
      <c r="G5519" t="s">
        <v>5080</v>
      </c>
      <c r="H5519">
        <v>1739466257</v>
      </c>
      <c r="I5519" t="s">
        <v>131</v>
      </c>
      <c r="J5519" t="s">
        <v>172</v>
      </c>
      <c r="K5519" t="s">
        <v>152</v>
      </c>
      <c r="L5519" t="s">
        <v>5078</v>
      </c>
      <c r="M5519" t="s">
        <v>5078</v>
      </c>
      <c r="P5519" s="31" t="str">
        <f t="shared" si="261"/>
        <v>Lolini Homoeo Hall (Dr. Ranu Chakraborty)</v>
      </c>
    </row>
    <row r="5520" spans="1:16" hidden="1">
      <c r="A5520" t="str">
        <f t="shared" si="259"/>
        <v>162-562</v>
      </c>
      <c r="B5520">
        <f t="shared" si="260"/>
        <v>162</v>
      </c>
      <c r="C5520">
        <v>562</v>
      </c>
      <c r="D5520" t="s">
        <v>17228</v>
      </c>
      <c r="E5520" t="s">
        <v>5292</v>
      </c>
      <c r="F5520">
        <v>15214</v>
      </c>
      <c r="G5520" t="s">
        <v>5293</v>
      </c>
      <c r="H5520">
        <v>1706307375</v>
      </c>
      <c r="I5520" t="s">
        <v>326</v>
      </c>
      <c r="J5520" t="s">
        <v>397</v>
      </c>
      <c r="K5520" t="s">
        <v>133</v>
      </c>
      <c r="L5520" t="s">
        <v>5285</v>
      </c>
      <c r="M5520" t="s">
        <v>5294</v>
      </c>
      <c r="P5520" s="31" t="str">
        <f t="shared" si="261"/>
        <v>M A Malek Me. Hall (Dr. M.A Malek)</v>
      </c>
    </row>
    <row r="5521" spans="1:16" hidden="1">
      <c r="A5521" t="str">
        <f t="shared" si="259"/>
        <v>163-562</v>
      </c>
      <c r="B5521">
        <f t="shared" si="260"/>
        <v>163</v>
      </c>
      <c r="C5521">
        <v>562</v>
      </c>
      <c r="D5521" t="s">
        <v>17228</v>
      </c>
      <c r="E5521" t="s">
        <v>1209</v>
      </c>
      <c r="F5521">
        <v>15106</v>
      </c>
      <c r="G5521" t="s">
        <v>1210</v>
      </c>
      <c r="H5521">
        <v>1746728302</v>
      </c>
      <c r="I5521" t="s">
        <v>131</v>
      </c>
      <c r="J5521" t="s">
        <v>397</v>
      </c>
      <c r="K5521" t="s">
        <v>152</v>
      </c>
      <c r="L5521" t="s">
        <v>1211</v>
      </c>
      <c r="M5521" t="s">
        <v>1212</v>
      </c>
      <c r="P5521" s="31" t="str">
        <f t="shared" si="261"/>
        <v>M/S Mahbub Pharmacy (Dr. Ma Motaleb)</v>
      </c>
    </row>
    <row r="5522" spans="1:16" hidden="1">
      <c r="A5522" t="str">
        <f t="shared" si="259"/>
        <v>164-562</v>
      </c>
      <c r="B5522">
        <f t="shared" si="260"/>
        <v>164</v>
      </c>
      <c r="C5522">
        <v>562</v>
      </c>
      <c r="D5522" t="s">
        <v>17228</v>
      </c>
      <c r="E5522" t="s">
        <v>12591</v>
      </c>
      <c r="F5522">
        <v>15217</v>
      </c>
      <c r="G5522" t="s">
        <v>638</v>
      </c>
      <c r="H5522">
        <v>1768640318</v>
      </c>
      <c r="I5522" t="s">
        <v>131</v>
      </c>
      <c r="J5522" t="s">
        <v>10892</v>
      </c>
      <c r="K5522" t="s">
        <v>133</v>
      </c>
      <c r="L5522" t="s">
        <v>12592</v>
      </c>
      <c r="M5522" t="s">
        <v>17578</v>
      </c>
      <c r="P5522" s="31" t="str">
        <f t="shared" si="261"/>
        <v>Ma Homoeo Hall (Asma Akhtar)</v>
      </c>
    </row>
    <row r="5523" spans="1:16" hidden="1">
      <c r="A5523" t="str">
        <f t="shared" si="259"/>
        <v>165-562</v>
      </c>
      <c r="B5523">
        <f t="shared" si="260"/>
        <v>165</v>
      </c>
      <c r="C5523">
        <v>562</v>
      </c>
      <c r="D5523" t="s">
        <v>17228</v>
      </c>
      <c r="E5523" t="s">
        <v>12618</v>
      </c>
      <c r="F5523">
        <v>15225</v>
      </c>
      <c r="G5523" t="s">
        <v>12619</v>
      </c>
      <c r="H5523">
        <v>1760794949</v>
      </c>
      <c r="I5523" t="s">
        <v>131</v>
      </c>
      <c r="J5523" t="s">
        <v>10900</v>
      </c>
      <c r="K5523" t="s">
        <v>1315</v>
      </c>
      <c r="L5523" t="s">
        <v>11173</v>
      </c>
      <c r="M5523" t="s">
        <v>12620</v>
      </c>
      <c r="P5523" s="31" t="str">
        <f t="shared" si="261"/>
        <v>Ma Woushadaloy (Dr Pal)</v>
      </c>
    </row>
    <row r="5524" spans="1:16" hidden="1">
      <c r="A5524" t="str">
        <f t="shared" si="259"/>
        <v>166-562</v>
      </c>
      <c r="B5524">
        <f t="shared" si="260"/>
        <v>166</v>
      </c>
      <c r="C5524">
        <v>562</v>
      </c>
      <c r="D5524" t="s">
        <v>17228</v>
      </c>
      <c r="E5524" t="s">
        <v>5278</v>
      </c>
      <c r="F5524">
        <v>15196</v>
      </c>
      <c r="G5524" t="s">
        <v>1111</v>
      </c>
      <c r="H5524">
        <v>1723760451</v>
      </c>
      <c r="I5524" t="s">
        <v>131</v>
      </c>
      <c r="J5524" t="s">
        <v>397</v>
      </c>
      <c r="K5524" t="s">
        <v>152</v>
      </c>
      <c r="L5524" t="s">
        <v>5270</v>
      </c>
      <c r="M5524" t="s">
        <v>5276</v>
      </c>
      <c r="P5524" s="31" t="str">
        <f t="shared" si="261"/>
        <v>Maa Homoeo Hall (Dr. Joydar Ali)</v>
      </c>
    </row>
    <row r="5525" spans="1:16" hidden="1">
      <c r="A5525" t="str">
        <f t="shared" si="259"/>
        <v>167-562</v>
      </c>
      <c r="B5525">
        <f t="shared" si="260"/>
        <v>167</v>
      </c>
      <c r="C5525">
        <v>562</v>
      </c>
      <c r="D5525" t="s">
        <v>17228</v>
      </c>
      <c r="E5525" t="s">
        <v>1146</v>
      </c>
      <c r="F5525">
        <v>15090</v>
      </c>
      <c r="G5525" t="s">
        <v>1147</v>
      </c>
      <c r="H5525">
        <v>1710130780</v>
      </c>
      <c r="I5525" t="s">
        <v>131</v>
      </c>
      <c r="J5525" t="s">
        <v>132</v>
      </c>
      <c r="K5525" t="s">
        <v>133</v>
      </c>
      <c r="L5525" t="s">
        <v>1140</v>
      </c>
      <c r="M5525" t="s">
        <v>1141</v>
      </c>
      <c r="P5525" s="31" t="str">
        <f t="shared" si="261"/>
        <v>Maa Homoeo Hall (Dr. Monira Sohal)</v>
      </c>
    </row>
    <row r="5526" spans="1:16" hidden="1">
      <c r="A5526" t="str">
        <f t="shared" si="259"/>
        <v>168-562</v>
      </c>
      <c r="B5526">
        <f t="shared" si="260"/>
        <v>168</v>
      </c>
      <c r="C5526">
        <v>562</v>
      </c>
      <c r="D5526" t="s">
        <v>17228</v>
      </c>
      <c r="E5526" t="s">
        <v>1094</v>
      </c>
      <c r="F5526">
        <v>15304</v>
      </c>
      <c r="G5526" t="s">
        <v>1111</v>
      </c>
      <c r="H5526">
        <v>1714971133</v>
      </c>
      <c r="I5526" t="s">
        <v>131</v>
      </c>
      <c r="J5526" t="s">
        <v>230</v>
      </c>
      <c r="K5526" t="s">
        <v>133</v>
      </c>
      <c r="L5526" t="s">
        <v>1087</v>
      </c>
      <c r="M5526" t="s">
        <v>1096</v>
      </c>
      <c r="P5526" s="31" t="str">
        <f t="shared" si="261"/>
        <v>Maa Homoeo Hall (Dr. Shamim Ahmed)</v>
      </c>
    </row>
    <row r="5527" spans="1:16" hidden="1">
      <c r="A5527" t="str">
        <f t="shared" si="259"/>
        <v>169-562</v>
      </c>
      <c r="B5527">
        <f t="shared" si="260"/>
        <v>169</v>
      </c>
      <c r="C5527">
        <v>562</v>
      </c>
      <c r="D5527" t="s">
        <v>17228</v>
      </c>
      <c r="E5527" t="s">
        <v>1110</v>
      </c>
      <c r="F5527">
        <v>15313</v>
      </c>
      <c r="G5527" t="s">
        <v>1111</v>
      </c>
      <c r="H5527">
        <v>1720549877</v>
      </c>
      <c r="I5527" t="s">
        <v>131</v>
      </c>
      <c r="J5527" t="s">
        <v>230</v>
      </c>
      <c r="K5527" t="s">
        <v>152</v>
      </c>
      <c r="L5527" t="s">
        <v>1087</v>
      </c>
      <c r="M5527" t="s">
        <v>756</v>
      </c>
      <c r="P5527" s="31" t="str">
        <f t="shared" si="261"/>
        <v>Maa Homoeo Hall (Dr. Rasendra Chandra)</v>
      </c>
    </row>
    <row r="5528" spans="1:16" hidden="1">
      <c r="A5528" t="str">
        <f t="shared" si="259"/>
        <v>170-562</v>
      </c>
      <c r="B5528">
        <f t="shared" si="260"/>
        <v>170</v>
      </c>
      <c r="C5528">
        <v>562</v>
      </c>
      <c r="D5528" t="s">
        <v>17228</v>
      </c>
      <c r="E5528" t="s">
        <v>1112</v>
      </c>
      <c r="F5528">
        <v>15314</v>
      </c>
      <c r="G5528" t="s">
        <v>1111</v>
      </c>
      <c r="H5528">
        <v>1718539138</v>
      </c>
      <c r="I5528" t="s">
        <v>131</v>
      </c>
      <c r="J5528" t="s">
        <v>230</v>
      </c>
      <c r="K5528" t="s">
        <v>133</v>
      </c>
      <c r="L5528" t="s">
        <v>1087</v>
      </c>
      <c r="M5528" t="s">
        <v>1113</v>
      </c>
      <c r="P5528" s="31" t="str">
        <f t="shared" si="261"/>
        <v>Maa Homoeo Hall (Dr. Golam Kibria)</v>
      </c>
    </row>
    <row r="5529" spans="1:16" hidden="1">
      <c r="A5529" t="str">
        <f t="shared" si="259"/>
        <v>171-562</v>
      </c>
      <c r="B5529">
        <f t="shared" si="260"/>
        <v>171</v>
      </c>
      <c r="C5529">
        <v>562</v>
      </c>
      <c r="D5529" t="s">
        <v>17228</v>
      </c>
      <c r="E5529" t="s">
        <v>1253</v>
      </c>
      <c r="F5529">
        <v>15047</v>
      </c>
      <c r="G5529" t="s">
        <v>1111</v>
      </c>
      <c r="H5529">
        <v>1716623773</v>
      </c>
      <c r="I5529" t="s">
        <v>131</v>
      </c>
      <c r="J5529" t="s">
        <v>230</v>
      </c>
      <c r="K5529" t="s">
        <v>152</v>
      </c>
      <c r="L5529" t="s">
        <v>1244</v>
      </c>
      <c r="M5529" t="s">
        <v>1248</v>
      </c>
      <c r="P5529" s="31" t="str">
        <f t="shared" si="261"/>
        <v>Maa Homoeo Hall (Dr. Sarmin Zahan)</v>
      </c>
    </row>
    <row r="5530" spans="1:16" hidden="1">
      <c r="A5530" t="str">
        <f t="shared" si="259"/>
        <v>172-562</v>
      </c>
      <c r="B5530">
        <f t="shared" si="260"/>
        <v>172</v>
      </c>
      <c r="C5530">
        <v>562</v>
      </c>
      <c r="D5530" t="s">
        <v>17228</v>
      </c>
      <c r="E5530" t="s">
        <v>5337</v>
      </c>
      <c r="F5530">
        <v>15145</v>
      </c>
      <c r="G5530" t="s">
        <v>1111</v>
      </c>
      <c r="H5530">
        <v>1732768051</v>
      </c>
      <c r="I5530" t="s">
        <v>131</v>
      </c>
      <c r="J5530" t="s">
        <v>274</v>
      </c>
      <c r="K5530" t="s">
        <v>133</v>
      </c>
      <c r="L5530" t="s">
        <v>5324</v>
      </c>
      <c r="M5530" t="s">
        <v>1099</v>
      </c>
      <c r="P5530" s="31" t="str">
        <f t="shared" si="261"/>
        <v>Maa Homoeo Hall (Dr. Bimal Badda)</v>
      </c>
    </row>
    <row r="5531" spans="1:16" hidden="1">
      <c r="A5531" t="str">
        <f t="shared" si="259"/>
        <v>173-562</v>
      </c>
      <c r="B5531">
        <f t="shared" si="260"/>
        <v>173</v>
      </c>
      <c r="C5531">
        <v>562</v>
      </c>
      <c r="D5531" t="s">
        <v>17228</v>
      </c>
      <c r="E5531" t="s">
        <v>5340</v>
      </c>
      <c r="F5531">
        <v>15147</v>
      </c>
      <c r="G5531" t="s">
        <v>1111</v>
      </c>
      <c r="H5531">
        <v>1737997769</v>
      </c>
      <c r="I5531" t="s">
        <v>131</v>
      </c>
      <c r="J5531" t="s">
        <v>274</v>
      </c>
      <c r="K5531" t="s">
        <v>152</v>
      </c>
      <c r="L5531" t="s">
        <v>5339</v>
      </c>
      <c r="M5531" t="s">
        <v>5339</v>
      </c>
      <c r="P5531" s="31" t="str">
        <f t="shared" si="261"/>
        <v>Maa Homoeo Hall (Dr. Sail Ahmed)</v>
      </c>
    </row>
    <row r="5532" spans="1:16" hidden="1">
      <c r="A5532" t="str">
        <f t="shared" si="259"/>
        <v>174-562</v>
      </c>
      <c r="B5532">
        <f t="shared" si="260"/>
        <v>174</v>
      </c>
      <c r="C5532">
        <v>562</v>
      </c>
      <c r="D5532" t="s">
        <v>17228</v>
      </c>
      <c r="E5532" t="s">
        <v>1296</v>
      </c>
      <c r="F5532">
        <v>15075</v>
      </c>
      <c r="G5532" t="s">
        <v>1111</v>
      </c>
      <c r="H5532">
        <v>1716891864</v>
      </c>
      <c r="I5532" t="s">
        <v>131</v>
      </c>
      <c r="J5532" t="s">
        <v>274</v>
      </c>
      <c r="K5532" t="s">
        <v>138</v>
      </c>
      <c r="L5532" t="s">
        <v>1140</v>
      </c>
      <c r="M5532" t="s">
        <v>1297</v>
      </c>
      <c r="P5532" s="31" t="str">
        <f t="shared" si="261"/>
        <v>Maa Homoeo Hall (Dr. Md. Abdul Hossain)</v>
      </c>
    </row>
    <row r="5533" spans="1:16" hidden="1">
      <c r="A5533" t="str">
        <f t="shared" si="259"/>
        <v>175-562</v>
      </c>
      <c r="B5533">
        <f t="shared" si="260"/>
        <v>175</v>
      </c>
      <c r="C5533">
        <v>562</v>
      </c>
      <c r="D5533" t="s">
        <v>17228</v>
      </c>
      <c r="E5533" t="s">
        <v>18076</v>
      </c>
      <c r="F5533">
        <v>15721</v>
      </c>
      <c r="G5533" t="s">
        <v>18077</v>
      </c>
      <c r="H5533">
        <v>1716691864</v>
      </c>
      <c r="I5533" t="s">
        <v>131</v>
      </c>
      <c r="J5533" t="s">
        <v>397</v>
      </c>
      <c r="K5533" t="s">
        <v>133</v>
      </c>
      <c r="L5533" t="s">
        <v>18073</v>
      </c>
      <c r="M5533" t="s">
        <v>19159</v>
      </c>
      <c r="P5533" s="31" t="str">
        <f t="shared" si="261"/>
        <v>Maa Homoeo Hall  (Dr.Abul Hossain )</v>
      </c>
    </row>
    <row r="5534" spans="1:16" hidden="1">
      <c r="A5534" t="str">
        <f t="shared" si="259"/>
        <v>176-562</v>
      </c>
      <c r="B5534">
        <f t="shared" si="260"/>
        <v>176</v>
      </c>
      <c r="C5534">
        <v>562</v>
      </c>
      <c r="D5534" t="s">
        <v>17228</v>
      </c>
      <c r="E5534" t="s">
        <v>18055</v>
      </c>
      <c r="F5534">
        <v>15570</v>
      </c>
      <c r="G5534" t="s">
        <v>18056</v>
      </c>
      <c r="H5534">
        <v>1724092136</v>
      </c>
      <c r="I5534" t="s">
        <v>131</v>
      </c>
      <c r="J5534" t="s">
        <v>2596</v>
      </c>
      <c r="K5534" t="s">
        <v>152</v>
      </c>
      <c r="L5534" t="s">
        <v>18057</v>
      </c>
      <c r="M5534" t="s">
        <v>19160</v>
      </c>
      <c r="P5534" s="31" t="str">
        <f t="shared" si="261"/>
        <v>Madharipur Homoeo Chikisshalaya (Dr. Saifunnesa Khanam)</v>
      </c>
    </row>
    <row r="5535" spans="1:16" hidden="1">
      <c r="A5535" t="str">
        <f t="shared" si="259"/>
        <v>177-562</v>
      </c>
      <c r="B5535">
        <f t="shared" si="260"/>
        <v>177</v>
      </c>
      <c r="C5535">
        <v>562</v>
      </c>
      <c r="D5535" t="s">
        <v>17228</v>
      </c>
      <c r="E5535" t="s">
        <v>1189</v>
      </c>
      <c r="F5535">
        <v>15109</v>
      </c>
      <c r="G5535" t="s">
        <v>1190</v>
      </c>
      <c r="H5535">
        <v>1728394008</v>
      </c>
      <c r="I5535" t="s">
        <v>131</v>
      </c>
      <c r="J5535" t="s">
        <v>172</v>
      </c>
      <c r="K5535" t="s">
        <v>152</v>
      </c>
      <c r="L5535" t="s">
        <v>1185</v>
      </c>
      <c r="M5535" t="s">
        <v>1186</v>
      </c>
      <c r="P5535" s="31" t="str">
        <f t="shared" si="261"/>
        <v>Mahbuba Ho. Hall (Dr. Ma Rahman)</v>
      </c>
    </row>
    <row r="5536" spans="1:16" hidden="1">
      <c r="A5536" t="str">
        <f t="shared" si="259"/>
        <v>178-562</v>
      </c>
      <c r="B5536">
        <f t="shared" si="260"/>
        <v>178</v>
      </c>
      <c r="C5536">
        <v>562</v>
      </c>
      <c r="D5536" t="s">
        <v>17228</v>
      </c>
      <c r="E5536" t="s">
        <v>5295</v>
      </c>
      <c r="F5536">
        <v>15169</v>
      </c>
      <c r="G5536" t="s">
        <v>5296</v>
      </c>
      <c r="H5536">
        <v>1732667390</v>
      </c>
      <c r="I5536" t="s">
        <v>326</v>
      </c>
      <c r="J5536" t="s">
        <v>397</v>
      </c>
      <c r="K5536" t="s">
        <v>133</v>
      </c>
      <c r="L5536" t="s">
        <v>5285</v>
      </c>
      <c r="M5536" t="s">
        <v>5294</v>
      </c>
      <c r="P5536" s="31" t="str">
        <f t="shared" si="261"/>
        <v>Maisha Pharmacy (Dr. Rasidul)</v>
      </c>
    </row>
    <row r="5537" spans="1:16" hidden="1">
      <c r="A5537" t="str">
        <f t="shared" si="259"/>
        <v>179-562</v>
      </c>
      <c r="B5537">
        <f t="shared" si="260"/>
        <v>179</v>
      </c>
      <c r="C5537">
        <v>562</v>
      </c>
      <c r="D5537" t="s">
        <v>17228</v>
      </c>
      <c r="E5537" t="s">
        <v>1273</v>
      </c>
      <c r="F5537">
        <v>15056</v>
      </c>
      <c r="G5537" t="s">
        <v>1274</v>
      </c>
      <c r="H5537">
        <v>1819935025</v>
      </c>
      <c r="I5537" t="s">
        <v>131</v>
      </c>
      <c r="J5537" t="s">
        <v>230</v>
      </c>
      <c r="K5537" t="s">
        <v>138</v>
      </c>
      <c r="L5537" t="s">
        <v>1140</v>
      </c>
      <c r="M5537" t="s">
        <v>1265</v>
      </c>
      <c r="P5537" s="31" t="str">
        <f t="shared" si="261"/>
        <v>Mamata Homeo (Dr. Kibria)</v>
      </c>
    </row>
    <row r="5538" spans="1:16" hidden="1">
      <c r="A5538" t="str">
        <f t="shared" si="259"/>
        <v>180-562</v>
      </c>
      <c r="B5538">
        <f t="shared" si="260"/>
        <v>180</v>
      </c>
      <c r="C5538">
        <v>562</v>
      </c>
      <c r="D5538" t="s">
        <v>17228</v>
      </c>
      <c r="E5538" t="s">
        <v>1112</v>
      </c>
      <c r="F5538">
        <v>15059</v>
      </c>
      <c r="G5538" t="s">
        <v>1303</v>
      </c>
      <c r="H5538">
        <v>1723091845</v>
      </c>
      <c r="I5538" t="s">
        <v>131</v>
      </c>
      <c r="J5538" t="s">
        <v>274</v>
      </c>
      <c r="K5538" t="s">
        <v>152</v>
      </c>
      <c r="L5538" t="s">
        <v>1140</v>
      </c>
      <c r="M5538" t="s">
        <v>1297</v>
      </c>
      <c r="P5538" s="31" t="str">
        <f t="shared" si="261"/>
        <v>Mamata Homoeo Hall (Dr. Golam Kibria)</v>
      </c>
    </row>
    <row r="5539" spans="1:16" hidden="1">
      <c r="A5539" t="str">
        <f t="shared" si="259"/>
        <v>181-562</v>
      </c>
      <c r="B5539">
        <f t="shared" si="260"/>
        <v>181</v>
      </c>
      <c r="C5539">
        <v>562</v>
      </c>
      <c r="D5539" t="s">
        <v>17228</v>
      </c>
      <c r="E5539" t="s">
        <v>1064</v>
      </c>
      <c r="F5539">
        <v>15323</v>
      </c>
      <c r="G5539" t="s">
        <v>1065</v>
      </c>
      <c r="H5539">
        <v>0</v>
      </c>
      <c r="I5539" t="s">
        <v>131</v>
      </c>
      <c r="J5539" t="s">
        <v>397</v>
      </c>
      <c r="K5539" t="s">
        <v>133</v>
      </c>
      <c r="L5539" t="s">
        <v>1060</v>
      </c>
      <c r="M5539" t="s">
        <v>1063</v>
      </c>
      <c r="P5539" s="31" t="str">
        <f t="shared" si="261"/>
        <v>Mamun Homoeo Hall (Dr. Safiqur Rahman)</v>
      </c>
    </row>
    <row r="5540" spans="1:16" hidden="1">
      <c r="A5540" t="str">
        <f t="shared" si="259"/>
        <v>182-562</v>
      </c>
      <c r="B5540">
        <f t="shared" si="260"/>
        <v>182</v>
      </c>
      <c r="C5540">
        <v>562</v>
      </c>
      <c r="D5540" t="s">
        <v>17228</v>
      </c>
      <c r="E5540" t="s">
        <v>1166</v>
      </c>
      <c r="F5540">
        <v>15079</v>
      </c>
      <c r="G5540" t="s">
        <v>1167</v>
      </c>
      <c r="H5540">
        <v>1716764371</v>
      </c>
      <c r="I5540" t="s">
        <v>326</v>
      </c>
      <c r="J5540" t="s">
        <v>132</v>
      </c>
      <c r="K5540" t="s">
        <v>138</v>
      </c>
      <c r="L5540" t="s">
        <v>1140</v>
      </c>
      <c r="M5540" t="s">
        <v>1168</v>
      </c>
      <c r="P5540" s="31" t="str">
        <f t="shared" si="261"/>
        <v>Mamun Medical Hall (Dr. Abdullah Al Mamun)</v>
      </c>
    </row>
    <row r="5541" spans="1:16" hidden="1">
      <c r="A5541" t="str">
        <f t="shared" si="259"/>
        <v>183-562</v>
      </c>
      <c r="B5541">
        <f t="shared" si="260"/>
        <v>183</v>
      </c>
      <c r="C5541">
        <v>562</v>
      </c>
      <c r="D5541" t="s">
        <v>17228</v>
      </c>
      <c r="E5541" t="s">
        <v>1122</v>
      </c>
      <c r="F5541">
        <v>15231</v>
      </c>
      <c r="G5541" t="s">
        <v>1123</v>
      </c>
      <c r="H5541">
        <v>1732007192</v>
      </c>
      <c r="I5541" t="s">
        <v>131</v>
      </c>
      <c r="J5541" t="s">
        <v>274</v>
      </c>
      <c r="K5541" t="s">
        <v>133</v>
      </c>
      <c r="L5541" t="s">
        <v>1116</v>
      </c>
      <c r="M5541" t="s">
        <v>1124</v>
      </c>
      <c r="P5541" s="31" t="str">
        <f t="shared" si="261"/>
        <v>Manna Homoeo Hall (Dr. Md. A Motin)</v>
      </c>
    </row>
    <row r="5542" spans="1:16" hidden="1">
      <c r="A5542" t="str">
        <f t="shared" si="259"/>
        <v>184-562</v>
      </c>
      <c r="B5542">
        <f t="shared" si="260"/>
        <v>184</v>
      </c>
      <c r="C5542">
        <v>562</v>
      </c>
      <c r="D5542" t="s">
        <v>17228</v>
      </c>
      <c r="E5542" t="s">
        <v>1249</v>
      </c>
      <c r="F5542">
        <v>15054</v>
      </c>
      <c r="G5542" t="s">
        <v>1250</v>
      </c>
      <c r="H5542">
        <v>1712598931</v>
      </c>
      <c r="I5542" t="s">
        <v>131</v>
      </c>
      <c r="J5542" t="s">
        <v>230</v>
      </c>
      <c r="K5542" t="s">
        <v>152</v>
      </c>
      <c r="L5542" t="s">
        <v>1244</v>
      </c>
      <c r="M5542" t="s">
        <v>1248</v>
      </c>
      <c r="P5542" s="31" t="str">
        <f t="shared" si="261"/>
        <v>Marai Homoeo Hall (Dr. Mobarak Hossain)</v>
      </c>
    </row>
    <row r="5543" spans="1:16" hidden="1">
      <c r="A5543" t="str">
        <f t="shared" si="259"/>
        <v>185-562</v>
      </c>
      <c r="B5543">
        <f t="shared" si="260"/>
        <v>185</v>
      </c>
      <c r="C5543">
        <v>562</v>
      </c>
      <c r="D5543" t="s">
        <v>17228</v>
      </c>
      <c r="E5543" t="s">
        <v>5277</v>
      </c>
      <c r="F5543">
        <v>15195</v>
      </c>
      <c r="G5543" t="s">
        <v>3591</v>
      </c>
      <c r="H5543">
        <v>1735322778</v>
      </c>
      <c r="I5543" t="s">
        <v>131</v>
      </c>
      <c r="J5543" t="s">
        <v>397</v>
      </c>
      <c r="K5543" t="s">
        <v>152</v>
      </c>
      <c r="L5543" t="s">
        <v>5270</v>
      </c>
      <c r="M5543" t="s">
        <v>5276</v>
      </c>
      <c r="P5543" s="31" t="str">
        <f t="shared" si="261"/>
        <v>Matri Homoeo Hall (Dr. Sapan)</v>
      </c>
    </row>
    <row r="5544" spans="1:16" hidden="1">
      <c r="A5544" t="str">
        <f t="shared" si="259"/>
        <v>186-562</v>
      </c>
      <c r="B5544">
        <f t="shared" si="260"/>
        <v>186</v>
      </c>
      <c r="C5544">
        <v>562</v>
      </c>
      <c r="D5544" t="s">
        <v>17228</v>
      </c>
      <c r="E5544" t="s">
        <v>1162</v>
      </c>
      <c r="F5544">
        <v>15086</v>
      </c>
      <c r="G5544" t="s">
        <v>1163</v>
      </c>
      <c r="H5544">
        <v>1775769138</v>
      </c>
      <c r="I5544" t="s">
        <v>131</v>
      </c>
      <c r="J5544" t="s">
        <v>132</v>
      </c>
      <c r="K5544" t="s">
        <v>152</v>
      </c>
      <c r="L5544" t="s">
        <v>1140</v>
      </c>
      <c r="M5544" t="s">
        <v>1161</v>
      </c>
      <c r="P5544" s="31" t="str">
        <f t="shared" si="261"/>
        <v>Maya Homoeo (Maya Dotto)</v>
      </c>
    </row>
    <row r="5545" spans="1:16" hidden="1">
      <c r="A5545" t="str">
        <f t="shared" si="259"/>
        <v>187-562</v>
      </c>
      <c r="B5545">
        <f t="shared" si="260"/>
        <v>187</v>
      </c>
      <c r="C5545">
        <v>562</v>
      </c>
      <c r="D5545" t="s">
        <v>17228</v>
      </c>
      <c r="E5545" t="s">
        <v>1251</v>
      </c>
      <c r="F5545">
        <v>15055</v>
      </c>
      <c r="G5545" t="s">
        <v>1252</v>
      </c>
      <c r="H5545">
        <v>1716968944</v>
      </c>
      <c r="I5545" t="s">
        <v>131</v>
      </c>
      <c r="J5545" t="s">
        <v>230</v>
      </c>
      <c r="K5545" t="s">
        <v>133</v>
      </c>
      <c r="L5545" t="s">
        <v>1244</v>
      </c>
      <c r="M5545" t="s">
        <v>1248</v>
      </c>
      <c r="P5545" s="31" t="str">
        <f t="shared" si="261"/>
        <v>Mayea Homoeo Hall (Dr. Fayzur Rahman)</v>
      </c>
    </row>
    <row r="5546" spans="1:16" hidden="1">
      <c r="A5546" t="str">
        <f t="shared" si="259"/>
        <v>188-562</v>
      </c>
      <c r="B5546">
        <f t="shared" si="260"/>
        <v>188</v>
      </c>
      <c r="C5546">
        <v>562</v>
      </c>
      <c r="D5546" t="s">
        <v>17228</v>
      </c>
      <c r="E5546" t="s">
        <v>1268</v>
      </c>
      <c r="F5546">
        <v>15043</v>
      </c>
      <c r="G5546" t="s">
        <v>1269</v>
      </c>
      <c r="H5546">
        <v>1741122051</v>
      </c>
      <c r="I5546" t="s">
        <v>131</v>
      </c>
      <c r="J5546" t="s">
        <v>230</v>
      </c>
      <c r="K5546" t="s">
        <v>138</v>
      </c>
      <c r="L5546" t="s">
        <v>1140</v>
      </c>
      <c r="M5546" t="s">
        <v>1265</v>
      </c>
      <c r="P5546" s="31" t="str">
        <f t="shared" si="261"/>
        <v>Me Haq Homeo Hall (Dr. Me Haq Khaled)</v>
      </c>
    </row>
    <row r="5547" spans="1:16" hidden="1">
      <c r="A5547" t="str">
        <f t="shared" si="259"/>
        <v>189-562</v>
      </c>
      <c r="B5547">
        <f t="shared" si="260"/>
        <v>189</v>
      </c>
      <c r="C5547">
        <v>562</v>
      </c>
      <c r="D5547" t="s">
        <v>17228</v>
      </c>
      <c r="E5547" t="s">
        <v>1042</v>
      </c>
      <c r="F5547">
        <v>15286</v>
      </c>
      <c r="G5547" t="s">
        <v>1043</v>
      </c>
      <c r="H5547">
        <v>1732565796</v>
      </c>
      <c r="I5547" t="s">
        <v>1044</v>
      </c>
      <c r="J5547" t="s">
        <v>172</v>
      </c>
      <c r="K5547" t="s">
        <v>152</v>
      </c>
      <c r="L5547" t="s">
        <v>972</v>
      </c>
      <c r="M5547" t="s">
        <v>1045</v>
      </c>
      <c r="P5547" s="31" t="str">
        <f t="shared" si="261"/>
        <v>Mili Pharmachy (Dr. Nurul Amin)</v>
      </c>
    </row>
    <row r="5548" spans="1:16" hidden="1">
      <c r="A5548" t="str">
        <f t="shared" si="259"/>
        <v>190-562</v>
      </c>
      <c r="B5548">
        <f t="shared" si="260"/>
        <v>190</v>
      </c>
      <c r="C5548">
        <v>562</v>
      </c>
      <c r="D5548" t="s">
        <v>17228</v>
      </c>
      <c r="E5548" t="s">
        <v>15948</v>
      </c>
      <c r="F5548">
        <v>15258</v>
      </c>
      <c r="G5548" t="s">
        <v>1559</v>
      </c>
      <c r="H5548">
        <v>1770049344</v>
      </c>
      <c r="I5548" t="s">
        <v>131</v>
      </c>
      <c r="J5548" t="s">
        <v>10903</v>
      </c>
      <c r="K5548" t="s">
        <v>133</v>
      </c>
      <c r="L5548" t="s">
        <v>15949</v>
      </c>
      <c r="M5548" t="s">
        <v>11173</v>
      </c>
      <c r="P5548" s="31" t="str">
        <f t="shared" si="261"/>
        <v>Milon Homoeo Hall (Dr Mokhlesur Rahman)</v>
      </c>
    </row>
    <row r="5549" spans="1:16" hidden="1">
      <c r="A5549" t="str">
        <f t="shared" si="259"/>
        <v>191-562</v>
      </c>
      <c r="B5549">
        <f t="shared" si="260"/>
        <v>191</v>
      </c>
      <c r="C5549">
        <v>562</v>
      </c>
      <c r="D5549" t="s">
        <v>17228</v>
      </c>
      <c r="E5549" t="s">
        <v>5347</v>
      </c>
      <c r="F5549">
        <v>15162</v>
      </c>
      <c r="G5549" t="s">
        <v>5348</v>
      </c>
      <c r="H5549">
        <v>1724172012</v>
      </c>
      <c r="I5549" t="s">
        <v>131</v>
      </c>
      <c r="J5549" t="s">
        <v>274</v>
      </c>
      <c r="K5549" t="s">
        <v>133</v>
      </c>
      <c r="L5549" t="s">
        <v>5339</v>
      </c>
      <c r="M5549" t="s">
        <v>5344</v>
      </c>
      <c r="P5549" s="31" t="str">
        <f t="shared" si="261"/>
        <v>Mita Homoeo Hall (Dr. Sanaton Babul)</v>
      </c>
    </row>
    <row r="5550" spans="1:16" hidden="1">
      <c r="A5550" t="str">
        <f t="shared" si="259"/>
        <v>192-562</v>
      </c>
      <c r="B5550">
        <f t="shared" si="260"/>
        <v>192</v>
      </c>
      <c r="C5550">
        <v>562</v>
      </c>
      <c r="D5550" t="s">
        <v>17228</v>
      </c>
      <c r="E5550" t="s">
        <v>17580</v>
      </c>
      <c r="F5550">
        <v>15232</v>
      </c>
      <c r="G5550" t="s">
        <v>1126</v>
      </c>
      <c r="H5550">
        <v>1724829640</v>
      </c>
      <c r="I5550" t="s">
        <v>988</v>
      </c>
      <c r="J5550" t="s">
        <v>274</v>
      </c>
      <c r="K5550" t="s">
        <v>133</v>
      </c>
      <c r="L5550" t="s">
        <v>1116</v>
      </c>
      <c r="M5550" t="s">
        <v>1124</v>
      </c>
      <c r="P5550" s="31" t="str">
        <f t="shared" si="261"/>
        <v>Mitali Homoeo Hall (Dr. A. Sattar)</v>
      </c>
    </row>
    <row r="5551" spans="1:16" hidden="1">
      <c r="A5551" t="str">
        <f t="shared" si="259"/>
        <v>193-562</v>
      </c>
      <c r="B5551">
        <f t="shared" si="260"/>
        <v>193</v>
      </c>
      <c r="C5551">
        <v>562</v>
      </c>
      <c r="D5551" t="s">
        <v>17228</v>
      </c>
      <c r="E5551" t="s">
        <v>2144</v>
      </c>
      <c r="F5551">
        <v>15139</v>
      </c>
      <c r="G5551" t="s">
        <v>544</v>
      </c>
      <c r="H5551">
        <v>1724252512</v>
      </c>
      <c r="I5551" t="s">
        <v>381</v>
      </c>
      <c r="J5551" t="s">
        <v>230</v>
      </c>
      <c r="K5551" t="s">
        <v>133</v>
      </c>
      <c r="L5551" t="s">
        <v>5298</v>
      </c>
      <c r="M5551" t="s">
        <v>5304</v>
      </c>
      <c r="N5551" t="s">
        <v>17909</v>
      </c>
      <c r="O5551" t="s">
        <v>18492</v>
      </c>
      <c r="P5551" s="31" t="str">
        <f t="shared" si="261"/>
        <v>Mizan Homoeo Hall (Dr. Mizanur Rahman)</v>
      </c>
    </row>
    <row r="5552" spans="1:16" hidden="1">
      <c r="A5552" t="str">
        <f t="shared" si="259"/>
        <v>194-562</v>
      </c>
      <c r="B5552">
        <f t="shared" si="260"/>
        <v>194</v>
      </c>
      <c r="C5552">
        <v>562</v>
      </c>
      <c r="D5552" t="s">
        <v>17228</v>
      </c>
      <c r="E5552" t="s">
        <v>1271</v>
      </c>
      <c r="F5552">
        <v>15045</v>
      </c>
      <c r="G5552" t="s">
        <v>1272</v>
      </c>
      <c r="H5552">
        <v>1712017638</v>
      </c>
      <c r="I5552" t="s">
        <v>131</v>
      </c>
      <c r="J5552" t="s">
        <v>230</v>
      </c>
      <c r="K5552" t="s">
        <v>138</v>
      </c>
      <c r="L5552" t="s">
        <v>1140</v>
      </c>
      <c r="M5552" t="s">
        <v>1265</v>
      </c>
      <c r="P5552" s="31" t="str">
        <f t="shared" si="261"/>
        <v>Modan Homeo (Dr. Msr Jahid)</v>
      </c>
    </row>
    <row r="5553" spans="1:16" hidden="1">
      <c r="A5553" t="str">
        <f t="shared" si="259"/>
        <v>195-562</v>
      </c>
      <c r="B5553">
        <f t="shared" si="260"/>
        <v>195</v>
      </c>
      <c r="C5553">
        <v>562</v>
      </c>
      <c r="D5553" t="s">
        <v>17228</v>
      </c>
      <c r="E5553" t="s">
        <v>1082</v>
      </c>
      <c r="F5553">
        <v>15330</v>
      </c>
      <c r="G5553" t="s">
        <v>1083</v>
      </c>
      <c r="H5553">
        <v>1712321012</v>
      </c>
      <c r="I5553" t="s">
        <v>131</v>
      </c>
      <c r="J5553" t="s">
        <v>397</v>
      </c>
      <c r="K5553" t="s">
        <v>138</v>
      </c>
      <c r="L5553" t="s">
        <v>972</v>
      </c>
      <c r="M5553" t="s">
        <v>1084</v>
      </c>
      <c r="P5553" s="31" t="str">
        <f t="shared" si="261"/>
        <v>Mohamaya Homoeo Hall (Dr. Prosantu Vaumik)</v>
      </c>
    </row>
    <row r="5554" spans="1:16" hidden="1">
      <c r="A5554" t="str">
        <f t="shared" si="259"/>
        <v>196-562</v>
      </c>
      <c r="B5554">
        <f t="shared" si="260"/>
        <v>196</v>
      </c>
      <c r="C5554">
        <v>562</v>
      </c>
      <c r="D5554" t="s">
        <v>17228</v>
      </c>
      <c r="E5554" t="s">
        <v>1184</v>
      </c>
      <c r="F5554">
        <v>15097</v>
      </c>
      <c r="G5554" t="s">
        <v>1083</v>
      </c>
      <c r="H5554">
        <v>1754757943</v>
      </c>
      <c r="I5554" t="s">
        <v>131</v>
      </c>
      <c r="J5554" t="s">
        <v>172</v>
      </c>
      <c r="K5554" t="s">
        <v>152</v>
      </c>
      <c r="L5554" t="s">
        <v>1185</v>
      </c>
      <c r="M5554" t="s">
        <v>1186</v>
      </c>
      <c r="P5554" s="31" t="str">
        <f t="shared" si="261"/>
        <v>Mohamaya Homoeo Hall (Dr. Srriranador Bisss)</v>
      </c>
    </row>
    <row r="5555" spans="1:16" hidden="1">
      <c r="A5555" t="str">
        <f t="shared" si="259"/>
        <v>197-562</v>
      </c>
      <c r="B5555">
        <f t="shared" si="260"/>
        <v>197</v>
      </c>
      <c r="C5555">
        <v>562</v>
      </c>
      <c r="D5555" t="s">
        <v>17228</v>
      </c>
      <c r="E5555" t="s">
        <v>1187</v>
      </c>
      <c r="F5555">
        <v>15108</v>
      </c>
      <c r="G5555" t="s">
        <v>1188</v>
      </c>
      <c r="H5555">
        <v>1712646975</v>
      </c>
      <c r="I5555" t="s">
        <v>131</v>
      </c>
      <c r="J5555" t="s">
        <v>172</v>
      </c>
      <c r="K5555" t="s">
        <v>133</v>
      </c>
      <c r="L5555" t="s">
        <v>1185</v>
      </c>
      <c r="M5555" t="s">
        <v>1186</v>
      </c>
      <c r="P5555" s="31" t="str">
        <f t="shared" si="261"/>
        <v>Mohammaddia Ho. Hall (Dr. Habib Ulllah)</v>
      </c>
    </row>
    <row r="5556" spans="1:16" hidden="1">
      <c r="A5556" t="str">
        <f t="shared" si="259"/>
        <v>198-562</v>
      </c>
      <c r="B5556">
        <f t="shared" si="260"/>
        <v>198</v>
      </c>
      <c r="C5556">
        <v>562</v>
      </c>
      <c r="D5556" t="s">
        <v>17228</v>
      </c>
      <c r="E5556" t="s">
        <v>5307</v>
      </c>
      <c r="F5556">
        <v>15141</v>
      </c>
      <c r="G5556" t="s">
        <v>5308</v>
      </c>
      <c r="H5556">
        <v>1726775568</v>
      </c>
      <c r="I5556" t="s">
        <v>131</v>
      </c>
      <c r="J5556" t="s">
        <v>230</v>
      </c>
      <c r="K5556" t="s">
        <v>133</v>
      </c>
      <c r="L5556" t="s">
        <v>5298</v>
      </c>
      <c r="M5556" t="s">
        <v>5304</v>
      </c>
      <c r="P5556" s="31" t="str">
        <f t="shared" si="261"/>
        <v>Mohammadi Homoeo Hall (Dr. Md. Mishba Uddin)</v>
      </c>
    </row>
    <row r="5557" spans="1:16" hidden="1">
      <c r="A5557" t="str">
        <f t="shared" si="259"/>
        <v>199-562</v>
      </c>
      <c r="B5557">
        <f t="shared" si="260"/>
        <v>199</v>
      </c>
      <c r="C5557">
        <v>562</v>
      </c>
      <c r="D5557" t="s">
        <v>17228</v>
      </c>
      <c r="E5557" t="s">
        <v>977</v>
      </c>
      <c r="F5557">
        <v>15291</v>
      </c>
      <c r="G5557" t="s">
        <v>978</v>
      </c>
      <c r="H5557">
        <v>1758141550</v>
      </c>
      <c r="I5557" t="s">
        <v>131</v>
      </c>
      <c r="J5557" t="s">
        <v>132</v>
      </c>
      <c r="K5557" t="s">
        <v>138</v>
      </c>
      <c r="L5557" t="s">
        <v>972</v>
      </c>
      <c r="M5557" t="s">
        <v>979</v>
      </c>
      <c r="P5557" s="31" t="str">
        <f t="shared" si="261"/>
        <v>Mokta Homoeo Hall (Gaubaddan Talukdar)</v>
      </c>
    </row>
    <row r="5558" spans="1:16" hidden="1">
      <c r="A5558" t="str">
        <f t="shared" si="259"/>
        <v>200-562</v>
      </c>
      <c r="B5558">
        <f t="shared" si="260"/>
        <v>200</v>
      </c>
      <c r="C5558">
        <v>562</v>
      </c>
      <c r="D5558" t="s">
        <v>17228</v>
      </c>
      <c r="E5558" t="s">
        <v>1176</v>
      </c>
      <c r="F5558">
        <v>15083</v>
      </c>
      <c r="G5558" t="s">
        <v>978</v>
      </c>
      <c r="H5558">
        <v>1716910670</v>
      </c>
      <c r="I5558" t="s">
        <v>131</v>
      </c>
      <c r="J5558" t="s">
        <v>172</v>
      </c>
      <c r="K5558" t="s">
        <v>133</v>
      </c>
      <c r="L5558" t="s">
        <v>1173</v>
      </c>
      <c r="M5558" t="s">
        <v>1173</v>
      </c>
      <c r="P5558" s="31" t="str">
        <f t="shared" si="261"/>
        <v>Mokta Homoeo Hall (Dr. Parikkita Pall)</v>
      </c>
    </row>
    <row r="5559" spans="1:16" hidden="1">
      <c r="A5559" t="str">
        <f t="shared" si="259"/>
        <v>201-562</v>
      </c>
      <c r="B5559">
        <f t="shared" si="260"/>
        <v>201</v>
      </c>
      <c r="C5559">
        <v>562</v>
      </c>
      <c r="D5559" t="s">
        <v>17228</v>
      </c>
      <c r="E5559" t="s">
        <v>1196</v>
      </c>
      <c r="F5559">
        <v>15112</v>
      </c>
      <c r="G5559" t="s">
        <v>1197</v>
      </c>
      <c r="H5559">
        <v>1724154866</v>
      </c>
      <c r="I5559" t="s">
        <v>131</v>
      </c>
      <c r="J5559" t="s">
        <v>172</v>
      </c>
      <c r="K5559" t="s">
        <v>152</v>
      </c>
      <c r="L5559" t="s">
        <v>1195</v>
      </c>
      <c r="M5559" t="s">
        <v>1198</v>
      </c>
      <c r="P5559" s="31" t="str">
        <f t="shared" si="261"/>
        <v>Monalisa Homoeo Hall (Dr. Mohsinul Molak)</v>
      </c>
    </row>
    <row r="5560" spans="1:16" hidden="1">
      <c r="A5560" t="str">
        <f t="shared" si="259"/>
        <v>202-562</v>
      </c>
      <c r="B5560">
        <f t="shared" si="260"/>
        <v>202</v>
      </c>
      <c r="C5560">
        <v>562</v>
      </c>
      <c r="D5560" t="s">
        <v>17228</v>
      </c>
      <c r="E5560" t="s">
        <v>17597</v>
      </c>
      <c r="F5560">
        <v>15338</v>
      </c>
      <c r="G5560" t="s">
        <v>17598</v>
      </c>
      <c r="H5560">
        <v>1716688462</v>
      </c>
      <c r="I5560" t="s">
        <v>1311</v>
      </c>
      <c r="J5560" t="s">
        <v>10889</v>
      </c>
      <c r="K5560" t="s">
        <v>138</v>
      </c>
      <c r="L5560" t="s">
        <v>19161</v>
      </c>
      <c r="M5560" t="s">
        <v>19162</v>
      </c>
      <c r="P5560" s="31" t="str">
        <f t="shared" si="261"/>
        <v>Monoara Homoeo Chember (Dr.Mahabub Uddin Chowdhury  Raton)</v>
      </c>
    </row>
    <row r="5561" spans="1:16" hidden="1">
      <c r="A5561" t="str">
        <f t="shared" si="259"/>
        <v>203-562</v>
      </c>
      <c r="B5561">
        <f t="shared" si="260"/>
        <v>203</v>
      </c>
      <c r="C5561">
        <v>562</v>
      </c>
      <c r="D5561" t="s">
        <v>17228</v>
      </c>
      <c r="E5561" t="s">
        <v>5313</v>
      </c>
      <c r="F5561">
        <v>15144</v>
      </c>
      <c r="G5561" t="s">
        <v>5314</v>
      </c>
      <c r="H5561">
        <v>1716281116</v>
      </c>
      <c r="I5561" t="s">
        <v>326</v>
      </c>
      <c r="J5561" t="s">
        <v>230</v>
      </c>
      <c r="K5561" t="s">
        <v>133</v>
      </c>
      <c r="L5561" t="s">
        <v>5298</v>
      </c>
      <c r="M5561" t="s">
        <v>5315</v>
      </c>
      <c r="P5561" s="31" t="str">
        <f t="shared" si="261"/>
        <v>Monsur Medical Center (Dr. Monsur)</v>
      </c>
    </row>
    <row r="5562" spans="1:16" hidden="1">
      <c r="A5562" t="str">
        <f t="shared" si="259"/>
        <v>204-562</v>
      </c>
      <c r="B5562">
        <f t="shared" si="260"/>
        <v>204</v>
      </c>
      <c r="C5562">
        <v>562</v>
      </c>
      <c r="D5562" t="s">
        <v>17228</v>
      </c>
      <c r="E5562" t="s">
        <v>1052</v>
      </c>
      <c r="F5562">
        <v>15319</v>
      </c>
      <c r="G5562" t="s">
        <v>1053</v>
      </c>
      <c r="H5562">
        <v>1727726928</v>
      </c>
      <c r="I5562" t="s">
        <v>131</v>
      </c>
      <c r="J5562" t="s">
        <v>397</v>
      </c>
      <c r="K5562" t="s">
        <v>152</v>
      </c>
      <c r="L5562" t="s">
        <v>1048</v>
      </c>
      <c r="M5562" t="s">
        <v>1054</v>
      </c>
      <c r="P5562" s="31" t="str">
        <f t="shared" si="261"/>
        <v>Montola Homoeo Hall (Dr. Md. Nasir Uddin)</v>
      </c>
    </row>
    <row r="5563" spans="1:16" hidden="1">
      <c r="A5563" t="str">
        <f t="shared" si="259"/>
        <v>205-562</v>
      </c>
      <c r="B5563">
        <f t="shared" si="260"/>
        <v>205</v>
      </c>
      <c r="C5563">
        <v>562</v>
      </c>
      <c r="D5563" t="s">
        <v>17228</v>
      </c>
      <c r="E5563" t="s">
        <v>1017</v>
      </c>
      <c r="F5563">
        <v>15276</v>
      </c>
      <c r="G5563" t="s">
        <v>1018</v>
      </c>
      <c r="H5563">
        <v>1843306076</v>
      </c>
      <c r="I5563" t="s">
        <v>131</v>
      </c>
      <c r="J5563" t="s">
        <v>172</v>
      </c>
      <c r="K5563" t="s">
        <v>152</v>
      </c>
      <c r="L5563" t="s">
        <v>1009</v>
      </c>
      <c r="M5563" t="s">
        <v>1016</v>
      </c>
      <c r="P5563" s="31" t="str">
        <f t="shared" si="261"/>
        <v>Monwara Homoeo Hall (Dr. Mahabub Uddin)</v>
      </c>
    </row>
    <row r="5564" spans="1:16" hidden="1">
      <c r="A5564" t="str">
        <f t="shared" si="259"/>
        <v>206-562</v>
      </c>
      <c r="B5564">
        <f t="shared" si="260"/>
        <v>206</v>
      </c>
      <c r="C5564">
        <v>562</v>
      </c>
      <c r="D5564" t="s">
        <v>17228</v>
      </c>
      <c r="E5564" t="s">
        <v>15938</v>
      </c>
      <c r="F5564">
        <v>15269</v>
      </c>
      <c r="G5564" t="s">
        <v>9899</v>
      </c>
      <c r="H5564">
        <v>1731096388</v>
      </c>
      <c r="I5564" t="s">
        <v>131</v>
      </c>
      <c r="J5564" t="s">
        <v>11352</v>
      </c>
      <c r="K5564" t="s">
        <v>152</v>
      </c>
      <c r="L5564" t="s">
        <v>15939</v>
      </c>
      <c r="M5564" t="s">
        <v>11173</v>
      </c>
      <c r="P5564" s="31" t="str">
        <f t="shared" si="261"/>
        <v>Mordarn Homoeo Hall (Dr Abdul Haiy)</v>
      </c>
    </row>
    <row r="5565" spans="1:16" hidden="1">
      <c r="A5565" t="str">
        <f t="shared" si="259"/>
        <v>207-562</v>
      </c>
      <c r="B5565">
        <f t="shared" si="260"/>
        <v>207</v>
      </c>
      <c r="C5565">
        <v>562</v>
      </c>
      <c r="D5565" t="s">
        <v>17228</v>
      </c>
      <c r="E5565" t="s">
        <v>13114</v>
      </c>
      <c r="F5565">
        <v>15150</v>
      </c>
      <c r="G5565" t="s">
        <v>13115</v>
      </c>
      <c r="H5565">
        <v>1751034955</v>
      </c>
      <c r="I5565" t="s">
        <v>131</v>
      </c>
      <c r="J5565" t="s">
        <v>306</v>
      </c>
      <c r="K5565" t="s">
        <v>152</v>
      </c>
      <c r="L5565" t="s">
        <v>13116</v>
      </c>
      <c r="M5565" t="s">
        <v>13125</v>
      </c>
      <c r="P5565" s="31" t="str">
        <f t="shared" si="261"/>
        <v>Moriom Homeo Hall (Abdul Ahad)</v>
      </c>
    </row>
    <row r="5566" spans="1:16" hidden="1">
      <c r="A5566" t="str">
        <f t="shared" si="259"/>
        <v>208-562</v>
      </c>
      <c r="B5566">
        <f t="shared" si="260"/>
        <v>208</v>
      </c>
      <c r="C5566">
        <v>562</v>
      </c>
      <c r="D5566" t="s">
        <v>17228</v>
      </c>
      <c r="E5566" t="s">
        <v>12589</v>
      </c>
      <c r="F5566">
        <v>15216</v>
      </c>
      <c r="G5566" t="s">
        <v>12590</v>
      </c>
      <c r="H5566">
        <v>1717446546</v>
      </c>
      <c r="I5566" t="s">
        <v>131</v>
      </c>
      <c r="J5566" t="s">
        <v>132</v>
      </c>
      <c r="K5566" t="s">
        <v>1315</v>
      </c>
      <c r="L5566" t="s">
        <v>12587</v>
      </c>
      <c r="P5566" s="31" t="str">
        <f t="shared" si="261"/>
        <v>Motien Foundation (M A Motien)</v>
      </c>
    </row>
    <row r="5567" spans="1:16" hidden="1">
      <c r="A5567" t="str">
        <f t="shared" si="259"/>
        <v>209-562</v>
      </c>
      <c r="B5567">
        <f t="shared" si="260"/>
        <v>209</v>
      </c>
      <c r="C5567">
        <v>562</v>
      </c>
      <c r="D5567" t="s">
        <v>17228</v>
      </c>
      <c r="E5567" t="s">
        <v>15961</v>
      </c>
      <c r="F5567">
        <v>15249</v>
      </c>
      <c r="G5567" t="s">
        <v>9983</v>
      </c>
      <c r="H5567">
        <v>1717446546</v>
      </c>
      <c r="I5567" t="s">
        <v>131</v>
      </c>
      <c r="J5567" t="s">
        <v>10903</v>
      </c>
      <c r="K5567" t="s">
        <v>152</v>
      </c>
      <c r="L5567" t="s">
        <v>11173</v>
      </c>
      <c r="M5567" t="s">
        <v>11173</v>
      </c>
      <c r="P5567" s="31" t="str">
        <f t="shared" si="261"/>
        <v>Motin Homoeo Hall (Dr M A Motin)</v>
      </c>
    </row>
    <row r="5568" spans="1:16" hidden="1">
      <c r="A5568" t="str">
        <f t="shared" si="259"/>
        <v>210-562</v>
      </c>
      <c r="B5568">
        <f t="shared" si="260"/>
        <v>210</v>
      </c>
      <c r="C5568">
        <v>562</v>
      </c>
      <c r="D5568" t="s">
        <v>17228</v>
      </c>
      <c r="E5568" t="s">
        <v>11284</v>
      </c>
      <c r="F5568">
        <v>15167</v>
      </c>
      <c r="G5568" t="s">
        <v>17142</v>
      </c>
      <c r="H5568">
        <v>1709901298</v>
      </c>
      <c r="I5568">
        <v>0</v>
      </c>
      <c r="J5568">
        <v>0</v>
      </c>
      <c r="K5568" t="s">
        <v>138</v>
      </c>
      <c r="L5568" t="s">
        <v>5203</v>
      </c>
      <c r="M5568" t="s">
        <v>5203</v>
      </c>
      <c r="P5568" s="31" t="str">
        <f t="shared" si="261"/>
        <v>Mpo-Abdur Rouf-Rsm-Moulvibazar (Self Stock)</v>
      </c>
    </row>
    <row r="5569" spans="1:16" hidden="1">
      <c r="A5569" t="str">
        <f t="shared" si="259"/>
        <v>211-562</v>
      </c>
      <c r="B5569">
        <f t="shared" si="260"/>
        <v>211</v>
      </c>
      <c r="C5569">
        <v>562</v>
      </c>
      <c r="D5569" t="s">
        <v>17228</v>
      </c>
      <c r="E5569" t="s">
        <v>18061</v>
      </c>
      <c r="F5569">
        <v>15711</v>
      </c>
      <c r="G5569" t="s">
        <v>18062</v>
      </c>
      <c r="H5569">
        <v>1751355555</v>
      </c>
      <c r="I5569" t="s">
        <v>131</v>
      </c>
      <c r="J5569" t="s">
        <v>2596</v>
      </c>
      <c r="K5569" t="s">
        <v>152</v>
      </c>
      <c r="L5569" t="s">
        <v>19163</v>
      </c>
      <c r="M5569" t="s">
        <v>19163</v>
      </c>
      <c r="P5569" s="31" t="str">
        <f t="shared" si="261"/>
        <v>Mukta Manik Homoeo Hall (Dr.Maruf Ali Mehedi)</v>
      </c>
    </row>
    <row r="5570" spans="1:16" hidden="1">
      <c r="A5570" t="str">
        <f t="shared" ref="A5570:A5633" si="262">B5570&amp;"-"&amp;C5570</f>
        <v>212-562</v>
      </c>
      <c r="B5570">
        <f t="shared" ref="B5570:B5633" si="263">IF(C5570=C5569,B5569+1,1)</f>
        <v>212</v>
      </c>
      <c r="C5570">
        <v>562</v>
      </c>
      <c r="D5570" t="s">
        <v>17228</v>
      </c>
      <c r="E5570" t="s">
        <v>1025</v>
      </c>
      <c r="F5570">
        <v>15279</v>
      </c>
      <c r="G5570" t="s">
        <v>1026</v>
      </c>
      <c r="H5570">
        <v>1911815150</v>
      </c>
      <c r="I5570" t="s">
        <v>131</v>
      </c>
      <c r="J5570" t="s">
        <v>172</v>
      </c>
      <c r="K5570" t="s">
        <v>133</v>
      </c>
      <c r="L5570" t="s">
        <v>1027</v>
      </c>
      <c r="M5570" t="s">
        <v>1024</v>
      </c>
      <c r="P5570" s="31" t="str">
        <f t="shared" ref="P5570:P5633" si="264">PROPER(G5570&amp;" ("&amp;E5570&amp;")")</f>
        <v>Nazat Homoeo Hall (Dr. Mohsin Saed)</v>
      </c>
    </row>
    <row r="5571" spans="1:16" hidden="1">
      <c r="A5571" t="str">
        <f t="shared" si="262"/>
        <v>213-562</v>
      </c>
      <c r="B5571">
        <f t="shared" si="263"/>
        <v>213</v>
      </c>
      <c r="C5571">
        <v>562</v>
      </c>
      <c r="D5571" t="s">
        <v>17228</v>
      </c>
      <c r="E5571" t="s">
        <v>5332</v>
      </c>
      <c r="F5571">
        <v>15131</v>
      </c>
      <c r="G5571" t="s">
        <v>5333</v>
      </c>
      <c r="H5571">
        <v>1819596949</v>
      </c>
      <c r="I5571" t="s">
        <v>131</v>
      </c>
      <c r="J5571" t="s">
        <v>274</v>
      </c>
      <c r="K5571" t="s">
        <v>152</v>
      </c>
      <c r="L5571" t="s">
        <v>5324</v>
      </c>
      <c r="M5571" t="s">
        <v>5324</v>
      </c>
      <c r="P5571" s="31" t="str">
        <f t="shared" si="264"/>
        <v>Nazrul Homoeo Hall (Dr. Nazrul Islam)</v>
      </c>
    </row>
    <row r="5572" spans="1:16" hidden="1">
      <c r="A5572" t="str">
        <f t="shared" si="262"/>
        <v>214-562</v>
      </c>
      <c r="B5572">
        <f t="shared" si="263"/>
        <v>214</v>
      </c>
      <c r="C5572">
        <v>562</v>
      </c>
      <c r="D5572" t="s">
        <v>17228</v>
      </c>
      <c r="E5572" t="s">
        <v>13768</v>
      </c>
      <c r="F5572">
        <v>15117</v>
      </c>
      <c r="G5572" t="s">
        <v>17562</v>
      </c>
      <c r="H5572">
        <v>1711020477</v>
      </c>
      <c r="I5572" t="s">
        <v>1311</v>
      </c>
      <c r="J5572" t="s">
        <v>10889</v>
      </c>
      <c r="K5572" t="s">
        <v>138</v>
      </c>
      <c r="L5572" t="s">
        <v>52</v>
      </c>
      <c r="M5572" t="s">
        <v>19164</v>
      </c>
      <c r="N5572" t="s">
        <v>17695</v>
      </c>
      <c r="P5572" s="31" t="str">
        <f t="shared" si="264"/>
        <v>Nazrul Homoeo Medicare (Dr.Kamrul Islam)</v>
      </c>
    </row>
    <row r="5573" spans="1:16" hidden="1">
      <c r="A5573" t="str">
        <f t="shared" si="262"/>
        <v>215-562</v>
      </c>
      <c r="B5573">
        <f t="shared" si="263"/>
        <v>215</v>
      </c>
      <c r="C5573">
        <v>562</v>
      </c>
      <c r="D5573" t="s">
        <v>17228</v>
      </c>
      <c r="E5573" t="s">
        <v>15956</v>
      </c>
      <c r="F5573">
        <v>15247</v>
      </c>
      <c r="G5573" t="s">
        <v>15957</v>
      </c>
      <c r="H5573">
        <v>1712454460</v>
      </c>
      <c r="I5573" t="s">
        <v>131</v>
      </c>
      <c r="J5573" t="s">
        <v>10892</v>
      </c>
      <c r="K5573" t="s">
        <v>138</v>
      </c>
      <c r="L5573" t="s">
        <v>15930</v>
      </c>
      <c r="M5573" t="s">
        <v>11173</v>
      </c>
      <c r="P5573" s="31" t="str">
        <f t="shared" si="264"/>
        <v>New Chandra Chumar Homoeo Hall (Dr Shameron Chandra Das)</v>
      </c>
    </row>
    <row r="5574" spans="1:16" hidden="1">
      <c r="A5574" t="str">
        <f t="shared" si="262"/>
        <v>216-562</v>
      </c>
      <c r="B5574">
        <f t="shared" si="263"/>
        <v>216</v>
      </c>
      <c r="C5574">
        <v>562</v>
      </c>
      <c r="D5574" t="s">
        <v>17228</v>
      </c>
      <c r="E5574" t="s">
        <v>1055</v>
      </c>
      <c r="F5574">
        <v>15320</v>
      </c>
      <c r="G5574" t="s">
        <v>1056</v>
      </c>
      <c r="H5574">
        <v>1712484460</v>
      </c>
      <c r="I5574" t="s">
        <v>131</v>
      </c>
      <c r="J5574" t="s">
        <v>397</v>
      </c>
      <c r="K5574" t="s">
        <v>133</v>
      </c>
      <c r="L5574" t="s">
        <v>1048</v>
      </c>
      <c r="M5574" t="s">
        <v>1057</v>
      </c>
      <c r="P5574" s="31" t="str">
        <f t="shared" si="264"/>
        <v>New Chandra Homoeo Hall (Dr. Smiran Chandra)</v>
      </c>
    </row>
    <row r="5575" spans="1:16" hidden="1">
      <c r="A5575" t="str">
        <f t="shared" si="262"/>
        <v>217-562</v>
      </c>
      <c r="B5575">
        <f t="shared" si="263"/>
        <v>217</v>
      </c>
      <c r="C5575">
        <v>562</v>
      </c>
      <c r="D5575" t="s">
        <v>17228</v>
      </c>
      <c r="E5575" t="s">
        <v>15931</v>
      </c>
      <c r="F5575">
        <v>15266</v>
      </c>
      <c r="G5575" t="s">
        <v>15932</v>
      </c>
      <c r="H5575">
        <v>1700688134</v>
      </c>
      <c r="I5575" t="s">
        <v>131</v>
      </c>
      <c r="J5575" t="s">
        <v>10892</v>
      </c>
      <c r="K5575" t="s">
        <v>152</v>
      </c>
      <c r="L5575" t="s">
        <v>15930</v>
      </c>
      <c r="M5575" t="s">
        <v>11173</v>
      </c>
      <c r="P5575" s="31" t="str">
        <f t="shared" si="264"/>
        <v>New Sheraje Homoeo Hall (Dr. Sheraiul Islam)</v>
      </c>
    </row>
    <row r="5576" spans="1:16" hidden="1">
      <c r="A5576" t="str">
        <f t="shared" si="262"/>
        <v>218-562</v>
      </c>
      <c r="B5576">
        <f t="shared" si="263"/>
        <v>218</v>
      </c>
      <c r="C5576">
        <v>562</v>
      </c>
      <c r="D5576" t="s">
        <v>17228</v>
      </c>
      <c r="E5576" t="s">
        <v>1177</v>
      </c>
      <c r="F5576">
        <v>15084</v>
      </c>
      <c r="G5576" t="s">
        <v>1178</v>
      </c>
      <c r="H5576">
        <v>1798827850</v>
      </c>
      <c r="I5576" t="s">
        <v>131</v>
      </c>
      <c r="J5576" t="s">
        <v>172</v>
      </c>
      <c r="K5576" t="s">
        <v>133</v>
      </c>
      <c r="L5576" t="s">
        <v>1173</v>
      </c>
      <c r="M5576" t="s">
        <v>1173</v>
      </c>
      <c r="P5576" s="31" t="str">
        <f t="shared" si="264"/>
        <v>Nimay Homoeo Hall (Dr. Amladu Vusan)</v>
      </c>
    </row>
    <row r="5577" spans="1:16" hidden="1">
      <c r="A5577" t="str">
        <f t="shared" si="262"/>
        <v>219-562</v>
      </c>
      <c r="B5577">
        <f t="shared" si="263"/>
        <v>219</v>
      </c>
      <c r="C5577">
        <v>562</v>
      </c>
      <c r="D5577" t="s">
        <v>17228</v>
      </c>
      <c r="E5577" t="s">
        <v>1158</v>
      </c>
      <c r="F5577">
        <v>15095</v>
      </c>
      <c r="G5577" t="s">
        <v>144</v>
      </c>
      <c r="H5577">
        <v>1713328632</v>
      </c>
      <c r="I5577" t="s">
        <v>131</v>
      </c>
      <c r="J5577" t="s">
        <v>132</v>
      </c>
      <c r="K5577" t="s">
        <v>152</v>
      </c>
      <c r="L5577" t="s">
        <v>1140</v>
      </c>
      <c r="M5577" t="s">
        <v>1141</v>
      </c>
      <c r="P5577" s="31" t="str">
        <f t="shared" si="264"/>
        <v>Niramoy Homoeo Hall (Dr. A.B.M Azad)</v>
      </c>
    </row>
    <row r="5578" spans="1:16" hidden="1">
      <c r="A5578" t="str">
        <f t="shared" si="262"/>
        <v>220-562</v>
      </c>
      <c r="B5578">
        <f t="shared" si="263"/>
        <v>220</v>
      </c>
      <c r="C5578">
        <v>562</v>
      </c>
      <c r="D5578" t="s">
        <v>17228</v>
      </c>
      <c r="E5578" t="s">
        <v>5253</v>
      </c>
      <c r="F5578">
        <v>15205</v>
      </c>
      <c r="G5578" t="s">
        <v>144</v>
      </c>
      <c r="H5578">
        <v>1781132526</v>
      </c>
      <c r="I5578" t="s">
        <v>131</v>
      </c>
      <c r="J5578" t="s">
        <v>172</v>
      </c>
      <c r="K5578" t="s">
        <v>138</v>
      </c>
      <c r="L5578" t="s">
        <v>5236</v>
      </c>
      <c r="M5578" t="s">
        <v>5252</v>
      </c>
      <c r="P5578" s="31" t="str">
        <f t="shared" si="264"/>
        <v>Niramoy Homoeo Hall (Dr. Mosaraf Hossain)</v>
      </c>
    </row>
    <row r="5579" spans="1:16" hidden="1">
      <c r="A5579" t="str">
        <f t="shared" si="262"/>
        <v>221-562</v>
      </c>
      <c r="B5579">
        <f t="shared" si="263"/>
        <v>221</v>
      </c>
      <c r="C5579">
        <v>562</v>
      </c>
      <c r="D5579" t="s">
        <v>17228</v>
      </c>
      <c r="E5579" t="s">
        <v>1285</v>
      </c>
      <c r="F5579">
        <v>15071</v>
      </c>
      <c r="G5579" t="s">
        <v>1286</v>
      </c>
      <c r="H5579">
        <v>1792559210</v>
      </c>
      <c r="I5579" t="s">
        <v>131</v>
      </c>
      <c r="J5579" t="s">
        <v>274</v>
      </c>
      <c r="K5579" t="s">
        <v>152</v>
      </c>
      <c r="L5579" t="s">
        <v>1140</v>
      </c>
      <c r="M5579" t="s">
        <v>1284</v>
      </c>
      <c r="N5579" t="s">
        <v>16483</v>
      </c>
      <c r="O5579" t="s">
        <v>2058</v>
      </c>
      <c r="P5579" s="31" t="str">
        <f t="shared" si="264"/>
        <v>Nirmal Homoeo Hall (Dr. N C Talukder)</v>
      </c>
    </row>
    <row r="5580" spans="1:16" hidden="1">
      <c r="A5580" t="str">
        <f t="shared" si="262"/>
        <v>222-562</v>
      </c>
      <c r="B5580">
        <f t="shared" si="263"/>
        <v>222</v>
      </c>
      <c r="C5580">
        <v>562</v>
      </c>
      <c r="D5580" t="s">
        <v>17228</v>
      </c>
      <c r="E5580" t="s">
        <v>12597</v>
      </c>
      <c r="F5580">
        <v>15219</v>
      </c>
      <c r="G5580" t="s">
        <v>12598</v>
      </c>
      <c r="H5580">
        <v>1719739646</v>
      </c>
      <c r="I5580" t="s">
        <v>131</v>
      </c>
      <c r="J5580" t="s">
        <v>132</v>
      </c>
      <c r="K5580" t="s">
        <v>152</v>
      </c>
      <c r="L5580" t="s">
        <v>12571</v>
      </c>
      <c r="M5580" t="s">
        <v>12599</v>
      </c>
      <c r="P5580" s="31" t="str">
        <f t="shared" si="264"/>
        <v>Noman Homeo Complex (Noman Talukdar)</v>
      </c>
    </row>
    <row r="5581" spans="1:16" hidden="1">
      <c r="A5581" t="str">
        <f t="shared" si="262"/>
        <v>223-562</v>
      </c>
      <c r="B5581">
        <f t="shared" si="263"/>
        <v>223</v>
      </c>
      <c r="C5581">
        <v>562</v>
      </c>
      <c r="D5581" t="s">
        <v>17228</v>
      </c>
      <c r="E5581" t="s">
        <v>1089</v>
      </c>
      <c r="F5581">
        <v>15317</v>
      </c>
      <c r="G5581" t="s">
        <v>1090</v>
      </c>
      <c r="H5581">
        <v>1719739646</v>
      </c>
      <c r="I5581" t="s">
        <v>131</v>
      </c>
      <c r="J5581" t="s">
        <v>230</v>
      </c>
      <c r="K5581" t="s">
        <v>133</v>
      </c>
      <c r="L5581" t="s">
        <v>1087</v>
      </c>
      <c r="M5581" t="s">
        <v>1091</v>
      </c>
      <c r="P5581" s="31" t="str">
        <f t="shared" si="264"/>
        <v>Noman Homoeohall (Dr. Numan Talukdar)</v>
      </c>
    </row>
    <row r="5582" spans="1:16" hidden="1">
      <c r="A5582" t="str">
        <f t="shared" si="262"/>
        <v>224-562</v>
      </c>
      <c r="B5582">
        <f t="shared" si="263"/>
        <v>224</v>
      </c>
      <c r="C5582">
        <v>562</v>
      </c>
      <c r="D5582" t="s">
        <v>17228</v>
      </c>
      <c r="E5582" t="s">
        <v>5290</v>
      </c>
      <c r="F5582">
        <v>15202</v>
      </c>
      <c r="G5582" t="s">
        <v>5291</v>
      </c>
      <c r="H5582">
        <v>1715073991</v>
      </c>
      <c r="I5582" t="s">
        <v>326</v>
      </c>
      <c r="J5582" t="s">
        <v>397</v>
      </c>
      <c r="K5582" t="s">
        <v>133</v>
      </c>
      <c r="L5582" t="s">
        <v>5285</v>
      </c>
      <c r="M5582" t="s">
        <v>5285</v>
      </c>
      <c r="P5582" s="31" t="str">
        <f t="shared" si="264"/>
        <v>Nora Pharmacy (Dr. Saleh)</v>
      </c>
    </row>
    <row r="5583" spans="1:16" hidden="1">
      <c r="A5583" t="str">
        <f t="shared" si="262"/>
        <v>225-562</v>
      </c>
      <c r="B5583">
        <f t="shared" si="263"/>
        <v>225</v>
      </c>
      <c r="C5583">
        <v>562</v>
      </c>
      <c r="D5583" t="s">
        <v>17228</v>
      </c>
      <c r="E5583" t="s">
        <v>1159</v>
      </c>
      <c r="F5583">
        <v>15087</v>
      </c>
      <c r="G5583" t="s">
        <v>1160</v>
      </c>
      <c r="H5583">
        <v>1718439997</v>
      </c>
      <c r="I5583" t="s">
        <v>131</v>
      </c>
      <c r="J5583" t="s">
        <v>132</v>
      </c>
      <c r="K5583" t="s">
        <v>133</v>
      </c>
      <c r="L5583" t="s">
        <v>1140</v>
      </c>
      <c r="M5583" t="s">
        <v>1161</v>
      </c>
      <c r="P5583" s="31" t="str">
        <f t="shared" si="264"/>
        <v>Novojog Homoeo (Dr. Risy Kanti)</v>
      </c>
    </row>
    <row r="5584" spans="1:16" hidden="1">
      <c r="A5584" t="str">
        <f t="shared" si="262"/>
        <v>226-562</v>
      </c>
      <c r="B5584">
        <f t="shared" si="263"/>
        <v>226</v>
      </c>
      <c r="C5584">
        <v>562</v>
      </c>
      <c r="D5584" t="s">
        <v>17228</v>
      </c>
      <c r="E5584" t="s">
        <v>1092</v>
      </c>
      <c r="F5584">
        <v>15316</v>
      </c>
      <c r="G5584" t="s">
        <v>768</v>
      </c>
      <c r="H5584">
        <v>1743848920</v>
      </c>
      <c r="I5584" t="s">
        <v>988</v>
      </c>
      <c r="J5584" t="s">
        <v>230</v>
      </c>
      <c r="K5584" t="s">
        <v>152</v>
      </c>
      <c r="L5584" t="s">
        <v>1087</v>
      </c>
      <c r="M5584" t="s">
        <v>1093</v>
      </c>
      <c r="P5584" s="31" t="str">
        <f t="shared" si="264"/>
        <v>Noyan Homoeo Hall (Dr. Jalal Uddin)</v>
      </c>
    </row>
    <row r="5585" spans="1:16" hidden="1">
      <c r="A5585" t="str">
        <f t="shared" si="262"/>
        <v>227-562</v>
      </c>
      <c r="B5585">
        <f t="shared" si="263"/>
        <v>227</v>
      </c>
      <c r="C5585">
        <v>562</v>
      </c>
      <c r="D5585" t="s">
        <v>17228</v>
      </c>
      <c r="E5585" t="s">
        <v>12621</v>
      </c>
      <c r="F5585">
        <v>15226</v>
      </c>
      <c r="G5585" t="s">
        <v>12622</v>
      </c>
      <c r="H5585">
        <v>1726744846</v>
      </c>
      <c r="I5585" t="s">
        <v>131</v>
      </c>
      <c r="J5585" t="s">
        <v>12623</v>
      </c>
      <c r="K5585" t="s">
        <v>1315</v>
      </c>
      <c r="L5585" t="s">
        <v>12624</v>
      </c>
      <c r="M5585" t="s">
        <v>12625</v>
      </c>
      <c r="P5585" s="31" t="str">
        <f t="shared" si="264"/>
        <v>Olim Homeo Hall (Dr. Abdul Olim)</v>
      </c>
    </row>
    <row r="5586" spans="1:16" hidden="1">
      <c r="A5586" t="str">
        <f t="shared" si="262"/>
        <v>228-562</v>
      </c>
      <c r="B5586">
        <f t="shared" si="263"/>
        <v>228</v>
      </c>
      <c r="C5586">
        <v>562</v>
      </c>
      <c r="D5586" t="s">
        <v>17228</v>
      </c>
      <c r="E5586" t="s">
        <v>17748</v>
      </c>
      <c r="F5586">
        <v>15383</v>
      </c>
      <c r="G5586" t="s">
        <v>17749</v>
      </c>
      <c r="H5586">
        <v>1715582122</v>
      </c>
      <c r="I5586" t="s">
        <v>131</v>
      </c>
      <c r="J5586" t="s">
        <v>2596</v>
      </c>
      <c r="K5586" t="s">
        <v>152</v>
      </c>
      <c r="L5586" t="s">
        <v>5203</v>
      </c>
      <c r="M5586" t="s">
        <v>19165</v>
      </c>
      <c r="P5586" s="31" t="str">
        <f t="shared" si="264"/>
        <v>Oshine Homoeo Hall (Dr.Bipol Das)</v>
      </c>
    </row>
    <row r="5587" spans="1:16" hidden="1">
      <c r="A5587" t="str">
        <f t="shared" si="262"/>
        <v>229-562</v>
      </c>
      <c r="B5587">
        <f t="shared" si="263"/>
        <v>229</v>
      </c>
      <c r="C5587">
        <v>562</v>
      </c>
      <c r="D5587" t="s">
        <v>17228</v>
      </c>
      <c r="E5587" t="s">
        <v>1114</v>
      </c>
      <c r="F5587">
        <v>15315</v>
      </c>
      <c r="G5587" t="s">
        <v>1115</v>
      </c>
      <c r="H5587">
        <v>1723696900</v>
      </c>
      <c r="I5587" t="s">
        <v>131</v>
      </c>
      <c r="J5587" t="s">
        <v>274</v>
      </c>
      <c r="K5587" t="s">
        <v>152</v>
      </c>
      <c r="L5587" t="s">
        <v>1116</v>
      </c>
      <c r="M5587" t="s">
        <v>762</v>
      </c>
      <c r="P5587" s="31" t="str">
        <f t="shared" si="264"/>
        <v>Pandey Homoeo Hall (Dr. Gautam Pandey)</v>
      </c>
    </row>
    <row r="5588" spans="1:16" hidden="1">
      <c r="A5588" t="str">
        <f t="shared" si="262"/>
        <v>230-562</v>
      </c>
      <c r="B5588">
        <f t="shared" si="263"/>
        <v>230</v>
      </c>
      <c r="C5588">
        <v>562</v>
      </c>
      <c r="D5588" t="s">
        <v>17228</v>
      </c>
      <c r="E5588" t="s">
        <v>5349</v>
      </c>
      <c r="F5588">
        <v>15163</v>
      </c>
      <c r="G5588" t="s">
        <v>5350</v>
      </c>
      <c r="H5588">
        <v>1722169628</v>
      </c>
      <c r="I5588" t="s">
        <v>131</v>
      </c>
      <c r="J5588" t="s">
        <v>274</v>
      </c>
      <c r="K5588" t="s">
        <v>152</v>
      </c>
      <c r="L5588" t="s">
        <v>5339</v>
      </c>
      <c r="M5588" t="s">
        <v>5344</v>
      </c>
      <c r="P5588" s="31" t="str">
        <f t="shared" si="264"/>
        <v>Pankaj Homeo Hall (Dr. Prabash Chondra Dab)</v>
      </c>
    </row>
    <row r="5589" spans="1:16" hidden="1">
      <c r="A5589" t="str">
        <f t="shared" si="262"/>
        <v>231-562</v>
      </c>
      <c r="B5589">
        <f t="shared" si="263"/>
        <v>231</v>
      </c>
      <c r="C5589">
        <v>562</v>
      </c>
      <c r="D5589" t="s">
        <v>17228</v>
      </c>
      <c r="E5589" t="s">
        <v>11712</v>
      </c>
      <c r="F5589">
        <v>14258</v>
      </c>
      <c r="G5589" t="s">
        <v>3401</v>
      </c>
      <c r="H5589">
        <v>1742981026</v>
      </c>
      <c r="I5589" t="s">
        <v>131</v>
      </c>
      <c r="J5589" t="s">
        <v>2596</v>
      </c>
      <c r="K5589" t="s">
        <v>152</v>
      </c>
      <c r="L5589" t="s">
        <v>11446</v>
      </c>
      <c r="M5589" t="s">
        <v>19166</v>
      </c>
      <c r="N5589" t="s">
        <v>17691</v>
      </c>
      <c r="O5589" t="s">
        <v>17653</v>
      </c>
      <c r="P5589" s="31" t="str">
        <f t="shared" si="264"/>
        <v>Poly Homoeo Hall (Dr.Nazrul Islam)</v>
      </c>
    </row>
    <row r="5590" spans="1:16" hidden="1">
      <c r="A5590" t="str">
        <f t="shared" si="262"/>
        <v>232-562</v>
      </c>
      <c r="B5590">
        <f t="shared" si="263"/>
        <v>232</v>
      </c>
      <c r="C5590">
        <v>562</v>
      </c>
      <c r="D5590" t="s">
        <v>17228</v>
      </c>
      <c r="E5590" t="s">
        <v>18071</v>
      </c>
      <c r="F5590">
        <v>15719</v>
      </c>
      <c r="G5590" t="s">
        <v>18072</v>
      </c>
      <c r="H5590">
        <v>1712158027</v>
      </c>
      <c r="I5590" t="s">
        <v>131</v>
      </c>
      <c r="K5590" t="s">
        <v>152</v>
      </c>
      <c r="L5590" t="s">
        <v>18073</v>
      </c>
      <c r="M5590" t="s">
        <v>19167</v>
      </c>
      <c r="N5590" t="s">
        <v>17692</v>
      </c>
      <c r="P5590" s="31" t="str">
        <f t="shared" si="264"/>
        <v>Porimol Shib (Dr.Porimol Shib)</v>
      </c>
    </row>
    <row r="5591" spans="1:16" hidden="1">
      <c r="A5591" t="str">
        <f t="shared" si="262"/>
        <v>233-562</v>
      </c>
      <c r="B5591">
        <f t="shared" si="263"/>
        <v>233</v>
      </c>
      <c r="C5591">
        <v>562</v>
      </c>
      <c r="D5591" t="s">
        <v>17228</v>
      </c>
      <c r="E5591" t="s">
        <v>5215</v>
      </c>
      <c r="F5591">
        <v>15187</v>
      </c>
      <c r="G5591" t="s">
        <v>5216</v>
      </c>
      <c r="H5591">
        <v>1727116144</v>
      </c>
      <c r="I5591" t="s">
        <v>381</v>
      </c>
      <c r="J5591" t="s">
        <v>132</v>
      </c>
      <c r="K5591" t="s">
        <v>152</v>
      </c>
      <c r="L5591" t="s">
        <v>5217</v>
      </c>
      <c r="M5591" t="s">
        <v>5217</v>
      </c>
      <c r="P5591" s="31" t="str">
        <f t="shared" si="264"/>
        <v>Pornima Homoeo Hall (Dr. J K Vatta Charja)</v>
      </c>
    </row>
    <row r="5592" spans="1:16" hidden="1">
      <c r="A5592" t="str">
        <f t="shared" si="262"/>
        <v>234-562</v>
      </c>
      <c r="B5592">
        <f t="shared" si="263"/>
        <v>234</v>
      </c>
      <c r="C5592">
        <v>562</v>
      </c>
      <c r="D5592" t="s">
        <v>17228</v>
      </c>
      <c r="E5592" t="s">
        <v>5245</v>
      </c>
      <c r="F5592">
        <v>15179</v>
      </c>
      <c r="G5592" t="s">
        <v>5246</v>
      </c>
      <c r="H5592">
        <v>1712380663</v>
      </c>
      <c r="I5592" t="s">
        <v>131</v>
      </c>
      <c r="J5592" t="s">
        <v>172</v>
      </c>
      <c r="K5592" t="s">
        <v>138</v>
      </c>
      <c r="L5592" t="s">
        <v>5236</v>
      </c>
      <c r="M5592" t="s">
        <v>5242</v>
      </c>
      <c r="P5592" s="31" t="str">
        <f t="shared" si="264"/>
        <v>Pram Ananda Homoeo Hall (Dr. Pizus Kanti)</v>
      </c>
    </row>
    <row r="5593" spans="1:16" hidden="1">
      <c r="A5593" t="str">
        <f t="shared" si="262"/>
        <v>235-562</v>
      </c>
      <c r="B5593">
        <f t="shared" si="263"/>
        <v>235</v>
      </c>
      <c r="C5593">
        <v>562</v>
      </c>
      <c r="D5593" t="s">
        <v>17228</v>
      </c>
      <c r="E5593" t="s">
        <v>1153</v>
      </c>
      <c r="F5593">
        <v>15093</v>
      </c>
      <c r="G5593" t="s">
        <v>1154</v>
      </c>
      <c r="H5593">
        <v>1720630677</v>
      </c>
      <c r="I5593" t="s">
        <v>131</v>
      </c>
      <c r="J5593" t="s">
        <v>132</v>
      </c>
      <c r="K5593" t="s">
        <v>152</v>
      </c>
      <c r="L5593" t="s">
        <v>1140</v>
      </c>
      <c r="M5593" t="s">
        <v>1152</v>
      </c>
      <c r="P5593" s="31" t="str">
        <f t="shared" si="264"/>
        <v>Prime Homoeo Hall (Dr. Ranagit Kumar Roy)</v>
      </c>
    </row>
    <row r="5594" spans="1:16" hidden="1">
      <c r="A5594" t="str">
        <f t="shared" si="262"/>
        <v>236-562</v>
      </c>
      <c r="B5594">
        <f t="shared" si="263"/>
        <v>236</v>
      </c>
      <c r="C5594">
        <v>562</v>
      </c>
      <c r="D5594" t="s">
        <v>17228</v>
      </c>
      <c r="E5594" t="s">
        <v>5305</v>
      </c>
      <c r="F5594">
        <v>15140</v>
      </c>
      <c r="G5594" t="s">
        <v>5306</v>
      </c>
      <c r="H5594">
        <v>1722462923</v>
      </c>
      <c r="I5594" t="s">
        <v>381</v>
      </c>
      <c r="J5594" t="s">
        <v>230</v>
      </c>
      <c r="K5594" t="s">
        <v>133</v>
      </c>
      <c r="L5594" t="s">
        <v>5298</v>
      </c>
      <c r="M5594" t="s">
        <v>5304</v>
      </c>
      <c r="P5594" s="31" t="str">
        <f t="shared" si="264"/>
        <v>Priom Homoeo Hall (Dr. Pintu Das)</v>
      </c>
    </row>
    <row r="5595" spans="1:16" hidden="1">
      <c r="A5595" t="str">
        <f t="shared" si="262"/>
        <v>237-562</v>
      </c>
      <c r="B5595">
        <f t="shared" si="263"/>
        <v>237</v>
      </c>
      <c r="C5595">
        <v>562</v>
      </c>
      <c r="D5595" t="s">
        <v>17228</v>
      </c>
      <c r="E5595" t="s">
        <v>1225</v>
      </c>
      <c r="F5595">
        <v>15104</v>
      </c>
      <c r="G5595" t="s">
        <v>1226</v>
      </c>
      <c r="H5595">
        <v>1726014457</v>
      </c>
      <c r="I5595" t="s">
        <v>131</v>
      </c>
      <c r="J5595" t="s">
        <v>397</v>
      </c>
      <c r="K5595" t="s">
        <v>152</v>
      </c>
      <c r="L5595" t="s">
        <v>1224</v>
      </c>
      <c r="M5595" t="s">
        <v>1224</v>
      </c>
      <c r="P5595" s="31" t="str">
        <f t="shared" si="264"/>
        <v>Prity Homoeo Hall (Dr. Dipak Chakbarti)</v>
      </c>
    </row>
    <row r="5596" spans="1:16" hidden="1">
      <c r="A5596" t="str">
        <f t="shared" si="262"/>
        <v>238-562</v>
      </c>
      <c r="B5596">
        <f t="shared" si="263"/>
        <v>238</v>
      </c>
      <c r="C5596">
        <v>562</v>
      </c>
      <c r="D5596" t="s">
        <v>17228</v>
      </c>
      <c r="E5596" t="s">
        <v>11433</v>
      </c>
      <c r="F5596">
        <v>14260</v>
      </c>
      <c r="G5596" t="s">
        <v>5171</v>
      </c>
      <c r="H5596">
        <v>1767936301</v>
      </c>
      <c r="I5596" t="s">
        <v>131</v>
      </c>
      <c r="J5596" t="s">
        <v>397</v>
      </c>
      <c r="K5596" t="s">
        <v>152</v>
      </c>
      <c r="L5596" t="s">
        <v>5172</v>
      </c>
      <c r="M5596" t="s">
        <v>5173</v>
      </c>
      <c r="P5596" s="31" t="str">
        <f t="shared" si="264"/>
        <v>Profullo Homoeo Hall (Proshondo Pal)</v>
      </c>
    </row>
    <row r="5597" spans="1:16" hidden="1">
      <c r="A5597" t="str">
        <f t="shared" si="262"/>
        <v>239-562</v>
      </c>
      <c r="B5597">
        <f t="shared" si="263"/>
        <v>239</v>
      </c>
      <c r="C5597">
        <v>562</v>
      </c>
      <c r="D5597" t="s">
        <v>17228</v>
      </c>
      <c r="E5597" t="s">
        <v>980</v>
      </c>
      <c r="F5597">
        <v>15292</v>
      </c>
      <c r="G5597" t="s">
        <v>981</v>
      </c>
      <c r="H5597">
        <v>1704581652</v>
      </c>
      <c r="I5597" t="s">
        <v>131</v>
      </c>
      <c r="J5597" t="s">
        <v>132</v>
      </c>
      <c r="K5597" t="s">
        <v>138</v>
      </c>
      <c r="L5597" t="s">
        <v>972</v>
      </c>
      <c r="M5597" t="s">
        <v>982</v>
      </c>
      <c r="P5597" s="31" t="str">
        <f t="shared" si="264"/>
        <v>Progoti Homoeo Hall (Dr. Chitta Ranjan)</v>
      </c>
    </row>
    <row r="5598" spans="1:16" hidden="1">
      <c r="A5598" t="str">
        <f t="shared" si="262"/>
        <v>240-562</v>
      </c>
      <c r="B5598">
        <f t="shared" si="263"/>
        <v>240</v>
      </c>
      <c r="C5598">
        <v>562</v>
      </c>
      <c r="D5598" t="s">
        <v>17228</v>
      </c>
      <c r="E5598" t="s">
        <v>1299</v>
      </c>
      <c r="F5598">
        <v>15066</v>
      </c>
      <c r="G5598" t="s">
        <v>1300</v>
      </c>
      <c r="H5598">
        <v>1720824923</v>
      </c>
      <c r="I5598" t="s">
        <v>131</v>
      </c>
      <c r="J5598" t="s">
        <v>274</v>
      </c>
      <c r="K5598" t="s">
        <v>133</v>
      </c>
      <c r="L5598" t="s">
        <v>1140</v>
      </c>
      <c r="M5598" t="s">
        <v>1297</v>
      </c>
      <c r="P5598" s="31" t="str">
        <f t="shared" si="264"/>
        <v>Proma Homoeo Hall (Dr. Kripas Kumar)</v>
      </c>
    </row>
    <row r="5599" spans="1:16" hidden="1">
      <c r="A5599" t="str">
        <f t="shared" si="262"/>
        <v>241-562</v>
      </c>
      <c r="B5599">
        <f t="shared" si="263"/>
        <v>241</v>
      </c>
      <c r="C5599">
        <v>562</v>
      </c>
      <c r="D5599" t="s">
        <v>17228</v>
      </c>
      <c r="E5599" t="s">
        <v>5240</v>
      </c>
      <c r="F5599">
        <v>15177</v>
      </c>
      <c r="G5599" t="s">
        <v>5241</v>
      </c>
      <c r="H5599">
        <v>1775483476</v>
      </c>
      <c r="I5599" t="s">
        <v>131</v>
      </c>
      <c r="J5599" t="s">
        <v>172</v>
      </c>
      <c r="K5599" t="s">
        <v>138</v>
      </c>
      <c r="L5599" t="s">
        <v>5236</v>
      </c>
      <c r="M5599" t="s">
        <v>5242</v>
      </c>
      <c r="P5599" s="31" t="str">
        <f t="shared" si="264"/>
        <v>Protiva Homoeo Hall (Dr. Sunil Deb Nath)</v>
      </c>
    </row>
    <row r="5600" spans="1:16" hidden="1">
      <c r="A5600" t="str">
        <f t="shared" si="262"/>
        <v>242-562</v>
      </c>
      <c r="B5600">
        <f t="shared" si="263"/>
        <v>242</v>
      </c>
      <c r="C5600">
        <v>562</v>
      </c>
      <c r="D5600" t="s">
        <v>17228</v>
      </c>
      <c r="E5600" t="s">
        <v>1036</v>
      </c>
      <c r="F5600">
        <v>15284</v>
      </c>
      <c r="G5600" t="s">
        <v>1037</v>
      </c>
      <c r="H5600">
        <v>1710457772</v>
      </c>
      <c r="I5600" t="s">
        <v>1038</v>
      </c>
      <c r="J5600" t="s">
        <v>172</v>
      </c>
      <c r="K5600" t="s">
        <v>152</v>
      </c>
      <c r="L5600" t="s">
        <v>972</v>
      </c>
      <c r="M5600" t="s">
        <v>1035</v>
      </c>
      <c r="N5600" t="s">
        <v>57</v>
      </c>
      <c r="P5600" s="31" t="str">
        <f t="shared" si="264"/>
        <v>Purna Pharmacy (Dr. Dipas Kumar)</v>
      </c>
    </row>
    <row r="5601" spans="1:16" hidden="1">
      <c r="A5601" t="str">
        <f t="shared" si="262"/>
        <v>243-562</v>
      </c>
      <c r="B5601">
        <f t="shared" si="263"/>
        <v>243</v>
      </c>
      <c r="C5601">
        <v>562</v>
      </c>
      <c r="D5601" t="s">
        <v>17228</v>
      </c>
      <c r="E5601" t="s">
        <v>15933</v>
      </c>
      <c r="F5601">
        <v>15267</v>
      </c>
      <c r="G5601" t="s">
        <v>15934</v>
      </c>
      <c r="H5601">
        <v>1719774949</v>
      </c>
      <c r="I5601" t="s">
        <v>131</v>
      </c>
      <c r="J5601" t="s">
        <v>11352</v>
      </c>
      <c r="K5601" t="s">
        <v>138</v>
      </c>
      <c r="L5601" t="s">
        <v>756</v>
      </c>
      <c r="M5601" t="s">
        <v>11173</v>
      </c>
      <c r="P5601" s="31" t="str">
        <f t="shared" si="264"/>
        <v>Purna Shoshe Homoeo Hall (Dr .Shancho Shechor Deb)</v>
      </c>
    </row>
    <row r="5602" spans="1:16" hidden="1">
      <c r="A5602" t="str">
        <f t="shared" si="262"/>
        <v>244-562</v>
      </c>
      <c r="B5602">
        <f t="shared" si="263"/>
        <v>244</v>
      </c>
      <c r="C5602">
        <v>562</v>
      </c>
      <c r="D5602" t="s">
        <v>17228</v>
      </c>
      <c r="E5602" t="s">
        <v>5342</v>
      </c>
      <c r="F5602">
        <v>15160</v>
      </c>
      <c r="G5602" t="s">
        <v>5343</v>
      </c>
      <c r="H5602">
        <v>1714705821</v>
      </c>
      <c r="I5602" t="s">
        <v>131</v>
      </c>
      <c r="J5602" t="s">
        <v>274</v>
      </c>
      <c r="K5602" t="s">
        <v>133</v>
      </c>
      <c r="L5602" t="s">
        <v>5339</v>
      </c>
      <c r="M5602" t="s">
        <v>5344</v>
      </c>
      <c r="P5602" s="31" t="str">
        <f t="shared" si="264"/>
        <v>Rada Gobinda Ho Hall (Dr. Apurba Chandra Das)</v>
      </c>
    </row>
    <row r="5603" spans="1:16" hidden="1">
      <c r="A5603" t="str">
        <f t="shared" si="262"/>
        <v>245-562</v>
      </c>
      <c r="B5603">
        <f t="shared" si="263"/>
        <v>245</v>
      </c>
      <c r="C5603">
        <v>562</v>
      </c>
      <c r="D5603" t="s">
        <v>17228</v>
      </c>
      <c r="E5603" t="s">
        <v>5212</v>
      </c>
      <c r="F5603">
        <v>15186</v>
      </c>
      <c r="G5603" t="s">
        <v>5213</v>
      </c>
      <c r="H5603">
        <v>1750104954</v>
      </c>
      <c r="I5603" t="s">
        <v>131</v>
      </c>
      <c r="J5603" t="s">
        <v>132</v>
      </c>
      <c r="K5603" t="s">
        <v>138</v>
      </c>
      <c r="L5603" t="s">
        <v>5203</v>
      </c>
      <c r="M5603" t="s">
        <v>5214</v>
      </c>
      <c r="P5603" s="31" t="str">
        <f t="shared" si="264"/>
        <v>Radarani Homoeo Hall (Dr. Dijandra Lal)</v>
      </c>
    </row>
    <row r="5604" spans="1:16" hidden="1">
      <c r="A5604" t="str">
        <f t="shared" si="262"/>
        <v>246-562</v>
      </c>
      <c r="B5604">
        <f t="shared" si="263"/>
        <v>246</v>
      </c>
      <c r="C5604">
        <v>562</v>
      </c>
      <c r="D5604" t="s">
        <v>17228</v>
      </c>
      <c r="E5604" t="s">
        <v>15924</v>
      </c>
      <c r="F5604">
        <v>15263</v>
      </c>
      <c r="G5604" t="s">
        <v>15925</v>
      </c>
      <c r="H5604">
        <v>1813582518</v>
      </c>
      <c r="I5604" t="s">
        <v>131</v>
      </c>
      <c r="J5604" t="s">
        <v>10903</v>
      </c>
      <c r="K5604" t="s">
        <v>1315</v>
      </c>
      <c r="L5604" t="s">
        <v>12616</v>
      </c>
      <c r="M5604" t="s">
        <v>11173</v>
      </c>
      <c r="P5604" s="31" t="str">
        <f t="shared" si="264"/>
        <v>Rafe Homoeo Hall (Dr. Ahmad Ali)</v>
      </c>
    </row>
    <row r="5605" spans="1:16" hidden="1">
      <c r="A5605" t="str">
        <f t="shared" si="262"/>
        <v>247-562</v>
      </c>
      <c r="B5605">
        <f t="shared" si="263"/>
        <v>247</v>
      </c>
      <c r="C5605">
        <v>562</v>
      </c>
      <c r="D5605" t="s">
        <v>17228</v>
      </c>
      <c r="E5605" t="s">
        <v>990</v>
      </c>
      <c r="F5605">
        <v>15295</v>
      </c>
      <c r="G5605" t="s">
        <v>991</v>
      </c>
      <c r="H5605">
        <v>1743270476</v>
      </c>
      <c r="I5605" t="s">
        <v>131</v>
      </c>
      <c r="J5605" t="s">
        <v>132</v>
      </c>
      <c r="K5605" t="s">
        <v>138</v>
      </c>
      <c r="L5605" t="s">
        <v>972</v>
      </c>
      <c r="M5605" t="s">
        <v>989</v>
      </c>
      <c r="P5605" s="31" t="str">
        <f t="shared" si="264"/>
        <v>Rahul Homoeo Hall (Dr. Ramandra Narayan)</v>
      </c>
    </row>
    <row r="5606" spans="1:16" hidden="1">
      <c r="A5606" t="str">
        <f t="shared" si="262"/>
        <v>248-562</v>
      </c>
      <c r="B5606">
        <f t="shared" si="263"/>
        <v>248</v>
      </c>
      <c r="C5606">
        <v>562</v>
      </c>
      <c r="D5606" t="s">
        <v>17228</v>
      </c>
      <c r="E5606" t="s">
        <v>1102</v>
      </c>
      <c r="F5606">
        <v>15308</v>
      </c>
      <c r="G5606" t="s">
        <v>991</v>
      </c>
      <c r="H5606">
        <v>1719265892</v>
      </c>
      <c r="I5606" t="s">
        <v>131</v>
      </c>
      <c r="J5606" t="s">
        <v>230</v>
      </c>
      <c r="K5606" t="s">
        <v>133</v>
      </c>
      <c r="L5606" t="s">
        <v>1087</v>
      </c>
      <c r="M5606" t="s">
        <v>756</v>
      </c>
      <c r="P5606" s="31" t="str">
        <f t="shared" si="264"/>
        <v>Rahul Homoeo Hall (Dr. Vanulal Dar)</v>
      </c>
    </row>
    <row r="5607" spans="1:16" hidden="1">
      <c r="A5607" t="str">
        <f t="shared" si="262"/>
        <v>249-562</v>
      </c>
      <c r="B5607">
        <f t="shared" si="263"/>
        <v>249</v>
      </c>
      <c r="C5607">
        <v>562</v>
      </c>
      <c r="D5607" t="s">
        <v>17228</v>
      </c>
      <c r="E5607" t="s">
        <v>5330</v>
      </c>
      <c r="F5607">
        <v>15130</v>
      </c>
      <c r="G5607" t="s">
        <v>5331</v>
      </c>
      <c r="H5607">
        <v>1819820035</v>
      </c>
      <c r="I5607" t="s">
        <v>418</v>
      </c>
      <c r="J5607" t="s">
        <v>274</v>
      </c>
      <c r="K5607" t="s">
        <v>152</v>
      </c>
      <c r="L5607" t="s">
        <v>5324</v>
      </c>
      <c r="M5607" t="s">
        <v>5324</v>
      </c>
      <c r="P5607" s="31" t="str">
        <f t="shared" si="264"/>
        <v>Ranga Moye Homoeo Hall (Dr. Polak Mohanto)</v>
      </c>
    </row>
    <row r="5608" spans="1:16" hidden="1">
      <c r="A5608" t="str">
        <f t="shared" si="262"/>
        <v>250-562</v>
      </c>
      <c r="B5608">
        <f t="shared" si="263"/>
        <v>250</v>
      </c>
      <c r="C5608">
        <v>562</v>
      </c>
      <c r="D5608" t="s">
        <v>17228</v>
      </c>
      <c r="E5608" t="s">
        <v>986</v>
      </c>
      <c r="F5608">
        <v>15294</v>
      </c>
      <c r="G5608" t="s">
        <v>987</v>
      </c>
      <c r="H5608">
        <v>1726005519</v>
      </c>
      <c r="I5608" t="s">
        <v>988</v>
      </c>
      <c r="J5608" t="s">
        <v>132</v>
      </c>
      <c r="K5608" t="s">
        <v>133</v>
      </c>
      <c r="L5608" t="s">
        <v>972</v>
      </c>
      <c r="M5608" t="s">
        <v>989</v>
      </c>
      <c r="P5608" s="31" t="str">
        <f t="shared" si="264"/>
        <v>Rekha Homoeo Hall (Dr. Bikas Das)</v>
      </c>
    </row>
    <row r="5609" spans="1:16" hidden="1">
      <c r="A5609" t="str">
        <f t="shared" si="262"/>
        <v>251-562</v>
      </c>
      <c r="B5609">
        <f t="shared" si="263"/>
        <v>251</v>
      </c>
      <c r="C5609">
        <v>562</v>
      </c>
      <c r="D5609" t="s">
        <v>17228</v>
      </c>
      <c r="E5609" t="s">
        <v>2107</v>
      </c>
      <c r="F5609">
        <v>15210</v>
      </c>
      <c r="G5609" t="s">
        <v>4205</v>
      </c>
      <c r="H5609">
        <v>1715934747</v>
      </c>
      <c r="I5609" t="s">
        <v>131</v>
      </c>
      <c r="J5609" t="s">
        <v>172</v>
      </c>
      <c r="K5609" t="s">
        <v>152</v>
      </c>
      <c r="L5609" t="s">
        <v>5258</v>
      </c>
      <c r="M5609" t="s">
        <v>2859</v>
      </c>
      <c r="P5609" s="31" t="str">
        <f t="shared" si="264"/>
        <v>Ridoy Homoeo Hall (Dr. Jasim)</v>
      </c>
    </row>
    <row r="5610" spans="1:16" hidden="1">
      <c r="A5610" t="str">
        <f t="shared" si="262"/>
        <v>252-562</v>
      </c>
      <c r="B5610">
        <f t="shared" si="263"/>
        <v>252</v>
      </c>
      <c r="C5610">
        <v>562</v>
      </c>
      <c r="D5610" t="s">
        <v>17228</v>
      </c>
      <c r="E5610" t="s">
        <v>18608</v>
      </c>
      <c r="F5610">
        <v>15270</v>
      </c>
      <c r="G5610" t="s">
        <v>15940</v>
      </c>
      <c r="H5610">
        <v>1718529997</v>
      </c>
      <c r="I5610" t="s">
        <v>1044</v>
      </c>
      <c r="J5610" t="s">
        <v>10892</v>
      </c>
      <c r="K5610" t="s">
        <v>138</v>
      </c>
      <c r="L5610" t="s">
        <v>15930</v>
      </c>
      <c r="M5610" t="s">
        <v>11173</v>
      </c>
      <c r="P5610" s="31" t="str">
        <f t="shared" si="264"/>
        <v>S Am Medical Hall (Dr Khali Podo Ascharjo)</v>
      </c>
    </row>
    <row r="5611" spans="1:16" hidden="1">
      <c r="A5611" t="str">
        <f t="shared" si="262"/>
        <v>253-562</v>
      </c>
      <c r="B5611">
        <f t="shared" si="263"/>
        <v>253</v>
      </c>
      <c r="C5611">
        <v>562</v>
      </c>
      <c r="D5611" t="s">
        <v>17228</v>
      </c>
      <c r="E5611" t="s">
        <v>1293</v>
      </c>
      <c r="F5611">
        <v>15074</v>
      </c>
      <c r="G5611" t="s">
        <v>1294</v>
      </c>
      <c r="H5611">
        <v>1718979807</v>
      </c>
      <c r="I5611" t="s">
        <v>131</v>
      </c>
      <c r="J5611" t="s">
        <v>274</v>
      </c>
      <c r="K5611" t="s">
        <v>152</v>
      </c>
      <c r="L5611" t="s">
        <v>1140</v>
      </c>
      <c r="M5611" t="s">
        <v>1295</v>
      </c>
      <c r="P5611" s="31" t="str">
        <f t="shared" si="264"/>
        <v>Sadesh Homoeo Hall (Dr. Sibani Acharje)</v>
      </c>
    </row>
    <row r="5612" spans="1:16" hidden="1">
      <c r="A5612" t="str">
        <f t="shared" si="262"/>
        <v>254-562</v>
      </c>
      <c r="B5612">
        <f t="shared" si="263"/>
        <v>254</v>
      </c>
      <c r="C5612">
        <v>562</v>
      </c>
      <c r="D5612" t="s">
        <v>17228</v>
      </c>
      <c r="E5612" t="s">
        <v>1079</v>
      </c>
      <c r="F5612">
        <v>15329</v>
      </c>
      <c r="G5612" t="s">
        <v>1080</v>
      </c>
      <c r="H5612">
        <v>1715310385</v>
      </c>
      <c r="I5612" t="s">
        <v>131</v>
      </c>
      <c r="J5612" t="s">
        <v>397</v>
      </c>
      <c r="K5612" t="s">
        <v>138</v>
      </c>
      <c r="L5612" t="s">
        <v>972</v>
      </c>
      <c r="M5612" t="s">
        <v>1081</v>
      </c>
      <c r="P5612" s="31" t="str">
        <f t="shared" si="264"/>
        <v>Sadi Homoeo Hall (Dr. Ramzan Ali)</v>
      </c>
    </row>
    <row r="5613" spans="1:16" hidden="1">
      <c r="A5613" t="str">
        <f t="shared" si="262"/>
        <v>255-562</v>
      </c>
      <c r="B5613">
        <f t="shared" si="263"/>
        <v>255</v>
      </c>
      <c r="C5613">
        <v>562</v>
      </c>
      <c r="D5613" t="s">
        <v>17228</v>
      </c>
      <c r="E5613" t="s">
        <v>18058</v>
      </c>
      <c r="F5613">
        <v>15571</v>
      </c>
      <c r="G5613" t="s">
        <v>18059</v>
      </c>
      <c r="H5613">
        <v>1715310385</v>
      </c>
      <c r="I5613" t="s">
        <v>131</v>
      </c>
      <c r="J5613" t="s">
        <v>2596</v>
      </c>
      <c r="K5613" t="s">
        <v>152</v>
      </c>
      <c r="L5613" t="s">
        <v>52</v>
      </c>
      <c r="M5613" t="s">
        <v>18060</v>
      </c>
      <c r="P5613" s="31" t="str">
        <f t="shared" si="264"/>
        <v>Sagor Homoeo Hall (Dr. Saidur Rahman)</v>
      </c>
    </row>
    <row r="5614" spans="1:16" hidden="1">
      <c r="A5614" t="str">
        <f t="shared" si="262"/>
        <v>256-562</v>
      </c>
      <c r="B5614">
        <f t="shared" si="263"/>
        <v>256</v>
      </c>
      <c r="C5614">
        <v>562</v>
      </c>
      <c r="D5614" t="s">
        <v>17228</v>
      </c>
      <c r="E5614" t="s">
        <v>997</v>
      </c>
      <c r="F5614">
        <v>15298</v>
      </c>
      <c r="G5614" t="s">
        <v>998</v>
      </c>
      <c r="H5614">
        <v>0</v>
      </c>
      <c r="I5614" t="s">
        <v>131</v>
      </c>
      <c r="J5614" t="s">
        <v>132</v>
      </c>
      <c r="K5614" t="s">
        <v>138</v>
      </c>
      <c r="L5614" t="s">
        <v>972</v>
      </c>
      <c r="M5614" t="s">
        <v>996</v>
      </c>
      <c r="P5614" s="31" t="str">
        <f t="shared" si="264"/>
        <v>Sahajalal Homoeo Hall (Dr. A Kadir (Sakr))</v>
      </c>
    </row>
    <row r="5615" spans="1:16" hidden="1">
      <c r="A5615" t="str">
        <f t="shared" si="262"/>
        <v>257-562</v>
      </c>
      <c r="B5615">
        <f t="shared" si="263"/>
        <v>257</v>
      </c>
      <c r="C5615">
        <v>562</v>
      </c>
      <c r="D5615" t="s">
        <v>17228</v>
      </c>
      <c r="E5615" t="s">
        <v>17577</v>
      </c>
      <c r="F5615">
        <v>15153</v>
      </c>
      <c r="G5615" t="s">
        <v>13122</v>
      </c>
      <c r="H5615">
        <v>1717889303</v>
      </c>
      <c r="I5615" t="s">
        <v>131</v>
      </c>
      <c r="J5615" t="s">
        <v>274</v>
      </c>
      <c r="K5615" t="s">
        <v>152</v>
      </c>
      <c r="L5615" t="s">
        <v>5236</v>
      </c>
      <c r="M5615" t="s">
        <v>13111</v>
      </c>
      <c r="P5615" s="31" t="str">
        <f t="shared" si="264"/>
        <v>Sahan Unani Osud Ghor (Dr. Samsul Houq)</v>
      </c>
    </row>
    <row r="5616" spans="1:16" hidden="1">
      <c r="A5616" t="str">
        <f t="shared" si="262"/>
        <v>258-562</v>
      </c>
      <c r="B5616">
        <f t="shared" si="263"/>
        <v>258</v>
      </c>
      <c r="C5616">
        <v>562</v>
      </c>
      <c r="D5616" t="s">
        <v>17228</v>
      </c>
      <c r="E5616" t="s">
        <v>5303</v>
      </c>
      <c r="F5616">
        <v>15138</v>
      </c>
      <c r="G5616" t="s">
        <v>564</v>
      </c>
      <c r="H5616">
        <v>1717542475</v>
      </c>
      <c r="I5616" t="s">
        <v>131</v>
      </c>
      <c r="J5616" t="s">
        <v>230</v>
      </c>
      <c r="K5616" t="s">
        <v>152</v>
      </c>
      <c r="L5616" t="s">
        <v>5298</v>
      </c>
      <c r="M5616" t="s">
        <v>5299</v>
      </c>
      <c r="N5616" t="s">
        <v>16696</v>
      </c>
      <c r="O5616" t="s">
        <v>16697</v>
      </c>
      <c r="P5616" s="31" t="str">
        <f t="shared" si="264"/>
        <v>Sahid Homoeo Hall (Dr. Kamrujjaman)</v>
      </c>
    </row>
    <row r="5617" spans="1:16" hidden="1">
      <c r="A5617" t="str">
        <f t="shared" si="262"/>
        <v>259-562</v>
      </c>
      <c r="B5617">
        <f t="shared" si="263"/>
        <v>259</v>
      </c>
      <c r="C5617">
        <v>562</v>
      </c>
      <c r="D5617" t="s">
        <v>17228</v>
      </c>
      <c r="E5617" t="s">
        <v>15919</v>
      </c>
      <c r="F5617">
        <v>15260</v>
      </c>
      <c r="G5617" t="s">
        <v>15920</v>
      </c>
      <c r="H5617">
        <v>1722463732</v>
      </c>
      <c r="J5617" t="s">
        <v>9009</v>
      </c>
      <c r="K5617" t="s">
        <v>1315</v>
      </c>
      <c r="L5617" t="s">
        <v>15917</v>
      </c>
      <c r="M5617" t="s">
        <v>11173</v>
      </c>
      <c r="P5617" s="31" t="str">
        <f t="shared" si="264"/>
        <v>Sahjalal Rah Farmese (Dr. Md Rashel)</v>
      </c>
    </row>
    <row r="5618" spans="1:16" hidden="1">
      <c r="A5618" t="str">
        <f t="shared" si="262"/>
        <v>260-562</v>
      </c>
      <c r="B5618">
        <f t="shared" si="263"/>
        <v>260</v>
      </c>
      <c r="C5618">
        <v>562</v>
      </c>
      <c r="D5618" t="s">
        <v>17228</v>
      </c>
      <c r="E5618" t="s">
        <v>15935</v>
      </c>
      <c r="F5618">
        <v>15268</v>
      </c>
      <c r="G5618" t="s">
        <v>15936</v>
      </c>
      <c r="H5618">
        <v>1722215885</v>
      </c>
      <c r="J5618" t="s">
        <v>11352</v>
      </c>
      <c r="K5618" t="s">
        <v>152</v>
      </c>
      <c r="L5618" t="s">
        <v>15937</v>
      </c>
      <c r="M5618" t="s">
        <v>11173</v>
      </c>
      <c r="P5618" s="31" t="str">
        <f t="shared" si="264"/>
        <v>Sahjalal Rah: Homoeo Hall (Dr Am A Kadir)</v>
      </c>
    </row>
    <row r="5619" spans="1:16" hidden="1">
      <c r="A5619" t="str">
        <f t="shared" si="262"/>
        <v>261-562</v>
      </c>
      <c r="B5619">
        <f t="shared" si="263"/>
        <v>261</v>
      </c>
      <c r="C5619">
        <v>562</v>
      </c>
      <c r="D5619" t="s">
        <v>17228</v>
      </c>
      <c r="E5619" t="s">
        <v>1201</v>
      </c>
      <c r="F5619">
        <v>15114</v>
      </c>
      <c r="G5619" t="s">
        <v>1202</v>
      </c>
      <c r="H5619">
        <v>1719231559</v>
      </c>
      <c r="I5619" t="s">
        <v>131</v>
      </c>
      <c r="J5619" t="s">
        <v>172</v>
      </c>
      <c r="K5619" t="s">
        <v>152</v>
      </c>
      <c r="L5619" t="s">
        <v>1173</v>
      </c>
      <c r="M5619" t="s">
        <v>1203</v>
      </c>
      <c r="P5619" s="31" t="str">
        <f t="shared" si="264"/>
        <v>Sandip Homoeo Hall (Dr. Paddut Chandra)</v>
      </c>
    </row>
    <row r="5620" spans="1:16" hidden="1">
      <c r="A5620" t="str">
        <f t="shared" si="262"/>
        <v>262-562</v>
      </c>
      <c r="B5620">
        <f t="shared" si="263"/>
        <v>262</v>
      </c>
      <c r="C5620">
        <v>562</v>
      </c>
      <c r="D5620" t="s">
        <v>17228</v>
      </c>
      <c r="E5620" t="s">
        <v>1117</v>
      </c>
      <c r="F5620">
        <v>15331</v>
      </c>
      <c r="G5620" t="s">
        <v>1118</v>
      </c>
      <c r="H5620">
        <v>1731696657</v>
      </c>
      <c r="I5620" t="s">
        <v>988</v>
      </c>
      <c r="J5620" t="s">
        <v>274</v>
      </c>
      <c r="K5620" t="s">
        <v>133</v>
      </c>
      <c r="L5620" t="s">
        <v>1116</v>
      </c>
      <c r="M5620" t="s">
        <v>762</v>
      </c>
      <c r="P5620" s="31" t="str">
        <f t="shared" si="264"/>
        <v>Sanjida Homoeo Hall (Dr. S.M Nasir)</v>
      </c>
    </row>
    <row r="5621" spans="1:16" hidden="1">
      <c r="A5621" t="str">
        <f t="shared" si="262"/>
        <v>263-562</v>
      </c>
      <c r="B5621">
        <f t="shared" si="263"/>
        <v>263</v>
      </c>
      <c r="C5621">
        <v>562</v>
      </c>
      <c r="D5621" t="s">
        <v>17228</v>
      </c>
      <c r="E5621" t="s">
        <v>5282</v>
      </c>
      <c r="F5621">
        <v>15199</v>
      </c>
      <c r="G5621" t="s">
        <v>5283</v>
      </c>
      <c r="H5621">
        <v>1747465966</v>
      </c>
      <c r="I5621" t="s">
        <v>131</v>
      </c>
      <c r="J5621" t="s">
        <v>397</v>
      </c>
      <c r="K5621" t="s">
        <v>1315</v>
      </c>
      <c r="L5621" t="s">
        <v>5270</v>
      </c>
      <c r="M5621" t="s">
        <v>5271</v>
      </c>
      <c r="P5621" s="31" t="str">
        <f t="shared" si="264"/>
        <v>Sankar Homoeo Hall (Dr. Nil Moni Chakraborti)</v>
      </c>
    </row>
    <row r="5622" spans="1:16" hidden="1">
      <c r="A5622" t="str">
        <f t="shared" si="262"/>
        <v>264-562</v>
      </c>
      <c r="B5622">
        <f t="shared" si="263"/>
        <v>264</v>
      </c>
      <c r="C5622">
        <v>562</v>
      </c>
      <c r="D5622" t="s">
        <v>17228</v>
      </c>
      <c r="E5622" t="s">
        <v>5336</v>
      </c>
      <c r="F5622">
        <v>15133</v>
      </c>
      <c r="G5622" t="s">
        <v>701</v>
      </c>
      <c r="H5622">
        <v>1713817241</v>
      </c>
      <c r="I5622" t="s">
        <v>131</v>
      </c>
      <c r="J5622" t="s">
        <v>274</v>
      </c>
      <c r="K5622" t="s">
        <v>152</v>
      </c>
      <c r="L5622" t="s">
        <v>5324</v>
      </c>
      <c r="M5622" t="s">
        <v>5324</v>
      </c>
      <c r="P5622" s="31" t="str">
        <f t="shared" si="264"/>
        <v>Santi Homoeo Hall (Dr. Azay Chanda)</v>
      </c>
    </row>
    <row r="5623" spans="1:16" hidden="1">
      <c r="A5623" t="str">
        <f t="shared" si="262"/>
        <v>265-562</v>
      </c>
      <c r="B5623">
        <f t="shared" si="263"/>
        <v>265</v>
      </c>
      <c r="C5623">
        <v>562</v>
      </c>
      <c r="D5623" t="s">
        <v>17228</v>
      </c>
      <c r="E5623" t="s">
        <v>5254</v>
      </c>
      <c r="F5623">
        <v>15206</v>
      </c>
      <c r="G5623" t="s">
        <v>3265</v>
      </c>
      <c r="H5623">
        <v>1712645375</v>
      </c>
      <c r="I5623" t="s">
        <v>131</v>
      </c>
      <c r="J5623" t="s">
        <v>172</v>
      </c>
      <c r="K5623" t="s">
        <v>138</v>
      </c>
      <c r="L5623" t="s">
        <v>5236</v>
      </c>
      <c r="M5623" t="s">
        <v>5255</v>
      </c>
      <c r="P5623" s="31" t="str">
        <f t="shared" si="264"/>
        <v>Sapla Homoeo Hall (Dr. Alomgir Sarker)</v>
      </c>
    </row>
    <row r="5624" spans="1:16" hidden="1">
      <c r="A5624" t="str">
        <f t="shared" si="262"/>
        <v>266-562</v>
      </c>
      <c r="B5624">
        <f t="shared" si="263"/>
        <v>266</v>
      </c>
      <c r="C5624">
        <v>562</v>
      </c>
      <c r="D5624" t="s">
        <v>17228</v>
      </c>
      <c r="E5624" t="s">
        <v>17745</v>
      </c>
      <c r="F5624">
        <v>15382</v>
      </c>
      <c r="G5624" t="s">
        <v>17746</v>
      </c>
      <c r="H5624">
        <v>1719238646</v>
      </c>
      <c r="I5624" t="s">
        <v>131</v>
      </c>
      <c r="J5624" t="s">
        <v>2596</v>
      </c>
      <c r="K5624" t="s">
        <v>152</v>
      </c>
      <c r="L5624" t="s">
        <v>52</v>
      </c>
      <c r="M5624" t="s">
        <v>19168</v>
      </c>
      <c r="P5624" s="31" t="str">
        <f t="shared" si="264"/>
        <v>Sati Homoeo Hall (Dr.Sujan Somajpote)</v>
      </c>
    </row>
    <row r="5625" spans="1:16" hidden="1">
      <c r="A5625" t="str">
        <f t="shared" si="262"/>
        <v>267-562</v>
      </c>
      <c r="B5625">
        <f t="shared" si="263"/>
        <v>267</v>
      </c>
      <c r="C5625">
        <v>562</v>
      </c>
      <c r="D5625" t="s">
        <v>17228</v>
      </c>
      <c r="E5625" t="s">
        <v>1227</v>
      </c>
      <c r="F5625">
        <v>15105</v>
      </c>
      <c r="G5625" t="s">
        <v>1228</v>
      </c>
      <c r="H5625">
        <v>1713816978</v>
      </c>
      <c r="I5625" t="s">
        <v>131</v>
      </c>
      <c r="J5625" t="s">
        <v>397</v>
      </c>
      <c r="K5625" t="s">
        <v>152</v>
      </c>
      <c r="L5625" t="s">
        <v>1224</v>
      </c>
      <c r="M5625" t="s">
        <v>1224</v>
      </c>
      <c r="P5625" s="31" t="str">
        <f t="shared" si="264"/>
        <v>Sd Homoeo Hall (Dr. Dipak Das)</v>
      </c>
    </row>
    <row r="5626" spans="1:16" hidden="1">
      <c r="A5626" t="str">
        <f t="shared" si="262"/>
        <v>268-562</v>
      </c>
      <c r="B5626">
        <f t="shared" si="263"/>
        <v>268</v>
      </c>
      <c r="C5626">
        <v>562</v>
      </c>
      <c r="D5626" t="s">
        <v>17228</v>
      </c>
      <c r="E5626" t="s">
        <v>5274</v>
      </c>
      <c r="F5626">
        <v>15203</v>
      </c>
      <c r="G5626" t="s">
        <v>196</v>
      </c>
      <c r="H5626">
        <v>1712041869</v>
      </c>
      <c r="I5626" t="s">
        <v>131</v>
      </c>
      <c r="J5626" t="s">
        <v>397</v>
      </c>
      <c r="K5626" t="s">
        <v>152</v>
      </c>
      <c r="L5626" t="s">
        <v>5270</v>
      </c>
      <c r="M5626" t="s">
        <v>5271</v>
      </c>
      <c r="P5626" s="31" t="str">
        <f t="shared" si="264"/>
        <v>Seba Homoeo Hall (Dr. Md. Mobin)</v>
      </c>
    </row>
    <row r="5627" spans="1:16" hidden="1">
      <c r="A5627" t="str">
        <f t="shared" si="262"/>
        <v>269-562</v>
      </c>
      <c r="B5627">
        <f t="shared" si="263"/>
        <v>269</v>
      </c>
      <c r="C5627">
        <v>562</v>
      </c>
      <c r="D5627" t="s">
        <v>17228</v>
      </c>
      <c r="E5627" t="s">
        <v>1034</v>
      </c>
      <c r="F5627">
        <v>15283</v>
      </c>
      <c r="G5627" t="s">
        <v>196</v>
      </c>
      <c r="H5627">
        <v>1728907669</v>
      </c>
      <c r="I5627" t="s">
        <v>131</v>
      </c>
      <c r="J5627" t="s">
        <v>172</v>
      </c>
      <c r="K5627" t="s">
        <v>152</v>
      </c>
      <c r="L5627" t="s">
        <v>972</v>
      </c>
      <c r="M5627" t="s">
        <v>1035</v>
      </c>
      <c r="P5627" s="31" t="str">
        <f t="shared" si="264"/>
        <v>Seba Homoeo Hall (Dr. Ranjid Das)</v>
      </c>
    </row>
    <row r="5628" spans="1:16" hidden="1">
      <c r="A5628" t="str">
        <f t="shared" si="262"/>
        <v>270-562</v>
      </c>
      <c r="B5628">
        <f t="shared" si="263"/>
        <v>270</v>
      </c>
      <c r="C5628">
        <v>562</v>
      </c>
      <c r="D5628" t="s">
        <v>17228</v>
      </c>
      <c r="E5628" t="s">
        <v>5281</v>
      </c>
      <c r="F5628">
        <v>15198</v>
      </c>
      <c r="G5628" t="s">
        <v>199</v>
      </c>
      <c r="H5628">
        <v>1731977369</v>
      </c>
      <c r="I5628" t="s">
        <v>131</v>
      </c>
      <c r="J5628" t="s">
        <v>397</v>
      </c>
      <c r="K5628" t="s">
        <v>1315</v>
      </c>
      <c r="L5628" t="s">
        <v>5270</v>
      </c>
      <c r="M5628" t="s">
        <v>5271</v>
      </c>
      <c r="N5628" t="s">
        <v>16700</v>
      </c>
      <c r="O5628" t="s">
        <v>16701</v>
      </c>
      <c r="P5628" s="31" t="str">
        <f t="shared" si="264"/>
        <v>Sefa Homoeo Hall (Dr. A . Aziz)</v>
      </c>
    </row>
    <row r="5629" spans="1:16" hidden="1">
      <c r="A5629" t="str">
        <f t="shared" si="262"/>
        <v>271-562</v>
      </c>
      <c r="B5629">
        <f t="shared" si="263"/>
        <v>271</v>
      </c>
      <c r="C5629">
        <v>562</v>
      </c>
      <c r="D5629" t="s">
        <v>17228</v>
      </c>
      <c r="E5629" t="s">
        <v>1121</v>
      </c>
      <c r="F5629">
        <v>15215</v>
      </c>
      <c r="G5629" t="s">
        <v>199</v>
      </c>
      <c r="H5629">
        <v>1749440594</v>
      </c>
      <c r="I5629" t="s">
        <v>988</v>
      </c>
      <c r="J5629" t="s">
        <v>274</v>
      </c>
      <c r="K5629" t="s">
        <v>133</v>
      </c>
      <c r="L5629" t="s">
        <v>1116</v>
      </c>
      <c r="M5629" t="s">
        <v>762</v>
      </c>
      <c r="P5629" s="31" t="str">
        <f t="shared" si="264"/>
        <v>Sefa Homoeo Hall (Dr. Hamidur Rahman)</v>
      </c>
    </row>
    <row r="5630" spans="1:16" hidden="1">
      <c r="A5630" t="str">
        <f t="shared" si="262"/>
        <v>272-562</v>
      </c>
      <c r="B5630">
        <f t="shared" si="263"/>
        <v>272</v>
      </c>
      <c r="C5630">
        <v>562</v>
      </c>
      <c r="D5630" t="s">
        <v>17228</v>
      </c>
      <c r="E5630" t="s">
        <v>18602</v>
      </c>
      <c r="F5630">
        <v>15168</v>
      </c>
      <c r="G5630" t="s">
        <v>896</v>
      </c>
      <c r="H5630">
        <v>1711311612</v>
      </c>
      <c r="I5630" t="s">
        <v>131</v>
      </c>
      <c r="J5630" t="s">
        <v>2596</v>
      </c>
      <c r="K5630" t="s">
        <v>152</v>
      </c>
      <c r="L5630" t="s">
        <v>17103</v>
      </c>
      <c r="M5630" t="s">
        <v>19108</v>
      </c>
      <c r="P5630" s="31" t="str">
        <f t="shared" si="264"/>
        <v>Sema Homoeo Hall (Dr Arup Kanti)</v>
      </c>
    </row>
    <row r="5631" spans="1:16" hidden="1">
      <c r="A5631" t="str">
        <f t="shared" si="262"/>
        <v>273-562</v>
      </c>
      <c r="B5631">
        <f t="shared" si="263"/>
        <v>273</v>
      </c>
      <c r="C5631">
        <v>562</v>
      </c>
      <c r="D5631" t="s">
        <v>17228</v>
      </c>
      <c r="E5631" t="s">
        <v>17229</v>
      </c>
      <c r="F5631">
        <v>15337</v>
      </c>
      <c r="G5631" t="s">
        <v>17230</v>
      </c>
      <c r="H5631">
        <v>1712846023</v>
      </c>
      <c r="I5631" t="s">
        <v>1311</v>
      </c>
      <c r="J5631" t="s">
        <v>10889</v>
      </c>
      <c r="K5631" t="s">
        <v>152</v>
      </c>
      <c r="L5631" t="s">
        <v>17231</v>
      </c>
      <c r="M5631" t="s">
        <v>17232</v>
      </c>
      <c r="N5631" t="s">
        <v>13381</v>
      </c>
      <c r="P5631" s="31" t="str">
        <f t="shared" si="264"/>
        <v>Shahajalal Homoeo Hall (Dr.Md. Samsuddin)</v>
      </c>
    </row>
    <row r="5632" spans="1:16" hidden="1">
      <c r="A5632" t="str">
        <f t="shared" si="262"/>
        <v>274-562</v>
      </c>
      <c r="B5632">
        <f t="shared" si="263"/>
        <v>274</v>
      </c>
      <c r="C5632">
        <v>562</v>
      </c>
      <c r="D5632" t="s">
        <v>17228</v>
      </c>
      <c r="E5632" t="s">
        <v>12569</v>
      </c>
      <c r="F5632">
        <v>15240</v>
      </c>
      <c r="G5632" t="s">
        <v>12570</v>
      </c>
      <c r="H5632">
        <v>1758231559</v>
      </c>
      <c r="I5632" t="s">
        <v>131</v>
      </c>
      <c r="J5632" t="s">
        <v>132</v>
      </c>
      <c r="K5632" t="s">
        <v>138</v>
      </c>
      <c r="L5632" t="s">
        <v>12571</v>
      </c>
      <c r="M5632" t="s">
        <v>12572</v>
      </c>
      <c r="P5632" s="31" t="str">
        <f t="shared" si="264"/>
        <v>Shahin Homoeo Clinic (Md Shahin Alam)</v>
      </c>
    </row>
    <row r="5633" spans="1:16" hidden="1">
      <c r="A5633" t="str">
        <f t="shared" si="262"/>
        <v>275-562</v>
      </c>
      <c r="B5633">
        <f t="shared" si="263"/>
        <v>275</v>
      </c>
      <c r="C5633">
        <v>562</v>
      </c>
      <c r="D5633" t="s">
        <v>17228</v>
      </c>
      <c r="E5633" t="s">
        <v>1206</v>
      </c>
      <c r="F5633">
        <v>15107</v>
      </c>
      <c r="G5633" t="s">
        <v>1207</v>
      </c>
      <c r="H5633">
        <v>1753110005</v>
      </c>
      <c r="I5633" t="s">
        <v>131</v>
      </c>
      <c r="J5633" t="s">
        <v>172</v>
      </c>
      <c r="K5633" t="s">
        <v>133</v>
      </c>
      <c r="L5633" t="s">
        <v>1173</v>
      </c>
      <c r="M5633" t="s">
        <v>1208</v>
      </c>
      <c r="P5633" s="31" t="str">
        <f t="shared" si="264"/>
        <v>Shahjalal Homoeo Hall (Dr. Rumman)</v>
      </c>
    </row>
    <row r="5634" spans="1:16" hidden="1">
      <c r="A5634" t="str">
        <f t="shared" ref="A5634:A5697" si="265">B5634&amp;"-"&amp;C5634</f>
        <v>276-562</v>
      </c>
      <c r="B5634">
        <f t="shared" ref="B5634:B5697" si="266">IF(C5634=C5633,B5633+1,1)</f>
        <v>276</v>
      </c>
      <c r="C5634">
        <v>562</v>
      </c>
      <c r="D5634" t="s">
        <v>17228</v>
      </c>
      <c r="E5634" t="s">
        <v>1133</v>
      </c>
      <c r="F5634">
        <v>15236</v>
      </c>
      <c r="G5634" t="s">
        <v>1134</v>
      </c>
      <c r="H5634">
        <v>1761889254</v>
      </c>
      <c r="I5634" t="s">
        <v>131</v>
      </c>
      <c r="J5634" t="s">
        <v>274</v>
      </c>
      <c r="K5634" t="s">
        <v>152</v>
      </c>
      <c r="L5634" t="s">
        <v>1116</v>
      </c>
      <c r="M5634" t="s">
        <v>1135</v>
      </c>
      <c r="P5634" s="31" t="str">
        <f t="shared" ref="P5634:P5697" si="267">PROPER(G5634&amp;" ("&amp;E5634&amp;")")</f>
        <v>Shahjalala Homoeo Hall (Dr. A Jalal Ahammed)</v>
      </c>
    </row>
    <row r="5635" spans="1:16" hidden="1">
      <c r="A5635" t="str">
        <f t="shared" si="265"/>
        <v>277-562</v>
      </c>
      <c r="B5635">
        <f t="shared" si="266"/>
        <v>277</v>
      </c>
      <c r="C5635">
        <v>562</v>
      </c>
      <c r="D5635" t="s">
        <v>17228</v>
      </c>
      <c r="E5635" t="s">
        <v>1282</v>
      </c>
      <c r="F5635">
        <v>15070</v>
      </c>
      <c r="G5635" t="s">
        <v>1283</v>
      </c>
      <c r="H5635">
        <v>1787488000</v>
      </c>
      <c r="I5635" t="s">
        <v>131</v>
      </c>
      <c r="J5635" t="s">
        <v>274</v>
      </c>
      <c r="K5635" t="s">
        <v>133</v>
      </c>
      <c r="L5635" t="s">
        <v>1140</v>
      </c>
      <c r="M5635" t="s">
        <v>1284</v>
      </c>
      <c r="P5635" s="31" t="str">
        <f t="shared" si="267"/>
        <v>Shahparan Homoeo Hall (Dr. Safiqul Islam)</v>
      </c>
    </row>
    <row r="5636" spans="1:16" hidden="1">
      <c r="A5636" t="str">
        <f t="shared" si="265"/>
        <v>278-562</v>
      </c>
      <c r="B5636">
        <f t="shared" si="266"/>
        <v>278</v>
      </c>
      <c r="C5636">
        <v>562</v>
      </c>
      <c r="D5636" t="s">
        <v>17228</v>
      </c>
      <c r="E5636" t="s">
        <v>1238</v>
      </c>
      <c r="F5636">
        <v>15050</v>
      </c>
      <c r="G5636" t="s">
        <v>1239</v>
      </c>
      <c r="H5636">
        <v>1760273040</v>
      </c>
      <c r="I5636">
        <v>0</v>
      </c>
      <c r="J5636" t="s">
        <v>397</v>
      </c>
      <c r="K5636" t="s">
        <v>138</v>
      </c>
      <c r="L5636" t="s">
        <v>1140</v>
      </c>
      <c r="M5636" t="s">
        <v>1237</v>
      </c>
      <c r="P5636" s="31" t="str">
        <f t="shared" si="267"/>
        <v>Shajalal Homoeo Hall (Dr. Md. Helal Uddin)</v>
      </c>
    </row>
    <row r="5637" spans="1:16" hidden="1">
      <c r="A5637" t="str">
        <f t="shared" si="265"/>
        <v>279-562</v>
      </c>
      <c r="B5637">
        <f t="shared" si="266"/>
        <v>279</v>
      </c>
      <c r="C5637">
        <v>562</v>
      </c>
      <c r="D5637" t="s">
        <v>17228</v>
      </c>
      <c r="E5637" t="s">
        <v>5226</v>
      </c>
      <c r="F5637">
        <v>15180</v>
      </c>
      <c r="G5637" t="s">
        <v>1239</v>
      </c>
      <c r="H5637">
        <v>1712846023</v>
      </c>
      <c r="I5637" t="s">
        <v>131</v>
      </c>
      <c r="J5637" t="s">
        <v>132</v>
      </c>
      <c r="K5637" t="s">
        <v>138</v>
      </c>
      <c r="L5637" t="s">
        <v>5203</v>
      </c>
      <c r="M5637" t="s">
        <v>5225</v>
      </c>
      <c r="P5637" s="31" t="str">
        <f t="shared" si="267"/>
        <v>Shajalal Homoeo Hall (Dr. Shams Uddin)</v>
      </c>
    </row>
    <row r="5638" spans="1:16" hidden="1">
      <c r="A5638" t="str">
        <f t="shared" si="265"/>
        <v>280-562</v>
      </c>
      <c r="B5638">
        <f t="shared" si="266"/>
        <v>280</v>
      </c>
      <c r="C5638">
        <v>562</v>
      </c>
      <c r="D5638" t="s">
        <v>17228</v>
      </c>
      <c r="E5638" t="s">
        <v>1298</v>
      </c>
      <c r="F5638">
        <v>15067</v>
      </c>
      <c r="G5638" t="s">
        <v>1239</v>
      </c>
      <c r="H5638">
        <v>1712285746</v>
      </c>
      <c r="I5638" t="s">
        <v>131</v>
      </c>
      <c r="J5638" t="s">
        <v>274</v>
      </c>
      <c r="K5638" t="s">
        <v>133</v>
      </c>
      <c r="L5638" t="s">
        <v>1140</v>
      </c>
      <c r="M5638" t="s">
        <v>1297</v>
      </c>
      <c r="P5638" s="31" t="str">
        <f t="shared" si="267"/>
        <v>Shajalal Homoeo Hall (Dr. Giaes Uddin)</v>
      </c>
    </row>
    <row r="5639" spans="1:16" hidden="1">
      <c r="A5639" t="str">
        <f t="shared" si="265"/>
        <v>281-562</v>
      </c>
      <c r="B5639">
        <f t="shared" si="266"/>
        <v>281</v>
      </c>
      <c r="C5639">
        <v>562</v>
      </c>
      <c r="D5639" t="s">
        <v>17228</v>
      </c>
      <c r="E5639" t="s">
        <v>11284</v>
      </c>
      <c r="F5639">
        <v>15239</v>
      </c>
      <c r="G5639" t="s">
        <v>17682</v>
      </c>
      <c r="H5639">
        <v>1934448162</v>
      </c>
      <c r="I5639">
        <v>0</v>
      </c>
      <c r="J5639">
        <v>0</v>
      </c>
      <c r="K5639" t="s">
        <v>138</v>
      </c>
      <c r="L5639" t="s">
        <v>11173</v>
      </c>
      <c r="M5639" t="s">
        <v>11173</v>
      </c>
      <c r="P5639" s="31" t="str">
        <f t="shared" si="267"/>
        <v>Shakhawat Hossain-Am-Hobigonj (Self Stock)</v>
      </c>
    </row>
    <row r="5640" spans="1:16" hidden="1">
      <c r="A5640" t="str">
        <f t="shared" si="265"/>
        <v>282-562</v>
      </c>
      <c r="B5640">
        <f t="shared" si="266"/>
        <v>282</v>
      </c>
      <c r="C5640">
        <v>562</v>
      </c>
      <c r="D5640" t="s">
        <v>17228</v>
      </c>
      <c r="E5640" t="s">
        <v>15928</v>
      </c>
      <c r="F5640">
        <v>15265</v>
      </c>
      <c r="G5640" t="s">
        <v>15929</v>
      </c>
      <c r="H5640">
        <v>1790632641</v>
      </c>
      <c r="I5640" t="s">
        <v>131</v>
      </c>
      <c r="J5640" t="s">
        <v>10892</v>
      </c>
      <c r="K5640" t="s">
        <v>152</v>
      </c>
      <c r="L5640" t="s">
        <v>15930</v>
      </c>
      <c r="M5640" t="s">
        <v>11173</v>
      </c>
      <c r="P5640" s="31" t="str">
        <f t="shared" si="267"/>
        <v>Shams Homoeo Hall (Dr. Tazim Mohammad Zubair)</v>
      </c>
    </row>
    <row r="5641" spans="1:16" hidden="1">
      <c r="A5641" t="str">
        <f t="shared" si="265"/>
        <v>283-562</v>
      </c>
      <c r="B5641">
        <f t="shared" si="266"/>
        <v>283</v>
      </c>
      <c r="C5641">
        <v>562</v>
      </c>
      <c r="D5641" t="s">
        <v>17228</v>
      </c>
      <c r="E5641" t="s">
        <v>19641</v>
      </c>
      <c r="F5641">
        <v>15895</v>
      </c>
      <c r="G5641" t="s">
        <v>19642</v>
      </c>
      <c r="H5641" t="s">
        <v>19643</v>
      </c>
      <c r="I5641" t="s">
        <v>131</v>
      </c>
      <c r="J5641" t="s">
        <v>10889</v>
      </c>
      <c r="K5641" t="s">
        <v>138</v>
      </c>
      <c r="L5641" t="s">
        <v>19644</v>
      </c>
      <c r="M5641" t="s">
        <v>19645</v>
      </c>
      <c r="P5641" s="31" t="str">
        <f t="shared" si="267"/>
        <v>Shawan Homoeo Hall (Dr. Nantu Chakrabarty)</v>
      </c>
    </row>
    <row r="5642" spans="1:16" hidden="1">
      <c r="A5642" t="str">
        <f t="shared" si="265"/>
        <v>284-562</v>
      </c>
      <c r="B5642">
        <f t="shared" si="266"/>
        <v>284</v>
      </c>
      <c r="C5642">
        <v>562</v>
      </c>
      <c r="D5642" t="s">
        <v>17228</v>
      </c>
      <c r="E5642" t="s">
        <v>15974</v>
      </c>
      <c r="F5642">
        <v>15256</v>
      </c>
      <c r="G5642" t="s">
        <v>5157</v>
      </c>
      <c r="H5642">
        <v>1711065241</v>
      </c>
      <c r="I5642" t="s">
        <v>131</v>
      </c>
      <c r="J5642" t="s">
        <v>11352</v>
      </c>
      <c r="K5642" t="s">
        <v>138</v>
      </c>
      <c r="L5642" t="s">
        <v>15975</v>
      </c>
      <c r="M5642" t="s">
        <v>11173</v>
      </c>
      <c r="P5642" s="31" t="str">
        <f t="shared" si="267"/>
        <v>Sheba Homoeo Hall (Dr Md Asfac Hossen Shohel)</v>
      </c>
    </row>
    <row r="5643" spans="1:16" hidden="1">
      <c r="A5643" t="str">
        <f t="shared" si="265"/>
        <v>285-562</v>
      </c>
      <c r="B5643">
        <f t="shared" si="266"/>
        <v>285</v>
      </c>
      <c r="C5643">
        <v>562</v>
      </c>
      <c r="D5643" t="s">
        <v>17228</v>
      </c>
      <c r="E5643" t="s">
        <v>15944</v>
      </c>
      <c r="F5643">
        <v>15259</v>
      </c>
      <c r="G5643" t="s">
        <v>17378</v>
      </c>
      <c r="H5643">
        <v>1711577406</v>
      </c>
      <c r="I5643" t="s">
        <v>15946</v>
      </c>
      <c r="J5643" t="s">
        <v>11360</v>
      </c>
      <c r="K5643" t="s">
        <v>152</v>
      </c>
      <c r="L5643" t="s">
        <v>15947</v>
      </c>
      <c r="M5643" t="s">
        <v>11173</v>
      </c>
      <c r="P5643" s="31" t="str">
        <f t="shared" si="267"/>
        <v>Shefa Chekitshaloy (Dr Hakim Sherajul Islam)</v>
      </c>
    </row>
    <row r="5644" spans="1:16" hidden="1">
      <c r="A5644" t="str">
        <f t="shared" si="265"/>
        <v>286-562</v>
      </c>
      <c r="B5644">
        <f t="shared" si="266"/>
        <v>286</v>
      </c>
      <c r="C5644">
        <v>562</v>
      </c>
      <c r="D5644" t="s">
        <v>17228</v>
      </c>
      <c r="E5644" t="s">
        <v>13128</v>
      </c>
      <c r="F5644">
        <v>15156</v>
      </c>
      <c r="G5644" t="s">
        <v>13129</v>
      </c>
      <c r="H5644">
        <v>1731977369</v>
      </c>
      <c r="I5644" t="s">
        <v>131</v>
      </c>
      <c r="J5644" t="s">
        <v>306</v>
      </c>
      <c r="K5644" t="s">
        <v>152</v>
      </c>
      <c r="L5644" t="s">
        <v>13116</v>
      </c>
      <c r="M5644" t="s">
        <v>13125</v>
      </c>
      <c r="P5644" s="31" t="str">
        <f t="shared" si="267"/>
        <v>Shefa Homeo Hall (Dr.Abdul Ajij)</v>
      </c>
    </row>
    <row r="5645" spans="1:16" hidden="1">
      <c r="A5645" t="str">
        <f t="shared" si="265"/>
        <v>287-562</v>
      </c>
      <c r="B5645">
        <f t="shared" si="266"/>
        <v>287</v>
      </c>
      <c r="C5645">
        <v>562</v>
      </c>
      <c r="D5645" t="s">
        <v>17228</v>
      </c>
      <c r="E5645" t="s">
        <v>13123</v>
      </c>
      <c r="F5645">
        <v>15154</v>
      </c>
      <c r="G5645" t="s">
        <v>13124</v>
      </c>
      <c r="H5645">
        <v>1911578053</v>
      </c>
      <c r="I5645" t="s">
        <v>131</v>
      </c>
      <c r="J5645" t="s">
        <v>306</v>
      </c>
      <c r="K5645" t="s">
        <v>152</v>
      </c>
      <c r="L5645" t="s">
        <v>13116</v>
      </c>
      <c r="M5645" t="s">
        <v>13125</v>
      </c>
      <c r="P5645" s="31" t="str">
        <f t="shared" si="267"/>
        <v>Sheva Homeo Hall (Dr.Mubin Mohiuddin)</v>
      </c>
    </row>
    <row r="5646" spans="1:16" hidden="1">
      <c r="A5646" t="str">
        <f t="shared" si="265"/>
        <v>288-562</v>
      </c>
      <c r="B5646">
        <f t="shared" si="266"/>
        <v>288</v>
      </c>
      <c r="C5646">
        <v>562</v>
      </c>
      <c r="D5646" t="s">
        <v>17228</v>
      </c>
      <c r="E5646" t="s">
        <v>15968</v>
      </c>
      <c r="F5646">
        <v>15253</v>
      </c>
      <c r="G5646" t="s">
        <v>17583</v>
      </c>
      <c r="H5646">
        <v>1726145627</v>
      </c>
      <c r="I5646" t="s">
        <v>131</v>
      </c>
      <c r="J5646" t="s">
        <v>10892</v>
      </c>
      <c r="K5646" t="s">
        <v>152</v>
      </c>
      <c r="L5646" t="s">
        <v>15930</v>
      </c>
      <c r="M5646" t="s">
        <v>11173</v>
      </c>
      <c r="P5646" s="31" t="str">
        <f t="shared" si="267"/>
        <v>Shosthy Homoeo Hall (Dr Archona Rane Das)</v>
      </c>
    </row>
    <row r="5647" spans="1:16" hidden="1">
      <c r="A5647" t="str">
        <f t="shared" si="265"/>
        <v>289-562</v>
      </c>
      <c r="B5647">
        <f t="shared" si="266"/>
        <v>289</v>
      </c>
      <c r="C5647">
        <v>562</v>
      </c>
      <c r="D5647" t="s">
        <v>17228</v>
      </c>
      <c r="E5647" t="s">
        <v>5234</v>
      </c>
      <c r="F5647">
        <v>15175</v>
      </c>
      <c r="G5647" t="s">
        <v>5235</v>
      </c>
      <c r="H5647">
        <v>1716417897</v>
      </c>
      <c r="I5647" t="s">
        <v>131</v>
      </c>
      <c r="J5647" t="s">
        <v>172</v>
      </c>
      <c r="K5647" t="s">
        <v>138</v>
      </c>
      <c r="L5647" t="s">
        <v>5236</v>
      </c>
      <c r="M5647" t="s">
        <v>1099</v>
      </c>
      <c r="P5647" s="31" t="str">
        <f t="shared" si="267"/>
        <v>Shova Homoeo Hall (Dr. S.R.D (Pradip))</v>
      </c>
    </row>
    <row r="5648" spans="1:16" hidden="1">
      <c r="A5648" t="str">
        <f t="shared" si="265"/>
        <v>290-562</v>
      </c>
      <c r="B5648">
        <f t="shared" si="266"/>
        <v>290</v>
      </c>
      <c r="C5648">
        <v>562</v>
      </c>
      <c r="D5648" t="s">
        <v>17228</v>
      </c>
      <c r="E5648" t="s">
        <v>5266</v>
      </c>
      <c r="F5648">
        <v>15212</v>
      </c>
      <c r="G5648" t="s">
        <v>5267</v>
      </c>
      <c r="H5648">
        <v>1712282281</v>
      </c>
      <c r="I5648" t="s">
        <v>131</v>
      </c>
      <c r="J5648" t="s">
        <v>172</v>
      </c>
      <c r="K5648" t="s">
        <v>152</v>
      </c>
      <c r="L5648" t="s">
        <v>5258</v>
      </c>
      <c r="M5648" t="s">
        <v>5248</v>
      </c>
      <c r="P5648" s="31" t="str">
        <f t="shared" si="267"/>
        <v>Shukhomay Homoe Hall (Dr. Osir Kumar)</v>
      </c>
    </row>
    <row r="5649" spans="1:16" hidden="1">
      <c r="A5649" t="str">
        <f t="shared" si="265"/>
        <v>291-562</v>
      </c>
      <c r="B5649">
        <f t="shared" si="266"/>
        <v>291</v>
      </c>
      <c r="C5649">
        <v>562</v>
      </c>
      <c r="D5649" t="s">
        <v>17228</v>
      </c>
      <c r="E5649" t="s">
        <v>1108</v>
      </c>
      <c r="F5649">
        <v>15312</v>
      </c>
      <c r="G5649" t="s">
        <v>1109</v>
      </c>
      <c r="H5649">
        <v>1671629571</v>
      </c>
      <c r="I5649" t="s">
        <v>988</v>
      </c>
      <c r="J5649" t="s">
        <v>230</v>
      </c>
      <c r="K5649" t="s">
        <v>152</v>
      </c>
      <c r="L5649" t="s">
        <v>1087</v>
      </c>
      <c r="M5649" t="s">
        <v>756</v>
      </c>
      <c r="P5649" s="31" t="str">
        <f t="shared" si="267"/>
        <v>Siraji Homoeo Hall (Dr. Md. Mahiuddin)</v>
      </c>
    </row>
    <row r="5650" spans="1:16" hidden="1">
      <c r="A5650" t="str">
        <f t="shared" si="265"/>
        <v>292-562</v>
      </c>
      <c r="B5650">
        <f t="shared" si="266"/>
        <v>292</v>
      </c>
      <c r="C5650">
        <v>562</v>
      </c>
      <c r="D5650" t="s">
        <v>17228</v>
      </c>
      <c r="E5650" t="s">
        <v>5334</v>
      </c>
      <c r="F5650">
        <v>15132</v>
      </c>
      <c r="G5650" t="s">
        <v>5335</v>
      </c>
      <c r="H5650">
        <v>1859958768</v>
      </c>
      <c r="I5650" t="s">
        <v>381</v>
      </c>
      <c r="J5650" t="s">
        <v>274</v>
      </c>
      <c r="K5650" t="s">
        <v>152</v>
      </c>
      <c r="L5650" t="s">
        <v>5324</v>
      </c>
      <c r="M5650" t="s">
        <v>5324</v>
      </c>
      <c r="P5650" s="31" t="str">
        <f t="shared" si="267"/>
        <v>Sisre Homoeo Hall (Dr. Sribas Shan)</v>
      </c>
    </row>
    <row r="5651" spans="1:16" hidden="1">
      <c r="A5651" t="str">
        <f t="shared" si="265"/>
        <v>293-562</v>
      </c>
      <c r="B5651">
        <f t="shared" si="266"/>
        <v>293</v>
      </c>
      <c r="C5651">
        <v>562</v>
      </c>
      <c r="D5651" t="s">
        <v>17228</v>
      </c>
      <c r="E5651" t="s">
        <v>12594</v>
      </c>
      <c r="F5651">
        <v>15218</v>
      </c>
      <c r="G5651" t="s">
        <v>12595</v>
      </c>
      <c r="H5651">
        <v>1765454721</v>
      </c>
      <c r="I5651" t="s">
        <v>131</v>
      </c>
      <c r="J5651" t="s">
        <v>10892</v>
      </c>
      <c r="K5651" t="s">
        <v>152</v>
      </c>
      <c r="L5651" t="s">
        <v>12592</v>
      </c>
      <c r="M5651" t="s">
        <v>12596</v>
      </c>
      <c r="P5651" s="31" t="str">
        <f t="shared" si="267"/>
        <v>Sm Medical Hall (Vishwajeet)</v>
      </c>
    </row>
    <row r="5652" spans="1:16" hidden="1">
      <c r="A5652" t="str">
        <f t="shared" si="265"/>
        <v>294-562</v>
      </c>
      <c r="B5652">
        <f t="shared" si="266"/>
        <v>294</v>
      </c>
      <c r="C5652">
        <v>562</v>
      </c>
      <c r="D5652" t="s">
        <v>17228</v>
      </c>
      <c r="E5652" t="s">
        <v>5311</v>
      </c>
      <c r="F5652">
        <v>15143</v>
      </c>
      <c r="G5652" t="s">
        <v>5312</v>
      </c>
      <c r="H5652">
        <v>1715046987</v>
      </c>
      <c r="I5652" t="s">
        <v>131</v>
      </c>
      <c r="J5652" t="s">
        <v>230</v>
      </c>
      <c r="K5652" t="s">
        <v>1315</v>
      </c>
      <c r="L5652" t="s">
        <v>5298</v>
      </c>
      <c r="M5652" t="s">
        <v>5298</v>
      </c>
      <c r="P5652" s="31" t="str">
        <f t="shared" si="267"/>
        <v>Sobhan Homoeo Hall (Dr. Abdul Subhan)</v>
      </c>
    </row>
    <row r="5653" spans="1:16" hidden="1">
      <c r="A5653" t="str">
        <f t="shared" si="265"/>
        <v>295-562</v>
      </c>
      <c r="B5653">
        <f t="shared" si="266"/>
        <v>295</v>
      </c>
      <c r="C5653">
        <v>562</v>
      </c>
      <c r="D5653" t="s">
        <v>17228</v>
      </c>
      <c r="E5653" t="s">
        <v>1028</v>
      </c>
      <c r="F5653">
        <v>15280</v>
      </c>
      <c r="G5653" t="s">
        <v>1029</v>
      </c>
      <c r="H5653">
        <v>0</v>
      </c>
      <c r="I5653" t="s">
        <v>131</v>
      </c>
      <c r="J5653" t="s">
        <v>172</v>
      </c>
      <c r="K5653" t="s">
        <v>133</v>
      </c>
      <c r="L5653" t="s">
        <v>1027</v>
      </c>
      <c r="M5653" t="s">
        <v>1024</v>
      </c>
      <c r="P5653" s="31" t="str">
        <f t="shared" si="267"/>
        <v>Sohag Homoeo Hall (Dr. Abdul Hannan)</v>
      </c>
    </row>
    <row r="5654" spans="1:16" hidden="1">
      <c r="A5654" t="str">
        <f t="shared" si="265"/>
        <v>296-562</v>
      </c>
      <c r="B5654">
        <f t="shared" si="266"/>
        <v>296</v>
      </c>
      <c r="C5654">
        <v>562</v>
      </c>
      <c r="D5654" t="s">
        <v>17228</v>
      </c>
      <c r="E5654" t="s">
        <v>1070</v>
      </c>
      <c r="F5654">
        <v>15326</v>
      </c>
      <c r="G5654" t="s">
        <v>1071</v>
      </c>
      <c r="H5654">
        <v>1746048426</v>
      </c>
      <c r="I5654" t="s">
        <v>131</v>
      </c>
      <c r="J5654" t="s">
        <v>397</v>
      </c>
      <c r="K5654" t="s">
        <v>152</v>
      </c>
      <c r="L5654" t="s">
        <v>1060</v>
      </c>
      <c r="M5654" t="s">
        <v>1061</v>
      </c>
      <c r="P5654" s="31" t="str">
        <f t="shared" si="267"/>
        <v>Sojan Homoeo Hall (Dr. Sojan Chandr)</v>
      </c>
    </row>
    <row r="5655" spans="1:16" hidden="1">
      <c r="A5655" t="str">
        <f t="shared" si="265"/>
        <v>297-562</v>
      </c>
      <c r="B5655">
        <f t="shared" si="266"/>
        <v>297</v>
      </c>
      <c r="C5655">
        <v>562</v>
      </c>
      <c r="D5655" t="s">
        <v>17228</v>
      </c>
      <c r="E5655" t="s">
        <v>5204</v>
      </c>
      <c r="F5655">
        <v>15182</v>
      </c>
      <c r="G5655" t="s">
        <v>5205</v>
      </c>
      <c r="H5655">
        <v>1770122251</v>
      </c>
      <c r="I5655" t="s">
        <v>131</v>
      </c>
      <c r="J5655" t="s">
        <v>132</v>
      </c>
      <c r="K5655" t="s">
        <v>138</v>
      </c>
      <c r="L5655" t="s">
        <v>5203</v>
      </c>
      <c r="M5655" t="s">
        <v>5203</v>
      </c>
      <c r="P5655" s="31" t="str">
        <f t="shared" si="267"/>
        <v>Soman Homoeo Hall (Dr. S K Paul)</v>
      </c>
    </row>
    <row r="5656" spans="1:16" hidden="1">
      <c r="A5656" t="str">
        <f t="shared" si="265"/>
        <v>298-562</v>
      </c>
      <c r="B5656">
        <f t="shared" si="266"/>
        <v>298</v>
      </c>
      <c r="C5656">
        <v>562</v>
      </c>
      <c r="D5656" t="s">
        <v>17228</v>
      </c>
      <c r="E5656" t="s">
        <v>5249</v>
      </c>
      <c r="F5656">
        <v>15192</v>
      </c>
      <c r="G5656" t="s">
        <v>5250</v>
      </c>
      <c r="H5656">
        <v>1746110268</v>
      </c>
      <c r="I5656" t="s">
        <v>131</v>
      </c>
      <c r="J5656" t="s">
        <v>172</v>
      </c>
      <c r="K5656" t="s">
        <v>138</v>
      </c>
      <c r="L5656" t="s">
        <v>5236</v>
      </c>
      <c r="M5656" t="s">
        <v>5251</v>
      </c>
      <c r="P5656" s="31" t="str">
        <f t="shared" si="267"/>
        <v>Sourajuti Homoeo Hall (Dr. Tusar Babu)</v>
      </c>
    </row>
    <row r="5657" spans="1:16" hidden="1">
      <c r="A5657" t="str">
        <f t="shared" si="265"/>
        <v>299-562</v>
      </c>
      <c r="B5657">
        <f t="shared" si="266"/>
        <v>299</v>
      </c>
      <c r="C5657">
        <v>562</v>
      </c>
      <c r="D5657" t="s">
        <v>17228</v>
      </c>
      <c r="E5657" t="s">
        <v>550</v>
      </c>
      <c r="F5657">
        <v>15159</v>
      </c>
      <c r="G5657" t="s">
        <v>5341</v>
      </c>
      <c r="H5657">
        <v>1711912212</v>
      </c>
      <c r="I5657" t="s">
        <v>131</v>
      </c>
      <c r="J5657" t="s">
        <v>274</v>
      </c>
      <c r="K5657" t="s">
        <v>133</v>
      </c>
      <c r="L5657" t="s">
        <v>5339</v>
      </c>
      <c r="M5657" t="s">
        <v>5339</v>
      </c>
      <c r="P5657" s="31" t="str">
        <f t="shared" si="267"/>
        <v>Sovas Homoeo Hall (Dr. Samol)</v>
      </c>
    </row>
    <row r="5658" spans="1:16" hidden="1">
      <c r="A5658" t="str">
        <f t="shared" si="265"/>
        <v>300-562</v>
      </c>
      <c r="B5658">
        <f t="shared" si="266"/>
        <v>300</v>
      </c>
      <c r="C5658">
        <v>562</v>
      </c>
      <c r="D5658" t="s">
        <v>17228</v>
      </c>
      <c r="E5658" t="s">
        <v>5300</v>
      </c>
      <c r="F5658">
        <v>15136</v>
      </c>
      <c r="G5658" t="s">
        <v>5301</v>
      </c>
      <c r="H5658">
        <v>1756013742</v>
      </c>
      <c r="I5658" t="s">
        <v>131</v>
      </c>
      <c r="J5658" t="s">
        <v>230</v>
      </c>
      <c r="K5658" t="s">
        <v>133</v>
      </c>
      <c r="L5658" t="s">
        <v>5298</v>
      </c>
      <c r="M5658" t="s">
        <v>5299</v>
      </c>
      <c r="P5658" s="31" t="str">
        <f t="shared" si="267"/>
        <v>Sree Homoeo Hall (Dr. Sarabindu Cho)</v>
      </c>
    </row>
    <row r="5659" spans="1:16" hidden="1">
      <c r="A5659" t="str">
        <f t="shared" si="265"/>
        <v>301-562</v>
      </c>
      <c r="B5659">
        <f t="shared" si="266"/>
        <v>301</v>
      </c>
      <c r="C5659">
        <v>562</v>
      </c>
      <c r="D5659" t="s">
        <v>17228</v>
      </c>
      <c r="E5659" t="s">
        <v>5309</v>
      </c>
      <c r="F5659">
        <v>15142</v>
      </c>
      <c r="G5659" t="s">
        <v>5310</v>
      </c>
      <c r="H5659">
        <v>1718350727</v>
      </c>
      <c r="I5659" t="s">
        <v>381</v>
      </c>
      <c r="J5659" t="s">
        <v>230</v>
      </c>
      <c r="K5659" t="s">
        <v>133</v>
      </c>
      <c r="L5659" t="s">
        <v>5298</v>
      </c>
      <c r="M5659" t="s">
        <v>5304</v>
      </c>
      <c r="P5659" s="31" t="str">
        <f t="shared" si="267"/>
        <v>Sri Lokki Homoeo Hall (Dr. Sasanke Sarkar)</v>
      </c>
    </row>
    <row r="5660" spans="1:16" hidden="1">
      <c r="A5660" t="str">
        <f t="shared" si="265"/>
        <v>302-562</v>
      </c>
      <c r="B5660">
        <f t="shared" si="266"/>
        <v>302</v>
      </c>
      <c r="C5660">
        <v>562</v>
      </c>
      <c r="D5660" t="s">
        <v>17228</v>
      </c>
      <c r="E5660" t="s">
        <v>1039</v>
      </c>
      <c r="F5660">
        <v>15285</v>
      </c>
      <c r="G5660" t="s">
        <v>1040</v>
      </c>
      <c r="H5660">
        <v>1797001469</v>
      </c>
      <c r="I5660" t="s">
        <v>131</v>
      </c>
      <c r="J5660" t="s">
        <v>172</v>
      </c>
      <c r="K5660" t="s">
        <v>152</v>
      </c>
      <c r="L5660" t="s">
        <v>972</v>
      </c>
      <c r="M5660" t="s">
        <v>1041</v>
      </c>
      <c r="P5660" s="31" t="str">
        <f t="shared" si="267"/>
        <v>Sridurga Homoeo Hall (Dr. Sham Prad Bissas)</v>
      </c>
    </row>
    <row r="5661" spans="1:16" hidden="1">
      <c r="A5661" t="str">
        <f t="shared" si="265"/>
        <v>303-562</v>
      </c>
      <c r="B5661">
        <f t="shared" si="266"/>
        <v>303</v>
      </c>
      <c r="C5661">
        <v>562</v>
      </c>
      <c r="D5661" t="s">
        <v>17228</v>
      </c>
      <c r="E5661" t="s">
        <v>10978</v>
      </c>
      <c r="F5661">
        <v>15166</v>
      </c>
      <c r="G5661" t="s">
        <v>10979</v>
      </c>
      <c r="H5661">
        <v>1711064835</v>
      </c>
      <c r="I5661" t="s">
        <v>131</v>
      </c>
      <c r="J5661" t="s">
        <v>132</v>
      </c>
      <c r="K5661" t="s">
        <v>152</v>
      </c>
      <c r="L5661" t="s">
        <v>5203</v>
      </c>
      <c r="M5661" t="s">
        <v>10977</v>
      </c>
      <c r="N5661" t="s">
        <v>17697</v>
      </c>
      <c r="O5661" t="s">
        <v>17653</v>
      </c>
      <c r="P5661" s="31" t="str">
        <f t="shared" si="267"/>
        <v>Sriguru Homoeo Hall (Dr.Dolon Kumar Piul)</v>
      </c>
    </row>
    <row r="5662" spans="1:16" hidden="1">
      <c r="A5662" t="str">
        <f t="shared" si="265"/>
        <v>304-562</v>
      </c>
      <c r="B5662">
        <f t="shared" si="266"/>
        <v>304</v>
      </c>
      <c r="C5662">
        <v>562</v>
      </c>
      <c r="D5662" t="s">
        <v>17228</v>
      </c>
      <c r="E5662" t="s">
        <v>1150</v>
      </c>
      <c r="F5662">
        <v>15092</v>
      </c>
      <c r="G5662" t="s">
        <v>1151</v>
      </c>
      <c r="H5662">
        <v>1795423395</v>
      </c>
      <c r="I5662" t="s">
        <v>131</v>
      </c>
      <c r="J5662" t="s">
        <v>132</v>
      </c>
      <c r="K5662" t="s">
        <v>152</v>
      </c>
      <c r="L5662" t="s">
        <v>1140</v>
      </c>
      <c r="M5662" t="s">
        <v>1152</v>
      </c>
      <c r="P5662" s="31" t="str">
        <f t="shared" si="267"/>
        <v>Standard Homoeo Hall (Dr. Ac Das)</v>
      </c>
    </row>
    <row r="5663" spans="1:16" hidden="1">
      <c r="A5663" t="str">
        <f t="shared" si="265"/>
        <v>305-562</v>
      </c>
      <c r="B5663">
        <f t="shared" si="266"/>
        <v>305</v>
      </c>
      <c r="C5663">
        <v>562</v>
      </c>
      <c r="D5663" t="s">
        <v>17228</v>
      </c>
      <c r="E5663" t="s">
        <v>2721</v>
      </c>
      <c r="F5663">
        <v>15194</v>
      </c>
      <c r="G5663" t="s">
        <v>5275</v>
      </c>
      <c r="H5663">
        <v>1714600795</v>
      </c>
      <c r="I5663" t="s">
        <v>131</v>
      </c>
      <c r="J5663" t="s">
        <v>397</v>
      </c>
      <c r="K5663" t="s">
        <v>152</v>
      </c>
      <c r="L5663" t="s">
        <v>5270</v>
      </c>
      <c r="M5663" t="s">
        <v>5276</v>
      </c>
      <c r="P5663" s="31" t="str">
        <f t="shared" si="267"/>
        <v>Suvadra Homoeo Hall (Dr. Samir)</v>
      </c>
    </row>
    <row r="5664" spans="1:16" hidden="1">
      <c r="A5664" t="str">
        <f t="shared" si="265"/>
        <v>306-562</v>
      </c>
      <c r="B5664">
        <f t="shared" si="266"/>
        <v>306</v>
      </c>
      <c r="C5664">
        <v>562</v>
      </c>
      <c r="D5664" t="s">
        <v>17228</v>
      </c>
      <c r="E5664" t="s">
        <v>11488</v>
      </c>
      <c r="F5664">
        <v>14283</v>
      </c>
      <c r="G5664" t="s">
        <v>17363</v>
      </c>
      <c r="H5664">
        <v>1718994820</v>
      </c>
      <c r="I5664" t="s">
        <v>131</v>
      </c>
      <c r="J5664" t="s">
        <v>274</v>
      </c>
      <c r="K5664" t="s">
        <v>152</v>
      </c>
      <c r="L5664" t="s">
        <v>11477</v>
      </c>
      <c r="M5664" t="s">
        <v>11465</v>
      </c>
      <c r="P5664" s="31" t="str">
        <f t="shared" si="267"/>
        <v>Swhan Homoeo Hall (Rongon Kanti Das)</v>
      </c>
    </row>
    <row r="5665" spans="1:16" hidden="1">
      <c r="A5665" t="str">
        <f t="shared" si="265"/>
        <v>307-562</v>
      </c>
      <c r="B5665">
        <f t="shared" si="266"/>
        <v>307</v>
      </c>
      <c r="C5665">
        <v>562</v>
      </c>
      <c r="D5665" t="s">
        <v>17228</v>
      </c>
      <c r="E5665" t="s">
        <v>1138</v>
      </c>
      <c r="F5665">
        <v>15116</v>
      </c>
      <c r="G5665" t="s">
        <v>1139</v>
      </c>
      <c r="H5665">
        <v>1712275990</v>
      </c>
      <c r="I5665" t="s">
        <v>131</v>
      </c>
      <c r="J5665" t="s">
        <v>132</v>
      </c>
      <c r="K5665" t="s">
        <v>138</v>
      </c>
      <c r="L5665" t="s">
        <v>1140</v>
      </c>
      <c r="M5665" t="s">
        <v>1141</v>
      </c>
      <c r="P5665" s="31" t="str">
        <f t="shared" si="267"/>
        <v>Tamanna Homoeo Hall (Dr. Ma Motin)</v>
      </c>
    </row>
    <row r="5666" spans="1:16" hidden="1">
      <c r="A5666" t="str">
        <f t="shared" si="265"/>
        <v>308-562</v>
      </c>
      <c r="B5666">
        <f t="shared" si="266"/>
        <v>308</v>
      </c>
      <c r="C5666">
        <v>562</v>
      </c>
      <c r="D5666" t="s">
        <v>17228</v>
      </c>
      <c r="E5666" t="s">
        <v>1155</v>
      </c>
      <c r="F5666">
        <v>15094</v>
      </c>
      <c r="G5666" t="s">
        <v>1156</v>
      </c>
      <c r="H5666">
        <v>1757012992</v>
      </c>
      <c r="I5666" t="s">
        <v>1157</v>
      </c>
      <c r="J5666" t="s">
        <v>132</v>
      </c>
      <c r="K5666" t="s">
        <v>133</v>
      </c>
      <c r="L5666" t="s">
        <v>1140</v>
      </c>
      <c r="M5666" t="s">
        <v>1141</v>
      </c>
      <c r="N5666" t="s">
        <v>2080</v>
      </c>
      <c r="P5666" s="31" t="str">
        <f t="shared" si="267"/>
        <v>Tanson Homoeo Hall (Dr. Golsan Ara)</v>
      </c>
    </row>
    <row r="5667" spans="1:16" hidden="1">
      <c r="A5667" t="str">
        <f t="shared" si="265"/>
        <v>309-562</v>
      </c>
      <c r="B5667">
        <f t="shared" si="266"/>
        <v>309</v>
      </c>
      <c r="C5667">
        <v>562</v>
      </c>
      <c r="D5667" t="s">
        <v>17228</v>
      </c>
      <c r="E5667" t="s">
        <v>1127</v>
      </c>
      <c r="F5667">
        <v>15233</v>
      </c>
      <c r="G5667" t="s">
        <v>721</v>
      </c>
      <c r="H5667">
        <v>1712302995</v>
      </c>
      <c r="I5667" t="s">
        <v>131</v>
      </c>
      <c r="J5667" t="s">
        <v>274</v>
      </c>
      <c r="K5667" t="s">
        <v>133</v>
      </c>
      <c r="L5667" t="s">
        <v>1116</v>
      </c>
      <c r="M5667" t="s">
        <v>762</v>
      </c>
      <c r="P5667" s="31" t="str">
        <f t="shared" si="267"/>
        <v>Tanvir Homoeo Hall (Dr. Khalilur Rahman)</v>
      </c>
    </row>
    <row r="5668" spans="1:16" hidden="1">
      <c r="A5668" t="str">
        <f t="shared" si="265"/>
        <v>310-562</v>
      </c>
      <c r="B5668">
        <f t="shared" si="266"/>
        <v>310</v>
      </c>
      <c r="C5668">
        <v>562</v>
      </c>
      <c r="D5668" t="s">
        <v>17228</v>
      </c>
      <c r="E5668" t="s">
        <v>11171</v>
      </c>
      <c r="F5668">
        <v>15238</v>
      </c>
      <c r="G5668" t="s">
        <v>11172</v>
      </c>
      <c r="H5668">
        <v>1718329360</v>
      </c>
      <c r="I5668" t="s">
        <v>131</v>
      </c>
      <c r="J5668" t="s">
        <v>2596</v>
      </c>
      <c r="K5668" t="s">
        <v>152</v>
      </c>
      <c r="L5668" t="s">
        <v>11173</v>
      </c>
      <c r="M5668" t="s">
        <v>19011</v>
      </c>
      <c r="P5668" s="31" t="str">
        <f t="shared" si="267"/>
        <v>Tasfia Medical Hall (Dr.Fazlul Haque)</v>
      </c>
    </row>
    <row r="5669" spans="1:16" hidden="1">
      <c r="A5669" t="str">
        <f t="shared" si="265"/>
        <v>311-562</v>
      </c>
      <c r="B5669">
        <f t="shared" si="266"/>
        <v>311</v>
      </c>
      <c r="C5669">
        <v>562</v>
      </c>
      <c r="D5669" t="s">
        <v>17228</v>
      </c>
      <c r="E5669" t="s">
        <v>5322</v>
      </c>
      <c r="F5669">
        <v>15127</v>
      </c>
      <c r="G5669" t="s">
        <v>5323</v>
      </c>
      <c r="H5669">
        <v>1819696038</v>
      </c>
      <c r="I5669" t="s">
        <v>131</v>
      </c>
      <c r="J5669" t="s">
        <v>274</v>
      </c>
      <c r="K5669" t="s">
        <v>152</v>
      </c>
      <c r="L5669" t="s">
        <v>5324</v>
      </c>
      <c r="M5669" t="s">
        <v>5324</v>
      </c>
      <c r="P5669" s="31" t="str">
        <f t="shared" si="267"/>
        <v>The Ali Homoeo Hall (Dr. Faruq Uddin)</v>
      </c>
    </row>
    <row r="5670" spans="1:16" hidden="1">
      <c r="A5670" t="str">
        <f t="shared" si="265"/>
        <v>312-562</v>
      </c>
      <c r="B5670">
        <f t="shared" si="266"/>
        <v>312</v>
      </c>
      <c r="C5670">
        <v>562</v>
      </c>
      <c r="D5670" t="s">
        <v>17228</v>
      </c>
      <c r="E5670" t="s">
        <v>1164</v>
      </c>
      <c r="F5670">
        <v>15078</v>
      </c>
      <c r="G5670" t="s">
        <v>1165</v>
      </c>
      <c r="H5670">
        <v>0</v>
      </c>
      <c r="I5670" t="s">
        <v>131</v>
      </c>
      <c r="J5670" t="s">
        <v>132</v>
      </c>
      <c r="K5670" t="s">
        <v>133</v>
      </c>
      <c r="L5670" t="s">
        <v>1140</v>
      </c>
      <c r="M5670" t="s">
        <v>1161</v>
      </c>
      <c r="P5670" s="31" t="str">
        <f t="shared" si="267"/>
        <v>The Hiling Homeo (Dr. A Rasul)</v>
      </c>
    </row>
    <row r="5671" spans="1:16" hidden="1">
      <c r="A5671" t="str">
        <f t="shared" si="265"/>
        <v>313-562</v>
      </c>
      <c r="B5671">
        <f t="shared" si="266"/>
        <v>313</v>
      </c>
      <c r="C5671">
        <v>562</v>
      </c>
      <c r="D5671" t="s">
        <v>17228</v>
      </c>
      <c r="E5671" t="s">
        <v>13126</v>
      </c>
      <c r="F5671">
        <v>15155</v>
      </c>
      <c r="G5671" t="s">
        <v>13127</v>
      </c>
      <c r="H5671">
        <v>1716086476</v>
      </c>
      <c r="I5671" t="s">
        <v>131</v>
      </c>
      <c r="J5671" t="s">
        <v>306</v>
      </c>
      <c r="K5671" t="s">
        <v>152</v>
      </c>
      <c r="L5671" t="s">
        <v>13116</v>
      </c>
      <c r="M5671" t="s">
        <v>13125</v>
      </c>
      <c r="P5671" s="31" t="str">
        <f t="shared" si="267"/>
        <v>The Homeo Cikissaloy (Dr.Abdul Kadir)</v>
      </c>
    </row>
    <row r="5672" spans="1:16" hidden="1">
      <c r="A5672" t="str">
        <f t="shared" si="265"/>
        <v>314-562</v>
      </c>
      <c r="B5672">
        <f t="shared" si="266"/>
        <v>314</v>
      </c>
      <c r="C5672">
        <v>562</v>
      </c>
      <c r="D5672" t="s">
        <v>17228</v>
      </c>
      <c r="E5672" t="s">
        <v>5272</v>
      </c>
      <c r="F5672">
        <v>15204</v>
      </c>
      <c r="G5672" t="s">
        <v>5273</v>
      </c>
      <c r="H5672">
        <v>1716086476</v>
      </c>
      <c r="I5672" t="s">
        <v>131</v>
      </c>
      <c r="J5672" t="s">
        <v>397</v>
      </c>
      <c r="K5672" t="s">
        <v>152</v>
      </c>
      <c r="L5672" t="s">
        <v>5270</v>
      </c>
      <c r="M5672" t="s">
        <v>5271</v>
      </c>
      <c r="N5672" t="s">
        <v>4609</v>
      </c>
      <c r="P5672" s="31" t="str">
        <f t="shared" si="267"/>
        <v>The Homoeo Hall (Dr. M A Saleh)</v>
      </c>
    </row>
    <row r="5673" spans="1:16" hidden="1">
      <c r="A5673" t="str">
        <f t="shared" si="265"/>
        <v>315-562</v>
      </c>
      <c r="B5673">
        <f t="shared" si="266"/>
        <v>315</v>
      </c>
      <c r="C5673">
        <v>562</v>
      </c>
      <c r="D5673" t="s">
        <v>17228</v>
      </c>
      <c r="E5673" t="s">
        <v>12585</v>
      </c>
      <c r="F5673">
        <v>15228</v>
      </c>
      <c r="G5673" t="s">
        <v>12586</v>
      </c>
      <c r="H5673">
        <v>1716768149</v>
      </c>
      <c r="I5673" t="s">
        <v>131</v>
      </c>
      <c r="J5673" t="s">
        <v>132</v>
      </c>
      <c r="K5673" t="s">
        <v>152</v>
      </c>
      <c r="L5673" t="s">
        <v>12587</v>
      </c>
      <c r="M5673" t="s">
        <v>12588</v>
      </c>
      <c r="P5673" s="31" t="str">
        <f t="shared" si="267"/>
        <v>The National Homeo Hall (Maulana Ishaq Miyan)</v>
      </c>
    </row>
    <row r="5674" spans="1:16" hidden="1">
      <c r="A5674" t="str">
        <f t="shared" si="265"/>
        <v>316-562</v>
      </c>
      <c r="B5674">
        <f t="shared" si="266"/>
        <v>316</v>
      </c>
      <c r="C5674">
        <v>562</v>
      </c>
      <c r="D5674" t="s">
        <v>17228</v>
      </c>
      <c r="E5674" t="s">
        <v>1169</v>
      </c>
      <c r="F5674">
        <v>15080</v>
      </c>
      <c r="G5674" t="s">
        <v>1170</v>
      </c>
      <c r="H5674">
        <v>1711951073</v>
      </c>
      <c r="I5674" t="s">
        <v>131</v>
      </c>
      <c r="J5674" t="s">
        <v>132</v>
      </c>
      <c r="K5674" t="s">
        <v>138</v>
      </c>
      <c r="L5674" t="s">
        <v>1140</v>
      </c>
      <c r="M5674" t="s">
        <v>1168</v>
      </c>
      <c r="P5674" s="31" t="str">
        <f t="shared" si="267"/>
        <v>The New Model Homeo Hall (Dr. Helal Ahamad)</v>
      </c>
    </row>
    <row r="5675" spans="1:16" hidden="1">
      <c r="A5675" t="str">
        <f t="shared" si="265"/>
        <v>317-562</v>
      </c>
      <c r="B5675">
        <f t="shared" si="266"/>
        <v>317</v>
      </c>
      <c r="C5675">
        <v>562</v>
      </c>
      <c r="D5675" t="s">
        <v>17228</v>
      </c>
      <c r="E5675" t="s">
        <v>5223</v>
      </c>
      <c r="F5675">
        <v>15181</v>
      </c>
      <c r="G5675" t="s">
        <v>5224</v>
      </c>
      <c r="H5675">
        <v>1720590862</v>
      </c>
      <c r="I5675" t="s">
        <v>131</v>
      </c>
      <c r="J5675" t="s">
        <v>132</v>
      </c>
      <c r="K5675" t="s">
        <v>152</v>
      </c>
      <c r="L5675" t="s">
        <v>5203</v>
      </c>
      <c r="M5675" t="s">
        <v>5225</v>
      </c>
      <c r="P5675" s="31" t="str">
        <f t="shared" si="267"/>
        <v>The Royal Medical Hall (Dr. Ajoy)</v>
      </c>
    </row>
    <row r="5676" spans="1:16" hidden="1">
      <c r="A5676" t="str">
        <f t="shared" si="265"/>
        <v>318-562</v>
      </c>
      <c r="B5676">
        <f t="shared" si="266"/>
        <v>318</v>
      </c>
      <c r="C5676">
        <v>562</v>
      </c>
      <c r="D5676" t="s">
        <v>17228</v>
      </c>
      <c r="E5676" t="s">
        <v>1191</v>
      </c>
      <c r="F5676">
        <v>15110</v>
      </c>
      <c r="G5676" t="s">
        <v>1192</v>
      </c>
      <c r="H5676">
        <v>1727669192</v>
      </c>
      <c r="I5676" t="s">
        <v>131</v>
      </c>
      <c r="J5676" t="s">
        <v>172</v>
      </c>
      <c r="K5676" t="s">
        <v>133</v>
      </c>
      <c r="L5676" t="s">
        <v>1185</v>
      </c>
      <c r="M5676" t="s">
        <v>1186</v>
      </c>
      <c r="P5676" s="31" t="str">
        <f t="shared" si="267"/>
        <v>Tilmoti Ho. Hall (Dr. Sudasan Bissash)</v>
      </c>
    </row>
    <row r="5677" spans="1:16" hidden="1">
      <c r="A5677" t="str">
        <f t="shared" si="265"/>
        <v>319-562</v>
      </c>
      <c r="B5677">
        <f t="shared" si="266"/>
        <v>319</v>
      </c>
      <c r="C5677">
        <v>562</v>
      </c>
      <c r="D5677" t="s">
        <v>17228</v>
      </c>
      <c r="E5677" t="s">
        <v>1261</v>
      </c>
      <c r="F5677">
        <v>15040</v>
      </c>
      <c r="G5677" t="s">
        <v>1262</v>
      </c>
      <c r="H5677">
        <v>1714233575</v>
      </c>
      <c r="I5677" t="s">
        <v>131</v>
      </c>
      <c r="J5677" t="s">
        <v>230</v>
      </c>
      <c r="K5677" t="s">
        <v>152</v>
      </c>
      <c r="L5677" t="s">
        <v>1244</v>
      </c>
      <c r="M5677" t="s">
        <v>1258</v>
      </c>
      <c r="P5677" s="31" t="str">
        <f t="shared" si="267"/>
        <v>Zahind Homoeo Hall (Dr. Zahidul Islam)</v>
      </c>
    </row>
    <row r="5678" spans="1:16" hidden="1">
      <c r="A5678" t="str">
        <f t="shared" si="265"/>
        <v>1-563</v>
      </c>
      <c r="B5678">
        <f t="shared" si="266"/>
        <v>1</v>
      </c>
      <c r="C5678">
        <v>563</v>
      </c>
      <c r="D5678" t="s">
        <v>17169</v>
      </c>
      <c r="E5678" t="s">
        <v>15784</v>
      </c>
      <c r="F5678">
        <v>13424</v>
      </c>
      <c r="G5678" t="s">
        <v>16436</v>
      </c>
      <c r="H5678">
        <v>1954636997</v>
      </c>
      <c r="I5678" t="s">
        <v>131</v>
      </c>
      <c r="J5678" t="s">
        <v>397</v>
      </c>
      <c r="K5678" t="s">
        <v>133</v>
      </c>
      <c r="L5678" t="s">
        <v>3061</v>
      </c>
      <c r="M5678" t="s">
        <v>3061</v>
      </c>
      <c r="P5678" s="31" t="str">
        <f t="shared" si="267"/>
        <v>Achia Homoeo Pharmacy  (Dr. Sahjahan)</v>
      </c>
    </row>
    <row r="5679" spans="1:16" hidden="1">
      <c r="A5679" t="str">
        <f t="shared" si="265"/>
        <v>2-563</v>
      </c>
      <c r="B5679">
        <f t="shared" si="266"/>
        <v>2</v>
      </c>
      <c r="C5679">
        <v>563</v>
      </c>
      <c r="D5679" t="s">
        <v>17169</v>
      </c>
      <c r="E5679" t="s">
        <v>2986</v>
      </c>
      <c r="F5679">
        <v>5501</v>
      </c>
      <c r="G5679" t="s">
        <v>3141</v>
      </c>
      <c r="H5679">
        <v>1912311586</v>
      </c>
      <c r="I5679" t="s">
        <v>131</v>
      </c>
      <c r="J5679" t="s">
        <v>306</v>
      </c>
      <c r="K5679" t="s">
        <v>133</v>
      </c>
      <c r="L5679" t="s">
        <v>3133</v>
      </c>
      <c r="M5679" t="s">
        <v>2987</v>
      </c>
      <c r="P5679" s="31" t="str">
        <f t="shared" si="267"/>
        <v>Addarsho Homio (Dr. Faruque)</v>
      </c>
    </row>
    <row r="5680" spans="1:16" hidden="1">
      <c r="A5680" t="str">
        <f t="shared" si="265"/>
        <v>3-563</v>
      </c>
      <c r="B5680">
        <f t="shared" si="266"/>
        <v>3</v>
      </c>
      <c r="C5680">
        <v>563</v>
      </c>
      <c r="D5680" t="s">
        <v>17169</v>
      </c>
      <c r="E5680" t="s">
        <v>2986</v>
      </c>
      <c r="F5680">
        <v>5430</v>
      </c>
      <c r="G5680" t="s">
        <v>312</v>
      </c>
      <c r="H5680">
        <v>1912311586</v>
      </c>
      <c r="I5680" t="s">
        <v>2970</v>
      </c>
      <c r="J5680" t="s">
        <v>132</v>
      </c>
      <c r="K5680" t="s">
        <v>152</v>
      </c>
      <c r="L5680" t="s">
        <v>1359</v>
      </c>
      <c r="M5680" t="s">
        <v>2987</v>
      </c>
      <c r="P5680" s="31" t="str">
        <f t="shared" si="267"/>
        <v>Adorsho Homoeo Hall (Dr. Faruque)</v>
      </c>
    </row>
    <row r="5681" spans="1:16" hidden="1">
      <c r="A5681" t="str">
        <f t="shared" si="265"/>
        <v>4-563</v>
      </c>
      <c r="B5681">
        <f t="shared" si="266"/>
        <v>4</v>
      </c>
      <c r="C5681">
        <v>563</v>
      </c>
      <c r="D5681" t="s">
        <v>17169</v>
      </c>
      <c r="E5681" t="s">
        <v>18084</v>
      </c>
      <c r="F5681">
        <v>15582</v>
      </c>
      <c r="G5681" t="s">
        <v>18085</v>
      </c>
      <c r="H5681">
        <v>1931883263</v>
      </c>
      <c r="I5681" t="s">
        <v>253</v>
      </c>
      <c r="J5681" t="s">
        <v>306</v>
      </c>
      <c r="K5681" t="s">
        <v>152</v>
      </c>
      <c r="L5681" t="s">
        <v>18086</v>
      </c>
      <c r="M5681" t="s">
        <v>18086</v>
      </c>
      <c r="P5681" s="31" t="str">
        <f t="shared" si="267"/>
        <v>Adoso Homoeo Hool (Dr. S.M. Kamal)</v>
      </c>
    </row>
    <row r="5682" spans="1:16" hidden="1">
      <c r="A5682" t="str">
        <f t="shared" si="265"/>
        <v>5-563</v>
      </c>
      <c r="B5682">
        <f t="shared" si="266"/>
        <v>5</v>
      </c>
      <c r="C5682">
        <v>563</v>
      </c>
      <c r="D5682" t="s">
        <v>17169</v>
      </c>
      <c r="E5682" t="s">
        <v>3089</v>
      </c>
      <c r="F5682">
        <v>5479</v>
      </c>
      <c r="G5682" t="s">
        <v>3090</v>
      </c>
      <c r="H5682">
        <v>1962046390</v>
      </c>
      <c r="I5682" t="s">
        <v>131</v>
      </c>
      <c r="J5682" t="s">
        <v>230</v>
      </c>
      <c r="K5682" t="s">
        <v>133</v>
      </c>
      <c r="L5682" t="s">
        <v>1359</v>
      </c>
      <c r="M5682" t="s">
        <v>3080</v>
      </c>
      <c r="P5682" s="31" t="str">
        <f t="shared" si="267"/>
        <v>Ahasania Homio (Dr. Firoza)</v>
      </c>
    </row>
    <row r="5683" spans="1:16" hidden="1">
      <c r="A5683" t="str">
        <f t="shared" si="265"/>
        <v>6-563</v>
      </c>
      <c r="B5683">
        <f t="shared" si="266"/>
        <v>6</v>
      </c>
      <c r="C5683">
        <v>563</v>
      </c>
      <c r="D5683" t="s">
        <v>17169</v>
      </c>
      <c r="E5683" t="s">
        <v>15320</v>
      </c>
      <c r="F5683">
        <v>12896</v>
      </c>
      <c r="G5683" t="s">
        <v>2057</v>
      </c>
      <c r="H5683">
        <v>1718653849</v>
      </c>
      <c r="I5683" t="s">
        <v>131</v>
      </c>
      <c r="J5683" t="s">
        <v>132</v>
      </c>
      <c r="K5683" t="s">
        <v>1315</v>
      </c>
      <c r="L5683" t="s">
        <v>15315</v>
      </c>
      <c r="M5683" t="s">
        <v>15316</v>
      </c>
      <c r="P5683" s="31" t="str">
        <f t="shared" si="267"/>
        <v>Al Amin Homoeo Hall (Dr. S M Mohar Ali)</v>
      </c>
    </row>
    <row r="5684" spans="1:16" hidden="1">
      <c r="A5684" t="str">
        <f t="shared" si="265"/>
        <v>7-563</v>
      </c>
      <c r="B5684">
        <f t="shared" si="266"/>
        <v>7</v>
      </c>
      <c r="C5684">
        <v>563</v>
      </c>
      <c r="D5684" t="s">
        <v>17169</v>
      </c>
      <c r="E5684" t="s">
        <v>15317</v>
      </c>
      <c r="F5684">
        <v>12894</v>
      </c>
      <c r="G5684" t="s">
        <v>15318</v>
      </c>
      <c r="H5684">
        <v>1734651352</v>
      </c>
      <c r="I5684" t="s">
        <v>131</v>
      </c>
      <c r="J5684" t="s">
        <v>132</v>
      </c>
      <c r="K5684" t="s">
        <v>1315</v>
      </c>
      <c r="L5684" t="s">
        <v>15315</v>
      </c>
      <c r="M5684" t="s">
        <v>15316</v>
      </c>
      <c r="P5684" s="31" t="str">
        <f t="shared" si="267"/>
        <v>Al Mahmud Homoeo Hall (Dr. Md. Asraf Ali Khandakar)</v>
      </c>
    </row>
    <row r="5685" spans="1:16" hidden="1">
      <c r="A5685" t="str">
        <f t="shared" si="265"/>
        <v>8-563</v>
      </c>
      <c r="B5685">
        <f t="shared" si="266"/>
        <v>8</v>
      </c>
      <c r="C5685">
        <v>563</v>
      </c>
      <c r="D5685" t="s">
        <v>17169</v>
      </c>
      <c r="E5685" t="s">
        <v>10592</v>
      </c>
      <c r="F5685">
        <v>10684</v>
      </c>
      <c r="G5685" t="s">
        <v>10593</v>
      </c>
      <c r="H5685">
        <v>1798378187</v>
      </c>
      <c r="I5685" t="s">
        <v>131</v>
      </c>
      <c r="J5685" t="s">
        <v>10594</v>
      </c>
      <c r="K5685" t="s">
        <v>133</v>
      </c>
      <c r="L5685" t="s">
        <v>3133</v>
      </c>
      <c r="M5685" t="s">
        <v>10595</v>
      </c>
      <c r="P5685" s="31" t="str">
        <f t="shared" si="267"/>
        <v>Alo Path Dumuria Drug (Dr.M.M. Nasir)</v>
      </c>
    </row>
    <row r="5686" spans="1:16" hidden="1">
      <c r="A5686" t="str">
        <f t="shared" si="265"/>
        <v>9-563</v>
      </c>
      <c r="B5686">
        <f t="shared" si="266"/>
        <v>9</v>
      </c>
      <c r="C5686">
        <v>563</v>
      </c>
      <c r="D5686" t="s">
        <v>17169</v>
      </c>
      <c r="E5686" t="s">
        <v>13613</v>
      </c>
      <c r="F5686">
        <v>12043</v>
      </c>
      <c r="G5686" t="s">
        <v>13614</v>
      </c>
      <c r="H5686">
        <v>1711157046</v>
      </c>
      <c r="I5686" t="s">
        <v>131</v>
      </c>
      <c r="J5686" t="s">
        <v>10895</v>
      </c>
      <c r="K5686" t="s">
        <v>1315</v>
      </c>
      <c r="L5686" t="s">
        <v>13615</v>
      </c>
      <c r="M5686" t="s">
        <v>13615</v>
      </c>
      <c r="P5686" s="31" t="str">
        <f t="shared" si="267"/>
        <v>Anupom Homoeo (Dr. Anupom Roy)</v>
      </c>
    </row>
    <row r="5687" spans="1:16" hidden="1">
      <c r="A5687" t="str">
        <f t="shared" si="265"/>
        <v>10-563</v>
      </c>
      <c r="B5687">
        <f t="shared" si="266"/>
        <v>10</v>
      </c>
      <c r="C5687">
        <v>563</v>
      </c>
      <c r="D5687" t="s">
        <v>17169</v>
      </c>
      <c r="E5687" t="s">
        <v>3150</v>
      </c>
      <c r="F5687">
        <v>5506</v>
      </c>
      <c r="G5687" t="s">
        <v>3151</v>
      </c>
      <c r="H5687">
        <v>1915427015</v>
      </c>
      <c r="I5687" t="s">
        <v>131</v>
      </c>
      <c r="J5687" t="s">
        <v>306</v>
      </c>
      <c r="K5687" t="s">
        <v>138</v>
      </c>
      <c r="L5687" t="s">
        <v>3133</v>
      </c>
      <c r="M5687" t="s">
        <v>3152</v>
      </c>
      <c r="P5687" s="31" t="str">
        <f t="shared" si="267"/>
        <v>Arafat Hommoeo Hall (Dr. Ab Kalam Azad)</v>
      </c>
    </row>
    <row r="5688" spans="1:16" hidden="1">
      <c r="A5688" t="str">
        <f t="shared" si="265"/>
        <v>11-563</v>
      </c>
      <c r="B5688">
        <f t="shared" si="266"/>
        <v>11</v>
      </c>
      <c r="C5688">
        <v>563</v>
      </c>
      <c r="D5688" t="s">
        <v>17169</v>
      </c>
      <c r="E5688" t="s">
        <v>3158</v>
      </c>
      <c r="F5688">
        <v>5511</v>
      </c>
      <c r="G5688" t="s">
        <v>3159</v>
      </c>
      <c r="H5688">
        <v>0</v>
      </c>
      <c r="I5688" t="s">
        <v>131</v>
      </c>
      <c r="J5688" t="s">
        <v>306</v>
      </c>
      <c r="K5688" t="s">
        <v>138</v>
      </c>
      <c r="L5688" t="s">
        <v>1359</v>
      </c>
      <c r="M5688" t="s">
        <v>3061</v>
      </c>
      <c r="N5688" t="s">
        <v>4609</v>
      </c>
      <c r="P5688" s="31" t="str">
        <f t="shared" si="267"/>
        <v>Asan Homio (Dr. Jahid Hasan)</v>
      </c>
    </row>
    <row r="5689" spans="1:16" hidden="1">
      <c r="A5689" t="str">
        <f t="shared" si="265"/>
        <v>12-563</v>
      </c>
      <c r="B5689">
        <f t="shared" si="266"/>
        <v>12</v>
      </c>
      <c r="C5689">
        <v>563</v>
      </c>
      <c r="D5689" t="s">
        <v>17169</v>
      </c>
      <c r="E5689" t="s">
        <v>2388</v>
      </c>
      <c r="F5689">
        <v>5439</v>
      </c>
      <c r="G5689" t="s">
        <v>3002</v>
      </c>
      <c r="H5689">
        <v>0</v>
      </c>
      <c r="I5689" t="s">
        <v>326</v>
      </c>
      <c r="J5689" t="s">
        <v>172</v>
      </c>
      <c r="K5689" t="s">
        <v>133</v>
      </c>
      <c r="L5689" t="s">
        <v>3000</v>
      </c>
      <c r="M5689" t="s">
        <v>3003</v>
      </c>
      <c r="P5689" s="31" t="str">
        <f t="shared" si="267"/>
        <v>Babul Medical (Dr. Babul)</v>
      </c>
    </row>
    <row r="5690" spans="1:16" hidden="1">
      <c r="A5690" t="str">
        <f t="shared" si="265"/>
        <v>13-563</v>
      </c>
      <c r="B5690">
        <f t="shared" si="266"/>
        <v>13</v>
      </c>
      <c r="C5690">
        <v>563</v>
      </c>
      <c r="D5690" t="s">
        <v>17169</v>
      </c>
      <c r="E5690" t="s">
        <v>18078</v>
      </c>
      <c r="F5690">
        <v>15580</v>
      </c>
      <c r="G5690" t="s">
        <v>18079</v>
      </c>
      <c r="H5690">
        <v>1838150402</v>
      </c>
      <c r="I5690" t="s">
        <v>131</v>
      </c>
      <c r="J5690" t="s">
        <v>132</v>
      </c>
      <c r="K5690" t="s">
        <v>152</v>
      </c>
      <c r="L5690" t="s">
        <v>18080</v>
      </c>
      <c r="M5690" t="s">
        <v>18080</v>
      </c>
      <c r="P5690" s="31" t="str">
        <f t="shared" si="267"/>
        <v>Badon Homoeo (Dr.Mollika)</v>
      </c>
    </row>
    <row r="5691" spans="1:16" hidden="1">
      <c r="A5691" t="str">
        <f t="shared" si="265"/>
        <v>14-563</v>
      </c>
      <c r="B5691">
        <f t="shared" si="266"/>
        <v>14</v>
      </c>
      <c r="C5691">
        <v>563</v>
      </c>
      <c r="D5691" t="s">
        <v>17169</v>
      </c>
      <c r="E5691" t="s">
        <v>2981</v>
      </c>
      <c r="F5691">
        <v>5428</v>
      </c>
      <c r="G5691" t="s">
        <v>2982</v>
      </c>
      <c r="H5691">
        <v>1911080808</v>
      </c>
      <c r="I5691" t="s">
        <v>2970</v>
      </c>
      <c r="J5691" t="s">
        <v>132</v>
      </c>
      <c r="K5691" t="s">
        <v>133</v>
      </c>
      <c r="L5691" t="s">
        <v>1359</v>
      </c>
      <c r="M5691" t="s">
        <v>2976</v>
      </c>
      <c r="P5691" s="31" t="str">
        <f t="shared" si="267"/>
        <v>Bengal Homio (Dr. Deloar Hossain)</v>
      </c>
    </row>
    <row r="5692" spans="1:16" hidden="1">
      <c r="A5692" t="str">
        <f t="shared" si="265"/>
        <v>15-563</v>
      </c>
      <c r="B5692">
        <f t="shared" si="266"/>
        <v>15</v>
      </c>
      <c r="C5692">
        <v>563</v>
      </c>
      <c r="D5692" t="s">
        <v>17169</v>
      </c>
      <c r="E5692" t="s">
        <v>16244</v>
      </c>
      <c r="F5692">
        <v>13325</v>
      </c>
      <c r="G5692" t="s">
        <v>16245</v>
      </c>
      <c r="H5692">
        <v>1712687035</v>
      </c>
      <c r="I5692" t="s">
        <v>131</v>
      </c>
      <c r="J5692" t="s">
        <v>230</v>
      </c>
      <c r="K5692" t="s">
        <v>1315</v>
      </c>
      <c r="L5692" t="s">
        <v>3065</v>
      </c>
      <c r="M5692" t="s">
        <v>16246</v>
      </c>
      <c r="P5692" s="31" t="str">
        <f t="shared" si="267"/>
        <v>Bengal Homoeo Hall  (Dr Nasir Ahammad )</v>
      </c>
    </row>
    <row r="5693" spans="1:16" hidden="1">
      <c r="A5693" t="str">
        <f t="shared" si="265"/>
        <v>16-563</v>
      </c>
      <c r="B5693">
        <f t="shared" si="266"/>
        <v>16</v>
      </c>
      <c r="C5693">
        <v>563</v>
      </c>
      <c r="D5693" t="s">
        <v>17169</v>
      </c>
      <c r="E5693" t="s">
        <v>15325</v>
      </c>
      <c r="F5693">
        <v>12900</v>
      </c>
      <c r="G5693" t="s">
        <v>15326</v>
      </c>
      <c r="H5693">
        <v>1718124723</v>
      </c>
      <c r="I5693" t="s">
        <v>131</v>
      </c>
      <c r="J5693" t="s">
        <v>132</v>
      </c>
      <c r="K5693" t="s">
        <v>1315</v>
      </c>
      <c r="L5693" t="s">
        <v>15315</v>
      </c>
      <c r="M5693" t="s">
        <v>15324</v>
      </c>
      <c r="P5693" s="31" t="str">
        <f t="shared" si="267"/>
        <v>Bibekananda Homoeo Sadan (Dr. Asim Mondal)</v>
      </c>
    </row>
    <row r="5694" spans="1:16" hidden="1">
      <c r="A5694" t="str">
        <f t="shared" si="265"/>
        <v>17-563</v>
      </c>
      <c r="B5694">
        <f t="shared" si="266"/>
        <v>17</v>
      </c>
      <c r="C5694">
        <v>563</v>
      </c>
      <c r="D5694" t="s">
        <v>17169</v>
      </c>
      <c r="E5694" t="s">
        <v>8152</v>
      </c>
      <c r="F5694">
        <v>13425</v>
      </c>
      <c r="G5694" t="s">
        <v>460</v>
      </c>
      <c r="H5694">
        <v>1918941232</v>
      </c>
      <c r="I5694" t="s">
        <v>131</v>
      </c>
      <c r="J5694" t="s">
        <v>230</v>
      </c>
      <c r="K5694" t="s">
        <v>1315</v>
      </c>
      <c r="L5694" t="s">
        <v>16431</v>
      </c>
      <c r="M5694" t="s">
        <v>16431</v>
      </c>
      <c r="P5694" s="31" t="str">
        <f t="shared" si="267"/>
        <v>Bismillah Homoeo Hall (Dr. Mehedi Hasan)</v>
      </c>
    </row>
    <row r="5695" spans="1:16" hidden="1">
      <c r="A5695" t="str">
        <f t="shared" si="265"/>
        <v>18-563</v>
      </c>
      <c r="B5695">
        <f t="shared" si="266"/>
        <v>18</v>
      </c>
      <c r="C5695">
        <v>563</v>
      </c>
      <c r="D5695" t="s">
        <v>17169</v>
      </c>
      <c r="E5695" t="s">
        <v>15335</v>
      </c>
      <c r="F5695">
        <v>12906</v>
      </c>
      <c r="G5695" t="s">
        <v>15336</v>
      </c>
      <c r="H5695">
        <v>1714573280</v>
      </c>
      <c r="I5695" t="s">
        <v>131</v>
      </c>
      <c r="J5695" t="s">
        <v>172</v>
      </c>
      <c r="K5695" t="s">
        <v>1402</v>
      </c>
      <c r="L5695" t="s">
        <v>15329</v>
      </c>
      <c r="M5695" t="s">
        <v>15337</v>
      </c>
      <c r="P5695" s="31" t="str">
        <f t="shared" si="267"/>
        <v>Cadsi Homoeo Cikitsaloy (Dr. Dipangkar Talukdar )</v>
      </c>
    </row>
    <row r="5696" spans="1:16" hidden="1">
      <c r="A5696" t="str">
        <f t="shared" si="265"/>
        <v>19-563</v>
      </c>
      <c r="B5696">
        <f t="shared" si="266"/>
        <v>19</v>
      </c>
      <c r="C5696">
        <v>563</v>
      </c>
      <c r="D5696" t="s">
        <v>17169</v>
      </c>
      <c r="E5696" t="s">
        <v>3038</v>
      </c>
      <c r="F5696">
        <v>5458</v>
      </c>
      <c r="G5696" t="s">
        <v>3039</v>
      </c>
      <c r="H5696">
        <v>1916771550</v>
      </c>
      <c r="I5696" t="s">
        <v>131</v>
      </c>
      <c r="J5696" t="s">
        <v>397</v>
      </c>
      <c r="K5696" t="s">
        <v>133</v>
      </c>
      <c r="L5696" t="s">
        <v>3031</v>
      </c>
      <c r="M5696" t="s">
        <v>2427</v>
      </c>
      <c r="P5696" s="31" t="str">
        <f t="shared" si="267"/>
        <v>Chalna Dawakhana (Dr. Sohorab)</v>
      </c>
    </row>
    <row r="5697" spans="1:16" hidden="1">
      <c r="A5697" t="str">
        <f t="shared" si="265"/>
        <v>20-563</v>
      </c>
      <c r="B5697">
        <f t="shared" si="266"/>
        <v>20</v>
      </c>
      <c r="C5697">
        <v>563</v>
      </c>
      <c r="D5697" t="s">
        <v>17169</v>
      </c>
      <c r="E5697" t="s">
        <v>16539</v>
      </c>
      <c r="F5697">
        <v>13492</v>
      </c>
      <c r="G5697" t="s">
        <v>16540</v>
      </c>
      <c r="H5697">
        <v>1915319612</v>
      </c>
      <c r="I5697" t="s">
        <v>131</v>
      </c>
      <c r="J5697" t="s">
        <v>230</v>
      </c>
      <c r="K5697" t="s">
        <v>133</v>
      </c>
      <c r="L5697" t="s">
        <v>13599</v>
      </c>
      <c r="M5697" t="s">
        <v>13599</v>
      </c>
      <c r="P5697" s="31" t="str">
        <f t="shared" si="267"/>
        <v>Chapala Homoeo Hall (Dr. Onju Boiragi)</v>
      </c>
    </row>
    <row r="5698" spans="1:16" hidden="1">
      <c r="A5698" t="str">
        <f t="shared" ref="A5698:A5761" si="268">B5698&amp;"-"&amp;C5698</f>
        <v>21-563</v>
      </c>
      <c r="B5698">
        <f t="shared" ref="B5698:B5761" si="269">IF(C5698=C5697,B5697+1,1)</f>
        <v>21</v>
      </c>
      <c r="C5698">
        <v>563</v>
      </c>
      <c r="D5698" t="s">
        <v>17169</v>
      </c>
      <c r="E5698" t="s">
        <v>3036</v>
      </c>
      <c r="F5698">
        <v>5457</v>
      </c>
      <c r="G5698" t="s">
        <v>3037</v>
      </c>
      <c r="H5698">
        <v>0</v>
      </c>
      <c r="I5698" t="s">
        <v>131</v>
      </c>
      <c r="J5698" t="s">
        <v>397</v>
      </c>
      <c r="K5698" t="s">
        <v>138</v>
      </c>
      <c r="L5698" t="s">
        <v>3031</v>
      </c>
      <c r="M5698" t="s">
        <v>2427</v>
      </c>
      <c r="P5698" s="31" t="str">
        <f t="shared" ref="P5698:P5761" si="270">PROPER(G5698&amp;" ("&amp;E5698&amp;")")</f>
        <v>Computerized Homoeo Hall (Dr. Krishna Pada)</v>
      </c>
    </row>
    <row r="5699" spans="1:16" hidden="1">
      <c r="A5699" t="str">
        <f t="shared" si="268"/>
        <v>22-563</v>
      </c>
      <c r="B5699">
        <f t="shared" si="269"/>
        <v>22</v>
      </c>
      <c r="C5699">
        <v>563</v>
      </c>
      <c r="D5699" t="s">
        <v>17169</v>
      </c>
      <c r="E5699" t="s">
        <v>3154</v>
      </c>
      <c r="F5699">
        <v>5509</v>
      </c>
      <c r="G5699" t="s">
        <v>3155</v>
      </c>
      <c r="H5699">
        <v>1985548829</v>
      </c>
      <c r="I5699" t="s">
        <v>131</v>
      </c>
      <c r="J5699" t="s">
        <v>306</v>
      </c>
      <c r="K5699" t="s">
        <v>138</v>
      </c>
      <c r="L5699" t="s">
        <v>1359</v>
      </c>
      <c r="M5699" t="s">
        <v>3061</v>
      </c>
      <c r="P5699" s="31" t="str">
        <f t="shared" si="270"/>
        <v>Datobbo Homoeo Hall (Dr. Jakir Hossain)</v>
      </c>
    </row>
    <row r="5700" spans="1:16" hidden="1">
      <c r="A5700" t="str">
        <f t="shared" si="268"/>
        <v>23-563</v>
      </c>
      <c r="B5700">
        <f t="shared" si="269"/>
        <v>23</v>
      </c>
      <c r="C5700">
        <v>563</v>
      </c>
      <c r="D5700" t="s">
        <v>17169</v>
      </c>
      <c r="E5700" t="s">
        <v>3024</v>
      </c>
      <c r="F5700">
        <v>5452</v>
      </c>
      <c r="G5700" t="s">
        <v>3025</v>
      </c>
      <c r="H5700">
        <v>1934509500</v>
      </c>
      <c r="I5700" t="s">
        <v>131</v>
      </c>
      <c r="J5700" t="s">
        <v>172</v>
      </c>
      <c r="K5700" t="s">
        <v>133</v>
      </c>
      <c r="L5700" t="s">
        <v>3000</v>
      </c>
      <c r="M5700" t="s">
        <v>3023</v>
      </c>
      <c r="P5700" s="31" t="str">
        <f t="shared" si="270"/>
        <v>Dipti Homoeo Hall (Dr. Arup)</v>
      </c>
    </row>
    <row r="5701" spans="1:16" hidden="1">
      <c r="A5701" t="str">
        <f t="shared" si="268"/>
        <v>24-563</v>
      </c>
      <c r="B5701">
        <f t="shared" si="269"/>
        <v>24</v>
      </c>
      <c r="C5701">
        <v>563</v>
      </c>
      <c r="D5701" t="s">
        <v>17169</v>
      </c>
      <c r="E5701" t="s">
        <v>15436</v>
      </c>
      <c r="F5701">
        <v>12947</v>
      </c>
      <c r="G5701" t="s">
        <v>15437</v>
      </c>
      <c r="H5701">
        <v>1711067825</v>
      </c>
      <c r="I5701" t="s">
        <v>131</v>
      </c>
      <c r="J5701" t="s">
        <v>274</v>
      </c>
      <c r="K5701" t="s">
        <v>138</v>
      </c>
      <c r="L5701" t="s">
        <v>13599</v>
      </c>
      <c r="M5701" t="s">
        <v>15438</v>
      </c>
      <c r="P5701" s="31" t="str">
        <f t="shared" si="270"/>
        <v>Dn Homoeo Pharmacy  (Dr. Siddhartha Sankar)</v>
      </c>
    </row>
    <row r="5702" spans="1:16" hidden="1">
      <c r="A5702" t="str">
        <f t="shared" si="268"/>
        <v>25-563</v>
      </c>
      <c r="B5702">
        <f t="shared" si="269"/>
        <v>25</v>
      </c>
      <c r="C5702">
        <v>563</v>
      </c>
      <c r="D5702" t="s">
        <v>17169</v>
      </c>
      <c r="E5702" t="s">
        <v>3104</v>
      </c>
      <c r="F5702">
        <v>5485</v>
      </c>
      <c r="G5702" t="s">
        <v>3105</v>
      </c>
      <c r="H5702">
        <v>1915427015</v>
      </c>
      <c r="I5702" t="s">
        <v>131</v>
      </c>
      <c r="J5702" t="s">
        <v>274</v>
      </c>
      <c r="K5702" t="s">
        <v>138</v>
      </c>
      <c r="L5702" t="s">
        <v>3106</v>
      </c>
      <c r="M5702" t="s">
        <v>3107</v>
      </c>
      <c r="P5702" s="31" t="str">
        <f t="shared" si="270"/>
        <v>Dr. Abul Kalam (Arafat Homio)</v>
      </c>
    </row>
    <row r="5703" spans="1:16" hidden="1">
      <c r="A5703" t="str">
        <f t="shared" si="268"/>
        <v>26-563</v>
      </c>
      <c r="B5703">
        <f t="shared" si="269"/>
        <v>26</v>
      </c>
      <c r="C5703">
        <v>563</v>
      </c>
      <c r="D5703" t="s">
        <v>17169</v>
      </c>
      <c r="E5703" t="s">
        <v>3059</v>
      </c>
      <c r="F5703">
        <v>5467</v>
      </c>
      <c r="G5703" t="s">
        <v>3060</v>
      </c>
      <c r="H5703">
        <v>1985548829</v>
      </c>
      <c r="I5703" t="s">
        <v>131</v>
      </c>
      <c r="J5703" t="s">
        <v>397</v>
      </c>
      <c r="K5703" t="s">
        <v>138</v>
      </c>
      <c r="L5703" t="s">
        <v>75</v>
      </c>
      <c r="M5703" t="s">
        <v>3061</v>
      </c>
      <c r="P5703" s="31" t="str">
        <f t="shared" si="270"/>
        <v>Dr. Zakir Hossan (Databbo Homios)</v>
      </c>
    </row>
    <row r="5704" spans="1:16" hidden="1">
      <c r="A5704" t="str">
        <f t="shared" si="268"/>
        <v>27-563</v>
      </c>
      <c r="B5704">
        <f t="shared" si="269"/>
        <v>27</v>
      </c>
      <c r="C5704">
        <v>563</v>
      </c>
      <c r="D5704" t="s">
        <v>17169</v>
      </c>
      <c r="E5704" t="s">
        <v>3160</v>
      </c>
      <c r="F5704">
        <v>5512</v>
      </c>
      <c r="G5704" t="s">
        <v>3161</v>
      </c>
      <c r="H5704">
        <v>0</v>
      </c>
      <c r="I5704" t="s">
        <v>131</v>
      </c>
      <c r="J5704" t="s">
        <v>306</v>
      </c>
      <c r="K5704" t="s">
        <v>138</v>
      </c>
      <c r="L5704" t="s">
        <v>1359</v>
      </c>
      <c r="M5704" t="s">
        <v>3162</v>
      </c>
      <c r="P5704" s="31" t="str">
        <f t="shared" si="270"/>
        <v>Economic Homio (Ab Kalam Azad)</v>
      </c>
    </row>
    <row r="5705" spans="1:16" hidden="1">
      <c r="A5705" t="str">
        <f t="shared" si="268"/>
        <v>28-563</v>
      </c>
      <c r="B5705">
        <f t="shared" si="269"/>
        <v>28</v>
      </c>
      <c r="C5705">
        <v>563</v>
      </c>
      <c r="D5705" t="s">
        <v>17169</v>
      </c>
      <c r="E5705" t="s">
        <v>3120</v>
      </c>
      <c r="F5705">
        <v>5491</v>
      </c>
      <c r="G5705" t="s">
        <v>761</v>
      </c>
      <c r="H5705">
        <v>0</v>
      </c>
      <c r="I5705" t="s">
        <v>131</v>
      </c>
      <c r="J5705" t="s">
        <v>274</v>
      </c>
      <c r="K5705" t="s">
        <v>138</v>
      </c>
      <c r="L5705" t="s">
        <v>3106</v>
      </c>
      <c r="M5705" t="s">
        <v>3119</v>
      </c>
      <c r="P5705" s="31" t="str">
        <f t="shared" si="270"/>
        <v>Economic Homoeo Hall (Dr. B.K. Sarkar)</v>
      </c>
    </row>
    <row r="5706" spans="1:16" hidden="1">
      <c r="A5706" t="str">
        <f t="shared" si="268"/>
        <v>29-563</v>
      </c>
      <c r="B5706">
        <f t="shared" si="269"/>
        <v>29</v>
      </c>
      <c r="C5706">
        <v>563</v>
      </c>
      <c r="D5706" t="s">
        <v>17169</v>
      </c>
      <c r="E5706" t="s">
        <v>3009</v>
      </c>
      <c r="F5706">
        <v>5443</v>
      </c>
      <c r="G5706" t="s">
        <v>3010</v>
      </c>
      <c r="H5706">
        <v>0</v>
      </c>
      <c r="I5706" t="s">
        <v>131</v>
      </c>
      <c r="J5706" t="s">
        <v>172</v>
      </c>
      <c r="K5706" t="s">
        <v>133</v>
      </c>
      <c r="L5706" t="s">
        <v>3011</v>
      </c>
      <c r="M5706" t="s">
        <v>3012</v>
      </c>
      <c r="P5706" s="31" t="str">
        <f t="shared" si="270"/>
        <v>Ehasan Homio Hall (Dr. Ehsanul )</v>
      </c>
    </row>
    <row r="5707" spans="1:16" hidden="1">
      <c r="A5707" t="str">
        <f t="shared" si="268"/>
        <v>30-563</v>
      </c>
      <c r="B5707">
        <f t="shared" si="269"/>
        <v>30</v>
      </c>
      <c r="C5707">
        <v>563</v>
      </c>
      <c r="D5707" t="s">
        <v>17169</v>
      </c>
      <c r="E5707" t="s">
        <v>3026</v>
      </c>
      <c r="F5707">
        <v>5453</v>
      </c>
      <c r="G5707" t="s">
        <v>3027</v>
      </c>
      <c r="H5707">
        <v>1934509500</v>
      </c>
      <c r="I5707" t="s">
        <v>131</v>
      </c>
      <c r="J5707" t="s">
        <v>172</v>
      </c>
      <c r="K5707" t="s">
        <v>138</v>
      </c>
      <c r="L5707" t="s">
        <v>3000</v>
      </c>
      <c r="M5707" t="s">
        <v>3028</v>
      </c>
      <c r="P5707" s="31" t="str">
        <f t="shared" si="270"/>
        <v>Elora Homoeo Hall (Dr. Elora)</v>
      </c>
    </row>
    <row r="5708" spans="1:16" hidden="1">
      <c r="A5708" t="str">
        <f t="shared" si="268"/>
        <v>31-563</v>
      </c>
      <c r="B5708">
        <f t="shared" si="269"/>
        <v>31</v>
      </c>
      <c r="C5708">
        <v>563</v>
      </c>
      <c r="D5708" t="s">
        <v>17169</v>
      </c>
      <c r="E5708" t="s">
        <v>15338</v>
      </c>
      <c r="F5708">
        <v>12907</v>
      </c>
      <c r="G5708" t="s">
        <v>15339</v>
      </c>
      <c r="H5708">
        <v>1749029799</v>
      </c>
      <c r="I5708" t="s">
        <v>131</v>
      </c>
      <c r="J5708" t="s">
        <v>172</v>
      </c>
      <c r="K5708" t="s">
        <v>1402</v>
      </c>
      <c r="L5708" t="s">
        <v>2807</v>
      </c>
      <c r="M5708" t="s">
        <v>15340</v>
      </c>
      <c r="P5708" s="31" t="str">
        <f t="shared" si="270"/>
        <v>Emon Homoeo Pharmacy  (Dr. Aditto Mandal)</v>
      </c>
    </row>
    <row r="5709" spans="1:16" hidden="1">
      <c r="A5709" t="str">
        <f t="shared" si="268"/>
        <v>32-563</v>
      </c>
      <c r="B5709">
        <f t="shared" si="269"/>
        <v>32</v>
      </c>
      <c r="C5709">
        <v>563</v>
      </c>
      <c r="D5709" t="s">
        <v>17169</v>
      </c>
      <c r="E5709" t="s">
        <v>3100</v>
      </c>
      <c r="F5709">
        <v>5483</v>
      </c>
      <c r="G5709" t="s">
        <v>3101</v>
      </c>
      <c r="H5709">
        <v>0</v>
      </c>
      <c r="I5709" t="s">
        <v>131</v>
      </c>
      <c r="J5709" t="s">
        <v>230</v>
      </c>
      <c r="K5709" t="s">
        <v>138</v>
      </c>
      <c r="L5709" t="s">
        <v>3065</v>
      </c>
      <c r="M5709" t="s">
        <v>3065</v>
      </c>
      <c r="P5709" s="31" t="str">
        <f t="shared" si="270"/>
        <v>Flora Homio (Dr. Habibur Rahma)</v>
      </c>
    </row>
    <row r="5710" spans="1:16" hidden="1">
      <c r="A5710" t="str">
        <f t="shared" si="268"/>
        <v>33-563</v>
      </c>
      <c r="B5710">
        <f t="shared" si="269"/>
        <v>33</v>
      </c>
      <c r="C5710">
        <v>563</v>
      </c>
      <c r="D5710" t="s">
        <v>17169</v>
      </c>
      <c r="E5710" t="s">
        <v>15442</v>
      </c>
      <c r="F5710">
        <v>12949</v>
      </c>
      <c r="G5710" t="s">
        <v>15443</v>
      </c>
      <c r="H5710">
        <v>1913813257</v>
      </c>
      <c r="I5710" t="s">
        <v>131</v>
      </c>
      <c r="J5710" t="s">
        <v>230</v>
      </c>
      <c r="K5710" t="s">
        <v>152</v>
      </c>
      <c r="L5710" t="s">
        <v>15329</v>
      </c>
      <c r="M5710" t="s">
        <v>15444</v>
      </c>
      <c r="P5710" s="31" t="str">
        <f t="shared" si="270"/>
        <v>G M Homoeo Cikitsaloy (Dr. Ginnat Ali Mia)</v>
      </c>
    </row>
    <row r="5711" spans="1:16" hidden="1">
      <c r="A5711" t="str">
        <f t="shared" si="268"/>
        <v>34-563</v>
      </c>
      <c r="B5711">
        <f t="shared" si="269"/>
        <v>34</v>
      </c>
      <c r="C5711">
        <v>563</v>
      </c>
      <c r="D5711" t="s">
        <v>17169</v>
      </c>
      <c r="E5711" t="s">
        <v>16437</v>
      </c>
      <c r="F5711">
        <v>13426</v>
      </c>
      <c r="G5711" t="s">
        <v>16438</v>
      </c>
      <c r="H5711">
        <v>1409313464</v>
      </c>
      <c r="I5711" t="s">
        <v>131</v>
      </c>
      <c r="J5711" t="s">
        <v>230</v>
      </c>
      <c r="K5711" t="s">
        <v>1315</v>
      </c>
      <c r="L5711" t="s">
        <v>15441</v>
      </c>
      <c r="M5711" t="s">
        <v>16439</v>
      </c>
      <c r="P5711" s="31" t="str">
        <f t="shared" si="270"/>
        <v>Ganguli Homoeo Pharmacy  (Dr. Asok Ganguli)</v>
      </c>
    </row>
    <row r="5712" spans="1:16" hidden="1">
      <c r="A5712" t="str">
        <f t="shared" si="268"/>
        <v>35-563</v>
      </c>
      <c r="B5712">
        <f t="shared" si="269"/>
        <v>35</v>
      </c>
      <c r="C5712">
        <v>563</v>
      </c>
      <c r="D5712" t="s">
        <v>17169</v>
      </c>
      <c r="E5712" t="s">
        <v>3018</v>
      </c>
      <c r="F5712">
        <v>5447</v>
      </c>
      <c r="G5712" t="s">
        <v>246</v>
      </c>
      <c r="H5712">
        <v>1714521788</v>
      </c>
      <c r="I5712" t="s">
        <v>381</v>
      </c>
      <c r="J5712" t="s">
        <v>172</v>
      </c>
      <c r="K5712" t="s">
        <v>152</v>
      </c>
      <c r="L5712" t="s">
        <v>3019</v>
      </c>
      <c r="M5712" t="s">
        <v>3020</v>
      </c>
      <c r="P5712" s="31" t="str">
        <f t="shared" si="270"/>
        <v>Gazi Homoeo Hall (Dr. Nahid Hasan)</v>
      </c>
    </row>
    <row r="5713" spans="1:16" hidden="1">
      <c r="A5713" t="str">
        <f t="shared" si="268"/>
        <v>36-563</v>
      </c>
      <c r="B5713">
        <f t="shared" si="269"/>
        <v>36</v>
      </c>
      <c r="C5713">
        <v>563</v>
      </c>
      <c r="D5713" t="s">
        <v>17169</v>
      </c>
      <c r="E5713" t="s">
        <v>3047</v>
      </c>
      <c r="F5713">
        <v>5462</v>
      </c>
      <c r="G5713" t="s">
        <v>2132</v>
      </c>
      <c r="H5713">
        <v>1717488601</v>
      </c>
      <c r="I5713" t="s">
        <v>131</v>
      </c>
      <c r="J5713" t="s">
        <v>397</v>
      </c>
      <c r="K5713" t="s">
        <v>138</v>
      </c>
      <c r="L5713" t="s">
        <v>3044</v>
      </c>
      <c r="M5713" t="s">
        <v>3048</v>
      </c>
      <c r="P5713" s="31" t="str">
        <f t="shared" si="270"/>
        <v>German Homoeo Hall (Dr. Ismail)</v>
      </c>
    </row>
    <row r="5714" spans="1:16" hidden="1">
      <c r="A5714" t="str">
        <f t="shared" si="268"/>
        <v>37-563</v>
      </c>
      <c r="B5714">
        <f t="shared" si="269"/>
        <v>37</v>
      </c>
      <c r="C5714">
        <v>563</v>
      </c>
      <c r="D5714" t="s">
        <v>17169</v>
      </c>
      <c r="E5714" t="s">
        <v>2130</v>
      </c>
      <c r="F5714">
        <v>5423</v>
      </c>
      <c r="G5714" t="s">
        <v>2530</v>
      </c>
      <c r="H5714">
        <v>1912998957</v>
      </c>
      <c r="I5714" t="s">
        <v>2972</v>
      </c>
      <c r="J5714" t="s">
        <v>132</v>
      </c>
      <c r="K5714" t="s">
        <v>138</v>
      </c>
      <c r="L5714" t="s">
        <v>1359</v>
      </c>
      <c r="M5714" t="s">
        <v>2973</v>
      </c>
      <c r="P5714" s="31" t="str">
        <f t="shared" si="270"/>
        <v>Haniman Homeo (Dr. Mahmud)</v>
      </c>
    </row>
    <row r="5715" spans="1:16" hidden="1">
      <c r="A5715" t="str">
        <f t="shared" si="268"/>
        <v>38-563</v>
      </c>
      <c r="B5715">
        <f t="shared" si="269"/>
        <v>38</v>
      </c>
      <c r="C5715">
        <v>563</v>
      </c>
      <c r="D5715" t="s">
        <v>17169</v>
      </c>
      <c r="E5715" t="s">
        <v>2996</v>
      </c>
      <c r="F5715">
        <v>5435</v>
      </c>
      <c r="G5715" t="s">
        <v>2530</v>
      </c>
      <c r="H5715">
        <v>1718608035</v>
      </c>
      <c r="I5715" t="s">
        <v>2972</v>
      </c>
      <c r="J5715" t="s">
        <v>132</v>
      </c>
      <c r="K5715" t="s">
        <v>138</v>
      </c>
      <c r="L5715" t="s">
        <v>1359</v>
      </c>
      <c r="M5715" t="s">
        <v>1359</v>
      </c>
      <c r="P5715" s="31" t="str">
        <f t="shared" si="270"/>
        <v>Haniman Homeo (Dr. Manik)</v>
      </c>
    </row>
    <row r="5716" spans="1:16" hidden="1">
      <c r="A5716" t="str">
        <f t="shared" si="268"/>
        <v>39-563</v>
      </c>
      <c r="B5716">
        <f t="shared" si="269"/>
        <v>39</v>
      </c>
      <c r="C5716">
        <v>563</v>
      </c>
      <c r="D5716" t="s">
        <v>17169</v>
      </c>
      <c r="E5716">
        <v>0</v>
      </c>
      <c r="F5716">
        <v>5463</v>
      </c>
      <c r="G5716" t="s">
        <v>3049</v>
      </c>
      <c r="H5716">
        <v>1718608035</v>
      </c>
      <c r="I5716" t="s">
        <v>131</v>
      </c>
      <c r="J5716" t="s">
        <v>397</v>
      </c>
      <c r="K5716" t="s">
        <v>133</v>
      </c>
      <c r="L5716" t="s">
        <v>3044</v>
      </c>
      <c r="M5716" t="s">
        <v>3050</v>
      </c>
      <c r="P5716" s="31" t="str">
        <f t="shared" si="270"/>
        <v>Haniman Homio (0)</v>
      </c>
    </row>
    <row r="5717" spans="1:16" hidden="1">
      <c r="A5717" t="str">
        <f t="shared" si="268"/>
        <v>40-563</v>
      </c>
      <c r="B5717">
        <f t="shared" si="269"/>
        <v>40</v>
      </c>
      <c r="C5717">
        <v>563</v>
      </c>
      <c r="D5717" t="s">
        <v>17169</v>
      </c>
      <c r="E5717" t="s">
        <v>15439</v>
      </c>
      <c r="F5717">
        <v>12948</v>
      </c>
      <c r="G5717" t="s">
        <v>15440</v>
      </c>
      <c r="H5717">
        <v>1601201926</v>
      </c>
      <c r="I5717" t="s">
        <v>131</v>
      </c>
      <c r="J5717" t="s">
        <v>397</v>
      </c>
      <c r="K5717" t="s">
        <v>133</v>
      </c>
      <c r="L5717" t="s">
        <v>13599</v>
      </c>
      <c r="M5717" t="s">
        <v>15441</v>
      </c>
      <c r="P5717" s="31" t="str">
        <f t="shared" si="270"/>
        <v>Haniman Homoeo Cikitsaloy (Dr. N C Gain)</v>
      </c>
    </row>
    <row r="5718" spans="1:16" hidden="1">
      <c r="A5718" t="str">
        <f t="shared" si="268"/>
        <v>41-563</v>
      </c>
      <c r="B5718">
        <f t="shared" si="269"/>
        <v>41</v>
      </c>
      <c r="C5718">
        <v>563</v>
      </c>
      <c r="D5718" t="s">
        <v>17169</v>
      </c>
      <c r="E5718" t="s">
        <v>15359</v>
      </c>
      <c r="F5718">
        <v>12918</v>
      </c>
      <c r="G5718" t="s">
        <v>243</v>
      </c>
      <c r="H5718">
        <v>1716009093</v>
      </c>
      <c r="I5718" t="s">
        <v>131</v>
      </c>
      <c r="J5718" t="s">
        <v>397</v>
      </c>
      <c r="K5718" t="s">
        <v>1402</v>
      </c>
      <c r="L5718" t="s">
        <v>75</v>
      </c>
      <c r="M5718" t="s">
        <v>15357</v>
      </c>
      <c r="P5718" s="31" t="str">
        <f t="shared" si="270"/>
        <v>Haniman Homoeo Hall (Dr. Manik Lal Chanda)</v>
      </c>
    </row>
    <row r="5719" spans="1:16" hidden="1">
      <c r="A5719" t="str">
        <f t="shared" si="268"/>
        <v>42-563</v>
      </c>
      <c r="B5719">
        <f t="shared" si="269"/>
        <v>42</v>
      </c>
      <c r="C5719">
        <v>563</v>
      </c>
      <c r="D5719" t="s">
        <v>17169</v>
      </c>
      <c r="E5719" t="s">
        <v>15319</v>
      </c>
      <c r="F5719">
        <v>12895</v>
      </c>
      <c r="G5719" t="s">
        <v>243</v>
      </c>
      <c r="H5719">
        <v>174371652</v>
      </c>
      <c r="I5719" t="s">
        <v>131</v>
      </c>
      <c r="J5719" t="s">
        <v>132</v>
      </c>
      <c r="K5719" t="s">
        <v>1315</v>
      </c>
      <c r="L5719" t="s">
        <v>15315</v>
      </c>
      <c r="M5719" t="s">
        <v>15316</v>
      </c>
      <c r="P5719" s="31" t="str">
        <f t="shared" si="270"/>
        <v>Haniman Homoeo Hall (Dr. Abu Bokkar )</v>
      </c>
    </row>
    <row r="5720" spans="1:16" hidden="1">
      <c r="A5720" t="str">
        <f t="shared" si="268"/>
        <v>43-563</v>
      </c>
      <c r="B5720">
        <f t="shared" si="269"/>
        <v>43</v>
      </c>
      <c r="C5720">
        <v>563</v>
      </c>
      <c r="D5720" t="s">
        <v>17169</v>
      </c>
      <c r="E5720" t="s">
        <v>15321</v>
      </c>
      <c r="F5720">
        <v>12898</v>
      </c>
      <c r="G5720" t="s">
        <v>243</v>
      </c>
      <c r="H5720">
        <v>1713910530</v>
      </c>
      <c r="I5720" t="s">
        <v>131</v>
      </c>
      <c r="J5720" t="s">
        <v>132</v>
      </c>
      <c r="K5720" t="s">
        <v>1402</v>
      </c>
      <c r="L5720" t="s">
        <v>15315</v>
      </c>
      <c r="M5720" t="s">
        <v>15316</v>
      </c>
      <c r="P5720" s="31" t="str">
        <f t="shared" si="270"/>
        <v>Haniman Homoeo Hall (Dr. Jonoprokhor Mondal )</v>
      </c>
    </row>
    <row r="5721" spans="1:16" hidden="1">
      <c r="A5721" t="str">
        <f t="shared" si="268"/>
        <v>44-563</v>
      </c>
      <c r="B5721">
        <f t="shared" si="269"/>
        <v>44</v>
      </c>
      <c r="C5721">
        <v>563</v>
      </c>
      <c r="D5721" t="s">
        <v>17169</v>
      </c>
      <c r="E5721" t="s">
        <v>3149</v>
      </c>
      <c r="F5721">
        <v>5505</v>
      </c>
      <c r="G5721" t="s">
        <v>2050</v>
      </c>
      <c r="H5721">
        <v>1943169826</v>
      </c>
      <c r="I5721" t="s">
        <v>131</v>
      </c>
      <c r="J5721" t="s">
        <v>306</v>
      </c>
      <c r="K5721" t="s">
        <v>133</v>
      </c>
      <c r="L5721" t="s">
        <v>3133</v>
      </c>
      <c r="M5721" t="s">
        <v>3148</v>
      </c>
      <c r="P5721" s="31" t="str">
        <f t="shared" si="270"/>
        <v>Haque Homoeo Hall (Dr. Nurul Hoque)</v>
      </c>
    </row>
    <row r="5722" spans="1:16" hidden="1">
      <c r="A5722" t="str">
        <f t="shared" si="268"/>
        <v>45-563</v>
      </c>
      <c r="B5722">
        <f t="shared" si="269"/>
        <v>45</v>
      </c>
      <c r="C5722">
        <v>563</v>
      </c>
      <c r="D5722" t="s">
        <v>17169</v>
      </c>
      <c r="E5722" t="s">
        <v>3129</v>
      </c>
      <c r="F5722">
        <v>5496</v>
      </c>
      <c r="G5722" t="s">
        <v>2050</v>
      </c>
      <c r="H5722">
        <v>1943169826</v>
      </c>
      <c r="I5722" t="s">
        <v>131</v>
      </c>
      <c r="J5722" t="s">
        <v>274</v>
      </c>
      <c r="K5722" t="s">
        <v>138</v>
      </c>
      <c r="L5722" t="s">
        <v>3106</v>
      </c>
      <c r="M5722" t="s">
        <v>3130</v>
      </c>
      <c r="P5722" s="31" t="str">
        <f t="shared" si="270"/>
        <v>Haque Homoeo Hall (Dr. Sariful)</v>
      </c>
    </row>
    <row r="5723" spans="1:16" hidden="1">
      <c r="A5723" t="str">
        <f t="shared" si="268"/>
        <v>46-563</v>
      </c>
      <c r="B5723">
        <f t="shared" si="269"/>
        <v>46</v>
      </c>
      <c r="C5723">
        <v>563</v>
      </c>
      <c r="D5723" t="s">
        <v>17169</v>
      </c>
      <c r="E5723" t="s">
        <v>13608</v>
      </c>
      <c r="F5723">
        <v>12041</v>
      </c>
      <c r="G5723" t="s">
        <v>13609</v>
      </c>
      <c r="H5723">
        <v>1711361499</v>
      </c>
      <c r="I5723" t="s">
        <v>13610</v>
      </c>
      <c r="J5723" t="s">
        <v>10924</v>
      </c>
      <c r="K5723" t="s">
        <v>152</v>
      </c>
      <c r="L5723" t="s">
        <v>10668</v>
      </c>
      <c r="M5723" t="s">
        <v>10668</v>
      </c>
      <c r="P5723" s="31" t="str">
        <f t="shared" si="270"/>
        <v>Hayder Homoeo (Sm Hayder Ali)</v>
      </c>
    </row>
    <row r="5724" spans="1:16" hidden="1">
      <c r="A5724" t="str">
        <f t="shared" si="268"/>
        <v>47-563</v>
      </c>
      <c r="B5724">
        <f t="shared" si="269"/>
        <v>47</v>
      </c>
      <c r="C5724">
        <v>563</v>
      </c>
      <c r="D5724" t="s">
        <v>17169</v>
      </c>
      <c r="E5724" t="s">
        <v>3040</v>
      </c>
      <c r="F5724">
        <v>5459</v>
      </c>
      <c r="G5724" t="s">
        <v>3041</v>
      </c>
      <c r="H5724">
        <v>1918212606</v>
      </c>
      <c r="I5724" t="s">
        <v>131</v>
      </c>
      <c r="J5724" t="s">
        <v>397</v>
      </c>
      <c r="K5724" t="s">
        <v>133</v>
      </c>
      <c r="L5724" t="s">
        <v>3031</v>
      </c>
      <c r="M5724" t="s">
        <v>2427</v>
      </c>
      <c r="P5724" s="31" t="str">
        <f t="shared" si="270"/>
        <v>Himardry Homoeo Hall (Dr. Gurudash)</v>
      </c>
    </row>
    <row r="5725" spans="1:16" hidden="1">
      <c r="A5725" t="str">
        <f t="shared" si="268"/>
        <v>48-563</v>
      </c>
      <c r="B5725">
        <f t="shared" si="269"/>
        <v>48</v>
      </c>
      <c r="C5725">
        <v>563</v>
      </c>
      <c r="D5725" t="s">
        <v>17169</v>
      </c>
      <c r="E5725" t="s">
        <v>3097</v>
      </c>
      <c r="F5725">
        <v>5482</v>
      </c>
      <c r="G5725" t="s">
        <v>3098</v>
      </c>
      <c r="H5725">
        <v>1711179196</v>
      </c>
      <c r="I5725" t="s">
        <v>131</v>
      </c>
      <c r="J5725" t="s">
        <v>230</v>
      </c>
      <c r="K5725" t="s">
        <v>152</v>
      </c>
      <c r="L5725" t="s">
        <v>1359</v>
      </c>
      <c r="M5725" t="s">
        <v>3099</v>
      </c>
      <c r="P5725" s="31" t="str">
        <f t="shared" si="270"/>
        <v>Homio &amp; Unani Chi (Hakim Robium)</v>
      </c>
    </row>
    <row r="5726" spans="1:16" hidden="1">
      <c r="A5726" t="str">
        <f t="shared" si="268"/>
        <v>49-563</v>
      </c>
      <c r="B5726">
        <f t="shared" si="269"/>
        <v>49</v>
      </c>
      <c r="C5726">
        <v>563</v>
      </c>
      <c r="D5726" t="s">
        <v>17169</v>
      </c>
      <c r="E5726" t="s">
        <v>2863</v>
      </c>
      <c r="F5726">
        <v>5484</v>
      </c>
      <c r="G5726" t="s">
        <v>3102</v>
      </c>
      <c r="H5726">
        <v>1740585592</v>
      </c>
      <c r="I5726" t="s">
        <v>131</v>
      </c>
      <c r="J5726" t="s">
        <v>274</v>
      </c>
      <c r="K5726" t="s">
        <v>138</v>
      </c>
      <c r="L5726" t="s">
        <v>3103</v>
      </c>
      <c r="M5726" t="s">
        <v>2865</v>
      </c>
      <c r="P5726" s="31" t="str">
        <f t="shared" si="270"/>
        <v>Homoeo Rog Niramoy (Dr. Ar Rahman)</v>
      </c>
    </row>
    <row r="5727" spans="1:16" hidden="1">
      <c r="A5727" t="str">
        <f t="shared" si="268"/>
        <v>50-563</v>
      </c>
      <c r="B5727">
        <f t="shared" si="269"/>
        <v>50</v>
      </c>
      <c r="C5727">
        <v>563</v>
      </c>
      <c r="D5727" t="s">
        <v>17169</v>
      </c>
      <c r="E5727" t="s">
        <v>3072</v>
      </c>
      <c r="F5727">
        <v>5472</v>
      </c>
      <c r="G5727" t="s">
        <v>3073</v>
      </c>
      <c r="H5727">
        <v>1711361499</v>
      </c>
      <c r="I5727" t="s">
        <v>131</v>
      </c>
      <c r="J5727" t="s">
        <v>230</v>
      </c>
      <c r="K5727" t="s">
        <v>152</v>
      </c>
      <c r="L5727" t="s">
        <v>3065</v>
      </c>
      <c r="M5727" t="s">
        <v>3065</v>
      </c>
      <c r="N5727" t="s">
        <v>4609</v>
      </c>
      <c r="P5727" s="31" t="str">
        <f t="shared" si="270"/>
        <v>Hyder Homio (Dr. Sm Hyder Ali)</v>
      </c>
    </row>
    <row r="5728" spans="1:16" hidden="1">
      <c r="A5728" t="str">
        <f t="shared" si="268"/>
        <v>51-563</v>
      </c>
      <c r="B5728">
        <f t="shared" si="269"/>
        <v>51</v>
      </c>
      <c r="C5728">
        <v>563</v>
      </c>
      <c r="D5728" t="s">
        <v>17169</v>
      </c>
      <c r="E5728" t="s">
        <v>3086</v>
      </c>
      <c r="F5728">
        <v>5478</v>
      </c>
      <c r="G5728" t="s">
        <v>3087</v>
      </c>
      <c r="H5728">
        <v>1913918266</v>
      </c>
      <c r="I5728" t="s">
        <v>131</v>
      </c>
      <c r="J5728" t="s">
        <v>230</v>
      </c>
      <c r="K5728" t="s">
        <v>133</v>
      </c>
      <c r="L5728" t="s">
        <v>1359</v>
      </c>
      <c r="M5728" t="s">
        <v>3088</v>
      </c>
      <c r="P5728" s="31" t="str">
        <f t="shared" si="270"/>
        <v>Ibnesina Harbal (Dr. Sohagh Milon)</v>
      </c>
    </row>
    <row r="5729" spans="1:16" hidden="1">
      <c r="A5729" t="str">
        <f t="shared" si="268"/>
        <v>52-563</v>
      </c>
      <c r="B5729">
        <f t="shared" si="269"/>
        <v>52</v>
      </c>
      <c r="C5729">
        <v>563</v>
      </c>
      <c r="D5729" t="s">
        <v>17169</v>
      </c>
      <c r="E5729" t="s">
        <v>6702</v>
      </c>
      <c r="F5729">
        <v>12903</v>
      </c>
      <c r="G5729" t="s">
        <v>542</v>
      </c>
      <c r="H5729">
        <v>1718802515</v>
      </c>
      <c r="I5729" t="s">
        <v>131</v>
      </c>
      <c r="J5729" t="s">
        <v>172</v>
      </c>
      <c r="K5729" t="s">
        <v>1402</v>
      </c>
      <c r="L5729" t="s">
        <v>15329</v>
      </c>
      <c r="M5729" t="s">
        <v>15330</v>
      </c>
      <c r="P5729" s="31" t="str">
        <f t="shared" si="270"/>
        <v>Ideal Homoeo Hall (Dr. Golam Mostafa)</v>
      </c>
    </row>
    <row r="5730" spans="1:16" hidden="1">
      <c r="A5730" t="str">
        <f t="shared" si="268"/>
        <v>53-563</v>
      </c>
      <c r="B5730">
        <f t="shared" si="269"/>
        <v>53</v>
      </c>
      <c r="C5730">
        <v>563</v>
      </c>
      <c r="D5730" t="s">
        <v>17169</v>
      </c>
      <c r="E5730" t="s">
        <v>13611</v>
      </c>
      <c r="F5730">
        <v>12042</v>
      </c>
      <c r="G5730" t="s">
        <v>13612</v>
      </c>
      <c r="H5730">
        <v>1913150852</v>
      </c>
      <c r="I5730" t="s">
        <v>131</v>
      </c>
      <c r="J5730" t="s">
        <v>132</v>
      </c>
      <c r="K5730" t="s">
        <v>152</v>
      </c>
      <c r="L5730" t="s">
        <v>13603</v>
      </c>
      <c r="M5730" t="s">
        <v>13603</v>
      </c>
      <c r="P5730" s="31" t="str">
        <f t="shared" si="270"/>
        <v>Islami Homoeo (Dr Mehedi Hasan)</v>
      </c>
    </row>
    <row r="5731" spans="1:16" hidden="1">
      <c r="A5731" t="str">
        <f t="shared" si="268"/>
        <v>54-563</v>
      </c>
      <c r="B5731">
        <f t="shared" si="269"/>
        <v>54</v>
      </c>
      <c r="C5731">
        <v>563</v>
      </c>
      <c r="D5731" t="s">
        <v>17169</v>
      </c>
      <c r="E5731" t="s">
        <v>3074</v>
      </c>
      <c r="F5731">
        <v>5473</v>
      </c>
      <c r="G5731" t="s">
        <v>3075</v>
      </c>
      <c r="H5731">
        <v>1557305702</v>
      </c>
      <c r="I5731" t="s">
        <v>131</v>
      </c>
      <c r="J5731" t="s">
        <v>230</v>
      </c>
      <c r="K5731" t="s">
        <v>152</v>
      </c>
      <c r="L5731" t="s">
        <v>3065</v>
      </c>
      <c r="M5731" t="s">
        <v>3076</v>
      </c>
      <c r="P5731" s="31" t="str">
        <f t="shared" si="270"/>
        <v>Jannat Homio (Dr. Md. Monir Hossain)</v>
      </c>
    </row>
    <row r="5732" spans="1:16" hidden="1">
      <c r="A5732" t="str">
        <f t="shared" si="268"/>
        <v>55-563</v>
      </c>
      <c r="B5732">
        <f t="shared" si="269"/>
        <v>55</v>
      </c>
      <c r="C5732">
        <v>563</v>
      </c>
      <c r="D5732" t="s">
        <v>17169</v>
      </c>
      <c r="E5732" t="s">
        <v>16718</v>
      </c>
      <c r="F5732">
        <v>13539</v>
      </c>
      <c r="G5732" t="s">
        <v>16719</v>
      </c>
      <c r="H5732">
        <v>1924333473</v>
      </c>
      <c r="I5732" t="s">
        <v>131</v>
      </c>
      <c r="J5732" t="s">
        <v>172</v>
      </c>
      <c r="K5732" t="s">
        <v>133</v>
      </c>
      <c r="L5732" t="s">
        <v>15329</v>
      </c>
      <c r="M5732" t="s">
        <v>16720</v>
      </c>
      <c r="P5732" s="31" t="str">
        <f t="shared" si="270"/>
        <v>Janoseba Homoeo (Dr. Sasadhar)</v>
      </c>
    </row>
    <row r="5733" spans="1:16" hidden="1">
      <c r="A5733" t="str">
        <f t="shared" si="268"/>
        <v>56-563</v>
      </c>
      <c r="B5733">
        <f t="shared" si="269"/>
        <v>56</v>
      </c>
      <c r="C5733">
        <v>563</v>
      </c>
      <c r="D5733" t="s">
        <v>17169</v>
      </c>
      <c r="E5733" t="s">
        <v>2983</v>
      </c>
      <c r="F5733">
        <v>5429</v>
      </c>
      <c r="G5733" t="s">
        <v>2984</v>
      </c>
      <c r="H5733">
        <v>1783460490</v>
      </c>
      <c r="I5733" t="s">
        <v>2972</v>
      </c>
      <c r="J5733" t="s">
        <v>132</v>
      </c>
      <c r="K5733" t="s">
        <v>133</v>
      </c>
      <c r="L5733" t="s">
        <v>1359</v>
      </c>
      <c r="M5733" t="s">
        <v>2985</v>
      </c>
      <c r="P5733" s="31" t="str">
        <f t="shared" si="270"/>
        <v>Janota Pharmacy (Riazul Islam)</v>
      </c>
    </row>
    <row r="5734" spans="1:16" hidden="1">
      <c r="A5734" t="str">
        <f t="shared" si="268"/>
        <v>57-563</v>
      </c>
      <c r="B5734">
        <f t="shared" si="269"/>
        <v>57</v>
      </c>
      <c r="C5734">
        <v>563</v>
      </c>
      <c r="D5734" t="s">
        <v>17169</v>
      </c>
      <c r="E5734" t="s">
        <v>15347</v>
      </c>
      <c r="F5734">
        <v>12911</v>
      </c>
      <c r="G5734" t="s">
        <v>15348</v>
      </c>
      <c r="H5734">
        <v>17688574</v>
      </c>
      <c r="I5734" t="s">
        <v>131</v>
      </c>
      <c r="J5734" t="s">
        <v>397</v>
      </c>
      <c r="K5734" t="s">
        <v>1315</v>
      </c>
      <c r="L5734" t="s">
        <v>75</v>
      </c>
      <c r="M5734" t="s">
        <v>3058</v>
      </c>
      <c r="P5734" s="31" t="str">
        <f t="shared" si="270"/>
        <v>Jhinku Homoeo Hall (Dr. R K Das)</v>
      </c>
    </row>
    <row r="5735" spans="1:16" hidden="1">
      <c r="A5735" t="str">
        <f t="shared" si="268"/>
        <v>58-563</v>
      </c>
      <c r="B5735">
        <f t="shared" si="269"/>
        <v>58</v>
      </c>
      <c r="C5735">
        <v>563</v>
      </c>
      <c r="D5735" t="s">
        <v>17169</v>
      </c>
      <c r="E5735" t="s">
        <v>1280</v>
      </c>
      <c r="F5735">
        <v>5507</v>
      </c>
      <c r="G5735" t="s">
        <v>3153</v>
      </c>
      <c r="H5735">
        <v>0</v>
      </c>
      <c r="I5735" t="s">
        <v>131</v>
      </c>
      <c r="J5735" t="s">
        <v>306</v>
      </c>
      <c r="K5735" t="s">
        <v>133</v>
      </c>
      <c r="L5735" t="s">
        <v>3103</v>
      </c>
      <c r="M5735" t="s">
        <v>3152</v>
      </c>
      <c r="P5735" s="31" t="str">
        <f t="shared" si="270"/>
        <v>Johora Homoeo (Dr. Shajahan)</v>
      </c>
    </row>
    <row r="5736" spans="1:16" hidden="1">
      <c r="A5736" t="str">
        <f t="shared" si="268"/>
        <v>59-563</v>
      </c>
      <c r="B5736">
        <f t="shared" si="269"/>
        <v>59</v>
      </c>
      <c r="C5736">
        <v>563</v>
      </c>
      <c r="D5736" t="s">
        <v>17169</v>
      </c>
      <c r="E5736" t="s">
        <v>1280</v>
      </c>
      <c r="F5736">
        <v>5489</v>
      </c>
      <c r="G5736" t="s">
        <v>3116</v>
      </c>
      <c r="H5736">
        <v>0</v>
      </c>
      <c r="I5736" t="s">
        <v>131</v>
      </c>
      <c r="J5736" t="s">
        <v>274</v>
      </c>
      <c r="K5736" t="s">
        <v>152</v>
      </c>
      <c r="L5736" t="s">
        <v>3106</v>
      </c>
      <c r="M5736" t="s">
        <v>3110</v>
      </c>
      <c r="P5736" s="31" t="str">
        <f t="shared" si="270"/>
        <v>Johora Homoeo Hall (Dr. Shajahan)</v>
      </c>
    </row>
    <row r="5737" spans="1:16" hidden="1">
      <c r="A5737" t="str">
        <f t="shared" si="268"/>
        <v>60-563</v>
      </c>
      <c r="B5737">
        <f t="shared" si="269"/>
        <v>60</v>
      </c>
      <c r="C5737">
        <v>563</v>
      </c>
      <c r="D5737" t="s">
        <v>17169</v>
      </c>
      <c r="E5737" t="s">
        <v>16486</v>
      </c>
      <c r="F5737">
        <v>13449</v>
      </c>
      <c r="G5737" t="s">
        <v>1765</v>
      </c>
      <c r="H5737">
        <v>1754516007</v>
      </c>
      <c r="I5737" t="s">
        <v>131</v>
      </c>
      <c r="J5737" t="s">
        <v>397</v>
      </c>
      <c r="K5737" t="s">
        <v>133</v>
      </c>
      <c r="L5737" t="s">
        <v>15315</v>
      </c>
      <c r="M5737" t="s">
        <v>15315</v>
      </c>
      <c r="P5737" s="31" t="str">
        <f t="shared" si="270"/>
        <v>Jononi Homoeo Hall (Dr. Dhrubo Das)</v>
      </c>
    </row>
    <row r="5738" spans="1:16" hidden="1">
      <c r="A5738" t="str">
        <f t="shared" si="268"/>
        <v>61-563</v>
      </c>
      <c r="B5738">
        <f t="shared" si="269"/>
        <v>61</v>
      </c>
      <c r="C5738">
        <v>563</v>
      </c>
      <c r="D5738" t="s">
        <v>17169</v>
      </c>
      <c r="E5738" t="s">
        <v>16440</v>
      </c>
      <c r="F5738">
        <v>13427</v>
      </c>
      <c r="G5738" t="s">
        <v>1765</v>
      </c>
      <c r="H5738">
        <v>1996877459</v>
      </c>
      <c r="I5738" t="s">
        <v>131</v>
      </c>
      <c r="J5738" t="s">
        <v>230</v>
      </c>
      <c r="K5738" t="s">
        <v>1315</v>
      </c>
      <c r="L5738" t="s">
        <v>16441</v>
      </c>
      <c r="M5738" t="s">
        <v>16442</v>
      </c>
      <c r="P5738" s="31" t="str">
        <f t="shared" si="270"/>
        <v>Jononi Homoeo Hall (Dr.Madhuri Kundu)</v>
      </c>
    </row>
    <row r="5739" spans="1:16" hidden="1">
      <c r="A5739" t="str">
        <f t="shared" si="268"/>
        <v>62-563</v>
      </c>
      <c r="B5739">
        <f t="shared" si="269"/>
        <v>62</v>
      </c>
      <c r="C5739">
        <v>563</v>
      </c>
      <c r="D5739" t="s">
        <v>17169</v>
      </c>
      <c r="E5739" t="s">
        <v>2107</v>
      </c>
      <c r="F5739">
        <v>5508</v>
      </c>
      <c r="G5739" t="s">
        <v>3115</v>
      </c>
      <c r="H5739">
        <v>0</v>
      </c>
      <c r="I5739" t="s">
        <v>131</v>
      </c>
      <c r="J5739" t="s">
        <v>306</v>
      </c>
      <c r="K5739" t="s">
        <v>133</v>
      </c>
      <c r="L5739" t="s">
        <v>3103</v>
      </c>
      <c r="M5739" t="s">
        <v>3152</v>
      </c>
      <c r="P5739" s="31" t="str">
        <f t="shared" si="270"/>
        <v>Joti Homio (Dr. Jasim)</v>
      </c>
    </row>
    <row r="5740" spans="1:16" hidden="1">
      <c r="A5740" t="str">
        <f t="shared" si="268"/>
        <v>63-563</v>
      </c>
      <c r="B5740">
        <f t="shared" si="269"/>
        <v>63</v>
      </c>
      <c r="C5740">
        <v>563</v>
      </c>
      <c r="D5740" t="s">
        <v>17169</v>
      </c>
      <c r="E5740" t="s">
        <v>3114</v>
      </c>
      <c r="F5740">
        <v>5488</v>
      </c>
      <c r="G5740" t="s">
        <v>3115</v>
      </c>
      <c r="H5740">
        <v>1933197243</v>
      </c>
      <c r="I5740" t="s">
        <v>131</v>
      </c>
      <c r="J5740" t="s">
        <v>274</v>
      </c>
      <c r="K5740" t="s">
        <v>133</v>
      </c>
      <c r="L5740" t="s">
        <v>3106</v>
      </c>
      <c r="M5740" t="s">
        <v>3113</v>
      </c>
      <c r="N5740" t="s">
        <v>4609</v>
      </c>
      <c r="P5740" s="31" t="str">
        <f t="shared" si="270"/>
        <v>Joti Homio (Dr. Josim)</v>
      </c>
    </row>
    <row r="5741" spans="1:16" hidden="1">
      <c r="A5741" t="str">
        <f t="shared" si="268"/>
        <v>64-563</v>
      </c>
      <c r="B5741">
        <f t="shared" si="269"/>
        <v>64</v>
      </c>
      <c r="C5741">
        <v>563</v>
      </c>
      <c r="D5741" t="s">
        <v>17169</v>
      </c>
      <c r="E5741" t="s">
        <v>3079</v>
      </c>
      <c r="F5741">
        <v>5475</v>
      </c>
      <c r="G5741" t="s">
        <v>835</v>
      </c>
      <c r="H5741">
        <v>1933197243</v>
      </c>
      <c r="I5741" t="s">
        <v>131</v>
      </c>
      <c r="J5741" t="s">
        <v>230</v>
      </c>
      <c r="K5741" t="s">
        <v>133</v>
      </c>
      <c r="L5741" t="s">
        <v>3080</v>
      </c>
      <c r="M5741" t="s">
        <v>3081</v>
      </c>
      <c r="N5741" t="s">
        <v>4609</v>
      </c>
      <c r="P5741" s="31" t="str">
        <f t="shared" si="270"/>
        <v>Joti Homoeo Hall (Dr. Bm Bairagi)</v>
      </c>
    </row>
    <row r="5742" spans="1:16" hidden="1">
      <c r="A5742" t="str">
        <f t="shared" si="268"/>
        <v>65-563</v>
      </c>
      <c r="B5742">
        <f t="shared" si="269"/>
        <v>65</v>
      </c>
      <c r="C5742">
        <v>563</v>
      </c>
      <c r="D5742" t="s">
        <v>17169</v>
      </c>
      <c r="E5742" t="s">
        <v>3091</v>
      </c>
      <c r="F5742">
        <v>5480</v>
      </c>
      <c r="G5742" t="s">
        <v>3092</v>
      </c>
      <c r="H5742">
        <v>1914596855</v>
      </c>
      <c r="I5742" t="s">
        <v>131</v>
      </c>
      <c r="J5742" t="s">
        <v>230</v>
      </c>
      <c r="K5742" t="s">
        <v>133</v>
      </c>
      <c r="L5742" t="s">
        <v>1359</v>
      </c>
      <c r="M5742" t="s">
        <v>3093</v>
      </c>
      <c r="P5742" s="31" t="str">
        <f t="shared" si="270"/>
        <v>Jyoti Homios (Dr. Taybur Rahman)</v>
      </c>
    </row>
    <row r="5743" spans="1:16" hidden="1">
      <c r="A5743" t="str">
        <f t="shared" si="268"/>
        <v>66-563</v>
      </c>
      <c r="B5743">
        <f t="shared" si="269"/>
        <v>66</v>
      </c>
      <c r="C5743">
        <v>563</v>
      </c>
      <c r="D5743" t="s">
        <v>17169</v>
      </c>
      <c r="E5743" t="s">
        <v>15331</v>
      </c>
      <c r="F5743">
        <v>12904</v>
      </c>
      <c r="G5743" t="s">
        <v>15332</v>
      </c>
      <c r="H5743">
        <v>1931674067</v>
      </c>
      <c r="I5743" t="s">
        <v>131</v>
      </c>
      <c r="J5743" t="s">
        <v>172</v>
      </c>
      <c r="K5743" t="s">
        <v>1402</v>
      </c>
      <c r="L5743" t="s">
        <v>15329</v>
      </c>
      <c r="M5743" t="s">
        <v>15330</v>
      </c>
      <c r="P5743" s="31" t="str">
        <f t="shared" si="270"/>
        <v>Kent Homoeo Complex (Dr. Gazi Abdur Razzak)</v>
      </c>
    </row>
    <row r="5744" spans="1:16" hidden="1">
      <c r="A5744" t="str">
        <f t="shared" si="268"/>
        <v>67-563</v>
      </c>
      <c r="B5744">
        <f t="shared" si="269"/>
        <v>67</v>
      </c>
      <c r="C5744">
        <v>563</v>
      </c>
      <c r="D5744" t="s">
        <v>17169</v>
      </c>
      <c r="E5744" t="s">
        <v>15354</v>
      </c>
      <c r="F5744">
        <v>12915</v>
      </c>
      <c r="G5744" t="s">
        <v>515</v>
      </c>
      <c r="H5744">
        <v>1711010752</v>
      </c>
      <c r="I5744" t="s">
        <v>131</v>
      </c>
      <c r="J5744" t="s">
        <v>397</v>
      </c>
      <c r="K5744" t="s">
        <v>1402</v>
      </c>
      <c r="L5744" t="s">
        <v>75</v>
      </c>
      <c r="M5744" t="s">
        <v>3061</v>
      </c>
      <c r="P5744" s="31" t="str">
        <f t="shared" si="270"/>
        <v>Kent Homoeo Hall (Dr. Gm Azmal Hossion)</v>
      </c>
    </row>
    <row r="5745" spans="1:16" hidden="1">
      <c r="A5745" t="str">
        <f t="shared" si="268"/>
        <v>68-563</v>
      </c>
      <c r="B5745">
        <f t="shared" si="269"/>
        <v>68</v>
      </c>
      <c r="C5745">
        <v>563</v>
      </c>
      <c r="D5745" t="s">
        <v>17169</v>
      </c>
      <c r="E5745" t="s">
        <v>3121</v>
      </c>
      <c r="F5745">
        <v>5492</v>
      </c>
      <c r="G5745" t="s">
        <v>515</v>
      </c>
      <c r="H5745">
        <v>1917742191</v>
      </c>
      <c r="I5745" t="s">
        <v>131</v>
      </c>
      <c r="J5745" t="s">
        <v>274</v>
      </c>
      <c r="K5745" t="s">
        <v>133</v>
      </c>
      <c r="L5745" t="s">
        <v>3106</v>
      </c>
      <c r="M5745" t="s">
        <v>3119</v>
      </c>
      <c r="P5745" s="31" t="str">
        <f t="shared" si="270"/>
        <v>Kent Homoeo Hall (Dr. Sushil)</v>
      </c>
    </row>
    <row r="5746" spans="1:16" hidden="1">
      <c r="A5746" t="str">
        <f t="shared" si="268"/>
        <v>69-563</v>
      </c>
      <c r="B5746">
        <f t="shared" si="269"/>
        <v>69</v>
      </c>
      <c r="C5746">
        <v>563</v>
      </c>
      <c r="D5746" t="s">
        <v>17169</v>
      </c>
      <c r="E5746" t="s">
        <v>15341</v>
      </c>
      <c r="F5746">
        <v>12908</v>
      </c>
      <c r="G5746" t="s">
        <v>15342</v>
      </c>
      <c r="H5746">
        <v>1917742191</v>
      </c>
      <c r="I5746" t="s">
        <v>131</v>
      </c>
      <c r="J5746" t="s">
        <v>172</v>
      </c>
      <c r="K5746" t="s">
        <v>1315</v>
      </c>
      <c r="L5746" t="s">
        <v>2807</v>
      </c>
      <c r="M5746" t="s">
        <v>15340</v>
      </c>
      <c r="P5746" s="31" t="str">
        <f t="shared" si="270"/>
        <v>Kent Homoeo Pharmacy  (Dr. Susil Kumar Joaddar)</v>
      </c>
    </row>
    <row r="5747" spans="1:16" hidden="1">
      <c r="A5747" t="str">
        <f t="shared" si="268"/>
        <v>70-563</v>
      </c>
      <c r="B5747">
        <f t="shared" si="269"/>
        <v>70</v>
      </c>
      <c r="C5747">
        <v>563</v>
      </c>
      <c r="D5747" t="s">
        <v>17169</v>
      </c>
      <c r="E5747" t="s">
        <v>2968</v>
      </c>
      <c r="F5747">
        <v>5422</v>
      </c>
      <c r="G5747" t="s">
        <v>2969</v>
      </c>
      <c r="H5747">
        <v>1911776768</v>
      </c>
      <c r="I5747" t="s">
        <v>2970</v>
      </c>
      <c r="J5747" t="s">
        <v>132</v>
      </c>
      <c r="K5747" t="s">
        <v>138</v>
      </c>
      <c r="L5747" t="s">
        <v>1359</v>
      </c>
      <c r="M5747" t="s">
        <v>2971</v>
      </c>
      <c r="P5747" s="31" t="str">
        <f t="shared" si="270"/>
        <v>Kent Homoeo Store (Sayed Abu Naser)</v>
      </c>
    </row>
    <row r="5748" spans="1:16" hidden="1">
      <c r="A5748" t="str">
        <f t="shared" si="268"/>
        <v>71-563</v>
      </c>
      <c r="B5748">
        <f t="shared" si="269"/>
        <v>71</v>
      </c>
      <c r="C5748">
        <v>563</v>
      </c>
      <c r="D5748" t="s">
        <v>17169</v>
      </c>
      <c r="E5748" t="s">
        <v>3062</v>
      </c>
      <c r="F5748">
        <v>5468</v>
      </c>
      <c r="G5748" t="s">
        <v>3063</v>
      </c>
      <c r="H5748">
        <v>1712908428</v>
      </c>
      <c r="I5748" t="s">
        <v>3064</v>
      </c>
      <c r="J5748" t="s">
        <v>230</v>
      </c>
      <c r="K5748" t="s">
        <v>138</v>
      </c>
      <c r="L5748" t="s">
        <v>3065</v>
      </c>
      <c r="M5748" t="s">
        <v>3065</v>
      </c>
      <c r="P5748" s="31" t="str">
        <f t="shared" si="270"/>
        <v>Khokhon Homios (Dr. Khokhon)</v>
      </c>
    </row>
    <row r="5749" spans="1:16" hidden="1">
      <c r="A5749" t="str">
        <f t="shared" si="268"/>
        <v>72-563</v>
      </c>
      <c r="B5749">
        <f t="shared" si="269"/>
        <v>72</v>
      </c>
      <c r="C5749">
        <v>563</v>
      </c>
      <c r="D5749" t="s">
        <v>17169</v>
      </c>
      <c r="E5749" t="s">
        <v>3015</v>
      </c>
      <c r="F5749">
        <v>5445</v>
      </c>
      <c r="G5749" t="s">
        <v>3016</v>
      </c>
      <c r="H5749">
        <v>1712618804</v>
      </c>
      <c r="I5749" t="s">
        <v>381</v>
      </c>
      <c r="J5749" t="s">
        <v>172</v>
      </c>
      <c r="K5749" t="s">
        <v>138</v>
      </c>
      <c r="L5749" t="s">
        <v>3013</v>
      </c>
      <c r="M5749" t="s">
        <v>3014</v>
      </c>
      <c r="P5749" s="31" t="str">
        <f t="shared" si="270"/>
        <v>Khokon Homoeo Hall (Dr. Feroj (Khokon))</v>
      </c>
    </row>
    <row r="5750" spans="1:16" hidden="1">
      <c r="A5750" t="str">
        <f t="shared" si="268"/>
        <v>73-563</v>
      </c>
      <c r="B5750">
        <f t="shared" si="269"/>
        <v>73</v>
      </c>
      <c r="C5750">
        <v>563</v>
      </c>
      <c r="D5750" t="s">
        <v>17169</v>
      </c>
      <c r="E5750" t="s">
        <v>15346</v>
      </c>
      <c r="F5750">
        <v>12910</v>
      </c>
      <c r="G5750" t="s">
        <v>6093</v>
      </c>
      <c r="H5750">
        <v>1947747091</v>
      </c>
      <c r="I5750" t="s">
        <v>131</v>
      </c>
      <c r="J5750" t="s">
        <v>397</v>
      </c>
      <c r="K5750" t="s">
        <v>1402</v>
      </c>
      <c r="L5750" t="s">
        <v>75</v>
      </c>
      <c r="M5750" t="s">
        <v>3058</v>
      </c>
      <c r="P5750" s="31" t="str">
        <f t="shared" si="270"/>
        <v>Komol Homoeo Hall (Dr. Kamona Ranee Roy)</v>
      </c>
    </row>
    <row r="5751" spans="1:16" hidden="1">
      <c r="A5751" t="str">
        <f t="shared" si="268"/>
        <v>74-563</v>
      </c>
      <c r="B5751">
        <f t="shared" si="269"/>
        <v>74</v>
      </c>
      <c r="C5751">
        <v>563</v>
      </c>
      <c r="D5751" t="s">
        <v>17169</v>
      </c>
      <c r="E5751" t="s">
        <v>2999</v>
      </c>
      <c r="F5751">
        <v>5438</v>
      </c>
      <c r="G5751" t="s">
        <v>2782</v>
      </c>
      <c r="H5751">
        <v>1717285037</v>
      </c>
      <c r="I5751" t="s">
        <v>131</v>
      </c>
      <c r="J5751" t="s">
        <v>172</v>
      </c>
      <c r="K5751" t="s">
        <v>138</v>
      </c>
      <c r="L5751" t="s">
        <v>3000</v>
      </c>
      <c r="M5751" t="s">
        <v>3001</v>
      </c>
      <c r="P5751" s="31" t="str">
        <f t="shared" si="270"/>
        <v>Krisno Homoeo Hall (Dr. Dabotash)</v>
      </c>
    </row>
    <row r="5752" spans="1:16" hidden="1">
      <c r="A5752" t="str">
        <f t="shared" si="268"/>
        <v>75-563</v>
      </c>
      <c r="B5752">
        <f t="shared" si="269"/>
        <v>75</v>
      </c>
      <c r="C5752">
        <v>563</v>
      </c>
      <c r="D5752" t="s">
        <v>17169</v>
      </c>
      <c r="E5752" t="s">
        <v>8041</v>
      </c>
      <c r="F5752">
        <v>12902</v>
      </c>
      <c r="G5752" t="s">
        <v>5104</v>
      </c>
      <c r="H5752">
        <v>1917302976</v>
      </c>
      <c r="I5752" t="s">
        <v>131</v>
      </c>
      <c r="J5752" t="s">
        <v>172</v>
      </c>
      <c r="K5752" t="s">
        <v>1402</v>
      </c>
      <c r="L5752" t="s">
        <v>15329</v>
      </c>
      <c r="M5752" t="s">
        <v>15330</v>
      </c>
      <c r="P5752" s="31" t="str">
        <f t="shared" si="270"/>
        <v>Laki Homoeo Hall (Dr. Nazrul Islam)</v>
      </c>
    </row>
    <row r="5753" spans="1:16" hidden="1">
      <c r="A5753" t="str">
        <f t="shared" si="268"/>
        <v>76-563</v>
      </c>
      <c r="B5753">
        <f t="shared" si="269"/>
        <v>76</v>
      </c>
      <c r="C5753">
        <v>563</v>
      </c>
      <c r="D5753" t="s">
        <v>17169</v>
      </c>
      <c r="E5753" t="s">
        <v>3082</v>
      </c>
      <c r="F5753">
        <v>5476</v>
      </c>
      <c r="G5753" t="s">
        <v>3083</v>
      </c>
      <c r="H5753">
        <v>0</v>
      </c>
      <c r="I5753" t="s">
        <v>131</v>
      </c>
      <c r="J5753" t="s">
        <v>230</v>
      </c>
      <c r="K5753" t="s">
        <v>133</v>
      </c>
      <c r="L5753" t="s">
        <v>3080</v>
      </c>
      <c r="M5753" t="s">
        <v>2602</v>
      </c>
      <c r="P5753" s="31" t="str">
        <f t="shared" si="270"/>
        <v>Lokhnath Homio (Dr. Nirapado)</v>
      </c>
    </row>
    <row r="5754" spans="1:16" hidden="1">
      <c r="A5754" t="str">
        <f t="shared" si="268"/>
        <v>77-563</v>
      </c>
      <c r="B5754">
        <f t="shared" si="269"/>
        <v>77</v>
      </c>
      <c r="C5754">
        <v>563</v>
      </c>
      <c r="D5754" t="s">
        <v>17169</v>
      </c>
      <c r="E5754" t="s">
        <v>15343</v>
      </c>
      <c r="F5754">
        <v>12909</v>
      </c>
      <c r="G5754" t="s">
        <v>15344</v>
      </c>
      <c r="H5754">
        <v>1922038082</v>
      </c>
      <c r="I5754" t="s">
        <v>131</v>
      </c>
      <c r="J5754" t="s">
        <v>172</v>
      </c>
      <c r="K5754" t="s">
        <v>1315</v>
      </c>
      <c r="L5754" t="s">
        <v>15329</v>
      </c>
      <c r="M5754" t="s">
        <v>15345</v>
      </c>
      <c r="P5754" s="31" t="str">
        <f t="shared" si="270"/>
        <v>Ma Homoeo Cikitsaloy (Dr. Modacher Molla)</v>
      </c>
    </row>
    <row r="5755" spans="1:16" hidden="1">
      <c r="A5755" t="str">
        <f t="shared" si="268"/>
        <v>78-563</v>
      </c>
      <c r="B5755">
        <f t="shared" si="269"/>
        <v>78</v>
      </c>
      <c r="C5755">
        <v>563</v>
      </c>
      <c r="D5755" t="s">
        <v>17169</v>
      </c>
      <c r="E5755" t="s">
        <v>3004</v>
      </c>
      <c r="F5755">
        <v>5440</v>
      </c>
      <c r="G5755" t="s">
        <v>3005</v>
      </c>
      <c r="H5755">
        <v>0</v>
      </c>
      <c r="I5755" t="s">
        <v>326</v>
      </c>
      <c r="J5755" t="s">
        <v>172</v>
      </c>
      <c r="K5755" t="s">
        <v>133</v>
      </c>
      <c r="L5755" t="s">
        <v>3000</v>
      </c>
      <c r="M5755" t="s">
        <v>3006</v>
      </c>
      <c r="P5755" s="31" t="str">
        <f t="shared" si="270"/>
        <v>Ma Moni Medical (Dr. Sudhangshu)</v>
      </c>
    </row>
    <row r="5756" spans="1:16" hidden="1">
      <c r="A5756" t="str">
        <f t="shared" si="268"/>
        <v>79-563</v>
      </c>
      <c r="B5756">
        <f t="shared" si="269"/>
        <v>79</v>
      </c>
      <c r="C5756">
        <v>563</v>
      </c>
      <c r="D5756" t="s">
        <v>17169</v>
      </c>
      <c r="E5756" t="s">
        <v>9679</v>
      </c>
      <c r="F5756">
        <v>10041</v>
      </c>
      <c r="G5756" t="s">
        <v>9680</v>
      </c>
      <c r="H5756">
        <v>1717554550</v>
      </c>
      <c r="I5756" t="s">
        <v>253</v>
      </c>
      <c r="K5756" t="s">
        <v>152</v>
      </c>
      <c r="L5756" t="s">
        <v>9681</v>
      </c>
      <c r="M5756" t="s">
        <v>9682</v>
      </c>
      <c r="P5756" s="31" t="str">
        <f t="shared" si="270"/>
        <v>Maa Homoeo Chikitsaloy (Dr.Abdullah Masud)</v>
      </c>
    </row>
    <row r="5757" spans="1:16" hidden="1">
      <c r="A5757" t="str">
        <f t="shared" si="268"/>
        <v>80-563</v>
      </c>
      <c r="B5757">
        <f t="shared" si="269"/>
        <v>80</v>
      </c>
      <c r="C5757">
        <v>563</v>
      </c>
      <c r="D5757" t="s">
        <v>17169</v>
      </c>
      <c r="E5757" t="s">
        <v>3021</v>
      </c>
      <c r="F5757">
        <v>5451</v>
      </c>
      <c r="G5757" t="s">
        <v>3022</v>
      </c>
      <c r="H5757">
        <v>0</v>
      </c>
      <c r="I5757" t="s">
        <v>131</v>
      </c>
      <c r="J5757" t="s">
        <v>172</v>
      </c>
      <c r="K5757" t="s">
        <v>133</v>
      </c>
      <c r="L5757" t="s">
        <v>3000</v>
      </c>
      <c r="M5757" t="s">
        <v>3023</v>
      </c>
      <c r="P5757" s="31" t="str">
        <f t="shared" si="270"/>
        <v>Madina Homoeo Hall (Dr. Barek)</v>
      </c>
    </row>
    <row r="5758" spans="1:16" hidden="1">
      <c r="A5758" t="str">
        <f t="shared" si="268"/>
        <v>81-563</v>
      </c>
      <c r="B5758">
        <f t="shared" si="269"/>
        <v>81</v>
      </c>
      <c r="C5758">
        <v>563</v>
      </c>
      <c r="D5758" t="s">
        <v>17169</v>
      </c>
      <c r="E5758" t="s">
        <v>3142</v>
      </c>
      <c r="F5758">
        <v>5502</v>
      </c>
      <c r="G5758" t="s">
        <v>3143</v>
      </c>
      <c r="H5758">
        <v>1711950318</v>
      </c>
      <c r="I5758" t="s">
        <v>131</v>
      </c>
      <c r="J5758" t="s">
        <v>306</v>
      </c>
      <c r="K5758" t="s">
        <v>138</v>
      </c>
      <c r="L5758" t="s">
        <v>3133</v>
      </c>
      <c r="M5758" t="s">
        <v>3134</v>
      </c>
      <c r="P5758" s="31" t="str">
        <f t="shared" si="270"/>
        <v>Maherun Homio (Dr. Khirul Islam)</v>
      </c>
    </row>
    <row r="5759" spans="1:16" hidden="1">
      <c r="A5759" t="str">
        <f t="shared" si="268"/>
        <v>82-563</v>
      </c>
      <c r="B5759">
        <f t="shared" si="269"/>
        <v>82</v>
      </c>
      <c r="C5759">
        <v>563</v>
      </c>
      <c r="D5759" t="s">
        <v>17169</v>
      </c>
      <c r="E5759" t="s">
        <v>3094</v>
      </c>
      <c r="F5759">
        <v>5481</v>
      </c>
      <c r="G5759" t="s">
        <v>3095</v>
      </c>
      <c r="H5759">
        <v>0</v>
      </c>
      <c r="I5759" t="s">
        <v>131</v>
      </c>
      <c r="J5759" t="s">
        <v>230</v>
      </c>
      <c r="K5759" t="s">
        <v>152</v>
      </c>
      <c r="L5759" t="s">
        <v>1359</v>
      </c>
      <c r="M5759" t="s">
        <v>3096</v>
      </c>
      <c r="P5759" s="31" t="str">
        <f t="shared" si="270"/>
        <v>Mari Homio (Dr. Mary)</v>
      </c>
    </row>
    <row r="5760" spans="1:16" hidden="1">
      <c r="A5760" t="str">
        <f t="shared" si="268"/>
        <v>83-563</v>
      </c>
      <c r="B5760">
        <f t="shared" si="269"/>
        <v>83</v>
      </c>
      <c r="C5760">
        <v>563</v>
      </c>
      <c r="D5760" t="s">
        <v>17169</v>
      </c>
      <c r="E5760" t="s">
        <v>10667</v>
      </c>
      <c r="F5760">
        <v>10721</v>
      </c>
      <c r="G5760" t="s">
        <v>1730</v>
      </c>
      <c r="H5760">
        <v>1914199294</v>
      </c>
      <c r="I5760" t="s">
        <v>131</v>
      </c>
      <c r="J5760" t="s">
        <v>2537</v>
      </c>
      <c r="K5760" t="s">
        <v>152</v>
      </c>
      <c r="L5760" t="s">
        <v>19169</v>
      </c>
      <c r="M5760" t="s">
        <v>19170</v>
      </c>
      <c r="P5760" s="31" t="str">
        <f t="shared" si="270"/>
        <v>Matree Homoeo Hall (Dr. Ayon Islam)</v>
      </c>
    </row>
    <row r="5761" spans="1:16" hidden="1">
      <c r="A5761" t="str">
        <f t="shared" si="268"/>
        <v>84-563</v>
      </c>
      <c r="B5761">
        <f t="shared" si="269"/>
        <v>84</v>
      </c>
      <c r="C5761">
        <v>563</v>
      </c>
      <c r="D5761" t="s">
        <v>17169</v>
      </c>
      <c r="E5761" t="s">
        <v>2209</v>
      </c>
      <c r="F5761">
        <v>12950</v>
      </c>
      <c r="G5761" t="s">
        <v>15445</v>
      </c>
      <c r="H5761">
        <v>1919493790</v>
      </c>
      <c r="I5761" t="s">
        <v>131</v>
      </c>
      <c r="J5761" t="s">
        <v>230</v>
      </c>
      <c r="K5761" t="s">
        <v>152</v>
      </c>
      <c r="L5761" t="s">
        <v>15329</v>
      </c>
      <c r="M5761" t="s">
        <v>15444</v>
      </c>
      <c r="P5761" s="31" t="str">
        <f t="shared" si="270"/>
        <v>Mayer Doa Homoeo Chamber  (Dr. Razia Sultana)</v>
      </c>
    </row>
    <row r="5762" spans="1:16" hidden="1">
      <c r="A5762" t="str">
        <f t="shared" ref="A5762:A5825" si="271">B5762&amp;"-"&amp;C5762</f>
        <v>85-563</v>
      </c>
      <c r="B5762">
        <f t="shared" ref="B5762:B5825" si="272">IF(C5762=C5761,B5761+1,1)</f>
        <v>85</v>
      </c>
      <c r="C5762">
        <v>563</v>
      </c>
      <c r="D5762" t="s">
        <v>17169</v>
      </c>
      <c r="E5762" t="s">
        <v>2978</v>
      </c>
      <c r="F5762">
        <v>5426</v>
      </c>
      <c r="G5762" t="s">
        <v>2979</v>
      </c>
      <c r="H5762">
        <v>1711950318</v>
      </c>
      <c r="I5762" t="s">
        <v>2970</v>
      </c>
      <c r="J5762" t="s">
        <v>132</v>
      </c>
      <c r="K5762" t="s">
        <v>133</v>
      </c>
      <c r="L5762" t="s">
        <v>1359</v>
      </c>
      <c r="M5762" t="s">
        <v>2976</v>
      </c>
      <c r="P5762" s="31" t="str">
        <f t="shared" ref="P5762:P5825" si="273">PROPER(G5762&amp;" ("&amp;E5762&amp;")")</f>
        <v>Meherun Homio (Dr. Khairul Islam)</v>
      </c>
    </row>
    <row r="5763" spans="1:16" hidden="1">
      <c r="A5763" t="str">
        <f t="shared" si="271"/>
        <v>86-563</v>
      </c>
      <c r="B5763">
        <f t="shared" si="272"/>
        <v>86</v>
      </c>
      <c r="C5763">
        <v>563</v>
      </c>
      <c r="D5763" t="s">
        <v>17169</v>
      </c>
      <c r="E5763" t="s">
        <v>2994</v>
      </c>
      <c r="F5763">
        <v>5434</v>
      </c>
      <c r="G5763" t="s">
        <v>2995</v>
      </c>
      <c r="H5763">
        <v>1714766609</v>
      </c>
      <c r="I5763" t="s">
        <v>131</v>
      </c>
      <c r="J5763" t="s">
        <v>132</v>
      </c>
      <c r="K5763" t="s">
        <v>138</v>
      </c>
      <c r="L5763" t="s">
        <v>1359</v>
      </c>
      <c r="M5763" t="s">
        <v>1359</v>
      </c>
      <c r="P5763" s="31" t="str">
        <f t="shared" si="273"/>
        <v>Modern Homio (Dr. Azhar Ali)</v>
      </c>
    </row>
    <row r="5764" spans="1:16" hidden="1">
      <c r="A5764" t="str">
        <f t="shared" si="271"/>
        <v>87-563</v>
      </c>
      <c r="B5764">
        <f t="shared" si="272"/>
        <v>87</v>
      </c>
      <c r="C5764">
        <v>563</v>
      </c>
      <c r="D5764" t="s">
        <v>17169</v>
      </c>
      <c r="E5764" t="s">
        <v>3077</v>
      </c>
      <c r="F5764">
        <v>5474</v>
      </c>
      <c r="G5764" t="s">
        <v>3078</v>
      </c>
      <c r="H5764">
        <v>1711109552</v>
      </c>
      <c r="I5764" t="s">
        <v>131</v>
      </c>
      <c r="J5764" t="s">
        <v>230</v>
      </c>
      <c r="K5764" t="s">
        <v>133</v>
      </c>
      <c r="L5764" t="s">
        <v>3065</v>
      </c>
      <c r="M5764" t="s">
        <v>3076</v>
      </c>
      <c r="P5764" s="31" t="str">
        <f t="shared" si="273"/>
        <v>Modern Unani Medical (Hakim Sofiqul Alom)</v>
      </c>
    </row>
    <row r="5765" spans="1:16" hidden="1">
      <c r="A5765" t="str">
        <f t="shared" si="271"/>
        <v>88-563</v>
      </c>
      <c r="B5765">
        <f t="shared" si="272"/>
        <v>88</v>
      </c>
      <c r="C5765">
        <v>563</v>
      </c>
      <c r="D5765" t="s">
        <v>17169</v>
      </c>
      <c r="E5765" t="s">
        <v>3070</v>
      </c>
      <c r="F5765">
        <v>5471</v>
      </c>
      <c r="G5765" t="s">
        <v>3071</v>
      </c>
      <c r="H5765">
        <v>1913147302</v>
      </c>
      <c r="I5765" t="s">
        <v>131</v>
      </c>
      <c r="J5765" t="s">
        <v>230</v>
      </c>
      <c r="K5765" t="s">
        <v>133</v>
      </c>
      <c r="L5765" t="s">
        <v>3065</v>
      </c>
      <c r="M5765" t="s">
        <v>3065</v>
      </c>
      <c r="P5765" s="31" t="str">
        <f t="shared" si="273"/>
        <v>Mojid Homoeo Hall (Dr. Mojumdar)</v>
      </c>
    </row>
    <row r="5766" spans="1:16" hidden="1">
      <c r="A5766" t="str">
        <f t="shared" si="271"/>
        <v>89-563</v>
      </c>
      <c r="B5766">
        <f t="shared" si="272"/>
        <v>89</v>
      </c>
      <c r="C5766">
        <v>563</v>
      </c>
      <c r="D5766" t="s">
        <v>17169</v>
      </c>
      <c r="E5766" t="s">
        <v>16429</v>
      </c>
      <c r="F5766">
        <v>13421</v>
      </c>
      <c r="G5766" t="s">
        <v>16430</v>
      </c>
      <c r="H5766">
        <v>1913147302</v>
      </c>
      <c r="I5766" t="s">
        <v>131</v>
      </c>
      <c r="J5766" t="s">
        <v>230</v>
      </c>
      <c r="K5766" t="s">
        <v>133</v>
      </c>
      <c r="L5766" t="s">
        <v>16431</v>
      </c>
      <c r="M5766" t="s">
        <v>16431</v>
      </c>
      <c r="P5766" s="31" t="str">
        <f t="shared" si="273"/>
        <v>Mojumdar Homoeo Pharmacy  (Dr. A K Mojumdar)</v>
      </c>
    </row>
    <row r="5767" spans="1:16" hidden="1">
      <c r="A5767" t="str">
        <f t="shared" si="271"/>
        <v>90-563</v>
      </c>
      <c r="B5767">
        <f t="shared" si="272"/>
        <v>90</v>
      </c>
      <c r="C5767">
        <v>563</v>
      </c>
      <c r="D5767" t="s">
        <v>17169</v>
      </c>
      <c r="E5767" t="s">
        <v>3068</v>
      </c>
      <c r="F5767">
        <v>5470</v>
      </c>
      <c r="G5767" t="s">
        <v>3069</v>
      </c>
      <c r="H5767">
        <v>1925074515</v>
      </c>
      <c r="I5767" t="s">
        <v>131</v>
      </c>
      <c r="J5767" t="s">
        <v>230</v>
      </c>
      <c r="K5767" t="s">
        <v>133</v>
      </c>
      <c r="L5767" t="s">
        <v>3065</v>
      </c>
      <c r="M5767" t="s">
        <v>3065</v>
      </c>
      <c r="P5767" s="31" t="str">
        <f t="shared" si="273"/>
        <v>Mollah Homio (Dr. Ma Mollah)</v>
      </c>
    </row>
    <row r="5768" spans="1:16" hidden="1">
      <c r="A5768" t="str">
        <f t="shared" si="271"/>
        <v>91-563</v>
      </c>
      <c r="B5768">
        <f t="shared" si="272"/>
        <v>91</v>
      </c>
      <c r="C5768">
        <v>563</v>
      </c>
      <c r="D5768" t="s">
        <v>17169</v>
      </c>
      <c r="E5768" t="s">
        <v>3108</v>
      </c>
      <c r="F5768">
        <v>5486</v>
      </c>
      <c r="G5768" t="s">
        <v>3109</v>
      </c>
      <c r="H5768">
        <v>0</v>
      </c>
      <c r="I5768" t="s">
        <v>131</v>
      </c>
      <c r="J5768" t="s">
        <v>274</v>
      </c>
      <c r="K5768" t="s">
        <v>152</v>
      </c>
      <c r="L5768" t="s">
        <v>3106</v>
      </c>
      <c r="M5768" t="s">
        <v>3110</v>
      </c>
      <c r="P5768" s="31" t="str">
        <f t="shared" si="273"/>
        <v>Momin Homoeo Hall (Dr. Mahabub)</v>
      </c>
    </row>
    <row r="5769" spans="1:16" hidden="1">
      <c r="A5769" t="str">
        <f t="shared" si="271"/>
        <v>92-563</v>
      </c>
      <c r="B5769">
        <f t="shared" si="272"/>
        <v>92</v>
      </c>
      <c r="C5769">
        <v>563</v>
      </c>
      <c r="D5769" t="s">
        <v>17169</v>
      </c>
      <c r="E5769" t="s">
        <v>16723</v>
      </c>
      <c r="F5769">
        <v>13541</v>
      </c>
      <c r="G5769" t="s">
        <v>16724</v>
      </c>
      <c r="H5769">
        <v>1718555248</v>
      </c>
      <c r="I5769" t="s">
        <v>131</v>
      </c>
      <c r="J5769" t="s">
        <v>274</v>
      </c>
      <c r="K5769" t="s">
        <v>133</v>
      </c>
      <c r="L5769" t="s">
        <v>16725</v>
      </c>
      <c r="M5769" t="s">
        <v>16726</v>
      </c>
      <c r="P5769" s="31" t="str">
        <f t="shared" si="273"/>
        <v>Morol Homoeo  Chamber  (Dr. Sohidulla)</v>
      </c>
    </row>
    <row r="5770" spans="1:16" hidden="1">
      <c r="A5770" t="str">
        <f t="shared" si="271"/>
        <v>93-563</v>
      </c>
      <c r="B5770">
        <f t="shared" si="272"/>
        <v>93</v>
      </c>
      <c r="C5770">
        <v>563</v>
      </c>
      <c r="D5770" t="s">
        <v>17169</v>
      </c>
      <c r="E5770" t="s">
        <v>2997</v>
      </c>
      <c r="F5770">
        <v>5436</v>
      </c>
      <c r="G5770" t="s">
        <v>2998</v>
      </c>
      <c r="H5770">
        <v>0</v>
      </c>
      <c r="I5770">
        <v>0</v>
      </c>
      <c r="J5770" t="s">
        <v>132</v>
      </c>
      <c r="K5770" t="s">
        <v>152</v>
      </c>
      <c r="L5770" t="s">
        <v>1359</v>
      </c>
      <c r="M5770" t="s">
        <v>1359</v>
      </c>
      <c r="P5770" s="31" t="str">
        <f t="shared" si="273"/>
        <v>Motiur Homio (Dr. Tarok)</v>
      </c>
    </row>
    <row r="5771" spans="1:16" hidden="1">
      <c r="A5771" t="str">
        <f t="shared" si="271"/>
        <v>94-563</v>
      </c>
      <c r="B5771">
        <f t="shared" si="272"/>
        <v>94</v>
      </c>
      <c r="C5771">
        <v>563</v>
      </c>
      <c r="D5771" t="s">
        <v>17169</v>
      </c>
      <c r="E5771" t="s">
        <v>15327</v>
      </c>
      <c r="F5771">
        <v>12901</v>
      </c>
      <c r="G5771" t="s">
        <v>15328</v>
      </c>
      <c r="H5771">
        <v>1716214132</v>
      </c>
      <c r="I5771" t="s">
        <v>131</v>
      </c>
      <c r="J5771" t="s">
        <v>172</v>
      </c>
      <c r="K5771" t="s">
        <v>1402</v>
      </c>
      <c r="L5771" t="s">
        <v>15329</v>
      </c>
      <c r="M5771" t="s">
        <v>15330</v>
      </c>
      <c r="P5771" s="31" t="str">
        <f t="shared" si="273"/>
        <v>Mousumi Homoeo Cikitsaloy (Dr. Abdul Momen)</v>
      </c>
    </row>
    <row r="5772" spans="1:16" hidden="1">
      <c r="A5772" t="str">
        <f t="shared" si="271"/>
        <v>95-563</v>
      </c>
      <c r="B5772">
        <f t="shared" si="272"/>
        <v>95</v>
      </c>
      <c r="C5772">
        <v>563</v>
      </c>
      <c r="D5772" t="s">
        <v>17169</v>
      </c>
      <c r="E5772" t="s">
        <v>3146</v>
      </c>
      <c r="F5772">
        <v>5504</v>
      </c>
      <c r="G5772" t="s">
        <v>3147</v>
      </c>
      <c r="H5772">
        <v>0</v>
      </c>
      <c r="I5772" t="s">
        <v>131</v>
      </c>
      <c r="J5772" t="s">
        <v>306</v>
      </c>
      <c r="K5772" t="s">
        <v>138</v>
      </c>
      <c r="L5772" t="s">
        <v>3133</v>
      </c>
      <c r="M5772" t="s">
        <v>3148</v>
      </c>
      <c r="P5772" s="31" t="str">
        <f t="shared" si="273"/>
        <v>Mozid Homio (Dr. Mozid )</v>
      </c>
    </row>
    <row r="5773" spans="1:16" hidden="1">
      <c r="A5773" t="str">
        <f t="shared" si="271"/>
        <v>96-563</v>
      </c>
      <c r="B5773">
        <f t="shared" si="272"/>
        <v>96</v>
      </c>
      <c r="C5773">
        <v>563</v>
      </c>
      <c r="D5773" t="s">
        <v>17169</v>
      </c>
      <c r="E5773" t="s">
        <v>11284</v>
      </c>
      <c r="F5773">
        <v>11178</v>
      </c>
      <c r="G5773" t="s">
        <v>17226</v>
      </c>
      <c r="H5773">
        <v>1934448310</v>
      </c>
      <c r="I5773">
        <v>0</v>
      </c>
      <c r="J5773">
        <v>0</v>
      </c>
      <c r="K5773" t="s">
        <v>138</v>
      </c>
      <c r="L5773" t="s">
        <v>75</v>
      </c>
      <c r="M5773" t="s">
        <v>10140</v>
      </c>
      <c r="P5773" s="31" t="str">
        <f t="shared" si="273"/>
        <v>Mpo- Hasan Hawlader-Khulna 2 (Self Stock)</v>
      </c>
    </row>
    <row r="5774" spans="1:16" hidden="1">
      <c r="A5774" t="str">
        <f t="shared" si="271"/>
        <v>97-563</v>
      </c>
      <c r="B5774">
        <f t="shared" si="272"/>
        <v>97</v>
      </c>
      <c r="C5774">
        <v>563</v>
      </c>
      <c r="D5774" t="s">
        <v>17169</v>
      </c>
      <c r="E5774" t="s">
        <v>3056</v>
      </c>
      <c r="F5774">
        <v>5466</v>
      </c>
      <c r="G5774" t="s">
        <v>3057</v>
      </c>
      <c r="H5774">
        <v>0</v>
      </c>
      <c r="I5774" t="s">
        <v>131</v>
      </c>
      <c r="J5774" t="s">
        <v>397</v>
      </c>
      <c r="K5774" t="s">
        <v>133</v>
      </c>
      <c r="L5774" t="s">
        <v>75</v>
      </c>
      <c r="M5774" t="s">
        <v>3058</v>
      </c>
      <c r="P5774" s="31" t="str">
        <f t="shared" si="273"/>
        <v>Murshida Homoeo Hall (Dr. Morshed)</v>
      </c>
    </row>
    <row r="5775" spans="1:16" hidden="1">
      <c r="A5775" t="str">
        <f t="shared" si="271"/>
        <v>98-563</v>
      </c>
      <c r="B5775">
        <f t="shared" si="272"/>
        <v>98</v>
      </c>
      <c r="C5775">
        <v>563</v>
      </c>
      <c r="D5775" t="s">
        <v>17169</v>
      </c>
      <c r="E5775" t="s">
        <v>1366</v>
      </c>
      <c r="F5775">
        <v>5431</v>
      </c>
      <c r="G5775" t="s">
        <v>2988</v>
      </c>
      <c r="H5775">
        <v>1974918918</v>
      </c>
      <c r="I5775" t="s">
        <v>2972</v>
      </c>
      <c r="J5775" t="s">
        <v>132</v>
      </c>
      <c r="K5775" t="s">
        <v>133</v>
      </c>
      <c r="L5775" t="s">
        <v>1359</v>
      </c>
      <c r="M5775" t="s">
        <v>2989</v>
      </c>
      <c r="P5775" s="31" t="str">
        <f t="shared" si="273"/>
        <v>Mynuddin Homio (Dr. Bulbul)</v>
      </c>
    </row>
    <row r="5776" spans="1:16" hidden="1">
      <c r="A5776" t="str">
        <f t="shared" si="271"/>
        <v>99-563</v>
      </c>
      <c r="B5776">
        <f t="shared" si="272"/>
        <v>99</v>
      </c>
      <c r="C5776">
        <v>563</v>
      </c>
      <c r="D5776" t="s">
        <v>17169</v>
      </c>
      <c r="E5776" t="s">
        <v>3138</v>
      </c>
      <c r="F5776">
        <v>5500</v>
      </c>
      <c r="G5776" t="s">
        <v>3139</v>
      </c>
      <c r="H5776">
        <v>1978545555</v>
      </c>
      <c r="I5776" t="s">
        <v>131</v>
      </c>
      <c r="J5776" t="s">
        <v>306</v>
      </c>
      <c r="K5776" t="s">
        <v>133</v>
      </c>
      <c r="L5776" t="s">
        <v>3133</v>
      </c>
      <c r="M5776" t="s">
        <v>3140</v>
      </c>
      <c r="P5776" s="31" t="str">
        <f t="shared" si="273"/>
        <v>National Homio (Dr. Khokan)</v>
      </c>
    </row>
    <row r="5777" spans="1:16" hidden="1">
      <c r="A5777" t="str">
        <f t="shared" si="271"/>
        <v>100-563</v>
      </c>
      <c r="B5777">
        <f t="shared" si="272"/>
        <v>100</v>
      </c>
      <c r="C5777">
        <v>563</v>
      </c>
      <c r="D5777" t="s">
        <v>17169</v>
      </c>
      <c r="E5777" t="s">
        <v>16484</v>
      </c>
      <c r="F5777">
        <v>13448</v>
      </c>
      <c r="G5777" t="s">
        <v>16485</v>
      </c>
      <c r="H5777">
        <v>1714157970</v>
      </c>
      <c r="I5777" t="s">
        <v>131</v>
      </c>
      <c r="J5777" t="s">
        <v>230</v>
      </c>
      <c r="K5777" t="s">
        <v>133</v>
      </c>
      <c r="L5777" t="s">
        <v>15315</v>
      </c>
      <c r="M5777" t="s">
        <v>15315</v>
      </c>
      <c r="P5777" s="31" t="str">
        <f t="shared" si="273"/>
        <v>National Homoeo Chamber  (Dr. Ashadullah)</v>
      </c>
    </row>
    <row r="5778" spans="1:16" hidden="1">
      <c r="A5778" t="str">
        <f t="shared" si="271"/>
        <v>101-563</v>
      </c>
      <c r="B5778">
        <f t="shared" si="272"/>
        <v>101</v>
      </c>
      <c r="C5778">
        <v>563</v>
      </c>
      <c r="D5778" t="s">
        <v>17169</v>
      </c>
      <c r="E5778" t="s">
        <v>3084</v>
      </c>
      <c r="F5778">
        <v>5477</v>
      </c>
      <c r="G5778" t="s">
        <v>549</v>
      </c>
      <c r="H5778">
        <v>1978545555</v>
      </c>
      <c r="I5778" t="s">
        <v>3064</v>
      </c>
      <c r="J5778" t="s">
        <v>230</v>
      </c>
      <c r="K5778" t="s">
        <v>133</v>
      </c>
      <c r="L5778" t="s">
        <v>3080</v>
      </c>
      <c r="M5778" t="s">
        <v>3085</v>
      </c>
      <c r="P5778" s="31" t="str">
        <f t="shared" si="273"/>
        <v>National Homoeo Hall (Dr. Khonon)</v>
      </c>
    </row>
    <row r="5779" spans="1:16" hidden="1">
      <c r="A5779" t="str">
        <f t="shared" si="271"/>
        <v>102-563</v>
      </c>
      <c r="B5779">
        <f t="shared" si="272"/>
        <v>102</v>
      </c>
      <c r="C5779">
        <v>563</v>
      </c>
      <c r="D5779" t="s">
        <v>17169</v>
      </c>
      <c r="E5779" t="s">
        <v>2974</v>
      </c>
      <c r="F5779">
        <v>5424</v>
      </c>
      <c r="G5779" t="s">
        <v>2975</v>
      </c>
      <c r="H5779">
        <v>1925166988</v>
      </c>
      <c r="I5779" t="s">
        <v>131</v>
      </c>
      <c r="J5779" t="s">
        <v>132</v>
      </c>
      <c r="K5779" t="s">
        <v>133</v>
      </c>
      <c r="L5779" t="s">
        <v>1359</v>
      </c>
      <c r="M5779" t="s">
        <v>2976</v>
      </c>
      <c r="P5779" s="31" t="str">
        <f t="shared" si="273"/>
        <v>New Haniman  (Dr. Sohanur)</v>
      </c>
    </row>
    <row r="5780" spans="1:16" hidden="1">
      <c r="A5780" t="str">
        <f t="shared" si="271"/>
        <v>103-563</v>
      </c>
      <c r="B5780">
        <f t="shared" si="272"/>
        <v>103</v>
      </c>
      <c r="C5780">
        <v>563</v>
      </c>
      <c r="D5780" t="s">
        <v>17169</v>
      </c>
      <c r="E5780" t="s">
        <v>3135</v>
      </c>
      <c r="F5780">
        <v>5499</v>
      </c>
      <c r="G5780" t="s">
        <v>3136</v>
      </c>
      <c r="H5780">
        <v>1925166988</v>
      </c>
      <c r="I5780" t="s">
        <v>131</v>
      </c>
      <c r="J5780" t="s">
        <v>306</v>
      </c>
      <c r="K5780" t="s">
        <v>133</v>
      </c>
      <c r="L5780" t="s">
        <v>3133</v>
      </c>
      <c r="M5780" t="s">
        <v>3137</v>
      </c>
      <c r="P5780" s="31" t="str">
        <f t="shared" si="273"/>
        <v>New Hassiman (Dr. Shohan)</v>
      </c>
    </row>
    <row r="5781" spans="1:16" hidden="1">
      <c r="A5781" t="str">
        <f t="shared" si="271"/>
        <v>104-563</v>
      </c>
      <c r="B5781">
        <f t="shared" si="272"/>
        <v>104</v>
      </c>
      <c r="C5781">
        <v>563</v>
      </c>
      <c r="D5781" t="s">
        <v>17169</v>
      </c>
      <c r="E5781" t="s">
        <v>16434</v>
      </c>
      <c r="F5781">
        <v>13423</v>
      </c>
      <c r="G5781" t="s">
        <v>16435</v>
      </c>
      <c r="H5781">
        <v>1745939176</v>
      </c>
      <c r="I5781" t="s">
        <v>131</v>
      </c>
      <c r="J5781" t="s">
        <v>397</v>
      </c>
      <c r="K5781" t="s">
        <v>133</v>
      </c>
      <c r="L5781" t="s">
        <v>16433</v>
      </c>
      <c r="M5781" t="s">
        <v>16433</v>
      </c>
      <c r="P5781" s="31" t="str">
        <f t="shared" si="273"/>
        <v>Nila Homoeo Chamber (Dr. Nuruddin Ahmed)</v>
      </c>
    </row>
    <row r="5782" spans="1:16" hidden="1">
      <c r="A5782" t="str">
        <f t="shared" si="271"/>
        <v>105-563</v>
      </c>
      <c r="B5782">
        <f t="shared" si="272"/>
        <v>105</v>
      </c>
      <c r="C5782">
        <v>563</v>
      </c>
      <c r="D5782" t="s">
        <v>17169</v>
      </c>
      <c r="E5782" t="s">
        <v>16721</v>
      </c>
      <c r="F5782">
        <v>13540</v>
      </c>
      <c r="G5782" t="s">
        <v>13826</v>
      </c>
      <c r="H5782">
        <v>1936627221</v>
      </c>
      <c r="I5782" t="s">
        <v>131</v>
      </c>
      <c r="J5782" t="s">
        <v>172</v>
      </c>
      <c r="K5782" t="s">
        <v>133</v>
      </c>
      <c r="L5782" t="s">
        <v>15329</v>
      </c>
      <c r="M5782" t="s">
        <v>16722</v>
      </c>
      <c r="P5782" s="31" t="str">
        <f t="shared" si="273"/>
        <v>Niramoy Homoeo Pharmacy  (Dr. Asgar Ali)</v>
      </c>
    </row>
    <row r="5783" spans="1:16" hidden="1">
      <c r="A5783" t="str">
        <f t="shared" si="271"/>
        <v>106-563</v>
      </c>
      <c r="B5783">
        <f t="shared" si="272"/>
        <v>106</v>
      </c>
      <c r="C5783">
        <v>563</v>
      </c>
      <c r="D5783" t="s">
        <v>17169</v>
      </c>
      <c r="E5783" t="s">
        <v>2992</v>
      </c>
      <c r="F5783">
        <v>5433</v>
      </c>
      <c r="G5783" t="s">
        <v>2993</v>
      </c>
      <c r="H5783">
        <v>0</v>
      </c>
      <c r="I5783" t="s">
        <v>131</v>
      </c>
      <c r="J5783" t="s">
        <v>132</v>
      </c>
      <c r="K5783" t="s">
        <v>133</v>
      </c>
      <c r="L5783" t="s">
        <v>1359</v>
      </c>
      <c r="M5783" t="s">
        <v>1359</v>
      </c>
      <c r="P5783" s="31" t="str">
        <f t="shared" si="273"/>
        <v>Nmawlana Homio Hall (Dr. Ab Basar)</v>
      </c>
    </row>
    <row r="5784" spans="1:16" hidden="1">
      <c r="A5784" t="str">
        <f t="shared" si="271"/>
        <v>107-563</v>
      </c>
      <c r="B5784">
        <f t="shared" si="272"/>
        <v>107</v>
      </c>
      <c r="C5784">
        <v>563</v>
      </c>
      <c r="D5784" t="s">
        <v>17169</v>
      </c>
      <c r="E5784" t="s">
        <v>15333</v>
      </c>
      <c r="F5784">
        <v>12905</v>
      </c>
      <c r="G5784" t="s">
        <v>15334</v>
      </c>
      <c r="H5784">
        <v>1918608196</v>
      </c>
      <c r="I5784" t="s">
        <v>131</v>
      </c>
      <c r="J5784" t="s">
        <v>172</v>
      </c>
      <c r="K5784" t="s">
        <v>1402</v>
      </c>
      <c r="L5784" t="s">
        <v>15329</v>
      </c>
      <c r="M5784" t="s">
        <v>15330</v>
      </c>
      <c r="P5784" s="31" t="str">
        <f t="shared" si="273"/>
        <v>Ocila Homoeo Hall (Dr. Md. Rafiuzzaman)</v>
      </c>
    </row>
    <row r="5785" spans="1:16" hidden="1">
      <c r="A5785" t="str">
        <f t="shared" si="271"/>
        <v>108-563</v>
      </c>
      <c r="B5785">
        <f t="shared" si="272"/>
        <v>108</v>
      </c>
      <c r="C5785">
        <v>563</v>
      </c>
      <c r="D5785" t="s">
        <v>17169</v>
      </c>
      <c r="E5785" t="s">
        <v>3126</v>
      </c>
      <c r="F5785">
        <v>5495</v>
      </c>
      <c r="G5785" t="s">
        <v>3127</v>
      </c>
      <c r="H5785">
        <v>1711387817</v>
      </c>
      <c r="I5785" t="s">
        <v>131</v>
      </c>
      <c r="J5785" t="s">
        <v>274</v>
      </c>
      <c r="K5785" t="s">
        <v>133</v>
      </c>
      <c r="L5785" t="s">
        <v>1359</v>
      </c>
      <c r="M5785" t="s">
        <v>3128</v>
      </c>
      <c r="P5785" s="31" t="str">
        <f t="shared" si="273"/>
        <v>Oishorjo Homio (Dr. Sonjoy Das)</v>
      </c>
    </row>
    <row r="5786" spans="1:16" hidden="1">
      <c r="A5786" t="str">
        <f t="shared" si="271"/>
        <v>109-563</v>
      </c>
      <c r="B5786">
        <f t="shared" si="272"/>
        <v>109</v>
      </c>
      <c r="C5786">
        <v>563</v>
      </c>
      <c r="D5786" t="s">
        <v>17169</v>
      </c>
      <c r="E5786" t="s">
        <v>3122</v>
      </c>
      <c r="F5786">
        <v>5493</v>
      </c>
      <c r="G5786" t="s">
        <v>3123</v>
      </c>
      <c r="H5786">
        <v>1767470640</v>
      </c>
      <c r="I5786" t="s">
        <v>131</v>
      </c>
      <c r="J5786" t="s">
        <v>274</v>
      </c>
      <c r="K5786" t="s">
        <v>133</v>
      </c>
      <c r="L5786" t="s">
        <v>3106</v>
      </c>
      <c r="M5786" t="s">
        <v>3119</v>
      </c>
      <c r="P5786" s="31" t="str">
        <f t="shared" si="273"/>
        <v>Orthi Homoeo Hall (Dr. Mahamuda)</v>
      </c>
    </row>
    <row r="5787" spans="1:16" hidden="1">
      <c r="A5787" t="str">
        <f t="shared" si="271"/>
        <v>110-563</v>
      </c>
      <c r="B5787">
        <f t="shared" si="272"/>
        <v>110</v>
      </c>
      <c r="C5787">
        <v>563</v>
      </c>
      <c r="D5787" t="s">
        <v>17169</v>
      </c>
      <c r="E5787" t="s">
        <v>3042</v>
      </c>
      <c r="F5787">
        <v>5460</v>
      </c>
      <c r="G5787" t="s">
        <v>3043</v>
      </c>
      <c r="H5787">
        <v>1925323632</v>
      </c>
      <c r="I5787" t="s">
        <v>131</v>
      </c>
      <c r="J5787" t="s">
        <v>397</v>
      </c>
      <c r="K5787" t="s">
        <v>133</v>
      </c>
      <c r="L5787" t="s">
        <v>3044</v>
      </c>
      <c r="M5787" t="s">
        <v>2427</v>
      </c>
      <c r="P5787" s="31" t="str">
        <f t="shared" si="273"/>
        <v>Prakitik Dawakhana (Dr.Joydeb)</v>
      </c>
    </row>
    <row r="5788" spans="1:16" hidden="1">
      <c r="A5788" t="str">
        <f t="shared" si="271"/>
        <v>111-563</v>
      </c>
      <c r="B5788">
        <f t="shared" si="272"/>
        <v>111</v>
      </c>
      <c r="C5788">
        <v>563</v>
      </c>
      <c r="D5788" t="s">
        <v>17169</v>
      </c>
      <c r="E5788" t="s">
        <v>13604</v>
      </c>
      <c r="F5788">
        <v>12040</v>
      </c>
      <c r="G5788" t="s">
        <v>13605</v>
      </c>
      <c r="H5788">
        <v>1673629596</v>
      </c>
      <c r="I5788" t="s">
        <v>131</v>
      </c>
      <c r="J5788" t="s">
        <v>10912</v>
      </c>
      <c r="K5788" t="s">
        <v>152</v>
      </c>
      <c r="L5788" t="s">
        <v>13606</v>
      </c>
      <c r="M5788" t="s">
        <v>13607</v>
      </c>
      <c r="P5788" s="31" t="str">
        <f t="shared" si="273"/>
        <v>Priyanka Homoe (Dr Bishnu)</v>
      </c>
    </row>
    <row r="5789" spans="1:16" hidden="1">
      <c r="A5789" t="str">
        <f t="shared" si="271"/>
        <v>112-563</v>
      </c>
      <c r="B5789">
        <f t="shared" si="272"/>
        <v>112</v>
      </c>
      <c r="C5789">
        <v>563</v>
      </c>
      <c r="D5789" t="s">
        <v>17169</v>
      </c>
      <c r="E5789" t="s">
        <v>2990</v>
      </c>
      <c r="F5789">
        <v>5510</v>
      </c>
      <c r="G5789" t="s">
        <v>3156</v>
      </c>
      <c r="H5789">
        <v>0</v>
      </c>
      <c r="I5789" t="s">
        <v>131</v>
      </c>
      <c r="J5789" t="s">
        <v>306</v>
      </c>
      <c r="K5789" t="s">
        <v>138</v>
      </c>
      <c r="L5789" t="s">
        <v>1359</v>
      </c>
      <c r="M5789" t="s">
        <v>3157</v>
      </c>
      <c r="P5789" s="31" t="str">
        <f t="shared" si="273"/>
        <v>Progoti Homio (Dr. Sankor)</v>
      </c>
    </row>
    <row r="5790" spans="1:16" hidden="1">
      <c r="A5790" t="str">
        <f t="shared" si="271"/>
        <v>113-563</v>
      </c>
      <c r="B5790">
        <f t="shared" si="272"/>
        <v>113</v>
      </c>
      <c r="C5790">
        <v>563</v>
      </c>
      <c r="D5790" t="s">
        <v>17169</v>
      </c>
      <c r="E5790" t="s">
        <v>2990</v>
      </c>
      <c r="F5790">
        <v>5432</v>
      </c>
      <c r="G5790" t="s">
        <v>981</v>
      </c>
      <c r="H5790">
        <v>1712172247</v>
      </c>
      <c r="I5790" t="s">
        <v>131</v>
      </c>
      <c r="J5790" t="s">
        <v>132</v>
      </c>
      <c r="K5790" t="s">
        <v>152</v>
      </c>
      <c r="L5790" t="s">
        <v>1359</v>
      </c>
      <c r="M5790" t="s">
        <v>2991</v>
      </c>
      <c r="P5790" s="31" t="str">
        <f t="shared" si="273"/>
        <v>Progoti Homoeo Hall (Dr. Sankor)</v>
      </c>
    </row>
    <row r="5791" spans="1:16" hidden="1">
      <c r="A5791" t="str">
        <f t="shared" si="271"/>
        <v>114-563</v>
      </c>
      <c r="B5791">
        <f t="shared" si="272"/>
        <v>114</v>
      </c>
      <c r="C5791">
        <v>563</v>
      </c>
      <c r="D5791" t="s">
        <v>17169</v>
      </c>
      <c r="E5791" t="s">
        <v>3054</v>
      </c>
      <c r="F5791">
        <v>5465</v>
      </c>
      <c r="G5791" t="s">
        <v>3055</v>
      </c>
      <c r="H5791">
        <v>1951760995</v>
      </c>
      <c r="I5791" t="s">
        <v>131</v>
      </c>
      <c r="J5791" t="s">
        <v>397</v>
      </c>
      <c r="K5791" t="s">
        <v>133</v>
      </c>
      <c r="L5791" t="s">
        <v>75</v>
      </c>
      <c r="M5791" t="s">
        <v>3053</v>
      </c>
      <c r="P5791" s="31" t="str">
        <f t="shared" si="273"/>
        <v>Protik Homios (Dr. Ripika Rani)</v>
      </c>
    </row>
    <row r="5792" spans="1:16" hidden="1">
      <c r="A5792" t="str">
        <f t="shared" si="271"/>
        <v>115-563</v>
      </c>
      <c r="B5792">
        <f t="shared" si="272"/>
        <v>115</v>
      </c>
      <c r="C5792">
        <v>563</v>
      </c>
      <c r="D5792" t="s">
        <v>17169</v>
      </c>
      <c r="E5792" t="s">
        <v>8048</v>
      </c>
      <c r="F5792">
        <v>12912</v>
      </c>
      <c r="G5792" t="s">
        <v>15349</v>
      </c>
      <c r="H5792">
        <v>1722378782</v>
      </c>
      <c r="I5792" t="s">
        <v>131</v>
      </c>
      <c r="J5792" t="s">
        <v>397</v>
      </c>
      <c r="K5792" t="s">
        <v>1402</v>
      </c>
      <c r="L5792" t="s">
        <v>75</v>
      </c>
      <c r="M5792" t="s">
        <v>3061</v>
      </c>
      <c r="P5792" s="31" t="str">
        <f t="shared" si="273"/>
        <v>Prova Homoeo Seba Sadan (Dr. Prodip Kumar)</v>
      </c>
    </row>
    <row r="5793" spans="1:16" hidden="1">
      <c r="A5793" t="str">
        <f t="shared" si="271"/>
        <v>116-563</v>
      </c>
      <c r="B5793">
        <f t="shared" si="272"/>
        <v>116</v>
      </c>
      <c r="C5793">
        <v>563</v>
      </c>
      <c r="D5793" t="s">
        <v>17169</v>
      </c>
      <c r="E5793" t="s">
        <v>15355</v>
      </c>
      <c r="F5793">
        <v>12916</v>
      </c>
      <c r="G5793" t="s">
        <v>15356</v>
      </c>
      <c r="H5793">
        <v>1712514517</v>
      </c>
      <c r="I5793" t="s">
        <v>131</v>
      </c>
      <c r="J5793" t="s">
        <v>397</v>
      </c>
      <c r="K5793" t="s">
        <v>1402</v>
      </c>
      <c r="L5793" t="s">
        <v>75</v>
      </c>
      <c r="M5793" t="s">
        <v>15357</v>
      </c>
      <c r="P5793" s="31" t="str">
        <f t="shared" si="273"/>
        <v>Ps Homoeo Hall (Dr. Dherondra Nath Goldar)</v>
      </c>
    </row>
    <row r="5794" spans="1:16" hidden="1">
      <c r="A5794" t="str">
        <f t="shared" si="271"/>
        <v>117-563</v>
      </c>
      <c r="B5794">
        <f t="shared" si="272"/>
        <v>117</v>
      </c>
      <c r="C5794">
        <v>563</v>
      </c>
      <c r="D5794" t="s">
        <v>17169</v>
      </c>
      <c r="E5794" t="s">
        <v>3111</v>
      </c>
      <c r="F5794">
        <v>5487</v>
      </c>
      <c r="G5794" t="s">
        <v>3112</v>
      </c>
      <c r="H5794">
        <v>1876177003</v>
      </c>
      <c r="I5794" t="s">
        <v>131</v>
      </c>
      <c r="J5794" t="s">
        <v>274</v>
      </c>
      <c r="K5794" t="s">
        <v>133</v>
      </c>
      <c r="L5794" t="s">
        <v>3106</v>
      </c>
      <c r="M5794" t="s">
        <v>3113</v>
      </c>
      <c r="P5794" s="31" t="str">
        <f t="shared" si="273"/>
        <v>Rahat Homio (Dr. Rehana)</v>
      </c>
    </row>
    <row r="5795" spans="1:16" hidden="1">
      <c r="A5795" t="str">
        <f t="shared" si="271"/>
        <v>118-563</v>
      </c>
      <c r="B5795">
        <f t="shared" si="272"/>
        <v>118</v>
      </c>
      <c r="C5795">
        <v>563</v>
      </c>
      <c r="D5795" t="s">
        <v>17169</v>
      </c>
      <c r="E5795" t="s">
        <v>3045</v>
      </c>
      <c r="F5795">
        <v>5461</v>
      </c>
      <c r="G5795" t="s">
        <v>3046</v>
      </c>
      <c r="H5795">
        <v>1718209038</v>
      </c>
      <c r="I5795" t="s">
        <v>131</v>
      </c>
      <c r="J5795" t="s">
        <v>397</v>
      </c>
      <c r="K5795" t="s">
        <v>133</v>
      </c>
      <c r="L5795" t="s">
        <v>3031</v>
      </c>
      <c r="M5795" t="s">
        <v>2427</v>
      </c>
      <c r="P5795" s="31" t="str">
        <f t="shared" si="273"/>
        <v>Rasha Homoeo Hall (Dr. Dhir Krishno)</v>
      </c>
    </row>
    <row r="5796" spans="1:16" hidden="1">
      <c r="A5796" t="str">
        <f t="shared" si="271"/>
        <v>119-563</v>
      </c>
      <c r="B5796">
        <f t="shared" si="272"/>
        <v>119</v>
      </c>
      <c r="C5796">
        <v>563</v>
      </c>
      <c r="D5796" t="s">
        <v>17169</v>
      </c>
      <c r="E5796" t="s">
        <v>15322</v>
      </c>
      <c r="F5796">
        <v>12899</v>
      </c>
      <c r="G5796" t="s">
        <v>15323</v>
      </c>
      <c r="H5796">
        <v>1712092436</v>
      </c>
      <c r="I5796" t="s">
        <v>131</v>
      </c>
      <c r="J5796" t="s">
        <v>132</v>
      </c>
      <c r="K5796" t="s">
        <v>152</v>
      </c>
      <c r="L5796" t="s">
        <v>15315</v>
      </c>
      <c r="M5796" t="s">
        <v>15324</v>
      </c>
      <c r="P5796" s="31" t="str">
        <f t="shared" si="273"/>
        <v>Refresh Homoeo Senter  (Dr. Ahasan Ali)</v>
      </c>
    </row>
    <row r="5797" spans="1:16" hidden="1">
      <c r="A5797" t="str">
        <f t="shared" si="271"/>
        <v>120-563</v>
      </c>
      <c r="B5797">
        <f t="shared" si="272"/>
        <v>120</v>
      </c>
      <c r="C5797">
        <v>563</v>
      </c>
      <c r="D5797" t="s">
        <v>17169</v>
      </c>
      <c r="E5797" t="s">
        <v>915</v>
      </c>
      <c r="F5797">
        <v>5446</v>
      </c>
      <c r="G5797" t="s">
        <v>3017</v>
      </c>
      <c r="H5797">
        <v>1739136545</v>
      </c>
      <c r="I5797" t="s">
        <v>131</v>
      </c>
      <c r="J5797" t="s">
        <v>172</v>
      </c>
      <c r="K5797" t="s">
        <v>152</v>
      </c>
      <c r="L5797" t="s">
        <v>3013</v>
      </c>
      <c r="M5797" t="s">
        <v>3014</v>
      </c>
      <c r="P5797" s="31" t="str">
        <f t="shared" si="273"/>
        <v>Roman Homio (Dr. Roman)</v>
      </c>
    </row>
    <row r="5798" spans="1:16" hidden="1">
      <c r="A5798" t="str">
        <f t="shared" si="271"/>
        <v>121-563</v>
      </c>
      <c r="B5798">
        <f t="shared" si="272"/>
        <v>121</v>
      </c>
      <c r="C5798">
        <v>563</v>
      </c>
      <c r="D5798" t="s">
        <v>17169</v>
      </c>
      <c r="E5798" t="s">
        <v>15358</v>
      </c>
      <c r="F5798">
        <v>12917</v>
      </c>
      <c r="G5798" t="s">
        <v>3885</v>
      </c>
      <c r="H5798">
        <v>1914719062</v>
      </c>
      <c r="I5798" t="s">
        <v>131</v>
      </c>
      <c r="J5798" t="s">
        <v>397</v>
      </c>
      <c r="K5798" t="s">
        <v>1402</v>
      </c>
      <c r="L5798" t="s">
        <v>75</v>
      </c>
      <c r="M5798" t="s">
        <v>3061</v>
      </c>
      <c r="P5798" s="31" t="str">
        <f t="shared" si="273"/>
        <v>Roy Homoeo Hall (Dr. Samaprosad Roy)</v>
      </c>
    </row>
    <row r="5799" spans="1:16" hidden="1">
      <c r="A5799" t="str">
        <f t="shared" si="271"/>
        <v>122-563</v>
      </c>
      <c r="B5799">
        <f t="shared" si="272"/>
        <v>122</v>
      </c>
      <c r="C5799">
        <v>563</v>
      </c>
      <c r="D5799" t="s">
        <v>17169</v>
      </c>
      <c r="E5799" t="s">
        <v>17765</v>
      </c>
      <c r="F5799">
        <v>15550</v>
      </c>
      <c r="G5799" t="s">
        <v>17766</v>
      </c>
      <c r="H5799">
        <v>1714074207</v>
      </c>
      <c r="I5799" t="s">
        <v>131</v>
      </c>
      <c r="J5799" t="s">
        <v>230</v>
      </c>
      <c r="K5799" t="s">
        <v>152</v>
      </c>
      <c r="M5799" t="s">
        <v>17767</v>
      </c>
      <c r="P5799" s="31" t="str">
        <f t="shared" si="273"/>
        <v>Ruhama Homoeo Care (Mustafizur Rahman )</v>
      </c>
    </row>
    <row r="5800" spans="1:16" hidden="1">
      <c r="A5800" t="str">
        <f t="shared" si="271"/>
        <v>123-563</v>
      </c>
      <c r="B5800">
        <f t="shared" si="272"/>
        <v>123</v>
      </c>
      <c r="C5800">
        <v>563</v>
      </c>
      <c r="D5800" t="s">
        <v>17169</v>
      </c>
      <c r="E5800" t="s">
        <v>3034</v>
      </c>
      <c r="F5800">
        <v>5456</v>
      </c>
      <c r="G5800" t="s">
        <v>3035</v>
      </c>
      <c r="H5800">
        <v>1912941040</v>
      </c>
      <c r="I5800" t="s">
        <v>131</v>
      </c>
      <c r="J5800" t="s">
        <v>397</v>
      </c>
      <c r="K5800" t="s">
        <v>152</v>
      </c>
      <c r="L5800" t="s">
        <v>3031</v>
      </c>
      <c r="M5800" t="s">
        <v>2427</v>
      </c>
      <c r="P5800" s="31" t="str">
        <f t="shared" si="273"/>
        <v>Rupom Homoeo Hall (Dr. Monoronjon)</v>
      </c>
    </row>
    <row r="5801" spans="1:16" hidden="1">
      <c r="A5801" t="str">
        <f t="shared" si="271"/>
        <v>124-563</v>
      </c>
      <c r="B5801">
        <f t="shared" si="272"/>
        <v>124</v>
      </c>
      <c r="C5801">
        <v>563</v>
      </c>
      <c r="D5801" t="s">
        <v>17169</v>
      </c>
      <c r="E5801" t="s">
        <v>3117</v>
      </c>
      <c r="F5801">
        <v>5490</v>
      </c>
      <c r="G5801" t="s">
        <v>3118</v>
      </c>
      <c r="H5801">
        <v>0</v>
      </c>
      <c r="I5801" t="s">
        <v>131</v>
      </c>
      <c r="J5801" t="s">
        <v>274</v>
      </c>
      <c r="K5801" t="s">
        <v>133</v>
      </c>
      <c r="L5801" t="s">
        <v>3106</v>
      </c>
      <c r="M5801" t="s">
        <v>3119</v>
      </c>
      <c r="P5801" s="31" t="str">
        <f t="shared" si="273"/>
        <v>Sadhona Ousadhaloy (Hakim Kazi Saharat)</v>
      </c>
    </row>
    <row r="5802" spans="1:16" hidden="1">
      <c r="A5802" t="str">
        <f t="shared" si="271"/>
        <v>125-563</v>
      </c>
      <c r="B5802">
        <f t="shared" si="272"/>
        <v>125</v>
      </c>
      <c r="C5802">
        <v>563</v>
      </c>
      <c r="D5802" t="s">
        <v>17169</v>
      </c>
      <c r="E5802" t="s">
        <v>14362</v>
      </c>
      <c r="F5802">
        <v>12893</v>
      </c>
      <c r="G5802" t="s">
        <v>15314</v>
      </c>
      <c r="H5802">
        <v>1914987490</v>
      </c>
      <c r="I5802" t="s">
        <v>131</v>
      </c>
      <c r="J5802" t="s">
        <v>132</v>
      </c>
      <c r="K5802" t="s">
        <v>152</v>
      </c>
      <c r="L5802" t="s">
        <v>15315</v>
      </c>
      <c r="M5802" t="s">
        <v>15316</v>
      </c>
      <c r="P5802" s="31" t="str">
        <f t="shared" si="273"/>
        <v>Sadia Homoeo Cikitsaloy (Dr. Md. Saiful Islam)</v>
      </c>
    </row>
    <row r="5803" spans="1:16" hidden="1">
      <c r="A5803" t="str">
        <f t="shared" si="271"/>
        <v>126-563</v>
      </c>
      <c r="B5803">
        <f t="shared" si="272"/>
        <v>126</v>
      </c>
      <c r="C5803">
        <v>563</v>
      </c>
      <c r="D5803" t="s">
        <v>17169</v>
      </c>
      <c r="E5803" t="s">
        <v>3032</v>
      </c>
      <c r="F5803">
        <v>5455</v>
      </c>
      <c r="G5803" t="s">
        <v>3033</v>
      </c>
      <c r="H5803">
        <v>1710848983</v>
      </c>
      <c r="I5803" t="s">
        <v>131</v>
      </c>
      <c r="J5803" t="s">
        <v>397</v>
      </c>
      <c r="K5803" t="s">
        <v>138</v>
      </c>
      <c r="L5803" t="s">
        <v>3031</v>
      </c>
      <c r="M5803" t="s">
        <v>2427</v>
      </c>
      <c r="P5803" s="31" t="str">
        <f t="shared" si="273"/>
        <v>Sat Bhai Homoeo Hall (Dr. Nitai)</v>
      </c>
    </row>
    <row r="5804" spans="1:16" hidden="1">
      <c r="A5804" t="str">
        <f t="shared" si="271"/>
        <v>127-563</v>
      </c>
      <c r="B5804">
        <f t="shared" si="272"/>
        <v>127</v>
      </c>
      <c r="C5804">
        <v>563</v>
      </c>
      <c r="D5804" t="s">
        <v>17169</v>
      </c>
      <c r="E5804" t="s">
        <v>19646</v>
      </c>
      <c r="F5804">
        <v>15881</v>
      </c>
      <c r="G5804" t="s">
        <v>19647</v>
      </c>
      <c r="H5804">
        <v>1718895508</v>
      </c>
      <c r="I5804" t="s">
        <v>131</v>
      </c>
      <c r="J5804" t="s">
        <v>306</v>
      </c>
      <c r="K5804" t="s">
        <v>152</v>
      </c>
      <c r="L5804" t="s">
        <v>19648</v>
      </c>
      <c r="M5804" t="s">
        <v>19648</v>
      </c>
      <c r="P5804" s="31" t="str">
        <f t="shared" si="273"/>
        <v>Seba Homoeo  Farmacy (Dr.Nasir Uddin)</v>
      </c>
    </row>
    <row r="5805" spans="1:16" hidden="1">
      <c r="A5805" t="str">
        <f t="shared" si="271"/>
        <v>128-563</v>
      </c>
      <c r="B5805">
        <f t="shared" si="272"/>
        <v>128</v>
      </c>
      <c r="C5805">
        <v>563</v>
      </c>
      <c r="D5805" t="s">
        <v>17169</v>
      </c>
      <c r="E5805" t="s">
        <v>2499</v>
      </c>
      <c r="F5805">
        <v>5442</v>
      </c>
      <c r="G5805" t="s">
        <v>196</v>
      </c>
      <c r="H5805">
        <v>0</v>
      </c>
      <c r="I5805" t="s">
        <v>131</v>
      </c>
      <c r="J5805" t="s">
        <v>172</v>
      </c>
      <c r="K5805" t="s">
        <v>133</v>
      </c>
      <c r="L5805" t="s">
        <v>3000</v>
      </c>
      <c r="M5805" t="s">
        <v>3003</v>
      </c>
      <c r="P5805" s="31" t="str">
        <f t="shared" si="273"/>
        <v>Seba Homoeo Hall (Dr. Jahangir)</v>
      </c>
    </row>
    <row r="5806" spans="1:16" hidden="1">
      <c r="A5806" t="str">
        <f t="shared" si="271"/>
        <v>129-563</v>
      </c>
      <c r="B5806">
        <f t="shared" si="272"/>
        <v>129</v>
      </c>
      <c r="C5806">
        <v>563</v>
      </c>
      <c r="D5806" t="s">
        <v>17169</v>
      </c>
      <c r="E5806" t="s">
        <v>3007</v>
      </c>
      <c r="F5806">
        <v>5441</v>
      </c>
      <c r="G5806" t="s">
        <v>3008</v>
      </c>
      <c r="H5806">
        <v>1913785364</v>
      </c>
      <c r="I5806" t="s">
        <v>131</v>
      </c>
      <c r="J5806" t="s">
        <v>172</v>
      </c>
      <c r="K5806" t="s">
        <v>133</v>
      </c>
      <c r="L5806" t="s">
        <v>3000</v>
      </c>
      <c r="M5806" t="s">
        <v>3006</v>
      </c>
      <c r="P5806" s="31" t="str">
        <f t="shared" si="273"/>
        <v>Sefa Homio (Dr. Ferdaus)</v>
      </c>
    </row>
    <row r="5807" spans="1:16" hidden="1">
      <c r="A5807" t="str">
        <f t="shared" si="271"/>
        <v>130-563</v>
      </c>
      <c r="B5807">
        <f t="shared" si="272"/>
        <v>130</v>
      </c>
      <c r="C5807">
        <v>563</v>
      </c>
      <c r="D5807" t="s">
        <v>17169</v>
      </c>
      <c r="E5807" t="s">
        <v>16432</v>
      </c>
      <c r="F5807">
        <v>13422</v>
      </c>
      <c r="G5807" t="s">
        <v>199</v>
      </c>
      <c r="H5807">
        <v>1966980320</v>
      </c>
      <c r="I5807" t="s">
        <v>131</v>
      </c>
      <c r="J5807" t="s">
        <v>397</v>
      </c>
      <c r="K5807" t="s">
        <v>133</v>
      </c>
      <c r="L5807" t="s">
        <v>16433</v>
      </c>
      <c r="M5807" t="s">
        <v>16433</v>
      </c>
      <c r="P5807" s="31" t="str">
        <f t="shared" si="273"/>
        <v>Sefa Homoeo Hall (Dr. Harun Ar Rosid)</v>
      </c>
    </row>
    <row r="5808" spans="1:16" hidden="1">
      <c r="A5808" t="str">
        <f t="shared" si="271"/>
        <v>131-563</v>
      </c>
      <c r="B5808">
        <f t="shared" si="272"/>
        <v>131</v>
      </c>
      <c r="C5808">
        <v>563</v>
      </c>
      <c r="D5808" t="s">
        <v>17169</v>
      </c>
      <c r="E5808" t="s">
        <v>5694</v>
      </c>
      <c r="F5808">
        <v>12897</v>
      </c>
      <c r="G5808" t="s">
        <v>199</v>
      </c>
      <c r="H5808">
        <v>1918302207</v>
      </c>
      <c r="I5808" t="s">
        <v>131</v>
      </c>
      <c r="J5808" t="s">
        <v>132</v>
      </c>
      <c r="K5808" t="s">
        <v>1315</v>
      </c>
      <c r="L5808" t="s">
        <v>15315</v>
      </c>
      <c r="M5808" t="s">
        <v>15316</v>
      </c>
      <c r="P5808" s="31" t="str">
        <f t="shared" si="273"/>
        <v>Sefa Homoeo Hall (Dr. Amirul Islam)</v>
      </c>
    </row>
    <row r="5809" spans="1:16" hidden="1">
      <c r="A5809" t="str">
        <f t="shared" si="271"/>
        <v>132-563</v>
      </c>
      <c r="B5809">
        <f t="shared" si="272"/>
        <v>132</v>
      </c>
      <c r="C5809">
        <v>563</v>
      </c>
      <c r="D5809" t="s">
        <v>17169</v>
      </c>
      <c r="E5809" t="s">
        <v>18081</v>
      </c>
      <c r="F5809">
        <v>15581</v>
      </c>
      <c r="G5809" t="s">
        <v>18082</v>
      </c>
      <c r="H5809">
        <v>1936624253</v>
      </c>
      <c r="I5809" t="s">
        <v>131</v>
      </c>
      <c r="J5809" t="s">
        <v>306</v>
      </c>
      <c r="K5809" t="s">
        <v>152</v>
      </c>
      <c r="L5809" t="s">
        <v>18083</v>
      </c>
      <c r="M5809" t="s">
        <v>18083</v>
      </c>
      <c r="P5809" s="31" t="str">
        <f t="shared" si="273"/>
        <v>Shajalal Madikel  (Dr.Humaun Kabir)</v>
      </c>
    </row>
    <row r="5810" spans="1:16" hidden="1">
      <c r="A5810" t="str">
        <f t="shared" si="271"/>
        <v>133-563</v>
      </c>
      <c r="B5810">
        <f t="shared" si="272"/>
        <v>133</v>
      </c>
      <c r="C5810">
        <v>563</v>
      </c>
      <c r="D5810" t="s">
        <v>17169</v>
      </c>
      <c r="E5810" t="s">
        <v>920</v>
      </c>
      <c r="F5810">
        <v>5425</v>
      </c>
      <c r="G5810" t="s">
        <v>2977</v>
      </c>
      <c r="H5810">
        <v>1711953463</v>
      </c>
      <c r="I5810" t="s">
        <v>2972</v>
      </c>
      <c r="J5810" t="s">
        <v>132</v>
      </c>
      <c r="K5810" t="s">
        <v>133</v>
      </c>
      <c r="L5810" t="s">
        <v>1359</v>
      </c>
      <c r="M5810" t="s">
        <v>2976</v>
      </c>
      <c r="P5810" s="31" t="str">
        <f t="shared" si="273"/>
        <v>Shamim Homoeo Hall (Dr. Salim)</v>
      </c>
    </row>
    <row r="5811" spans="1:16" hidden="1">
      <c r="A5811" t="str">
        <f t="shared" si="271"/>
        <v>134-563</v>
      </c>
      <c r="B5811">
        <f t="shared" si="272"/>
        <v>134</v>
      </c>
      <c r="C5811">
        <v>563</v>
      </c>
      <c r="D5811" t="s">
        <v>17169</v>
      </c>
      <c r="E5811" t="s">
        <v>3131</v>
      </c>
      <c r="F5811">
        <v>5498</v>
      </c>
      <c r="G5811" t="s">
        <v>3132</v>
      </c>
      <c r="H5811">
        <v>1711953463</v>
      </c>
      <c r="I5811" t="s">
        <v>131</v>
      </c>
      <c r="J5811" t="s">
        <v>306</v>
      </c>
      <c r="K5811" t="s">
        <v>133</v>
      </c>
      <c r="L5811" t="s">
        <v>3133</v>
      </c>
      <c r="M5811" t="s">
        <v>3134</v>
      </c>
      <c r="P5811" s="31" t="str">
        <f t="shared" si="273"/>
        <v>Shamim Hossain (Dr. Shalim Hossain)</v>
      </c>
    </row>
    <row r="5812" spans="1:16" hidden="1">
      <c r="A5812" t="str">
        <f t="shared" si="271"/>
        <v>135-563</v>
      </c>
      <c r="B5812">
        <f t="shared" si="272"/>
        <v>135</v>
      </c>
      <c r="C5812">
        <v>563</v>
      </c>
      <c r="D5812" t="s">
        <v>17169</v>
      </c>
      <c r="E5812" t="s">
        <v>3124</v>
      </c>
      <c r="F5812">
        <v>5494</v>
      </c>
      <c r="G5812" t="s">
        <v>3125</v>
      </c>
      <c r="H5812">
        <v>1917627474</v>
      </c>
      <c r="I5812" t="s">
        <v>131</v>
      </c>
      <c r="J5812" t="s">
        <v>274</v>
      </c>
      <c r="K5812" t="s">
        <v>152</v>
      </c>
      <c r="L5812" t="s">
        <v>1359</v>
      </c>
      <c r="M5812" t="s">
        <v>3096</v>
      </c>
      <c r="P5812" s="31" t="str">
        <f t="shared" si="273"/>
        <v>Sheba Homio (Dr. Swapan Das)</v>
      </c>
    </row>
    <row r="5813" spans="1:16" hidden="1">
      <c r="A5813" t="str">
        <f t="shared" si="271"/>
        <v>136-563</v>
      </c>
      <c r="B5813">
        <f t="shared" si="272"/>
        <v>136</v>
      </c>
      <c r="C5813">
        <v>563</v>
      </c>
      <c r="D5813" t="s">
        <v>17169</v>
      </c>
      <c r="E5813" t="s">
        <v>13616</v>
      </c>
      <c r="F5813">
        <v>12044</v>
      </c>
      <c r="G5813" t="s">
        <v>13617</v>
      </c>
      <c r="H5813">
        <v>1718249546</v>
      </c>
      <c r="I5813" t="s">
        <v>131</v>
      </c>
      <c r="J5813" t="s">
        <v>9009</v>
      </c>
      <c r="K5813" t="s">
        <v>133</v>
      </c>
      <c r="L5813" t="s">
        <v>13606</v>
      </c>
      <c r="M5813" t="s">
        <v>13606</v>
      </c>
      <c r="P5813" s="31" t="str">
        <f t="shared" si="273"/>
        <v>Shorna Homoeo (Dr.M.A.Kuddus)</v>
      </c>
    </row>
    <row r="5814" spans="1:16" hidden="1">
      <c r="A5814" t="str">
        <f t="shared" si="271"/>
        <v>137-563</v>
      </c>
      <c r="B5814">
        <f t="shared" si="272"/>
        <v>137</v>
      </c>
      <c r="C5814">
        <v>563</v>
      </c>
      <c r="D5814" t="s">
        <v>17169</v>
      </c>
      <c r="E5814" t="s">
        <v>15350</v>
      </c>
      <c r="F5814">
        <v>12913</v>
      </c>
      <c r="G5814" t="s">
        <v>15351</v>
      </c>
      <c r="H5814">
        <v>1936160640</v>
      </c>
      <c r="I5814" t="s">
        <v>131</v>
      </c>
      <c r="J5814" t="s">
        <v>397</v>
      </c>
      <c r="K5814" t="s">
        <v>1315</v>
      </c>
      <c r="L5814" t="s">
        <v>75</v>
      </c>
      <c r="M5814" t="s">
        <v>3061</v>
      </c>
      <c r="P5814" s="31" t="str">
        <f t="shared" si="273"/>
        <v>Sk Homoeo Centre  (Dr. Md Sohidul Islam)</v>
      </c>
    </row>
    <row r="5815" spans="1:16" hidden="1">
      <c r="A5815" t="str">
        <f t="shared" si="271"/>
        <v>138-563</v>
      </c>
      <c r="B5815">
        <f t="shared" si="272"/>
        <v>138</v>
      </c>
      <c r="C5815">
        <v>563</v>
      </c>
      <c r="D5815" t="s">
        <v>17169</v>
      </c>
      <c r="E5815" t="s">
        <v>3029</v>
      </c>
      <c r="F5815">
        <v>5454</v>
      </c>
      <c r="G5815" t="s">
        <v>3030</v>
      </c>
      <c r="H5815">
        <v>1935786386</v>
      </c>
      <c r="I5815" t="s">
        <v>131</v>
      </c>
      <c r="J5815" t="s">
        <v>397</v>
      </c>
      <c r="K5815" t="s">
        <v>138</v>
      </c>
      <c r="L5815" t="s">
        <v>3031</v>
      </c>
      <c r="M5815" t="s">
        <v>2427</v>
      </c>
      <c r="P5815" s="31" t="str">
        <f t="shared" si="273"/>
        <v>Sufiya Homoeo Hall (Dr. Sorowar)</v>
      </c>
    </row>
    <row r="5816" spans="1:16" hidden="1">
      <c r="A5816" t="str">
        <f t="shared" si="271"/>
        <v>139-563</v>
      </c>
      <c r="B5816">
        <f t="shared" si="272"/>
        <v>139</v>
      </c>
      <c r="C5816">
        <v>563</v>
      </c>
      <c r="D5816" t="s">
        <v>17169</v>
      </c>
      <c r="E5816" t="s">
        <v>3066</v>
      </c>
      <c r="F5816">
        <v>5469</v>
      </c>
      <c r="G5816" t="s">
        <v>3067</v>
      </c>
      <c r="H5816">
        <v>1674392579</v>
      </c>
      <c r="I5816" t="s">
        <v>131</v>
      </c>
      <c r="J5816" t="s">
        <v>230</v>
      </c>
      <c r="K5816" t="s">
        <v>152</v>
      </c>
      <c r="L5816" t="s">
        <v>3065</v>
      </c>
      <c r="M5816" t="s">
        <v>3065</v>
      </c>
      <c r="P5816" s="31" t="str">
        <f t="shared" si="273"/>
        <v>Sukhi Homios (Dr. Sm Moniruzzamn)</v>
      </c>
    </row>
    <row r="5817" spans="1:16" hidden="1">
      <c r="A5817" t="str">
        <f t="shared" si="271"/>
        <v>140-563</v>
      </c>
      <c r="B5817">
        <f t="shared" si="272"/>
        <v>140</v>
      </c>
      <c r="C5817">
        <v>563</v>
      </c>
      <c r="D5817" t="s">
        <v>17169</v>
      </c>
      <c r="E5817" t="s">
        <v>13601</v>
      </c>
      <c r="F5817">
        <v>12039</v>
      </c>
      <c r="G5817" t="s">
        <v>13602</v>
      </c>
      <c r="H5817">
        <v>1674392579</v>
      </c>
      <c r="I5817" t="s">
        <v>131</v>
      </c>
      <c r="J5817" t="s">
        <v>172</v>
      </c>
      <c r="K5817" t="s">
        <v>152</v>
      </c>
      <c r="L5817" t="s">
        <v>13603</v>
      </c>
      <c r="M5817" t="s">
        <v>10668</v>
      </c>
      <c r="P5817" s="31" t="str">
        <f t="shared" si="273"/>
        <v>Sukhi Homoeo (Dr Monirujjaman)</v>
      </c>
    </row>
    <row r="5818" spans="1:16" hidden="1">
      <c r="A5818" t="str">
        <f t="shared" si="271"/>
        <v>141-563</v>
      </c>
      <c r="B5818">
        <f t="shared" si="272"/>
        <v>141</v>
      </c>
      <c r="C5818">
        <v>563</v>
      </c>
      <c r="D5818" t="s">
        <v>17169</v>
      </c>
      <c r="E5818" t="s">
        <v>2980</v>
      </c>
      <c r="F5818">
        <v>5427</v>
      </c>
      <c r="G5818" t="s">
        <v>1139</v>
      </c>
      <c r="H5818">
        <v>1711309277</v>
      </c>
      <c r="I5818" t="s">
        <v>2972</v>
      </c>
      <c r="J5818" t="s">
        <v>132</v>
      </c>
      <c r="K5818" t="s">
        <v>133</v>
      </c>
      <c r="L5818" t="s">
        <v>1359</v>
      </c>
      <c r="M5818" t="s">
        <v>2976</v>
      </c>
      <c r="P5818" s="31" t="str">
        <f t="shared" si="273"/>
        <v>Tamanna Homoeo Hall (Dr. Israfil)</v>
      </c>
    </row>
    <row r="5819" spans="1:16" hidden="1">
      <c r="A5819" t="str">
        <f t="shared" si="271"/>
        <v>142-563</v>
      </c>
      <c r="B5819">
        <f t="shared" si="272"/>
        <v>142</v>
      </c>
      <c r="C5819">
        <v>563</v>
      </c>
      <c r="D5819" t="s">
        <v>17169</v>
      </c>
      <c r="E5819" t="s">
        <v>15352</v>
      </c>
      <c r="F5819">
        <v>12914</v>
      </c>
      <c r="G5819" t="s">
        <v>15353</v>
      </c>
      <c r="H5819">
        <v>1711309277</v>
      </c>
      <c r="I5819" t="s">
        <v>131</v>
      </c>
      <c r="J5819" t="s">
        <v>397</v>
      </c>
      <c r="K5819" t="s">
        <v>1402</v>
      </c>
      <c r="L5819" t="s">
        <v>75</v>
      </c>
      <c r="M5819" t="s">
        <v>3061</v>
      </c>
      <c r="P5819" s="31" t="str">
        <f t="shared" si="273"/>
        <v>Tamanna Homoeo Pharmacy  (Dr. Israfil Hossion)</v>
      </c>
    </row>
    <row r="5820" spans="1:16" hidden="1">
      <c r="A5820" t="str">
        <f t="shared" si="271"/>
        <v>143-563</v>
      </c>
      <c r="B5820">
        <f t="shared" si="272"/>
        <v>143</v>
      </c>
      <c r="C5820">
        <v>563</v>
      </c>
      <c r="D5820" t="s">
        <v>17169</v>
      </c>
      <c r="E5820" t="s">
        <v>2980</v>
      </c>
      <c r="F5820">
        <v>5503</v>
      </c>
      <c r="G5820" t="s">
        <v>3144</v>
      </c>
      <c r="H5820">
        <v>1711309277</v>
      </c>
      <c r="I5820" t="s">
        <v>131</v>
      </c>
      <c r="J5820" t="s">
        <v>306</v>
      </c>
      <c r="K5820" t="s">
        <v>138</v>
      </c>
      <c r="L5820" t="s">
        <v>3133</v>
      </c>
      <c r="M5820" t="s">
        <v>3145</v>
      </c>
      <c r="N5820" t="s">
        <v>1608</v>
      </c>
      <c r="P5820" s="31" t="str">
        <f t="shared" si="273"/>
        <v>Tamanna Mohio (Dr. Israfil)</v>
      </c>
    </row>
    <row r="5821" spans="1:16" hidden="1">
      <c r="A5821" t="str">
        <f t="shared" si="271"/>
        <v>144-563</v>
      </c>
      <c r="B5821">
        <f t="shared" si="272"/>
        <v>144</v>
      </c>
      <c r="C5821">
        <v>563</v>
      </c>
      <c r="D5821" t="s">
        <v>17169</v>
      </c>
      <c r="E5821" t="s">
        <v>2359</v>
      </c>
      <c r="F5821">
        <v>5444</v>
      </c>
      <c r="G5821" t="s">
        <v>428</v>
      </c>
      <c r="H5821">
        <v>1714743081</v>
      </c>
      <c r="I5821" t="s">
        <v>131</v>
      </c>
      <c r="J5821" t="s">
        <v>172</v>
      </c>
      <c r="K5821" t="s">
        <v>138</v>
      </c>
      <c r="L5821" t="s">
        <v>3013</v>
      </c>
      <c r="M5821" t="s">
        <v>3014</v>
      </c>
      <c r="P5821" s="31" t="str">
        <f t="shared" si="273"/>
        <v>Tamim Homoeo Hall (Dr. Mohiuddin)</v>
      </c>
    </row>
    <row r="5822" spans="1:16" hidden="1">
      <c r="A5822" t="str">
        <f t="shared" si="271"/>
        <v>145-563</v>
      </c>
      <c r="B5822">
        <f t="shared" si="272"/>
        <v>145</v>
      </c>
      <c r="C5822">
        <v>563</v>
      </c>
      <c r="D5822" t="s">
        <v>17169</v>
      </c>
      <c r="E5822" t="s">
        <v>13597</v>
      </c>
      <c r="F5822">
        <v>12038</v>
      </c>
      <c r="G5822" t="s">
        <v>13598</v>
      </c>
      <c r="H5822">
        <v>1732344036</v>
      </c>
      <c r="I5822" t="s">
        <v>131</v>
      </c>
      <c r="K5822" t="s">
        <v>152</v>
      </c>
      <c r="L5822" t="s">
        <v>13599</v>
      </c>
      <c r="M5822" t="s">
        <v>13600</v>
      </c>
      <c r="P5822" s="31" t="str">
        <f t="shared" si="273"/>
        <v>Torikul Homoeo (Dr. Torikul Islam)</v>
      </c>
    </row>
    <row r="5823" spans="1:16" hidden="1">
      <c r="A5823" t="str">
        <f t="shared" si="271"/>
        <v>146-563</v>
      </c>
      <c r="B5823">
        <f t="shared" si="272"/>
        <v>146</v>
      </c>
      <c r="C5823">
        <v>563</v>
      </c>
      <c r="D5823" t="s">
        <v>17169</v>
      </c>
      <c r="E5823" t="s">
        <v>3051</v>
      </c>
      <c r="F5823">
        <v>5464</v>
      </c>
      <c r="G5823" t="s">
        <v>3052</v>
      </c>
      <c r="H5823">
        <v>1995637950</v>
      </c>
      <c r="I5823" t="s">
        <v>131</v>
      </c>
      <c r="J5823" t="s">
        <v>397</v>
      </c>
      <c r="K5823" t="s">
        <v>133</v>
      </c>
      <c r="L5823" t="s">
        <v>75</v>
      </c>
      <c r="M5823" t="s">
        <v>3053</v>
      </c>
      <c r="P5823" s="31" t="str">
        <f t="shared" si="273"/>
        <v>Utsho Homoeo Hall (Dr. Rabeya)</v>
      </c>
    </row>
    <row r="5824" spans="1:16" hidden="1">
      <c r="A5824" t="str">
        <f t="shared" si="271"/>
        <v>1-564</v>
      </c>
      <c r="B5824">
        <f t="shared" si="272"/>
        <v>1</v>
      </c>
      <c r="C5824">
        <v>564</v>
      </c>
      <c r="D5824" t="s">
        <v>17209</v>
      </c>
      <c r="E5824" t="s">
        <v>8957</v>
      </c>
      <c r="F5824">
        <v>9063</v>
      </c>
      <c r="G5824" t="s">
        <v>8958</v>
      </c>
      <c r="H5824" t="s">
        <v>8959</v>
      </c>
      <c r="I5824" t="s">
        <v>8960</v>
      </c>
      <c r="J5824" t="s">
        <v>397</v>
      </c>
      <c r="K5824" t="s">
        <v>133</v>
      </c>
      <c r="L5824" t="s">
        <v>8956</v>
      </c>
      <c r="M5824" t="s">
        <v>8961</v>
      </c>
      <c r="P5824" s="31" t="str">
        <f t="shared" si="273"/>
        <v xml:space="preserve">  Siam Homoeo Hall (Dr.   Md:Tutal Mrdha)</v>
      </c>
    </row>
    <row r="5825" spans="1:16" hidden="1">
      <c r="A5825" t="str">
        <f t="shared" si="271"/>
        <v>2-564</v>
      </c>
      <c r="B5825">
        <f t="shared" si="272"/>
        <v>2</v>
      </c>
      <c r="C5825">
        <v>564</v>
      </c>
      <c r="D5825" t="s">
        <v>17209</v>
      </c>
      <c r="E5825" t="s">
        <v>8967</v>
      </c>
      <c r="F5825">
        <v>9066</v>
      </c>
      <c r="G5825" t="s">
        <v>8968</v>
      </c>
      <c r="H5825">
        <v>0</v>
      </c>
      <c r="I5825" t="s">
        <v>8955</v>
      </c>
      <c r="J5825" t="s">
        <v>397</v>
      </c>
      <c r="K5825" t="s">
        <v>152</v>
      </c>
      <c r="L5825" t="s">
        <v>8951</v>
      </c>
      <c r="M5825" t="s">
        <v>8964</v>
      </c>
      <c r="P5825" s="31" t="str">
        <f t="shared" si="273"/>
        <v xml:space="preserve">  Sotota Homoeo Hall (Dr.   Md:Mahabub Alom)</v>
      </c>
    </row>
    <row r="5826" spans="1:16" hidden="1">
      <c r="A5826" t="str">
        <f t="shared" ref="A5826:A5889" si="274">B5826&amp;"-"&amp;C5826</f>
        <v>3-564</v>
      </c>
      <c r="B5826">
        <f t="shared" ref="B5826:B5889" si="275">IF(C5826=C5825,B5825+1,1)</f>
        <v>3</v>
      </c>
      <c r="C5826">
        <v>564</v>
      </c>
      <c r="D5826" t="s">
        <v>17209</v>
      </c>
      <c r="E5826" t="s">
        <v>10521</v>
      </c>
      <c r="F5826">
        <v>10639</v>
      </c>
      <c r="G5826" t="s">
        <v>10522</v>
      </c>
      <c r="H5826">
        <v>1781029421</v>
      </c>
      <c r="I5826" t="s">
        <v>131</v>
      </c>
      <c r="J5826" t="s">
        <v>2596</v>
      </c>
      <c r="K5826" t="s">
        <v>133</v>
      </c>
      <c r="L5826" t="s">
        <v>10394</v>
      </c>
      <c r="M5826" t="s">
        <v>10394</v>
      </c>
      <c r="P5826" s="31" t="str">
        <f t="shared" ref="P5826:P5889" si="276">PROPER(G5826&amp;" ("&amp;E5826&amp;")")</f>
        <v>Abu Hasem Homoeo Hall (Dr..Abul Hasem)</v>
      </c>
    </row>
    <row r="5827" spans="1:16" hidden="1">
      <c r="A5827" t="str">
        <f t="shared" si="274"/>
        <v>4-564</v>
      </c>
      <c r="B5827">
        <f t="shared" si="275"/>
        <v>4</v>
      </c>
      <c r="C5827">
        <v>564</v>
      </c>
      <c r="D5827" t="s">
        <v>17209</v>
      </c>
      <c r="E5827" t="s">
        <v>10772</v>
      </c>
      <c r="F5827">
        <v>10768</v>
      </c>
      <c r="G5827" t="s">
        <v>1718</v>
      </c>
      <c r="H5827">
        <v>1762211935</v>
      </c>
      <c r="I5827" t="s">
        <v>131</v>
      </c>
      <c r="J5827" t="s">
        <v>2596</v>
      </c>
      <c r="K5827" t="s">
        <v>133</v>
      </c>
      <c r="L5827" t="s">
        <v>10773</v>
      </c>
      <c r="M5827" t="s">
        <v>10774</v>
      </c>
      <c r="P5827" s="31" t="str">
        <f t="shared" si="276"/>
        <v>Al Amin Homoeo Hall (Dr.Sahin Uddin)</v>
      </c>
    </row>
    <row r="5828" spans="1:16" hidden="1">
      <c r="A5828" t="str">
        <f t="shared" si="274"/>
        <v>5-564</v>
      </c>
      <c r="B5828">
        <f t="shared" si="275"/>
        <v>5</v>
      </c>
      <c r="C5828">
        <v>564</v>
      </c>
      <c r="D5828" t="s">
        <v>17209</v>
      </c>
      <c r="E5828" t="s">
        <v>10782</v>
      </c>
      <c r="F5828">
        <v>10771</v>
      </c>
      <c r="G5828" t="s">
        <v>10783</v>
      </c>
      <c r="H5828">
        <v>1718445274</v>
      </c>
      <c r="I5828" t="s">
        <v>131</v>
      </c>
      <c r="J5828" t="s">
        <v>2596</v>
      </c>
      <c r="K5828" t="s">
        <v>152</v>
      </c>
      <c r="L5828" t="s">
        <v>10394</v>
      </c>
      <c r="M5828" t="s">
        <v>10784</v>
      </c>
      <c r="P5828" s="31" t="str">
        <f t="shared" si="276"/>
        <v>Allah Homoeo Safi Health  Care (Dr. Nd Rahmot Ullah)</v>
      </c>
    </row>
    <row r="5829" spans="1:16" hidden="1">
      <c r="A5829" t="str">
        <f t="shared" si="274"/>
        <v>6-564</v>
      </c>
      <c r="B5829">
        <f t="shared" si="275"/>
        <v>6</v>
      </c>
      <c r="C5829">
        <v>564</v>
      </c>
      <c r="D5829" t="s">
        <v>17209</v>
      </c>
      <c r="E5829" t="s">
        <v>10512</v>
      </c>
      <c r="F5829">
        <v>10635</v>
      </c>
      <c r="G5829" t="s">
        <v>10513</v>
      </c>
      <c r="H5829">
        <v>1834949626</v>
      </c>
      <c r="I5829" t="s">
        <v>131</v>
      </c>
      <c r="J5829" t="s">
        <v>2596</v>
      </c>
      <c r="K5829" t="s">
        <v>133</v>
      </c>
      <c r="L5829" t="s">
        <v>10394</v>
      </c>
      <c r="M5829" t="s">
        <v>10514</v>
      </c>
      <c r="P5829" s="31" t="str">
        <f t="shared" si="276"/>
        <v>Allahu Safi Homoeo Hall (Dr..Abcher Hossen)</v>
      </c>
    </row>
    <row r="5830" spans="1:16" hidden="1">
      <c r="A5830" t="str">
        <f t="shared" si="274"/>
        <v>7-564</v>
      </c>
      <c r="B5830">
        <f t="shared" si="275"/>
        <v>7</v>
      </c>
      <c r="C5830">
        <v>564</v>
      </c>
      <c r="D5830" t="s">
        <v>17209</v>
      </c>
      <c r="E5830" t="s">
        <v>8976</v>
      </c>
      <c r="F5830">
        <v>9073</v>
      </c>
      <c r="G5830" t="s">
        <v>5067</v>
      </c>
      <c r="H5830">
        <v>1932410833</v>
      </c>
      <c r="I5830" t="s">
        <v>1311</v>
      </c>
      <c r="J5830" t="s">
        <v>230</v>
      </c>
      <c r="K5830" t="s">
        <v>152</v>
      </c>
      <c r="L5830" t="s">
        <v>8950</v>
      </c>
      <c r="M5830" t="s">
        <v>8950</v>
      </c>
      <c r="P5830" s="31" t="str">
        <f t="shared" si="276"/>
        <v>Alom Homoeo Hall (Dr. M.K..Alom)</v>
      </c>
    </row>
    <row r="5831" spans="1:16" hidden="1">
      <c r="A5831" t="str">
        <f t="shared" si="274"/>
        <v>8-564</v>
      </c>
      <c r="B5831">
        <f t="shared" si="275"/>
        <v>8</v>
      </c>
      <c r="C5831">
        <v>564</v>
      </c>
      <c r="D5831" t="s">
        <v>17209</v>
      </c>
      <c r="E5831" t="s">
        <v>10525</v>
      </c>
      <c r="F5831">
        <v>10641</v>
      </c>
      <c r="G5831" t="s">
        <v>10526</v>
      </c>
      <c r="H5831">
        <v>1710521933</v>
      </c>
      <c r="I5831" t="s">
        <v>131</v>
      </c>
      <c r="J5831" t="s">
        <v>10107</v>
      </c>
      <c r="K5831" t="s">
        <v>152</v>
      </c>
      <c r="L5831" t="s">
        <v>10394</v>
      </c>
      <c r="M5831" t="s">
        <v>10394</v>
      </c>
      <c r="P5831" s="31" t="str">
        <f t="shared" si="276"/>
        <v>Aman Homoeo Hall (Dr..Alauddin)</v>
      </c>
    </row>
    <row r="5832" spans="1:16" hidden="1">
      <c r="A5832" t="str">
        <f t="shared" si="274"/>
        <v>9-564</v>
      </c>
      <c r="B5832">
        <f t="shared" si="275"/>
        <v>9</v>
      </c>
      <c r="C5832">
        <v>564</v>
      </c>
      <c r="D5832" t="s">
        <v>17209</v>
      </c>
      <c r="E5832" t="s">
        <v>9954</v>
      </c>
      <c r="F5832">
        <v>10326</v>
      </c>
      <c r="G5832" t="s">
        <v>7432</v>
      </c>
      <c r="H5832">
        <v>1846346255</v>
      </c>
      <c r="I5832" t="s">
        <v>131</v>
      </c>
      <c r="J5832" t="s">
        <v>132</v>
      </c>
      <c r="K5832" t="s">
        <v>138</v>
      </c>
      <c r="L5832" t="s">
        <v>9293</v>
      </c>
      <c r="M5832" t="s">
        <v>9953</v>
      </c>
      <c r="P5832" s="31" t="str">
        <f t="shared" si="276"/>
        <v>American Homoeo Hall (Dr. Md:Yunus)</v>
      </c>
    </row>
    <row r="5833" spans="1:16" hidden="1">
      <c r="A5833" t="str">
        <f t="shared" si="274"/>
        <v>10-564</v>
      </c>
      <c r="B5833">
        <f t="shared" si="275"/>
        <v>10</v>
      </c>
      <c r="C5833">
        <v>564</v>
      </c>
      <c r="D5833" t="s">
        <v>17209</v>
      </c>
      <c r="E5833" t="s">
        <v>9984</v>
      </c>
      <c r="F5833">
        <v>10341</v>
      </c>
      <c r="G5833" t="s">
        <v>1288</v>
      </c>
      <c r="H5833">
        <v>0</v>
      </c>
      <c r="I5833" t="s">
        <v>131</v>
      </c>
      <c r="J5833" t="s">
        <v>397</v>
      </c>
      <c r="K5833" t="s">
        <v>133</v>
      </c>
      <c r="L5833" t="s">
        <v>9985</v>
      </c>
      <c r="M5833" t="s">
        <v>9981</v>
      </c>
      <c r="P5833" s="31" t="str">
        <f t="shared" si="276"/>
        <v>Arif Homoeo Hall (  Dr. Md:Arif)</v>
      </c>
    </row>
    <row r="5834" spans="1:16" hidden="1">
      <c r="A5834" t="str">
        <f t="shared" si="274"/>
        <v>11-564</v>
      </c>
      <c r="B5834">
        <f t="shared" si="275"/>
        <v>11</v>
      </c>
      <c r="C5834">
        <v>564</v>
      </c>
      <c r="D5834" t="s">
        <v>17209</v>
      </c>
      <c r="E5834" t="s">
        <v>8989</v>
      </c>
      <c r="F5834">
        <v>9084</v>
      </c>
      <c r="G5834" t="s">
        <v>8990</v>
      </c>
      <c r="H5834">
        <v>1777848349</v>
      </c>
      <c r="I5834" t="s">
        <v>1311</v>
      </c>
      <c r="J5834" t="s">
        <v>274</v>
      </c>
      <c r="K5834" t="s">
        <v>152</v>
      </c>
      <c r="L5834" t="s">
        <v>8986</v>
      </c>
      <c r="M5834" t="s">
        <v>8986</v>
      </c>
      <c r="P5834" s="31" t="str">
        <f t="shared" si="276"/>
        <v>Athai Homoeo Hall (Dr. Shoudra Devnath)</v>
      </c>
    </row>
    <row r="5835" spans="1:16" hidden="1">
      <c r="A5835" t="str">
        <f t="shared" si="274"/>
        <v>12-564</v>
      </c>
      <c r="B5835">
        <f t="shared" si="275"/>
        <v>12</v>
      </c>
      <c r="C5835">
        <v>564</v>
      </c>
      <c r="D5835" t="s">
        <v>17209</v>
      </c>
      <c r="E5835" t="s">
        <v>11301</v>
      </c>
      <c r="F5835">
        <v>10978</v>
      </c>
      <c r="G5835" t="s">
        <v>11302</v>
      </c>
      <c r="H5835">
        <v>177848349</v>
      </c>
      <c r="I5835" t="s">
        <v>131</v>
      </c>
      <c r="J5835" t="s">
        <v>274</v>
      </c>
      <c r="K5835" t="s">
        <v>152</v>
      </c>
      <c r="L5835" t="s">
        <v>9788</v>
      </c>
      <c r="M5835" t="s">
        <v>10802</v>
      </c>
      <c r="P5835" s="31" t="str">
        <f t="shared" si="276"/>
        <v>Athoi Homoeo Hall (Dr.Shudra Debnath)</v>
      </c>
    </row>
    <row r="5836" spans="1:16" hidden="1">
      <c r="A5836" t="str">
        <f t="shared" si="274"/>
        <v>13-564</v>
      </c>
      <c r="B5836">
        <f t="shared" si="275"/>
        <v>13</v>
      </c>
      <c r="C5836">
        <v>564</v>
      </c>
      <c r="D5836" t="s">
        <v>17209</v>
      </c>
      <c r="E5836" t="s">
        <v>9959</v>
      </c>
      <c r="F5836">
        <v>10330</v>
      </c>
      <c r="G5836" t="s">
        <v>1143</v>
      </c>
      <c r="H5836">
        <v>1777470609</v>
      </c>
      <c r="I5836" t="s">
        <v>253</v>
      </c>
      <c r="J5836" t="s">
        <v>132</v>
      </c>
      <c r="K5836" t="s">
        <v>138</v>
      </c>
      <c r="L5836" t="s">
        <v>9293</v>
      </c>
      <c r="M5836" t="s">
        <v>9294</v>
      </c>
      <c r="P5836" s="31" t="str">
        <f t="shared" si="276"/>
        <v>Aysha Homoeo Hall (Dr. Md:Sultan Bahar)</v>
      </c>
    </row>
    <row r="5837" spans="1:16" hidden="1">
      <c r="A5837" t="str">
        <f t="shared" si="274"/>
        <v>14-564</v>
      </c>
      <c r="B5837">
        <f t="shared" si="275"/>
        <v>14</v>
      </c>
      <c r="C5837">
        <v>564</v>
      </c>
      <c r="D5837" t="s">
        <v>17209</v>
      </c>
      <c r="E5837" t="s">
        <v>9994</v>
      </c>
      <c r="F5837">
        <v>10345</v>
      </c>
      <c r="G5837" t="s">
        <v>9995</v>
      </c>
      <c r="H5837">
        <v>1713603877</v>
      </c>
      <c r="I5837" t="s">
        <v>131</v>
      </c>
      <c r="J5837" t="s">
        <v>230</v>
      </c>
      <c r="K5837" t="s">
        <v>138</v>
      </c>
      <c r="L5837" t="s">
        <v>9293</v>
      </c>
      <c r="M5837" t="s">
        <v>9993</v>
      </c>
      <c r="P5837" s="31" t="str">
        <f t="shared" si="276"/>
        <v>Aysha Homoeo Hall-2 (  Dr. Md:Shelim)</v>
      </c>
    </row>
    <row r="5838" spans="1:16" hidden="1">
      <c r="A5838" t="str">
        <f t="shared" si="274"/>
        <v>15-564</v>
      </c>
      <c r="B5838">
        <f t="shared" si="275"/>
        <v>15</v>
      </c>
      <c r="C5838">
        <v>564</v>
      </c>
      <c r="D5838" t="s">
        <v>17209</v>
      </c>
      <c r="E5838" t="s">
        <v>10006</v>
      </c>
      <c r="F5838">
        <v>10352</v>
      </c>
      <c r="G5838" t="s">
        <v>10007</v>
      </c>
      <c r="H5838">
        <v>1714646226</v>
      </c>
      <c r="I5838" t="s">
        <v>253</v>
      </c>
      <c r="J5838" t="s">
        <v>306</v>
      </c>
      <c r="K5838" t="s">
        <v>133</v>
      </c>
      <c r="L5838" t="s">
        <v>9293</v>
      </c>
      <c r="M5838" t="s">
        <v>10008</v>
      </c>
      <c r="P5838" s="31" t="str">
        <f t="shared" si="276"/>
        <v>Aysha Homoeo Hall-3 (Dr. Md:Rubel)</v>
      </c>
    </row>
    <row r="5839" spans="1:16" hidden="1">
      <c r="A5839" t="str">
        <f t="shared" si="274"/>
        <v>16-564</v>
      </c>
      <c r="B5839">
        <f t="shared" si="275"/>
        <v>16</v>
      </c>
      <c r="C5839">
        <v>564</v>
      </c>
      <c r="D5839" t="s">
        <v>17209</v>
      </c>
      <c r="E5839" t="s">
        <v>8965</v>
      </c>
      <c r="F5839">
        <v>9065</v>
      </c>
      <c r="G5839" t="s">
        <v>8966</v>
      </c>
      <c r="H5839">
        <v>1781994187</v>
      </c>
      <c r="I5839" t="s">
        <v>8955</v>
      </c>
      <c r="J5839" t="s">
        <v>397</v>
      </c>
      <c r="K5839" t="s">
        <v>138</v>
      </c>
      <c r="L5839" t="s">
        <v>8956</v>
      </c>
      <c r="M5839" t="s">
        <v>8964</v>
      </c>
      <c r="P5839" s="31" t="str">
        <f t="shared" si="276"/>
        <v>Azummuddin Homoeo Hall (Dr.   Md:Solaman)</v>
      </c>
    </row>
    <row r="5840" spans="1:16" hidden="1">
      <c r="A5840" t="str">
        <f t="shared" si="274"/>
        <v>17-564</v>
      </c>
      <c r="B5840">
        <f t="shared" si="275"/>
        <v>17</v>
      </c>
      <c r="C5840">
        <v>564</v>
      </c>
      <c r="D5840" t="s">
        <v>17209</v>
      </c>
      <c r="E5840" t="s">
        <v>9962</v>
      </c>
      <c r="F5840">
        <v>10332</v>
      </c>
      <c r="G5840" t="s">
        <v>9963</v>
      </c>
      <c r="H5840">
        <v>1812872148</v>
      </c>
      <c r="I5840" t="s">
        <v>131</v>
      </c>
      <c r="J5840" t="s">
        <v>172</v>
      </c>
      <c r="K5840" t="s">
        <v>133</v>
      </c>
      <c r="L5840" t="s">
        <v>9293</v>
      </c>
      <c r="M5840" t="s">
        <v>9964</v>
      </c>
      <c r="P5840" s="31" t="str">
        <f t="shared" si="276"/>
        <v>Bonik Homoeo Hall (Dr. Srirup Bonik)</v>
      </c>
    </row>
    <row r="5841" spans="1:16" hidden="1">
      <c r="A5841" t="str">
        <f t="shared" si="274"/>
        <v>18-564</v>
      </c>
      <c r="B5841">
        <f t="shared" si="275"/>
        <v>18</v>
      </c>
      <c r="C5841">
        <v>564</v>
      </c>
      <c r="D5841" t="s">
        <v>17209</v>
      </c>
      <c r="E5841">
        <v>1741736202</v>
      </c>
      <c r="F5841">
        <v>10575</v>
      </c>
      <c r="G5841" t="s">
        <v>6289</v>
      </c>
      <c r="H5841">
        <v>1787009203</v>
      </c>
      <c r="I5841" t="s">
        <v>131</v>
      </c>
      <c r="J5841" t="s">
        <v>2596</v>
      </c>
      <c r="K5841" t="s">
        <v>133</v>
      </c>
      <c r="L5841" t="s">
        <v>10394</v>
      </c>
      <c r="M5841" t="s">
        <v>10394</v>
      </c>
      <c r="P5841" s="31" t="str">
        <f t="shared" si="276"/>
        <v>Desh Homoeo Hall (1741736202)</v>
      </c>
    </row>
    <row r="5842" spans="1:16" hidden="1">
      <c r="A5842" t="str">
        <f t="shared" si="274"/>
        <v>19-564</v>
      </c>
      <c r="B5842">
        <f t="shared" si="275"/>
        <v>19</v>
      </c>
      <c r="C5842">
        <v>564</v>
      </c>
      <c r="D5842" t="s">
        <v>17209</v>
      </c>
      <c r="E5842" t="s">
        <v>9957</v>
      </c>
      <c r="F5842">
        <v>10329</v>
      </c>
      <c r="G5842" t="s">
        <v>9958</v>
      </c>
      <c r="H5842">
        <v>1784858787</v>
      </c>
      <c r="I5842" t="s">
        <v>131</v>
      </c>
      <c r="J5842" t="s">
        <v>132</v>
      </c>
      <c r="K5842" t="s">
        <v>152</v>
      </c>
      <c r="L5842" t="s">
        <v>9293</v>
      </c>
      <c r="M5842" t="s">
        <v>9294</v>
      </c>
      <c r="P5842" s="31" t="str">
        <f t="shared" si="276"/>
        <v>Dheep Homoeo Hall (Dr. Meherun Necha)</v>
      </c>
    </row>
    <row r="5843" spans="1:16" hidden="1">
      <c r="A5843" t="str">
        <f t="shared" si="274"/>
        <v>20-564</v>
      </c>
      <c r="B5843">
        <f t="shared" si="275"/>
        <v>20</v>
      </c>
      <c r="C5843">
        <v>564</v>
      </c>
      <c r="D5843" t="s">
        <v>17209</v>
      </c>
      <c r="E5843" t="s">
        <v>14515</v>
      </c>
      <c r="F5843">
        <v>12521</v>
      </c>
      <c r="G5843" t="s">
        <v>14516</v>
      </c>
      <c r="H5843">
        <v>1715118208</v>
      </c>
      <c r="I5843" t="s">
        <v>131</v>
      </c>
      <c r="J5843" t="s">
        <v>230</v>
      </c>
      <c r="K5843" t="s">
        <v>152</v>
      </c>
      <c r="L5843" t="s">
        <v>10394</v>
      </c>
      <c r="M5843" t="s">
        <v>14517</v>
      </c>
      <c r="P5843" s="31" t="str">
        <f t="shared" si="276"/>
        <v>Dowip Homoeo Hall (Dr.Rahat Hossain )</v>
      </c>
    </row>
    <row r="5844" spans="1:16" hidden="1">
      <c r="A5844" t="str">
        <f t="shared" si="274"/>
        <v>21-564</v>
      </c>
      <c r="B5844">
        <f t="shared" si="275"/>
        <v>21</v>
      </c>
      <c r="C5844">
        <v>564</v>
      </c>
      <c r="D5844" t="s">
        <v>17209</v>
      </c>
      <c r="E5844" t="s">
        <v>10002</v>
      </c>
      <c r="F5844">
        <v>10350</v>
      </c>
      <c r="G5844" t="s">
        <v>10003</v>
      </c>
      <c r="H5844">
        <v>0</v>
      </c>
      <c r="I5844">
        <v>0</v>
      </c>
      <c r="J5844" t="s">
        <v>230</v>
      </c>
      <c r="K5844" t="s">
        <v>133</v>
      </c>
      <c r="L5844" t="s">
        <v>9293</v>
      </c>
      <c r="M5844" t="s">
        <v>10004</v>
      </c>
      <c r="P5844" s="31" t="str">
        <f t="shared" si="276"/>
        <v>Dr.Sirajuddullah Homoeo Hall (  Dr. Md:Najim)</v>
      </c>
    </row>
    <row r="5845" spans="1:16" hidden="1">
      <c r="A5845" t="str">
        <f t="shared" si="274"/>
        <v>22-564</v>
      </c>
      <c r="B5845">
        <f t="shared" si="275"/>
        <v>22</v>
      </c>
      <c r="C5845">
        <v>564</v>
      </c>
      <c r="D5845" t="s">
        <v>17209</v>
      </c>
      <c r="E5845" t="s">
        <v>9988</v>
      </c>
      <c r="F5845">
        <v>10343</v>
      </c>
      <c r="G5845" t="s">
        <v>9989</v>
      </c>
      <c r="H5845">
        <v>1713623439</v>
      </c>
      <c r="I5845" t="s">
        <v>326</v>
      </c>
      <c r="J5845" t="s">
        <v>397</v>
      </c>
      <c r="K5845" t="s">
        <v>133</v>
      </c>
      <c r="L5845" t="s">
        <v>9985</v>
      </c>
      <c r="M5845" t="s">
        <v>9990</v>
      </c>
      <c r="P5845" s="31" t="str">
        <f t="shared" si="276"/>
        <v>Foyejiya Homoeo Hall (  Dr. Hasnat Ullah)</v>
      </c>
    </row>
    <row r="5846" spans="1:16" hidden="1">
      <c r="A5846" t="str">
        <f t="shared" si="274"/>
        <v>23-564</v>
      </c>
      <c r="B5846">
        <f t="shared" si="275"/>
        <v>23</v>
      </c>
      <c r="C5846">
        <v>564</v>
      </c>
      <c r="D5846" t="s">
        <v>17209</v>
      </c>
      <c r="E5846" t="s">
        <v>10738</v>
      </c>
      <c r="F5846">
        <v>10751</v>
      </c>
      <c r="G5846" t="s">
        <v>10739</v>
      </c>
      <c r="H5846">
        <v>1715337436</v>
      </c>
      <c r="I5846" t="s">
        <v>131</v>
      </c>
      <c r="J5846" t="s">
        <v>2596</v>
      </c>
      <c r="K5846" t="s">
        <v>152</v>
      </c>
      <c r="L5846" t="s">
        <v>10394</v>
      </c>
      <c r="M5846" t="s">
        <v>10740</v>
      </c>
      <c r="P5846" s="31" t="str">
        <f t="shared" si="276"/>
        <v>Fujon Homoeo Hall (Dr. Betika Rani Dash)</v>
      </c>
    </row>
    <row r="5847" spans="1:16" hidden="1">
      <c r="A5847" t="str">
        <f t="shared" si="274"/>
        <v>24-564</v>
      </c>
      <c r="B5847">
        <f t="shared" si="275"/>
        <v>24</v>
      </c>
      <c r="C5847">
        <v>564</v>
      </c>
      <c r="D5847" t="s">
        <v>17209</v>
      </c>
      <c r="E5847" t="s">
        <v>9955</v>
      </c>
      <c r="F5847">
        <v>10327</v>
      </c>
      <c r="G5847" t="s">
        <v>2132</v>
      </c>
      <c r="H5847">
        <v>1690229228</v>
      </c>
      <c r="I5847" t="s">
        <v>9956</v>
      </c>
      <c r="J5847" t="s">
        <v>132</v>
      </c>
      <c r="K5847" t="s">
        <v>133</v>
      </c>
      <c r="L5847" t="s">
        <v>9293</v>
      </c>
      <c r="M5847" t="s">
        <v>9953</v>
      </c>
      <c r="P5847" s="31" t="str">
        <f t="shared" si="276"/>
        <v>German Homoeo Hall (Dr. Md:Sharif)</v>
      </c>
    </row>
    <row r="5848" spans="1:16" hidden="1">
      <c r="A5848" t="str">
        <f t="shared" si="274"/>
        <v>25-564</v>
      </c>
      <c r="B5848">
        <f t="shared" si="275"/>
        <v>25</v>
      </c>
      <c r="C5848">
        <v>564</v>
      </c>
      <c r="D5848" t="s">
        <v>17209</v>
      </c>
      <c r="E5848" t="s">
        <v>8981</v>
      </c>
      <c r="F5848">
        <v>9080</v>
      </c>
      <c r="G5848" t="s">
        <v>8982</v>
      </c>
      <c r="H5848">
        <v>1756124313</v>
      </c>
      <c r="I5848" t="s">
        <v>1311</v>
      </c>
      <c r="J5848" t="s">
        <v>230</v>
      </c>
      <c r="K5848" t="s">
        <v>152</v>
      </c>
      <c r="L5848" t="s">
        <v>8950</v>
      </c>
      <c r="M5848" t="s">
        <v>8950</v>
      </c>
      <c r="P5848" s="31" t="str">
        <f t="shared" si="276"/>
        <v>Giasuddin Homoeo Hall (Dr. Md. Giyasa Uddin)</v>
      </c>
    </row>
    <row r="5849" spans="1:16" hidden="1">
      <c r="A5849" t="str">
        <f t="shared" si="274"/>
        <v>26-564</v>
      </c>
      <c r="B5849">
        <f t="shared" si="275"/>
        <v>26</v>
      </c>
      <c r="C5849">
        <v>564</v>
      </c>
      <c r="D5849" t="s">
        <v>17209</v>
      </c>
      <c r="E5849" t="s">
        <v>10013</v>
      </c>
      <c r="F5849">
        <v>10355</v>
      </c>
      <c r="G5849" t="s">
        <v>9673</v>
      </c>
      <c r="H5849">
        <v>0</v>
      </c>
      <c r="I5849" t="s">
        <v>253</v>
      </c>
      <c r="J5849" t="s">
        <v>306</v>
      </c>
      <c r="K5849" t="s">
        <v>152</v>
      </c>
      <c r="L5849" t="s">
        <v>9293</v>
      </c>
      <c r="M5849" t="s">
        <v>10008</v>
      </c>
      <c r="P5849" s="31" t="str">
        <f t="shared" si="276"/>
        <v>Green Homoeo Hall (Dr. Md:Alomgir)</v>
      </c>
    </row>
    <row r="5850" spans="1:16" hidden="1">
      <c r="A5850" t="str">
        <f t="shared" si="274"/>
        <v>27-564</v>
      </c>
      <c r="B5850">
        <f t="shared" si="275"/>
        <v>27</v>
      </c>
      <c r="C5850">
        <v>564</v>
      </c>
      <c r="D5850" t="s">
        <v>17209</v>
      </c>
      <c r="E5850" t="s">
        <v>8985</v>
      </c>
      <c r="F5850">
        <v>9082</v>
      </c>
      <c r="G5850" t="s">
        <v>243</v>
      </c>
      <c r="H5850">
        <v>0</v>
      </c>
      <c r="I5850" t="s">
        <v>1311</v>
      </c>
      <c r="J5850" t="s">
        <v>274</v>
      </c>
      <c r="K5850" t="s">
        <v>138</v>
      </c>
      <c r="L5850" t="s">
        <v>8986</v>
      </c>
      <c r="M5850" t="s">
        <v>8986</v>
      </c>
      <c r="P5850" s="31" t="str">
        <f t="shared" si="276"/>
        <v>Haniman Homoeo Hall (Dr. Nilima Rani Debnath)</v>
      </c>
    </row>
    <row r="5851" spans="1:16" hidden="1">
      <c r="A5851" t="str">
        <f t="shared" si="274"/>
        <v>28-564</v>
      </c>
      <c r="B5851">
        <f t="shared" si="275"/>
        <v>28</v>
      </c>
      <c r="C5851">
        <v>564</v>
      </c>
      <c r="D5851" t="s">
        <v>17209</v>
      </c>
      <c r="E5851" t="s">
        <v>10535</v>
      </c>
      <c r="F5851">
        <v>10648</v>
      </c>
      <c r="G5851" t="s">
        <v>10536</v>
      </c>
      <c r="H5851">
        <v>1721268233</v>
      </c>
      <c r="I5851" t="s">
        <v>131</v>
      </c>
      <c r="J5851" t="s">
        <v>2596</v>
      </c>
      <c r="K5851" t="s">
        <v>152</v>
      </c>
      <c r="L5851" t="s">
        <v>10394</v>
      </c>
      <c r="M5851" t="s">
        <v>10394</v>
      </c>
      <c r="P5851" s="31" t="str">
        <f t="shared" si="276"/>
        <v>Hatia Medical (Dr..Abdur Rob.)</v>
      </c>
    </row>
    <row r="5852" spans="1:16" hidden="1">
      <c r="A5852" t="str">
        <f t="shared" si="274"/>
        <v>29-564</v>
      </c>
      <c r="B5852">
        <f t="shared" si="275"/>
        <v>29</v>
      </c>
      <c r="C5852">
        <v>564</v>
      </c>
      <c r="D5852" t="s">
        <v>17209</v>
      </c>
      <c r="E5852" t="s">
        <v>9969</v>
      </c>
      <c r="F5852">
        <v>10335</v>
      </c>
      <c r="G5852" t="s">
        <v>9970</v>
      </c>
      <c r="H5852">
        <v>1734761996</v>
      </c>
      <c r="I5852">
        <v>0</v>
      </c>
      <c r="J5852" t="s">
        <v>172</v>
      </c>
      <c r="K5852" t="s">
        <v>133</v>
      </c>
      <c r="L5852" t="s">
        <v>9293</v>
      </c>
      <c r="M5852" t="s">
        <v>9971</v>
      </c>
      <c r="P5852" s="31" t="str">
        <f t="shared" si="276"/>
        <v>Hatiya Homoeo Hall (Dr. Pilton)</v>
      </c>
    </row>
    <row r="5853" spans="1:16" hidden="1">
      <c r="A5853" t="str">
        <f t="shared" si="274"/>
        <v>30-564</v>
      </c>
      <c r="B5853">
        <f t="shared" si="275"/>
        <v>30</v>
      </c>
      <c r="C5853">
        <v>564</v>
      </c>
      <c r="D5853" t="s">
        <v>17209</v>
      </c>
      <c r="E5853" t="s">
        <v>9974</v>
      </c>
      <c r="F5853">
        <v>10337</v>
      </c>
      <c r="G5853" t="s">
        <v>2014</v>
      </c>
      <c r="H5853">
        <v>1754400305</v>
      </c>
      <c r="I5853" t="s">
        <v>131</v>
      </c>
      <c r="J5853" t="s">
        <v>172</v>
      </c>
      <c r="K5853" t="s">
        <v>133</v>
      </c>
      <c r="L5853" t="s">
        <v>9293</v>
      </c>
      <c r="M5853" t="s">
        <v>9975</v>
      </c>
      <c r="P5853" s="31" t="str">
        <f t="shared" si="276"/>
        <v>Helal Homoeo Hall (Dr. Md:Helal)</v>
      </c>
    </row>
    <row r="5854" spans="1:16" hidden="1">
      <c r="A5854" t="str">
        <f t="shared" si="274"/>
        <v>31-564</v>
      </c>
      <c r="B5854">
        <f t="shared" si="275"/>
        <v>31</v>
      </c>
      <c r="C5854">
        <v>564</v>
      </c>
      <c r="D5854" t="s">
        <v>17209</v>
      </c>
      <c r="E5854" t="s">
        <v>8977</v>
      </c>
      <c r="F5854">
        <v>9074</v>
      </c>
      <c r="G5854" t="s">
        <v>542</v>
      </c>
      <c r="H5854">
        <v>1718698790</v>
      </c>
      <c r="I5854" t="s">
        <v>1311</v>
      </c>
      <c r="J5854" t="s">
        <v>230</v>
      </c>
      <c r="K5854" t="s">
        <v>138</v>
      </c>
      <c r="L5854" t="s">
        <v>8950</v>
      </c>
      <c r="M5854" t="s">
        <v>8950</v>
      </c>
      <c r="P5854" s="31" t="str">
        <f t="shared" si="276"/>
        <v>Ideal Homoeo Hall (Dr. Md. Mostafa)</v>
      </c>
    </row>
    <row r="5855" spans="1:16" hidden="1">
      <c r="A5855" t="str">
        <f t="shared" si="274"/>
        <v>32-564</v>
      </c>
      <c r="B5855">
        <f t="shared" si="275"/>
        <v>32</v>
      </c>
      <c r="C5855">
        <v>564</v>
      </c>
      <c r="D5855" t="s">
        <v>17209</v>
      </c>
      <c r="E5855" t="s">
        <v>8991</v>
      </c>
      <c r="F5855">
        <v>9085</v>
      </c>
      <c r="G5855" t="s">
        <v>859</v>
      </c>
      <c r="H5855">
        <v>1912687953</v>
      </c>
      <c r="I5855" t="s">
        <v>1311</v>
      </c>
      <c r="J5855" t="s">
        <v>274</v>
      </c>
      <c r="K5855" t="s">
        <v>133</v>
      </c>
      <c r="L5855" t="s">
        <v>8986</v>
      </c>
      <c r="M5855" t="s">
        <v>8986</v>
      </c>
      <c r="P5855" s="31" t="str">
        <f t="shared" si="276"/>
        <v>Jahanara Homoeo Hall (Dr. Md. Nazrul)</v>
      </c>
    </row>
    <row r="5856" spans="1:16" hidden="1">
      <c r="A5856" t="str">
        <f t="shared" si="274"/>
        <v>33-564</v>
      </c>
      <c r="B5856">
        <f t="shared" si="275"/>
        <v>33</v>
      </c>
      <c r="C5856">
        <v>564</v>
      </c>
      <c r="D5856" t="s">
        <v>17209</v>
      </c>
      <c r="E5856" t="s">
        <v>8997</v>
      </c>
      <c r="F5856">
        <v>9090</v>
      </c>
      <c r="G5856" t="s">
        <v>8998</v>
      </c>
      <c r="H5856">
        <v>179864857</v>
      </c>
      <c r="I5856" t="s">
        <v>1311</v>
      </c>
      <c r="J5856" t="s">
        <v>274</v>
      </c>
      <c r="K5856" t="s">
        <v>152</v>
      </c>
      <c r="L5856" t="s">
        <v>8986</v>
      </c>
      <c r="M5856" t="s">
        <v>8999</v>
      </c>
      <c r="P5856" s="31" t="str">
        <f t="shared" si="276"/>
        <v>Jaiyasri Homoeo Hall (Dr. Biuti Rani)</v>
      </c>
    </row>
    <row r="5857" spans="1:16" hidden="1">
      <c r="A5857" t="str">
        <f t="shared" si="274"/>
        <v>34-564</v>
      </c>
      <c r="B5857">
        <f t="shared" si="275"/>
        <v>34</v>
      </c>
      <c r="C5857">
        <v>564</v>
      </c>
      <c r="D5857" t="s">
        <v>17209</v>
      </c>
      <c r="E5857" t="s">
        <v>8992</v>
      </c>
      <c r="F5857">
        <v>9086</v>
      </c>
      <c r="G5857" t="s">
        <v>1243</v>
      </c>
      <c r="H5857">
        <v>17142828778</v>
      </c>
      <c r="I5857" t="s">
        <v>1311</v>
      </c>
      <c r="J5857" t="s">
        <v>274</v>
      </c>
      <c r="K5857" t="s">
        <v>133</v>
      </c>
      <c r="L5857" t="s">
        <v>8986</v>
      </c>
      <c r="M5857" t="s">
        <v>8986</v>
      </c>
      <c r="P5857" s="31" t="str">
        <f t="shared" si="276"/>
        <v>Janata Homoeo Hall (Dr. S.M Kamal)</v>
      </c>
    </row>
    <row r="5858" spans="1:16" hidden="1">
      <c r="A5858" t="str">
        <f t="shared" si="274"/>
        <v>35-564</v>
      </c>
      <c r="B5858">
        <f t="shared" si="275"/>
        <v>35</v>
      </c>
      <c r="C5858">
        <v>564</v>
      </c>
      <c r="D5858" t="s">
        <v>17209</v>
      </c>
      <c r="E5858" t="s">
        <v>9972</v>
      </c>
      <c r="F5858">
        <v>10336</v>
      </c>
      <c r="G5858" t="s">
        <v>161</v>
      </c>
      <c r="H5858">
        <v>1782727856</v>
      </c>
      <c r="I5858" t="s">
        <v>131</v>
      </c>
      <c r="J5858" t="s">
        <v>172</v>
      </c>
      <c r="K5858" t="s">
        <v>133</v>
      </c>
      <c r="L5858" t="s">
        <v>9293</v>
      </c>
      <c r="M5858" t="s">
        <v>9973</v>
      </c>
      <c r="P5858" s="31" t="str">
        <f t="shared" si="276"/>
        <v>Jannat Homoeo Hall (Dr. Md:Afshar)</v>
      </c>
    </row>
    <row r="5859" spans="1:16" hidden="1">
      <c r="A5859" t="str">
        <f t="shared" si="274"/>
        <v>36-564</v>
      </c>
      <c r="B5859">
        <f t="shared" si="275"/>
        <v>36</v>
      </c>
      <c r="C5859">
        <v>564</v>
      </c>
      <c r="D5859" t="s">
        <v>17209</v>
      </c>
      <c r="E5859" t="s">
        <v>9965</v>
      </c>
      <c r="F5859">
        <v>10333</v>
      </c>
      <c r="G5859" t="s">
        <v>3940</v>
      </c>
      <c r="H5859">
        <v>0</v>
      </c>
      <c r="I5859" t="s">
        <v>131</v>
      </c>
      <c r="J5859" t="s">
        <v>172</v>
      </c>
      <c r="K5859" t="s">
        <v>133</v>
      </c>
      <c r="L5859" t="s">
        <v>9293</v>
      </c>
      <c r="M5859" t="s">
        <v>9964</v>
      </c>
      <c r="P5859" s="31" t="str">
        <f t="shared" si="276"/>
        <v>Jibon Homoeo Hall (Dr. Jibon Dash)</v>
      </c>
    </row>
    <row r="5860" spans="1:16" hidden="1">
      <c r="A5860" t="str">
        <f t="shared" si="274"/>
        <v>37-564</v>
      </c>
      <c r="B5860">
        <f t="shared" si="275"/>
        <v>37</v>
      </c>
      <c r="C5860">
        <v>564</v>
      </c>
      <c r="D5860" t="s">
        <v>17209</v>
      </c>
      <c r="E5860" t="s">
        <v>10015</v>
      </c>
      <c r="F5860">
        <v>10357</v>
      </c>
      <c r="G5860" t="s">
        <v>2068</v>
      </c>
      <c r="H5860">
        <v>0</v>
      </c>
      <c r="I5860" t="s">
        <v>131</v>
      </c>
      <c r="J5860" t="s">
        <v>306</v>
      </c>
      <c r="K5860" t="s">
        <v>133</v>
      </c>
      <c r="L5860" t="s">
        <v>9293</v>
      </c>
      <c r="M5860" t="s">
        <v>10008</v>
      </c>
      <c r="P5860" s="31" t="str">
        <f t="shared" si="276"/>
        <v>Jonoseba Homoeo Hall (Dr. Jebun Nesa)</v>
      </c>
    </row>
    <row r="5861" spans="1:16" hidden="1">
      <c r="A5861" t="str">
        <f t="shared" si="274"/>
        <v>38-564</v>
      </c>
      <c r="B5861">
        <f t="shared" si="275"/>
        <v>38</v>
      </c>
      <c r="C5861">
        <v>564</v>
      </c>
      <c r="D5861" t="s">
        <v>17209</v>
      </c>
      <c r="E5861" t="s">
        <v>11297</v>
      </c>
      <c r="F5861">
        <v>10974</v>
      </c>
      <c r="G5861" t="s">
        <v>2068</v>
      </c>
      <c r="H5861">
        <v>0</v>
      </c>
      <c r="I5861" t="s">
        <v>131</v>
      </c>
      <c r="J5861" t="s">
        <v>274</v>
      </c>
      <c r="K5861" t="s">
        <v>1315</v>
      </c>
      <c r="L5861" t="s">
        <v>9788</v>
      </c>
      <c r="M5861" t="s">
        <v>11292</v>
      </c>
      <c r="P5861" s="31" t="str">
        <f t="shared" si="276"/>
        <v>Jonoseba Homoeo Hall (Dr.Md.Based)</v>
      </c>
    </row>
    <row r="5862" spans="1:16" hidden="1">
      <c r="A5862" t="str">
        <f t="shared" si="274"/>
        <v>39-564</v>
      </c>
      <c r="B5862">
        <f t="shared" si="275"/>
        <v>39</v>
      </c>
      <c r="C5862">
        <v>564</v>
      </c>
      <c r="D5862" t="s">
        <v>17209</v>
      </c>
      <c r="E5862" t="s">
        <v>10528</v>
      </c>
      <c r="F5862">
        <v>10643</v>
      </c>
      <c r="G5862" t="s">
        <v>4486</v>
      </c>
      <c r="H5862">
        <v>1722034921</v>
      </c>
      <c r="I5862" t="s">
        <v>131</v>
      </c>
      <c r="J5862" t="s">
        <v>3178</v>
      </c>
      <c r="K5862" t="s">
        <v>152</v>
      </c>
      <c r="L5862" t="s">
        <v>10394</v>
      </c>
      <c r="M5862" t="s">
        <v>10394</v>
      </c>
      <c r="P5862" s="31" t="str">
        <f t="shared" si="276"/>
        <v>Joyguru Homoeo Hall (Dr..Hridoy.Saha)</v>
      </c>
    </row>
    <row r="5863" spans="1:16" hidden="1">
      <c r="A5863" t="str">
        <f t="shared" si="274"/>
        <v>40-564</v>
      </c>
      <c r="B5863">
        <f t="shared" si="275"/>
        <v>40</v>
      </c>
      <c r="C5863">
        <v>564</v>
      </c>
      <c r="D5863" t="s">
        <v>17209</v>
      </c>
      <c r="E5863" t="s">
        <v>9999</v>
      </c>
      <c r="F5863">
        <v>10348</v>
      </c>
      <c r="G5863" t="s">
        <v>10000</v>
      </c>
      <c r="H5863">
        <v>177871709</v>
      </c>
      <c r="I5863" t="s">
        <v>131</v>
      </c>
      <c r="J5863" t="s">
        <v>230</v>
      </c>
      <c r="K5863" t="s">
        <v>138</v>
      </c>
      <c r="L5863" t="s">
        <v>9293</v>
      </c>
      <c r="M5863" t="s">
        <v>10001</v>
      </c>
      <c r="P5863" s="31" t="str">
        <f t="shared" si="276"/>
        <v>Juwel Homoeo Hall (  Dr. Md:Juyel)</v>
      </c>
    </row>
    <row r="5864" spans="1:16" hidden="1">
      <c r="A5864" t="str">
        <f t="shared" si="274"/>
        <v>41-564</v>
      </c>
      <c r="B5864">
        <f t="shared" si="275"/>
        <v>41</v>
      </c>
      <c r="C5864">
        <v>564</v>
      </c>
      <c r="D5864" t="s">
        <v>17209</v>
      </c>
      <c r="E5864" t="s">
        <v>8953</v>
      </c>
      <c r="F5864">
        <v>9061</v>
      </c>
      <c r="G5864" t="s">
        <v>8954</v>
      </c>
      <c r="H5864">
        <v>1916322754</v>
      </c>
      <c r="I5864" t="s">
        <v>8955</v>
      </c>
      <c r="J5864" t="s">
        <v>397</v>
      </c>
      <c r="K5864" t="s">
        <v>152</v>
      </c>
      <c r="L5864" t="s">
        <v>8956</v>
      </c>
      <c r="M5864" t="s">
        <v>8952</v>
      </c>
      <c r="P5864" s="31" t="str">
        <f t="shared" si="276"/>
        <v>Khadmot Homoeo Hall (Dr. Md:Mahubalom)</v>
      </c>
    </row>
    <row r="5865" spans="1:16" hidden="1">
      <c r="A5865" t="str">
        <f t="shared" si="274"/>
        <v>42-564</v>
      </c>
      <c r="B5865">
        <f t="shared" si="275"/>
        <v>42</v>
      </c>
      <c r="C5865">
        <v>564</v>
      </c>
      <c r="D5865" t="s">
        <v>17209</v>
      </c>
      <c r="E5865" t="s">
        <v>11299</v>
      </c>
      <c r="F5865">
        <v>10976</v>
      </c>
      <c r="G5865" t="s">
        <v>130</v>
      </c>
      <c r="H5865">
        <v>1932322498</v>
      </c>
      <c r="I5865" t="s">
        <v>131</v>
      </c>
      <c r="J5865" t="s">
        <v>274</v>
      </c>
      <c r="K5865" t="s">
        <v>152</v>
      </c>
      <c r="L5865" t="s">
        <v>9788</v>
      </c>
      <c r="M5865" t="s">
        <v>11292</v>
      </c>
      <c r="P5865" s="31" t="str">
        <f t="shared" si="276"/>
        <v>Khan Homoeo Hall (Dr.Jamal)</v>
      </c>
    </row>
    <row r="5866" spans="1:16" hidden="1">
      <c r="A5866" t="str">
        <f t="shared" si="274"/>
        <v>43-564</v>
      </c>
      <c r="B5866">
        <f t="shared" si="275"/>
        <v>43</v>
      </c>
      <c r="C5866">
        <v>564</v>
      </c>
      <c r="D5866" t="s">
        <v>17209</v>
      </c>
      <c r="E5866" t="s">
        <v>10411</v>
      </c>
      <c r="F5866">
        <v>10576</v>
      </c>
      <c r="G5866" t="s">
        <v>10412</v>
      </c>
      <c r="H5866">
        <v>1739563434</v>
      </c>
      <c r="I5866" t="s">
        <v>131</v>
      </c>
      <c r="J5866" t="s">
        <v>2596</v>
      </c>
      <c r="K5866" t="s">
        <v>152</v>
      </c>
      <c r="L5866" t="s">
        <v>10413</v>
      </c>
      <c r="M5866" t="s">
        <v>10414</v>
      </c>
      <c r="P5866" s="31" t="str">
        <f t="shared" si="276"/>
        <v>Kiron Onjuli Homoeo Hall (Dr.Sujid Kumar Ray)</v>
      </c>
    </row>
    <row r="5867" spans="1:16" hidden="1">
      <c r="A5867" t="str">
        <f t="shared" si="274"/>
        <v>44-564</v>
      </c>
      <c r="B5867">
        <f t="shared" si="275"/>
        <v>44</v>
      </c>
      <c r="C5867">
        <v>564</v>
      </c>
      <c r="D5867" t="s">
        <v>17209</v>
      </c>
      <c r="E5867" t="s">
        <v>9996</v>
      </c>
      <c r="F5867">
        <v>10346</v>
      </c>
      <c r="G5867" t="s">
        <v>1111</v>
      </c>
      <c r="H5867">
        <v>188418334</v>
      </c>
      <c r="I5867">
        <v>0</v>
      </c>
      <c r="J5867" t="s">
        <v>230</v>
      </c>
      <c r="K5867" t="s">
        <v>133</v>
      </c>
      <c r="L5867" t="s">
        <v>9293</v>
      </c>
      <c r="M5867" t="s">
        <v>9993</v>
      </c>
      <c r="P5867" s="31" t="str">
        <f t="shared" si="276"/>
        <v>Maa Homoeo Hall (  Dr. Md:Ismail)</v>
      </c>
    </row>
    <row r="5868" spans="1:16" hidden="1">
      <c r="A5868" t="str">
        <f t="shared" si="274"/>
        <v>45-564</v>
      </c>
      <c r="B5868">
        <f t="shared" si="275"/>
        <v>45</v>
      </c>
      <c r="C5868">
        <v>564</v>
      </c>
      <c r="D5868" t="s">
        <v>17209</v>
      </c>
      <c r="E5868" t="s">
        <v>11298</v>
      </c>
      <c r="F5868">
        <v>10975</v>
      </c>
      <c r="G5868" t="s">
        <v>1111</v>
      </c>
      <c r="H5868">
        <v>1934448065</v>
      </c>
      <c r="I5868" t="s">
        <v>131</v>
      </c>
      <c r="J5868" t="s">
        <v>10900</v>
      </c>
      <c r="K5868" t="s">
        <v>1315</v>
      </c>
      <c r="L5868" t="s">
        <v>9788</v>
      </c>
      <c r="M5868" t="s">
        <v>10802</v>
      </c>
      <c r="P5868" s="31" t="str">
        <f t="shared" si="276"/>
        <v>Maa Homoeo Hall (Dr.Nila)</v>
      </c>
    </row>
    <row r="5869" spans="1:16" hidden="1">
      <c r="A5869" t="str">
        <f t="shared" si="274"/>
        <v>46-564</v>
      </c>
      <c r="B5869">
        <f t="shared" si="275"/>
        <v>46</v>
      </c>
      <c r="C5869">
        <v>564</v>
      </c>
      <c r="D5869" t="s">
        <v>17209</v>
      </c>
      <c r="E5869" t="s">
        <v>11566</v>
      </c>
      <c r="F5869">
        <v>11110</v>
      </c>
      <c r="G5869" t="s">
        <v>11567</v>
      </c>
      <c r="H5869">
        <v>1718898243</v>
      </c>
      <c r="I5869" t="s">
        <v>131</v>
      </c>
      <c r="J5869" t="s">
        <v>274</v>
      </c>
      <c r="K5869" t="s">
        <v>152</v>
      </c>
      <c r="L5869" t="s">
        <v>17223</v>
      </c>
      <c r="M5869" t="s">
        <v>11569</v>
      </c>
      <c r="P5869" s="31" t="str">
        <f t="shared" si="276"/>
        <v>Mamun Dowakhana (Dr.Md.Bakibilla)</v>
      </c>
    </row>
    <row r="5870" spans="1:16" hidden="1">
      <c r="A5870" t="str">
        <f t="shared" si="274"/>
        <v>47-564</v>
      </c>
      <c r="B5870">
        <f t="shared" si="275"/>
        <v>47</v>
      </c>
      <c r="C5870">
        <v>564</v>
      </c>
      <c r="D5870" t="s">
        <v>17209</v>
      </c>
      <c r="E5870" t="s">
        <v>10410</v>
      </c>
      <c r="F5870">
        <v>10574</v>
      </c>
      <c r="G5870" t="s">
        <v>1065</v>
      </c>
      <c r="H5870">
        <v>1741736202</v>
      </c>
      <c r="I5870" t="s">
        <v>131</v>
      </c>
      <c r="J5870" t="s">
        <v>2596</v>
      </c>
      <c r="K5870" t="s">
        <v>133</v>
      </c>
      <c r="L5870" t="s">
        <v>10394</v>
      </c>
      <c r="M5870" t="s">
        <v>10394</v>
      </c>
      <c r="P5870" s="31" t="str">
        <f t="shared" si="276"/>
        <v>Mamun Homoeo Hall (Dr.Mojakker Hossen)</v>
      </c>
    </row>
    <row r="5871" spans="1:16" hidden="1">
      <c r="A5871" t="str">
        <f t="shared" si="274"/>
        <v>48-564</v>
      </c>
      <c r="B5871">
        <f t="shared" si="275"/>
        <v>48</v>
      </c>
      <c r="C5871">
        <v>564</v>
      </c>
      <c r="D5871" t="s">
        <v>17209</v>
      </c>
      <c r="E5871" t="s">
        <v>9952</v>
      </c>
      <c r="F5871">
        <v>10325</v>
      </c>
      <c r="G5871" t="s">
        <v>6803</v>
      </c>
      <c r="H5871">
        <v>1720407977</v>
      </c>
      <c r="I5871" t="s">
        <v>253</v>
      </c>
      <c r="J5871" t="s">
        <v>132</v>
      </c>
      <c r="K5871" t="s">
        <v>138</v>
      </c>
      <c r="L5871" t="s">
        <v>9293</v>
      </c>
      <c r="M5871" t="s">
        <v>9953</v>
      </c>
      <c r="P5871" s="31" t="str">
        <f t="shared" si="276"/>
        <v>Marjan Homoeo Hall (Dr. Md:Jamal)</v>
      </c>
    </row>
    <row r="5872" spans="1:16" hidden="1">
      <c r="A5872" t="str">
        <f t="shared" si="274"/>
        <v>49-564</v>
      </c>
      <c r="B5872">
        <f t="shared" si="275"/>
        <v>49</v>
      </c>
      <c r="C5872">
        <v>564</v>
      </c>
      <c r="D5872" t="s">
        <v>17209</v>
      </c>
      <c r="E5872" t="s">
        <v>11593</v>
      </c>
      <c r="F5872">
        <v>11121</v>
      </c>
      <c r="G5872" t="s">
        <v>17224</v>
      </c>
      <c r="H5872">
        <v>1726081467</v>
      </c>
      <c r="I5872" t="s">
        <v>131</v>
      </c>
      <c r="J5872" t="s">
        <v>274</v>
      </c>
      <c r="K5872" t="s">
        <v>152</v>
      </c>
      <c r="L5872" t="s">
        <v>11621</v>
      </c>
      <c r="M5872" t="s">
        <v>19171</v>
      </c>
      <c r="P5872" s="31" t="str">
        <f t="shared" si="276"/>
        <v>Mojumder Homoeo Hall (Dr.Jumur Rani)</v>
      </c>
    </row>
    <row r="5873" spans="1:16" hidden="1">
      <c r="A5873" t="str">
        <f t="shared" si="274"/>
        <v>50-564</v>
      </c>
      <c r="B5873">
        <f t="shared" si="275"/>
        <v>50</v>
      </c>
      <c r="C5873">
        <v>564</v>
      </c>
      <c r="D5873" t="s">
        <v>17209</v>
      </c>
      <c r="E5873" t="s">
        <v>10515</v>
      </c>
      <c r="F5873">
        <v>10636</v>
      </c>
      <c r="G5873" t="s">
        <v>10516</v>
      </c>
      <c r="H5873">
        <v>1918465827</v>
      </c>
      <c r="I5873" t="s">
        <v>131</v>
      </c>
      <c r="J5873" t="s">
        <v>2596</v>
      </c>
      <c r="K5873" t="s">
        <v>152</v>
      </c>
      <c r="L5873" t="s">
        <v>10394</v>
      </c>
      <c r="M5873" t="s">
        <v>10517</v>
      </c>
      <c r="P5873" s="31" t="str">
        <f t="shared" si="276"/>
        <v>Monoara Homoeo Hall (.Md.Nurnobi)</v>
      </c>
    </row>
    <row r="5874" spans="1:16" hidden="1">
      <c r="A5874" t="str">
        <f t="shared" si="274"/>
        <v>51-564</v>
      </c>
      <c r="B5874">
        <f t="shared" si="275"/>
        <v>51</v>
      </c>
      <c r="C5874">
        <v>564</v>
      </c>
      <c r="D5874" t="s">
        <v>17209</v>
      </c>
      <c r="E5874" t="s">
        <v>10396</v>
      </c>
      <c r="F5874">
        <v>10566</v>
      </c>
      <c r="G5874" t="s">
        <v>10397</v>
      </c>
      <c r="H5874">
        <v>1746858311</v>
      </c>
      <c r="I5874" t="s">
        <v>131</v>
      </c>
      <c r="J5874" t="s">
        <v>2596</v>
      </c>
      <c r="K5874" t="s">
        <v>152</v>
      </c>
      <c r="L5874" t="s">
        <v>10394</v>
      </c>
      <c r="M5874" t="s">
        <v>10398</v>
      </c>
      <c r="P5874" s="31" t="str">
        <f t="shared" si="276"/>
        <v>Monoranjon Homoeo Hall (Dr.Joton Chandro Nath)</v>
      </c>
    </row>
    <row r="5875" spans="1:16" hidden="1">
      <c r="A5875" t="str">
        <f t="shared" si="274"/>
        <v>52-564</v>
      </c>
      <c r="B5875">
        <f t="shared" si="275"/>
        <v>52</v>
      </c>
      <c r="C5875">
        <v>564</v>
      </c>
      <c r="D5875" t="s">
        <v>17209</v>
      </c>
      <c r="E5875" t="s">
        <v>10014</v>
      </c>
      <c r="F5875">
        <v>10356</v>
      </c>
      <c r="G5875" t="s">
        <v>8083</v>
      </c>
      <c r="H5875">
        <v>0</v>
      </c>
      <c r="I5875">
        <v>0</v>
      </c>
      <c r="J5875" t="s">
        <v>306</v>
      </c>
      <c r="K5875" t="s">
        <v>133</v>
      </c>
      <c r="L5875" t="s">
        <v>9293</v>
      </c>
      <c r="M5875" t="s">
        <v>10008</v>
      </c>
      <c r="P5875" s="31" t="str">
        <f t="shared" si="276"/>
        <v>Mostak Homoeo Hall (Dr. Md:Mostofa)</v>
      </c>
    </row>
    <row r="5876" spans="1:16" hidden="1">
      <c r="A5876" t="str">
        <f t="shared" si="274"/>
        <v>53-564</v>
      </c>
      <c r="B5876">
        <f t="shared" si="275"/>
        <v>53</v>
      </c>
      <c r="C5876">
        <v>564</v>
      </c>
      <c r="D5876" t="s">
        <v>17209</v>
      </c>
      <c r="E5876" t="s">
        <v>9982</v>
      </c>
      <c r="F5876">
        <v>10340</v>
      </c>
      <c r="G5876" t="s">
        <v>9983</v>
      </c>
      <c r="H5876">
        <v>1933715535</v>
      </c>
      <c r="I5876" t="s">
        <v>131</v>
      </c>
      <c r="J5876" t="s">
        <v>397</v>
      </c>
      <c r="K5876" t="s">
        <v>152</v>
      </c>
      <c r="L5876" t="s">
        <v>9293</v>
      </c>
      <c r="M5876" t="s">
        <v>9981</v>
      </c>
      <c r="P5876" s="31" t="str">
        <f t="shared" si="276"/>
        <v>Motin Homoeo Hall (  Dr. Md:Motin)</v>
      </c>
    </row>
    <row r="5877" spans="1:16" hidden="1">
      <c r="A5877" t="str">
        <f t="shared" si="274"/>
        <v>54-564</v>
      </c>
      <c r="B5877">
        <f t="shared" si="275"/>
        <v>54</v>
      </c>
      <c r="C5877">
        <v>564</v>
      </c>
      <c r="D5877" t="s">
        <v>17209</v>
      </c>
      <c r="E5877" t="s">
        <v>11284</v>
      </c>
      <c r="F5877">
        <v>11026</v>
      </c>
      <c r="G5877" t="s">
        <v>17667</v>
      </c>
      <c r="H5877">
        <v>1934448249</v>
      </c>
      <c r="I5877">
        <v>0</v>
      </c>
      <c r="J5877">
        <v>0</v>
      </c>
      <c r="K5877" t="s">
        <v>138</v>
      </c>
      <c r="L5877" t="s">
        <v>10394</v>
      </c>
      <c r="M5877" t="s">
        <v>10394</v>
      </c>
      <c r="P5877" s="31" t="str">
        <f t="shared" si="276"/>
        <v>Mpo-Easin Arafat-Hatia (Self Stock)</v>
      </c>
    </row>
    <row r="5878" spans="1:16" hidden="1">
      <c r="A5878" t="str">
        <f t="shared" si="274"/>
        <v>55-564</v>
      </c>
      <c r="B5878">
        <f t="shared" si="275"/>
        <v>55</v>
      </c>
      <c r="C5878">
        <v>564</v>
      </c>
      <c r="D5878" t="s">
        <v>17209</v>
      </c>
      <c r="E5878" t="s">
        <v>8980</v>
      </c>
      <c r="F5878">
        <v>9078</v>
      </c>
      <c r="G5878" t="s">
        <v>672</v>
      </c>
      <c r="H5878">
        <v>1712434256</v>
      </c>
      <c r="I5878" t="s">
        <v>1311</v>
      </c>
      <c r="J5878" t="s">
        <v>230</v>
      </c>
      <c r="K5878" t="s">
        <v>138</v>
      </c>
      <c r="L5878" t="s">
        <v>8950</v>
      </c>
      <c r="M5878" t="s">
        <v>8950</v>
      </c>
      <c r="P5878" s="31" t="str">
        <f t="shared" si="276"/>
        <v>Mukti Homoeo Hall (Dr. M.A.Malek)</v>
      </c>
    </row>
    <row r="5879" spans="1:16" hidden="1">
      <c r="A5879" t="str">
        <f t="shared" si="274"/>
        <v>56-564</v>
      </c>
      <c r="B5879">
        <f t="shared" si="275"/>
        <v>56</v>
      </c>
      <c r="C5879">
        <v>564</v>
      </c>
      <c r="D5879" t="s">
        <v>17209</v>
      </c>
      <c r="E5879" t="s">
        <v>10005</v>
      </c>
      <c r="F5879">
        <v>10351</v>
      </c>
      <c r="G5879" t="s">
        <v>144</v>
      </c>
      <c r="H5879">
        <v>0</v>
      </c>
      <c r="I5879">
        <v>0</v>
      </c>
      <c r="J5879" t="s">
        <v>230</v>
      </c>
      <c r="K5879" t="s">
        <v>133</v>
      </c>
      <c r="L5879" t="s">
        <v>9293</v>
      </c>
      <c r="M5879" t="s">
        <v>10001</v>
      </c>
      <c r="P5879" s="31" t="str">
        <f t="shared" si="276"/>
        <v>Niramoy Homoeo Hall (  Dr. Md:Riyad)</v>
      </c>
    </row>
    <row r="5880" spans="1:16" hidden="1">
      <c r="A5880" t="str">
        <f t="shared" si="274"/>
        <v>57-564</v>
      </c>
      <c r="B5880">
        <f t="shared" si="275"/>
        <v>57</v>
      </c>
      <c r="C5880">
        <v>564</v>
      </c>
      <c r="D5880" t="s">
        <v>17209</v>
      </c>
      <c r="E5880" t="s">
        <v>9986</v>
      </c>
      <c r="F5880">
        <v>10342</v>
      </c>
      <c r="G5880" t="s">
        <v>9987</v>
      </c>
      <c r="H5880">
        <v>1799567873</v>
      </c>
      <c r="I5880">
        <v>0</v>
      </c>
      <c r="J5880" t="s">
        <v>397</v>
      </c>
      <c r="K5880" t="s">
        <v>133</v>
      </c>
      <c r="L5880" t="s">
        <v>9985</v>
      </c>
      <c r="M5880" t="s">
        <v>9981</v>
      </c>
      <c r="P5880" s="31" t="str">
        <f t="shared" si="276"/>
        <v>Nusrat Homoeo Hall (  Dr. Md:Belal)</v>
      </c>
    </row>
    <row r="5881" spans="1:16" hidden="1">
      <c r="A5881" t="str">
        <f t="shared" si="274"/>
        <v>58-564</v>
      </c>
      <c r="B5881">
        <f t="shared" si="275"/>
        <v>58</v>
      </c>
      <c r="C5881">
        <v>564</v>
      </c>
      <c r="D5881" t="s">
        <v>17209</v>
      </c>
      <c r="E5881" t="s">
        <v>9758</v>
      </c>
      <c r="F5881">
        <v>10108</v>
      </c>
      <c r="G5881" t="s">
        <v>9759</v>
      </c>
      <c r="H5881">
        <v>1731354358</v>
      </c>
      <c r="I5881" t="s">
        <v>131</v>
      </c>
      <c r="J5881" t="s">
        <v>172</v>
      </c>
      <c r="K5881" t="s">
        <v>152</v>
      </c>
      <c r="L5881" t="s">
        <v>6179</v>
      </c>
      <c r="M5881" t="s">
        <v>6185</v>
      </c>
      <c r="P5881" s="31" t="str">
        <f t="shared" si="276"/>
        <v>Priya Homoeo Hall (Dr. Munnujan Priya)</v>
      </c>
    </row>
    <row r="5882" spans="1:16" hidden="1">
      <c r="A5882" t="str">
        <f t="shared" si="274"/>
        <v>59-564</v>
      </c>
      <c r="B5882">
        <f t="shared" si="275"/>
        <v>59</v>
      </c>
      <c r="C5882">
        <v>564</v>
      </c>
      <c r="D5882" t="s">
        <v>17209</v>
      </c>
      <c r="E5882" t="s">
        <v>5194</v>
      </c>
      <c r="F5882">
        <v>10358</v>
      </c>
      <c r="G5882" t="s">
        <v>10016</v>
      </c>
      <c r="H5882">
        <v>0</v>
      </c>
      <c r="I5882" t="s">
        <v>131</v>
      </c>
      <c r="J5882" t="s">
        <v>306</v>
      </c>
      <c r="K5882" t="s">
        <v>133</v>
      </c>
      <c r="L5882" t="s">
        <v>9293</v>
      </c>
      <c r="M5882" t="s">
        <v>10008</v>
      </c>
      <c r="P5882" s="31" t="str">
        <f t="shared" si="276"/>
        <v>Prottasa Homoeo Hall (Dr. Motilal)</v>
      </c>
    </row>
    <row r="5883" spans="1:16" hidden="1">
      <c r="A5883" t="str">
        <f t="shared" si="274"/>
        <v>60-564</v>
      </c>
      <c r="B5883">
        <f t="shared" si="275"/>
        <v>60</v>
      </c>
      <c r="C5883">
        <v>564</v>
      </c>
      <c r="D5883" t="s">
        <v>17209</v>
      </c>
      <c r="E5883" t="s">
        <v>10393</v>
      </c>
      <c r="F5883">
        <v>10565</v>
      </c>
      <c r="G5883" t="s">
        <v>511</v>
      </c>
      <c r="H5883">
        <v>1727565865</v>
      </c>
      <c r="I5883" t="s">
        <v>131</v>
      </c>
      <c r="J5883" t="s">
        <v>2596</v>
      </c>
      <c r="K5883" t="s">
        <v>152</v>
      </c>
      <c r="L5883" t="s">
        <v>10394</v>
      </c>
      <c r="M5883" t="s">
        <v>10395</v>
      </c>
      <c r="P5883" s="31" t="str">
        <f t="shared" si="276"/>
        <v>Rahman Homoeo Hall (Dr. Mepta Uddin  Kawser)</v>
      </c>
    </row>
    <row r="5884" spans="1:16" hidden="1">
      <c r="A5884" t="str">
        <f t="shared" si="274"/>
        <v>61-564</v>
      </c>
      <c r="B5884">
        <f t="shared" si="275"/>
        <v>61</v>
      </c>
      <c r="C5884">
        <v>564</v>
      </c>
      <c r="D5884" t="s">
        <v>17209</v>
      </c>
      <c r="E5884" t="s">
        <v>10009</v>
      </c>
      <c r="F5884">
        <v>10353</v>
      </c>
      <c r="G5884" t="s">
        <v>10010</v>
      </c>
      <c r="H5884">
        <v>1723263686</v>
      </c>
      <c r="I5884" t="s">
        <v>131</v>
      </c>
      <c r="J5884" t="s">
        <v>306</v>
      </c>
      <c r="K5884" t="s">
        <v>133</v>
      </c>
      <c r="L5884" t="s">
        <v>9293</v>
      </c>
      <c r="M5884" t="s">
        <v>10008</v>
      </c>
      <c r="P5884" s="31" t="str">
        <f t="shared" si="276"/>
        <v>Rokea Homoeo Hall (Dr. Md:Minhaz)</v>
      </c>
    </row>
    <row r="5885" spans="1:16" hidden="1">
      <c r="A5885" t="str">
        <f t="shared" si="274"/>
        <v>62-564</v>
      </c>
      <c r="B5885">
        <f t="shared" si="275"/>
        <v>62</v>
      </c>
      <c r="C5885">
        <v>564</v>
      </c>
      <c r="D5885" t="s">
        <v>17209</v>
      </c>
      <c r="E5885" t="s">
        <v>8983</v>
      </c>
      <c r="F5885">
        <v>9081</v>
      </c>
      <c r="G5885" t="s">
        <v>8984</v>
      </c>
      <c r="H5885">
        <v>1683245542</v>
      </c>
      <c r="I5885" t="s">
        <v>1311</v>
      </c>
      <c r="J5885" t="s">
        <v>230</v>
      </c>
      <c r="K5885" t="s">
        <v>152</v>
      </c>
      <c r="L5885" t="s">
        <v>8950</v>
      </c>
      <c r="M5885" t="s">
        <v>8950</v>
      </c>
      <c r="P5885" s="31" t="str">
        <f t="shared" si="276"/>
        <v>Ronoda Homoeo Hall (Dr. Katrka Kanti)</v>
      </c>
    </row>
    <row r="5886" spans="1:16" hidden="1">
      <c r="A5886" t="str">
        <f t="shared" si="274"/>
        <v>63-564</v>
      </c>
      <c r="B5886">
        <f t="shared" si="275"/>
        <v>63</v>
      </c>
      <c r="C5886">
        <v>564</v>
      </c>
      <c r="D5886" t="s">
        <v>17209</v>
      </c>
      <c r="E5886" t="s">
        <v>9960</v>
      </c>
      <c r="F5886">
        <v>10331</v>
      </c>
      <c r="G5886" t="s">
        <v>9961</v>
      </c>
      <c r="H5886">
        <v>0</v>
      </c>
      <c r="I5886">
        <v>0</v>
      </c>
      <c r="J5886" t="s">
        <v>132</v>
      </c>
      <c r="K5886" t="s">
        <v>133</v>
      </c>
      <c r="L5886" t="s">
        <v>9293</v>
      </c>
      <c r="M5886" t="s">
        <v>9294</v>
      </c>
      <c r="P5886" s="31" t="str">
        <f t="shared" si="276"/>
        <v>Rupokar Homoeo Hall (Dr. Md:Suruj)</v>
      </c>
    </row>
    <row r="5887" spans="1:16" hidden="1">
      <c r="A5887" t="str">
        <f t="shared" si="274"/>
        <v>64-564</v>
      </c>
      <c r="B5887">
        <f t="shared" si="275"/>
        <v>64</v>
      </c>
      <c r="C5887">
        <v>564</v>
      </c>
      <c r="D5887" t="s">
        <v>17209</v>
      </c>
      <c r="E5887" t="s">
        <v>10518</v>
      </c>
      <c r="F5887">
        <v>10637</v>
      </c>
      <c r="G5887" t="s">
        <v>3818</v>
      </c>
      <c r="H5887">
        <v>1721170695</v>
      </c>
      <c r="I5887" t="s">
        <v>131</v>
      </c>
      <c r="J5887" t="s">
        <v>2596</v>
      </c>
      <c r="K5887" t="s">
        <v>152</v>
      </c>
      <c r="L5887" t="s">
        <v>10394</v>
      </c>
      <c r="M5887" t="s">
        <v>10394</v>
      </c>
      <c r="P5887" s="31" t="str">
        <f t="shared" si="276"/>
        <v>S.K Homoeo Hall (Dr..Showrab Hossen)</v>
      </c>
    </row>
    <row r="5888" spans="1:16" hidden="1">
      <c r="A5888" t="str">
        <f t="shared" si="274"/>
        <v>65-564</v>
      </c>
      <c r="B5888">
        <f t="shared" si="275"/>
        <v>65</v>
      </c>
      <c r="C5888">
        <v>564</v>
      </c>
      <c r="D5888" t="s">
        <v>17209</v>
      </c>
      <c r="E5888" t="s">
        <v>10537</v>
      </c>
      <c r="F5888">
        <v>10649</v>
      </c>
      <c r="G5888" t="s">
        <v>10538</v>
      </c>
      <c r="H5888">
        <v>1729668244</v>
      </c>
      <c r="I5888" t="s">
        <v>131</v>
      </c>
      <c r="J5888" t="s">
        <v>2596</v>
      </c>
      <c r="K5888" t="s">
        <v>152</v>
      </c>
      <c r="L5888" t="s">
        <v>10394</v>
      </c>
      <c r="M5888" t="s">
        <v>10394</v>
      </c>
      <c r="P5888" s="31" t="str">
        <f t="shared" si="276"/>
        <v>Sabiya Medical (Dr..Abutaher)</v>
      </c>
    </row>
    <row r="5889" spans="1:16" hidden="1">
      <c r="A5889" t="str">
        <f t="shared" si="274"/>
        <v>66-564</v>
      </c>
      <c r="B5889">
        <f t="shared" si="275"/>
        <v>66</v>
      </c>
      <c r="C5889">
        <v>564</v>
      </c>
      <c r="D5889" t="s">
        <v>17209</v>
      </c>
      <c r="E5889" t="s">
        <v>8974</v>
      </c>
      <c r="F5889">
        <v>9072</v>
      </c>
      <c r="G5889" t="s">
        <v>8975</v>
      </c>
      <c r="H5889">
        <v>1735707275</v>
      </c>
      <c r="I5889" t="s">
        <v>1311</v>
      </c>
      <c r="J5889" t="s">
        <v>230</v>
      </c>
      <c r="K5889" t="s">
        <v>133</v>
      </c>
      <c r="L5889" t="s">
        <v>8950</v>
      </c>
      <c r="M5889" t="s">
        <v>8950</v>
      </c>
      <c r="P5889" s="31" t="str">
        <f t="shared" si="276"/>
        <v>Safie Homoeo Hall (Dr. Md. Bashir Ullah)</v>
      </c>
    </row>
    <row r="5890" spans="1:16" hidden="1">
      <c r="A5890" t="str">
        <f t="shared" ref="A5890:A5953" si="277">B5890&amp;"-"&amp;C5890</f>
        <v>67-564</v>
      </c>
      <c r="B5890">
        <f t="shared" ref="B5890:B5953" si="278">IF(C5890=C5889,B5889+1,1)</f>
        <v>67</v>
      </c>
      <c r="C5890">
        <v>564</v>
      </c>
      <c r="D5890" t="s">
        <v>17209</v>
      </c>
      <c r="E5890" t="s">
        <v>8993</v>
      </c>
      <c r="F5890">
        <v>9087</v>
      </c>
      <c r="G5890" t="s">
        <v>8994</v>
      </c>
      <c r="H5890">
        <v>1721778583</v>
      </c>
      <c r="I5890" t="s">
        <v>1311</v>
      </c>
      <c r="J5890" t="s">
        <v>274</v>
      </c>
      <c r="K5890" t="s">
        <v>152</v>
      </c>
      <c r="L5890" t="s">
        <v>8986</v>
      </c>
      <c r="M5890" t="s">
        <v>8986</v>
      </c>
      <c r="P5890" s="31" t="str">
        <f t="shared" ref="P5890:P5953" si="279">PROPER(G5890&amp;" ("&amp;E5890&amp;")")</f>
        <v>Safnel Homoeo Hall (Dr. Shipra Karmakar)</v>
      </c>
    </row>
    <row r="5891" spans="1:16" hidden="1">
      <c r="A5891" t="str">
        <f t="shared" si="277"/>
        <v>68-564</v>
      </c>
      <c r="B5891">
        <f t="shared" si="278"/>
        <v>68</v>
      </c>
      <c r="C5891">
        <v>564</v>
      </c>
      <c r="D5891" t="s">
        <v>17209</v>
      </c>
      <c r="E5891" t="s">
        <v>10735</v>
      </c>
      <c r="F5891">
        <v>10750</v>
      </c>
      <c r="G5891" t="s">
        <v>10736</v>
      </c>
      <c r="H5891">
        <v>1721502831</v>
      </c>
      <c r="I5891" t="s">
        <v>131</v>
      </c>
      <c r="J5891" t="s">
        <v>2596</v>
      </c>
      <c r="K5891" t="s">
        <v>133</v>
      </c>
      <c r="L5891" t="s">
        <v>10394</v>
      </c>
      <c r="M5891" t="s">
        <v>10737</v>
      </c>
      <c r="P5891" s="31" t="str">
        <f t="shared" si="279"/>
        <v>Saharaja Pharmacy (Dr.Jahangir  Hossen)</v>
      </c>
    </row>
    <row r="5892" spans="1:16" hidden="1">
      <c r="A5892" t="str">
        <f t="shared" si="277"/>
        <v>69-564</v>
      </c>
      <c r="B5892">
        <f t="shared" si="278"/>
        <v>69</v>
      </c>
      <c r="C5892">
        <v>564</v>
      </c>
      <c r="D5892" t="s">
        <v>17209</v>
      </c>
      <c r="E5892" t="s">
        <v>9976</v>
      </c>
      <c r="F5892">
        <v>10338</v>
      </c>
      <c r="G5892" t="s">
        <v>9977</v>
      </c>
      <c r="H5892">
        <v>1984987553</v>
      </c>
      <c r="I5892">
        <v>0</v>
      </c>
      <c r="J5892" t="s">
        <v>172</v>
      </c>
      <c r="K5892" t="s">
        <v>133</v>
      </c>
      <c r="L5892" t="s">
        <v>9293</v>
      </c>
      <c r="M5892" t="s">
        <v>9975</v>
      </c>
      <c r="P5892" s="31" t="str">
        <f t="shared" si="279"/>
        <v>Samsuddin Homoeohall (Dr. Samsuddin)</v>
      </c>
    </row>
    <row r="5893" spans="1:16" hidden="1">
      <c r="A5893" t="str">
        <f t="shared" si="277"/>
        <v>70-564</v>
      </c>
      <c r="B5893">
        <f t="shared" si="278"/>
        <v>70</v>
      </c>
      <c r="C5893">
        <v>564</v>
      </c>
      <c r="D5893" t="s">
        <v>17209</v>
      </c>
      <c r="E5893" t="s">
        <v>10011</v>
      </c>
      <c r="F5893">
        <v>10354</v>
      </c>
      <c r="G5893" t="s">
        <v>10012</v>
      </c>
      <c r="H5893">
        <v>1823962742</v>
      </c>
      <c r="I5893" t="s">
        <v>131</v>
      </c>
      <c r="J5893" t="s">
        <v>306</v>
      </c>
      <c r="K5893" t="s">
        <v>133</v>
      </c>
      <c r="L5893" t="s">
        <v>9293</v>
      </c>
      <c r="M5893" t="s">
        <v>10008</v>
      </c>
      <c r="P5893" s="31" t="str">
        <f t="shared" si="279"/>
        <v>Sasthoseba Homoeo Hall (Dr. Md:Samim)</v>
      </c>
    </row>
    <row r="5894" spans="1:16" hidden="1">
      <c r="A5894" t="str">
        <f t="shared" si="277"/>
        <v>71-564</v>
      </c>
      <c r="B5894">
        <f t="shared" si="278"/>
        <v>71</v>
      </c>
      <c r="C5894">
        <v>564</v>
      </c>
      <c r="D5894" t="s">
        <v>17209</v>
      </c>
      <c r="E5894" t="s">
        <v>11303</v>
      </c>
      <c r="F5894">
        <v>10979</v>
      </c>
      <c r="G5894" t="s">
        <v>11304</v>
      </c>
      <c r="H5894">
        <v>1732517720</v>
      </c>
      <c r="I5894" t="s">
        <v>131</v>
      </c>
      <c r="J5894" t="s">
        <v>274</v>
      </c>
      <c r="K5894" t="s">
        <v>138</v>
      </c>
      <c r="L5894" t="s">
        <v>9788</v>
      </c>
      <c r="M5894" t="s">
        <v>9788</v>
      </c>
      <c r="P5894" s="31" t="str">
        <f t="shared" si="279"/>
        <v>Sawdagor Homoeo Hall (Dr.Mamun)</v>
      </c>
    </row>
    <row r="5895" spans="1:16" hidden="1">
      <c r="A5895" t="str">
        <f t="shared" si="277"/>
        <v>72-564</v>
      </c>
      <c r="B5895">
        <f t="shared" si="278"/>
        <v>72</v>
      </c>
      <c r="C5895">
        <v>564</v>
      </c>
      <c r="D5895" t="s">
        <v>17209</v>
      </c>
      <c r="E5895" t="s">
        <v>8972</v>
      </c>
      <c r="F5895">
        <v>9071</v>
      </c>
      <c r="G5895" t="s">
        <v>8973</v>
      </c>
      <c r="H5895">
        <v>1718138460</v>
      </c>
      <c r="I5895" t="s">
        <v>1311</v>
      </c>
      <c r="J5895" t="s">
        <v>230</v>
      </c>
      <c r="K5895" t="s">
        <v>138</v>
      </c>
      <c r="L5895" t="s">
        <v>8950</v>
      </c>
      <c r="M5895" t="s">
        <v>8950</v>
      </c>
      <c r="P5895" s="31" t="str">
        <f t="shared" si="279"/>
        <v>Seba Homoeo Hall-1 (Dr. Md. Fruk Hossain)</v>
      </c>
    </row>
    <row r="5896" spans="1:16" hidden="1">
      <c r="A5896" t="str">
        <f t="shared" si="277"/>
        <v>73-564</v>
      </c>
      <c r="B5896">
        <f t="shared" si="278"/>
        <v>73</v>
      </c>
      <c r="C5896">
        <v>564</v>
      </c>
      <c r="D5896" t="s">
        <v>17209</v>
      </c>
      <c r="E5896" t="s">
        <v>8962</v>
      </c>
      <c r="F5896">
        <v>9064</v>
      </c>
      <c r="G5896" t="s">
        <v>8757</v>
      </c>
      <c r="H5896" t="s">
        <v>8963</v>
      </c>
      <c r="I5896" t="s">
        <v>8955</v>
      </c>
      <c r="J5896" t="s">
        <v>397</v>
      </c>
      <c r="K5896" t="s">
        <v>138</v>
      </c>
      <c r="L5896" t="s">
        <v>8956</v>
      </c>
      <c r="M5896" t="s">
        <v>8964</v>
      </c>
      <c r="P5896" s="31" t="str">
        <f t="shared" si="279"/>
        <v>Seba Homoeo Hall-2 (Dr. B.M.Mahim)</v>
      </c>
    </row>
    <row r="5897" spans="1:16" hidden="1">
      <c r="A5897" t="str">
        <f t="shared" si="277"/>
        <v>74-564</v>
      </c>
      <c r="B5897">
        <f t="shared" si="278"/>
        <v>74</v>
      </c>
      <c r="C5897">
        <v>564</v>
      </c>
      <c r="D5897" t="s">
        <v>17209</v>
      </c>
      <c r="E5897" t="s">
        <v>9991</v>
      </c>
      <c r="F5897">
        <v>10344</v>
      </c>
      <c r="G5897" t="s">
        <v>9992</v>
      </c>
      <c r="H5897">
        <v>1736306250</v>
      </c>
      <c r="I5897" t="s">
        <v>131</v>
      </c>
      <c r="J5897" t="s">
        <v>230</v>
      </c>
      <c r="K5897" t="s">
        <v>138</v>
      </c>
      <c r="L5897" t="s">
        <v>9293</v>
      </c>
      <c r="M5897" t="s">
        <v>9993</v>
      </c>
      <c r="P5897" s="31" t="str">
        <f t="shared" si="279"/>
        <v>Shamiya Homoeo Hall (Dr. Md: Rahman)</v>
      </c>
    </row>
    <row r="5898" spans="1:16" hidden="1">
      <c r="A5898" t="str">
        <f t="shared" si="277"/>
        <v>75-564</v>
      </c>
      <c r="B5898">
        <f t="shared" si="278"/>
        <v>75</v>
      </c>
      <c r="C5898">
        <v>564</v>
      </c>
      <c r="D5898" t="s">
        <v>17209</v>
      </c>
      <c r="E5898" t="s">
        <v>10519</v>
      </c>
      <c r="F5898">
        <v>10638</v>
      </c>
      <c r="G5898" t="s">
        <v>10520</v>
      </c>
      <c r="H5898">
        <v>1733116213</v>
      </c>
      <c r="I5898" t="s">
        <v>131</v>
      </c>
      <c r="J5898" t="s">
        <v>2596</v>
      </c>
      <c r="K5898" t="s">
        <v>152</v>
      </c>
      <c r="L5898" t="s">
        <v>10394</v>
      </c>
      <c r="M5898" t="s">
        <v>10394</v>
      </c>
      <c r="P5898" s="31" t="str">
        <f t="shared" si="279"/>
        <v>Shanti Pharmacy (Dr..Horidash)</v>
      </c>
    </row>
    <row r="5899" spans="1:16" hidden="1">
      <c r="A5899" t="str">
        <f t="shared" si="277"/>
        <v>76-564</v>
      </c>
      <c r="B5899">
        <f t="shared" si="278"/>
        <v>76</v>
      </c>
      <c r="C5899">
        <v>564</v>
      </c>
      <c r="D5899" t="s">
        <v>17209</v>
      </c>
      <c r="E5899" t="s">
        <v>9000</v>
      </c>
      <c r="F5899">
        <v>9092</v>
      </c>
      <c r="G5899" t="s">
        <v>9001</v>
      </c>
      <c r="H5899">
        <v>1732517720</v>
      </c>
      <c r="I5899" t="s">
        <v>1311</v>
      </c>
      <c r="J5899" t="s">
        <v>274</v>
      </c>
      <c r="K5899" t="s">
        <v>133</v>
      </c>
      <c r="L5899" t="s">
        <v>8986</v>
      </c>
      <c r="M5899" t="s">
        <v>8999</v>
      </c>
      <c r="P5899" s="31" t="str">
        <f t="shared" si="279"/>
        <v>Shawdagar Homoeo Hall (Dr. Md. Jamal)</v>
      </c>
    </row>
    <row r="5900" spans="1:16" hidden="1">
      <c r="A5900" t="str">
        <f t="shared" si="277"/>
        <v>77-564</v>
      </c>
      <c r="B5900">
        <f t="shared" si="278"/>
        <v>77</v>
      </c>
      <c r="C5900">
        <v>564</v>
      </c>
      <c r="D5900" t="s">
        <v>17209</v>
      </c>
      <c r="E5900" t="s">
        <v>8995</v>
      </c>
      <c r="F5900">
        <v>9089</v>
      </c>
      <c r="G5900" t="s">
        <v>8996</v>
      </c>
      <c r="H5900">
        <v>1726923903</v>
      </c>
      <c r="I5900" t="s">
        <v>1311</v>
      </c>
      <c r="J5900" t="s">
        <v>274</v>
      </c>
      <c r="K5900" t="s">
        <v>138</v>
      </c>
      <c r="L5900" t="s">
        <v>8986</v>
      </c>
      <c r="M5900" t="s">
        <v>8986</v>
      </c>
      <c r="P5900" s="31" t="str">
        <f t="shared" si="279"/>
        <v>Shaymali Homoeo Hall (Dr. Aran Kumar Pal)</v>
      </c>
    </row>
    <row r="5901" spans="1:16" hidden="1">
      <c r="A5901" t="str">
        <f t="shared" si="277"/>
        <v>78-564</v>
      </c>
      <c r="B5901">
        <f t="shared" si="278"/>
        <v>78</v>
      </c>
      <c r="C5901">
        <v>564</v>
      </c>
      <c r="D5901" t="s">
        <v>17209</v>
      </c>
      <c r="E5901" t="s">
        <v>8987</v>
      </c>
      <c r="F5901">
        <v>9083</v>
      </c>
      <c r="G5901" t="s">
        <v>8988</v>
      </c>
      <c r="H5901">
        <v>1710941325</v>
      </c>
      <c r="I5901" t="s">
        <v>1311</v>
      </c>
      <c r="J5901" t="s">
        <v>274</v>
      </c>
      <c r="K5901" t="s">
        <v>138</v>
      </c>
      <c r="L5901" t="s">
        <v>8986</v>
      </c>
      <c r="M5901" t="s">
        <v>8986</v>
      </c>
      <c r="P5901" s="31" t="str">
        <f t="shared" si="279"/>
        <v>Shosti Homoeo Hall (Dr. Dilip Vaktho)</v>
      </c>
    </row>
    <row r="5902" spans="1:16" hidden="1">
      <c r="A5902" t="str">
        <f t="shared" si="277"/>
        <v>79-564</v>
      </c>
      <c r="B5902">
        <f t="shared" si="278"/>
        <v>79</v>
      </c>
      <c r="C5902">
        <v>564</v>
      </c>
      <c r="D5902" t="s">
        <v>17209</v>
      </c>
      <c r="E5902" t="s">
        <v>8978</v>
      </c>
      <c r="F5902">
        <v>9076</v>
      </c>
      <c r="G5902" t="s">
        <v>8979</v>
      </c>
      <c r="H5902">
        <v>1712473378</v>
      </c>
      <c r="I5902" t="s">
        <v>1311</v>
      </c>
      <c r="J5902" t="s">
        <v>230</v>
      </c>
      <c r="K5902" t="s">
        <v>152</v>
      </c>
      <c r="L5902" t="s">
        <v>8950</v>
      </c>
      <c r="M5902" t="s">
        <v>8950</v>
      </c>
      <c r="P5902" s="31" t="str">
        <f t="shared" si="279"/>
        <v>Sodesh Homoeo Hall (Dr. M.A.Mannana)</v>
      </c>
    </row>
    <row r="5903" spans="1:16" hidden="1">
      <c r="A5903" t="str">
        <f t="shared" si="277"/>
        <v>80-564</v>
      </c>
      <c r="B5903">
        <f t="shared" si="278"/>
        <v>80</v>
      </c>
      <c r="C5903">
        <v>564</v>
      </c>
      <c r="D5903" t="s">
        <v>17209</v>
      </c>
      <c r="E5903" t="s">
        <v>10527</v>
      </c>
      <c r="F5903">
        <v>10642</v>
      </c>
      <c r="G5903" t="s">
        <v>6886</v>
      </c>
      <c r="H5903">
        <v>1732067276</v>
      </c>
      <c r="I5903" t="s">
        <v>131</v>
      </c>
      <c r="J5903" t="s">
        <v>2537</v>
      </c>
      <c r="K5903" t="s">
        <v>152</v>
      </c>
      <c r="L5903" t="s">
        <v>10394</v>
      </c>
      <c r="M5903" t="s">
        <v>10394</v>
      </c>
      <c r="P5903" s="31" t="str">
        <f t="shared" si="279"/>
        <v>Sojib Homoeo Hall (Dr..Afcher Master)</v>
      </c>
    </row>
    <row r="5904" spans="1:16" hidden="1">
      <c r="A5904" t="str">
        <f t="shared" si="277"/>
        <v>81-564</v>
      </c>
      <c r="B5904">
        <f t="shared" si="278"/>
        <v>81</v>
      </c>
      <c r="C5904">
        <v>564</v>
      </c>
      <c r="D5904" t="s">
        <v>17209</v>
      </c>
      <c r="E5904" t="s">
        <v>9978</v>
      </c>
      <c r="F5904">
        <v>10339</v>
      </c>
      <c r="G5904" t="s">
        <v>9979</v>
      </c>
      <c r="H5904">
        <v>0</v>
      </c>
      <c r="I5904" t="s">
        <v>131</v>
      </c>
      <c r="J5904" t="s">
        <v>397</v>
      </c>
      <c r="K5904" t="s">
        <v>133</v>
      </c>
      <c r="L5904" t="s">
        <v>9980</v>
      </c>
      <c r="M5904" t="s">
        <v>9981</v>
      </c>
      <c r="P5904" s="31" t="str">
        <f t="shared" si="279"/>
        <v>Songbidhan Homoeo Hall (Dr. Md:Rahman)</v>
      </c>
    </row>
    <row r="5905" spans="1:16" hidden="1">
      <c r="A5905" t="str">
        <f t="shared" si="277"/>
        <v>82-564</v>
      </c>
      <c r="B5905">
        <f t="shared" si="278"/>
        <v>82</v>
      </c>
      <c r="C5905">
        <v>564</v>
      </c>
      <c r="D5905" t="s">
        <v>17209</v>
      </c>
      <c r="E5905" t="s">
        <v>9966</v>
      </c>
      <c r="F5905">
        <v>10334</v>
      </c>
      <c r="G5905" t="s">
        <v>9967</v>
      </c>
      <c r="H5905">
        <v>1784303430</v>
      </c>
      <c r="I5905">
        <v>0</v>
      </c>
      <c r="J5905" t="s">
        <v>172</v>
      </c>
      <c r="K5905" t="s">
        <v>152</v>
      </c>
      <c r="L5905" t="s">
        <v>9293</v>
      </c>
      <c r="M5905" t="s">
        <v>9968</v>
      </c>
      <c r="P5905" s="31" t="str">
        <f t="shared" si="279"/>
        <v>Suvo Homoeo Hall (Dr. Bhobotas)</v>
      </c>
    </row>
    <row r="5906" spans="1:16" hidden="1">
      <c r="A5906" t="str">
        <f t="shared" si="277"/>
        <v>83-564</v>
      </c>
      <c r="B5906">
        <f t="shared" si="278"/>
        <v>83</v>
      </c>
      <c r="C5906">
        <v>564</v>
      </c>
      <c r="D5906" t="s">
        <v>17209</v>
      </c>
      <c r="E5906" t="s">
        <v>10523</v>
      </c>
      <c r="F5906">
        <v>10640</v>
      </c>
      <c r="G5906" t="s">
        <v>10524</v>
      </c>
      <c r="H5906">
        <v>1749346034</v>
      </c>
      <c r="I5906" t="s">
        <v>131</v>
      </c>
      <c r="J5906" t="s">
        <v>2537</v>
      </c>
      <c r="K5906" t="s">
        <v>133</v>
      </c>
      <c r="L5906" t="s">
        <v>10394</v>
      </c>
      <c r="M5906" t="s">
        <v>10394</v>
      </c>
      <c r="P5906" s="31" t="str">
        <f t="shared" si="279"/>
        <v>Tahamina Homoeo Hall (Dr..Marup.Hossen)</v>
      </c>
    </row>
    <row r="5907" spans="1:16" hidden="1">
      <c r="A5907" t="str">
        <f t="shared" si="277"/>
        <v>84-564</v>
      </c>
      <c r="B5907">
        <f t="shared" si="278"/>
        <v>84</v>
      </c>
      <c r="C5907">
        <v>564</v>
      </c>
      <c r="D5907" t="s">
        <v>17209</v>
      </c>
      <c r="E5907" t="s">
        <v>14518</v>
      </c>
      <c r="F5907">
        <v>12522</v>
      </c>
      <c r="G5907" t="s">
        <v>14519</v>
      </c>
      <c r="H5907">
        <v>1721268233</v>
      </c>
      <c r="I5907" t="s">
        <v>131</v>
      </c>
      <c r="J5907" t="s">
        <v>230</v>
      </c>
      <c r="K5907" t="s">
        <v>152</v>
      </c>
      <c r="L5907" t="s">
        <v>10394</v>
      </c>
      <c r="M5907" t="s">
        <v>14517</v>
      </c>
      <c r="P5907" s="31" t="str">
        <f t="shared" si="279"/>
        <v>Tahia Pharmacy  (Dr.Abdur Rof)</v>
      </c>
    </row>
    <row r="5908" spans="1:16" hidden="1">
      <c r="A5908" t="str">
        <f t="shared" si="277"/>
        <v>85-564</v>
      </c>
      <c r="B5908">
        <f t="shared" si="278"/>
        <v>85</v>
      </c>
      <c r="C5908">
        <v>564</v>
      </c>
      <c r="D5908" t="s">
        <v>17209</v>
      </c>
      <c r="E5908" t="s">
        <v>9997</v>
      </c>
      <c r="F5908">
        <v>10347</v>
      </c>
      <c r="G5908" t="s">
        <v>9998</v>
      </c>
      <c r="H5908">
        <v>1713737468</v>
      </c>
      <c r="I5908" t="s">
        <v>253</v>
      </c>
      <c r="J5908" t="s">
        <v>230</v>
      </c>
      <c r="K5908" t="s">
        <v>152</v>
      </c>
      <c r="L5908" t="s">
        <v>9293</v>
      </c>
      <c r="M5908" t="s">
        <v>9993</v>
      </c>
      <c r="P5908" s="31" t="str">
        <f t="shared" si="279"/>
        <v>Yuboraj Homoeo Hall (  Dr. Md:Mokbul)</v>
      </c>
    </row>
    <row r="5909" spans="1:16" hidden="1">
      <c r="A5909" t="str">
        <f t="shared" si="277"/>
        <v>1-565</v>
      </c>
      <c r="B5909">
        <f t="shared" si="278"/>
        <v>1</v>
      </c>
      <c r="C5909">
        <v>565</v>
      </c>
      <c r="D5909" t="s">
        <v>17165</v>
      </c>
      <c r="E5909" t="s">
        <v>17200</v>
      </c>
      <c r="F5909">
        <v>6802</v>
      </c>
      <c r="G5909" t="s">
        <v>14180</v>
      </c>
      <c r="H5909">
        <v>1916494500</v>
      </c>
      <c r="I5909" t="s">
        <v>131</v>
      </c>
      <c r="J5909" t="s">
        <v>306</v>
      </c>
      <c r="K5909" t="s">
        <v>152</v>
      </c>
      <c r="L5909" t="s">
        <v>5427</v>
      </c>
      <c r="M5909" t="s">
        <v>5428</v>
      </c>
      <c r="P5909" s="31" t="str">
        <f t="shared" si="279"/>
        <v>Ahsan Homoeo Hall (Md. Abul Basar)</v>
      </c>
    </row>
    <row r="5910" spans="1:16" hidden="1">
      <c r="A5910" t="str">
        <f t="shared" si="277"/>
        <v>2-565</v>
      </c>
      <c r="B5910">
        <f t="shared" si="278"/>
        <v>2</v>
      </c>
      <c r="C5910">
        <v>565</v>
      </c>
      <c r="D5910" t="s">
        <v>17165</v>
      </c>
      <c r="E5910" t="s">
        <v>2308</v>
      </c>
      <c r="F5910">
        <v>4914</v>
      </c>
      <c r="G5910" t="s">
        <v>2309</v>
      </c>
      <c r="H5910">
        <v>1724098703</v>
      </c>
      <c r="I5910" t="s">
        <v>2104</v>
      </c>
      <c r="J5910" t="s">
        <v>306</v>
      </c>
      <c r="K5910" t="s">
        <v>133</v>
      </c>
      <c r="L5910" t="s">
        <v>2220</v>
      </c>
      <c r="M5910" t="s">
        <v>2310</v>
      </c>
      <c r="P5910" s="31" t="str">
        <f t="shared" si="279"/>
        <v>Firoja Homoeo Hall (Dr. Anowar Hossain)</v>
      </c>
    </row>
    <row r="5911" spans="1:16" hidden="1">
      <c r="A5911" t="str">
        <f t="shared" si="277"/>
        <v>3-565</v>
      </c>
      <c r="B5911">
        <f t="shared" si="278"/>
        <v>3</v>
      </c>
      <c r="C5911">
        <v>565</v>
      </c>
      <c r="D5911" t="s">
        <v>17165</v>
      </c>
      <c r="E5911" t="s">
        <v>5608</v>
      </c>
      <c r="F5911">
        <v>14980</v>
      </c>
      <c r="G5911" t="s">
        <v>5609</v>
      </c>
      <c r="H5911">
        <v>1952741990</v>
      </c>
      <c r="I5911" t="s">
        <v>2104</v>
      </c>
      <c r="J5911" t="s">
        <v>132</v>
      </c>
      <c r="K5911" t="s">
        <v>152</v>
      </c>
      <c r="L5911" t="s">
        <v>5607</v>
      </c>
      <c r="M5911" t="s">
        <v>5607</v>
      </c>
      <c r="P5911" s="31" t="str">
        <f t="shared" si="279"/>
        <v>Ma Homeo Hall (Dr. Anil)</v>
      </c>
    </row>
    <row r="5912" spans="1:16" hidden="1">
      <c r="A5912" t="str">
        <f t="shared" si="277"/>
        <v>4-565</v>
      </c>
      <c r="B5912">
        <f t="shared" si="278"/>
        <v>4</v>
      </c>
      <c r="C5912">
        <v>565</v>
      </c>
      <c r="D5912" t="s">
        <v>17165</v>
      </c>
      <c r="E5912" t="s">
        <v>2103</v>
      </c>
      <c r="F5912">
        <v>13781</v>
      </c>
      <c r="G5912" t="s">
        <v>1065</v>
      </c>
      <c r="H5912">
        <v>1712530716</v>
      </c>
      <c r="I5912" t="s">
        <v>1311</v>
      </c>
      <c r="J5912" t="s">
        <v>9009</v>
      </c>
      <c r="K5912" t="s">
        <v>138</v>
      </c>
      <c r="L5912" t="s">
        <v>2105</v>
      </c>
      <c r="M5912" t="s">
        <v>19106</v>
      </c>
      <c r="P5912" s="31" t="str">
        <f t="shared" si="279"/>
        <v>Mamun Homoeo Hall (Dr. Mamun Rashid)</v>
      </c>
    </row>
    <row r="5913" spans="1:16" hidden="1">
      <c r="A5913" t="str">
        <f t="shared" si="277"/>
        <v>5-565</v>
      </c>
      <c r="B5913">
        <f t="shared" si="278"/>
        <v>5</v>
      </c>
      <c r="C5913">
        <v>565</v>
      </c>
      <c r="D5913" t="s">
        <v>17165</v>
      </c>
      <c r="E5913" t="s">
        <v>2238</v>
      </c>
      <c r="F5913">
        <v>13774</v>
      </c>
      <c r="G5913" t="s">
        <v>2239</v>
      </c>
      <c r="H5913">
        <v>1711261477</v>
      </c>
      <c r="I5913" t="s">
        <v>1311</v>
      </c>
      <c r="J5913" t="s">
        <v>230</v>
      </c>
      <c r="K5913" t="s">
        <v>138</v>
      </c>
      <c r="L5913" t="s">
        <v>2220</v>
      </c>
      <c r="M5913" t="s">
        <v>2240</v>
      </c>
      <c r="P5913" s="31" t="str">
        <f t="shared" si="279"/>
        <v>Mir Homoeo Hall (Dr. Ripon)</v>
      </c>
    </row>
    <row r="5914" spans="1:16" hidden="1">
      <c r="A5914" t="str">
        <f t="shared" si="277"/>
        <v>6-565</v>
      </c>
      <c r="B5914">
        <f t="shared" si="278"/>
        <v>6</v>
      </c>
      <c r="C5914">
        <v>565</v>
      </c>
      <c r="D5914" t="s">
        <v>17165</v>
      </c>
      <c r="E5914" t="s">
        <v>691</v>
      </c>
      <c r="F5914">
        <v>13776</v>
      </c>
      <c r="G5914" t="s">
        <v>5657</v>
      </c>
      <c r="H5914">
        <v>1728476922</v>
      </c>
      <c r="I5914" t="s">
        <v>1311</v>
      </c>
      <c r="J5914" t="s">
        <v>10889</v>
      </c>
      <c r="K5914" t="s">
        <v>138</v>
      </c>
      <c r="L5914" t="s">
        <v>5646</v>
      </c>
      <c r="M5914" t="s">
        <v>5656</v>
      </c>
      <c r="P5914" s="31" t="str">
        <f t="shared" si="279"/>
        <v>Mizan Homeo Hall (Dr. Mizan)</v>
      </c>
    </row>
    <row r="5915" spans="1:16" hidden="1">
      <c r="A5915" t="str">
        <f t="shared" si="277"/>
        <v>7-565</v>
      </c>
      <c r="B5915">
        <f t="shared" si="278"/>
        <v>7</v>
      </c>
      <c r="C5915">
        <v>565</v>
      </c>
      <c r="D5915" t="s">
        <v>17165</v>
      </c>
      <c r="E5915" t="s">
        <v>2606</v>
      </c>
      <c r="F5915">
        <v>15015</v>
      </c>
      <c r="G5915" t="s">
        <v>1445</v>
      </c>
      <c r="H5915">
        <v>1919706128</v>
      </c>
      <c r="I5915" t="s">
        <v>2104</v>
      </c>
      <c r="J5915" t="s">
        <v>397</v>
      </c>
      <c r="K5915" t="s">
        <v>152</v>
      </c>
      <c r="L5915" t="s">
        <v>2212</v>
      </c>
      <c r="M5915" t="s">
        <v>1237</v>
      </c>
      <c r="P5915" s="31" t="str">
        <f t="shared" si="279"/>
        <v>Sarker Homoeo Hall (Dr. Nasir)</v>
      </c>
    </row>
    <row r="5916" spans="1:16" hidden="1">
      <c r="A5916" t="str">
        <f t="shared" si="277"/>
        <v>8-565</v>
      </c>
      <c r="B5916">
        <f t="shared" si="278"/>
        <v>8</v>
      </c>
      <c r="C5916">
        <v>565</v>
      </c>
      <c r="D5916" t="s">
        <v>17165</v>
      </c>
      <c r="E5916" t="s">
        <v>5606</v>
      </c>
      <c r="F5916">
        <v>14981</v>
      </c>
      <c r="G5916" t="s">
        <v>196</v>
      </c>
      <c r="H5916">
        <v>1711474207</v>
      </c>
      <c r="I5916" t="s">
        <v>2104</v>
      </c>
      <c r="J5916" t="s">
        <v>132</v>
      </c>
      <c r="K5916" t="s">
        <v>152</v>
      </c>
      <c r="L5916" t="s">
        <v>5607</v>
      </c>
      <c r="M5916" t="s">
        <v>5607</v>
      </c>
      <c r="P5916" s="31" t="str">
        <f t="shared" si="279"/>
        <v>Seba Homoeo Hall (Dr. Altaf)</v>
      </c>
    </row>
    <row r="5917" spans="1:16" hidden="1">
      <c r="A5917" t="str">
        <f t="shared" si="277"/>
        <v>9-565</v>
      </c>
      <c r="B5917">
        <f t="shared" si="278"/>
        <v>9</v>
      </c>
      <c r="C5917">
        <v>565</v>
      </c>
      <c r="D5917" t="s">
        <v>17165</v>
      </c>
      <c r="E5917" t="s">
        <v>17197</v>
      </c>
      <c r="F5917">
        <v>6781</v>
      </c>
      <c r="G5917" t="s">
        <v>17198</v>
      </c>
      <c r="H5917">
        <v>1711519626</v>
      </c>
      <c r="I5917" t="s">
        <v>131</v>
      </c>
      <c r="J5917" t="s">
        <v>230</v>
      </c>
      <c r="K5917" t="s">
        <v>152</v>
      </c>
      <c r="L5917" t="s">
        <v>5394</v>
      </c>
      <c r="M5917" t="s">
        <v>17199</v>
      </c>
      <c r="P5917" s="31" t="str">
        <f t="shared" si="279"/>
        <v>Sonali Homoeo Hall (Md. Salam)</v>
      </c>
    </row>
    <row r="5918" spans="1:16" hidden="1">
      <c r="A5918" t="str">
        <f t="shared" si="277"/>
        <v>1-566</v>
      </c>
      <c r="B5918">
        <f t="shared" si="278"/>
        <v>1</v>
      </c>
      <c r="C5918">
        <v>566</v>
      </c>
      <c r="D5918" t="s">
        <v>17234</v>
      </c>
      <c r="E5918" t="s">
        <v>11733</v>
      </c>
      <c r="F5918">
        <v>11247</v>
      </c>
      <c r="G5918" t="s">
        <v>11734</v>
      </c>
      <c r="H5918">
        <v>1815007373</v>
      </c>
      <c r="I5918" t="s">
        <v>131</v>
      </c>
      <c r="J5918" t="s">
        <v>397</v>
      </c>
      <c r="K5918" t="s">
        <v>152</v>
      </c>
      <c r="L5918" t="s">
        <v>10965</v>
      </c>
      <c r="M5918" t="s">
        <v>10965</v>
      </c>
      <c r="P5918" s="31" t="str">
        <f t="shared" si="279"/>
        <v>A K L Homoeo Hall (Dr.Md. Mojibur Rahman)</v>
      </c>
    </row>
    <row r="5919" spans="1:16" hidden="1">
      <c r="A5919" t="str">
        <f t="shared" si="277"/>
        <v>2-566</v>
      </c>
      <c r="B5919">
        <f t="shared" si="278"/>
        <v>2</v>
      </c>
      <c r="C5919">
        <v>566</v>
      </c>
      <c r="D5919" t="s">
        <v>17234</v>
      </c>
      <c r="E5919" t="s">
        <v>8038</v>
      </c>
      <c r="F5919">
        <v>8465</v>
      </c>
      <c r="G5919" t="s">
        <v>276</v>
      </c>
      <c r="H5919">
        <v>1720122848</v>
      </c>
      <c r="I5919" t="s">
        <v>1311</v>
      </c>
      <c r="J5919" t="s">
        <v>172</v>
      </c>
      <c r="K5919" t="s">
        <v>152</v>
      </c>
      <c r="L5919" t="s">
        <v>8039</v>
      </c>
      <c r="M5919" t="s">
        <v>8040</v>
      </c>
      <c r="N5919" t="s">
        <v>10632</v>
      </c>
      <c r="P5919" s="31" t="str">
        <f t="shared" si="279"/>
        <v>Abdullah Homoeo Hall (Abul Hossain)</v>
      </c>
    </row>
    <row r="5920" spans="1:16" hidden="1">
      <c r="A5920" t="str">
        <f t="shared" si="277"/>
        <v>3-566</v>
      </c>
      <c r="B5920">
        <f t="shared" si="278"/>
        <v>3</v>
      </c>
      <c r="C5920">
        <v>566</v>
      </c>
      <c r="D5920" t="s">
        <v>17234</v>
      </c>
      <c r="E5920" t="s">
        <v>8072</v>
      </c>
      <c r="F5920">
        <v>13753</v>
      </c>
      <c r="G5920" t="s">
        <v>8073</v>
      </c>
      <c r="H5920">
        <v>1817507198</v>
      </c>
      <c r="I5920" t="s">
        <v>1311</v>
      </c>
      <c r="J5920" t="s">
        <v>10889</v>
      </c>
      <c r="K5920" t="s">
        <v>138</v>
      </c>
      <c r="L5920" t="s">
        <v>8019</v>
      </c>
      <c r="M5920" t="s">
        <v>8071</v>
      </c>
      <c r="P5920" s="31" t="str">
        <f t="shared" si="279"/>
        <v>Akhondro Homoeo Hall (Dr. Hazi Mohasin)</v>
      </c>
    </row>
    <row r="5921" spans="1:16" hidden="1">
      <c r="A5921" t="str">
        <f t="shared" si="277"/>
        <v>4-566</v>
      </c>
      <c r="B5921">
        <f t="shared" si="278"/>
        <v>4</v>
      </c>
      <c r="C5921">
        <v>566</v>
      </c>
      <c r="D5921" t="s">
        <v>17234</v>
      </c>
      <c r="E5921" t="s">
        <v>8119</v>
      </c>
      <c r="F5921">
        <v>13704</v>
      </c>
      <c r="G5921" t="s">
        <v>926</v>
      </c>
      <c r="H5921">
        <v>1913820230</v>
      </c>
      <c r="I5921" t="s">
        <v>7906</v>
      </c>
      <c r="J5921" t="s">
        <v>10924</v>
      </c>
      <c r="K5921" t="s">
        <v>133</v>
      </c>
      <c r="L5921" t="s">
        <v>11286</v>
      </c>
      <c r="M5921" t="s">
        <v>8078</v>
      </c>
      <c r="P5921" s="31" t="str">
        <f t="shared" si="279"/>
        <v>Ali Homoeo Hall (Dr. Md Ali)</v>
      </c>
    </row>
    <row r="5922" spans="1:16" hidden="1">
      <c r="A5922" t="str">
        <f t="shared" si="277"/>
        <v>5-566</v>
      </c>
      <c r="B5922">
        <f t="shared" si="278"/>
        <v>5</v>
      </c>
      <c r="C5922">
        <v>566</v>
      </c>
      <c r="D5922" t="s">
        <v>17234</v>
      </c>
      <c r="E5922" t="s">
        <v>7814</v>
      </c>
      <c r="F5922">
        <v>13714</v>
      </c>
      <c r="G5922" t="s">
        <v>8070</v>
      </c>
      <c r="H5922">
        <v>171505013</v>
      </c>
      <c r="I5922" t="s">
        <v>131</v>
      </c>
      <c r="J5922" t="s">
        <v>10889</v>
      </c>
      <c r="K5922" t="s">
        <v>152</v>
      </c>
      <c r="L5922" t="s">
        <v>8019</v>
      </c>
      <c r="M5922" t="s">
        <v>8071</v>
      </c>
      <c r="P5922" s="31" t="str">
        <f t="shared" si="279"/>
        <v>Asha Homoeo Clinic (Dr. Alamgir Hossain)</v>
      </c>
    </row>
    <row r="5923" spans="1:16" hidden="1">
      <c r="A5923" t="str">
        <f t="shared" si="277"/>
        <v>6-566</v>
      </c>
      <c r="B5923">
        <f t="shared" si="278"/>
        <v>6</v>
      </c>
      <c r="C5923">
        <v>566</v>
      </c>
      <c r="D5923" t="s">
        <v>17234</v>
      </c>
      <c r="E5923" t="s">
        <v>10931</v>
      </c>
      <c r="F5923">
        <v>13741</v>
      </c>
      <c r="G5923" t="s">
        <v>15289</v>
      </c>
      <c r="H5923">
        <v>1915498394</v>
      </c>
      <c r="I5923" t="s">
        <v>131</v>
      </c>
      <c r="J5923" t="s">
        <v>10889</v>
      </c>
      <c r="K5923" t="s">
        <v>152</v>
      </c>
      <c r="L5923" t="s">
        <v>8077</v>
      </c>
      <c r="M5923" t="s">
        <v>8077</v>
      </c>
      <c r="P5923" s="31" t="str">
        <f t="shared" si="279"/>
        <v>Asha Homoeo Hall-2 (Dr.Md.Alauddin)</v>
      </c>
    </row>
    <row r="5924" spans="1:16" hidden="1">
      <c r="A5924" t="str">
        <f t="shared" si="277"/>
        <v>7-566</v>
      </c>
      <c r="B5924">
        <f t="shared" si="278"/>
        <v>7</v>
      </c>
      <c r="C5924">
        <v>566</v>
      </c>
      <c r="D5924" t="s">
        <v>17234</v>
      </c>
      <c r="E5924" t="s">
        <v>8095</v>
      </c>
      <c r="F5924">
        <v>13703</v>
      </c>
      <c r="G5924" t="s">
        <v>8096</v>
      </c>
      <c r="H5924">
        <v>1712447705</v>
      </c>
      <c r="I5924" t="s">
        <v>8087</v>
      </c>
      <c r="J5924" t="s">
        <v>10889</v>
      </c>
      <c r="K5924" t="s">
        <v>138</v>
      </c>
      <c r="L5924" t="s">
        <v>8039</v>
      </c>
      <c r="M5924" t="s">
        <v>8097</v>
      </c>
      <c r="P5924" s="31" t="str">
        <f t="shared" si="279"/>
        <v>Bokul Homoeo Pharmacy (Uttam Kumar Howlader)</v>
      </c>
    </row>
    <row r="5925" spans="1:16" hidden="1">
      <c r="A5925" t="str">
        <f t="shared" si="277"/>
        <v>8-566</v>
      </c>
      <c r="B5925">
        <f t="shared" si="278"/>
        <v>8</v>
      </c>
      <c r="C5925">
        <v>566</v>
      </c>
      <c r="D5925" t="s">
        <v>17234</v>
      </c>
      <c r="E5925" t="s">
        <v>10295</v>
      </c>
      <c r="F5925">
        <v>13742</v>
      </c>
      <c r="G5925" t="s">
        <v>10296</v>
      </c>
      <c r="H5925">
        <v>1912027209</v>
      </c>
      <c r="I5925" t="s">
        <v>131</v>
      </c>
      <c r="J5925" t="s">
        <v>10889</v>
      </c>
      <c r="K5925" t="s">
        <v>133</v>
      </c>
      <c r="L5925" t="s">
        <v>8092</v>
      </c>
      <c r="M5925" t="s">
        <v>8092</v>
      </c>
      <c r="P5925" s="31" t="str">
        <f t="shared" si="279"/>
        <v>Bondhon Homoeo Hall-2 (Dr.Aminur Islam)</v>
      </c>
    </row>
    <row r="5926" spans="1:16" hidden="1">
      <c r="A5926" t="str">
        <f t="shared" si="277"/>
        <v>9-566</v>
      </c>
      <c r="B5926">
        <f t="shared" si="278"/>
        <v>9</v>
      </c>
      <c r="C5926">
        <v>566</v>
      </c>
      <c r="D5926" t="s">
        <v>17234</v>
      </c>
      <c r="E5926" t="s">
        <v>11740</v>
      </c>
      <c r="F5926">
        <v>14484</v>
      </c>
      <c r="G5926" t="s">
        <v>11741</v>
      </c>
      <c r="H5926">
        <v>1552456638</v>
      </c>
      <c r="I5926" t="s">
        <v>1311</v>
      </c>
      <c r="J5926" t="s">
        <v>10889</v>
      </c>
      <c r="K5926" t="s">
        <v>152</v>
      </c>
      <c r="L5926" t="s">
        <v>10100</v>
      </c>
      <c r="M5926" t="s">
        <v>10100</v>
      </c>
      <c r="P5926" s="31" t="str">
        <f t="shared" si="279"/>
        <v>Delower And Company Homoeo (Dr. Md.Delower Hossain)</v>
      </c>
    </row>
    <row r="5927" spans="1:16" hidden="1">
      <c r="A5927" t="str">
        <f t="shared" si="277"/>
        <v>10-566</v>
      </c>
      <c r="B5927">
        <f t="shared" si="278"/>
        <v>10</v>
      </c>
      <c r="C5927">
        <v>566</v>
      </c>
      <c r="D5927" t="s">
        <v>17234</v>
      </c>
      <c r="E5927" t="s">
        <v>14544</v>
      </c>
      <c r="F5927">
        <v>13743</v>
      </c>
      <c r="G5927" t="s">
        <v>14545</v>
      </c>
      <c r="H5927">
        <v>1777366811</v>
      </c>
      <c r="I5927" t="s">
        <v>131</v>
      </c>
      <c r="J5927" t="s">
        <v>9573</v>
      </c>
      <c r="K5927" t="s">
        <v>133</v>
      </c>
      <c r="L5927" t="s">
        <v>8019</v>
      </c>
      <c r="M5927" t="s">
        <v>5951</v>
      </c>
      <c r="P5927" s="31" t="str">
        <f t="shared" si="279"/>
        <v>Farhanas Homoeo Points (Dr.Farhana)</v>
      </c>
    </row>
    <row r="5928" spans="1:16" hidden="1">
      <c r="A5928" t="str">
        <f t="shared" si="277"/>
        <v>11-566</v>
      </c>
      <c r="B5928">
        <f t="shared" si="278"/>
        <v>11</v>
      </c>
      <c r="C5928">
        <v>566</v>
      </c>
      <c r="D5928" t="s">
        <v>17234</v>
      </c>
      <c r="E5928" t="s">
        <v>15473</v>
      </c>
      <c r="F5928">
        <v>12963</v>
      </c>
      <c r="G5928" t="s">
        <v>15474</v>
      </c>
      <c r="H5928">
        <v>1925926832</v>
      </c>
      <c r="I5928" t="s">
        <v>131</v>
      </c>
      <c r="J5928" t="s">
        <v>397</v>
      </c>
      <c r="K5928" t="s">
        <v>133</v>
      </c>
      <c r="L5928" t="s">
        <v>10965</v>
      </c>
      <c r="M5928" t="s">
        <v>15475</v>
      </c>
      <c r="P5928" s="31" t="str">
        <f t="shared" si="279"/>
        <v>Farid Homoeo Health Care (Dr.Md.Shakh Farid)</v>
      </c>
    </row>
    <row r="5929" spans="1:16" hidden="1">
      <c r="A5929" t="str">
        <f t="shared" si="277"/>
        <v>12-566</v>
      </c>
      <c r="B5929">
        <f t="shared" si="278"/>
        <v>12</v>
      </c>
      <c r="C5929">
        <v>566</v>
      </c>
      <c r="D5929" t="s">
        <v>17234</v>
      </c>
      <c r="E5929" t="s">
        <v>8114</v>
      </c>
      <c r="F5929">
        <v>8501</v>
      </c>
      <c r="G5929" t="s">
        <v>8115</v>
      </c>
      <c r="H5929">
        <v>1726780077</v>
      </c>
      <c r="I5929" t="s">
        <v>7906</v>
      </c>
      <c r="J5929" t="s">
        <v>230</v>
      </c>
      <c r="K5929" t="s">
        <v>152</v>
      </c>
      <c r="L5929" t="s">
        <v>8039</v>
      </c>
      <c r="M5929" t="s">
        <v>8047</v>
      </c>
      <c r="P5929" s="31" t="str">
        <f t="shared" si="279"/>
        <v>Farmgate Ho Hall (Pro. Abul Kalam)</v>
      </c>
    </row>
    <row r="5930" spans="1:16" hidden="1">
      <c r="A5930" t="str">
        <f t="shared" si="277"/>
        <v>13-566</v>
      </c>
      <c r="B5930">
        <f t="shared" si="278"/>
        <v>13</v>
      </c>
      <c r="C5930">
        <v>566</v>
      </c>
      <c r="D5930" t="s">
        <v>17234</v>
      </c>
      <c r="E5930" t="s">
        <v>11731</v>
      </c>
      <c r="F5930">
        <v>11246</v>
      </c>
      <c r="G5930" t="s">
        <v>11732</v>
      </c>
      <c r="H5930">
        <v>1843769096</v>
      </c>
      <c r="I5930" t="s">
        <v>131</v>
      </c>
      <c r="J5930" t="s">
        <v>397</v>
      </c>
      <c r="K5930" t="s">
        <v>152</v>
      </c>
      <c r="L5930" t="s">
        <v>10100</v>
      </c>
      <c r="M5930" t="s">
        <v>10100</v>
      </c>
      <c r="P5930" s="31" t="str">
        <f t="shared" si="279"/>
        <v>Golden Life Homoeo Hall (Dr.Md.Hedait Ullah)</v>
      </c>
    </row>
    <row r="5931" spans="1:16" hidden="1">
      <c r="A5931" t="str">
        <f t="shared" si="277"/>
        <v>14-566</v>
      </c>
      <c r="B5931">
        <f t="shared" si="278"/>
        <v>14</v>
      </c>
      <c r="C5931">
        <v>566</v>
      </c>
      <c r="D5931" t="s">
        <v>17234</v>
      </c>
      <c r="E5931" t="s">
        <v>8045</v>
      </c>
      <c r="F5931">
        <v>13720</v>
      </c>
      <c r="G5931" t="s">
        <v>7738</v>
      </c>
      <c r="H5931">
        <v>1681909195</v>
      </c>
      <c r="I5931" t="s">
        <v>8046</v>
      </c>
      <c r="J5931" t="s">
        <v>10889</v>
      </c>
      <c r="K5931" t="s">
        <v>133</v>
      </c>
      <c r="L5931" t="s">
        <v>8047</v>
      </c>
      <c r="M5931" t="s">
        <v>8047</v>
      </c>
      <c r="P5931" s="31" t="str">
        <f t="shared" si="279"/>
        <v>Habib Homoeo Hall (Dr. Sanaullah)</v>
      </c>
    </row>
    <row r="5932" spans="1:16" hidden="1">
      <c r="A5932" t="str">
        <f t="shared" si="277"/>
        <v>15-566</v>
      </c>
      <c r="B5932">
        <f t="shared" si="278"/>
        <v>15</v>
      </c>
      <c r="C5932">
        <v>566</v>
      </c>
      <c r="D5932" t="s">
        <v>17234</v>
      </c>
      <c r="E5932" t="s">
        <v>17410</v>
      </c>
      <c r="F5932">
        <v>14674</v>
      </c>
      <c r="G5932" t="s">
        <v>2014</v>
      </c>
      <c r="H5932">
        <v>1740509624</v>
      </c>
      <c r="I5932" t="s">
        <v>7906</v>
      </c>
      <c r="J5932" t="s">
        <v>10892</v>
      </c>
      <c r="K5932" t="s">
        <v>138</v>
      </c>
      <c r="L5932" t="s">
        <v>8077</v>
      </c>
      <c r="M5932" t="s">
        <v>8078</v>
      </c>
      <c r="P5932" s="31" t="str">
        <f t="shared" si="279"/>
        <v>Helal Homoeo Hall (Dr.Dulal)</v>
      </c>
    </row>
    <row r="5933" spans="1:16" hidden="1">
      <c r="A5933" t="str">
        <f t="shared" si="277"/>
        <v>16-566</v>
      </c>
      <c r="B5933">
        <f t="shared" si="278"/>
        <v>16</v>
      </c>
      <c r="C5933">
        <v>566</v>
      </c>
      <c r="D5933" t="s">
        <v>17234</v>
      </c>
      <c r="E5933" t="s">
        <v>18087</v>
      </c>
      <c r="F5933">
        <v>15556</v>
      </c>
      <c r="G5933" t="s">
        <v>18088</v>
      </c>
      <c r="H5933">
        <v>1912863369</v>
      </c>
      <c r="I5933" t="s">
        <v>131</v>
      </c>
      <c r="J5933" t="s">
        <v>10912</v>
      </c>
      <c r="K5933" t="s">
        <v>152</v>
      </c>
      <c r="L5933" t="s">
        <v>3422</v>
      </c>
      <c r="M5933" t="s">
        <v>19172</v>
      </c>
      <c r="P5933" s="31" t="str">
        <f t="shared" si="279"/>
        <v>Homna Homoeo Hall (Dr.Siddiqur Rahman)</v>
      </c>
    </row>
    <row r="5934" spans="1:16" hidden="1">
      <c r="A5934" t="str">
        <f t="shared" si="277"/>
        <v>17-566</v>
      </c>
      <c r="B5934">
        <f t="shared" si="278"/>
        <v>17</v>
      </c>
      <c r="C5934">
        <v>566</v>
      </c>
      <c r="D5934" t="s">
        <v>17234</v>
      </c>
      <c r="E5934" t="s">
        <v>16496</v>
      </c>
      <c r="F5934">
        <v>13453</v>
      </c>
      <c r="G5934" t="s">
        <v>16497</v>
      </c>
      <c r="H5934">
        <v>1819873363</v>
      </c>
      <c r="I5934" t="s">
        <v>131</v>
      </c>
      <c r="J5934" t="s">
        <v>397</v>
      </c>
      <c r="K5934" t="s">
        <v>133</v>
      </c>
      <c r="L5934" t="s">
        <v>15472</v>
      </c>
      <c r="M5934" t="s">
        <v>15472</v>
      </c>
      <c r="P5934" s="31" t="str">
        <f t="shared" si="279"/>
        <v>Homoeo Foundation (Dr.A.K.M.Fazlul  Haque)</v>
      </c>
    </row>
    <row r="5935" spans="1:16" hidden="1">
      <c r="A5935" t="str">
        <f t="shared" si="277"/>
        <v>18-566</v>
      </c>
      <c r="B5935">
        <f t="shared" si="278"/>
        <v>18</v>
      </c>
      <c r="C5935">
        <v>566</v>
      </c>
      <c r="D5935" t="s">
        <v>17234</v>
      </c>
      <c r="E5935" t="s">
        <v>8144</v>
      </c>
      <c r="F5935">
        <v>13755</v>
      </c>
      <c r="G5935" t="s">
        <v>8145</v>
      </c>
      <c r="H5935">
        <v>1728386379</v>
      </c>
      <c r="I5935" t="s">
        <v>1311</v>
      </c>
      <c r="J5935" t="s">
        <v>10889</v>
      </c>
      <c r="K5935" t="s">
        <v>133</v>
      </c>
      <c r="L5935" t="s">
        <v>57</v>
      </c>
      <c r="M5935" t="s">
        <v>8131</v>
      </c>
      <c r="P5935" s="31" t="str">
        <f t="shared" si="279"/>
        <v>Hosen Homoeo Hall (Dr. Rezaul)</v>
      </c>
    </row>
    <row r="5936" spans="1:16" hidden="1">
      <c r="A5936" t="str">
        <f t="shared" si="277"/>
        <v>19-566</v>
      </c>
      <c r="B5936">
        <f t="shared" si="278"/>
        <v>19</v>
      </c>
      <c r="C5936">
        <v>566</v>
      </c>
      <c r="D5936" t="s">
        <v>17234</v>
      </c>
      <c r="E5936" t="s">
        <v>16426</v>
      </c>
      <c r="F5936">
        <v>13420</v>
      </c>
      <c r="G5936" t="s">
        <v>17680</v>
      </c>
      <c r="H5936">
        <v>1946680968</v>
      </c>
      <c r="I5936" t="s">
        <v>11538</v>
      </c>
      <c r="J5936" t="s">
        <v>274</v>
      </c>
      <c r="K5936" t="s">
        <v>138</v>
      </c>
      <c r="L5936" t="s">
        <v>14420</v>
      </c>
      <c r="M5936" t="s">
        <v>19173</v>
      </c>
      <c r="P5936" s="31" t="str">
        <f t="shared" si="279"/>
        <v>Irin Homoeo Hall (Alhaz Dr.M.A. Gofur)</v>
      </c>
    </row>
    <row r="5937" spans="1:16" hidden="1">
      <c r="A5937" t="str">
        <f t="shared" si="277"/>
        <v>20-566</v>
      </c>
      <c r="B5937">
        <f t="shared" si="278"/>
        <v>20</v>
      </c>
      <c r="C5937">
        <v>566</v>
      </c>
      <c r="D5937" t="s">
        <v>17234</v>
      </c>
      <c r="E5937" t="s">
        <v>8085</v>
      </c>
      <c r="F5937">
        <v>8485</v>
      </c>
      <c r="G5937" t="s">
        <v>394</v>
      </c>
      <c r="H5937">
        <v>1918205414</v>
      </c>
      <c r="I5937" t="s">
        <v>7906</v>
      </c>
      <c r="J5937" t="s">
        <v>397</v>
      </c>
      <c r="K5937" t="s">
        <v>133</v>
      </c>
      <c r="L5937" t="s">
        <v>8077</v>
      </c>
      <c r="M5937" t="s">
        <v>8078</v>
      </c>
      <c r="P5937" s="31" t="str">
        <f t="shared" si="279"/>
        <v>Islam Homoeo Hall (Al Islam)</v>
      </c>
    </row>
    <row r="5938" spans="1:16" hidden="1">
      <c r="A5938" t="str">
        <f t="shared" si="277"/>
        <v>21-566</v>
      </c>
      <c r="B5938">
        <f t="shared" si="278"/>
        <v>21</v>
      </c>
      <c r="C5938">
        <v>566</v>
      </c>
      <c r="D5938" t="s">
        <v>17234</v>
      </c>
      <c r="E5938" t="s">
        <v>14055</v>
      </c>
      <c r="F5938">
        <v>12280</v>
      </c>
      <c r="G5938" t="s">
        <v>14056</v>
      </c>
      <c r="H5938">
        <v>1712114279</v>
      </c>
      <c r="I5938" t="s">
        <v>11538</v>
      </c>
      <c r="J5938" t="s">
        <v>274</v>
      </c>
      <c r="K5938" t="s">
        <v>1402</v>
      </c>
      <c r="L5938" t="s">
        <v>14054</v>
      </c>
      <c r="M5938" t="s">
        <v>14054</v>
      </c>
      <c r="P5938" s="31" t="str">
        <f t="shared" si="279"/>
        <v>Jakir Homoeo Hall (Dr.Monjur Alam)</v>
      </c>
    </row>
    <row r="5939" spans="1:16" hidden="1">
      <c r="A5939" t="str">
        <f t="shared" si="277"/>
        <v>22-566</v>
      </c>
      <c r="B5939">
        <f t="shared" si="278"/>
        <v>22</v>
      </c>
      <c r="C5939">
        <v>566</v>
      </c>
      <c r="D5939" t="s">
        <v>17234</v>
      </c>
      <c r="E5939" t="s">
        <v>8067</v>
      </c>
      <c r="F5939">
        <v>13734</v>
      </c>
      <c r="G5939" t="s">
        <v>8068</v>
      </c>
      <c r="H5939">
        <v>1842126271</v>
      </c>
      <c r="I5939" t="s">
        <v>1540</v>
      </c>
      <c r="J5939" t="s">
        <v>10889</v>
      </c>
      <c r="K5939" t="s">
        <v>138</v>
      </c>
      <c r="L5939" t="s">
        <v>8019</v>
      </c>
      <c r="M5939" t="s">
        <v>17152</v>
      </c>
      <c r="P5939" s="31" t="str">
        <f t="shared" si="279"/>
        <v>Janani Homoeo Health Care (Dr. Sharif Molla)</v>
      </c>
    </row>
    <row r="5940" spans="1:16" hidden="1">
      <c r="A5940" t="str">
        <f t="shared" si="277"/>
        <v>23-566</v>
      </c>
      <c r="B5940">
        <f t="shared" si="278"/>
        <v>23</v>
      </c>
      <c r="C5940">
        <v>566</v>
      </c>
      <c r="D5940" t="s">
        <v>17234</v>
      </c>
      <c r="E5940" t="s">
        <v>8053</v>
      </c>
      <c r="F5940">
        <v>8472</v>
      </c>
      <c r="G5940" t="s">
        <v>8054</v>
      </c>
      <c r="H5940">
        <v>1911686844</v>
      </c>
      <c r="I5940" t="s">
        <v>1540</v>
      </c>
      <c r="J5940" t="s">
        <v>172</v>
      </c>
      <c r="K5940" t="s">
        <v>133</v>
      </c>
      <c r="L5940" t="s">
        <v>8055</v>
      </c>
      <c r="M5940" t="s">
        <v>8056</v>
      </c>
      <c r="P5940" s="31" t="str">
        <f t="shared" si="279"/>
        <v>Joy Homoeo &amp; Dental (Dr. Biplob Biswas)</v>
      </c>
    </row>
    <row r="5941" spans="1:16" hidden="1">
      <c r="A5941" t="str">
        <f t="shared" si="277"/>
        <v>24-566</v>
      </c>
      <c r="B5941">
        <f t="shared" si="278"/>
        <v>24</v>
      </c>
      <c r="C5941">
        <v>566</v>
      </c>
      <c r="D5941" t="s">
        <v>17234</v>
      </c>
      <c r="E5941" t="s">
        <v>8103</v>
      </c>
      <c r="F5941">
        <v>8494</v>
      </c>
      <c r="G5941" t="s">
        <v>1384</v>
      </c>
      <c r="H5941">
        <v>1716263962</v>
      </c>
      <c r="I5941" t="s">
        <v>1311</v>
      </c>
      <c r="J5941" t="s">
        <v>397</v>
      </c>
      <c r="K5941" t="s">
        <v>133</v>
      </c>
      <c r="L5941" t="s">
        <v>8101</v>
      </c>
      <c r="M5941" t="s">
        <v>8104</v>
      </c>
      <c r="P5941" s="31" t="str">
        <f t="shared" si="279"/>
        <v>Kader Homoeo Hall (Dr. M.A Kader)</v>
      </c>
    </row>
    <row r="5942" spans="1:16" hidden="1">
      <c r="A5942" t="str">
        <f t="shared" si="277"/>
        <v>25-566</v>
      </c>
      <c r="B5942">
        <f t="shared" si="278"/>
        <v>25</v>
      </c>
      <c r="C5942">
        <v>566</v>
      </c>
      <c r="D5942" t="s">
        <v>17234</v>
      </c>
      <c r="E5942" t="s">
        <v>8009</v>
      </c>
      <c r="F5942">
        <v>13746</v>
      </c>
      <c r="G5942" t="s">
        <v>8010</v>
      </c>
      <c r="H5942">
        <v>1920709115</v>
      </c>
      <c r="I5942" t="s">
        <v>1311</v>
      </c>
      <c r="J5942" t="s">
        <v>230</v>
      </c>
      <c r="K5942" t="s">
        <v>133</v>
      </c>
      <c r="L5942" t="s">
        <v>8004</v>
      </c>
      <c r="M5942" t="s">
        <v>8011</v>
      </c>
      <c r="N5942" t="s">
        <v>10850</v>
      </c>
      <c r="O5942" t="s">
        <v>13732</v>
      </c>
      <c r="P5942" s="31" t="str">
        <f t="shared" si="279"/>
        <v>Kalpotoru Homoeo Hall (Dr. Jonto Komar)</v>
      </c>
    </row>
    <row r="5943" spans="1:16" hidden="1">
      <c r="A5943" t="str">
        <f t="shared" si="277"/>
        <v>26-566</v>
      </c>
      <c r="B5943">
        <f t="shared" si="278"/>
        <v>26</v>
      </c>
      <c r="C5943">
        <v>566</v>
      </c>
      <c r="D5943" t="s">
        <v>17234</v>
      </c>
      <c r="E5943" t="s">
        <v>8084</v>
      </c>
      <c r="F5943">
        <v>8484</v>
      </c>
      <c r="G5943" t="s">
        <v>501</v>
      </c>
      <c r="H5943">
        <v>0</v>
      </c>
      <c r="I5943" t="s">
        <v>7906</v>
      </c>
      <c r="J5943" t="s">
        <v>397</v>
      </c>
      <c r="K5943" t="s">
        <v>152</v>
      </c>
      <c r="L5943" t="s">
        <v>8077</v>
      </c>
      <c r="M5943" t="s">
        <v>8078</v>
      </c>
      <c r="P5943" s="31" t="str">
        <f t="shared" si="279"/>
        <v>Kazi Homoeo Hall (Pro. Badol Kazi)</v>
      </c>
    </row>
    <row r="5944" spans="1:16" hidden="1">
      <c r="A5944" t="str">
        <f t="shared" si="277"/>
        <v>27-566</v>
      </c>
      <c r="B5944">
        <f t="shared" si="278"/>
        <v>27</v>
      </c>
      <c r="C5944">
        <v>566</v>
      </c>
      <c r="D5944" t="s">
        <v>17234</v>
      </c>
      <c r="E5944" t="s">
        <v>8062</v>
      </c>
      <c r="F5944">
        <v>8475</v>
      </c>
      <c r="G5944" t="s">
        <v>130</v>
      </c>
      <c r="H5944">
        <v>1580814503</v>
      </c>
      <c r="I5944" t="s">
        <v>1311</v>
      </c>
      <c r="J5944" t="s">
        <v>172</v>
      </c>
      <c r="K5944" t="s">
        <v>152</v>
      </c>
      <c r="L5944" t="s">
        <v>8019</v>
      </c>
      <c r="M5944" t="s">
        <v>8063</v>
      </c>
      <c r="P5944" s="31" t="str">
        <f t="shared" si="279"/>
        <v>Khan Homoeo Hall (Dr. Musa Khan)</v>
      </c>
    </row>
    <row r="5945" spans="1:16" hidden="1">
      <c r="A5945" t="str">
        <f t="shared" si="277"/>
        <v>28-566</v>
      </c>
      <c r="B5945">
        <f t="shared" si="278"/>
        <v>28</v>
      </c>
      <c r="C5945">
        <v>566</v>
      </c>
      <c r="D5945" t="s">
        <v>17234</v>
      </c>
      <c r="E5945" t="s">
        <v>3546</v>
      </c>
      <c r="F5945">
        <v>14912</v>
      </c>
      <c r="G5945" t="s">
        <v>15789</v>
      </c>
      <c r="H5945">
        <v>1786292144</v>
      </c>
      <c r="I5945" t="s">
        <v>1311</v>
      </c>
      <c r="J5945" t="s">
        <v>10889</v>
      </c>
      <c r="K5945" t="s">
        <v>152</v>
      </c>
      <c r="L5945" t="s">
        <v>19058</v>
      </c>
      <c r="M5945" t="s">
        <v>19058</v>
      </c>
      <c r="P5945" s="31" t="str">
        <f t="shared" si="279"/>
        <v>Khan Homoeo Hall-2 (Dr.Saiful Islam)</v>
      </c>
    </row>
    <row r="5946" spans="1:16" hidden="1">
      <c r="A5946" t="str">
        <f t="shared" si="277"/>
        <v>29-566</v>
      </c>
      <c r="B5946">
        <f t="shared" si="278"/>
        <v>29</v>
      </c>
      <c r="C5946">
        <v>566</v>
      </c>
      <c r="D5946" t="s">
        <v>17234</v>
      </c>
      <c r="E5946" t="s">
        <v>12532</v>
      </c>
      <c r="F5946">
        <v>13758</v>
      </c>
      <c r="G5946" t="s">
        <v>3309</v>
      </c>
      <c r="H5946">
        <v>1916284224</v>
      </c>
      <c r="I5946" t="s">
        <v>1311</v>
      </c>
      <c r="J5946" t="s">
        <v>10889</v>
      </c>
      <c r="K5946" t="s">
        <v>138</v>
      </c>
      <c r="L5946" t="s">
        <v>10965</v>
      </c>
      <c r="M5946" t="s">
        <v>19174</v>
      </c>
      <c r="P5946" s="31" t="str">
        <f t="shared" si="279"/>
        <v>Khondokar Homoeo Hall (Dr.Md.Mozammel Haque Khondokar)</v>
      </c>
    </row>
    <row r="5947" spans="1:16" hidden="1">
      <c r="A5947" t="str">
        <f t="shared" si="277"/>
        <v>30-566</v>
      </c>
      <c r="B5947">
        <f t="shared" si="278"/>
        <v>30</v>
      </c>
      <c r="C5947">
        <v>566</v>
      </c>
      <c r="D5947" t="s">
        <v>17234</v>
      </c>
      <c r="E5947" t="s">
        <v>2024</v>
      </c>
      <c r="F5947">
        <v>8464</v>
      </c>
      <c r="G5947" t="s">
        <v>17203</v>
      </c>
      <c r="H5947">
        <v>1715313959</v>
      </c>
      <c r="I5947" t="s">
        <v>1311</v>
      </c>
      <c r="J5947" t="s">
        <v>132</v>
      </c>
      <c r="K5947" t="s">
        <v>133</v>
      </c>
      <c r="L5947" t="s">
        <v>17204</v>
      </c>
      <c r="M5947" t="s">
        <v>17205</v>
      </c>
      <c r="P5947" s="31" t="str">
        <f t="shared" si="279"/>
        <v>Kishoreganj Homoeo Hall (Dr. Abdul Mannan)</v>
      </c>
    </row>
    <row r="5948" spans="1:16" hidden="1">
      <c r="A5948" t="str">
        <f t="shared" si="277"/>
        <v>31-566</v>
      </c>
      <c r="B5948">
        <f t="shared" si="278"/>
        <v>31</v>
      </c>
      <c r="C5948">
        <v>566</v>
      </c>
      <c r="D5948" t="s">
        <v>17234</v>
      </c>
      <c r="E5948" t="s">
        <v>8048</v>
      </c>
      <c r="F5948">
        <v>13745</v>
      </c>
      <c r="G5948" t="s">
        <v>8049</v>
      </c>
      <c r="H5948">
        <v>1715097261</v>
      </c>
      <c r="I5948" t="s">
        <v>1311</v>
      </c>
      <c r="J5948" t="s">
        <v>10889</v>
      </c>
      <c r="K5948" t="s">
        <v>133</v>
      </c>
      <c r="L5948" t="s">
        <v>8050</v>
      </c>
      <c r="M5948" t="s">
        <v>416</v>
      </c>
      <c r="N5948" t="s">
        <v>10969</v>
      </c>
      <c r="P5948" s="31" t="str">
        <f t="shared" si="279"/>
        <v>M.S Homoeo Hall (Dr. Prodip Kumar)</v>
      </c>
    </row>
    <row r="5949" spans="1:16" hidden="1">
      <c r="A5949" t="str">
        <f t="shared" si="277"/>
        <v>32-566</v>
      </c>
      <c r="B5949">
        <f t="shared" si="278"/>
        <v>32</v>
      </c>
      <c r="C5949">
        <v>566</v>
      </c>
      <c r="D5949" t="s">
        <v>17234</v>
      </c>
      <c r="E5949" t="s">
        <v>12192</v>
      </c>
      <c r="F5949">
        <v>15554</v>
      </c>
      <c r="G5949" t="s">
        <v>3840</v>
      </c>
      <c r="H5949">
        <v>1642716094</v>
      </c>
      <c r="I5949" t="s">
        <v>131</v>
      </c>
      <c r="J5949" t="s">
        <v>2596</v>
      </c>
      <c r="K5949" t="s">
        <v>152</v>
      </c>
      <c r="L5949" t="s">
        <v>17770</v>
      </c>
      <c r="M5949" t="s">
        <v>17771</v>
      </c>
      <c r="P5949" s="31" t="str">
        <f t="shared" si="279"/>
        <v>Ma Baba Homoeo Hall (Dr.Abu Taher)</v>
      </c>
    </row>
    <row r="5950" spans="1:16" hidden="1">
      <c r="A5950" t="str">
        <f t="shared" si="277"/>
        <v>33-566</v>
      </c>
      <c r="B5950">
        <f t="shared" si="278"/>
        <v>33</v>
      </c>
      <c r="C5950">
        <v>566</v>
      </c>
      <c r="D5950" t="s">
        <v>17234</v>
      </c>
      <c r="E5950" t="s">
        <v>17237</v>
      </c>
      <c r="F5950">
        <v>13744</v>
      </c>
      <c r="G5950" t="s">
        <v>8065</v>
      </c>
      <c r="H5950">
        <v>1916277752</v>
      </c>
      <c r="I5950" t="s">
        <v>1311</v>
      </c>
      <c r="J5950" t="s">
        <v>10889</v>
      </c>
      <c r="K5950" t="s">
        <v>133</v>
      </c>
      <c r="L5950" t="s">
        <v>8019</v>
      </c>
      <c r="M5950" t="s">
        <v>8066</v>
      </c>
      <c r="P5950" s="31" t="str">
        <f t="shared" si="279"/>
        <v>Ma O Sisu Homoeo Clinic (Dr. Hasina Akter)</v>
      </c>
    </row>
    <row r="5951" spans="1:16" hidden="1">
      <c r="A5951" t="str">
        <f t="shared" si="277"/>
        <v>34-566</v>
      </c>
      <c r="B5951">
        <f t="shared" si="278"/>
        <v>34</v>
      </c>
      <c r="C5951">
        <v>566</v>
      </c>
      <c r="D5951" t="s">
        <v>17234</v>
      </c>
      <c r="E5951" t="s">
        <v>2600</v>
      </c>
      <c r="F5951">
        <v>8469</v>
      </c>
      <c r="G5951" t="s">
        <v>2134</v>
      </c>
      <c r="H5951">
        <v>1972545456</v>
      </c>
      <c r="I5951" t="s">
        <v>8046</v>
      </c>
      <c r="J5951" t="s">
        <v>172</v>
      </c>
      <c r="K5951" t="s">
        <v>133</v>
      </c>
      <c r="L5951" t="s">
        <v>8039</v>
      </c>
      <c r="M5951" t="s">
        <v>8047</v>
      </c>
      <c r="N5951" t="s">
        <v>10838</v>
      </c>
      <c r="O5951" t="s">
        <v>10839</v>
      </c>
      <c r="P5951" s="31" t="str">
        <f t="shared" si="279"/>
        <v>Mahmud Homoeo Hall (Dr. Samsul Haque)</v>
      </c>
    </row>
    <row r="5952" spans="1:16" hidden="1">
      <c r="A5952" t="str">
        <f t="shared" si="277"/>
        <v>35-566</v>
      </c>
      <c r="B5952">
        <f t="shared" si="278"/>
        <v>35</v>
      </c>
      <c r="C5952">
        <v>566</v>
      </c>
      <c r="D5952" t="s">
        <v>17234</v>
      </c>
      <c r="E5952" t="s">
        <v>17227</v>
      </c>
      <c r="F5952">
        <v>12279</v>
      </c>
      <c r="G5952" t="s">
        <v>14052</v>
      </c>
      <c r="H5952">
        <v>1716794660</v>
      </c>
      <c r="I5952" t="s">
        <v>11538</v>
      </c>
      <c r="J5952" t="s">
        <v>274</v>
      </c>
      <c r="K5952" t="s">
        <v>152</v>
      </c>
      <c r="L5952" t="s">
        <v>14053</v>
      </c>
      <c r="M5952" t="s">
        <v>14054</v>
      </c>
      <c r="P5952" s="31" t="str">
        <f t="shared" si="279"/>
        <v>Ma-Moni Homoeo Pharmacy (Dr.Md.Gias Uddin)</v>
      </c>
    </row>
    <row r="5953" spans="1:16" hidden="1">
      <c r="A5953" t="str">
        <f t="shared" si="277"/>
        <v>36-566</v>
      </c>
      <c r="B5953">
        <f t="shared" si="278"/>
        <v>36</v>
      </c>
      <c r="C5953">
        <v>566</v>
      </c>
      <c r="D5953" t="s">
        <v>17234</v>
      </c>
      <c r="E5953" t="s">
        <v>8141</v>
      </c>
      <c r="F5953">
        <v>13717</v>
      </c>
      <c r="G5953" t="s">
        <v>1065</v>
      </c>
      <c r="H5953">
        <v>1716638313</v>
      </c>
      <c r="I5953" t="s">
        <v>1311</v>
      </c>
      <c r="J5953" t="s">
        <v>10889</v>
      </c>
      <c r="K5953" t="s">
        <v>138</v>
      </c>
      <c r="L5953" t="s">
        <v>17150</v>
      </c>
      <c r="M5953" t="s">
        <v>17150</v>
      </c>
      <c r="P5953" s="31" t="str">
        <f t="shared" si="279"/>
        <v>Mamun Homoeo Hall (Dr. Monowar Hossain)</v>
      </c>
    </row>
    <row r="5954" spans="1:16" hidden="1">
      <c r="A5954" t="str">
        <f t="shared" ref="A5954:A6017" si="280">B5954&amp;"-"&amp;C5954</f>
        <v>37-566</v>
      </c>
      <c r="B5954">
        <f t="shared" ref="B5954:B6017" si="281">IF(C5954=C5953,B5953+1,1)</f>
        <v>37</v>
      </c>
      <c r="C5954">
        <v>566</v>
      </c>
      <c r="D5954" t="s">
        <v>17234</v>
      </c>
      <c r="E5954" t="s">
        <v>8080</v>
      </c>
      <c r="F5954">
        <v>13716</v>
      </c>
      <c r="G5954" t="s">
        <v>17149</v>
      </c>
      <c r="H5954">
        <v>1744290524</v>
      </c>
      <c r="I5954" t="s">
        <v>7906</v>
      </c>
      <c r="J5954" t="s">
        <v>10889</v>
      </c>
      <c r="K5954" t="s">
        <v>138</v>
      </c>
      <c r="L5954" t="s">
        <v>11286</v>
      </c>
      <c r="M5954" t="s">
        <v>8078</v>
      </c>
      <c r="P5954" s="31" t="str">
        <f t="shared" ref="P5954:P6017" si="282">PROPER(G5954&amp;" ("&amp;E5954&amp;")")</f>
        <v>Marin Homoeo Hall (Pro. Helal)</v>
      </c>
    </row>
    <row r="5955" spans="1:16" hidden="1">
      <c r="A5955" t="str">
        <f t="shared" si="280"/>
        <v>38-566</v>
      </c>
      <c r="B5955">
        <f t="shared" si="281"/>
        <v>38</v>
      </c>
      <c r="C5955">
        <v>566</v>
      </c>
      <c r="D5955" t="s">
        <v>17234</v>
      </c>
      <c r="E5955" t="s">
        <v>8035</v>
      </c>
      <c r="F5955">
        <v>8462</v>
      </c>
      <c r="G5955" t="s">
        <v>3577</v>
      </c>
      <c r="H5955">
        <v>1711181849</v>
      </c>
      <c r="I5955" t="s">
        <v>7906</v>
      </c>
      <c r="J5955" t="s">
        <v>132</v>
      </c>
      <c r="K5955" t="s">
        <v>152</v>
      </c>
      <c r="L5955" t="s">
        <v>8033</v>
      </c>
      <c r="M5955" t="s">
        <v>8034</v>
      </c>
      <c r="P5955" s="31" t="str">
        <f t="shared" si="282"/>
        <v>Modern Homoeo Pharmacy (Dr. Ananda Mohon)</v>
      </c>
    </row>
    <row r="5956" spans="1:16" hidden="1">
      <c r="A5956" t="str">
        <f t="shared" si="280"/>
        <v>39-566</v>
      </c>
      <c r="B5956">
        <f t="shared" si="281"/>
        <v>39</v>
      </c>
      <c r="C5956">
        <v>566</v>
      </c>
      <c r="D5956" t="s">
        <v>17234</v>
      </c>
      <c r="E5956" t="s">
        <v>8082</v>
      </c>
      <c r="F5956">
        <v>14673</v>
      </c>
      <c r="G5956" t="s">
        <v>8083</v>
      </c>
      <c r="H5956">
        <v>178966226</v>
      </c>
      <c r="I5956" t="s">
        <v>8076</v>
      </c>
      <c r="J5956" t="s">
        <v>10892</v>
      </c>
      <c r="K5956" t="s">
        <v>133</v>
      </c>
      <c r="L5956" t="s">
        <v>8077</v>
      </c>
      <c r="M5956" t="s">
        <v>8078</v>
      </c>
      <c r="P5956" s="31" t="str">
        <f t="shared" si="282"/>
        <v>Mostak Homoeo Hall (Dr. Mosfizur Rahman)</v>
      </c>
    </row>
    <row r="5957" spans="1:16" hidden="1">
      <c r="A5957" t="str">
        <f t="shared" si="280"/>
        <v>40-566</v>
      </c>
      <c r="B5957">
        <f t="shared" si="281"/>
        <v>40</v>
      </c>
      <c r="C5957">
        <v>566</v>
      </c>
      <c r="D5957" t="s">
        <v>17234</v>
      </c>
      <c r="E5957" t="s">
        <v>8074</v>
      </c>
      <c r="F5957">
        <v>13740</v>
      </c>
      <c r="G5957" t="s">
        <v>8075</v>
      </c>
      <c r="H5957">
        <v>1819239673</v>
      </c>
      <c r="I5957" t="s">
        <v>8076</v>
      </c>
      <c r="J5957" t="s">
        <v>10889</v>
      </c>
      <c r="K5957" t="s">
        <v>133</v>
      </c>
      <c r="L5957" t="s">
        <v>8077</v>
      </c>
      <c r="M5957" t="s">
        <v>8078</v>
      </c>
      <c r="P5957" s="31" t="str">
        <f t="shared" si="282"/>
        <v>Motin Homoeo Pharmacy (Dr. Ma Motin)</v>
      </c>
    </row>
    <row r="5958" spans="1:16" hidden="1">
      <c r="A5958" t="str">
        <f t="shared" si="280"/>
        <v>41-566</v>
      </c>
      <c r="B5958">
        <f t="shared" si="281"/>
        <v>41</v>
      </c>
      <c r="C5958">
        <v>566</v>
      </c>
      <c r="D5958" t="s">
        <v>17234</v>
      </c>
      <c r="E5958" t="s">
        <v>11284</v>
      </c>
      <c r="F5958">
        <v>13747</v>
      </c>
      <c r="G5958" t="s">
        <v>17238</v>
      </c>
      <c r="H5958">
        <v>1934448086</v>
      </c>
      <c r="I5958">
        <v>0</v>
      </c>
      <c r="J5958">
        <v>0</v>
      </c>
      <c r="K5958" t="s">
        <v>138</v>
      </c>
      <c r="L5958" t="s">
        <v>11286</v>
      </c>
      <c r="M5958" t="s">
        <v>11286</v>
      </c>
      <c r="P5958" s="31" t="str">
        <f t="shared" si="282"/>
        <v>Mpo- Mainul Islam-Gulistan (Self Stock)</v>
      </c>
    </row>
    <row r="5959" spans="1:16" hidden="1">
      <c r="A5959" t="str">
        <f t="shared" si="280"/>
        <v>42-566</v>
      </c>
      <c r="B5959">
        <f t="shared" si="281"/>
        <v>42</v>
      </c>
      <c r="C5959">
        <v>566</v>
      </c>
      <c r="D5959" t="s">
        <v>17234</v>
      </c>
      <c r="E5959" t="s">
        <v>8012</v>
      </c>
      <c r="F5959">
        <v>13750</v>
      </c>
      <c r="G5959" t="s">
        <v>17023</v>
      </c>
      <c r="H5959">
        <v>1552450925</v>
      </c>
      <c r="I5959" t="s">
        <v>1540</v>
      </c>
      <c r="J5959" t="s">
        <v>9009</v>
      </c>
      <c r="K5959" t="s">
        <v>152</v>
      </c>
      <c r="L5959" t="s">
        <v>8004</v>
      </c>
      <c r="M5959" t="s">
        <v>8013</v>
      </c>
      <c r="P5959" s="31" t="str">
        <f t="shared" si="282"/>
        <v>Munsur Homoeo Hall (Dr. Abdul Kader Khan)</v>
      </c>
    </row>
    <row r="5960" spans="1:16" hidden="1">
      <c r="A5960" t="str">
        <f t="shared" si="280"/>
        <v>43-566</v>
      </c>
      <c r="B5960">
        <f t="shared" si="281"/>
        <v>43</v>
      </c>
      <c r="C5960">
        <v>566</v>
      </c>
      <c r="D5960" t="s">
        <v>17234</v>
      </c>
      <c r="E5960" t="s">
        <v>8014</v>
      </c>
      <c r="F5960">
        <v>8454</v>
      </c>
      <c r="G5960" t="s">
        <v>8015</v>
      </c>
      <c r="H5960">
        <v>1834899999</v>
      </c>
      <c r="I5960" t="s">
        <v>1311</v>
      </c>
      <c r="J5960" t="s">
        <v>132</v>
      </c>
      <c r="K5960" t="s">
        <v>152</v>
      </c>
      <c r="L5960" t="s">
        <v>8004</v>
      </c>
      <c r="M5960" t="s">
        <v>8016</v>
      </c>
      <c r="P5960" s="31" t="str">
        <f t="shared" si="282"/>
        <v>Prawash Homoeo Hall (Dr. Pk Gosh)</v>
      </c>
    </row>
    <row r="5961" spans="1:16" hidden="1">
      <c r="A5961" t="str">
        <f t="shared" si="280"/>
        <v>44-566</v>
      </c>
      <c r="B5961">
        <f t="shared" si="281"/>
        <v>44</v>
      </c>
      <c r="C5961">
        <v>566</v>
      </c>
      <c r="D5961" t="s">
        <v>17234</v>
      </c>
      <c r="E5961" t="s">
        <v>8036</v>
      </c>
      <c r="F5961">
        <v>14401</v>
      </c>
      <c r="G5961" t="s">
        <v>1154</v>
      </c>
      <c r="H5961">
        <v>1834518130</v>
      </c>
      <c r="I5961" t="s">
        <v>1311</v>
      </c>
      <c r="J5961" t="s">
        <v>9009</v>
      </c>
      <c r="K5961" t="s">
        <v>138</v>
      </c>
      <c r="L5961" t="s">
        <v>8033</v>
      </c>
      <c r="M5961" t="s">
        <v>8037</v>
      </c>
      <c r="P5961" s="31" t="str">
        <f t="shared" si="282"/>
        <v>Prime Homoeo Hall (Dr. Nasima Akter)</v>
      </c>
    </row>
    <row r="5962" spans="1:16" hidden="1">
      <c r="A5962" t="str">
        <f t="shared" si="280"/>
        <v>45-566</v>
      </c>
      <c r="B5962">
        <f t="shared" si="281"/>
        <v>45</v>
      </c>
      <c r="C5962">
        <v>566</v>
      </c>
      <c r="D5962" t="s">
        <v>17234</v>
      </c>
      <c r="E5962" t="s">
        <v>15467</v>
      </c>
      <c r="F5962">
        <v>14908</v>
      </c>
      <c r="G5962" t="s">
        <v>15468</v>
      </c>
      <c r="H5962">
        <v>1912105294</v>
      </c>
      <c r="I5962" t="s">
        <v>1311</v>
      </c>
      <c r="J5962" t="s">
        <v>10889</v>
      </c>
      <c r="K5962" t="s">
        <v>152</v>
      </c>
      <c r="L5962" t="s">
        <v>8092</v>
      </c>
      <c r="M5962" t="s">
        <v>8092</v>
      </c>
      <c r="P5962" s="31" t="str">
        <f t="shared" si="282"/>
        <v>Professor Homoeo Pharmacy (Dr.Md.Rezaul Korim)</v>
      </c>
    </row>
    <row r="5963" spans="1:16" hidden="1">
      <c r="A5963" t="str">
        <f t="shared" si="280"/>
        <v>46-566</v>
      </c>
      <c r="B5963">
        <f t="shared" si="281"/>
        <v>46</v>
      </c>
      <c r="C5963">
        <v>566</v>
      </c>
      <c r="D5963" t="s">
        <v>17234</v>
      </c>
      <c r="E5963" t="s">
        <v>2191</v>
      </c>
      <c r="F5963">
        <v>8502</v>
      </c>
      <c r="G5963" t="s">
        <v>7714</v>
      </c>
      <c r="H5963">
        <v>1717104903</v>
      </c>
      <c r="I5963" t="s">
        <v>8076</v>
      </c>
      <c r="J5963" t="s">
        <v>230</v>
      </c>
      <c r="K5963" t="s">
        <v>133</v>
      </c>
      <c r="L5963" t="s">
        <v>8077</v>
      </c>
      <c r="M5963" t="s">
        <v>8078</v>
      </c>
      <c r="P5963" s="31" t="str">
        <f t="shared" si="282"/>
        <v>Rafiq Homoeo Hall (Dr. Rafiqul Islam)</v>
      </c>
    </row>
    <row r="5964" spans="1:16" hidden="1">
      <c r="A5964" t="str">
        <f t="shared" si="280"/>
        <v>47-566</v>
      </c>
      <c r="B5964">
        <f t="shared" si="281"/>
        <v>47</v>
      </c>
      <c r="C5964">
        <v>566</v>
      </c>
      <c r="D5964" t="s">
        <v>17234</v>
      </c>
      <c r="E5964" t="s">
        <v>9287</v>
      </c>
      <c r="F5964">
        <v>13752</v>
      </c>
      <c r="G5964" t="s">
        <v>9288</v>
      </c>
      <c r="H5964">
        <v>1720513358</v>
      </c>
      <c r="I5964" t="s">
        <v>1311</v>
      </c>
      <c r="J5964" t="s">
        <v>10889</v>
      </c>
      <c r="K5964" t="s">
        <v>133</v>
      </c>
      <c r="L5964" t="s">
        <v>57</v>
      </c>
      <c r="M5964" t="s">
        <v>8004</v>
      </c>
      <c r="P5964" s="31" t="str">
        <f t="shared" si="282"/>
        <v>Rajdhani Homoeo Pharmacy (Dr.B.N Sarkar)</v>
      </c>
    </row>
    <row r="5965" spans="1:16" hidden="1">
      <c r="A5965" t="str">
        <f t="shared" si="280"/>
        <v>48-566</v>
      </c>
      <c r="B5965">
        <f t="shared" si="281"/>
        <v>48</v>
      </c>
      <c r="C5965">
        <v>566</v>
      </c>
      <c r="D5965" t="s">
        <v>17234</v>
      </c>
      <c r="E5965" t="s">
        <v>8043</v>
      </c>
      <c r="F5965">
        <v>13733</v>
      </c>
      <c r="G5965" t="s">
        <v>8044</v>
      </c>
      <c r="H5965">
        <v>1950016577</v>
      </c>
      <c r="I5965" t="s">
        <v>1311</v>
      </c>
      <c r="J5965" t="s">
        <v>10889</v>
      </c>
      <c r="K5965" t="s">
        <v>138</v>
      </c>
      <c r="L5965" t="s">
        <v>8039</v>
      </c>
      <c r="M5965" t="s">
        <v>8040</v>
      </c>
      <c r="P5965" s="31" t="str">
        <f t="shared" si="282"/>
        <v>Rasel Homoeo Hall (Dr. Md Sattar)</v>
      </c>
    </row>
    <row r="5966" spans="1:16" hidden="1">
      <c r="A5966" t="str">
        <f t="shared" si="280"/>
        <v>49-566</v>
      </c>
      <c r="B5966">
        <f t="shared" si="281"/>
        <v>49</v>
      </c>
      <c r="C5966">
        <v>566</v>
      </c>
      <c r="D5966" t="s">
        <v>17234</v>
      </c>
      <c r="E5966" t="s">
        <v>8017</v>
      </c>
      <c r="F5966">
        <v>8455</v>
      </c>
      <c r="G5966" t="s">
        <v>8018</v>
      </c>
      <c r="H5966">
        <v>1711010262</v>
      </c>
      <c r="I5966" t="s">
        <v>1311</v>
      </c>
      <c r="J5966" t="s">
        <v>132</v>
      </c>
      <c r="K5966" t="s">
        <v>133</v>
      </c>
      <c r="L5966" t="s">
        <v>8019</v>
      </c>
      <c r="M5966" t="s">
        <v>8020</v>
      </c>
      <c r="P5966" s="31" t="str">
        <f t="shared" si="282"/>
        <v>Rg Homoeo Hall (Dr. Soporna Dash)</v>
      </c>
    </row>
    <row r="5967" spans="1:16" hidden="1">
      <c r="A5967" t="str">
        <f t="shared" si="280"/>
        <v>50-566</v>
      </c>
      <c r="B5967">
        <f t="shared" si="281"/>
        <v>50</v>
      </c>
      <c r="C5967">
        <v>566</v>
      </c>
      <c r="D5967" t="s">
        <v>17234</v>
      </c>
      <c r="E5967" t="s">
        <v>14419</v>
      </c>
      <c r="F5967">
        <v>12474</v>
      </c>
      <c r="G5967" t="s">
        <v>12865</v>
      </c>
      <c r="H5967">
        <v>1713527358</v>
      </c>
      <c r="I5967" t="s">
        <v>131</v>
      </c>
      <c r="J5967" t="s">
        <v>3178</v>
      </c>
      <c r="K5967" t="s">
        <v>152</v>
      </c>
      <c r="L5967" t="s">
        <v>14420</v>
      </c>
      <c r="M5967" t="s">
        <v>14420</v>
      </c>
      <c r="P5967" s="31" t="str">
        <f t="shared" si="282"/>
        <v>Rina Homoeo Hall (Dr.Md.Rokibul Islam)</v>
      </c>
    </row>
    <row r="5968" spans="1:16" hidden="1">
      <c r="A5968" t="str">
        <f t="shared" si="280"/>
        <v>51-566</v>
      </c>
      <c r="B5968">
        <f t="shared" si="281"/>
        <v>51</v>
      </c>
      <c r="C5968">
        <v>566</v>
      </c>
      <c r="D5968" t="s">
        <v>17234</v>
      </c>
      <c r="E5968" t="s">
        <v>14542</v>
      </c>
      <c r="F5968">
        <v>12533</v>
      </c>
      <c r="G5968" t="s">
        <v>14543</v>
      </c>
      <c r="H5968">
        <v>1819545061</v>
      </c>
      <c r="I5968" t="s">
        <v>131</v>
      </c>
      <c r="J5968" t="s">
        <v>2596</v>
      </c>
      <c r="K5968" t="s">
        <v>152</v>
      </c>
      <c r="L5968" t="s">
        <v>10965</v>
      </c>
      <c r="M5968" t="s">
        <v>10965</v>
      </c>
      <c r="P5968" s="31" t="str">
        <f t="shared" si="282"/>
        <v>S.A Homoeopathy (Dr.Md.Mubarok Hossain)</v>
      </c>
    </row>
    <row r="5969" spans="1:16" hidden="1">
      <c r="A5969" t="str">
        <f t="shared" si="280"/>
        <v>52-566</v>
      </c>
      <c r="B5969">
        <f t="shared" si="281"/>
        <v>52</v>
      </c>
      <c r="C5969">
        <v>566</v>
      </c>
      <c r="D5969" t="s">
        <v>17234</v>
      </c>
      <c r="E5969" t="s">
        <v>1275</v>
      </c>
      <c r="F5969">
        <v>8500</v>
      </c>
      <c r="G5969" t="s">
        <v>4382</v>
      </c>
      <c r="H5969">
        <v>1923852794</v>
      </c>
      <c r="I5969" t="s">
        <v>1311</v>
      </c>
      <c r="J5969" t="s">
        <v>230</v>
      </c>
      <c r="K5969" t="s">
        <v>133</v>
      </c>
      <c r="L5969" t="s">
        <v>8039</v>
      </c>
      <c r="M5969" t="s">
        <v>8047</v>
      </c>
      <c r="P5969" s="31" t="str">
        <f t="shared" si="282"/>
        <v>Sajib Homoeo Hall (Dr. Abul Hossain)</v>
      </c>
    </row>
    <row r="5970" spans="1:16" hidden="1">
      <c r="A5970" t="str">
        <f t="shared" si="280"/>
        <v>53-566</v>
      </c>
      <c r="B5970">
        <f t="shared" si="281"/>
        <v>53</v>
      </c>
      <c r="C5970">
        <v>566</v>
      </c>
      <c r="D5970" t="s">
        <v>17234</v>
      </c>
      <c r="E5970" t="s">
        <v>8100</v>
      </c>
      <c r="F5970">
        <v>13713</v>
      </c>
      <c r="G5970" t="s">
        <v>3634</v>
      </c>
      <c r="H5970">
        <v>1923117470</v>
      </c>
      <c r="I5970" t="s">
        <v>7906</v>
      </c>
      <c r="J5970" t="s">
        <v>10889</v>
      </c>
      <c r="K5970" t="s">
        <v>133</v>
      </c>
      <c r="L5970" t="s">
        <v>8101</v>
      </c>
      <c r="M5970" t="s">
        <v>8102</v>
      </c>
      <c r="P5970" s="31" t="str">
        <f t="shared" si="282"/>
        <v>Sarkar Homoeo Pharmacy (Kolai Sarker)</v>
      </c>
    </row>
    <row r="5971" spans="1:16" hidden="1">
      <c r="A5971" t="str">
        <f t="shared" si="280"/>
        <v>54-566</v>
      </c>
      <c r="B5971">
        <f t="shared" si="281"/>
        <v>54</v>
      </c>
      <c r="C5971">
        <v>566</v>
      </c>
      <c r="D5971" t="s">
        <v>17234</v>
      </c>
      <c r="E5971" t="s">
        <v>17025</v>
      </c>
      <c r="F5971">
        <v>8508</v>
      </c>
      <c r="G5971" t="s">
        <v>8124</v>
      </c>
      <c r="H5971">
        <v>1819485834</v>
      </c>
      <c r="I5971" t="s">
        <v>1311</v>
      </c>
      <c r="J5971" t="s">
        <v>230</v>
      </c>
      <c r="K5971" t="s">
        <v>152</v>
      </c>
      <c r="L5971" t="s">
        <v>8092</v>
      </c>
      <c r="M5971" t="s">
        <v>8125</v>
      </c>
      <c r="P5971" s="31" t="str">
        <f t="shared" si="282"/>
        <v>Seba Homoeo Clinic (Dr. Nasrullah)</v>
      </c>
    </row>
    <row r="5972" spans="1:16" hidden="1">
      <c r="A5972" t="str">
        <f t="shared" si="280"/>
        <v>55-566</v>
      </c>
      <c r="B5972">
        <f t="shared" si="281"/>
        <v>55</v>
      </c>
      <c r="C5972">
        <v>566</v>
      </c>
      <c r="D5972" t="s">
        <v>17234</v>
      </c>
      <c r="E5972" t="s">
        <v>8041</v>
      </c>
      <c r="F5972">
        <v>8466</v>
      </c>
      <c r="G5972" t="s">
        <v>8042</v>
      </c>
      <c r="H5972">
        <v>1911012458</v>
      </c>
      <c r="I5972" t="s">
        <v>1540</v>
      </c>
      <c r="J5972" t="s">
        <v>172</v>
      </c>
      <c r="K5972" t="s">
        <v>133</v>
      </c>
      <c r="L5972" t="s">
        <v>8039</v>
      </c>
      <c r="M5972" t="s">
        <v>8040</v>
      </c>
      <c r="P5972" s="31" t="str">
        <f t="shared" si="282"/>
        <v>Shanbag Homoeo Hall (Dr. Nazrul Islam)</v>
      </c>
    </row>
    <row r="5973" spans="1:16" hidden="1">
      <c r="A5973" t="str">
        <f t="shared" si="280"/>
        <v>56-566</v>
      </c>
      <c r="B5973">
        <f t="shared" si="281"/>
        <v>56</v>
      </c>
      <c r="C5973">
        <v>566</v>
      </c>
      <c r="D5973" t="s">
        <v>17234</v>
      </c>
      <c r="E5973" t="s">
        <v>8162</v>
      </c>
      <c r="F5973">
        <v>13718</v>
      </c>
      <c r="G5973" t="s">
        <v>17151</v>
      </c>
      <c r="H5973">
        <v>1798495940</v>
      </c>
      <c r="I5973" t="s">
        <v>1311</v>
      </c>
      <c r="J5973" t="s">
        <v>10889</v>
      </c>
      <c r="K5973" t="s">
        <v>138</v>
      </c>
      <c r="L5973" t="s">
        <v>8033</v>
      </c>
      <c r="M5973" t="s">
        <v>8034</v>
      </c>
      <c r="P5973" s="31" t="str">
        <f t="shared" si="282"/>
        <v>Sharif Homoeo Hall (Dr. Abu Tallab Molla)</v>
      </c>
    </row>
    <row r="5974" spans="1:16" hidden="1">
      <c r="A5974" t="str">
        <f t="shared" si="280"/>
        <v>57-566</v>
      </c>
      <c r="B5974">
        <f t="shared" si="281"/>
        <v>57</v>
      </c>
      <c r="C5974">
        <v>566</v>
      </c>
      <c r="D5974" t="s">
        <v>17234</v>
      </c>
      <c r="E5974" t="s">
        <v>8112</v>
      </c>
      <c r="F5974">
        <v>13735</v>
      </c>
      <c r="G5974" t="s">
        <v>17153</v>
      </c>
      <c r="H5974">
        <v>1939694995</v>
      </c>
      <c r="I5974" t="s">
        <v>1540</v>
      </c>
      <c r="J5974" t="s">
        <v>230</v>
      </c>
      <c r="K5974" t="s">
        <v>138</v>
      </c>
      <c r="L5974" t="s">
        <v>4755</v>
      </c>
      <c r="M5974" t="s">
        <v>8111</v>
      </c>
      <c r="P5974" s="31" t="str">
        <f t="shared" si="282"/>
        <v>Shereebangla Homoeo Hall (Dr. Sahidul Islam)</v>
      </c>
    </row>
    <row r="5975" spans="1:16" hidden="1">
      <c r="A5975" t="str">
        <f t="shared" si="280"/>
        <v>58-566</v>
      </c>
      <c r="B5975">
        <f t="shared" si="281"/>
        <v>58</v>
      </c>
      <c r="C5975">
        <v>566</v>
      </c>
      <c r="D5975" t="s">
        <v>17234</v>
      </c>
      <c r="E5975" t="s">
        <v>12530</v>
      </c>
      <c r="F5975">
        <v>13757</v>
      </c>
      <c r="G5975" t="s">
        <v>3240</v>
      </c>
      <c r="H5975">
        <v>1978269899</v>
      </c>
      <c r="I5975" t="s">
        <v>1311</v>
      </c>
      <c r="J5975" t="s">
        <v>10889</v>
      </c>
      <c r="K5975" t="s">
        <v>138</v>
      </c>
      <c r="L5975" t="s">
        <v>10965</v>
      </c>
      <c r="M5975" t="s">
        <v>12531</v>
      </c>
      <c r="P5975" s="31" t="str">
        <f t="shared" si="282"/>
        <v>Shuvo Homoeo Hall (Dr.Jahid Hossain)</v>
      </c>
    </row>
    <row r="5976" spans="1:16" hidden="1">
      <c r="A5976" t="str">
        <f t="shared" si="280"/>
        <v>59-566</v>
      </c>
      <c r="B5976">
        <f t="shared" si="281"/>
        <v>59</v>
      </c>
      <c r="C5976">
        <v>566</v>
      </c>
      <c r="D5976" t="s">
        <v>17234</v>
      </c>
      <c r="E5976" t="s">
        <v>10963</v>
      </c>
      <c r="F5976">
        <v>13756</v>
      </c>
      <c r="G5976" t="s">
        <v>10964</v>
      </c>
      <c r="H5976">
        <v>1879064581</v>
      </c>
      <c r="I5976" t="s">
        <v>1311</v>
      </c>
      <c r="J5976" t="s">
        <v>10889</v>
      </c>
      <c r="K5976" t="s">
        <v>152</v>
      </c>
      <c r="L5976" t="s">
        <v>10965</v>
      </c>
      <c r="M5976" t="s">
        <v>19175</v>
      </c>
      <c r="P5976" s="31" t="str">
        <f t="shared" si="282"/>
        <v>Sokal Sondha Homeo Hall (Dr. Mahatab Alam)</v>
      </c>
    </row>
    <row r="5977" spans="1:16" hidden="1">
      <c r="A5977" t="str">
        <f t="shared" si="280"/>
        <v>60-566</v>
      </c>
      <c r="B5977">
        <f t="shared" si="281"/>
        <v>60</v>
      </c>
      <c r="C5977">
        <v>566</v>
      </c>
      <c r="D5977" t="s">
        <v>17234</v>
      </c>
      <c r="E5977" t="s">
        <v>8093</v>
      </c>
      <c r="F5977">
        <v>13751</v>
      </c>
      <c r="G5977" t="s">
        <v>8094</v>
      </c>
      <c r="H5977">
        <v>1711053153</v>
      </c>
      <c r="I5977" t="s">
        <v>1311</v>
      </c>
      <c r="J5977" t="s">
        <v>10889</v>
      </c>
      <c r="K5977" t="s">
        <v>152</v>
      </c>
      <c r="L5977" t="s">
        <v>10308</v>
      </c>
      <c r="M5977" t="s">
        <v>10308</v>
      </c>
      <c r="P5977" s="31" t="str">
        <f t="shared" si="282"/>
        <v>Sopno Homoeo Hall (Shukla Das)</v>
      </c>
    </row>
    <row r="5978" spans="1:16" hidden="1">
      <c r="A5978" t="str">
        <f t="shared" si="280"/>
        <v>61-566</v>
      </c>
      <c r="B5978">
        <f t="shared" si="281"/>
        <v>61</v>
      </c>
      <c r="C5978">
        <v>566</v>
      </c>
      <c r="D5978" t="s">
        <v>17234</v>
      </c>
      <c r="E5978" t="s">
        <v>8116</v>
      </c>
      <c r="F5978">
        <v>13754</v>
      </c>
      <c r="G5978" t="s">
        <v>8117</v>
      </c>
      <c r="H5978">
        <v>1712764949</v>
      </c>
      <c r="I5978" t="s">
        <v>8076</v>
      </c>
      <c r="J5978" t="s">
        <v>10889</v>
      </c>
      <c r="K5978" t="s">
        <v>152</v>
      </c>
      <c r="L5978" t="s">
        <v>8077</v>
      </c>
      <c r="M5978" t="s">
        <v>8078</v>
      </c>
      <c r="P5978" s="31" t="str">
        <f t="shared" si="282"/>
        <v>Unik Homoeo Hall (Dr. Abdul Moman Vuiya)</v>
      </c>
    </row>
    <row r="5979" spans="1:16" hidden="1">
      <c r="A5979" t="str">
        <f t="shared" si="280"/>
        <v>62-566</v>
      </c>
      <c r="B5979">
        <f t="shared" si="281"/>
        <v>62</v>
      </c>
      <c r="C5979">
        <v>566</v>
      </c>
      <c r="D5979" t="s">
        <v>17234</v>
      </c>
      <c r="E5979" t="s">
        <v>8025</v>
      </c>
      <c r="F5979">
        <v>8457</v>
      </c>
      <c r="G5979" t="s">
        <v>765</v>
      </c>
      <c r="H5979">
        <v>1534312303</v>
      </c>
      <c r="I5979" t="s">
        <v>1540</v>
      </c>
      <c r="J5979" t="s">
        <v>132</v>
      </c>
      <c r="K5979" t="s">
        <v>152</v>
      </c>
      <c r="L5979" t="s">
        <v>8023</v>
      </c>
      <c r="M5979" t="s">
        <v>8026</v>
      </c>
      <c r="P5979" s="31" t="str">
        <f t="shared" si="282"/>
        <v>Uposom Homoeo Hall (Dr. Sanaulla Nory)</v>
      </c>
    </row>
    <row r="5980" spans="1:16" hidden="1">
      <c r="A5980" t="str">
        <f t="shared" si="280"/>
        <v>63-566</v>
      </c>
      <c r="B5980">
        <f t="shared" si="281"/>
        <v>63</v>
      </c>
      <c r="C5980">
        <v>566</v>
      </c>
      <c r="D5980" t="s">
        <v>17234</v>
      </c>
      <c r="E5980" t="s">
        <v>11742</v>
      </c>
      <c r="F5980">
        <v>11251</v>
      </c>
      <c r="G5980" t="s">
        <v>11743</v>
      </c>
      <c r="H5980">
        <v>1612171212</v>
      </c>
      <c r="I5980" t="s">
        <v>131</v>
      </c>
      <c r="J5980" t="s">
        <v>397</v>
      </c>
      <c r="K5980" t="s">
        <v>152</v>
      </c>
      <c r="L5980" t="s">
        <v>10100</v>
      </c>
      <c r="M5980" t="s">
        <v>10100</v>
      </c>
      <c r="N5980" t="s">
        <v>10645</v>
      </c>
      <c r="P5980" s="31" t="str">
        <f t="shared" si="282"/>
        <v>Zhakkas Homoeo Hall (Dr. Rokib Ud-Dowla)</v>
      </c>
    </row>
    <row r="5981" spans="1:16" hidden="1">
      <c r="A5981" t="str">
        <f t="shared" si="280"/>
        <v>1-571</v>
      </c>
      <c r="B5981">
        <f t="shared" si="281"/>
        <v>1</v>
      </c>
      <c r="C5981">
        <v>571</v>
      </c>
      <c r="D5981" t="s">
        <v>17168</v>
      </c>
      <c r="E5981" t="s">
        <v>2949</v>
      </c>
      <c r="F5981">
        <v>5398</v>
      </c>
      <c r="G5981" t="s">
        <v>2281</v>
      </c>
      <c r="H5981">
        <v>1721419972</v>
      </c>
      <c r="I5981" t="s">
        <v>131</v>
      </c>
      <c r="J5981" t="s">
        <v>274</v>
      </c>
      <c r="K5981" t="s">
        <v>133</v>
      </c>
      <c r="L5981" t="s">
        <v>2947</v>
      </c>
      <c r="M5981" t="s">
        <v>2947</v>
      </c>
      <c r="N5981" t="s">
        <v>10645</v>
      </c>
      <c r="P5981" s="31" t="str">
        <f t="shared" si="282"/>
        <v>Adarsha Homeo Hall (Dr. Mahamudullah)</v>
      </c>
    </row>
    <row r="5982" spans="1:16" hidden="1">
      <c r="A5982" t="str">
        <f t="shared" si="280"/>
        <v>2-571</v>
      </c>
      <c r="B5982">
        <f t="shared" si="281"/>
        <v>2</v>
      </c>
      <c r="C5982">
        <v>571</v>
      </c>
      <c r="D5982" t="s">
        <v>17168</v>
      </c>
      <c r="E5982" t="s">
        <v>2956</v>
      </c>
      <c r="F5982">
        <v>5407</v>
      </c>
      <c r="G5982" t="s">
        <v>2957</v>
      </c>
      <c r="H5982">
        <v>1718624189</v>
      </c>
      <c r="I5982" t="s">
        <v>131</v>
      </c>
      <c r="J5982" t="s">
        <v>306</v>
      </c>
      <c r="K5982" t="s">
        <v>152</v>
      </c>
      <c r="L5982" t="s">
        <v>2954</v>
      </c>
      <c r="M5982" t="s">
        <v>2955</v>
      </c>
      <c r="P5982" s="31" t="str">
        <f t="shared" si="282"/>
        <v>Afaz Homeo Hal (Dr. Haruna Rashid)</v>
      </c>
    </row>
    <row r="5983" spans="1:16" hidden="1">
      <c r="A5983" t="str">
        <f t="shared" si="280"/>
        <v>3-571</v>
      </c>
      <c r="B5983">
        <f t="shared" si="281"/>
        <v>3</v>
      </c>
      <c r="C5983">
        <v>571</v>
      </c>
      <c r="D5983" t="s">
        <v>17168</v>
      </c>
      <c r="E5983" t="s">
        <v>2898</v>
      </c>
      <c r="F5983">
        <v>5334</v>
      </c>
      <c r="G5983" t="s">
        <v>2899</v>
      </c>
      <c r="H5983">
        <v>1724218816</v>
      </c>
      <c r="I5983" t="s">
        <v>131</v>
      </c>
      <c r="J5983" t="s">
        <v>132</v>
      </c>
      <c r="K5983" t="s">
        <v>138</v>
      </c>
      <c r="L5983" t="s">
        <v>2887</v>
      </c>
      <c r="M5983" t="s">
        <v>2887</v>
      </c>
      <c r="P5983" s="31" t="str">
        <f t="shared" si="282"/>
        <v>Agrani Homoeo Hall (Dr. Tapon Mondal)</v>
      </c>
    </row>
    <row r="5984" spans="1:16" hidden="1">
      <c r="A5984" t="str">
        <f t="shared" si="280"/>
        <v>4-571</v>
      </c>
      <c r="B5984">
        <f t="shared" si="281"/>
        <v>4</v>
      </c>
      <c r="C5984">
        <v>571</v>
      </c>
      <c r="D5984" t="s">
        <v>17168</v>
      </c>
      <c r="E5984" t="s">
        <v>3407</v>
      </c>
      <c r="F5984">
        <v>9773</v>
      </c>
      <c r="G5984" t="s">
        <v>9397</v>
      </c>
      <c r="H5984">
        <v>1720361235</v>
      </c>
      <c r="I5984" t="s">
        <v>131</v>
      </c>
      <c r="J5984" t="s">
        <v>132</v>
      </c>
      <c r="K5984" t="s">
        <v>138</v>
      </c>
      <c r="L5984" t="s">
        <v>2940</v>
      </c>
      <c r="M5984" t="s">
        <v>9398</v>
      </c>
      <c r="N5984" t="s">
        <v>9792</v>
      </c>
      <c r="P5984" s="31" t="str">
        <f t="shared" si="282"/>
        <v>Ahsaniya Homoeo Hall (Dr. Md. Ruhul Amin)</v>
      </c>
    </row>
    <row r="5985" spans="1:16" hidden="1">
      <c r="A5985" t="str">
        <f t="shared" si="280"/>
        <v>5-571</v>
      </c>
      <c r="B5985">
        <f t="shared" si="281"/>
        <v>5</v>
      </c>
      <c r="C5985">
        <v>571</v>
      </c>
      <c r="D5985" t="s">
        <v>17168</v>
      </c>
      <c r="E5985" t="s">
        <v>9411</v>
      </c>
      <c r="F5985">
        <v>9807</v>
      </c>
      <c r="G5985" t="s">
        <v>2057</v>
      </c>
      <c r="H5985">
        <v>1918804617</v>
      </c>
      <c r="I5985" t="s">
        <v>131</v>
      </c>
      <c r="J5985" t="s">
        <v>397</v>
      </c>
      <c r="K5985" t="s">
        <v>138</v>
      </c>
      <c r="L5985" t="s">
        <v>2940</v>
      </c>
      <c r="M5985" t="s">
        <v>2448</v>
      </c>
      <c r="P5985" s="31" t="str">
        <f t="shared" si="282"/>
        <v>Al Amin Homoeo Hall (Dr. S. M. Alam)</v>
      </c>
    </row>
    <row r="5986" spans="1:16" hidden="1">
      <c r="A5986" t="str">
        <f t="shared" si="280"/>
        <v>6-571</v>
      </c>
      <c r="B5986">
        <f t="shared" si="281"/>
        <v>6</v>
      </c>
      <c r="C5986">
        <v>571</v>
      </c>
      <c r="D5986" t="s">
        <v>17168</v>
      </c>
      <c r="E5986" t="s">
        <v>2900</v>
      </c>
      <c r="F5986">
        <v>5336</v>
      </c>
      <c r="G5986" t="s">
        <v>2901</v>
      </c>
      <c r="H5986">
        <v>1714442557</v>
      </c>
      <c r="I5986" t="s">
        <v>131</v>
      </c>
      <c r="J5986" t="s">
        <v>132</v>
      </c>
      <c r="K5986" t="s">
        <v>138</v>
      </c>
      <c r="L5986" t="s">
        <v>2887</v>
      </c>
      <c r="M5986" t="s">
        <v>2902</v>
      </c>
      <c r="P5986" s="31" t="str">
        <f t="shared" si="282"/>
        <v>Al Baiyana Homeo Hall (Dr. Gaffar Islam)</v>
      </c>
    </row>
    <row r="5987" spans="1:16" hidden="1">
      <c r="A5987" t="str">
        <f t="shared" si="280"/>
        <v>7-571</v>
      </c>
      <c r="B5987">
        <f t="shared" si="281"/>
        <v>7</v>
      </c>
      <c r="C5987">
        <v>571</v>
      </c>
      <c r="D5987" t="s">
        <v>17168</v>
      </c>
      <c r="E5987">
        <v>0</v>
      </c>
      <c r="F5987">
        <v>5400</v>
      </c>
      <c r="G5987" t="s">
        <v>2946</v>
      </c>
      <c r="H5987">
        <v>1935657780</v>
      </c>
      <c r="I5987" t="s">
        <v>131</v>
      </c>
      <c r="J5987" t="s">
        <v>274</v>
      </c>
      <c r="K5987" t="s">
        <v>133</v>
      </c>
      <c r="L5987" t="s">
        <v>2947</v>
      </c>
      <c r="M5987" t="s">
        <v>2947</v>
      </c>
      <c r="P5987" s="31" t="str">
        <f t="shared" si="282"/>
        <v>Al Baraka Homeo Hall (0)</v>
      </c>
    </row>
    <row r="5988" spans="1:16" hidden="1">
      <c r="A5988" t="str">
        <f t="shared" si="280"/>
        <v>8-571</v>
      </c>
      <c r="B5988">
        <f t="shared" si="281"/>
        <v>8</v>
      </c>
      <c r="C5988">
        <v>571</v>
      </c>
      <c r="D5988" t="s">
        <v>17168</v>
      </c>
      <c r="E5988" t="s">
        <v>9412</v>
      </c>
      <c r="F5988">
        <v>9808</v>
      </c>
      <c r="G5988" t="s">
        <v>9413</v>
      </c>
      <c r="H5988">
        <v>1912439759</v>
      </c>
      <c r="I5988" t="s">
        <v>131</v>
      </c>
      <c r="J5988" t="s">
        <v>397</v>
      </c>
      <c r="K5988" t="s">
        <v>138</v>
      </c>
      <c r="L5988" t="s">
        <v>2940</v>
      </c>
      <c r="M5988" t="s">
        <v>2448</v>
      </c>
      <c r="P5988" s="31" t="str">
        <f t="shared" si="282"/>
        <v>Al Imran Homoeo Hall (Dr. Md. Imran Hosen)</v>
      </c>
    </row>
    <row r="5989" spans="1:16" hidden="1">
      <c r="A5989" t="str">
        <f t="shared" si="280"/>
        <v>9-571</v>
      </c>
      <c r="B5989">
        <f t="shared" si="281"/>
        <v>9</v>
      </c>
      <c r="C5989">
        <v>571</v>
      </c>
      <c r="D5989" t="s">
        <v>17168</v>
      </c>
      <c r="E5989" t="s">
        <v>12703</v>
      </c>
      <c r="F5989">
        <v>11652</v>
      </c>
      <c r="G5989" t="s">
        <v>12704</v>
      </c>
      <c r="H5989">
        <v>1785988488</v>
      </c>
      <c r="I5989" t="s">
        <v>131</v>
      </c>
      <c r="J5989" t="s">
        <v>306</v>
      </c>
      <c r="K5989" t="s">
        <v>152</v>
      </c>
      <c r="L5989" t="s">
        <v>12702</v>
      </c>
      <c r="M5989" t="s">
        <v>12702</v>
      </c>
      <c r="P5989" s="31" t="str">
        <f t="shared" si="282"/>
        <v>Arfin Homoeo Hall (Dr.Hasan Nasseri)</v>
      </c>
    </row>
    <row r="5990" spans="1:16" hidden="1">
      <c r="A5990" t="str">
        <f t="shared" si="280"/>
        <v>10-571</v>
      </c>
      <c r="B5990">
        <f t="shared" si="281"/>
        <v>10</v>
      </c>
      <c r="C5990">
        <v>571</v>
      </c>
      <c r="D5990" t="s">
        <v>17168</v>
      </c>
      <c r="E5990" t="s">
        <v>9424</v>
      </c>
      <c r="F5990">
        <v>9824</v>
      </c>
      <c r="G5990" t="s">
        <v>9425</v>
      </c>
      <c r="H5990">
        <v>1923604329</v>
      </c>
      <c r="I5990" t="s">
        <v>131</v>
      </c>
      <c r="J5990" t="s">
        <v>230</v>
      </c>
      <c r="K5990" t="s">
        <v>152</v>
      </c>
      <c r="L5990" t="s">
        <v>2947</v>
      </c>
      <c r="M5990" t="s">
        <v>9422</v>
      </c>
      <c r="P5990" s="31" t="str">
        <f t="shared" si="282"/>
        <v>Ashalata Homoeo Hall (Dr. Robindronath Mondal)</v>
      </c>
    </row>
    <row r="5991" spans="1:16" hidden="1">
      <c r="A5991" t="str">
        <f t="shared" si="280"/>
        <v>11-571</v>
      </c>
      <c r="B5991">
        <f t="shared" si="281"/>
        <v>11</v>
      </c>
      <c r="C5991">
        <v>571</v>
      </c>
      <c r="D5991" t="s">
        <v>17168</v>
      </c>
      <c r="E5991" t="s">
        <v>12705</v>
      </c>
      <c r="F5991">
        <v>11653</v>
      </c>
      <c r="G5991" t="s">
        <v>473</v>
      </c>
      <c r="H5991">
        <v>1718624189</v>
      </c>
      <c r="I5991" t="s">
        <v>131</v>
      </c>
      <c r="J5991" t="s">
        <v>11352</v>
      </c>
      <c r="K5991" t="s">
        <v>152</v>
      </c>
      <c r="L5991" t="s">
        <v>12702</v>
      </c>
      <c r="M5991" t="s">
        <v>12702</v>
      </c>
      <c r="P5991" s="31" t="str">
        <f t="shared" si="282"/>
        <v>Aziz Homoeo Hall (Dr.Haron Rashid)</v>
      </c>
    </row>
    <row r="5992" spans="1:16" hidden="1">
      <c r="A5992" t="str">
        <f t="shared" si="280"/>
        <v>12-571</v>
      </c>
      <c r="B5992">
        <f t="shared" si="281"/>
        <v>12</v>
      </c>
      <c r="C5992">
        <v>571</v>
      </c>
      <c r="D5992" t="s">
        <v>17168</v>
      </c>
      <c r="E5992" t="s">
        <v>10551</v>
      </c>
      <c r="F5992">
        <v>10656</v>
      </c>
      <c r="G5992" t="s">
        <v>10552</v>
      </c>
      <c r="H5992">
        <v>1996057740</v>
      </c>
      <c r="I5992" t="s">
        <v>131</v>
      </c>
      <c r="J5992" t="s">
        <v>2537</v>
      </c>
      <c r="K5992" t="s">
        <v>152</v>
      </c>
      <c r="L5992" t="s">
        <v>10553</v>
      </c>
      <c r="M5992" t="s">
        <v>10553</v>
      </c>
      <c r="P5992" s="31" t="str">
        <f t="shared" si="282"/>
        <v>B.C Memorial Clinic (Dr Debprosad Mondol)</v>
      </c>
    </row>
    <row r="5993" spans="1:16" hidden="1">
      <c r="A5993" t="str">
        <f t="shared" si="280"/>
        <v>13-571</v>
      </c>
      <c r="B5993">
        <f t="shared" si="281"/>
        <v>13</v>
      </c>
      <c r="C5993">
        <v>571</v>
      </c>
      <c r="D5993" t="s">
        <v>17168</v>
      </c>
      <c r="E5993" t="s">
        <v>2961</v>
      </c>
      <c r="F5993">
        <v>5415</v>
      </c>
      <c r="G5993" t="s">
        <v>2967</v>
      </c>
      <c r="H5993">
        <v>1721055544</v>
      </c>
      <c r="I5993" t="s">
        <v>131</v>
      </c>
      <c r="J5993" t="s">
        <v>306</v>
      </c>
      <c r="K5993" t="s">
        <v>152</v>
      </c>
      <c r="L5993" t="s">
        <v>2913</v>
      </c>
      <c r="M5993" t="s">
        <v>2913</v>
      </c>
      <c r="P5993" s="31" t="str">
        <f t="shared" si="282"/>
        <v>Bengal Homeo Hall (Dr. Salahuddin)</v>
      </c>
    </row>
    <row r="5994" spans="1:16" hidden="1">
      <c r="A5994" t="str">
        <f t="shared" si="280"/>
        <v>14-571</v>
      </c>
      <c r="B5994">
        <f t="shared" si="281"/>
        <v>14</v>
      </c>
      <c r="C5994">
        <v>571</v>
      </c>
      <c r="D5994" t="s">
        <v>17168</v>
      </c>
      <c r="E5994" t="s">
        <v>9439</v>
      </c>
      <c r="F5994">
        <v>9842</v>
      </c>
      <c r="G5994" t="s">
        <v>9440</v>
      </c>
      <c r="H5994">
        <v>1724479581</v>
      </c>
      <c r="I5994" t="s">
        <v>131</v>
      </c>
      <c r="J5994" t="s">
        <v>274</v>
      </c>
      <c r="K5994" t="s">
        <v>152</v>
      </c>
      <c r="L5994" t="s">
        <v>2947</v>
      </c>
      <c r="M5994" t="s">
        <v>2948</v>
      </c>
      <c r="N5994" t="s">
        <v>10632</v>
      </c>
      <c r="P5994" s="31" t="str">
        <f t="shared" si="282"/>
        <v>Binod Homoeo Pharmacy (Dr. Shorup Raptan)</v>
      </c>
    </row>
    <row r="5995" spans="1:16" hidden="1">
      <c r="A5995" t="str">
        <f t="shared" si="280"/>
        <v>15-571</v>
      </c>
      <c r="B5995">
        <f t="shared" si="281"/>
        <v>15</v>
      </c>
      <c r="C5995">
        <v>571</v>
      </c>
      <c r="D5995" t="s">
        <v>17168</v>
      </c>
      <c r="E5995" t="s">
        <v>9427</v>
      </c>
      <c r="F5995">
        <v>9830</v>
      </c>
      <c r="G5995" t="s">
        <v>9428</v>
      </c>
      <c r="H5995">
        <v>1716887646</v>
      </c>
      <c r="I5995" t="s">
        <v>131</v>
      </c>
      <c r="J5995" t="s">
        <v>230</v>
      </c>
      <c r="K5995" t="s">
        <v>152</v>
      </c>
      <c r="L5995" t="s">
        <v>2947</v>
      </c>
      <c r="M5995" t="s">
        <v>1359</v>
      </c>
      <c r="N5995" t="s">
        <v>11157</v>
      </c>
      <c r="P5995" s="31" t="str">
        <f t="shared" si="282"/>
        <v>Bishwas Homoeo Hall  (Dr. Dinesh Bidhan)</v>
      </c>
    </row>
    <row r="5996" spans="1:16" hidden="1">
      <c r="A5996" t="str">
        <f t="shared" si="280"/>
        <v>16-571</v>
      </c>
      <c r="B5996">
        <f t="shared" si="281"/>
        <v>16</v>
      </c>
      <c r="C5996">
        <v>571</v>
      </c>
      <c r="D5996" t="s">
        <v>17168</v>
      </c>
      <c r="E5996" t="s">
        <v>9399</v>
      </c>
      <c r="F5996">
        <v>9775</v>
      </c>
      <c r="G5996" t="s">
        <v>460</v>
      </c>
      <c r="H5996">
        <v>1917665834</v>
      </c>
      <c r="I5996" t="s">
        <v>131</v>
      </c>
      <c r="J5996" t="s">
        <v>132</v>
      </c>
      <c r="K5996" t="s">
        <v>138</v>
      </c>
      <c r="L5996" t="s">
        <v>2940</v>
      </c>
      <c r="M5996" t="s">
        <v>9398</v>
      </c>
      <c r="P5996" s="31" t="str">
        <f t="shared" si="282"/>
        <v>Bismillah Homoeo Hall (Dr. Md. Abdul Wajed)</v>
      </c>
    </row>
    <row r="5997" spans="1:16" hidden="1">
      <c r="A5997" t="str">
        <f t="shared" si="280"/>
        <v>17-571</v>
      </c>
      <c r="B5997">
        <f t="shared" si="281"/>
        <v>17</v>
      </c>
      <c r="C5997">
        <v>571</v>
      </c>
      <c r="D5997" t="s">
        <v>17168</v>
      </c>
      <c r="E5997" t="s">
        <v>10281</v>
      </c>
      <c r="F5997">
        <v>10515</v>
      </c>
      <c r="G5997" t="s">
        <v>460</v>
      </c>
      <c r="H5997">
        <v>1916105771</v>
      </c>
      <c r="I5997" t="s">
        <v>131</v>
      </c>
      <c r="J5997" t="s">
        <v>2596</v>
      </c>
      <c r="K5997" t="s">
        <v>152</v>
      </c>
      <c r="L5997" t="s">
        <v>2940</v>
      </c>
      <c r="M5997" t="s">
        <v>2940</v>
      </c>
      <c r="P5997" s="31" t="str">
        <f t="shared" si="282"/>
        <v>Bismillah Homoeo Hall (Dr.Mir Motin)</v>
      </c>
    </row>
    <row r="5998" spans="1:16" hidden="1">
      <c r="A5998" t="str">
        <f t="shared" si="280"/>
        <v>18-571</v>
      </c>
      <c r="B5998">
        <f t="shared" si="281"/>
        <v>18</v>
      </c>
      <c r="C5998">
        <v>571</v>
      </c>
      <c r="D5998" t="s">
        <v>17168</v>
      </c>
      <c r="E5998" t="s">
        <v>9435</v>
      </c>
      <c r="F5998">
        <v>9839</v>
      </c>
      <c r="G5998" t="s">
        <v>460</v>
      </c>
      <c r="H5998">
        <v>1717811521</v>
      </c>
      <c r="I5998" t="s">
        <v>131</v>
      </c>
      <c r="J5998" t="s">
        <v>274</v>
      </c>
      <c r="K5998" t="s">
        <v>152</v>
      </c>
      <c r="L5998" t="s">
        <v>2947</v>
      </c>
      <c r="M5998" t="s">
        <v>2948</v>
      </c>
      <c r="P5998" s="31" t="str">
        <f t="shared" si="282"/>
        <v>Bismillah Homoeo Hall (Dr. Kohinur Yasmin)</v>
      </c>
    </row>
    <row r="5999" spans="1:16" hidden="1">
      <c r="A5999" t="str">
        <f t="shared" si="280"/>
        <v>19-571</v>
      </c>
      <c r="B5999">
        <f t="shared" si="281"/>
        <v>19</v>
      </c>
      <c r="C5999">
        <v>571</v>
      </c>
      <c r="D5999" t="s">
        <v>17168</v>
      </c>
      <c r="E5999" t="s">
        <v>497</v>
      </c>
      <c r="F5999">
        <v>5340</v>
      </c>
      <c r="G5999" t="s">
        <v>2908</v>
      </c>
      <c r="H5999">
        <v>1784776443</v>
      </c>
      <c r="I5999" t="s">
        <v>131</v>
      </c>
      <c r="J5999" t="s">
        <v>132</v>
      </c>
      <c r="K5999" t="s">
        <v>152</v>
      </c>
      <c r="L5999" t="s">
        <v>2887</v>
      </c>
      <c r="M5999" t="s">
        <v>2887</v>
      </c>
      <c r="P5999" s="31" t="str">
        <f t="shared" si="282"/>
        <v>Biva Homeo Hall (Dr. )</v>
      </c>
    </row>
    <row r="6000" spans="1:16" hidden="1">
      <c r="A6000" t="str">
        <f t="shared" si="280"/>
        <v>20-571</v>
      </c>
      <c r="B6000">
        <f t="shared" si="281"/>
        <v>20</v>
      </c>
      <c r="C6000">
        <v>571</v>
      </c>
      <c r="D6000" t="s">
        <v>17168</v>
      </c>
      <c r="E6000" t="s">
        <v>2924</v>
      </c>
      <c r="F6000">
        <v>5361</v>
      </c>
      <c r="G6000" t="s">
        <v>2925</v>
      </c>
      <c r="H6000">
        <v>17162629573</v>
      </c>
      <c r="I6000" t="s">
        <v>131</v>
      </c>
      <c r="J6000" t="s">
        <v>397</v>
      </c>
      <c r="K6000" t="s">
        <v>152</v>
      </c>
      <c r="L6000" t="s">
        <v>2913</v>
      </c>
      <c r="M6000" t="s">
        <v>2923</v>
      </c>
      <c r="P6000" s="31" t="str">
        <f t="shared" si="282"/>
        <v>Corner Homeo Hall (Dr. Kiran Chakrabortty)</v>
      </c>
    </row>
    <row r="6001" spans="1:16" hidden="1">
      <c r="A6001" t="str">
        <f t="shared" si="280"/>
        <v>21-571</v>
      </c>
      <c r="B6001">
        <f t="shared" si="281"/>
        <v>21</v>
      </c>
      <c r="C6001">
        <v>571</v>
      </c>
      <c r="D6001" t="s">
        <v>17168</v>
      </c>
      <c r="E6001" t="s">
        <v>9414</v>
      </c>
      <c r="F6001">
        <v>9809</v>
      </c>
      <c r="G6001" t="s">
        <v>9415</v>
      </c>
      <c r="H6001">
        <v>1912443530</v>
      </c>
      <c r="I6001" t="s">
        <v>131</v>
      </c>
      <c r="J6001" t="s">
        <v>397</v>
      </c>
      <c r="K6001" t="s">
        <v>138</v>
      </c>
      <c r="L6001" t="s">
        <v>2940</v>
      </c>
      <c r="M6001" t="s">
        <v>2448</v>
      </c>
      <c r="P6001" s="31" t="str">
        <f t="shared" si="282"/>
        <v>Darul Shefa Homoeo Hall (Dr. Emadrul Haque)</v>
      </c>
    </row>
    <row r="6002" spans="1:16" hidden="1">
      <c r="A6002" t="str">
        <f t="shared" si="280"/>
        <v>22-571</v>
      </c>
      <c r="B6002">
        <f t="shared" si="281"/>
        <v>22</v>
      </c>
      <c r="C6002">
        <v>571</v>
      </c>
      <c r="D6002" t="s">
        <v>17168</v>
      </c>
      <c r="E6002" t="s">
        <v>2910</v>
      </c>
      <c r="F6002">
        <v>5342</v>
      </c>
      <c r="G6002" t="s">
        <v>2911</v>
      </c>
      <c r="H6002">
        <v>1728319613</v>
      </c>
      <c r="I6002" t="s">
        <v>2912</v>
      </c>
      <c r="J6002" t="s">
        <v>172</v>
      </c>
      <c r="K6002" t="s">
        <v>133</v>
      </c>
      <c r="L6002" t="s">
        <v>2913</v>
      </c>
      <c r="M6002" t="s">
        <v>2914</v>
      </c>
      <c r="P6002" s="31" t="str">
        <f t="shared" si="282"/>
        <v>Debnath Homeo Hall (Bikash Debnath)</v>
      </c>
    </row>
    <row r="6003" spans="1:16" hidden="1">
      <c r="A6003" t="str">
        <f t="shared" si="280"/>
        <v>23-571</v>
      </c>
      <c r="B6003">
        <f t="shared" si="281"/>
        <v>23</v>
      </c>
      <c r="C6003">
        <v>571</v>
      </c>
      <c r="D6003" t="s">
        <v>17168</v>
      </c>
      <c r="E6003" t="s">
        <v>2893</v>
      </c>
      <c r="F6003">
        <v>5331</v>
      </c>
      <c r="G6003" t="s">
        <v>2894</v>
      </c>
      <c r="H6003">
        <v>1756772989</v>
      </c>
      <c r="I6003" t="s">
        <v>131</v>
      </c>
      <c r="J6003" t="s">
        <v>132</v>
      </c>
      <c r="K6003" t="s">
        <v>152</v>
      </c>
      <c r="L6003" t="s">
        <v>2887</v>
      </c>
      <c r="M6003" t="s">
        <v>2887</v>
      </c>
      <c r="P6003" s="31" t="str">
        <f t="shared" si="282"/>
        <v>Dhaka Homoeo Hall (Md. Maruf Hossain)</v>
      </c>
    </row>
    <row r="6004" spans="1:16" hidden="1">
      <c r="A6004" t="str">
        <f t="shared" si="280"/>
        <v>24-571</v>
      </c>
      <c r="B6004">
        <f t="shared" si="281"/>
        <v>24</v>
      </c>
      <c r="C6004">
        <v>571</v>
      </c>
      <c r="D6004" t="s">
        <v>17168</v>
      </c>
      <c r="E6004" t="s">
        <v>12714</v>
      </c>
      <c r="F6004">
        <v>11659</v>
      </c>
      <c r="G6004" t="s">
        <v>12715</v>
      </c>
      <c r="H6004">
        <v>1743915859</v>
      </c>
      <c r="I6004" t="s">
        <v>131</v>
      </c>
      <c r="J6004" t="s">
        <v>11360</v>
      </c>
      <c r="K6004" t="s">
        <v>133</v>
      </c>
      <c r="L6004" t="s">
        <v>12064</v>
      </c>
      <c r="M6004" t="s">
        <v>12716</v>
      </c>
      <c r="P6004" s="31" t="str">
        <f t="shared" si="282"/>
        <v>Digital Homoeo Hall  (Dr.M.A Momin)</v>
      </c>
    </row>
    <row r="6005" spans="1:16" hidden="1">
      <c r="A6005" t="str">
        <f t="shared" si="280"/>
        <v>25-571</v>
      </c>
      <c r="B6005">
        <f t="shared" si="281"/>
        <v>25</v>
      </c>
      <c r="C6005">
        <v>571</v>
      </c>
      <c r="D6005" t="s">
        <v>17168</v>
      </c>
      <c r="E6005" t="s">
        <v>12302</v>
      </c>
      <c r="F6005">
        <v>12068</v>
      </c>
      <c r="G6005" t="s">
        <v>13660</v>
      </c>
      <c r="H6005">
        <v>1994209038</v>
      </c>
      <c r="I6005" t="s">
        <v>131</v>
      </c>
      <c r="J6005" t="s">
        <v>397</v>
      </c>
      <c r="K6005" t="s">
        <v>1402</v>
      </c>
      <c r="L6005" t="s">
        <v>13661</v>
      </c>
      <c r="M6005" t="s">
        <v>13662</v>
      </c>
      <c r="P6005" s="31" t="str">
        <f t="shared" si="282"/>
        <v>East Bangol Homoeo Hall (Dr.Salauddin )</v>
      </c>
    </row>
    <row r="6006" spans="1:16" hidden="1">
      <c r="A6006" t="str">
        <f t="shared" si="280"/>
        <v>26-571</v>
      </c>
      <c r="B6006">
        <f t="shared" si="281"/>
        <v>26</v>
      </c>
      <c r="C6006">
        <v>571</v>
      </c>
      <c r="D6006" t="s">
        <v>17168</v>
      </c>
      <c r="E6006" t="s">
        <v>9407</v>
      </c>
      <c r="F6006">
        <v>9805</v>
      </c>
      <c r="G6006" t="s">
        <v>9408</v>
      </c>
      <c r="H6006">
        <v>1929370107</v>
      </c>
      <c r="I6006" t="s">
        <v>131</v>
      </c>
      <c r="J6006" t="s">
        <v>397</v>
      </c>
      <c r="K6006" t="s">
        <v>138</v>
      </c>
      <c r="L6006" t="s">
        <v>2940</v>
      </c>
      <c r="M6006" t="s">
        <v>9409</v>
      </c>
      <c r="P6006" s="31" t="str">
        <f t="shared" si="282"/>
        <v>Eshorer Dan Homoeo Hall (Dr. Joydev Ghosh)</v>
      </c>
    </row>
    <row r="6007" spans="1:16" hidden="1">
      <c r="A6007" t="str">
        <f t="shared" si="280"/>
        <v>27-571</v>
      </c>
      <c r="B6007">
        <f t="shared" si="281"/>
        <v>27</v>
      </c>
      <c r="C6007">
        <v>571</v>
      </c>
      <c r="D6007" t="s">
        <v>17168</v>
      </c>
      <c r="E6007" t="s">
        <v>13663</v>
      </c>
      <c r="F6007">
        <v>12069</v>
      </c>
      <c r="G6007" t="s">
        <v>13664</v>
      </c>
      <c r="H6007">
        <v>1920276938</v>
      </c>
      <c r="I6007" t="s">
        <v>131</v>
      </c>
      <c r="J6007" t="s">
        <v>397</v>
      </c>
      <c r="K6007" t="s">
        <v>1402</v>
      </c>
      <c r="L6007" t="s">
        <v>12064</v>
      </c>
      <c r="M6007" t="s">
        <v>13665</v>
      </c>
      <c r="P6007" s="31" t="str">
        <f t="shared" si="282"/>
        <v>Fhaida Homoeo Hall (Dr.Ashgar Hassin)</v>
      </c>
    </row>
    <row r="6008" spans="1:16" hidden="1">
      <c r="A6008" t="str">
        <f t="shared" si="280"/>
        <v>28-571</v>
      </c>
      <c r="B6008">
        <f t="shared" si="281"/>
        <v>28</v>
      </c>
      <c r="C6008">
        <v>571</v>
      </c>
      <c r="D6008" t="s">
        <v>17168</v>
      </c>
      <c r="E6008" t="s">
        <v>12717</v>
      </c>
      <c r="F6008">
        <v>11660</v>
      </c>
      <c r="G6008" t="s">
        <v>2132</v>
      </c>
      <c r="H6008">
        <v>1793428115</v>
      </c>
      <c r="I6008" t="s">
        <v>131</v>
      </c>
      <c r="J6008" t="s">
        <v>11360</v>
      </c>
      <c r="K6008" t="s">
        <v>152</v>
      </c>
      <c r="L6008" t="s">
        <v>12064</v>
      </c>
      <c r="M6008" t="s">
        <v>12713</v>
      </c>
      <c r="P6008" s="31" t="str">
        <f t="shared" si="282"/>
        <v>German Homoeo Hall (Dr.P K Sarkar)</v>
      </c>
    </row>
    <row r="6009" spans="1:16" hidden="1">
      <c r="A6009" t="str">
        <f t="shared" si="280"/>
        <v>29-571</v>
      </c>
      <c r="B6009">
        <f t="shared" si="281"/>
        <v>29</v>
      </c>
      <c r="C6009">
        <v>571</v>
      </c>
      <c r="D6009" t="s">
        <v>17168</v>
      </c>
      <c r="E6009" t="s">
        <v>2885</v>
      </c>
      <c r="F6009">
        <v>5326</v>
      </c>
      <c r="G6009" t="s">
        <v>2886</v>
      </c>
      <c r="H6009">
        <v>1728240860</v>
      </c>
      <c r="I6009" t="s">
        <v>131</v>
      </c>
      <c r="J6009" t="s">
        <v>132</v>
      </c>
      <c r="K6009" t="s">
        <v>138</v>
      </c>
      <c r="L6009" t="s">
        <v>2887</v>
      </c>
      <c r="M6009" t="s">
        <v>2887</v>
      </c>
      <c r="P6009" s="31" t="str">
        <f t="shared" si="282"/>
        <v>Ghosh Homeo Hall (Dr. Pabitra Ghosh)</v>
      </c>
    </row>
    <row r="6010" spans="1:16" hidden="1">
      <c r="A6010" t="str">
        <f t="shared" si="280"/>
        <v>30-571</v>
      </c>
      <c r="B6010">
        <f t="shared" si="281"/>
        <v>30</v>
      </c>
      <c r="C6010">
        <v>571</v>
      </c>
      <c r="D6010" t="s">
        <v>17168</v>
      </c>
      <c r="E6010" t="s">
        <v>12708</v>
      </c>
      <c r="F6010">
        <v>11655</v>
      </c>
      <c r="G6010" t="s">
        <v>9673</v>
      </c>
      <c r="H6010">
        <v>1720525090</v>
      </c>
      <c r="I6010" t="s">
        <v>131</v>
      </c>
      <c r="J6010" t="s">
        <v>11352</v>
      </c>
      <c r="K6010" t="s">
        <v>138</v>
      </c>
      <c r="L6010" t="s">
        <v>12702</v>
      </c>
      <c r="M6010" t="s">
        <v>12702</v>
      </c>
      <c r="N6010" t="s">
        <v>17103</v>
      </c>
      <c r="O6010" t="s">
        <v>17143</v>
      </c>
      <c r="P6010" s="31" t="str">
        <f t="shared" si="282"/>
        <v>Green Homoeo Hall (Dr.Omar Farooq)</v>
      </c>
    </row>
    <row r="6011" spans="1:16" hidden="1">
      <c r="A6011" t="str">
        <f t="shared" si="280"/>
        <v>31-571</v>
      </c>
      <c r="B6011">
        <f t="shared" si="281"/>
        <v>31</v>
      </c>
      <c r="C6011">
        <v>571</v>
      </c>
      <c r="D6011" t="s">
        <v>17168</v>
      </c>
      <c r="E6011" t="s">
        <v>2929</v>
      </c>
      <c r="F6011">
        <v>5366</v>
      </c>
      <c r="G6011" t="s">
        <v>2930</v>
      </c>
      <c r="H6011">
        <v>1715634365</v>
      </c>
      <c r="I6011" t="s">
        <v>131</v>
      </c>
      <c r="J6011" t="s">
        <v>397</v>
      </c>
      <c r="K6011" t="s">
        <v>152</v>
      </c>
      <c r="L6011" t="s">
        <v>2913</v>
      </c>
      <c r="M6011" t="s">
        <v>2931</v>
      </c>
      <c r="N6011" t="s">
        <v>11173</v>
      </c>
      <c r="P6011" s="31" t="str">
        <f t="shared" si="282"/>
        <v>Halima Homeo Hall (Dr. Ismail Hossain)</v>
      </c>
    </row>
    <row r="6012" spans="1:16" hidden="1">
      <c r="A6012" t="str">
        <f t="shared" si="280"/>
        <v>32-571</v>
      </c>
      <c r="B6012">
        <f t="shared" si="281"/>
        <v>32</v>
      </c>
      <c r="C6012">
        <v>571</v>
      </c>
      <c r="D6012" t="s">
        <v>17168</v>
      </c>
      <c r="E6012" t="s">
        <v>2891</v>
      </c>
      <c r="F6012">
        <v>5330</v>
      </c>
      <c r="G6012" t="s">
        <v>2892</v>
      </c>
      <c r="H6012">
        <v>1710963424</v>
      </c>
      <c r="I6012" t="s">
        <v>131</v>
      </c>
      <c r="J6012" t="s">
        <v>132</v>
      </c>
      <c r="K6012" t="s">
        <v>152</v>
      </c>
      <c r="L6012" t="s">
        <v>2887</v>
      </c>
      <c r="M6012" t="s">
        <v>2887</v>
      </c>
      <c r="P6012" s="31" t="str">
        <f t="shared" si="282"/>
        <v>Haniman Homeo Hall (Dr. Krishnapada Ghosh)</v>
      </c>
    </row>
    <row r="6013" spans="1:16" hidden="1">
      <c r="A6013" t="str">
        <f t="shared" si="280"/>
        <v>33-571</v>
      </c>
      <c r="B6013">
        <f t="shared" si="281"/>
        <v>33</v>
      </c>
      <c r="C6013">
        <v>571</v>
      </c>
      <c r="D6013" t="s">
        <v>17168</v>
      </c>
      <c r="E6013" t="s">
        <v>9426</v>
      </c>
      <c r="F6013">
        <v>9827</v>
      </c>
      <c r="G6013" t="s">
        <v>2892</v>
      </c>
      <c r="H6013">
        <v>1929609932</v>
      </c>
      <c r="I6013" t="s">
        <v>131</v>
      </c>
      <c r="J6013" t="s">
        <v>230</v>
      </c>
      <c r="K6013" t="s">
        <v>133</v>
      </c>
      <c r="L6013" t="s">
        <v>2947</v>
      </c>
      <c r="M6013" t="s">
        <v>9422</v>
      </c>
      <c r="P6013" s="31" t="str">
        <f t="shared" si="282"/>
        <v>Haniman Homeo Hall (Dr. Komoles Chandro)</v>
      </c>
    </row>
    <row r="6014" spans="1:16" hidden="1">
      <c r="A6014" t="str">
        <f t="shared" si="280"/>
        <v>34-571</v>
      </c>
      <c r="B6014">
        <f t="shared" si="281"/>
        <v>34</v>
      </c>
      <c r="C6014">
        <v>571</v>
      </c>
      <c r="D6014" t="s">
        <v>17168</v>
      </c>
      <c r="E6014" t="s">
        <v>9429</v>
      </c>
      <c r="F6014">
        <v>9835</v>
      </c>
      <c r="G6014" t="s">
        <v>243</v>
      </c>
      <c r="H6014">
        <v>1736329670</v>
      </c>
      <c r="I6014" t="s">
        <v>131</v>
      </c>
      <c r="J6014" t="s">
        <v>230</v>
      </c>
      <c r="K6014" t="s">
        <v>133</v>
      </c>
      <c r="L6014" t="s">
        <v>2947</v>
      </c>
      <c r="M6014" t="s">
        <v>1359</v>
      </c>
      <c r="P6014" s="31" t="str">
        <f t="shared" si="282"/>
        <v>Haniman Homoeo Hall (Dr. Shudhanno Kumar)</v>
      </c>
    </row>
    <row r="6015" spans="1:16" hidden="1">
      <c r="A6015" t="str">
        <f t="shared" si="280"/>
        <v>35-571</v>
      </c>
      <c r="B6015">
        <f t="shared" si="281"/>
        <v>35</v>
      </c>
      <c r="C6015">
        <v>571</v>
      </c>
      <c r="D6015" t="s">
        <v>17168</v>
      </c>
      <c r="E6015" t="s">
        <v>9438</v>
      </c>
      <c r="F6015">
        <v>9841</v>
      </c>
      <c r="G6015" t="s">
        <v>243</v>
      </c>
      <c r="H6015">
        <v>1783781235</v>
      </c>
      <c r="I6015" t="s">
        <v>131</v>
      </c>
      <c r="J6015" t="s">
        <v>274</v>
      </c>
      <c r="K6015" t="s">
        <v>152</v>
      </c>
      <c r="L6015" t="s">
        <v>2947</v>
      </c>
      <c r="M6015" t="s">
        <v>2948</v>
      </c>
      <c r="P6015" s="31" t="str">
        <f t="shared" si="282"/>
        <v>Haniman Homoeo Hall (Dr. Heron Mondal)</v>
      </c>
    </row>
    <row r="6016" spans="1:16" hidden="1">
      <c r="A6016" t="str">
        <f t="shared" si="280"/>
        <v>36-571</v>
      </c>
      <c r="B6016">
        <f t="shared" si="281"/>
        <v>36</v>
      </c>
      <c r="C6016">
        <v>571</v>
      </c>
      <c r="D6016" t="s">
        <v>17168</v>
      </c>
      <c r="E6016" t="s">
        <v>2952</v>
      </c>
      <c r="F6016">
        <v>5406</v>
      </c>
      <c r="G6016" t="s">
        <v>2953</v>
      </c>
      <c r="H6016">
        <v>1711238389</v>
      </c>
      <c r="I6016" t="s">
        <v>131</v>
      </c>
      <c r="J6016" t="s">
        <v>306</v>
      </c>
      <c r="K6016" t="s">
        <v>152</v>
      </c>
      <c r="L6016" t="s">
        <v>2954</v>
      </c>
      <c r="M6016" t="s">
        <v>2955</v>
      </c>
      <c r="P6016" s="31" t="str">
        <f t="shared" si="282"/>
        <v>Homeopathic (Dr. Miraz)</v>
      </c>
    </row>
    <row r="6017" spans="1:16" hidden="1">
      <c r="A6017" t="str">
        <f t="shared" si="280"/>
        <v>37-571</v>
      </c>
      <c r="B6017">
        <f t="shared" si="281"/>
        <v>37</v>
      </c>
      <c r="C6017">
        <v>571</v>
      </c>
      <c r="D6017" t="s">
        <v>17168</v>
      </c>
      <c r="E6017" t="s">
        <v>9419</v>
      </c>
      <c r="F6017">
        <v>9817</v>
      </c>
      <c r="G6017" t="s">
        <v>9420</v>
      </c>
      <c r="H6017">
        <v>1714846549</v>
      </c>
      <c r="I6017" t="s">
        <v>131</v>
      </c>
      <c r="J6017" t="s">
        <v>397</v>
      </c>
      <c r="K6017" t="s">
        <v>138</v>
      </c>
      <c r="L6017" t="s">
        <v>2940</v>
      </c>
      <c r="M6017" t="s">
        <v>2944</v>
      </c>
      <c r="P6017" s="31" t="str">
        <f t="shared" si="282"/>
        <v>Homoeo Chikitsa Kendro (Dr. P. K. Ghosh)</v>
      </c>
    </row>
    <row r="6018" spans="1:16" hidden="1">
      <c r="A6018" t="str">
        <f t="shared" ref="A6018:A6081" si="283">B6018&amp;"-"&amp;C6018</f>
        <v>38-571</v>
      </c>
      <c r="B6018">
        <f t="shared" ref="B6018:B6081" si="284">IF(C6018=C6017,B6017+1,1)</f>
        <v>38</v>
      </c>
      <c r="C6018">
        <v>571</v>
      </c>
      <c r="D6018" t="s">
        <v>17168</v>
      </c>
      <c r="E6018" t="s">
        <v>9400</v>
      </c>
      <c r="F6018">
        <v>9779</v>
      </c>
      <c r="G6018" t="s">
        <v>5962</v>
      </c>
      <c r="H6018">
        <v>1926232749</v>
      </c>
      <c r="I6018" t="s">
        <v>131</v>
      </c>
      <c r="J6018" t="s">
        <v>132</v>
      </c>
      <c r="K6018" t="s">
        <v>138</v>
      </c>
      <c r="L6018" t="s">
        <v>2940</v>
      </c>
      <c r="M6018" t="s">
        <v>9398</v>
      </c>
      <c r="P6018" s="31" t="str">
        <f t="shared" ref="P6018:P6081" si="285">PROPER(G6018&amp;" ("&amp;E6018&amp;")")</f>
        <v>Homoeo Chikitsaloy (Dr. Mohibor Rahman)</v>
      </c>
    </row>
    <row r="6019" spans="1:16" hidden="1">
      <c r="A6019" t="str">
        <f t="shared" si="283"/>
        <v>39-571</v>
      </c>
      <c r="B6019">
        <f t="shared" si="284"/>
        <v>39</v>
      </c>
      <c r="C6019">
        <v>571</v>
      </c>
      <c r="D6019" t="s">
        <v>17168</v>
      </c>
      <c r="E6019" t="s">
        <v>9433</v>
      </c>
      <c r="F6019">
        <v>9838</v>
      </c>
      <c r="G6019" t="s">
        <v>9434</v>
      </c>
      <c r="H6019">
        <v>1739841759</v>
      </c>
      <c r="I6019" t="s">
        <v>131</v>
      </c>
      <c r="J6019" t="s">
        <v>274</v>
      </c>
      <c r="K6019" t="s">
        <v>133</v>
      </c>
      <c r="L6019" t="s">
        <v>2947</v>
      </c>
      <c r="M6019" t="s">
        <v>2948</v>
      </c>
      <c r="P6019" s="31" t="str">
        <f t="shared" si="285"/>
        <v>Homoeo Qur Home (Dr. T. K. R.)</v>
      </c>
    </row>
    <row r="6020" spans="1:16" hidden="1">
      <c r="A6020" t="str">
        <f t="shared" si="283"/>
        <v>40-571</v>
      </c>
      <c r="B6020">
        <f t="shared" si="284"/>
        <v>40</v>
      </c>
      <c r="C6020">
        <v>571</v>
      </c>
      <c r="D6020" t="s">
        <v>17168</v>
      </c>
      <c r="E6020" t="s">
        <v>12706</v>
      </c>
      <c r="F6020">
        <v>11654</v>
      </c>
      <c r="G6020" t="s">
        <v>12707</v>
      </c>
      <c r="H6020">
        <v>1912655228</v>
      </c>
      <c r="I6020" t="s">
        <v>131</v>
      </c>
      <c r="J6020" t="s">
        <v>11352</v>
      </c>
      <c r="K6020" t="s">
        <v>152</v>
      </c>
      <c r="L6020" t="s">
        <v>18609</v>
      </c>
      <c r="M6020" t="s">
        <v>18609</v>
      </c>
      <c r="P6020" s="31" t="str">
        <f t="shared" si="285"/>
        <v>Homoeo Reseanch Center (Dr.Sirajul Haq)</v>
      </c>
    </row>
    <row r="6021" spans="1:16" hidden="1">
      <c r="A6021" t="str">
        <f t="shared" si="283"/>
        <v>41-571</v>
      </c>
      <c r="B6021">
        <f t="shared" si="284"/>
        <v>41</v>
      </c>
      <c r="C6021">
        <v>571</v>
      </c>
      <c r="D6021" t="s">
        <v>17168</v>
      </c>
      <c r="E6021" t="s">
        <v>2919</v>
      </c>
      <c r="F6021">
        <v>5351</v>
      </c>
      <c r="G6021" t="s">
        <v>2920</v>
      </c>
      <c r="H6021">
        <v>1727007621</v>
      </c>
      <c r="I6021" t="s">
        <v>131</v>
      </c>
      <c r="J6021" t="s">
        <v>172</v>
      </c>
      <c r="K6021" t="s">
        <v>152</v>
      </c>
      <c r="L6021" t="s">
        <v>2887</v>
      </c>
      <c r="M6021" t="s">
        <v>2887</v>
      </c>
      <c r="P6021" s="31" t="str">
        <f t="shared" si="285"/>
        <v>Ibne Sina Homeo Hall  (Dr. Abu Sayeed )</v>
      </c>
    </row>
    <row r="6022" spans="1:16" hidden="1">
      <c r="A6022" t="str">
        <f t="shared" si="283"/>
        <v>42-571</v>
      </c>
      <c r="B6022">
        <f t="shared" si="284"/>
        <v>42</v>
      </c>
      <c r="C6022">
        <v>571</v>
      </c>
      <c r="D6022" t="s">
        <v>17168</v>
      </c>
      <c r="E6022" t="s">
        <v>9403</v>
      </c>
      <c r="F6022">
        <v>9789</v>
      </c>
      <c r="G6022" t="s">
        <v>9404</v>
      </c>
      <c r="H6022">
        <v>191818881</v>
      </c>
      <c r="I6022" t="s">
        <v>131</v>
      </c>
      <c r="J6022" t="s">
        <v>172</v>
      </c>
      <c r="K6022" t="s">
        <v>152</v>
      </c>
      <c r="L6022" t="s">
        <v>9405</v>
      </c>
      <c r="M6022" t="s">
        <v>2217</v>
      </c>
      <c r="P6022" s="31" t="str">
        <f t="shared" si="285"/>
        <v>Ideal Homoeo Center (Dr. Nogendro Nath Baido)</v>
      </c>
    </row>
    <row r="6023" spans="1:16" hidden="1">
      <c r="A6023" t="str">
        <f t="shared" si="283"/>
        <v>43-571</v>
      </c>
      <c r="B6023">
        <f t="shared" si="284"/>
        <v>43</v>
      </c>
      <c r="C6023">
        <v>571</v>
      </c>
      <c r="D6023" t="s">
        <v>17168</v>
      </c>
      <c r="E6023" t="s">
        <v>2938</v>
      </c>
      <c r="F6023">
        <v>5376</v>
      </c>
      <c r="G6023" t="s">
        <v>2939</v>
      </c>
      <c r="H6023">
        <v>1929370107</v>
      </c>
      <c r="I6023" t="s">
        <v>131</v>
      </c>
      <c r="J6023" t="s">
        <v>230</v>
      </c>
      <c r="K6023" t="s">
        <v>138</v>
      </c>
      <c r="L6023" t="s">
        <v>2940</v>
      </c>
      <c r="M6023" t="s">
        <v>2941</v>
      </c>
      <c r="N6023" t="s">
        <v>18066</v>
      </c>
      <c r="O6023" t="s">
        <v>18067</v>
      </c>
      <c r="P6023" s="31" t="str">
        <f t="shared" si="285"/>
        <v>Iswarer Dan Homeo Hall (Dr. Joydeb Ghosh)</v>
      </c>
    </row>
    <row r="6024" spans="1:16" hidden="1">
      <c r="A6024" t="str">
        <f t="shared" si="283"/>
        <v>44-571</v>
      </c>
      <c r="B6024">
        <f t="shared" si="284"/>
        <v>44</v>
      </c>
      <c r="C6024">
        <v>571</v>
      </c>
      <c r="D6024" t="s">
        <v>17168</v>
      </c>
      <c r="E6024" t="s">
        <v>9410</v>
      </c>
      <c r="F6024">
        <v>9806</v>
      </c>
      <c r="G6024" t="s">
        <v>1243</v>
      </c>
      <c r="H6024">
        <v>1934258075</v>
      </c>
      <c r="I6024" t="s">
        <v>131</v>
      </c>
      <c r="J6024" t="s">
        <v>397</v>
      </c>
      <c r="K6024" t="s">
        <v>152</v>
      </c>
      <c r="L6024" t="s">
        <v>2940</v>
      </c>
      <c r="M6024" t="s">
        <v>2448</v>
      </c>
      <c r="P6024" s="31" t="str">
        <f t="shared" si="285"/>
        <v>Janata Homoeo Hall (Dr. Arabindo)</v>
      </c>
    </row>
    <row r="6025" spans="1:16" hidden="1">
      <c r="A6025" t="str">
        <f t="shared" si="283"/>
        <v>45-571</v>
      </c>
      <c r="B6025">
        <f t="shared" si="284"/>
        <v>45</v>
      </c>
      <c r="C6025">
        <v>571</v>
      </c>
      <c r="D6025" t="s">
        <v>17168</v>
      </c>
      <c r="E6025" t="s">
        <v>19176</v>
      </c>
      <c r="F6025">
        <v>10655</v>
      </c>
      <c r="G6025" t="s">
        <v>1059</v>
      </c>
      <c r="H6025">
        <v>1924811032</v>
      </c>
      <c r="I6025" t="s">
        <v>131</v>
      </c>
      <c r="J6025" t="s">
        <v>2596</v>
      </c>
      <c r="K6025" t="s">
        <v>138</v>
      </c>
      <c r="L6025" t="s">
        <v>19177</v>
      </c>
      <c r="M6025" t="s">
        <v>19178</v>
      </c>
      <c r="P6025" s="31" t="str">
        <f t="shared" si="285"/>
        <v>Janoseba Homoeo Hall (Dr Abul Hossain)</v>
      </c>
    </row>
    <row r="6026" spans="1:16" hidden="1">
      <c r="A6026" t="str">
        <f t="shared" si="283"/>
        <v>46-571</v>
      </c>
      <c r="B6026">
        <f t="shared" si="284"/>
        <v>46</v>
      </c>
      <c r="C6026">
        <v>571</v>
      </c>
      <c r="D6026" t="s">
        <v>17168</v>
      </c>
      <c r="E6026" t="s">
        <v>9417</v>
      </c>
      <c r="F6026">
        <v>9811</v>
      </c>
      <c r="G6026" t="s">
        <v>9418</v>
      </c>
      <c r="H6026">
        <v>1735935228</v>
      </c>
      <c r="I6026" t="s">
        <v>131</v>
      </c>
      <c r="J6026" t="s">
        <v>397</v>
      </c>
      <c r="K6026" t="s">
        <v>138</v>
      </c>
      <c r="L6026" t="s">
        <v>2940</v>
      </c>
      <c r="M6026" t="s">
        <v>2448</v>
      </c>
      <c r="P6026" s="31" t="str">
        <f t="shared" si="285"/>
        <v>Jilani Homoeo Supply (Dr. Harun Ur Rashid)</v>
      </c>
    </row>
    <row r="6027" spans="1:16" hidden="1">
      <c r="A6027" t="str">
        <f t="shared" si="283"/>
        <v>47-571</v>
      </c>
      <c r="B6027">
        <f t="shared" si="284"/>
        <v>47</v>
      </c>
      <c r="C6027">
        <v>571</v>
      </c>
      <c r="D6027" t="s">
        <v>17168</v>
      </c>
      <c r="E6027" t="s">
        <v>12709</v>
      </c>
      <c r="F6027">
        <v>11657</v>
      </c>
      <c r="G6027" t="s">
        <v>12710</v>
      </c>
      <c r="H6027">
        <v>1734312069</v>
      </c>
      <c r="I6027" t="s">
        <v>131</v>
      </c>
      <c r="J6027" t="s">
        <v>11352</v>
      </c>
      <c r="K6027" t="s">
        <v>152</v>
      </c>
      <c r="L6027" t="s">
        <v>12702</v>
      </c>
      <c r="M6027" t="s">
        <v>12702</v>
      </c>
      <c r="P6027" s="31" t="str">
        <f t="shared" si="285"/>
        <v>Kalaroya Unani Center  (Dr.Ab.Kadhar )</v>
      </c>
    </row>
    <row r="6028" spans="1:16" hidden="1">
      <c r="A6028" t="str">
        <f t="shared" si="283"/>
        <v>48-571</v>
      </c>
      <c r="B6028">
        <f t="shared" si="284"/>
        <v>48</v>
      </c>
      <c r="C6028">
        <v>571</v>
      </c>
      <c r="D6028" t="s">
        <v>17168</v>
      </c>
      <c r="E6028" t="s">
        <v>9421</v>
      </c>
      <c r="F6028">
        <v>9821</v>
      </c>
      <c r="G6028" t="s">
        <v>515</v>
      </c>
      <c r="H6028">
        <v>1735802146</v>
      </c>
      <c r="I6028" t="s">
        <v>131</v>
      </c>
      <c r="J6028" t="s">
        <v>230</v>
      </c>
      <c r="K6028" t="s">
        <v>152</v>
      </c>
      <c r="L6028" t="s">
        <v>2947</v>
      </c>
      <c r="M6028" t="s">
        <v>9422</v>
      </c>
      <c r="P6028" s="31" t="str">
        <f t="shared" si="285"/>
        <v>Kent Homoeo Hall (Dr. Monoranjon Kumar)</v>
      </c>
    </row>
    <row r="6029" spans="1:16" hidden="1">
      <c r="A6029" t="str">
        <f t="shared" si="283"/>
        <v>49-571</v>
      </c>
      <c r="B6029">
        <f t="shared" si="284"/>
        <v>49</v>
      </c>
      <c r="C6029">
        <v>571</v>
      </c>
      <c r="D6029" t="s">
        <v>17168</v>
      </c>
      <c r="E6029" t="s">
        <v>9442</v>
      </c>
      <c r="F6029">
        <v>9844</v>
      </c>
      <c r="G6029" t="s">
        <v>515</v>
      </c>
      <c r="H6029">
        <v>1927670483</v>
      </c>
      <c r="I6029" t="s">
        <v>131</v>
      </c>
      <c r="J6029" t="s">
        <v>274</v>
      </c>
      <c r="K6029" t="s">
        <v>133</v>
      </c>
      <c r="L6029" t="s">
        <v>2947</v>
      </c>
      <c r="M6029" t="s">
        <v>2948</v>
      </c>
      <c r="P6029" s="31" t="str">
        <f t="shared" si="285"/>
        <v>Kent Homoeo Hall (Dr. Komoles Chandro)</v>
      </c>
    </row>
    <row r="6030" spans="1:16" hidden="1">
      <c r="A6030" t="str">
        <f t="shared" si="283"/>
        <v>50-571</v>
      </c>
      <c r="B6030">
        <f t="shared" si="284"/>
        <v>50</v>
      </c>
      <c r="C6030">
        <v>571</v>
      </c>
      <c r="D6030" t="s">
        <v>17168</v>
      </c>
      <c r="E6030" t="s">
        <v>2906</v>
      </c>
      <c r="F6030">
        <v>5339</v>
      </c>
      <c r="G6030" t="s">
        <v>2907</v>
      </c>
      <c r="H6030">
        <v>1764245484</v>
      </c>
      <c r="I6030" t="s">
        <v>131</v>
      </c>
      <c r="J6030" t="s">
        <v>132</v>
      </c>
      <c r="K6030" t="s">
        <v>152</v>
      </c>
      <c r="L6030" t="s">
        <v>2887</v>
      </c>
      <c r="M6030" t="s">
        <v>2887</v>
      </c>
      <c r="P6030" s="31" t="str">
        <f t="shared" si="285"/>
        <v>Keya Homeo Hall (Dr. Helal Khan)</v>
      </c>
    </row>
    <row r="6031" spans="1:16" hidden="1">
      <c r="A6031" t="str">
        <f t="shared" si="283"/>
        <v>51-571</v>
      </c>
      <c r="B6031">
        <f t="shared" si="284"/>
        <v>51</v>
      </c>
      <c r="C6031">
        <v>571</v>
      </c>
      <c r="D6031" t="s">
        <v>17168</v>
      </c>
      <c r="E6031" t="s">
        <v>2916</v>
      </c>
      <c r="F6031">
        <v>5360</v>
      </c>
      <c r="G6031" t="s">
        <v>1489</v>
      </c>
      <c r="H6031">
        <v>1816207402</v>
      </c>
      <c r="I6031" t="s">
        <v>131</v>
      </c>
      <c r="J6031" t="s">
        <v>397</v>
      </c>
      <c r="K6031" t="s">
        <v>138</v>
      </c>
      <c r="L6031" t="s">
        <v>2913</v>
      </c>
      <c r="M6031" t="s">
        <v>2923</v>
      </c>
      <c r="P6031" s="31" t="str">
        <f t="shared" si="285"/>
        <v>Khan Homeo Hall (Dr. Hadi Khan)</v>
      </c>
    </row>
    <row r="6032" spans="1:16" hidden="1">
      <c r="A6032" t="str">
        <f t="shared" si="283"/>
        <v>52-571</v>
      </c>
      <c r="B6032">
        <f t="shared" si="284"/>
        <v>52</v>
      </c>
      <c r="C6032">
        <v>571</v>
      </c>
      <c r="D6032" t="s">
        <v>17168</v>
      </c>
      <c r="E6032" t="s">
        <v>2909</v>
      </c>
      <c r="F6032">
        <v>5341</v>
      </c>
      <c r="G6032" t="s">
        <v>130</v>
      </c>
      <c r="H6032">
        <v>1834522916</v>
      </c>
      <c r="I6032" t="s">
        <v>131</v>
      </c>
      <c r="J6032" t="s">
        <v>132</v>
      </c>
      <c r="K6032" t="s">
        <v>152</v>
      </c>
      <c r="L6032" t="s">
        <v>2887</v>
      </c>
      <c r="M6032" t="s">
        <v>2887</v>
      </c>
      <c r="P6032" s="31" t="str">
        <f t="shared" si="285"/>
        <v>Khan Homoeo Hall (Dr. Khalek Khan)</v>
      </c>
    </row>
    <row r="6033" spans="1:16" hidden="1">
      <c r="A6033" t="str">
        <f t="shared" si="283"/>
        <v>53-571</v>
      </c>
      <c r="B6033">
        <f t="shared" si="284"/>
        <v>53</v>
      </c>
      <c r="C6033">
        <v>571</v>
      </c>
      <c r="D6033" t="s">
        <v>17168</v>
      </c>
      <c r="E6033" t="s">
        <v>2916</v>
      </c>
      <c r="F6033">
        <v>5344</v>
      </c>
      <c r="G6033" t="s">
        <v>130</v>
      </c>
      <c r="H6033">
        <v>1816207402</v>
      </c>
      <c r="I6033" t="s">
        <v>131</v>
      </c>
      <c r="J6033" t="s">
        <v>172</v>
      </c>
      <c r="K6033" t="s">
        <v>138</v>
      </c>
      <c r="L6033" t="s">
        <v>2913</v>
      </c>
      <c r="M6033" t="s">
        <v>2915</v>
      </c>
      <c r="P6033" s="31" t="str">
        <f t="shared" si="285"/>
        <v>Khan Homoeo Hall (Dr. Hadi Khan)</v>
      </c>
    </row>
    <row r="6034" spans="1:16" hidden="1">
      <c r="A6034" t="str">
        <f t="shared" si="283"/>
        <v>54-571</v>
      </c>
      <c r="B6034">
        <f t="shared" si="284"/>
        <v>54</v>
      </c>
      <c r="C6034">
        <v>571</v>
      </c>
      <c r="D6034" t="s">
        <v>17168</v>
      </c>
      <c r="E6034" t="s">
        <v>13657</v>
      </c>
      <c r="F6034">
        <v>12067</v>
      </c>
      <c r="G6034" t="s">
        <v>13658</v>
      </c>
      <c r="H6034">
        <v>1759159279</v>
      </c>
      <c r="I6034" t="s">
        <v>247</v>
      </c>
      <c r="J6034" t="s">
        <v>397</v>
      </c>
      <c r="K6034" t="s">
        <v>1315</v>
      </c>
      <c r="L6034" t="s">
        <v>12064</v>
      </c>
      <c r="M6034" t="s">
        <v>13659</v>
      </c>
      <c r="P6034" s="31" t="str">
        <f t="shared" si="285"/>
        <v>Khan Homoeo Hall 2 (Dr.Siraj Khan )</v>
      </c>
    </row>
    <row r="6035" spans="1:16" hidden="1">
      <c r="A6035" t="str">
        <f t="shared" si="283"/>
        <v>55-571</v>
      </c>
      <c r="B6035">
        <f t="shared" si="284"/>
        <v>55</v>
      </c>
      <c r="C6035">
        <v>571</v>
      </c>
      <c r="D6035" t="s">
        <v>17168</v>
      </c>
      <c r="E6035" t="s">
        <v>2889</v>
      </c>
      <c r="F6035">
        <v>5329</v>
      </c>
      <c r="G6035" t="s">
        <v>2890</v>
      </c>
      <c r="H6035">
        <v>1708992991</v>
      </c>
      <c r="I6035" t="s">
        <v>131</v>
      </c>
      <c r="J6035" t="s">
        <v>132</v>
      </c>
      <c r="K6035" t="s">
        <v>133</v>
      </c>
      <c r="L6035" t="s">
        <v>2887</v>
      </c>
      <c r="M6035" t="s">
        <v>2887</v>
      </c>
      <c r="P6035" s="31" t="str">
        <f t="shared" si="285"/>
        <v>Loknath Homoeo Hall (Dr. Mithun Ghosh)</v>
      </c>
    </row>
    <row r="6036" spans="1:16" hidden="1">
      <c r="A6036" t="str">
        <f t="shared" si="283"/>
        <v>56-571</v>
      </c>
      <c r="B6036">
        <f t="shared" si="284"/>
        <v>56</v>
      </c>
      <c r="C6036">
        <v>571</v>
      </c>
      <c r="D6036" t="s">
        <v>17168</v>
      </c>
      <c r="E6036" t="s">
        <v>2960</v>
      </c>
      <c r="F6036">
        <v>5409</v>
      </c>
      <c r="G6036" t="s">
        <v>2937</v>
      </c>
      <c r="H6036">
        <v>1729509823</v>
      </c>
      <c r="I6036" t="s">
        <v>131</v>
      </c>
      <c r="J6036" t="s">
        <v>306</v>
      </c>
      <c r="K6036" t="s">
        <v>152</v>
      </c>
      <c r="L6036" t="s">
        <v>2954</v>
      </c>
      <c r="M6036" t="s">
        <v>2955</v>
      </c>
      <c r="P6036" s="31" t="str">
        <f t="shared" si="285"/>
        <v>Maa Homeo Hall (Dr. Ashraf)</v>
      </c>
    </row>
    <row r="6037" spans="1:16" hidden="1">
      <c r="A6037" t="str">
        <f t="shared" si="283"/>
        <v>57-571</v>
      </c>
      <c r="B6037">
        <f t="shared" si="284"/>
        <v>57</v>
      </c>
      <c r="C6037">
        <v>571</v>
      </c>
      <c r="D6037" t="s">
        <v>17168</v>
      </c>
      <c r="E6037" t="s">
        <v>2965</v>
      </c>
      <c r="F6037">
        <v>5414</v>
      </c>
      <c r="G6037" t="s">
        <v>2966</v>
      </c>
      <c r="H6037">
        <v>1711351141</v>
      </c>
      <c r="I6037" t="s">
        <v>131</v>
      </c>
      <c r="J6037" t="s">
        <v>306</v>
      </c>
      <c r="K6037" t="s">
        <v>152</v>
      </c>
      <c r="L6037" t="s">
        <v>2913</v>
      </c>
      <c r="M6037" t="s">
        <v>2913</v>
      </c>
      <c r="P6037" s="31" t="str">
        <f t="shared" si="285"/>
        <v>Maa Homio Hall (Dr. Dilip Paul)</v>
      </c>
    </row>
    <row r="6038" spans="1:16" hidden="1">
      <c r="A6038" t="str">
        <f t="shared" si="283"/>
        <v>58-571</v>
      </c>
      <c r="B6038">
        <f t="shared" si="284"/>
        <v>58</v>
      </c>
      <c r="C6038">
        <v>571</v>
      </c>
      <c r="D6038" t="s">
        <v>17168</v>
      </c>
      <c r="E6038" t="s">
        <v>2950</v>
      </c>
      <c r="F6038">
        <v>5402</v>
      </c>
      <c r="G6038" t="s">
        <v>2951</v>
      </c>
      <c r="H6038">
        <v>0</v>
      </c>
      <c r="I6038" t="s">
        <v>131</v>
      </c>
      <c r="J6038" t="s">
        <v>274</v>
      </c>
      <c r="K6038" t="s">
        <v>152</v>
      </c>
      <c r="L6038" t="s">
        <v>2947</v>
      </c>
      <c r="M6038" t="s">
        <v>2947</v>
      </c>
      <c r="N6038" t="s">
        <v>17590</v>
      </c>
      <c r="O6038" t="s">
        <v>17586</v>
      </c>
      <c r="P6038" s="31" t="str">
        <f t="shared" si="285"/>
        <v>Master Homeo Hall (Dr. Liton)</v>
      </c>
    </row>
    <row r="6039" spans="1:16" hidden="1">
      <c r="A6039" t="str">
        <f t="shared" si="283"/>
        <v>59-571</v>
      </c>
      <c r="B6039">
        <f t="shared" si="284"/>
        <v>59</v>
      </c>
      <c r="C6039">
        <v>571</v>
      </c>
      <c r="D6039" t="s">
        <v>17168</v>
      </c>
      <c r="E6039" t="s">
        <v>9430</v>
      </c>
      <c r="F6039">
        <v>9836</v>
      </c>
      <c r="G6039" t="s">
        <v>210</v>
      </c>
      <c r="H6039">
        <v>0</v>
      </c>
      <c r="I6039" t="s">
        <v>131</v>
      </c>
      <c r="J6039" t="s">
        <v>230</v>
      </c>
      <c r="K6039" t="s">
        <v>152</v>
      </c>
      <c r="L6039" t="s">
        <v>2947</v>
      </c>
      <c r="M6039" t="s">
        <v>1359</v>
      </c>
      <c r="P6039" s="31" t="str">
        <f t="shared" si="285"/>
        <v>Master Homoeo Hall (Dr. M. M. Nur-E-Elahi)</v>
      </c>
    </row>
    <row r="6040" spans="1:16" hidden="1">
      <c r="A6040" t="str">
        <f t="shared" si="283"/>
        <v>60-571</v>
      </c>
      <c r="B6040">
        <f t="shared" si="284"/>
        <v>60</v>
      </c>
      <c r="C6040">
        <v>571</v>
      </c>
      <c r="D6040" t="s">
        <v>17168</v>
      </c>
      <c r="E6040" t="s">
        <v>2903</v>
      </c>
      <c r="F6040">
        <v>5337</v>
      </c>
      <c r="G6040" t="s">
        <v>2904</v>
      </c>
      <c r="H6040">
        <v>1786464331</v>
      </c>
      <c r="I6040" t="s">
        <v>131</v>
      </c>
      <c r="J6040" t="s">
        <v>132</v>
      </c>
      <c r="K6040" t="s">
        <v>133</v>
      </c>
      <c r="L6040" t="s">
        <v>2887</v>
      </c>
      <c r="M6040" t="s">
        <v>2905</v>
      </c>
      <c r="P6040" s="31" t="str">
        <f t="shared" si="285"/>
        <v>Mijan Homeo Hall (Dr. Mijan )</v>
      </c>
    </row>
    <row r="6041" spans="1:16" hidden="1">
      <c r="A6041" t="str">
        <f t="shared" si="283"/>
        <v>61-571</v>
      </c>
      <c r="B6041">
        <f t="shared" si="284"/>
        <v>61</v>
      </c>
      <c r="C6041">
        <v>571</v>
      </c>
      <c r="D6041" t="s">
        <v>17168</v>
      </c>
      <c r="E6041" t="s">
        <v>9402</v>
      </c>
      <c r="F6041">
        <v>9787</v>
      </c>
      <c r="G6041" t="s">
        <v>3426</v>
      </c>
      <c r="H6041">
        <v>1917552482</v>
      </c>
      <c r="I6041" t="s">
        <v>131</v>
      </c>
      <c r="J6041" t="s">
        <v>132</v>
      </c>
      <c r="K6041" t="s">
        <v>152</v>
      </c>
      <c r="L6041" t="s">
        <v>9401</v>
      </c>
      <c r="M6041" t="s">
        <v>2242</v>
      </c>
      <c r="P6041" s="31" t="str">
        <f t="shared" si="285"/>
        <v>Mukta Homoeo Hall (Dr. Munsur Rahman)</v>
      </c>
    </row>
    <row r="6042" spans="1:16" hidden="1">
      <c r="A6042" t="str">
        <f t="shared" si="283"/>
        <v>62-571</v>
      </c>
      <c r="B6042">
        <f t="shared" si="284"/>
        <v>62</v>
      </c>
      <c r="C6042">
        <v>571</v>
      </c>
      <c r="D6042" t="s">
        <v>17168</v>
      </c>
      <c r="E6042" t="s">
        <v>12711</v>
      </c>
      <c r="F6042">
        <v>11658</v>
      </c>
      <c r="G6042" t="s">
        <v>12712</v>
      </c>
      <c r="H6042">
        <v>1736493052</v>
      </c>
      <c r="I6042" t="s">
        <v>131</v>
      </c>
      <c r="J6042" t="s">
        <v>11360</v>
      </c>
      <c r="K6042" t="s">
        <v>152</v>
      </c>
      <c r="L6042" t="s">
        <v>12065</v>
      </c>
      <c r="M6042" t="s">
        <v>12713</v>
      </c>
      <c r="P6042" s="31" t="str">
        <f t="shared" si="285"/>
        <v>Nafis Homoeo Hall (Dr.Hafizur Rahman)</v>
      </c>
    </row>
    <row r="6043" spans="1:16" hidden="1">
      <c r="A6043" t="str">
        <f t="shared" si="283"/>
        <v>63-571</v>
      </c>
      <c r="B6043">
        <f t="shared" si="284"/>
        <v>63</v>
      </c>
      <c r="C6043">
        <v>571</v>
      </c>
      <c r="D6043" t="s">
        <v>17168</v>
      </c>
      <c r="E6043" t="s">
        <v>2926</v>
      </c>
      <c r="F6043">
        <v>5362</v>
      </c>
      <c r="G6043" t="s">
        <v>2927</v>
      </c>
      <c r="H6043">
        <v>1725260633</v>
      </c>
      <c r="I6043" t="s">
        <v>131</v>
      </c>
      <c r="J6043" t="s">
        <v>397</v>
      </c>
      <c r="K6043" t="s">
        <v>152</v>
      </c>
      <c r="L6043" t="s">
        <v>2913</v>
      </c>
      <c r="M6043" t="s">
        <v>2918</v>
      </c>
      <c r="N6043" t="s">
        <v>17567</v>
      </c>
      <c r="O6043" t="s">
        <v>18070</v>
      </c>
      <c r="P6043" s="31" t="str">
        <f t="shared" si="285"/>
        <v>Nas Homeo Hall (Dr. Kohinur Zaman)</v>
      </c>
    </row>
    <row r="6044" spans="1:16" hidden="1">
      <c r="A6044" t="str">
        <f t="shared" si="283"/>
        <v>64-571</v>
      </c>
      <c r="B6044">
        <f t="shared" si="284"/>
        <v>64</v>
      </c>
      <c r="C6044">
        <v>571</v>
      </c>
      <c r="D6044" t="s">
        <v>17168</v>
      </c>
      <c r="E6044" t="s">
        <v>2917</v>
      </c>
      <c r="F6044">
        <v>5346</v>
      </c>
      <c r="G6044" t="s">
        <v>549</v>
      </c>
      <c r="H6044">
        <v>1725269633</v>
      </c>
      <c r="I6044" t="s">
        <v>131</v>
      </c>
      <c r="J6044" t="s">
        <v>172</v>
      </c>
      <c r="K6044" t="s">
        <v>138</v>
      </c>
      <c r="L6044" t="s">
        <v>2913</v>
      </c>
      <c r="M6044" t="s">
        <v>2918</v>
      </c>
      <c r="P6044" s="31" t="str">
        <f t="shared" si="285"/>
        <v>National Homoeo Hall (Syedurzaman)</v>
      </c>
    </row>
    <row r="6045" spans="1:16" hidden="1">
      <c r="A6045" t="str">
        <f t="shared" si="283"/>
        <v>65-571</v>
      </c>
      <c r="B6045">
        <f t="shared" si="284"/>
        <v>65</v>
      </c>
      <c r="C6045">
        <v>571</v>
      </c>
      <c r="D6045" t="s">
        <v>17168</v>
      </c>
      <c r="E6045" t="s">
        <v>2921</v>
      </c>
      <c r="F6045">
        <v>5359</v>
      </c>
      <c r="G6045" t="s">
        <v>2922</v>
      </c>
      <c r="H6045">
        <v>1818313928</v>
      </c>
      <c r="I6045" t="s">
        <v>131</v>
      </c>
      <c r="J6045" t="s">
        <v>397</v>
      </c>
      <c r="K6045" t="s">
        <v>138</v>
      </c>
      <c r="L6045" t="s">
        <v>2913</v>
      </c>
      <c r="M6045" t="s">
        <v>2923</v>
      </c>
      <c r="P6045" s="31" t="str">
        <f t="shared" si="285"/>
        <v>New Haniman Homeo Hall (Dr. Nasim )</v>
      </c>
    </row>
    <row r="6046" spans="1:16" hidden="1">
      <c r="A6046" t="str">
        <f t="shared" si="283"/>
        <v>66-571</v>
      </c>
      <c r="B6046">
        <f t="shared" si="284"/>
        <v>66</v>
      </c>
      <c r="C6046">
        <v>571</v>
      </c>
      <c r="D6046" t="s">
        <v>17168</v>
      </c>
      <c r="E6046" t="s">
        <v>2895</v>
      </c>
      <c r="F6046">
        <v>5332</v>
      </c>
      <c r="G6046" t="s">
        <v>2896</v>
      </c>
      <c r="H6046">
        <v>1712550212</v>
      </c>
      <c r="I6046" t="s">
        <v>131</v>
      </c>
      <c r="J6046" t="s">
        <v>132</v>
      </c>
      <c r="K6046" t="s">
        <v>138</v>
      </c>
      <c r="L6046" t="s">
        <v>2887</v>
      </c>
      <c r="M6046" t="s">
        <v>2887</v>
      </c>
      <c r="P6046" s="31" t="str">
        <f t="shared" si="285"/>
        <v>New Progoti Homeo Hall (Dr. Mohon Ghosh)</v>
      </c>
    </row>
    <row r="6047" spans="1:16" hidden="1">
      <c r="A6047" t="str">
        <f t="shared" si="283"/>
        <v>67-571</v>
      </c>
      <c r="B6047">
        <f t="shared" si="284"/>
        <v>67</v>
      </c>
      <c r="C6047">
        <v>571</v>
      </c>
      <c r="D6047" t="s">
        <v>17168</v>
      </c>
      <c r="E6047" t="s">
        <v>2942</v>
      </c>
      <c r="F6047">
        <v>5380</v>
      </c>
      <c r="G6047" t="s">
        <v>2943</v>
      </c>
      <c r="H6047">
        <v>0</v>
      </c>
      <c r="I6047" t="s">
        <v>131</v>
      </c>
      <c r="J6047" t="s">
        <v>230</v>
      </c>
      <c r="K6047" t="s">
        <v>133</v>
      </c>
      <c r="L6047" t="s">
        <v>2940</v>
      </c>
      <c r="M6047" t="s">
        <v>2940</v>
      </c>
      <c r="P6047" s="31" t="str">
        <f t="shared" si="285"/>
        <v>Niramoy Homeo Hall (Dr. Ramesh Mondal)</v>
      </c>
    </row>
    <row r="6048" spans="1:16" hidden="1">
      <c r="A6048" t="str">
        <f t="shared" si="283"/>
        <v>68-571</v>
      </c>
      <c r="B6048">
        <f t="shared" si="284"/>
        <v>68</v>
      </c>
      <c r="C6048">
        <v>571</v>
      </c>
      <c r="D6048" t="s">
        <v>17168</v>
      </c>
      <c r="E6048" t="s">
        <v>9446</v>
      </c>
      <c r="F6048">
        <v>9852</v>
      </c>
      <c r="G6048" t="s">
        <v>432</v>
      </c>
      <c r="H6048">
        <v>1723674732</v>
      </c>
      <c r="I6048" t="s">
        <v>2972</v>
      </c>
      <c r="J6048" t="s">
        <v>274</v>
      </c>
      <c r="K6048" t="s">
        <v>133</v>
      </c>
      <c r="L6048" t="s">
        <v>2947</v>
      </c>
      <c r="M6048" t="s">
        <v>9443</v>
      </c>
      <c r="P6048" s="31" t="str">
        <f t="shared" si="285"/>
        <v>Nur Homoeo Hall (Dr. Saifullah )</v>
      </c>
    </row>
    <row r="6049" spans="1:16" hidden="1">
      <c r="A6049" t="str">
        <f t="shared" si="283"/>
        <v>69-571</v>
      </c>
      <c r="B6049">
        <f t="shared" si="284"/>
        <v>69</v>
      </c>
      <c r="C6049">
        <v>571</v>
      </c>
      <c r="D6049" t="s">
        <v>17168</v>
      </c>
      <c r="E6049" t="s">
        <v>367</v>
      </c>
      <c r="F6049">
        <v>5412</v>
      </c>
      <c r="G6049" t="s">
        <v>2963</v>
      </c>
      <c r="H6049">
        <v>0</v>
      </c>
      <c r="I6049" t="s">
        <v>131</v>
      </c>
      <c r="J6049" t="s">
        <v>306</v>
      </c>
      <c r="K6049" t="s">
        <v>133</v>
      </c>
      <c r="L6049" t="s">
        <v>2954</v>
      </c>
      <c r="M6049" t="s">
        <v>2955</v>
      </c>
      <c r="P6049" s="31" t="str">
        <f t="shared" si="285"/>
        <v>Osman Homeo Hall (Dr. Razzak)</v>
      </c>
    </row>
    <row r="6050" spans="1:16" hidden="1">
      <c r="A6050" t="str">
        <f t="shared" si="283"/>
        <v>70-571</v>
      </c>
      <c r="B6050">
        <f t="shared" si="284"/>
        <v>70</v>
      </c>
      <c r="C6050">
        <v>571</v>
      </c>
      <c r="D6050" t="s">
        <v>17168</v>
      </c>
      <c r="E6050" t="s">
        <v>2897</v>
      </c>
      <c r="F6050">
        <v>5333</v>
      </c>
      <c r="G6050" t="s">
        <v>2200</v>
      </c>
      <c r="H6050">
        <v>1711277306</v>
      </c>
      <c r="I6050" t="s">
        <v>131</v>
      </c>
      <c r="J6050" t="s">
        <v>132</v>
      </c>
      <c r="K6050" t="s">
        <v>152</v>
      </c>
      <c r="L6050" t="s">
        <v>2887</v>
      </c>
      <c r="M6050" t="s">
        <v>2887</v>
      </c>
      <c r="O6050" t="s">
        <v>18495</v>
      </c>
      <c r="P6050" s="31" t="str">
        <f t="shared" si="285"/>
        <v>Palash Homeo Hall (Dr. Rokon Uddin)</v>
      </c>
    </row>
    <row r="6051" spans="1:16" hidden="1">
      <c r="A6051" t="str">
        <f t="shared" si="283"/>
        <v>71-571</v>
      </c>
      <c r="B6051">
        <f t="shared" si="284"/>
        <v>71</v>
      </c>
      <c r="C6051">
        <v>571</v>
      </c>
      <c r="D6051" t="s">
        <v>17168</v>
      </c>
      <c r="E6051" t="s">
        <v>9431</v>
      </c>
      <c r="F6051">
        <v>9837</v>
      </c>
      <c r="G6051" t="s">
        <v>9432</v>
      </c>
      <c r="H6051">
        <v>1912642469</v>
      </c>
      <c r="I6051" t="s">
        <v>131</v>
      </c>
      <c r="J6051" t="s">
        <v>274</v>
      </c>
      <c r="K6051" t="s">
        <v>133</v>
      </c>
      <c r="L6051" t="s">
        <v>2947</v>
      </c>
      <c r="M6051" t="s">
        <v>2948</v>
      </c>
      <c r="P6051" s="31" t="str">
        <f t="shared" si="285"/>
        <v>Pita Mata Homoeo Hall (Dr. U. K. Mondal)</v>
      </c>
    </row>
    <row r="6052" spans="1:16" hidden="1">
      <c r="A6052" t="str">
        <f t="shared" si="283"/>
        <v>72-571</v>
      </c>
      <c r="B6052">
        <f t="shared" si="284"/>
        <v>72</v>
      </c>
      <c r="C6052">
        <v>571</v>
      </c>
      <c r="D6052" t="s">
        <v>17168</v>
      </c>
      <c r="E6052" t="s">
        <v>2888</v>
      </c>
      <c r="F6052">
        <v>5327</v>
      </c>
      <c r="G6052" t="s">
        <v>981</v>
      </c>
      <c r="H6052">
        <v>1715316441</v>
      </c>
      <c r="I6052" t="s">
        <v>131</v>
      </c>
      <c r="J6052" t="s">
        <v>132</v>
      </c>
      <c r="K6052" t="s">
        <v>152</v>
      </c>
      <c r="L6052" t="s">
        <v>2887</v>
      </c>
      <c r="M6052" t="s">
        <v>2887</v>
      </c>
      <c r="P6052" s="31" t="str">
        <f t="shared" si="285"/>
        <v>Progoti Homoeo Hall (Dr. Soumitra Ghosh)</v>
      </c>
    </row>
    <row r="6053" spans="1:16" hidden="1">
      <c r="A6053" t="str">
        <f t="shared" si="283"/>
        <v>73-571</v>
      </c>
      <c r="B6053">
        <f t="shared" si="284"/>
        <v>73</v>
      </c>
      <c r="C6053">
        <v>571</v>
      </c>
      <c r="D6053" t="s">
        <v>17168</v>
      </c>
      <c r="E6053" t="s">
        <v>9441</v>
      </c>
      <c r="F6053">
        <v>9843</v>
      </c>
      <c r="G6053" t="s">
        <v>3335</v>
      </c>
      <c r="H6053">
        <v>1714545576</v>
      </c>
      <c r="I6053" t="s">
        <v>131</v>
      </c>
      <c r="J6053" t="s">
        <v>274</v>
      </c>
      <c r="K6053" t="s">
        <v>152</v>
      </c>
      <c r="L6053" t="s">
        <v>2947</v>
      </c>
      <c r="M6053" t="s">
        <v>2948</v>
      </c>
      <c r="P6053" s="31" t="str">
        <f t="shared" si="285"/>
        <v>Prova Homoeo Hall (Dr. Prova Sarkar)</v>
      </c>
    </row>
    <row r="6054" spans="1:16" hidden="1">
      <c r="A6054" t="str">
        <f t="shared" si="283"/>
        <v>74-571</v>
      </c>
      <c r="B6054">
        <f t="shared" si="284"/>
        <v>74</v>
      </c>
      <c r="C6054">
        <v>571</v>
      </c>
      <c r="D6054" t="s">
        <v>17168</v>
      </c>
      <c r="E6054" t="s">
        <v>12701</v>
      </c>
      <c r="F6054">
        <v>11651</v>
      </c>
      <c r="G6054" t="s">
        <v>511</v>
      </c>
      <c r="H6054">
        <v>1763270380</v>
      </c>
      <c r="I6054" t="s">
        <v>131</v>
      </c>
      <c r="J6054" t="s">
        <v>306</v>
      </c>
      <c r="K6054" t="s">
        <v>152</v>
      </c>
      <c r="L6054" t="s">
        <v>12702</v>
      </c>
      <c r="M6054" t="s">
        <v>12702</v>
      </c>
      <c r="P6054" s="31" t="str">
        <f t="shared" si="285"/>
        <v>Rahman Homoeo Hall (Dr.Md.Kamruzzaman)</v>
      </c>
    </row>
    <row r="6055" spans="1:16" hidden="1">
      <c r="A6055" t="str">
        <f t="shared" si="283"/>
        <v>75-571</v>
      </c>
      <c r="B6055">
        <f t="shared" si="284"/>
        <v>75</v>
      </c>
      <c r="C6055">
        <v>571</v>
      </c>
      <c r="D6055" t="s">
        <v>17168</v>
      </c>
      <c r="E6055" t="s">
        <v>5745</v>
      </c>
      <c r="F6055">
        <v>9847</v>
      </c>
      <c r="G6055" t="s">
        <v>511</v>
      </c>
      <c r="H6055">
        <v>0</v>
      </c>
      <c r="I6055" t="s">
        <v>131</v>
      </c>
      <c r="J6055" t="s">
        <v>274</v>
      </c>
      <c r="K6055" t="s">
        <v>133</v>
      </c>
      <c r="L6055" t="s">
        <v>2947</v>
      </c>
      <c r="M6055" t="s">
        <v>9443</v>
      </c>
      <c r="P6055" s="31" t="str">
        <f t="shared" si="285"/>
        <v>Rahman Homoeo Hall (Dr. Samsur Rahman)</v>
      </c>
    </row>
    <row r="6056" spans="1:16" hidden="1">
      <c r="A6056" t="str">
        <f t="shared" si="283"/>
        <v>76-571</v>
      </c>
      <c r="B6056">
        <f t="shared" si="284"/>
        <v>76</v>
      </c>
      <c r="C6056">
        <v>571</v>
      </c>
      <c r="D6056" t="s">
        <v>17168</v>
      </c>
      <c r="E6056" t="s">
        <v>2935</v>
      </c>
      <c r="F6056">
        <v>5368</v>
      </c>
      <c r="G6056" t="s">
        <v>2936</v>
      </c>
      <c r="H6056">
        <v>1720537685</v>
      </c>
      <c r="I6056" t="s">
        <v>131</v>
      </c>
      <c r="J6056" t="s">
        <v>397</v>
      </c>
      <c r="K6056" t="s">
        <v>152</v>
      </c>
      <c r="L6056" t="s">
        <v>2913</v>
      </c>
      <c r="M6056" t="s">
        <v>2934</v>
      </c>
      <c r="P6056" s="31" t="str">
        <f t="shared" si="285"/>
        <v>Sandhya Homoeo Hall (Dr. Haripada Mondal)</v>
      </c>
    </row>
    <row r="6057" spans="1:16" hidden="1">
      <c r="A6057" t="str">
        <f t="shared" si="283"/>
        <v>77-571</v>
      </c>
      <c r="B6057">
        <f t="shared" si="284"/>
        <v>77</v>
      </c>
      <c r="C6057">
        <v>571</v>
      </c>
      <c r="D6057" t="s">
        <v>17168</v>
      </c>
      <c r="E6057" t="s">
        <v>2932</v>
      </c>
      <c r="F6057">
        <v>5367</v>
      </c>
      <c r="G6057" t="s">
        <v>2933</v>
      </c>
      <c r="H6057">
        <v>1985809895</v>
      </c>
      <c r="I6057" t="s">
        <v>131</v>
      </c>
      <c r="J6057" t="s">
        <v>397</v>
      </c>
      <c r="K6057" t="s">
        <v>2328</v>
      </c>
      <c r="L6057" t="s">
        <v>2913</v>
      </c>
      <c r="M6057" t="s">
        <v>2934</v>
      </c>
      <c r="P6057" s="31" t="str">
        <f t="shared" si="285"/>
        <v>Sania Homeo Hall (Dr. Sania Begum)</v>
      </c>
    </row>
    <row r="6058" spans="1:16" hidden="1">
      <c r="A6058" t="str">
        <f t="shared" si="283"/>
        <v>78-571</v>
      </c>
      <c r="B6058">
        <f t="shared" si="284"/>
        <v>78</v>
      </c>
      <c r="C6058">
        <v>571</v>
      </c>
      <c r="D6058" t="s">
        <v>17168</v>
      </c>
      <c r="E6058" t="s">
        <v>9436</v>
      </c>
      <c r="F6058">
        <v>9840</v>
      </c>
      <c r="G6058" t="s">
        <v>9437</v>
      </c>
      <c r="H6058">
        <v>1943529451</v>
      </c>
      <c r="I6058" t="s">
        <v>131</v>
      </c>
      <c r="J6058" t="s">
        <v>274</v>
      </c>
      <c r="K6058" t="s">
        <v>152</v>
      </c>
      <c r="L6058" t="s">
        <v>2947</v>
      </c>
      <c r="M6058" t="s">
        <v>2948</v>
      </c>
      <c r="P6058" s="31" t="str">
        <f t="shared" si="285"/>
        <v>Shushila Homoeo Hall (Dr. Konika Mondal)</v>
      </c>
    </row>
    <row r="6059" spans="1:16" hidden="1">
      <c r="A6059" t="str">
        <f t="shared" si="283"/>
        <v>79-571</v>
      </c>
      <c r="B6059">
        <f t="shared" si="284"/>
        <v>79</v>
      </c>
      <c r="C6059">
        <v>571</v>
      </c>
      <c r="D6059" t="s">
        <v>17168</v>
      </c>
      <c r="E6059" t="s">
        <v>9444</v>
      </c>
      <c r="F6059">
        <v>9846</v>
      </c>
      <c r="G6059" t="s">
        <v>732</v>
      </c>
      <c r="H6059">
        <v>1969810588</v>
      </c>
      <c r="I6059" t="s">
        <v>131</v>
      </c>
      <c r="J6059" t="s">
        <v>274</v>
      </c>
      <c r="K6059" t="s">
        <v>152</v>
      </c>
      <c r="L6059" t="s">
        <v>2947</v>
      </c>
      <c r="M6059" t="s">
        <v>9443</v>
      </c>
      <c r="P6059" s="31" t="str">
        <f t="shared" si="285"/>
        <v>Siddika Homoeo Hall (Dr. Md. Afsar Uddin)</v>
      </c>
    </row>
    <row r="6060" spans="1:16" hidden="1">
      <c r="A6060" t="str">
        <f t="shared" si="283"/>
        <v>80-571</v>
      </c>
      <c r="B6060">
        <f t="shared" si="284"/>
        <v>80</v>
      </c>
      <c r="C6060">
        <v>571</v>
      </c>
      <c r="D6060" t="s">
        <v>17168</v>
      </c>
      <c r="E6060" t="s">
        <v>2261</v>
      </c>
      <c r="F6060">
        <v>9823</v>
      </c>
      <c r="G6060" t="s">
        <v>9423</v>
      </c>
      <c r="H6060">
        <v>1724704383</v>
      </c>
      <c r="I6060" t="s">
        <v>131</v>
      </c>
      <c r="J6060" t="s">
        <v>230</v>
      </c>
      <c r="K6060" t="s">
        <v>133</v>
      </c>
      <c r="L6060" t="s">
        <v>2947</v>
      </c>
      <c r="M6060" t="s">
        <v>9422</v>
      </c>
      <c r="N6060" t="s">
        <v>17873</v>
      </c>
      <c r="P6060" s="31" t="str">
        <f t="shared" si="285"/>
        <v>Sumaiya Homeo Hall (Dr. Abdur Rahim)</v>
      </c>
    </row>
    <row r="6061" spans="1:16" hidden="1">
      <c r="A6061" t="str">
        <f t="shared" si="283"/>
        <v>81-571</v>
      </c>
      <c r="B6061">
        <f t="shared" si="284"/>
        <v>81</v>
      </c>
      <c r="C6061">
        <v>571</v>
      </c>
      <c r="D6061" t="s">
        <v>17168</v>
      </c>
      <c r="E6061" t="s">
        <v>2958</v>
      </c>
      <c r="F6061">
        <v>5408</v>
      </c>
      <c r="G6061" t="s">
        <v>2959</v>
      </c>
      <c r="H6061">
        <v>0</v>
      </c>
      <c r="I6061" t="s">
        <v>131</v>
      </c>
      <c r="J6061" t="s">
        <v>306</v>
      </c>
      <c r="K6061" t="s">
        <v>152</v>
      </c>
      <c r="L6061" t="s">
        <v>2954</v>
      </c>
      <c r="M6061" t="s">
        <v>2955</v>
      </c>
      <c r="P6061" s="31" t="str">
        <f t="shared" si="285"/>
        <v>Tanvir Homeo Hall (Dr. Mamtajul Hall)</v>
      </c>
    </row>
    <row r="6062" spans="1:16" hidden="1">
      <c r="A6062" t="str">
        <f t="shared" si="283"/>
        <v>1-573</v>
      </c>
      <c r="B6062">
        <f t="shared" si="284"/>
        <v>1</v>
      </c>
      <c r="C6062">
        <v>573</v>
      </c>
      <c r="D6062" t="s">
        <v>17236</v>
      </c>
      <c r="E6062" t="s">
        <v>12317</v>
      </c>
      <c r="F6062">
        <v>14931</v>
      </c>
      <c r="G6062" t="s">
        <v>12318</v>
      </c>
      <c r="H6062">
        <v>1920355758</v>
      </c>
      <c r="I6062" t="s">
        <v>131</v>
      </c>
      <c r="J6062" t="s">
        <v>230</v>
      </c>
      <c r="K6062" t="s">
        <v>1402</v>
      </c>
      <c r="L6062" t="s">
        <v>5646</v>
      </c>
      <c r="M6062" t="s">
        <v>17472</v>
      </c>
      <c r="P6062" s="31" t="str">
        <f t="shared" si="285"/>
        <v>Aadarsh Homeo Hall (Dr.Alomger Kobir)</v>
      </c>
    </row>
    <row r="6063" spans="1:16" hidden="1">
      <c r="A6063" t="str">
        <f t="shared" si="283"/>
        <v>2-573</v>
      </c>
      <c r="B6063">
        <f t="shared" si="284"/>
        <v>2</v>
      </c>
      <c r="C6063">
        <v>573</v>
      </c>
      <c r="D6063" t="s">
        <v>17236</v>
      </c>
      <c r="E6063" t="s">
        <v>12953</v>
      </c>
      <c r="F6063">
        <v>14956</v>
      </c>
      <c r="G6063" t="s">
        <v>17500</v>
      </c>
      <c r="H6063">
        <v>1818617661</v>
      </c>
      <c r="I6063" t="s">
        <v>131</v>
      </c>
      <c r="J6063" t="s">
        <v>132</v>
      </c>
      <c r="K6063" t="s">
        <v>1402</v>
      </c>
      <c r="L6063" t="s">
        <v>5588</v>
      </c>
      <c r="M6063" t="s">
        <v>17501</v>
      </c>
      <c r="P6063" s="31" t="str">
        <f t="shared" si="285"/>
        <v>Abbas Homeo Hall (Dr.Asraful Hok (Rajib))</v>
      </c>
    </row>
    <row r="6064" spans="1:16" hidden="1">
      <c r="A6064" t="str">
        <f t="shared" si="283"/>
        <v>3-573</v>
      </c>
      <c r="B6064">
        <f t="shared" si="284"/>
        <v>3</v>
      </c>
      <c r="C6064">
        <v>573</v>
      </c>
      <c r="D6064" t="s">
        <v>17236</v>
      </c>
      <c r="E6064" t="s">
        <v>17686</v>
      </c>
      <c r="F6064">
        <v>15359</v>
      </c>
      <c r="G6064" t="s">
        <v>17687</v>
      </c>
      <c r="H6064">
        <v>1787028619</v>
      </c>
      <c r="I6064" t="s">
        <v>131</v>
      </c>
      <c r="J6064" t="s">
        <v>2596</v>
      </c>
      <c r="K6064" t="s">
        <v>152</v>
      </c>
      <c r="L6064" t="s">
        <v>2648</v>
      </c>
      <c r="M6064" t="s">
        <v>17688</v>
      </c>
      <c r="P6064" s="31" t="str">
        <f t="shared" si="285"/>
        <v>Adarsho Homoeo Pharmacy (Dr.Mejba Uddin Sarker.)</v>
      </c>
    </row>
    <row r="6065" spans="1:16" hidden="1">
      <c r="A6065" t="str">
        <f t="shared" si="283"/>
        <v>4-573</v>
      </c>
      <c r="B6065">
        <f t="shared" si="284"/>
        <v>4</v>
      </c>
      <c r="C6065">
        <v>573</v>
      </c>
      <c r="D6065" t="s">
        <v>17236</v>
      </c>
      <c r="E6065" t="s">
        <v>14442</v>
      </c>
      <c r="F6065">
        <v>14953</v>
      </c>
      <c r="G6065" t="s">
        <v>17495</v>
      </c>
      <c r="H6065">
        <v>1920355758</v>
      </c>
      <c r="I6065" t="s">
        <v>131</v>
      </c>
      <c r="J6065" t="s">
        <v>397</v>
      </c>
      <c r="K6065" t="s">
        <v>1402</v>
      </c>
      <c r="L6065" t="s">
        <v>5646</v>
      </c>
      <c r="M6065" t="s">
        <v>14444</v>
      </c>
      <c r="P6065" s="31" t="str">
        <f t="shared" si="285"/>
        <v>Adarso Homeo Hall (Dr.Said Ahmad)</v>
      </c>
    </row>
    <row r="6066" spans="1:16" hidden="1">
      <c r="A6066" t="str">
        <f t="shared" si="283"/>
        <v>5-573</v>
      </c>
      <c r="B6066">
        <f t="shared" si="284"/>
        <v>5</v>
      </c>
      <c r="C6066">
        <v>573</v>
      </c>
      <c r="D6066" t="s">
        <v>17236</v>
      </c>
      <c r="E6066" t="s">
        <v>5629</v>
      </c>
      <c r="F6066">
        <v>14979</v>
      </c>
      <c r="G6066" t="s">
        <v>5630</v>
      </c>
      <c r="H6066">
        <v>1913590336</v>
      </c>
      <c r="I6066" t="s">
        <v>2104</v>
      </c>
      <c r="J6066" t="s">
        <v>172</v>
      </c>
      <c r="K6066" t="s">
        <v>152</v>
      </c>
      <c r="L6066" t="s">
        <v>5614</v>
      </c>
      <c r="M6066" t="s">
        <v>5615</v>
      </c>
      <c r="P6066" s="31" t="str">
        <f t="shared" si="285"/>
        <v>Ahoni Homeo Hall (Dr. Khanka)</v>
      </c>
    </row>
    <row r="6067" spans="1:16" hidden="1">
      <c r="A6067" t="str">
        <f t="shared" si="283"/>
        <v>6-573</v>
      </c>
      <c r="B6067">
        <f t="shared" si="284"/>
        <v>6</v>
      </c>
      <c r="C6067">
        <v>573</v>
      </c>
      <c r="D6067" t="s">
        <v>17236</v>
      </c>
      <c r="E6067" t="s">
        <v>17485</v>
      </c>
      <c r="F6067">
        <v>14946</v>
      </c>
      <c r="G6067" t="s">
        <v>17486</v>
      </c>
      <c r="H6067">
        <v>1863697624</v>
      </c>
      <c r="I6067" t="s">
        <v>131</v>
      </c>
      <c r="J6067" t="s">
        <v>132</v>
      </c>
      <c r="K6067" t="s">
        <v>1402</v>
      </c>
      <c r="L6067" t="s">
        <v>5588</v>
      </c>
      <c r="M6067" t="s">
        <v>17487</v>
      </c>
      <c r="P6067" s="31" t="str">
        <f t="shared" si="285"/>
        <v>Ainul Homeo Hall (Dr.Aktar Hossain)</v>
      </c>
    </row>
    <row r="6068" spans="1:16" hidden="1">
      <c r="A6068" t="str">
        <f t="shared" si="283"/>
        <v>7-573</v>
      </c>
      <c r="B6068">
        <f t="shared" si="284"/>
        <v>7</v>
      </c>
      <c r="C6068">
        <v>573</v>
      </c>
      <c r="D6068" t="s">
        <v>17236</v>
      </c>
      <c r="E6068" t="s">
        <v>5598</v>
      </c>
      <c r="F6068">
        <v>14988</v>
      </c>
      <c r="G6068" t="s">
        <v>5599</v>
      </c>
      <c r="H6068">
        <v>1952741990</v>
      </c>
      <c r="I6068" t="s">
        <v>2104</v>
      </c>
      <c r="J6068" t="s">
        <v>132</v>
      </c>
      <c r="K6068" t="s">
        <v>133</v>
      </c>
      <c r="L6068" t="s">
        <v>5588</v>
      </c>
      <c r="M6068" t="s">
        <v>5589</v>
      </c>
      <c r="P6068" s="31" t="str">
        <f t="shared" si="285"/>
        <v>Ainul Homeo Hall (Dr. Aktal)</v>
      </c>
    </row>
    <row r="6069" spans="1:16" hidden="1">
      <c r="A6069" t="str">
        <f t="shared" si="283"/>
        <v>8-573</v>
      </c>
      <c r="B6069">
        <f t="shared" si="284"/>
        <v>8</v>
      </c>
      <c r="C6069">
        <v>573</v>
      </c>
      <c r="D6069" t="s">
        <v>17236</v>
      </c>
      <c r="E6069" t="s">
        <v>13722</v>
      </c>
      <c r="F6069">
        <v>14925</v>
      </c>
      <c r="G6069" t="s">
        <v>12312</v>
      </c>
      <c r="H6069">
        <v>1742995528</v>
      </c>
      <c r="I6069" t="s">
        <v>131</v>
      </c>
      <c r="J6069" t="s">
        <v>230</v>
      </c>
      <c r="K6069" t="s">
        <v>1402</v>
      </c>
      <c r="L6069" t="s">
        <v>5646</v>
      </c>
      <c r="M6069" t="s">
        <v>17470</v>
      </c>
      <c r="P6069" s="31" t="str">
        <f t="shared" si="285"/>
        <v>Alamin Homeo Hall (Dr.Alamin)</v>
      </c>
    </row>
    <row r="6070" spans="1:16" hidden="1">
      <c r="A6070" t="str">
        <f t="shared" si="283"/>
        <v>9-573</v>
      </c>
      <c r="B6070">
        <f t="shared" si="284"/>
        <v>9</v>
      </c>
      <c r="C6070">
        <v>573</v>
      </c>
      <c r="D6070" t="s">
        <v>17236</v>
      </c>
      <c r="E6070" t="s">
        <v>17479</v>
      </c>
      <c r="F6070">
        <v>14941</v>
      </c>
      <c r="G6070" t="s">
        <v>12312</v>
      </c>
      <c r="H6070">
        <v>1715665954</v>
      </c>
      <c r="I6070" t="s">
        <v>131</v>
      </c>
      <c r="J6070" t="s">
        <v>230</v>
      </c>
      <c r="K6070" t="s">
        <v>1402</v>
      </c>
      <c r="L6070" t="s">
        <v>5646</v>
      </c>
      <c r="M6070" t="s">
        <v>12313</v>
      </c>
      <c r="P6070" s="31" t="str">
        <f t="shared" si="285"/>
        <v>Alamin Homeo Hall (Dr.Mohiuddin Ahmed)</v>
      </c>
    </row>
    <row r="6071" spans="1:16" hidden="1">
      <c r="A6071" t="str">
        <f t="shared" si="283"/>
        <v>10-573</v>
      </c>
      <c r="B6071">
        <f t="shared" si="284"/>
        <v>10</v>
      </c>
      <c r="C6071">
        <v>573</v>
      </c>
      <c r="D6071" t="s">
        <v>17236</v>
      </c>
      <c r="E6071" t="s">
        <v>12329</v>
      </c>
      <c r="F6071">
        <v>14923</v>
      </c>
      <c r="G6071" t="s">
        <v>12330</v>
      </c>
      <c r="H6071">
        <v>1726880425</v>
      </c>
      <c r="I6071" t="s">
        <v>131</v>
      </c>
      <c r="J6071" t="s">
        <v>230</v>
      </c>
      <c r="K6071" t="s">
        <v>1402</v>
      </c>
      <c r="L6071" t="s">
        <v>5646</v>
      </c>
      <c r="M6071" t="s">
        <v>12331</v>
      </c>
      <c r="P6071" s="31" t="str">
        <f t="shared" si="285"/>
        <v>Alif Homeo Hall (Dr.Lahaj Uddin (Tipu))</v>
      </c>
    </row>
    <row r="6072" spans="1:16" hidden="1">
      <c r="A6072" t="str">
        <f t="shared" si="283"/>
        <v>11-573</v>
      </c>
      <c r="B6072">
        <f t="shared" si="284"/>
        <v>11</v>
      </c>
      <c r="C6072">
        <v>573</v>
      </c>
      <c r="D6072" t="s">
        <v>17236</v>
      </c>
      <c r="E6072" t="s">
        <v>5586</v>
      </c>
      <c r="F6072">
        <v>14996</v>
      </c>
      <c r="G6072" t="s">
        <v>5653</v>
      </c>
      <c r="H6072">
        <v>1715306831</v>
      </c>
      <c r="I6072" t="s">
        <v>2104</v>
      </c>
      <c r="J6072" t="s">
        <v>230</v>
      </c>
      <c r="K6072" t="s">
        <v>138</v>
      </c>
      <c r="L6072" t="s">
        <v>5646</v>
      </c>
      <c r="M6072" t="s">
        <v>5652</v>
      </c>
      <c r="P6072" s="31" t="str">
        <f t="shared" si="285"/>
        <v>Anik Homeo Hall (Dr. Khakon)</v>
      </c>
    </row>
    <row r="6073" spans="1:16" hidden="1">
      <c r="A6073" t="str">
        <f t="shared" si="283"/>
        <v>12-573</v>
      </c>
      <c r="B6073">
        <f t="shared" si="284"/>
        <v>12</v>
      </c>
      <c r="C6073">
        <v>573</v>
      </c>
      <c r="D6073" t="s">
        <v>17236</v>
      </c>
      <c r="E6073" t="s">
        <v>12946</v>
      </c>
      <c r="F6073">
        <v>14965</v>
      </c>
      <c r="G6073" t="s">
        <v>12947</v>
      </c>
      <c r="H6073">
        <v>1818200933</v>
      </c>
      <c r="I6073" t="s">
        <v>131</v>
      </c>
      <c r="J6073" t="s">
        <v>132</v>
      </c>
      <c r="K6073" t="s">
        <v>1402</v>
      </c>
      <c r="L6073" t="s">
        <v>5588</v>
      </c>
      <c r="M6073" t="s">
        <v>12948</v>
      </c>
      <c r="P6073" s="31" t="str">
        <f t="shared" si="285"/>
        <v>Arean Homeo Farmasi (Dr.Din Islam(Aref))</v>
      </c>
    </row>
    <row r="6074" spans="1:16" hidden="1">
      <c r="A6074" t="str">
        <f t="shared" si="283"/>
        <v>13-573</v>
      </c>
      <c r="B6074">
        <f t="shared" si="284"/>
        <v>13</v>
      </c>
      <c r="C6074">
        <v>573</v>
      </c>
      <c r="D6074" t="s">
        <v>17236</v>
      </c>
      <c r="E6074" t="s">
        <v>5591</v>
      </c>
      <c r="F6074">
        <v>14984</v>
      </c>
      <c r="G6074" t="s">
        <v>5592</v>
      </c>
      <c r="H6074">
        <v>188617661</v>
      </c>
      <c r="I6074" t="s">
        <v>2104</v>
      </c>
      <c r="J6074" t="s">
        <v>132</v>
      </c>
      <c r="K6074" t="s">
        <v>152</v>
      </c>
      <c r="L6074" t="s">
        <v>5588</v>
      </c>
      <c r="M6074" t="s">
        <v>5589</v>
      </c>
      <c r="N6074" t="s">
        <v>17914</v>
      </c>
      <c r="O6074" t="s">
        <v>18496</v>
      </c>
      <c r="P6074" s="31" t="str">
        <f t="shared" si="285"/>
        <v>Assa Homeo Hall (Dr. Rajib)</v>
      </c>
    </row>
    <row r="6075" spans="1:16" hidden="1">
      <c r="A6075" t="str">
        <f t="shared" si="283"/>
        <v>14-573</v>
      </c>
      <c r="B6075">
        <f t="shared" si="284"/>
        <v>14</v>
      </c>
      <c r="C6075">
        <v>573</v>
      </c>
      <c r="D6075" t="s">
        <v>17236</v>
      </c>
      <c r="E6075" t="s">
        <v>12314</v>
      </c>
      <c r="F6075">
        <v>14932</v>
      </c>
      <c r="G6075" t="s">
        <v>12315</v>
      </c>
      <c r="H6075">
        <v>1726442690</v>
      </c>
      <c r="I6075" t="s">
        <v>131</v>
      </c>
      <c r="J6075" t="s">
        <v>230</v>
      </c>
      <c r="K6075" t="s">
        <v>1315</v>
      </c>
      <c r="L6075" t="s">
        <v>5646</v>
      </c>
      <c r="M6075" t="s">
        <v>17473</v>
      </c>
      <c r="P6075" s="31" t="str">
        <f t="shared" si="285"/>
        <v>Bidda Moy Homeo Hall (Dr.Noni Gopal Dabonat)</v>
      </c>
    </row>
    <row r="6076" spans="1:16" hidden="1">
      <c r="A6076" t="str">
        <f t="shared" si="283"/>
        <v>15-573</v>
      </c>
      <c r="B6076">
        <f t="shared" si="284"/>
        <v>15</v>
      </c>
      <c r="C6076">
        <v>573</v>
      </c>
      <c r="D6076" t="s">
        <v>17236</v>
      </c>
      <c r="E6076" t="s">
        <v>5648</v>
      </c>
      <c r="F6076">
        <v>15006</v>
      </c>
      <c r="G6076" t="s">
        <v>2294</v>
      </c>
      <c r="H6076">
        <v>1712061971</v>
      </c>
      <c r="I6076" t="s">
        <v>2104</v>
      </c>
      <c r="J6076" t="s">
        <v>230</v>
      </c>
      <c r="K6076" t="s">
        <v>133</v>
      </c>
      <c r="L6076" t="s">
        <v>5646</v>
      </c>
      <c r="M6076" t="s">
        <v>5646</v>
      </c>
      <c r="P6076" s="31" t="str">
        <f t="shared" si="285"/>
        <v>Bismillah Homeo Hall (Dr. Matin)</v>
      </c>
    </row>
    <row r="6077" spans="1:16" hidden="1">
      <c r="A6077" t="str">
        <f t="shared" si="283"/>
        <v>16-573</v>
      </c>
      <c r="B6077">
        <f t="shared" si="284"/>
        <v>16</v>
      </c>
      <c r="C6077">
        <v>573</v>
      </c>
      <c r="D6077" t="s">
        <v>17236</v>
      </c>
      <c r="E6077" t="s">
        <v>2646</v>
      </c>
      <c r="F6077">
        <v>13777</v>
      </c>
      <c r="G6077" t="s">
        <v>2647</v>
      </c>
      <c r="H6077">
        <v>1719079274</v>
      </c>
      <c r="I6077" t="s">
        <v>1311</v>
      </c>
      <c r="J6077" t="s">
        <v>230</v>
      </c>
      <c r="K6077" t="s">
        <v>138</v>
      </c>
      <c r="L6077" t="s">
        <v>2648</v>
      </c>
      <c r="M6077" t="s">
        <v>2649</v>
      </c>
      <c r="P6077" s="31" t="str">
        <f t="shared" si="285"/>
        <v>Borman Homoeo Hall (Dr.Chondon Kurmar Borman)</v>
      </c>
    </row>
    <row r="6078" spans="1:16" hidden="1">
      <c r="A6078" t="str">
        <f t="shared" si="283"/>
        <v>17-573</v>
      </c>
      <c r="B6078">
        <f t="shared" si="284"/>
        <v>17</v>
      </c>
      <c r="C6078">
        <v>573</v>
      </c>
      <c r="D6078" t="s">
        <v>17236</v>
      </c>
      <c r="E6078" t="s">
        <v>5662</v>
      </c>
      <c r="F6078">
        <v>15000</v>
      </c>
      <c r="G6078" t="s">
        <v>5539</v>
      </c>
      <c r="H6078">
        <v>1920996530</v>
      </c>
      <c r="I6078" t="s">
        <v>2104</v>
      </c>
      <c r="J6078" t="s">
        <v>306</v>
      </c>
      <c r="K6078" t="s">
        <v>152</v>
      </c>
      <c r="L6078" t="s">
        <v>5660</v>
      </c>
      <c r="M6078" t="s">
        <v>5661</v>
      </c>
      <c r="P6078" s="31" t="str">
        <f t="shared" si="285"/>
        <v>Chowdhury Homeo Hall (Dr. Matiur)</v>
      </c>
    </row>
    <row r="6079" spans="1:16" hidden="1">
      <c r="A6079" t="str">
        <f t="shared" si="283"/>
        <v>18-573</v>
      </c>
      <c r="B6079">
        <f t="shared" si="284"/>
        <v>18</v>
      </c>
      <c r="C6079">
        <v>573</v>
      </c>
      <c r="D6079" t="s">
        <v>17236</v>
      </c>
      <c r="E6079" t="s">
        <v>5636</v>
      </c>
      <c r="F6079">
        <v>15011</v>
      </c>
      <c r="G6079" t="s">
        <v>5637</v>
      </c>
      <c r="H6079">
        <v>1712695157</v>
      </c>
      <c r="I6079" t="s">
        <v>2104</v>
      </c>
      <c r="J6079" t="s">
        <v>397</v>
      </c>
      <c r="K6079" t="s">
        <v>152</v>
      </c>
      <c r="L6079" t="s">
        <v>2212</v>
      </c>
      <c r="M6079" t="s">
        <v>5635</v>
      </c>
      <c r="P6079" s="31" t="str">
        <f t="shared" si="285"/>
        <v>College Homeo Hall (Dr. Hannan)</v>
      </c>
    </row>
    <row r="6080" spans="1:16" hidden="1">
      <c r="A6080" t="str">
        <f t="shared" si="283"/>
        <v>19-573</v>
      </c>
      <c r="B6080">
        <f t="shared" si="284"/>
        <v>19</v>
      </c>
      <c r="C6080">
        <v>573</v>
      </c>
      <c r="D6080" t="s">
        <v>17236</v>
      </c>
      <c r="E6080" t="s">
        <v>14440</v>
      </c>
      <c r="F6080">
        <v>14952</v>
      </c>
      <c r="G6080" t="s">
        <v>17494</v>
      </c>
      <c r="H6080">
        <v>1730226293</v>
      </c>
      <c r="I6080" t="s">
        <v>131</v>
      </c>
      <c r="J6080" t="s">
        <v>172</v>
      </c>
      <c r="K6080" t="s">
        <v>1402</v>
      </c>
      <c r="L6080" t="s">
        <v>5607</v>
      </c>
      <c r="M6080" t="s">
        <v>17491</v>
      </c>
      <c r="P6080" s="31" t="str">
        <f t="shared" si="285"/>
        <v>Daleya Homeo Hall (Dr.Almas Ali Sak)</v>
      </c>
    </row>
    <row r="6081" spans="1:16" hidden="1">
      <c r="A6081" t="str">
        <f t="shared" si="283"/>
        <v>20-573</v>
      </c>
      <c r="B6081">
        <f t="shared" si="284"/>
        <v>20</v>
      </c>
      <c r="C6081">
        <v>573</v>
      </c>
      <c r="D6081" t="s">
        <v>17236</v>
      </c>
      <c r="E6081" t="s">
        <v>5654</v>
      </c>
      <c r="F6081">
        <v>14997</v>
      </c>
      <c r="G6081" t="s">
        <v>5655</v>
      </c>
      <c r="H6081">
        <v>1726211442</v>
      </c>
      <c r="I6081" t="s">
        <v>2104</v>
      </c>
      <c r="J6081" t="s">
        <v>230</v>
      </c>
      <c r="K6081" t="s">
        <v>133</v>
      </c>
      <c r="L6081" t="s">
        <v>5646</v>
      </c>
      <c r="M6081" t="s">
        <v>5656</v>
      </c>
      <c r="P6081" s="31" t="str">
        <f t="shared" si="285"/>
        <v>Dian Homeo Hall (Dr. Sahabuddin)</v>
      </c>
    </row>
    <row r="6082" spans="1:16" hidden="1">
      <c r="A6082" t="str">
        <f t="shared" ref="A6082:A6145" si="286">B6082&amp;"-"&amp;C6082</f>
        <v>21-573</v>
      </c>
      <c r="B6082">
        <f t="shared" ref="B6082:B6145" si="287">IF(C6082=C6081,B6081+1,1)</f>
        <v>21</v>
      </c>
      <c r="C6082">
        <v>573</v>
      </c>
      <c r="D6082" t="s">
        <v>17236</v>
      </c>
      <c r="E6082" t="s">
        <v>12343</v>
      </c>
      <c r="F6082">
        <v>14929</v>
      </c>
      <c r="G6082" t="s">
        <v>12344</v>
      </c>
      <c r="H6082">
        <v>1818729998</v>
      </c>
      <c r="I6082" t="s">
        <v>131</v>
      </c>
      <c r="J6082" t="s">
        <v>230</v>
      </c>
      <c r="K6082" t="s">
        <v>1402</v>
      </c>
      <c r="L6082" t="s">
        <v>2212</v>
      </c>
      <c r="M6082" t="s">
        <v>12301</v>
      </c>
      <c r="P6082" s="31" t="str">
        <f t="shared" ref="P6082:P6145" si="288">PROPER(G6082&amp;" ("&amp;E6082&amp;")")</f>
        <v>Fojlur Rohoman Homeo Hall (Dr.Fojlur Rohoman Khan)</v>
      </c>
    </row>
    <row r="6083" spans="1:16" hidden="1">
      <c r="A6083" t="str">
        <f t="shared" si="286"/>
        <v>22-573</v>
      </c>
      <c r="B6083">
        <f t="shared" si="287"/>
        <v>22</v>
      </c>
      <c r="C6083">
        <v>573</v>
      </c>
      <c r="D6083" t="s">
        <v>17236</v>
      </c>
      <c r="E6083" t="s">
        <v>12959</v>
      </c>
      <c r="F6083">
        <v>14944</v>
      </c>
      <c r="G6083" t="s">
        <v>17482</v>
      </c>
      <c r="H6083">
        <v>1960307422</v>
      </c>
      <c r="I6083" t="s">
        <v>131</v>
      </c>
      <c r="J6083" t="s">
        <v>132</v>
      </c>
      <c r="K6083" t="s">
        <v>1402</v>
      </c>
      <c r="L6083" t="s">
        <v>5588</v>
      </c>
      <c r="M6083" t="s">
        <v>17483</v>
      </c>
      <c r="P6083" s="31" t="str">
        <f t="shared" si="288"/>
        <v>Gausapak Nibaron Homeo Hall (Dr.Moklas)</v>
      </c>
    </row>
    <row r="6084" spans="1:16" hidden="1">
      <c r="A6084" t="str">
        <f t="shared" si="286"/>
        <v>23-573</v>
      </c>
      <c r="B6084">
        <f t="shared" si="287"/>
        <v>23</v>
      </c>
      <c r="C6084">
        <v>573</v>
      </c>
      <c r="D6084" t="s">
        <v>17236</v>
      </c>
      <c r="E6084" t="s">
        <v>2964</v>
      </c>
      <c r="F6084">
        <v>14973</v>
      </c>
      <c r="G6084" t="s">
        <v>5619</v>
      </c>
      <c r="H6084">
        <v>1717944153</v>
      </c>
      <c r="I6084" t="s">
        <v>2104</v>
      </c>
      <c r="J6084" t="s">
        <v>172</v>
      </c>
      <c r="K6084" t="s">
        <v>138</v>
      </c>
      <c r="L6084" t="s">
        <v>2212</v>
      </c>
      <c r="M6084" t="s">
        <v>5618</v>
      </c>
      <c r="P6084" s="31" t="str">
        <f t="shared" si="288"/>
        <v>German Homeo Hall (Dr. Chandan)</v>
      </c>
    </row>
    <row r="6085" spans="1:16" hidden="1">
      <c r="A6085" t="str">
        <f t="shared" si="286"/>
        <v>24-573</v>
      </c>
      <c r="B6085">
        <f t="shared" si="287"/>
        <v>24</v>
      </c>
      <c r="C6085">
        <v>573</v>
      </c>
      <c r="D6085" t="s">
        <v>17236</v>
      </c>
      <c r="E6085" t="s">
        <v>12348</v>
      </c>
      <c r="F6085">
        <v>14942</v>
      </c>
      <c r="G6085" t="s">
        <v>12349</v>
      </c>
      <c r="H6085">
        <v>1717944153</v>
      </c>
      <c r="I6085" t="s">
        <v>131</v>
      </c>
      <c r="J6085" t="s">
        <v>230</v>
      </c>
      <c r="K6085" t="s">
        <v>1402</v>
      </c>
      <c r="L6085" t="s">
        <v>2212</v>
      </c>
      <c r="M6085" t="s">
        <v>17480</v>
      </c>
      <c r="P6085" s="31" t="str">
        <f t="shared" si="288"/>
        <v>Gopal Homeo Hall (Dr.Leton Kumar Bormon)</v>
      </c>
    </row>
    <row r="6086" spans="1:16" hidden="1">
      <c r="A6086" t="str">
        <f t="shared" si="286"/>
        <v>25-573</v>
      </c>
      <c r="B6086">
        <f t="shared" si="287"/>
        <v>25</v>
      </c>
      <c r="C6086">
        <v>573</v>
      </c>
      <c r="D6086" t="s">
        <v>17236</v>
      </c>
      <c r="E6086" t="s">
        <v>12942</v>
      </c>
      <c r="F6086">
        <v>14964</v>
      </c>
      <c r="G6086" t="s">
        <v>5645</v>
      </c>
      <c r="H6086">
        <v>1625443387</v>
      </c>
      <c r="I6086" t="s">
        <v>131</v>
      </c>
      <c r="J6086" t="s">
        <v>397</v>
      </c>
      <c r="K6086" t="s">
        <v>1402</v>
      </c>
      <c r="L6086" t="s">
        <v>12944</v>
      </c>
      <c r="M6086" t="s">
        <v>17511</v>
      </c>
      <c r="P6086" s="31" t="str">
        <f t="shared" si="288"/>
        <v>Grameen Homeo Hall (Dr.Kamal Hosan)</v>
      </c>
    </row>
    <row r="6087" spans="1:16" hidden="1">
      <c r="A6087" t="str">
        <f t="shared" si="286"/>
        <v>26-573</v>
      </c>
      <c r="B6087">
        <f t="shared" si="287"/>
        <v>26</v>
      </c>
      <c r="C6087">
        <v>573</v>
      </c>
      <c r="D6087" t="s">
        <v>17236</v>
      </c>
      <c r="E6087" t="s">
        <v>5644</v>
      </c>
      <c r="F6087">
        <v>15016</v>
      </c>
      <c r="G6087" t="s">
        <v>5645</v>
      </c>
      <c r="H6087">
        <v>1728349490</v>
      </c>
      <c r="I6087" t="s">
        <v>2104</v>
      </c>
      <c r="J6087" t="s">
        <v>230</v>
      </c>
      <c r="K6087" t="s">
        <v>152</v>
      </c>
      <c r="L6087" t="s">
        <v>5646</v>
      </c>
      <c r="M6087" t="s">
        <v>5646</v>
      </c>
      <c r="P6087" s="31" t="str">
        <f t="shared" si="288"/>
        <v>Grameen Homeo Hall (Dr. Badal)</v>
      </c>
    </row>
    <row r="6088" spans="1:16" hidden="1">
      <c r="A6088" t="str">
        <f t="shared" si="286"/>
        <v>27-573</v>
      </c>
      <c r="B6088">
        <f t="shared" si="287"/>
        <v>27</v>
      </c>
      <c r="C6088">
        <v>573</v>
      </c>
      <c r="D6088" t="s">
        <v>17236</v>
      </c>
      <c r="E6088" t="s">
        <v>9146</v>
      </c>
      <c r="F6088">
        <v>14937</v>
      </c>
      <c r="G6088" t="s">
        <v>1631</v>
      </c>
      <c r="H6088">
        <v>1882593820</v>
      </c>
      <c r="I6088" t="s">
        <v>131</v>
      </c>
      <c r="J6088" t="s">
        <v>230</v>
      </c>
      <c r="K6088" t="s">
        <v>1402</v>
      </c>
      <c r="L6088" t="s">
        <v>5646</v>
      </c>
      <c r="M6088" t="s">
        <v>17474</v>
      </c>
      <c r="P6088" s="31" t="str">
        <f t="shared" si="288"/>
        <v>Habib Homeo Hall (Dr.Salauddin)</v>
      </c>
    </row>
    <row r="6089" spans="1:16" hidden="1">
      <c r="A6089" t="str">
        <f t="shared" si="286"/>
        <v>28-573</v>
      </c>
      <c r="B6089">
        <f t="shared" si="287"/>
        <v>28</v>
      </c>
      <c r="C6089">
        <v>573</v>
      </c>
      <c r="D6089" t="s">
        <v>17236</v>
      </c>
      <c r="E6089" t="s">
        <v>3192</v>
      </c>
      <c r="F6089">
        <v>14983</v>
      </c>
      <c r="G6089" t="s">
        <v>5590</v>
      </c>
      <c r="H6089">
        <v>1818200933</v>
      </c>
      <c r="I6089" t="s">
        <v>2104</v>
      </c>
      <c r="J6089" t="s">
        <v>132</v>
      </c>
      <c r="K6089" t="s">
        <v>133</v>
      </c>
      <c r="L6089" t="s">
        <v>5588</v>
      </c>
      <c r="M6089" t="s">
        <v>5589</v>
      </c>
      <c r="P6089" s="31" t="str">
        <f t="shared" si="288"/>
        <v>Harun Homeo Hall (Dr. Arif)</v>
      </c>
    </row>
    <row r="6090" spans="1:16" hidden="1">
      <c r="A6090" t="str">
        <f t="shared" si="286"/>
        <v>29-573</v>
      </c>
      <c r="B6090">
        <f t="shared" si="287"/>
        <v>29</v>
      </c>
      <c r="C6090">
        <v>573</v>
      </c>
      <c r="D6090" t="s">
        <v>17236</v>
      </c>
      <c r="E6090" t="s">
        <v>5476</v>
      </c>
      <c r="F6090">
        <v>14975</v>
      </c>
      <c r="G6090" t="s">
        <v>5622</v>
      </c>
      <c r="H6090">
        <v>1711517418</v>
      </c>
      <c r="I6090" t="s">
        <v>2104</v>
      </c>
      <c r="J6090" t="s">
        <v>172</v>
      </c>
      <c r="K6090" t="s">
        <v>152</v>
      </c>
      <c r="L6090" t="s">
        <v>2212</v>
      </c>
      <c r="M6090" t="s">
        <v>5618</v>
      </c>
      <c r="P6090" s="31" t="str">
        <f t="shared" si="288"/>
        <v>High Homeo Hall (Dr. Abdul High)</v>
      </c>
    </row>
    <row r="6091" spans="1:16" hidden="1">
      <c r="A6091" t="str">
        <f t="shared" si="286"/>
        <v>30-573</v>
      </c>
      <c r="B6091">
        <f t="shared" si="287"/>
        <v>30</v>
      </c>
      <c r="C6091">
        <v>573</v>
      </c>
      <c r="D6091" t="s">
        <v>17236</v>
      </c>
      <c r="E6091" t="s">
        <v>14435</v>
      </c>
      <c r="F6091">
        <v>14950</v>
      </c>
      <c r="G6091" t="s">
        <v>14436</v>
      </c>
      <c r="H6091">
        <v>1760150012</v>
      </c>
      <c r="I6091" t="s">
        <v>131</v>
      </c>
      <c r="J6091" t="s">
        <v>172</v>
      </c>
      <c r="K6091" t="s">
        <v>1315</v>
      </c>
      <c r="L6091" t="s">
        <v>5607</v>
      </c>
      <c r="M6091" t="s">
        <v>17491</v>
      </c>
      <c r="P6091" s="31" t="str">
        <f t="shared" si="288"/>
        <v>Hobi Dr.Homeo (Dr.Monir Hosan)</v>
      </c>
    </row>
    <row r="6092" spans="1:16" hidden="1">
      <c r="A6092" t="str">
        <f t="shared" si="286"/>
        <v>31-573</v>
      </c>
      <c r="B6092">
        <f t="shared" si="287"/>
        <v>31</v>
      </c>
      <c r="C6092">
        <v>573</v>
      </c>
      <c r="D6092" t="s">
        <v>17236</v>
      </c>
      <c r="E6092" t="s">
        <v>12298</v>
      </c>
      <c r="F6092">
        <v>14936</v>
      </c>
      <c r="G6092" t="s">
        <v>12299</v>
      </c>
      <c r="H6092">
        <v>1716250132</v>
      </c>
      <c r="I6092" t="s">
        <v>131</v>
      </c>
      <c r="J6092" t="s">
        <v>397</v>
      </c>
      <c r="K6092" t="s">
        <v>133</v>
      </c>
      <c r="L6092" t="s">
        <v>2212</v>
      </c>
      <c r="M6092" t="s">
        <v>12301</v>
      </c>
      <c r="P6092" s="31" t="str">
        <f t="shared" si="288"/>
        <v>Hossain Homeo Hall (Dr.Raju)</v>
      </c>
    </row>
    <row r="6093" spans="1:16" hidden="1">
      <c r="A6093" t="str">
        <f t="shared" si="286"/>
        <v>32-573</v>
      </c>
      <c r="B6093">
        <f t="shared" si="287"/>
        <v>32</v>
      </c>
      <c r="C6093">
        <v>573</v>
      </c>
      <c r="D6093" t="s">
        <v>17236</v>
      </c>
      <c r="E6093" t="s">
        <v>3188</v>
      </c>
      <c r="F6093">
        <v>15009</v>
      </c>
      <c r="G6093" t="s">
        <v>3480</v>
      </c>
      <c r="H6093">
        <v>1914340288</v>
      </c>
      <c r="I6093" t="s">
        <v>2104</v>
      </c>
      <c r="J6093" t="s">
        <v>397</v>
      </c>
      <c r="K6093" t="s">
        <v>138</v>
      </c>
      <c r="L6093" t="s">
        <v>2212</v>
      </c>
      <c r="M6093" t="s">
        <v>5635</v>
      </c>
      <c r="P6093" s="31" t="str">
        <f t="shared" si="288"/>
        <v>Hossain Homoeo Hall (Dr. Shohag)</v>
      </c>
    </row>
    <row r="6094" spans="1:16" hidden="1">
      <c r="A6094" t="str">
        <f t="shared" si="286"/>
        <v>33-573</v>
      </c>
      <c r="B6094">
        <f t="shared" si="287"/>
        <v>33</v>
      </c>
      <c r="C6094">
        <v>573</v>
      </c>
      <c r="D6094" t="s">
        <v>17236</v>
      </c>
      <c r="E6094" t="s">
        <v>17915</v>
      </c>
      <c r="F6094">
        <v>15478</v>
      </c>
      <c r="G6094" t="s">
        <v>17916</v>
      </c>
      <c r="H6094">
        <v>1914340288</v>
      </c>
      <c r="I6094" t="s">
        <v>131</v>
      </c>
      <c r="J6094" t="s">
        <v>397</v>
      </c>
      <c r="K6094" t="s">
        <v>152</v>
      </c>
      <c r="M6094" t="s">
        <v>19179</v>
      </c>
      <c r="N6094" t="s">
        <v>17566</v>
      </c>
      <c r="O6094" t="s">
        <v>17567</v>
      </c>
      <c r="P6094" s="31" t="str">
        <f t="shared" si="288"/>
        <v>Hossen Homoeo Pharmacy  (Dr. Sohag Hossen)</v>
      </c>
    </row>
    <row r="6095" spans="1:16" hidden="1">
      <c r="A6095" t="str">
        <f t="shared" si="286"/>
        <v>34-573</v>
      </c>
      <c r="B6095">
        <f t="shared" si="287"/>
        <v>34</v>
      </c>
      <c r="C6095">
        <v>573</v>
      </c>
      <c r="D6095" t="s">
        <v>17236</v>
      </c>
      <c r="E6095" t="s">
        <v>5623</v>
      </c>
      <c r="F6095">
        <v>14976</v>
      </c>
      <c r="G6095" t="s">
        <v>5624</v>
      </c>
      <c r="H6095">
        <v>1839954068</v>
      </c>
      <c r="I6095" t="s">
        <v>2104</v>
      </c>
      <c r="J6095" t="s">
        <v>172</v>
      </c>
      <c r="K6095" t="s">
        <v>133</v>
      </c>
      <c r="L6095" t="s">
        <v>2212</v>
      </c>
      <c r="M6095" t="s">
        <v>5625</v>
      </c>
      <c r="P6095" s="31" t="str">
        <f t="shared" si="288"/>
        <v>Insan Homeo Hall (Dr. Shati)</v>
      </c>
    </row>
    <row r="6096" spans="1:16" hidden="1">
      <c r="A6096" t="str">
        <f t="shared" si="286"/>
        <v>35-573</v>
      </c>
      <c r="B6096">
        <f t="shared" si="287"/>
        <v>35</v>
      </c>
      <c r="C6096">
        <v>573</v>
      </c>
      <c r="D6096" t="s">
        <v>17236</v>
      </c>
      <c r="E6096" t="s">
        <v>5668</v>
      </c>
      <c r="F6096">
        <v>15004</v>
      </c>
      <c r="G6096" t="s">
        <v>5669</v>
      </c>
      <c r="H6096">
        <v>1818238853</v>
      </c>
      <c r="I6096" t="s">
        <v>2104</v>
      </c>
      <c r="J6096" t="s">
        <v>306</v>
      </c>
      <c r="K6096" t="s">
        <v>133</v>
      </c>
      <c r="L6096" t="s">
        <v>2212</v>
      </c>
      <c r="M6096" t="s">
        <v>5670</v>
      </c>
      <c r="P6096" s="31" t="str">
        <f t="shared" si="288"/>
        <v>Islam Homeo Hall (Dr. Nazmul Islam)</v>
      </c>
    </row>
    <row r="6097" spans="1:16" hidden="1">
      <c r="A6097" t="str">
        <f t="shared" si="286"/>
        <v>36-573</v>
      </c>
      <c r="B6097">
        <f t="shared" si="287"/>
        <v>36</v>
      </c>
      <c r="C6097">
        <v>573</v>
      </c>
      <c r="D6097" t="s">
        <v>17236</v>
      </c>
      <c r="E6097" t="s">
        <v>3525</v>
      </c>
      <c r="F6097">
        <v>15014</v>
      </c>
      <c r="G6097" t="s">
        <v>5643</v>
      </c>
      <c r="H6097">
        <v>1732329242</v>
      </c>
      <c r="I6097" t="s">
        <v>2104</v>
      </c>
      <c r="J6097" t="s">
        <v>397</v>
      </c>
      <c r="K6097" t="s">
        <v>138</v>
      </c>
      <c r="L6097" t="s">
        <v>2212</v>
      </c>
      <c r="M6097" t="s">
        <v>1237</v>
      </c>
      <c r="P6097" s="31" t="str">
        <f t="shared" si="288"/>
        <v>Jalal Homeo Hall (Dr. Jalal)</v>
      </c>
    </row>
    <row r="6098" spans="1:16" hidden="1">
      <c r="A6098" t="str">
        <f t="shared" si="286"/>
        <v>37-573</v>
      </c>
      <c r="B6098">
        <f t="shared" si="287"/>
        <v>37</v>
      </c>
      <c r="C6098">
        <v>573</v>
      </c>
      <c r="D6098" t="s">
        <v>17236</v>
      </c>
      <c r="E6098" t="s">
        <v>14428</v>
      </c>
      <c r="F6098">
        <v>14948</v>
      </c>
      <c r="G6098" t="s">
        <v>14429</v>
      </c>
      <c r="H6098">
        <v>1712014177</v>
      </c>
      <c r="I6098" t="s">
        <v>131</v>
      </c>
      <c r="J6098" t="s">
        <v>172</v>
      </c>
      <c r="K6098" t="s">
        <v>1402</v>
      </c>
      <c r="L6098" t="s">
        <v>5607</v>
      </c>
      <c r="M6098" t="s">
        <v>17488</v>
      </c>
      <c r="P6098" s="31" t="str">
        <f t="shared" si="288"/>
        <v>Jaman Homeo Compalax (Dr.Monirujaman(Monir))</v>
      </c>
    </row>
    <row r="6099" spans="1:16" hidden="1">
      <c r="A6099" t="str">
        <f t="shared" si="286"/>
        <v>38-573</v>
      </c>
      <c r="B6099">
        <f t="shared" si="287"/>
        <v>38</v>
      </c>
      <c r="C6099">
        <v>573</v>
      </c>
      <c r="D6099" t="s">
        <v>17236</v>
      </c>
      <c r="E6099" t="s">
        <v>12345</v>
      </c>
      <c r="F6099">
        <v>14930</v>
      </c>
      <c r="G6099" t="s">
        <v>12346</v>
      </c>
      <c r="H6099">
        <v>1715049381</v>
      </c>
      <c r="I6099" t="s">
        <v>131</v>
      </c>
      <c r="J6099" t="s">
        <v>230</v>
      </c>
      <c r="K6099" t="s">
        <v>1315</v>
      </c>
      <c r="L6099" t="s">
        <v>2212</v>
      </c>
      <c r="M6099" t="s">
        <v>17471</v>
      </c>
      <c r="P6099" s="31" t="str">
        <f t="shared" si="288"/>
        <v>Jaman Homeo Farmase (Dr. Ohadujaman)</v>
      </c>
    </row>
    <row r="6100" spans="1:16" hidden="1">
      <c r="A6100" t="str">
        <f t="shared" si="286"/>
        <v>39-573</v>
      </c>
      <c r="B6100">
        <f t="shared" si="287"/>
        <v>39</v>
      </c>
      <c r="C6100">
        <v>573</v>
      </c>
      <c r="D6100" t="s">
        <v>17236</v>
      </c>
      <c r="E6100" t="s">
        <v>5549</v>
      </c>
      <c r="F6100">
        <v>14992</v>
      </c>
      <c r="G6100" t="s">
        <v>5605</v>
      </c>
      <c r="H6100">
        <v>1950478847</v>
      </c>
      <c r="I6100" t="s">
        <v>2104</v>
      </c>
      <c r="J6100" t="s">
        <v>132</v>
      </c>
      <c r="K6100" t="s">
        <v>152</v>
      </c>
      <c r="L6100" t="s">
        <v>5588</v>
      </c>
      <c r="M6100" t="s">
        <v>5588</v>
      </c>
      <c r="P6100" s="31" t="str">
        <f t="shared" si="288"/>
        <v>Jannat Homeo Hal (Dr. Mannan)</v>
      </c>
    </row>
    <row r="6101" spans="1:16" hidden="1">
      <c r="A6101" t="str">
        <f t="shared" si="286"/>
        <v>40-573</v>
      </c>
      <c r="B6101">
        <f t="shared" si="287"/>
        <v>40</v>
      </c>
      <c r="C6101">
        <v>573</v>
      </c>
      <c r="D6101" t="s">
        <v>17236</v>
      </c>
      <c r="E6101" t="s">
        <v>373</v>
      </c>
      <c r="F6101">
        <v>15017</v>
      </c>
      <c r="G6101" t="s">
        <v>5647</v>
      </c>
      <c r="H6101">
        <v>1743631315</v>
      </c>
      <c r="I6101" t="s">
        <v>2104</v>
      </c>
      <c r="J6101" t="s">
        <v>230</v>
      </c>
      <c r="K6101" t="s">
        <v>133</v>
      </c>
      <c r="L6101" t="s">
        <v>5646</v>
      </c>
      <c r="M6101" t="s">
        <v>5646</v>
      </c>
      <c r="P6101" s="31" t="str">
        <f t="shared" si="288"/>
        <v>Janopriyo Homoeo Hall (Dr. Rokon)</v>
      </c>
    </row>
    <row r="6102" spans="1:16" hidden="1">
      <c r="A6102" t="str">
        <f t="shared" si="286"/>
        <v>41-573</v>
      </c>
      <c r="B6102">
        <f t="shared" si="287"/>
        <v>41</v>
      </c>
      <c r="C6102">
        <v>573</v>
      </c>
      <c r="D6102" t="s">
        <v>17236</v>
      </c>
      <c r="E6102" t="s">
        <v>2128</v>
      </c>
      <c r="F6102">
        <v>15007</v>
      </c>
      <c r="G6102" t="s">
        <v>5633</v>
      </c>
      <c r="H6102">
        <v>1752774135</v>
      </c>
      <c r="I6102" t="s">
        <v>2104</v>
      </c>
      <c r="J6102" t="s">
        <v>397</v>
      </c>
      <c r="K6102" t="s">
        <v>133</v>
      </c>
      <c r="L6102" t="s">
        <v>2212</v>
      </c>
      <c r="M6102" t="s">
        <v>1237</v>
      </c>
      <c r="P6102" s="31" t="str">
        <f t="shared" si="288"/>
        <v>Janoseba Homeo Hall (Dr. Rayhan)</v>
      </c>
    </row>
    <row r="6103" spans="1:16" hidden="1">
      <c r="A6103" t="str">
        <f t="shared" si="286"/>
        <v>42-573</v>
      </c>
      <c r="B6103">
        <f t="shared" si="287"/>
        <v>42</v>
      </c>
      <c r="C6103">
        <v>573</v>
      </c>
      <c r="D6103" t="s">
        <v>17236</v>
      </c>
      <c r="E6103" t="s">
        <v>12304</v>
      </c>
      <c r="F6103">
        <v>14938</v>
      </c>
      <c r="G6103" t="s">
        <v>12305</v>
      </c>
      <c r="H6103">
        <v>1713522276</v>
      </c>
      <c r="I6103" t="s">
        <v>131</v>
      </c>
      <c r="J6103" t="s">
        <v>230</v>
      </c>
      <c r="K6103" t="s">
        <v>152</v>
      </c>
      <c r="L6103" t="s">
        <v>5646</v>
      </c>
      <c r="M6103" t="s">
        <v>17474</v>
      </c>
      <c r="P6103" s="31" t="str">
        <f t="shared" si="288"/>
        <v>Jonosaba Homeo Hall (Dr.Hadeulla)</v>
      </c>
    </row>
    <row r="6104" spans="1:16" hidden="1">
      <c r="A6104" t="str">
        <f t="shared" si="286"/>
        <v>43-573</v>
      </c>
      <c r="B6104">
        <f t="shared" si="287"/>
        <v>43</v>
      </c>
      <c r="C6104">
        <v>573</v>
      </c>
      <c r="D6104" t="s">
        <v>17236</v>
      </c>
      <c r="E6104" t="s">
        <v>12351</v>
      </c>
      <c r="F6104">
        <v>14943</v>
      </c>
      <c r="G6104" t="s">
        <v>12305</v>
      </c>
      <c r="H6104">
        <v>185162579</v>
      </c>
      <c r="I6104" t="s">
        <v>131</v>
      </c>
      <c r="J6104" t="s">
        <v>230</v>
      </c>
      <c r="K6104" t="s">
        <v>1315</v>
      </c>
      <c r="L6104" t="s">
        <v>5646</v>
      </c>
      <c r="M6104" t="s">
        <v>17481</v>
      </c>
      <c r="P6104" s="31" t="str">
        <f t="shared" si="288"/>
        <v>Jonosaba Homeo Hall (Dr. Kaje Asraf Ali)</v>
      </c>
    </row>
    <row r="6105" spans="1:16" hidden="1">
      <c r="A6105" t="str">
        <f t="shared" si="286"/>
        <v>44-573</v>
      </c>
      <c r="B6105">
        <f t="shared" si="287"/>
        <v>44</v>
      </c>
      <c r="C6105">
        <v>573</v>
      </c>
      <c r="D6105" t="s">
        <v>17236</v>
      </c>
      <c r="E6105" t="s">
        <v>17467</v>
      </c>
      <c r="F6105">
        <v>14922</v>
      </c>
      <c r="G6105" t="s">
        <v>12327</v>
      </c>
      <c r="H6105">
        <v>1720971304</v>
      </c>
      <c r="I6105" t="s">
        <v>131</v>
      </c>
      <c r="J6105" t="s">
        <v>230</v>
      </c>
      <c r="K6105" t="s">
        <v>1402</v>
      </c>
      <c r="L6105" t="s">
        <v>5646</v>
      </c>
      <c r="M6105" t="s">
        <v>17468</v>
      </c>
      <c r="P6105" s="31" t="str">
        <f t="shared" si="288"/>
        <v>Kaje Homeo Hall (Dr.Kaje Joherul Hawk)</v>
      </c>
    </row>
    <row r="6106" spans="1:16" hidden="1">
      <c r="A6106" t="str">
        <f t="shared" si="286"/>
        <v>45-573</v>
      </c>
      <c r="B6106">
        <f t="shared" si="287"/>
        <v>45</v>
      </c>
      <c r="C6106">
        <v>573</v>
      </c>
      <c r="D6106" t="s">
        <v>17236</v>
      </c>
      <c r="E6106" t="s">
        <v>17478</v>
      </c>
      <c r="F6106">
        <v>14940</v>
      </c>
      <c r="G6106" t="s">
        <v>12310</v>
      </c>
      <c r="H6106">
        <v>1715229330</v>
      </c>
      <c r="I6106" t="s">
        <v>131</v>
      </c>
      <c r="J6106" t="s">
        <v>230</v>
      </c>
      <c r="K6106" t="s">
        <v>1315</v>
      </c>
      <c r="L6106" t="s">
        <v>5646</v>
      </c>
      <c r="M6106" t="s">
        <v>17477</v>
      </c>
      <c r="P6106" s="31" t="str">
        <f t="shared" si="288"/>
        <v>Kalak Homeo Hall (Dr.Salem Ahmed)</v>
      </c>
    </row>
    <row r="6107" spans="1:16" hidden="1">
      <c r="A6107" t="str">
        <f t="shared" si="286"/>
        <v>46-573</v>
      </c>
      <c r="B6107">
        <f t="shared" si="287"/>
        <v>46</v>
      </c>
      <c r="C6107">
        <v>573</v>
      </c>
      <c r="D6107" t="s">
        <v>17236</v>
      </c>
      <c r="E6107" t="s">
        <v>12320</v>
      </c>
      <c r="F6107">
        <v>14920</v>
      </c>
      <c r="G6107" t="s">
        <v>12321</v>
      </c>
      <c r="H6107">
        <v>1716252032</v>
      </c>
      <c r="I6107" t="s">
        <v>131</v>
      </c>
      <c r="J6107" t="s">
        <v>230</v>
      </c>
      <c r="K6107" t="s">
        <v>1402</v>
      </c>
      <c r="L6107" t="s">
        <v>5646</v>
      </c>
      <c r="M6107" t="s">
        <v>12322</v>
      </c>
      <c r="P6107" s="31" t="str">
        <f t="shared" si="288"/>
        <v>Kohenur Homeo Hall (Dr.Kajol Sak)</v>
      </c>
    </row>
    <row r="6108" spans="1:16" hidden="1">
      <c r="A6108" t="str">
        <f t="shared" si="286"/>
        <v>47-573</v>
      </c>
      <c r="B6108">
        <f t="shared" si="287"/>
        <v>47</v>
      </c>
      <c r="C6108">
        <v>573</v>
      </c>
      <c r="D6108" t="s">
        <v>17236</v>
      </c>
      <c r="E6108" t="s">
        <v>17475</v>
      </c>
      <c r="F6108">
        <v>14939</v>
      </c>
      <c r="G6108" t="s">
        <v>17476</v>
      </c>
      <c r="H6108">
        <v>1932913277</v>
      </c>
      <c r="I6108" t="s">
        <v>131</v>
      </c>
      <c r="J6108" t="s">
        <v>230</v>
      </c>
      <c r="K6108" t="s">
        <v>11942</v>
      </c>
      <c r="L6108" t="s">
        <v>5646</v>
      </c>
      <c r="M6108" t="s">
        <v>17477</v>
      </c>
      <c r="P6108" s="31" t="str">
        <f t="shared" si="288"/>
        <v>Kollin Homeo Hall (Dr.Gofran Ullah)</v>
      </c>
    </row>
    <row r="6109" spans="1:16" hidden="1">
      <c r="A6109" t="str">
        <f t="shared" si="286"/>
        <v>48-573</v>
      </c>
      <c r="B6109">
        <f t="shared" si="287"/>
        <v>48</v>
      </c>
      <c r="C6109">
        <v>573</v>
      </c>
      <c r="D6109" t="s">
        <v>17236</v>
      </c>
      <c r="E6109" t="s">
        <v>5616</v>
      </c>
      <c r="F6109">
        <v>14971</v>
      </c>
      <c r="G6109" t="s">
        <v>1667</v>
      </c>
      <c r="H6109">
        <v>1731466881</v>
      </c>
      <c r="I6109" t="s">
        <v>2104</v>
      </c>
      <c r="J6109" t="s">
        <v>172</v>
      </c>
      <c r="K6109" t="s">
        <v>133</v>
      </c>
      <c r="L6109" t="s">
        <v>2212</v>
      </c>
      <c r="M6109" t="s">
        <v>5617</v>
      </c>
      <c r="P6109" s="31" t="str">
        <f t="shared" si="288"/>
        <v>Ma Homeo Hall (Dr. Shahina)</v>
      </c>
    </row>
    <row r="6110" spans="1:16" hidden="1">
      <c r="A6110" t="str">
        <f t="shared" si="286"/>
        <v>49-573</v>
      </c>
      <c r="B6110">
        <f t="shared" si="287"/>
        <v>49</v>
      </c>
      <c r="C6110">
        <v>573</v>
      </c>
      <c r="D6110" t="s">
        <v>17236</v>
      </c>
      <c r="E6110" t="s">
        <v>5606</v>
      </c>
      <c r="F6110">
        <v>14972</v>
      </c>
      <c r="G6110" t="s">
        <v>1667</v>
      </c>
      <c r="H6110">
        <v>1710829520</v>
      </c>
      <c r="I6110" t="s">
        <v>2104</v>
      </c>
      <c r="J6110" t="s">
        <v>172</v>
      </c>
      <c r="K6110" t="s">
        <v>152</v>
      </c>
      <c r="L6110" t="s">
        <v>2212</v>
      </c>
      <c r="M6110" t="s">
        <v>5618</v>
      </c>
      <c r="P6110" s="31" t="str">
        <f t="shared" si="288"/>
        <v>Ma Homeo Hall (Dr. Altaf)</v>
      </c>
    </row>
    <row r="6111" spans="1:16" hidden="1">
      <c r="A6111" t="str">
        <f t="shared" si="286"/>
        <v>50-573</v>
      </c>
      <c r="B6111">
        <f t="shared" si="287"/>
        <v>50</v>
      </c>
      <c r="C6111">
        <v>573</v>
      </c>
      <c r="D6111" t="s">
        <v>17236</v>
      </c>
      <c r="E6111" t="s">
        <v>5665</v>
      </c>
      <c r="F6111">
        <v>15002</v>
      </c>
      <c r="G6111" t="s">
        <v>5666</v>
      </c>
      <c r="H6111">
        <v>1821420860</v>
      </c>
      <c r="I6111" t="s">
        <v>2104</v>
      </c>
      <c r="J6111" t="s">
        <v>306</v>
      </c>
      <c r="K6111" t="s">
        <v>133</v>
      </c>
      <c r="L6111" t="s">
        <v>5660</v>
      </c>
      <c r="M6111" t="s">
        <v>5661</v>
      </c>
      <c r="P6111" s="31" t="str">
        <f t="shared" si="288"/>
        <v>Mamun Homeo Hall (Dr. Majibur Rahman)</v>
      </c>
    </row>
    <row r="6112" spans="1:16" hidden="1">
      <c r="A6112" t="str">
        <f t="shared" si="286"/>
        <v>51-573</v>
      </c>
      <c r="B6112">
        <f t="shared" si="287"/>
        <v>51</v>
      </c>
      <c r="C6112">
        <v>573</v>
      </c>
      <c r="D6112" t="s">
        <v>17236</v>
      </c>
      <c r="E6112" t="s">
        <v>14445</v>
      </c>
      <c r="F6112">
        <v>14954</v>
      </c>
      <c r="G6112" t="s">
        <v>17496</v>
      </c>
      <c r="H6112">
        <v>1760777973</v>
      </c>
      <c r="I6112" t="s">
        <v>131</v>
      </c>
      <c r="J6112" t="s">
        <v>397</v>
      </c>
      <c r="K6112" t="s">
        <v>1315</v>
      </c>
      <c r="L6112" t="s">
        <v>17497</v>
      </c>
      <c r="M6112" t="s">
        <v>14448</v>
      </c>
      <c r="P6112" s="31" t="str">
        <f t="shared" si="288"/>
        <v>Manik Homeo Hall (Dr. Manik)</v>
      </c>
    </row>
    <row r="6113" spans="1:16" hidden="1">
      <c r="A6113" t="str">
        <f t="shared" si="286"/>
        <v>52-573</v>
      </c>
      <c r="B6113">
        <f t="shared" si="287"/>
        <v>52</v>
      </c>
      <c r="C6113">
        <v>573</v>
      </c>
      <c r="D6113" t="s">
        <v>17236</v>
      </c>
      <c r="E6113" t="s">
        <v>5658</v>
      </c>
      <c r="F6113">
        <v>15001</v>
      </c>
      <c r="G6113" t="s">
        <v>5663</v>
      </c>
      <c r="H6113">
        <v>1744278103</v>
      </c>
      <c r="I6113" t="s">
        <v>2104</v>
      </c>
      <c r="J6113" t="s">
        <v>306</v>
      </c>
      <c r="K6113" t="s">
        <v>138</v>
      </c>
      <c r="L6113" t="s">
        <v>5660</v>
      </c>
      <c r="M6113" t="s">
        <v>5664</v>
      </c>
      <c r="P6113" s="31" t="str">
        <f t="shared" si="288"/>
        <v>Marachairay Homeo Hall (Dr. Sarker)</v>
      </c>
    </row>
    <row r="6114" spans="1:16" hidden="1">
      <c r="A6114" t="str">
        <f t="shared" si="286"/>
        <v>53-573</v>
      </c>
      <c r="B6114">
        <f t="shared" si="287"/>
        <v>53</v>
      </c>
      <c r="C6114">
        <v>573</v>
      </c>
      <c r="D6114" t="s">
        <v>17236</v>
      </c>
      <c r="E6114" t="s">
        <v>12338</v>
      </c>
      <c r="F6114">
        <v>14927</v>
      </c>
      <c r="G6114" t="s">
        <v>12339</v>
      </c>
      <c r="H6114">
        <v>1716348590</v>
      </c>
      <c r="I6114" t="s">
        <v>131</v>
      </c>
      <c r="J6114" t="s">
        <v>230</v>
      </c>
      <c r="K6114" t="s">
        <v>1315</v>
      </c>
      <c r="L6114" t="s">
        <v>2212</v>
      </c>
      <c r="M6114" t="s">
        <v>12340</v>
      </c>
      <c r="P6114" s="31" t="str">
        <f t="shared" si="288"/>
        <v>Mastae Homeo Hall (Dr Iskandar Mahamud)</v>
      </c>
    </row>
    <row r="6115" spans="1:16" hidden="1">
      <c r="A6115" t="str">
        <f t="shared" si="286"/>
        <v>54-573</v>
      </c>
      <c r="B6115">
        <f t="shared" si="287"/>
        <v>54</v>
      </c>
      <c r="C6115">
        <v>573</v>
      </c>
      <c r="D6115" t="s">
        <v>17236</v>
      </c>
      <c r="E6115" t="s">
        <v>175</v>
      </c>
      <c r="F6115">
        <v>15003</v>
      </c>
      <c r="G6115" t="s">
        <v>2951</v>
      </c>
      <c r="H6115">
        <v>1721636180</v>
      </c>
      <c r="I6115" t="s">
        <v>2104</v>
      </c>
      <c r="J6115" t="s">
        <v>306</v>
      </c>
      <c r="K6115" t="s">
        <v>133</v>
      </c>
      <c r="L6115" t="s">
        <v>2212</v>
      </c>
      <c r="M6115" t="s">
        <v>5667</v>
      </c>
      <c r="P6115" s="31" t="str">
        <f t="shared" si="288"/>
        <v>Master Homeo Hall (Dr. Abdul Kadir)</v>
      </c>
    </row>
    <row r="6116" spans="1:16" hidden="1">
      <c r="A6116" t="str">
        <f t="shared" si="286"/>
        <v>55-573</v>
      </c>
      <c r="B6116">
        <f t="shared" si="287"/>
        <v>55</v>
      </c>
      <c r="C6116">
        <v>573</v>
      </c>
      <c r="D6116" t="s">
        <v>17236</v>
      </c>
      <c r="E6116" t="s">
        <v>412</v>
      </c>
      <c r="F6116">
        <v>15008</v>
      </c>
      <c r="G6116" t="s">
        <v>5634</v>
      </c>
      <c r="H6116">
        <v>1953978141</v>
      </c>
      <c r="I6116" t="s">
        <v>2104</v>
      </c>
      <c r="J6116" t="s">
        <v>397</v>
      </c>
      <c r="K6116" t="s">
        <v>133</v>
      </c>
      <c r="L6116" t="s">
        <v>2212</v>
      </c>
      <c r="M6116" t="s">
        <v>1237</v>
      </c>
      <c r="P6116" s="31" t="str">
        <f t="shared" si="288"/>
        <v>Masum Homeo Hall (Dr. Masum)</v>
      </c>
    </row>
    <row r="6117" spans="1:16" hidden="1">
      <c r="A6117" t="str">
        <f t="shared" si="286"/>
        <v>56-573</v>
      </c>
      <c r="B6117">
        <f t="shared" si="287"/>
        <v>56</v>
      </c>
      <c r="C6117">
        <v>573</v>
      </c>
      <c r="D6117" t="s">
        <v>17236</v>
      </c>
      <c r="E6117" t="s">
        <v>12950</v>
      </c>
      <c r="F6117">
        <v>14967</v>
      </c>
      <c r="G6117" t="s">
        <v>12951</v>
      </c>
      <c r="H6117">
        <v>1712669948</v>
      </c>
      <c r="I6117" t="s">
        <v>131</v>
      </c>
      <c r="J6117" t="s">
        <v>132</v>
      </c>
      <c r="K6117" t="s">
        <v>1402</v>
      </c>
      <c r="L6117" t="s">
        <v>5588</v>
      </c>
      <c r="M6117" t="s">
        <v>17513</v>
      </c>
      <c r="P6117" s="31" t="str">
        <f t="shared" si="288"/>
        <v>Mayar Doya Homeo Cikissaloy (Dr.Kaji Moniruj Jaman (Jaman))</v>
      </c>
    </row>
    <row r="6118" spans="1:16" hidden="1">
      <c r="A6118" t="str">
        <f t="shared" si="286"/>
        <v>57-573</v>
      </c>
      <c r="B6118">
        <f t="shared" si="287"/>
        <v>57</v>
      </c>
      <c r="C6118">
        <v>573</v>
      </c>
      <c r="D6118" t="s">
        <v>17236</v>
      </c>
      <c r="E6118" t="s">
        <v>5603</v>
      </c>
      <c r="F6118">
        <v>14991</v>
      </c>
      <c r="G6118" t="s">
        <v>5604</v>
      </c>
      <c r="H6118">
        <v>1712669948</v>
      </c>
      <c r="I6118" t="s">
        <v>2104</v>
      </c>
      <c r="J6118" t="s">
        <v>132</v>
      </c>
      <c r="K6118" t="s">
        <v>152</v>
      </c>
      <c r="L6118" t="s">
        <v>5588</v>
      </c>
      <c r="M6118" t="s">
        <v>5589</v>
      </c>
      <c r="P6118" s="31" t="str">
        <f t="shared" si="288"/>
        <v>Mayer Dua Homeo Hall (Dr. Zaman)</v>
      </c>
    </row>
    <row r="6119" spans="1:16" hidden="1">
      <c r="A6119" t="str">
        <f t="shared" si="286"/>
        <v>58-573</v>
      </c>
      <c r="B6119">
        <f t="shared" si="287"/>
        <v>58</v>
      </c>
      <c r="C6119">
        <v>573</v>
      </c>
      <c r="D6119" t="s">
        <v>17236</v>
      </c>
      <c r="E6119" t="s">
        <v>10888</v>
      </c>
      <c r="F6119">
        <v>15384</v>
      </c>
      <c r="G6119" t="s">
        <v>544</v>
      </c>
      <c r="H6119">
        <v>1728476922</v>
      </c>
      <c r="I6119" t="s">
        <v>131</v>
      </c>
      <c r="J6119" t="s">
        <v>2596</v>
      </c>
      <c r="K6119" t="s">
        <v>152</v>
      </c>
      <c r="L6119" t="s">
        <v>17750</v>
      </c>
      <c r="M6119" t="s">
        <v>17750</v>
      </c>
      <c r="P6119" s="31" t="str">
        <f t="shared" si="288"/>
        <v>Mizan Homoeo Hall (Dr.Mizan)</v>
      </c>
    </row>
    <row r="6120" spans="1:16" hidden="1">
      <c r="A6120" t="str">
        <f t="shared" si="286"/>
        <v>59-573</v>
      </c>
      <c r="B6120">
        <f t="shared" si="287"/>
        <v>59</v>
      </c>
      <c r="C6120">
        <v>573</v>
      </c>
      <c r="D6120" t="s">
        <v>17236</v>
      </c>
      <c r="E6120" t="s">
        <v>12341</v>
      </c>
      <c r="F6120">
        <v>14928</v>
      </c>
      <c r="G6120" t="s">
        <v>12342</v>
      </c>
      <c r="H6120">
        <v>1874069907</v>
      </c>
      <c r="I6120" t="s">
        <v>131</v>
      </c>
      <c r="J6120" t="s">
        <v>230</v>
      </c>
      <c r="K6120" t="s">
        <v>1315</v>
      </c>
      <c r="L6120" t="s">
        <v>2212</v>
      </c>
      <c r="M6120" t="s">
        <v>12301</v>
      </c>
      <c r="P6120" s="31" t="str">
        <f t="shared" si="288"/>
        <v>Mofej Uddin Homeo Farmase (Dr.Abdullah Al Sebli)</v>
      </c>
    </row>
    <row r="6121" spans="1:16" hidden="1">
      <c r="A6121" t="str">
        <f t="shared" si="286"/>
        <v>60-573</v>
      </c>
      <c r="B6121">
        <f t="shared" si="287"/>
        <v>60</v>
      </c>
      <c r="C6121">
        <v>573</v>
      </c>
      <c r="D6121" t="s">
        <v>17236</v>
      </c>
      <c r="E6121" t="s">
        <v>17507</v>
      </c>
      <c r="F6121">
        <v>14962</v>
      </c>
      <c r="G6121" t="s">
        <v>17508</v>
      </c>
      <c r="H6121">
        <v>1727204988</v>
      </c>
      <c r="I6121" t="s">
        <v>131</v>
      </c>
      <c r="J6121" t="s">
        <v>397</v>
      </c>
      <c r="K6121" t="s">
        <v>1315</v>
      </c>
      <c r="L6121" t="s">
        <v>5614</v>
      </c>
      <c r="M6121" t="s">
        <v>12928</v>
      </c>
      <c r="P6121" s="31" t="str">
        <f t="shared" si="288"/>
        <v>Mollah Home Hall (Dr. Mofej Uddin Mollah)</v>
      </c>
    </row>
    <row r="6122" spans="1:16" hidden="1">
      <c r="A6122" t="str">
        <f t="shared" si="286"/>
        <v>61-573</v>
      </c>
      <c r="B6122">
        <f t="shared" si="287"/>
        <v>61</v>
      </c>
      <c r="C6122">
        <v>573</v>
      </c>
      <c r="D6122" t="s">
        <v>17236</v>
      </c>
      <c r="E6122" t="s">
        <v>11284</v>
      </c>
      <c r="F6122">
        <v>13737</v>
      </c>
      <c r="G6122" t="s">
        <v>17141</v>
      </c>
      <c r="H6122">
        <v>1934448084</v>
      </c>
      <c r="I6122">
        <v>0</v>
      </c>
      <c r="J6122" t="s">
        <v>10889</v>
      </c>
      <c r="K6122" t="s">
        <v>138</v>
      </c>
      <c r="L6122" t="s">
        <v>2648</v>
      </c>
      <c r="M6122" t="s">
        <v>2648</v>
      </c>
      <c r="P6122" s="31" t="str">
        <f t="shared" si="288"/>
        <v>Mpo- Mohebbulla-Norshingdi (Self Stock)</v>
      </c>
    </row>
    <row r="6123" spans="1:16" hidden="1">
      <c r="A6123" t="str">
        <f t="shared" si="286"/>
        <v>62-573</v>
      </c>
      <c r="B6123">
        <f t="shared" si="287"/>
        <v>62</v>
      </c>
      <c r="C6123">
        <v>573</v>
      </c>
      <c r="D6123" t="s">
        <v>17236</v>
      </c>
      <c r="E6123" t="s">
        <v>5673</v>
      </c>
      <c r="F6123">
        <v>14919</v>
      </c>
      <c r="G6123" t="s">
        <v>5674</v>
      </c>
      <c r="H6123">
        <v>1962367887</v>
      </c>
      <c r="I6123" t="s">
        <v>2104</v>
      </c>
      <c r="J6123" t="s">
        <v>306</v>
      </c>
      <c r="K6123" t="s">
        <v>133</v>
      </c>
      <c r="L6123" t="s">
        <v>2212</v>
      </c>
      <c r="M6123" t="s">
        <v>5675</v>
      </c>
      <c r="P6123" s="31" t="str">
        <f t="shared" si="288"/>
        <v>Mr Khan (Dr. Ferduis Hossain)</v>
      </c>
    </row>
    <row r="6124" spans="1:16" hidden="1">
      <c r="A6124" t="str">
        <f t="shared" si="286"/>
        <v>63-573</v>
      </c>
      <c r="B6124">
        <f t="shared" si="287"/>
        <v>63</v>
      </c>
      <c r="C6124">
        <v>573</v>
      </c>
      <c r="D6124" t="s">
        <v>17236</v>
      </c>
      <c r="E6124" t="s">
        <v>12932</v>
      </c>
      <c r="F6124">
        <v>14960</v>
      </c>
      <c r="G6124" t="s">
        <v>17504</v>
      </c>
      <c r="H6124">
        <v>1750143984</v>
      </c>
      <c r="I6124" t="s">
        <v>131</v>
      </c>
      <c r="J6124" t="s">
        <v>397</v>
      </c>
      <c r="K6124" t="s">
        <v>1315</v>
      </c>
      <c r="L6124" t="s">
        <v>5614</v>
      </c>
      <c r="M6124" t="s">
        <v>12934</v>
      </c>
      <c r="P6124" s="31" t="str">
        <f t="shared" si="288"/>
        <v>Mugol Homeo Hall (Dr.Mujohedul Islam (Mugol))</v>
      </c>
    </row>
    <row r="6125" spans="1:16" hidden="1">
      <c r="A6125" t="str">
        <f t="shared" si="286"/>
        <v>64-573</v>
      </c>
      <c r="B6125">
        <f t="shared" si="287"/>
        <v>64</v>
      </c>
      <c r="C6125">
        <v>573</v>
      </c>
      <c r="D6125" t="s">
        <v>17236</v>
      </c>
      <c r="E6125" t="s">
        <v>5596</v>
      </c>
      <c r="F6125">
        <v>14987</v>
      </c>
      <c r="G6125" t="s">
        <v>5597</v>
      </c>
      <c r="H6125">
        <v>1960307422</v>
      </c>
      <c r="I6125" t="s">
        <v>2104</v>
      </c>
      <c r="J6125" t="s">
        <v>132</v>
      </c>
      <c r="K6125" t="s">
        <v>152</v>
      </c>
      <c r="L6125" t="s">
        <v>5588</v>
      </c>
      <c r="M6125" t="s">
        <v>5589</v>
      </c>
      <c r="P6125" s="31" t="str">
        <f t="shared" si="288"/>
        <v>Muklahnibarin (Dr. Muklah)</v>
      </c>
    </row>
    <row r="6126" spans="1:16" hidden="1">
      <c r="A6126" t="str">
        <f t="shared" si="286"/>
        <v>65-573</v>
      </c>
      <c r="B6126">
        <f t="shared" si="287"/>
        <v>65</v>
      </c>
      <c r="C6126">
        <v>573</v>
      </c>
      <c r="D6126" t="s">
        <v>17236</v>
      </c>
      <c r="E6126" t="s">
        <v>5631</v>
      </c>
      <c r="F6126">
        <v>14993</v>
      </c>
      <c r="G6126" t="s">
        <v>5632</v>
      </c>
      <c r="H6126">
        <v>1727204988</v>
      </c>
      <c r="I6126" t="s">
        <v>2104</v>
      </c>
      <c r="J6126" t="s">
        <v>172</v>
      </c>
      <c r="K6126" t="s">
        <v>152</v>
      </c>
      <c r="L6126" t="s">
        <v>5614</v>
      </c>
      <c r="M6126" t="s">
        <v>5615</v>
      </c>
      <c r="P6126" s="31" t="str">
        <f t="shared" si="288"/>
        <v>Mulla Homeo Hall (Dr. Mafij Uddin)</v>
      </c>
    </row>
    <row r="6127" spans="1:16" hidden="1">
      <c r="A6127" t="str">
        <f t="shared" si="286"/>
        <v>66-573</v>
      </c>
      <c r="B6127">
        <f t="shared" si="287"/>
        <v>66</v>
      </c>
      <c r="C6127">
        <v>573</v>
      </c>
      <c r="D6127" t="s">
        <v>17236</v>
      </c>
      <c r="E6127" t="s">
        <v>5612</v>
      </c>
      <c r="F6127">
        <v>14970</v>
      </c>
      <c r="G6127" t="s">
        <v>5613</v>
      </c>
      <c r="H6127">
        <v>1913508796</v>
      </c>
      <c r="I6127" t="s">
        <v>2104</v>
      </c>
      <c r="J6127" t="s">
        <v>172</v>
      </c>
      <c r="K6127" t="s">
        <v>152</v>
      </c>
      <c r="L6127" t="s">
        <v>5614</v>
      </c>
      <c r="M6127" t="s">
        <v>5615</v>
      </c>
      <c r="P6127" s="31" t="str">
        <f t="shared" si="288"/>
        <v>Mullah Homeo Hall (Dr. Saifullah)</v>
      </c>
    </row>
    <row r="6128" spans="1:16" hidden="1">
      <c r="A6128" t="str">
        <f t="shared" si="286"/>
        <v>67-573</v>
      </c>
      <c r="B6128">
        <f t="shared" si="287"/>
        <v>67</v>
      </c>
      <c r="C6128">
        <v>573</v>
      </c>
      <c r="D6128" t="s">
        <v>17236</v>
      </c>
      <c r="E6128" t="s">
        <v>5638</v>
      </c>
      <c r="F6128">
        <v>15012</v>
      </c>
      <c r="G6128" t="s">
        <v>5639</v>
      </c>
      <c r="H6128">
        <v>1716554224</v>
      </c>
      <c r="I6128" t="s">
        <v>2104</v>
      </c>
      <c r="J6128" t="s">
        <v>397</v>
      </c>
      <c r="K6128" t="s">
        <v>133</v>
      </c>
      <c r="L6128" t="s">
        <v>2212</v>
      </c>
      <c r="M6128" t="s">
        <v>5635</v>
      </c>
      <c r="P6128" s="31" t="str">
        <f t="shared" si="288"/>
        <v>Muslim Homeo Hall (Dr. Muslim)</v>
      </c>
    </row>
    <row r="6129" spans="1:16" hidden="1">
      <c r="A6129" t="str">
        <f t="shared" si="286"/>
        <v>68-573</v>
      </c>
      <c r="B6129">
        <f t="shared" si="287"/>
        <v>68</v>
      </c>
      <c r="C6129">
        <v>573</v>
      </c>
      <c r="D6129" t="s">
        <v>17236</v>
      </c>
      <c r="E6129" t="s">
        <v>17509</v>
      </c>
      <c r="F6129">
        <v>14963</v>
      </c>
      <c r="G6129" t="s">
        <v>17510</v>
      </c>
      <c r="H6129">
        <v>1712907004</v>
      </c>
      <c r="I6129" t="s">
        <v>131</v>
      </c>
      <c r="J6129" t="s">
        <v>397</v>
      </c>
      <c r="K6129" t="s">
        <v>1402</v>
      </c>
      <c r="L6129" t="s">
        <v>5614</v>
      </c>
      <c r="M6129" t="s">
        <v>12928</v>
      </c>
      <c r="P6129" s="31" t="str">
        <f t="shared" si="288"/>
        <v>Najim Home Hall (Dr.Najimoddin Mollah)</v>
      </c>
    </row>
    <row r="6130" spans="1:16" hidden="1">
      <c r="A6130" t="str">
        <f t="shared" si="286"/>
        <v>69-573</v>
      </c>
      <c r="B6130">
        <f t="shared" si="287"/>
        <v>69</v>
      </c>
      <c r="C6130">
        <v>573</v>
      </c>
      <c r="D6130" t="s">
        <v>17236</v>
      </c>
      <c r="E6130" t="s">
        <v>533</v>
      </c>
      <c r="F6130">
        <v>14926</v>
      </c>
      <c r="G6130" t="s">
        <v>12337</v>
      </c>
      <c r="H6130">
        <v>1818929710</v>
      </c>
      <c r="I6130" t="s">
        <v>131</v>
      </c>
      <c r="J6130" t="s">
        <v>230</v>
      </c>
      <c r="K6130" t="s">
        <v>11942</v>
      </c>
      <c r="L6130" t="s">
        <v>5646</v>
      </c>
      <c r="M6130" t="s">
        <v>5656</v>
      </c>
      <c r="P6130" s="31" t="str">
        <f t="shared" si="288"/>
        <v>Nasonal Homeo Hall (Dr. Melon)</v>
      </c>
    </row>
    <row r="6131" spans="1:16" hidden="1">
      <c r="A6131" t="str">
        <f t="shared" si="286"/>
        <v>70-573</v>
      </c>
      <c r="B6131">
        <f t="shared" si="287"/>
        <v>70</v>
      </c>
      <c r="C6131">
        <v>573</v>
      </c>
      <c r="D6131" t="s">
        <v>17236</v>
      </c>
      <c r="E6131" t="s">
        <v>2625</v>
      </c>
      <c r="F6131">
        <v>15010</v>
      </c>
      <c r="G6131" t="s">
        <v>144</v>
      </c>
      <c r="H6131">
        <v>1772246242</v>
      </c>
      <c r="I6131" t="s">
        <v>2104</v>
      </c>
      <c r="J6131" t="s">
        <v>397</v>
      </c>
      <c r="K6131" t="s">
        <v>138</v>
      </c>
      <c r="L6131" t="s">
        <v>2212</v>
      </c>
      <c r="M6131" t="s">
        <v>5635</v>
      </c>
      <c r="P6131" s="31" t="str">
        <f t="shared" si="288"/>
        <v>Niramoy Homoeo Hall (Dr. Aziz)</v>
      </c>
    </row>
    <row r="6132" spans="1:16" hidden="1">
      <c r="A6132" t="str">
        <f t="shared" si="286"/>
        <v>71-573</v>
      </c>
      <c r="B6132">
        <f t="shared" si="287"/>
        <v>71</v>
      </c>
      <c r="C6132">
        <v>573</v>
      </c>
      <c r="D6132" t="s">
        <v>17236</v>
      </c>
      <c r="E6132" t="s">
        <v>12929</v>
      </c>
      <c r="F6132">
        <v>14959</v>
      </c>
      <c r="G6132" t="s">
        <v>17502</v>
      </c>
      <c r="H6132">
        <v>1913590336</v>
      </c>
      <c r="I6132" t="s">
        <v>131</v>
      </c>
      <c r="J6132" t="s">
        <v>397</v>
      </c>
      <c r="K6132" t="s">
        <v>152</v>
      </c>
      <c r="L6132" t="s">
        <v>5614</v>
      </c>
      <c r="M6132" t="s">
        <v>17503</v>
      </c>
      <c r="P6132" s="31" t="str">
        <f t="shared" si="288"/>
        <v>Oboni Homeo Hall (Dr.Hora Kasno Dabonat)</v>
      </c>
    </row>
    <row r="6133" spans="1:16" hidden="1">
      <c r="A6133" t="str">
        <f t="shared" si="286"/>
        <v>72-573</v>
      </c>
      <c r="B6133">
        <f t="shared" si="287"/>
        <v>72</v>
      </c>
      <c r="C6133">
        <v>573</v>
      </c>
      <c r="D6133" t="s">
        <v>17236</v>
      </c>
      <c r="E6133" t="s">
        <v>5610</v>
      </c>
      <c r="F6133">
        <v>14969</v>
      </c>
      <c r="G6133" t="s">
        <v>5611</v>
      </c>
      <c r="H6133">
        <v>1954011169</v>
      </c>
      <c r="I6133" t="s">
        <v>2104</v>
      </c>
      <c r="J6133" t="s">
        <v>132</v>
      </c>
      <c r="K6133" t="s">
        <v>133</v>
      </c>
      <c r="L6133" t="s">
        <v>5607</v>
      </c>
      <c r="M6133" t="s">
        <v>5607</v>
      </c>
      <c r="P6133" s="31" t="str">
        <f t="shared" si="288"/>
        <v>Panna Homeo Hall (Dr. Manjur)</v>
      </c>
    </row>
    <row r="6134" spans="1:16" hidden="1">
      <c r="A6134" t="str">
        <f t="shared" si="286"/>
        <v>73-573</v>
      </c>
      <c r="B6134">
        <f t="shared" si="287"/>
        <v>73</v>
      </c>
      <c r="C6134">
        <v>573</v>
      </c>
      <c r="D6134" t="s">
        <v>17236</v>
      </c>
      <c r="E6134" t="s">
        <v>901</v>
      </c>
      <c r="F6134">
        <v>14999</v>
      </c>
      <c r="G6134" t="s">
        <v>5659</v>
      </c>
      <c r="H6134">
        <v>1913480682</v>
      </c>
      <c r="I6134" t="s">
        <v>2104</v>
      </c>
      <c r="J6134" t="s">
        <v>306</v>
      </c>
      <c r="K6134" t="s">
        <v>138</v>
      </c>
      <c r="L6134" t="s">
        <v>5660</v>
      </c>
      <c r="M6134" t="s">
        <v>5661</v>
      </c>
      <c r="P6134" s="31" t="str">
        <f t="shared" si="288"/>
        <v>Paramount Homeo Hall (Dr. Anowar)</v>
      </c>
    </row>
    <row r="6135" spans="1:16" hidden="1">
      <c r="A6135" t="str">
        <f t="shared" si="286"/>
        <v>74-573</v>
      </c>
      <c r="B6135">
        <f t="shared" si="287"/>
        <v>74</v>
      </c>
      <c r="C6135">
        <v>573</v>
      </c>
      <c r="D6135" t="s">
        <v>17236</v>
      </c>
      <c r="E6135" t="s">
        <v>14432</v>
      </c>
      <c r="F6135">
        <v>14949</v>
      </c>
      <c r="G6135" t="s">
        <v>17489</v>
      </c>
      <c r="H6135">
        <v>1912985301</v>
      </c>
      <c r="I6135" t="s">
        <v>131</v>
      </c>
      <c r="J6135" t="s">
        <v>172</v>
      </c>
      <c r="K6135" t="s">
        <v>1315</v>
      </c>
      <c r="L6135" t="s">
        <v>5607</v>
      </c>
      <c r="M6135" t="s">
        <v>17490</v>
      </c>
      <c r="P6135" s="31" t="str">
        <f t="shared" si="288"/>
        <v>Porfasar Homeo Hall (Dr.Abul Kalam Ajat)</v>
      </c>
    </row>
    <row r="6136" spans="1:16" hidden="1">
      <c r="A6136" t="str">
        <f t="shared" si="286"/>
        <v>75-573</v>
      </c>
      <c r="B6136">
        <f t="shared" si="287"/>
        <v>75</v>
      </c>
      <c r="C6136">
        <v>573</v>
      </c>
      <c r="D6136" t="s">
        <v>17236</v>
      </c>
      <c r="E6136" t="s">
        <v>12323</v>
      </c>
      <c r="F6136">
        <v>14921</v>
      </c>
      <c r="G6136" t="s">
        <v>12324</v>
      </c>
      <c r="H6136">
        <v>1732608168</v>
      </c>
      <c r="I6136" t="s">
        <v>131</v>
      </c>
      <c r="J6136" t="s">
        <v>230</v>
      </c>
      <c r="K6136" t="s">
        <v>1315</v>
      </c>
      <c r="L6136" t="s">
        <v>5646</v>
      </c>
      <c r="M6136" t="s">
        <v>12325</v>
      </c>
      <c r="P6136" s="31" t="str">
        <f t="shared" si="288"/>
        <v>Prabha Homeo Hall (Dr. Mejanur Rohoman ( Khoka))</v>
      </c>
    </row>
    <row r="6137" spans="1:16" hidden="1">
      <c r="A6137" t="str">
        <f t="shared" si="286"/>
        <v>76-573</v>
      </c>
      <c r="B6137">
        <f t="shared" si="287"/>
        <v>76</v>
      </c>
      <c r="C6137">
        <v>573</v>
      </c>
      <c r="D6137" t="s">
        <v>17236</v>
      </c>
      <c r="E6137" t="s">
        <v>3105</v>
      </c>
      <c r="F6137">
        <v>14933</v>
      </c>
      <c r="G6137" t="s">
        <v>5676</v>
      </c>
      <c r="H6137">
        <v>1912985301</v>
      </c>
      <c r="I6137" t="s">
        <v>2104</v>
      </c>
      <c r="J6137" t="s">
        <v>306</v>
      </c>
      <c r="K6137" t="s">
        <v>133</v>
      </c>
      <c r="L6137" t="s">
        <v>5607</v>
      </c>
      <c r="M6137" t="s">
        <v>5677</v>
      </c>
      <c r="P6137" s="31" t="str">
        <f t="shared" si="288"/>
        <v>Professo Homeo Hall (Dr. Abul Kalam)</v>
      </c>
    </row>
    <row r="6138" spans="1:16" hidden="1">
      <c r="A6138" t="str">
        <f t="shared" si="286"/>
        <v>77-573</v>
      </c>
      <c r="B6138">
        <f t="shared" si="287"/>
        <v>77</v>
      </c>
      <c r="C6138">
        <v>573</v>
      </c>
      <c r="D6138" t="s">
        <v>17236</v>
      </c>
      <c r="E6138" t="s">
        <v>5626</v>
      </c>
      <c r="F6138">
        <v>14977</v>
      </c>
      <c r="G6138" t="s">
        <v>5627</v>
      </c>
      <c r="H6138">
        <v>1911153589</v>
      </c>
      <c r="I6138" t="s">
        <v>2104</v>
      </c>
      <c r="J6138" t="s">
        <v>172</v>
      </c>
      <c r="K6138" t="s">
        <v>133</v>
      </c>
      <c r="L6138" t="s">
        <v>2212</v>
      </c>
      <c r="M6138" t="s">
        <v>5628</v>
      </c>
      <c r="P6138" s="31" t="str">
        <f t="shared" si="288"/>
        <v>Rabiya Homeo Hall (Dr. Rabiya)</v>
      </c>
    </row>
    <row r="6139" spans="1:16" hidden="1">
      <c r="A6139" t="str">
        <f t="shared" si="286"/>
        <v>78-573</v>
      </c>
      <c r="B6139">
        <f t="shared" si="287"/>
        <v>78</v>
      </c>
      <c r="C6139">
        <v>573</v>
      </c>
      <c r="D6139" t="s">
        <v>17236</v>
      </c>
      <c r="E6139" t="s">
        <v>5678</v>
      </c>
      <c r="F6139">
        <v>14934</v>
      </c>
      <c r="G6139" t="s">
        <v>5679</v>
      </c>
      <c r="H6139">
        <v>1916871575</v>
      </c>
      <c r="I6139" t="s">
        <v>2104</v>
      </c>
      <c r="J6139" t="s">
        <v>306</v>
      </c>
      <c r="K6139" t="s">
        <v>152</v>
      </c>
      <c r="L6139" t="s">
        <v>5607</v>
      </c>
      <c r="M6139" t="s">
        <v>5677</v>
      </c>
      <c r="P6139" s="31" t="str">
        <f t="shared" si="288"/>
        <v>Rafi Homeo Hall (Dr. Nuralam)</v>
      </c>
    </row>
    <row r="6140" spans="1:16" hidden="1">
      <c r="A6140" t="str">
        <f t="shared" si="286"/>
        <v>79-573</v>
      </c>
      <c r="B6140">
        <f t="shared" si="287"/>
        <v>79</v>
      </c>
      <c r="C6140">
        <v>573</v>
      </c>
      <c r="D6140" t="s">
        <v>17236</v>
      </c>
      <c r="E6140" t="s">
        <v>3192</v>
      </c>
      <c r="F6140">
        <v>14990</v>
      </c>
      <c r="G6140" t="s">
        <v>5602</v>
      </c>
      <c r="H6140">
        <v>1689648814</v>
      </c>
      <c r="I6140" t="s">
        <v>2104</v>
      </c>
      <c r="J6140" t="s">
        <v>132</v>
      </c>
      <c r="K6140" t="s">
        <v>133</v>
      </c>
      <c r="L6140" t="s">
        <v>5588</v>
      </c>
      <c r="M6140" t="s">
        <v>5589</v>
      </c>
      <c r="P6140" s="31" t="str">
        <f t="shared" si="288"/>
        <v>Rahim Homeo Hall (Dr. Arif)</v>
      </c>
    </row>
    <row r="6141" spans="1:16" hidden="1">
      <c r="A6141" t="str">
        <f t="shared" si="286"/>
        <v>80-573</v>
      </c>
      <c r="B6141">
        <f t="shared" si="287"/>
        <v>80</v>
      </c>
      <c r="C6141">
        <v>573</v>
      </c>
      <c r="D6141" t="s">
        <v>17236</v>
      </c>
      <c r="E6141" t="s">
        <v>12332</v>
      </c>
      <c r="F6141">
        <v>14924</v>
      </c>
      <c r="G6141" t="s">
        <v>12333</v>
      </c>
      <c r="H6141">
        <v>1727695349</v>
      </c>
      <c r="I6141" t="s">
        <v>131</v>
      </c>
      <c r="J6141" t="s">
        <v>230</v>
      </c>
      <c r="K6141" t="s">
        <v>11942</v>
      </c>
      <c r="L6141" t="s">
        <v>5646</v>
      </c>
      <c r="M6141" t="s">
        <v>17469</v>
      </c>
      <c r="P6141" s="31" t="str">
        <f t="shared" si="288"/>
        <v>Rakib Homeo Hall (Dr.Rofekul Islam)</v>
      </c>
    </row>
    <row r="6142" spans="1:16" hidden="1">
      <c r="A6142" t="str">
        <f t="shared" si="286"/>
        <v>81-573</v>
      </c>
      <c r="B6142">
        <f t="shared" si="287"/>
        <v>81</v>
      </c>
      <c r="C6142">
        <v>573</v>
      </c>
      <c r="D6142" t="s">
        <v>17236</v>
      </c>
      <c r="E6142" t="s">
        <v>5651</v>
      </c>
      <c r="F6142">
        <v>14995</v>
      </c>
      <c r="G6142" t="s">
        <v>5567</v>
      </c>
      <c r="H6142">
        <v>1753092128</v>
      </c>
      <c r="I6142" t="s">
        <v>2104</v>
      </c>
      <c r="J6142" t="s">
        <v>230</v>
      </c>
      <c r="K6142" t="s">
        <v>133</v>
      </c>
      <c r="L6142" t="s">
        <v>5646</v>
      </c>
      <c r="M6142" t="s">
        <v>5652</v>
      </c>
      <c r="P6142" s="31" t="str">
        <f t="shared" si="288"/>
        <v>Rayhan Homeo Hall (Dr. Emdadul)</v>
      </c>
    </row>
    <row r="6143" spans="1:16" hidden="1">
      <c r="A6143" t="str">
        <f t="shared" si="286"/>
        <v>82-573</v>
      </c>
      <c r="B6143">
        <f t="shared" si="287"/>
        <v>82</v>
      </c>
      <c r="C6143">
        <v>573</v>
      </c>
      <c r="D6143" t="s">
        <v>17236</v>
      </c>
      <c r="E6143" t="s">
        <v>5620</v>
      </c>
      <c r="F6143">
        <v>14974</v>
      </c>
      <c r="G6143" t="s">
        <v>5621</v>
      </c>
      <c r="H6143">
        <v>1716333194</v>
      </c>
      <c r="I6143" t="s">
        <v>2104</v>
      </c>
      <c r="J6143" t="s">
        <v>172</v>
      </c>
      <c r="K6143" t="s">
        <v>152</v>
      </c>
      <c r="L6143" t="s">
        <v>2212</v>
      </c>
      <c r="M6143" t="s">
        <v>5618</v>
      </c>
      <c r="P6143" s="31" t="str">
        <f t="shared" si="288"/>
        <v>Razan Homeo Hall (Dr. Razan)</v>
      </c>
    </row>
    <row r="6144" spans="1:16" hidden="1">
      <c r="A6144" t="str">
        <f t="shared" si="286"/>
        <v>83-573</v>
      </c>
      <c r="B6144">
        <f t="shared" si="287"/>
        <v>83</v>
      </c>
      <c r="C6144">
        <v>573</v>
      </c>
      <c r="D6144" t="s">
        <v>17236</v>
      </c>
      <c r="E6144" t="s">
        <v>539</v>
      </c>
      <c r="F6144">
        <v>14947</v>
      </c>
      <c r="G6144" t="s">
        <v>15484</v>
      </c>
      <c r="H6144">
        <v>1818390510</v>
      </c>
      <c r="I6144" t="s">
        <v>131</v>
      </c>
      <c r="J6144" t="s">
        <v>132</v>
      </c>
      <c r="K6144" t="s">
        <v>11942</v>
      </c>
      <c r="L6144" t="s">
        <v>5588</v>
      </c>
      <c r="M6144" t="s">
        <v>17487</v>
      </c>
      <c r="P6144" s="31" t="str">
        <f t="shared" si="288"/>
        <v>Safa Homeo Hall (Dr. Habibur Rahman)</v>
      </c>
    </row>
    <row r="6145" spans="1:16" hidden="1">
      <c r="A6145" t="str">
        <f t="shared" si="286"/>
        <v>84-573</v>
      </c>
      <c r="B6145">
        <f t="shared" si="287"/>
        <v>84</v>
      </c>
      <c r="C6145">
        <v>573</v>
      </c>
      <c r="D6145" t="s">
        <v>17236</v>
      </c>
      <c r="E6145" t="s">
        <v>5600</v>
      </c>
      <c r="F6145">
        <v>14989</v>
      </c>
      <c r="G6145" t="s">
        <v>5601</v>
      </c>
      <c r="H6145">
        <v>1846879634</v>
      </c>
      <c r="I6145" t="s">
        <v>2104</v>
      </c>
      <c r="J6145" t="s">
        <v>132</v>
      </c>
      <c r="K6145" t="s">
        <v>133</v>
      </c>
      <c r="L6145" t="s">
        <v>5588</v>
      </c>
      <c r="M6145" t="s">
        <v>5589</v>
      </c>
      <c r="P6145" s="31" t="str">
        <f t="shared" si="288"/>
        <v>Safa Homeo Hall (Dr. Hasibur Rahman)</v>
      </c>
    </row>
    <row r="6146" spans="1:16" hidden="1">
      <c r="A6146" t="str">
        <f t="shared" ref="A6146:A6209" si="289">B6146&amp;"-"&amp;C6146</f>
        <v>85-573</v>
      </c>
      <c r="B6146">
        <f t="shared" ref="B6146:B6209" si="290">IF(C6146=C6145,B6145+1,1)</f>
        <v>85</v>
      </c>
      <c r="C6146">
        <v>573</v>
      </c>
      <c r="D6146" t="s">
        <v>17236</v>
      </c>
      <c r="E6146" t="s">
        <v>8713</v>
      </c>
      <c r="F6146">
        <v>14966</v>
      </c>
      <c r="G6146" t="s">
        <v>17512</v>
      </c>
      <c r="H6146">
        <v>1312827637</v>
      </c>
      <c r="I6146" t="s">
        <v>131</v>
      </c>
      <c r="J6146" t="s">
        <v>132</v>
      </c>
      <c r="K6146" t="s">
        <v>1402</v>
      </c>
      <c r="L6146" t="s">
        <v>5588</v>
      </c>
      <c r="M6146" t="s">
        <v>12948</v>
      </c>
      <c r="N6146" t="s">
        <v>17587</v>
      </c>
      <c r="P6146" s="31" t="str">
        <f t="shared" ref="P6146:P6209" si="291">PROPER(G6146&amp;" ("&amp;E6146&amp;")")</f>
        <v>Sahin Homeo Hall (Dr.Sahin)</v>
      </c>
    </row>
    <row r="6147" spans="1:16" hidden="1">
      <c r="A6147" t="str">
        <f t="shared" si="289"/>
        <v>86-573</v>
      </c>
      <c r="B6147">
        <f t="shared" si="290"/>
        <v>86</v>
      </c>
      <c r="C6147">
        <v>573</v>
      </c>
      <c r="D6147" t="s">
        <v>17236</v>
      </c>
      <c r="E6147" t="s">
        <v>14679</v>
      </c>
      <c r="F6147">
        <v>14968</v>
      </c>
      <c r="G6147" t="s">
        <v>4473</v>
      </c>
      <c r="H6147">
        <v>1818686619</v>
      </c>
      <c r="I6147" t="s">
        <v>131</v>
      </c>
      <c r="J6147" t="s">
        <v>172</v>
      </c>
      <c r="K6147" t="s">
        <v>152</v>
      </c>
      <c r="L6147" t="s">
        <v>5614</v>
      </c>
      <c r="M6147" t="s">
        <v>14681</v>
      </c>
      <c r="P6147" s="31" t="str">
        <f t="shared" si="291"/>
        <v>Salma Homoeo Hall (Dr.Salma Aktar (Mele))</v>
      </c>
    </row>
    <row r="6148" spans="1:16" hidden="1">
      <c r="A6148" t="str">
        <f t="shared" si="289"/>
        <v>87-573</v>
      </c>
      <c r="B6148">
        <f t="shared" si="290"/>
        <v>87</v>
      </c>
      <c r="C6148">
        <v>573</v>
      </c>
      <c r="D6148" t="s">
        <v>17236</v>
      </c>
      <c r="E6148" t="s">
        <v>5586</v>
      </c>
      <c r="F6148">
        <v>14982</v>
      </c>
      <c r="G6148" t="s">
        <v>5587</v>
      </c>
      <c r="H6148">
        <v>1741418900</v>
      </c>
      <c r="I6148" t="s">
        <v>2104</v>
      </c>
      <c r="J6148" t="s">
        <v>132</v>
      </c>
      <c r="K6148" t="s">
        <v>138</v>
      </c>
      <c r="L6148" t="s">
        <v>5588</v>
      </c>
      <c r="M6148" t="s">
        <v>5589</v>
      </c>
      <c r="P6148" s="31" t="str">
        <f t="shared" si="291"/>
        <v>Salman Homeo Hall (Dr. Khakon)</v>
      </c>
    </row>
    <row r="6149" spans="1:16" hidden="1">
      <c r="A6149" t="str">
        <f t="shared" si="289"/>
        <v>88-573</v>
      </c>
      <c r="B6149">
        <f t="shared" si="290"/>
        <v>88</v>
      </c>
      <c r="C6149">
        <v>573</v>
      </c>
      <c r="D6149" t="s">
        <v>17236</v>
      </c>
      <c r="E6149" t="s">
        <v>17498</v>
      </c>
      <c r="F6149">
        <v>14955</v>
      </c>
      <c r="G6149" t="s">
        <v>17499</v>
      </c>
      <c r="H6149">
        <v>1814238697</v>
      </c>
      <c r="I6149" t="s">
        <v>131</v>
      </c>
      <c r="J6149" t="s">
        <v>132</v>
      </c>
      <c r="K6149" t="s">
        <v>138</v>
      </c>
      <c r="L6149" t="s">
        <v>5588</v>
      </c>
      <c r="M6149" t="s">
        <v>17483</v>
      </c>
      <c r="P6149" s="31" t="str">
        <f t="shared" si="291"/>
        <v>Samima Homeo Hall And Consaltant Santar (Dr.Arman Hosain)</v>
      </c>
    </row>
    <row r="6150" spans="1:16" hidden="1">
      <c r="A6150" t="str">
        <f t="shared" si="289"/>
        <v>89-573</v>
      </c>
      <c r="B6150">
        <f t="shared" si="290"/>
        <v>89</v>
      </c>
      <c r="C6150">
        <v>573</v>
      </c>
      <c r="D6150" t="s">
        <v>17236</v>
      </c>
      <c r="E6150" t="s">
        <v>10047</v>
      </c>
      <c r="F6150">
        <v>13775</v>
      </c>
      <c r="G6150" t="s">
        <v>4971</v>
      </c>
      <c r="H6150">
        <v>1726181326</v>
      </c>
      <c r="I6150" t="s">
        <v>1311</v>
      </c>
      <c r="J6150" t="s">
        <v>10889</v>
      </c>
      <c r="K6150" t="s">
        <v>138</v>
      </c>
      <c r="L6150" t="s">
        <v>10049</v>
      </c>
      <c r="M6150" t="s">
        <v>10048</v>
      </c>
      <c r="P6150" s="31" t="str">
        <f t="shared" si="291"/>
        <v>Sankor Homoeo Hall (Dr.Sankor)</v>
      </c>
    </row>
    <row r="6151" spans="1:16" hidden="1">
      <c r="A6151" t="str">
        <f t="shared" si="289"/>
        <v>90-573</v>
      </c>
      <c r="B6151">
        <f t="shared" si="290"/>
        <v>90</v>
      </c>
      <c r="C6151">
        <v>573</v>
      </c>
      <c r="D6151" t="s">
        <v>17236</v>
      </c>
      <c r="E6151" t="s">
        <v>12353</v>
      </c>
      <c r="F6151">
        <v>14957</v>
      </c>
      <c r="G6151" t="s">
        <v>12354</v>
      </c>
      <c r="H6151">
        <v>1967835266</v>
      </c>
      <c r="I6151" t="s">
        <v>131</v>
      </c>
      <c r="J6151" t="s">
        <v>230</v>
      </c>
      <c r="K6151" t="s">
        <v>1402</v>
      </c>
      <c r="L6151" t="s">
        <v>5646</v>
      </c>
      <c r="M6151" t="s">
        <v>17481</v>
      </c>
      <c r="P6151" s="31" t="str">
        <f t="shared" si="291"/>
        <v>Sanraij Homeo Hall (Dr.Mostofa Kamal)</v>
      </c>
    </row>
    <row r="6152" spans="1:16" hidden="1">
      <c r="A6152" t="str">
        <f t="shared" si="289"/>
        <v>91-573</v>
      </c>
      <c r="B6152">
        <f t="shared" si="290"/>
        <v>91</v>
      </c>
      <c r="C6152">
        <v>573</v>
      </c>
      <c r="D6152" t="s">
        <v>17236</v>
      </c>
      <c r="E6152" t="s">
        <v>12926</v>
      </c>
      <c r="F6152">
        <v>14958</v>
      </c>
      <c r="G6152" t="s">
        <v>12927</v>
      </c>
      <c r="H6152">
        <v>1713957492</v>
      </c>
      <c r="I6152" t="s">
        <v>131</v>
      </c>
      <c r="J6152" t="s">
        <v>397</v>
      </c>
      <c r="K6152" t="s">
        <v>1315</v>
      </c>
      <c r="L6152" t="s">
        <v>5614</v>
      </c>
      <c r="M6152" t="s">
        <v>12928</v>
      </c>
      <c r="P6152" s="31" t="str">
        <f t="shared" si="291"/>
        <v>Sara Bangla Homeo Kilinik (Dr.Sultana Rajiya (Ruma))</v>
      </c>
    </row>
    <row r="6153" spans="1:16" hidden="1">
      <c r="A6153" t="str">
        <f t="shared" si="289"/>
        <v>92-573</v>
      </c>
      <c r="B6153">
        <f t="shared" si="290"/>
        <v>92</v>
      </c>
      <c r="C6153">
        <v>573</v>
      </c>
      <c r="D6153" t="s">
        <v>17236</v>
      </c>
      <c r="E6153" t="s">
        <v>5658</v>
      </c>
      <c r="F6153">
        <v>14998</v>
      </c>
      <c r="G6153" t="s">
        <v>1690</v>
      </c>
      <c r="H6153">
        <v>1726181326</v>
      </c>
      <c r="I6153" t="s">
        <v>2104</v>
      </c>
      <c r="J6153" t="s">
        <v>230</v>
      </c>
      <c r="K6153" t="s">
        <v>138</v>
      </c>
      <c r="L6153" t="s">
        <v>5646</v>
      </c>
      <c r="M6153" t="s">
        <v>5656</v>
      </c>
      <c r="P6153" s="31" t="str">
        <f t="shared" si="291"/>
        <v>Sarker Homeo Hall (Dr. Sarker)</v>
      </c>
    </row>
    <row r="6154" spans="1:16" hidden="1">
      <c r="A6154" t="str">
        <f t="shared" si="289"/>
        <v>93-573</v>
      </c>
      <c r="B6154">
        <f t="shared" si="290"/>
        <v>93</v>
      </c>
      <c r="C6154">
        <v>573</v>
      </c>
      <c r="D6154" t="s">
        <v>17236</v>
      </c>
      <c r="E6154" t="s">
        <v>5671</v>
      </c>
      <c r="F6154">
        <v>15018</v>
      </c>
      <c r="G6154" t="s">
        <v>1482</v>
      </c>
      <c r="H6154">
        <v>199114082</v>
      </c>
      <c r="I6154" t="s">
        <v>2104</v>
      </c>
      <c r="J6154" t="s">
        <v>306</v>
      </c>
      <c r="K6154" t="s">
        <v>152</v>
      </c>
      <c r="L6154" t="s">
        <v>2212</v>
      </c>
      <c r="M6154" t="s">
        <v>5672</v>
      </c>
      <c r="P6154" s="31" t="str">
        <f t="shared" si="291"/>
        <v>Seba Homeo Hall (Dr. Abdul Kashem)</v>
      </c>
    </row>
    <row r="6155" spans="1:16" hidden="1">
      <c r="A6155" t="str">
        <f t="shared" si="289"/>
        <v>94-573</v>
      </c>
      <c r="B6155">
        <f t="shared" si="290"/>
        <v>94</v>
      </c>
      <c r="C6155">
        <v>573</v>
      </c>
      <c r="D6155" t="s">
        <v>17236</v>
      </c>
      <c r="E6155" t="s">
        <v>412</v>
      </c>
      <c r="F6155">
        <v>14978</v>
      </c>
      <c r="G6155" t="s">
        <v>196</v>
      </c>
      <c r="H6155">
        <v>1719810603</v>
      </c>
      <c r="I6155" t="s">
        <v>2104</v>
      </c>
      <c r="J6155" t="s">
        <v>172</v>
      </c>
      <c r="K6155" t="s">
        <v>138</v>
      </c>
      <c r="L6155" t="s">
        <v>5614</v>
      </c>
      <c r="M6155" t="s">
        <v>5615</v>
      </c>
      <c r="P6155" s="31" t="str">
        <f t="shared" si="291"/>
        <v>Seba Homoeo Hall (Dr. Masum)</v>
      </c>
    </row>
    <row r="6156" spans="1:16" hidden="1">
      <c r="A6156" t="str">
        <f t="shared" si="289"/>
        <v>95-573</v>
      </c>
      <c r="B6156">
        <f t="shared" si="290"/>
        <v>95</v>
      </c>
      <c r="C6156">
        <v>573</v>
      </c>
      <c r="D6156" t="s">
        <v>17236</v>
      </c>
      <c r="E6156" t="s">
        <v>5649</v>
      </c>
      <c r="F6156">
        <v>15005</v>
      </c>
      <c r="G6156" t="s">
        <v>5650</v>
      </c>
      <c r="H6156">
        <v>1943822940</v>
      </c>
      <c r="I6156" t="s">
        <v>2104</v>
      </c>
      <c r="J6156" t="s">
        <v>230</v>
      </c>
      <c r="K6156" t="s">
        <v>152</v>
      </c>
      <c r="L6156" t="s">
        <v>5646</v>
      </c>
      <c r="M6156" t="s">
        <v>5646</v>
      </c>
      <c r="P6156" s="31" t="str">
        <f t="shared" si="291"/>
        <v>Sema Homeo Hall (Dr. Noormuhammad)</v>
      </c>
    </row>
    <row r="6157" spans="1:16" hidden="1">
      <c r="A6157" t="str">
        <f t="shared" si="289"/>
        <v>96-573</v>
      </c>
      <c r="B6157">
        <f t="shared" si="290"/>
        <v>96</v>
      </c>
      <c r="C6157">
        <v>573</v>
      </c>
      <c r="D6157" t="s">
        <v>17236</v>
      </c>
      <c r="E6157" t="s">
        <v>5593</v>
      </c>
      <c r="F6157">
        <v>14985</v>
      </c>
      <c r="G6157" t="s">
        <v>2167</v>
      </c>
      <c r="H6157">
        <v>1814238697</v>
      </c>
      <c r="I6157" t="s">
        <v>2104</v>
      </c>
      <c r="J6157" t="s">
        <v>132</v>
      </c>
      <c r="K6157" t="s">
        <v>152</v>
      </c>
      <c r="L6157" t="s">
        <v>5588</v>
      </c>
      <c r="M6157" t="s">
        <v>5589</v>
      </c>
      <c r="P6157" s="31" t="str">
        <f t="shared" si="291"/>
        <v>Shamima Homeo Hall (Dr. Arman)</v>
      </c>
    </row>
    <row r="6158" spans="1:16" hidden="1">
      <c r="A6158" t="str">
        <f t="shared" si="289"/>
        <v>97-573</v>
      </c>
      <c r="B6158">
        <f t="shared" si="290"/>
        <v>97</v>
      </c>
      <c r="C6158">
        <v>573</v>
      </c>
      <c r="D6158" t="s">
        <v>17236</v>
      </c>
      <c r="E6158" t="s">
        <v>5640</v>
      </c>
      <c r="F6158">
        <v>15013</v>
      </c>
      <c r="G6158" t="s">
        <v>5641</v>
      </c>
      <c r="H6158">
        <v>1913484269</v>
      </c>
      <c r="I6158" t="s">
        <v>2104</v>
      </c>
      <c r="J6158" t="s">
        <v>397</v>
      </c>
      <c r="K6158" t="s">
        <v>138</v>
      </c>
      <c r="L6158" t="s">
        <v>2212</v>
      </c>
      <c r="M6158" t="s">
        <v>5642</v>
      </c>
      <c r="P6158" s="31" t="str">
        <f t="shared" si="291"/>
        <v>Shela Homeo Hall (Dr. Jaydul)</v>
      </c>
    </row>
    <row r="6159" spans="1:16" hidden="1">
      <c r="A6159" t="str">
        <f t="shared" si="289"/>
        <v>98-573</v>
      </c>
      <c r="B6159">
        <f t="shared" si="290"/>
        <v>98</v>
      </c>
      <c r="C6159">
        <v>573</v>
      </c>
      <c r="D6159" t="s">
        <v>17236</v>
      </c>
      <c r="E6159" t="s">
        <v>9692</v>
      </c>
      <c r="F6159">
        <v>14935</v>
      </c>
      <c r="G6159" t="s">
        <v>9693</v>
      </c>
      <c r="H6159">
        <v>1716554224</v>
      </c>
      <c r="I6159" t="s">
        <v>131</v>
      </c>
      <c r="J6159" t="s">
        <v>2596</v>
      </c>
      <c r="K6159" t="s">
        <v>138</v>
      </c>
      <c r="L6159" t="s">
        <v>2648</v>
      </c>
      <c r="M6159" t="s">
        <v>9694</v>
      </c>
      <c r="P6159" s="31" t="str">
        <f t="shared" si="291"/>
        <v>Siraj Homoeo Pharmacy (Dr.Jahidul Islam)</v>
      </c>
    </row>
    <row r="6160" spans="1:16" hidden="1">
      <c r="A6160" t="str">
        <f t="shared" si="289"/>
        <v>99-573</v>
      </c>
      <c r="B6160">
        <f t="shared" si="290"/>
        <v>99</v>
      </c>
      <c r="C6160">
        <v>573</v>
      </c>
      <c r="D6160" t="s">
        <v>17236</v>
      </c>
      <c r="E6160" t="s">
        <v>5594</v>
      </c>
      <c r="F6160">
        <v>14986</v>
      </c>
      <c r="G6160" t="s">
        <v>5595</v>
      </c>
      <c r="H6160">
        <v>1926217543</v>
      </c>
      <c r="I6160" t="s">
        <v>2104</v>
      </c>
      <c r="J6160" t="s">
        <v>132</v>
      </c>
      <c r="K6160" t="s">
        <v>138</v>
      </c>
      <c r="L6160" t="s">
        <v>5588</v>
      </c>
      <c r="M6160" t="s">
        <v>5589</v>
      </c>
      <c r="P6160" s="31" t="str">
        <f t="shared" si="291"/>
        <v>Somaya Homeo Hall (Dr. Jalil)</v>
      </c>
    </row>
    <row r="6161" spans="1:16" hidden="1">
      <c r="A6161" t="str">
        <f t="shared" si="289"/>
        <v>100-573</v>
      </c>
      <c r="B6161">
        <f t="shared" si="290"/>
        <v>100</v>
      </c>
      <c r="C6161">
        <v>573</v>
      </c>
      <c r="D6161" t="s">
        <v>17236</v>
      </c>
      <c r="E6161" t="s">
        <v>17505</v>
      </c>
      <c r="F6161">
        <v>14961</v>
      </c>
      <c r="G6161" t="s">
        <v>17506</v>
      </c>
      <c r="H6161">
        <v>1727528406</v>
      </c>
      <c r="I6161" t="s">
        <v>131</v>
      </c>
      <c r="J6161" t="s">
        <v>397</v>
      </c>
      <c r="K6161" t="s">
        <v>1402</v>
      </c>
      <c r="L6161" t="s">
        <v>5614</v>
      </c>
      <c r="M6161" t="s">
        <v>12937</v>
      </c>
      <c r="P6161" s="31" t="str">
        <f t="shared" si="291"/>
        <v>Sowkot Homeo Hall (Dr.Sowkot Ali)</v>
      </c>
    </row>
    <row r="6162" spans="1:16" hidden="1">
      <c r="A6162" t="str">
        <f t="shared" si="289"/>
        <v>101-573</v>
      </c>
      <c r="B6162">
        <f t="shared" si="290"/>
        <v>101</v>
      </c>
      <c r="C6162">
        <v>573</v>
      </c>
      <c r="D6162" t="s">
        <v>17236</v>
      </c>
      <c r="E6162" t="s">
        <v>12961</v>
      </c>
      <c r="F6162">
        <v>14945</v>
      </c>
      <c r="G6162" t="s">
        <v>9423</v>
      </c>
      <c r="H6162">
        <v>1816000548</v>
      </c>
      <c r="I6162" t="s">
        <v>131</v>
      </c>
      <c r="J6162" t="s">
        <v>132</v>
      </c>
      <c r="K6162" t="s">
        <v>1315</v>
      </c>
      <c r="L6162" t="s">
        <v>5588</v>
      </c>
      <c r="M6162" t="s">
        <v>17484</v>
      </c>
      <c r="P6162" s="31" t="str">
        <f t="shared" si="291"/>
        <v>Sumaiya Homeo Hall (Dr. Jolil Meya)</v>
      </c>
    </row>
    <row r="6163" spans="1:16" hidden="1">
      <c r="A6163" t="str">
        <f t="shared" si="289"/>
        <v>102-573</v>
      </c>
      <c r="B6163">
        <f t="shared" si="290"/>
        <v>102</v>
      </c>
      <c r="C6163">
        <v>573</v>
      </c>
      <c r="D6163" t="s">
        <v>17236</v>
      </c>
      <c r="E6163" t="s">
        <v>17492</v>
      </c>
      <c r="F6163">
        <v>14951</v>
      </c>
      <c r="G6163" t="s">
        <v>17493</v>
      </c>
      <c r="H6163">
        <v>1932715175</v>
      </c>
      <c r="I6163" t="s">
        <v>131</v>
      </c>
      <c r="J6163" t="s">
        <v>172</v>
      </c>
      <c r="K6163" t="s">
        <v>1315</v>
      </c>
      <c r="L6163" t="s">
        <v>5607</v>
      </c>
      <c r="M6163" t="s">
        <v>17491</v>
      </c>
      <c r="P6163" s="31" t="str">
        <f t="shared" si="291"/>
        <v>Tere Nat Homeo Hall (Dr.Gourago Condo Jose)</v>
      </c>
    </row>
    <row r="6164" spans="1:16" hidden="1">
      <c r="A6164" t="str">
        <f t="shared" si="289"/>
        <v>103-573</v>
      </c>
      <c r="B6164">
        <f t="shared" si="290"/>
        <v>103</v>
      </c>
      <c r="C6164">
        <v>573</v>
      </c>
      <c r="D6164" t="s">
        <v>17236</v>
      </c>
      <c r="E6164" t="s">
        <v>5603</v>
      </c>
      <c r="F6164">
        <v>14994</v>
      </c>
      <c r="G6164" t="s">
        <v>1670</v>
      </c>
      <c r="H6164">
        <v>1715049381</v>
      </c>
      <c r="I6164" t="s">
        <v>2104</v>
      </c>
      <c r="J6164" t="s">
        <v>397</v>
      </c>
      <c r="K6164" t="s">
        <v>138</v>
      </c>
      <c r="L6164" t="s">
        <v>2212</v>
      </c>
      <c r="M6164" t="s">
        <v>1237</v>
      </c>
      <c r="N6164" t="s">
        <v>18497</v>
      </c>
      <c r="O6164" t="s">
        <v>18498</v>
      </c>
      <c r="P6164" s="31" t="str">
        <f t="shared" si="291"/>
        <v>Zaman Homeo Hall (Dr. Zaman)</v>
      </c>
    </row>
    <row r="6165" spans="1:16" hidden="1">
      <c r="A6165" t="str">
        <f t="shared" si="289"/>
        <v>1-576</v>
      </c>
      <c r="B6165">
        <f t="shared" si="290"/>
        <v>1</v>
      </c>
      <c r="C6165">
        <v>576</v>
      </c>
      <c r="D6165" t="s">
        <v>17166</v>
      </c>
      <c r="E6165" t="s">
        <v>1458</v>
      </c>
      <c r="F6165">
        <v>5013</v>
      </c>
      <c r="G6165" t="s">
        <v>2484</v>
      </c>
      <c r="H6165">
        <v>1782010007</v>
      </c>
      <c r="I6165" t="s">
        <v>381</v>
      </c>
      <c r="J6165" t="s">
        <v>172</v>
      </c>
      <c r="K6165" t="s">
        <v>133</v>
      </c>
      <c r="L6165" t="s">
        <v>2485</v>
      </c>
      <c r="M6165" t="s">
        <v>2486</v>
      </c>
      <c r="P6165" s="31" t="str">
        <f t="shared" si="291"/>
        <v>Adarsho Homeo Hall (Dr. Anis)</v>
      </c>
    </row>
    <row r="6166" spans="1:16" hidden="1">
      <c r="A6166" t="str">
        <f t="shared" si="289"/>
        <v>2-576</v>
      </c>
      <c r="B6166">
        <f t="shared" si="290"/>
        <v>2</v>
      </c>
      <c r="C6166">
        <v>576</v>
      </c>
      <c r="D6166" t="s">
        <v>17166</v>
      </c>
      <c r="E6166" t="s">
        <v>2518</v>
      </c>
      <c r="F6166">
        <v>5031</v>
      </c>
      <c r="G6166" t="s">
        <v>312</v>
      </c>
      <c r="H6166">
        <v>1726140554</v>
      </c>
      <c r="I6166" t="s">
        <v>418</v>
      </c>
      <c r="J6166" t="s">
        <v>397</v>
      </c>
      <c r="K6166" t="s">
        <v>133</v>
      </c>
      <c r="L6166" t="s">
        <v>2515</v>
      </c>
      <c r="M6166" t="s">
        <v>2519</v>
      </c>
      <c r="P6166" s="31" t="str">
        <f t="shared" si="291"/>
        <v>Adorsho Homoeo Hall (Dr. Jayonto)</v>
      </c>
    </row>
    <row r="6167" spans="1:16" hidden="1">
      <c r="A6167" t="str">
        <f t="shared" si="289"/>
        <v>3-576</v>
      </c>
      <c r="B6167">
        <f t="shared" si="290"/>
        <v>3</v>
      </c>
      <c r="C6167">
        <v>576</v>
      </c>
      <c r="D6167" t="s">
        <v>17166</v>
      </c>
      <c r="E6167" t="s">
        <v>2452</v>
      </c>
      <c r="F6167">
        <v>4997</v>
      </c>
      <c r="G6167" t="s">
        <v>2453</v>
      </c>
      <c r="H6167" t="s">
        <v>2454</v>
      </c>
      <c r="I6167" t="s">
        <v>131</v>
      </c>
      <c r="J6167" t="s">
        <v>132</v>
      </c>
      <c r="K6167" t="s">
        <v>133</v>
      </c>
      <c r="L6167" t="s">
        <v>2455</v>
      </c>
      <c r="M6167" t="s">
        <v>2455</v>
      </c>
      <c r="P6167" s="31" t="str">
        <f t="shared" si="291"/>
        <v>Ak Homeo (Dr. A.C Pul)</v>
      </c>
    </row>
    <row r="6168" spans="1:16" hidden="1">
      <c r="A6168" t="str">
        <f t="shared" si="289"/>
        <v>4-576</v>
      </c>
      <c r="B6168">
        <f t="shared" si="290"/>
        <v>4</v>
      </c>
      <c r="C6168">
        <v>576</v>
      </c>
      <c r="D6168" t="s">
        <v>17166</v>
      </c>
      <c r="E6168" t="s">
        <v>2480</v>
      </c>
      <c r="F6168">
        <v>5009</v>
      </c>
      <c r="G6168" t="s">
        <v>2136</v>
      </c>
      <c r="H6168">
        <v>1786467469</v>
      </c>
      <c r="I6168" t="s">
        <v>131</v>
      </c>
      <c r="J6168" t="s">
        <v>132</v>
      </c>
      <c r="K6168" t="s">
        <v>133</v>
      </c>
      <c r="L6168" t="s">
        <v>2466</v>
      </c>
      <c r="M6168" t="s">
        <v>2477</v>
      </c>
      <c r="P6168" s="31" t="str">
        <f t="shared" si="291"/>
        <v>Al Shefa Homoeo Hall (Dr. Halim Hossain)</v>
      </c>
    </row>
    <row r="6169" spans="1:16" hidden="1">
      <c r="A6169" t="str">
        <f t="shared" si="289"/>
        <v>5-576</v>
      </c>
      <c r="B6169">
        <f t="shared" si="290"/>
        <v>5</v>
      </c>
      <c r="C6169">
        <v>576</v>
      </c>
      <c r="D6169" t="s">
        <v>17166</v>
      </c>
      <c r="E6169" t="s">
        <v>2561</v>
      </c>
      <c r="F6169">
        <v>5062</v>
      </c>
      <c r="G6169" t="s">
        <v>2562</v>
      </c>
      <c r="H6169">
        <v>0</v>
      </c>
      <c r="I6169" t="s">
        <v>131</v>
      </c>
      <c r="J6169" t="s">
        <v>274</v>
      </c>
      <c r="K6169" t="s">
        <v>133</v>
      </c>
      <c r="L6169" t="s">
        <v>2557</v>
      </c>
      <c r="M6169" t="s">
        <v>2558</v>
      </c>
      <c r="P6169" s="31" t="str">
        <f t="shared" si="291"/>
        <v>Al Zaraf Homeo (Dr. Shahin Molla)</v>
      </c>
    </row>
    <row r="6170" spans="1:16" hidden="1">
      <c r="A6170" t="str">
        <f t="shared" si="289"/>
        <v>6-576</v>
      </c>
      <c r="B6170">
        <f t="shared" si="290"/>
        <v>6</v>
      </c>
      <c r="C6170">
        <v>576</v>
      </c>
      <c r="D6170" t="s">
        <v>17166</v>
      </c>
      <c r="E6170" t="s">
        <v>2509</v>
      </c>
      <c r="F6170">
        <v>5025</v>
      </c>
      <c r="G6170" t="s">
        <v>2510</v>
      </c>
      <c r="H6170">
        <v>1987394151</v>
      </c>
      <c r="I6170" t="s">
        <v>131</v>
      </c>
      <c r="J6170" t="s">
        <v>172</v>
      </c>
      <c r="K6170" t="s">
        <v>133</v>
      </c>
      <c r="L6170" t="s">
        <v>2485</v>
      </c>
      <c r="M6170" t="s">
        <v>2492</v>
      </c>
      <c r="P6170" s="31" t="str">
        <f t="shared" si="291"/>
        <v>Allahr Dan Homoeo Hall (Dr.A. Rab)</v>
      </c>
    </row>
    <row r="6171" spans="1:16" hidden="1">
      <c r="A6171" t="str">
        <f t="shared" si="289"/>
        <v>7-576</v>
      </c>
      <c r="B6171">
        <f t="shared" si="290"/>
        <v>7</v>
      </c>
      <c r="C6171">
        <v>576</v>
      </c>
      <c r="D6171" t="s">
        <v>17166</v>
      </c>
      <c r="E6171" t="s">
        <v>2456</v>
      </c>
      <c r="F6171">
        <v>4998</v>
      </c>
      <c r="G6171" t="s">
        <v>2457</v>
      </c>
      <c r="H6171" t="s">
        <v>2454</v>
      </c>
      <c r="I6171" t="s">
        <v>131</v>
      </c>
      <c r="J6171" t="s">
        <v>132</v>
      </c>
      <c r="K6171" t="s">
        <v>152</v>
      </c>
      <c r="L6171" t="s">
        <v>2455</v>
      </c>
      <c r="M6171" t="s">
        <v>2455</v>
      </c>
      <c r="P6171" s="31" t="str">
        <f t="shared" si="291"/>
        <v>Amena Homeo (Dr. Shahidul)</v>
      </c>
    </row>
    <row r="6172" spans="1:16" hidden="1">
      <c r="A6172" t="str">
        <f t="shared" si="289"/>
        <v>8-576</v>
      </c>
      <c r="B6172">
        <f t="shared" si="290"/>
        <v>8</v>
      </c>
      <c r="C6172">
        <v>576</v>
      </c>
      <c r="D6172" t="s">
        <v>17166</v>
      </c>
      <c r="E6172" t="s">
        <v>358</v>
      </c>
      <c r="F6172">
        <v>5035</v>
      </c>
      <c r="G6172" t="s">
        <v>2527</v>
      </c>
      <c r="H6172">
        <v>1713523619</v>
      </c>
      <c r="I6172" t="s">
        <v>131</v>
      </c>
      <c r="J6172" t="s">
        <v>397</v>
      </c>
      <c r="K6172" t="s">
        <v>133</v>
      </c>
      <c r="L6172" t="s">
        <v>2515</v>
      </c>
      <c r="M6172" t="s">
        <v>2528</v>
      </c>
      <c r="P6172" s="31" t="str">
        <f t="shared" si="291"/>
        <v>Apurbo Homoeo Hall (Dr.)</v>
      </c>
    </row>
    <row r="6173" spans="1:16" hidden="1">
      <c r="A6173" t="str">
        <f t="shared" si="289"/>
        <v>9-576</v>
      </c>
      <c r="B6173">
        <f t="shared" si="290"/>
        <v>9</v>
      </c>
      <c r="C6173">
        <v>576</v>
      </c>
      <c r="D6173" t="s">
        <v>17166</v>
      </c>
      <c r="E6173" t="s">
        <v>2551</v>
      </c>
      <c r="F6173">
        <v>5054</v>
      </c>
      <c r="G6173" t="s">
        <v>2552</v>
      </c>
      <c r="H6173">
        <v>1789245862</v>
      </c>
      <c r="I6173" t="s">
        <v>131</v>
      </c>
      <c r="J6173" t="s">
        <v>230</v>
      </c>
      <c r="K6173" t="s">
        <v>133</v>
      </c>
      <c r="L6173" t="s">
        <v>2466</v>
      </c>
      <c r="P6173" s="31" t="str">
        <f t="shared" si="291"/>
        <v>Arafat Homeo (Dr. Yeasmin)</v>
      </c>
    </row>
    <row r="6174" spans="1:16" hidden="1">
      <c r="A6174" t="str">
        <f t="shared" si="289"/>
        <v>10-576</v>
      </c>
      <c r="B6174">
        <f t="shared" si="290"/>
        <v>10</v>
      </c>
      <c r="C6174">
        <v>576</v>
      </c>
      <c r="D6174" t="s">
        <v>17166</v>
      </c>
      <c r="E6174" t="s">
        <v>2517</v>
      </c>
      <c r="F6174">
        <v>5030</v>
      </c>
      <c r="G6174" t="s">
        <v>1772</v>
      </c>
      <c r="H6174">
        <v>1924598131</v>
      </c>
      <c r="I6174" t="s">
        <v>381</v>
      </c>
      <c r="J6174" t="s">
        <v>397</v>
      </c>
      <c r="K6174" t="s">
        <v>133</v>
      </c>
      <c r="L6174" t="s">
        <v>2515</v>
      </c>
      <c r="M6174" t="s">
        <v>2516</v>
      </c>
      <c r="P6174" s="31" t="str">
        <f t="shared" si="291"/>
        <v>Aroggo Homoeo Hall (Dr. Aklas)</v>
      </c>
    </row>
    <row r="6175" spans="1:16" hidden="1">
      <c r="A6175" t="str">
        <f t="shared" si="289"/>
        <v>11-576</v>
      </c>
      <c r="B6175">
        <f t="shared" si="290"/>
        <v>11</v>
      </c>
      <c r="C6175">
        <v>576</v>
      </c>
      <c r="D6175" t="s">
        <v>17166</v>
      </c>
      <c r="E6175" t="s">
        <v>9880</v>
      </c>
      <c r="F6175">
        <v>10252</v>
      </c>
      <c r="G6175" t="s">
        <v>473</v>
      </c>
      <c r="H6175">
        <v>1789748268</v>
      </c>
      <c r="I6175" t="s">
        <v>418</v>
      </c>
      <c r="K6175" t="s">
        <v>133</v>
      </c>
      <c r="L6175" t="s">
        <v>2485</v>
      </c>
      <c r="M6175" t="s">
        <v>9881</v>
      </c>
      <c r="P6175" s="31" t="str">
        <f t="shared" si="291"/>
        <v>Aziz Homoeo Hall (Dr.Azizul Islam)</v>
      </c>
    </row>
    <row r="6176" spans="1:16" hidden="1">
      <c r="A6176" t="str">
        <f t="shared" si="289"/>
        <v>12-576</v>
      </c>
      <c r="B6176">
        <f t="shared" si="290"/>
        <v>12</v>
      </c>
      <c r="C6176">
        <v>576</v>
      </c>
      <c r="D6176" t="s">
        <v>17166</v>
      </c>
      <c r="E6176" t="s">
        <v>18610</v>
      </c>
      <c r="F6176">
        <v>15787</v>
      </c>
      <c r="G6176" t="s">
        <v>18611</v>
      </c>
      <c r="H6176">
        <v>1722387418</v>
      </c>
      <c r="I6176" t="s">
        <v>131</v>
      </c>
      <c r="J6176" t="s">
        <v>274</v>
      </c>
      <c r="K6176" t="s">
        <v>152</v>
      </c>
      <c r="M6176" t="s">
        <v>18612</v>
      </c>
      <c r="P6176" s="31" t="str">
        <f t="shared" si="291"/>
        <v>Bakul Homeo Holl (Dr.Subas Biswas)</v>
      </c>
    </row>
    <row r="6177" spans="1:16" hidden="1">
      <c r="A6177" t="str">
        <f t="shared" si="289"/>
        <v>13-576</v>
      </c>
      <c r="B6177">
        <f t="shared" si="290"/>
        <v>13</v>
      </c>
      <c r="C6177">
        <v>576</v>
      </c>
      <c r="D6177" t="s">
        <v>17166</v>
      </c>
      <c r="E6177" t="s">
        <v>18613</v>
      </c>
      <c r="F6177">
        <v>15808</v>
      </c>
      <c r="G6177" t="s">
        <v>18614</v>
      </c>
      <c r="H6177">
        <v>1715399665</v>
      </c>
      <c r="I6177" t="s">
        <v>131</v>
      </c>
      <c r="J6177" t="s">
        <v>306</v>
      </c>
      <c r="K6177" t="s">
        <v>152</v>
      </c>
      <c r="M6177" t="s">
        <v>2466</v>
      </c>
      <c r="P6177" s="31" t="str">
        <f t="shared" si="291"/>
        <v>Bijoya Homeo Nikaton (Dr. Narottam Roy)</v>
      </c>
    </row>
    <row r="6178" spans="1:16" hidden="1">
      <c r="A6178" t="str">
        <f t="shared" si="289"/>
        <v>14-576</v>
      </c>
      <c r="B6178">
        <f t="shared" si="290"/>
        <v>14</v>
      </c>
      <c r="C6178">
        <v>576</v>
      </c>
      <c r="D6178" t="s">
        <v>17166</v>
      </c>
      <c r="E6178" t="s">
        <v>10125</v>
      </c>
      <c r="F6178">
        <v>10409</v>
      </c>
      <c r="G6178" t="s">
        <v>10126</v>
      </c>
      <c r="H6178">
        <v>1719789517</v>
      </c>
      <c r="I6178" t="s">
        <v>131</v>
      </c>
      <c r="J6178" t="s">
        <v>7238</v>
      </c>
      <c r="K6178" t="s">
        <v>152</v>
      </c>
      <c r="L6178" t="s">
        <v>2485</v>
      </c>
      <c r="M6178" t="s">
        <v>2485</v>
      </c>
      <c r="N6178" t="s">
        <v>18499</v>
      </c>
      <c r="P6178" s="31" t="str">
        <f t="shared" si="291"/>
        <v>Bishow Suk Homoeo Hall (Dr.Fotik Mondol)</v>
      </c>
    </row>
    <row r="6179" spans="1:16" hidden="1">
      <c r="A6179" t="str">
        <f t="shared" si="289"/>
        <v>15-576</v>
      </c>
      <c r="B6179">
        <f t="shared" si="290"/>
        <v>15</v>
      </c>
      <c r="C6179">
        <v>576</v>
      </c>
      <c r="D6179" t="s">
        <v>17166</v>
      </c>
      <c r="E6179" t="s">
        <v>2514</v>
      </c>
      <c r="F6179">
        <v>5029</v>
      </c>
      <c r="G6179" t="s">
        <v>460</v>
      </c>
      <c r="H6179">
        <v>1950594126</v>
      </c>
      <c r="I6179" t="s">
        <v>131</v>
      </c>
      <c r="J6179" t="s">
        <v>397</v>
      </c>
      <c r="K6179" t="s">
        <v>133</v>
      </c>
      <c r="L6179" t="s">
        <v>2515</v>
      </c>
      <c r="M6179" t="s">
        <v>2516</v>
      </c>
      <c r="N6179" t="s">
        <v>18500</v>
      </c>
      <c r="P6179" s="31" t="str">
        <f t="shared" si="291"/>
        <v>Bismillah Homoeo Hall (Dr. Rabiul)</v>
      </c>
    </row>
    <row r="6180" spans="1:16" hidden="1">
      <c r="A6180" t="str">
        <f t="shared" si="289"/>
        <v>16-576</v>
      </c>
      <c r="B6180">
        <f t="shared" si="290"/>
        <v>16</v>
      </c>
      <c r="C6180">
        <v>576</v>
      </c>
      <c r="D6180" t="s">
        <v>17166</v>
      </c>
      <c r="E6180" t="s">
        <v>2359</v>
      </c>
      <c r="F6180">
        <v>5033</v>
      </c>
      <c r="G6180" t="s">
        <v>460</v>
      </c>
      <c r="H6180">
        <v>1726193400</v>
      </c>
      <c r="I6180" t="s">
        <v>418</v>
      </c>
      <c r="J6180" t="s">
        <v>397</v>
      </c>
      <c r="K6180" t="s">
        <v>133</v>
      </c>
      <c r="L6180" t="s">
        <v>2515</v>
      </c>
      <c r="M6180" t="s">
        <v>2522</v>
      </c>
      <c r="P6180" s="31" t="str">
        <f t="shared" si="291"/>
        <v>Bismillah Homoeo Hall (Dr. Mohiuddin)</v>
      </c>
    </row>
    <row r="6181" spans="1:16" hidden="1">
      <c r="A6181" t="str">
        <f t="shared" si="289"/>
        <v>17-576</v>
      </c>
      <c r="B6181">
        <f t="shared" si="290"/>
        <v>17</v>
      </c>
      <c r="C6181">
        <v>576</v>
      </c>
      <c r="D6181" t="s">
        <v>17166</v>
      </c>
      <c r="E6181" t="s">
        <v>2465</v>
      </c>
      <c r="F6181">
        <v>5002</v>
      </c>
      <c r="G6181" t="s">
        <v>447</v>
      </c>
      <c r="H6181">
        <v>1757328700</v>
      </c>
      <c r="I6181" t="s">
        <v>131</v>
      </c>
      <c r="J6181" t="s">
        <v>132</v>
      </c>
      <c r="K6181" t="s">
        <v>133</v>
      </c>
      <c r="L6181" t="s">
        <v>2455</v>
      </c>
      <c r="M6181" t="s">
        <v>2466</v>
      </c>
      <c r="P6181" s="31" t="str">
        <f t="shared" si="291"/>
        <v>Biswas Homoeo Hall (Dr. Pronoy)</v>
      </c>
    </row>
    <row r="6182" spans="1:16" hidden="1">
      <c r="A6182" t="str">
        <f t="shared" si="289"/>
        <v>18-576</v>
      </c>
      <c r="B6182">
        <f t="shared" si="290"/>
        <v>18</v>
      </c>
      <c r="C6182">
        <v>576</v>
      </c>
      <c r="D6182" t="s">
        <v>17166</v>
      </c>
      <c r="E6182" t="s">
        <v>10282</v>
      </c>
      <c r="F6182">
        <v>10516</v>
      </c>
      <c r="G6182" t="s">
        <v>447</v>
      </c>
      <c r="H6182">
        <v>1726140554</v>
      </c>
      <c r="I6182" t="s">
        <v>131</v>
      </c>
      <c r="J6182" t="s">
        <v>2596</v>
      </c>
      <c r="K6182" t="s">
        <v>152</v>
      </c>
      <c r="L6182" t="s">
        <v>2515</v>
      </c>
      <c r="M6182" t="s">
        <v>2515</v>
      </c>
      <c r="P6182" s="31" t="str">
        <f t="shared" si="291"/>
        <v>Biswas Homoeo Hall (Dr.Bibekanandro Biswas)</v>
      </c>
    </row>
    <row r="6183" spans="1:16" hidden="1">
      <c r="A6183" t="str">
        <f t="shared" si="289"/>
        <v>19-576</v>
      </c>
      <c r="B6183">
        <f t="shared" si="290"/>
        <v>19</v>
      </c>
      <c r="C6183">
        <v>576</v>
      </c>
      <c r="D6183" t="s">
        <v>17166</v>
      </c>
      <c r="E6183" t="s">
        <v>2570</v>
      </c>
      <c r="F6183">
        <v>5067</v>
      </c>
      <c r="G6183" t="s">
        <v>447</v>
      </c>
      <c r="H6183">
        <v>1710929269</v>
      </c>
      <c r="I6183" t="s">
        <v>131</v>
      </c>
      <c r="J6183" t="s">
        <v>274</v>
      </c>
      <c r="K6183" t="s">
        <v>133</v>
      </c>
      <c r="L6183" t="s">
        <v>2557</v>
      </c>
      <c r="M6183" t="s">
        <v>2557</v>
      </c>
      <c r="P6183" s="31" t="str">
        <f t="shared" si="291"/>
        <v>Biswas Homoeo Hall (Dr. Jagodis)</v>
      </c>
    </row>
    <row r="6184" spans="1:16" hidden="1">
      <c r="A6184" t="str">
        <f t="shared" si="289"/>
        <v>20-576</v>
      </c>
      <c r="B6184">
        <f t="shared" si="290"/>
        <v>20</v>
      </c>
      <c r="C6184">
        <v>576</v>
      </c>
      <c r="D6184" t="s">
        <v>17166</v>
      </c>
      <c r="E6184" t="s">
        <v>2576</v>
      </c>
      <c r="F6184">
        <v>5070</v>
      </c>
      <c r="G6184" t="s">
        <v>2577</v>
      </c>
      <c r="H6184">
        <v>1717762441</v>
      </c>
      <c r="I6184" t="s">
        <v>131</v>
      </c>
      <c r="J6184" t="s">
        <v>274</v>
      </c>
      <c r="K6184" t="s">
        <v>138</v>
      </c>
      <c r="L6184" t="s">
        <v>2557</v>
      </c>
      <c r="M6184" t="s">
        <v>2575</v>
      </c>
      <c r="P6184" s="31" t="str">
        <f t="shared" si="291"/>
        <v>Bizoy Homoeo Hall (Dr. Ashok Ray)</v>
      </c>
    </row>
    <row r="6185" spans="1:16" hidden="1">
      <c r="A6185" t="str">
        <f t="shared" si="289"/>
        <v>21-576</v>
      </c>
      <c r="B6185">
        <f t="shared" si="290"/>
        <v>21</v>
      </c>
      <c r="C6185">
        <v>576</v>
      </c>
      <c r="D6185" t="s">
        <v>17166</v>
      </c>
      <c r="E6185" t="s">
        <v>2481</v>
      </c>
      <c r="F6185">
        <v>5010</v>
      </c>
      <c r="G6185" t="s">
        <v>2482</v>
      </c>
      <c r="H6185">
        <v>1918538317</v>
      </c>
      <c r="I6185" t="s">
        <v>131</v>
      </c>
      <c r="J6185" t="s">
        <v>132</v>
      </c>
      <c r="K6185" t="s">
        <v>133</v>
      </c>
      <c r="L6185" t="s">
        <v>2466</v>
      </c>
      <c r="M6185" t="s">
        <v>2483</v>
      </c>
      <c r="P6185" s="31" t="str">
        <f t="shared" si="291"/>
        <v>Bt Homeo Hall (Dr. Ebadul Haque)</v>
      </c>
    </row>
    <row r="6186" spans="1:16" hidden="1">
      <c r="A6186" t="str">
        <f t="shared" si="289"/>
        <v>22-576</v>
      </c>
      <c r="B6186">
        <f t="shared" si="290"/>
        <v>22</v>
      </c>
      <c r="C6186">
        <v>576</v>
      </c>
      <c r="D6186" t="s">
        <v>17166</v>
      </c>
      <c r="E6186" t="s">
        <v>2538</v>
      </c>
      <c r="F6186">
        <v>5042</v>
      </c>
      <c r="G6186" t="s">
        <v>2539</v>
      </c>
      <c r="H6186">
        <v>1980934210</v>
      </c>
      <c r="I6186" t="s">
        <v>131</v>
      </c>
      <c r="J6186" t="s">
        <v>397</v>
      </c>
      <c r="K6186" t="s">
        <v>152</v>
      </c>
      <c r="L6186" t="s">
        <v>2515</v>
      </c>
      <c r="M6186" t="s">
        <v>2516</v>
      </c>
      <c r="P6186" s="31" t="str">
        <f t="shared" si="291"/>
        <v>Chakrabati Homeo (Dr. Dilip)</v>
      </c>
    </row>
    <row r="6187" spans="1:16" hidden="1">
      <c r="A6187" t="str">
        <f t="shared" si="289"/>
        <v>23-576</v>
      </c>
      <c r="B6187">
        <f t="shared" si="290"/>
        <v>23</v>
      </c>
      <c r="C6187">
        <v>576</v>
      </c>
      <c r="D6187" t="s">
        <v>17166</v>
      </c>
      <c r="E6187" t="s">
        <v>18513</v>
      </c>
      <c r="F6187">
        <v>15738</v>
      </c>
      <c r="G6187" t="s">
        <v>18514</v>
      </c>
      <c r="H6187">
        <v>1710155951</v>
      </c>
      <c r="I6187" t="s">
        <v>131</v>
      </c>
      <c r="J6187" t="s">
        <v>230</v>
      </c>
      <c r="K6187" t="s">
        <v>152</v>
      </c>
      <c r="M6187" t="s">
        <v>19180</v>
      </c>
      <c r="P6187" s="31" t="str">
        <f t="shared" si="291"/>
        <v>Chinmoy Homeo Holl (Dr.Nirmal Bala)</v>
      </c>
    </row>
    <row r="6188" spans="1:16" hidden="1">
      <c r="A6188" t="str">
        <f t="shared" si="289"/>
        <v>24-576</v>
      </c>
      <c r="B6188">
        <f t="shared" si="290"/>
        <v>24</v>
      </c>
      <c r="C6188">
        <v>576</v>
      </c>
      <c r="D6188" t="s">
        <v>17166</v>
      </c>
      <c r="E6188" t="s">
        <v>17704</v>
      </c>
      <c r="F6188">
        <v>15365</v>
      </c>
      <c r="G6188" t="s">
        <v>17705</v>
      </c>
      <c r="H6188">
        <v>1732221147</v>
      </c>
      <c r="I6188" t="s">
        <v>131</v>
      </c>
      <c r="J6188" t="s">
        <v>306</v>
      </c>
      <c r="K6188" t="s">
        <v>152</v>
      </c>
      <c r="M6188" t="s">
        <v>17700</v>
      </c>
      <c r="P6188" s="31" t="str">
        <f t="shared" si="291"/>
        <v>Debanro Homoeo (Sudarson Sarkar)</v>
      </c>
    </row>
    <row r="6189" spans="1:16" hidden="1">
      <c r="A6189" t="str">
        <f t="shared" si="289"/>
        <v>25-576</v>
      </c>
      <c r="B6189">
        <f t="shared" si="290"/>
        <v>25</v>
      </c>
      <c r="C6189">
        <v>576</v>
      </c>
      <c r="D6189" t="s">
        <v>17166</v>
      </c>
      <c r="E6189" t="s">
        <v>2544</v>
      </c>
      <c r="F6189">
        <v>5046</v>
      </c>
      <c r="G6189" t="s">
        <v>2545</v>
      </c>
      <c r="H6189">
        <v>1746627494</v>
      </c>
      <c r="I6189" t="s">
        <v>2546</v>
      </c>
      <c r="J6189" t="s">
        <v>230</v>
      </c>
      <c r="K6189" t="s">
        <v>133</v>
      </c>
      <c r="L6189" t="s">
        <v>2543</v>
      </c>
      <c r="M6189" t="s">
        <v>1099</v>
      </c>
      <c r="P6189" s="31" t="str">
        <f t="shared" si="291"/>
        <v>Debendro Homoeo Hall (Dr. Dudoanno)</v>
      </c>
    </row>
    <row r="6190" spans="1:16" hidden="1">
      <c r="A6190" t="str">
        <f t="shared" si="289"/>
        <v>26-576</v>
      </c>
      <c r="B6190">
        <f t="shared" si="290"/>
        <v>26</v>
      </c>
      <c r="C6190">
        <v>576</v>
      </c>
      <c r="D6190" t="s">
        <v>17166</v>
      </c>
      <c r="E6190" t="s">
        <v>2555</v>
      </c>
      <c r="F6190">
        <v>5060</v>
      </c>
      <c r="G6190" t="s">
        <v>2556</v>
      </c>
      <c r="H6190">
        <v>1725658101</v>
      </c>
      <c r="I6190" t="s">
        <v>131</v>
      </c>
      <c r="J6190" t="s">
        <v>274</v>
      </c>
      <c r="K6190" t="s">
        <v>133</v>
      </c>
      <c r="L6190" t="s">
        <v>2557</v>
      </c>
      <c r="M6190" t="s">
        <v>2558</v>
      </c>
      <c r="P6190" s="31" t="str">
        <f t="shared" si="291"/>
        <v>Dipto Homoeo Hall (Dr. Sebnath)</v>
      </c>
    </row>
    <row r="6191" spans="1:16" hidden="1">
      <c r="A6191" t="str">
        <f t="shared" si="289"/>
        <v>27-576</v>
      </c>
      <c r="B6191">
        <f t="shared" si="290"/>
        <v>27</v>
      </c>
      <c r="C6191">
        <v>576</v>
      </c>
      <c r="D6191" t="s">
        <v>17166</v>
      </c>
      <c r="E6191" t="s">
        <v>18615</v>
      </c>
      <c r="F6191">
        <v>15786</v>
      </c>
      <c r="G6191" t="s">
        <v>18616</v>
      </c>
      <c r="H6191">
        <v>1776286868</v>
      </c>
      <c r="I6191" t="s">
        <v>131</v>
      </c>
      <c r="J6191" t="s">
        <v>17037</v>
      </c>
      <c r="K6191" t="s">
        <v>152</v>
      </c>
      <c r="M6191" t="s">
        <v>2466</v>
      </c>
      <c r="P6191" s="31" t="str">
        <f t="shared" si="291"/>
        <v>Doride Homeo Holl (Dr. Hushen )</v>
      </c>
    </row>
    <row r="6192" spans="1:16" hidden="1">
      <c r="A6192" t="str">
        <f t="shared" si="289"/>
        <v>28-576</v>
      </c>
      <c r="B6192">
        <f t="shared" si="290"/>
        <v>28</v>
      </c>
      <c r="C6192">
        <v>576</v>
      </c>
      <c r="D6192" t="s">
        <v>17166</v>
      </c>
      <c r="E6192" t="s">
        <v>2460</v>
      </c>
      <c r="F6192">
        <v>5000</v>
      </c>
      <c r="G6192" t="s">
        <v>2461</v>
      </c>
      <c r="H6192" t="s">
        <v>2454</v>
      </c>
      <c r="I6192" t="s">
        <v>131</v>
      </c>
      <c r="J6192" t="s">
        <v>132</v>
      </c>
      <c r="K6192" t="s">
        <v>133</v>
      </c>
      <c r="L6192" t="s">
        <v>2455</v>
      </c>
      <c r="M6192" t="s">
        <v>2455</v>
      </c>
      <c r="P6192" s="31" t="str">
        <f t="shared" si="291"/>
        <v>Fahamida Homeo (Dr. Delwar)</v>
      </c>
    </row>
    <row r="6193" spans="1:16" hidden="1">
      <c r="A6193" t="str">
        <f t="shared" si="289"/>
        <v>29-576</v>
      </c>
      <c r="B6193">
        <f t="shared" si="290"/>
        <v>29</v>
      </c>
      <c r="C6193">
        <v>576</v>
      </c>
      <c r="D6193" t="s">
        <v>17166</v>
      </c>
      <c r="E6193" t="s">
        <v>2473</v>
      </c>
      <c r="F6193">
        <v>5006</v>
      </c>
      <c r="G6193" t="s">
        <v>2474</v>
      </c>
      <c r="H6193">
        <v>1720056642</v>
      </c>
      <c r="I6193" t="s">
        <v>131</v>
      </c>
      <c r="J6193" t="s">
        <v>132</v>
      </c>
      <c r="K6193" t="s">
        <v>133</v>
      </c>
      <c r="L6193" t="s">
        <v>2466</v>
      </c>
      <c r="M6193" t="s">
        <v>2469</v>
      </c>
      <c r="P6193" s="31" t="str">
        <f t="shared" si="291"/>
        <v>Guru Shakti Homeo (D. Gouri Rani)</v>
      </c>
    </row>
    <row r="6194" spans="1:16" hidden="1">
      <c r="A6194" t="str">
        <f t="shared" si="289"/>
        <v>30-576</v>
      </c>
      <c r="B6194">
        <f t="shared" si="290"/>
        <v>30</v>
      </c>
      <c r="C6194">
        <v>576</v>
      </c>
      <c r="D6194" t="s">
        <v>17166</v>
      </c>
      <c r="E6194" t="s">
        <v>2462</v>
      </c>
      <c r="F6194">
        <v>5001</v>
      </c>
      <c r="G6194" t="s">
        <v>2463</v>
      </c>
      <c r="H6194">
        <v>1718125575</v>
      </c>
      <c r="I6194" t="s">
        <v>131</v>
      </c>
      <c r="J6194" t="s">
        <v>132</v>
      </c>
      <c r="K6194" t="s">
        <v>152</v>
      </c>
      <c r="L6194" t="s">
        <v>2455</v>
      </c>
      <c r="M6194" t="s">
        <v>2464</v>
      </c>
      <c r="P6194" s="31" t="str">
        <f t="shared" si="291"/>
        <v>Hamlota Homoeo Hall (Dr. Monika)</v>
      </c>
    </row>
    <row r="6195" spans="1:16" hidden="1">
      <c r="A6195" t="str">
        <f t="shared" si="289"/>
        <v>31-576</v>
      </c>
      <c r="B6195">
        <f t="shared" si="290"/>
        <v>31</v>
      </c>
      <c r="C6195">
        <v>576</v>
      </c>
      <c r="D6195" t="s">
        <v>17166</v>
      </c>
      <c r="E6195" t="s">
        <v>2529</v>
      </c>
      <c r="F6195">
        <v>5036</v>
      </c>
      <c r="G6195" t="s">
        <v>2530</v>
      </c>
      <c r="H6195">
        <v>1914408540</v>
      </c>
      <c r="I6195" t="s">
        <v>381</v>
      </c>
      <c r="J6195" t="s">
        <v>397</v>
      </c>
      <c r="K6195" t="s">
        <v>133</v>
      </c>
      <c r="L6195" t="s">
        <v>2515</v>
      </c>
      <c r="M6195" t="s">
        <v>2531</v>
      </c>
      <c r="P6195" s="31" t="str">
        <f t="shared" si="291"/>
        <v>Haniman Homeo (Dr. Habibur)</v>
      </c>
    </row>
    <row r="6196" spans="1:16" hidden="1">
      <c r="A6196" t="str">
        <f t="shared" si="289"/>
        <v>32-576</v>
      </c>
      <c r="B6196">
        <f t="shared" si="290"/>
        <v>32</v>
      </c>
      <c r="C6196">
        <v>576</v>
      </c>
      <c r="D6196" t="s">
        <v>17166</v>
      </c>
      <c r="E6196" t="s">
        <v>9882</v>
      </c>
      <c r="F6196">
        <v>10254</v>
      </c>
      <c r="G6196" t="s">
        <v>9883</v>
      </c>
      <c r="H6196">
        <v>1728569575</v>
      </c>
      <c r="I6196" t="s">
        <v>131</v>
      </c>
      <c r="K6196" t="s">
        <v>133</v>
      </c>
      <c r="L6196" t="s">
        <v>2485</v>
      </c>
      <c r="M6196" t="s">
        <v>9884</v>
      </c>
      <c r="P6196" s="31" t="str">
        <f t="shared" si="291"/>
        <v>Hapaj &amp; Brothers (Dr.Mohiuddin)</v>
      </c>
    </row>
    <row r="6197" spans="1:16" hidden="1">
      <c r="A6197" t="str">
        <f t="shared" si="289"/>
        <v>33-576</v>
      </c>
      <c r="B6197">
        <f t="shared" si="290"/>
        <v>33</v>
      </c>
      <c r="C6197">
        <v>576</v>
      </c>
      <c r="D6197" t="s">
        <v>17166</v>
      </c>
      <c r="E6197" t="s">
        <v>2567</v>
      </c>
      <c r="F6197">
        <v>5065</v>
      </c>
      <c r="G6197" t="s">
        <v>476</v>
      </c>
      <c r="H6197">
        <v>1907961444</v>
      </c>
      <c r="I6197" t="s">
        <v>131</v>
      </c>
      <c r="J6197" t="s">
        <v>274</v>
      </c>
      <c r="K6197" t="s">
        <v>133</v>
      </c>
      <c r="L6197" t="s">
        <v>2557</v>
      </c>
      <c r="M6197" t="s">
        <v>2557</v>
      </c>
      <c r="P6197" s="31" t="str">
        <f t="shared" si="291"/>
        <v>Hasan Homoeo Hall (Dr. Nur A Zanna)</v>
      </c>
    </row>
    <row r="6198" spans="1:16" hidden="1">
      <c r="A6198" t="str">
        <f t="shared" si="289"/>
        <v>34-576</v>
      </c>
      <c r="B6198">
        <f t="shared" si="290"/>
        <v>34</v>
      </c>
      <c r="C6198">
        <v>576</v>
      </c>
      <c r="D6198" t="s">
        <v>17166</v>
      </c>
      <c r="E6198" t="s">
        <v>2458</v>
      </c>
      <c r="F6198">
        <v>4999</v>
      </c>
      <c r="G6198" t="s">
        <v>2459</v>
      </c>
      <c r="H6198" t="s">
        <v>2454</v>
      </c>
      <c r="I6198" t="s">
        <v>131</v>
      </c>
      <c r="J6198" t="s">
        <v>132</v>
      </c>
      <c r="K6198" t="s">
        <v>133</v>
      </c>
      <c r="L6198" t="s">
        <v>2455</v>
      </c>
      <c r="M6198" t="s">
        <v>2455</v>
      </c>
      <c r="P6198" s="31" t="str">
        <f t="shared" si="291"/>
        <v>Hasib Homeo (Dr. Hasib)</v>
      </c>
    </row>
    <row r="6199" spans="1:16" hidden="1">
      <c r="A6199" t="str">
        <f t="shared" si="289"/>
        <v>35-576</v>
      </c>
      <c r="B6199">
        <f t="shared" si="290"/>
        <v>35</v>
      </c>
      <c r="C6199">
        <v>576</v>
      </c>
      <c r="D6199" t="s">
        <v>17166</v>
      </c>
      <c r="E6199" t="s">
        <v>2478</v>
      </c>
      <c r="F6199">
        <v>5008</v>
      </c>
      <c r="G6199" t="s">
        <v>2479</v>
      </c>
      <c r="H6199">
        <v>1727808835</v>
      </c>
      <c r="I6199" t="s">
        <v>131</v>
      </c>
      <c r="J6199" t="s">
        <v>132</v>
      </c>
      <c r="K6199" t="s">
        <v>133</v>
      </c>
      <c r="L6199" t="s">
        <v>2466</v>
      </c>
      <c r="M6199" t="s">
        <v>2469</v>
      </c>
      <c r="P6199" s="31" t="str">
        <f t="shared" si="291"/>
        <v>Hazi Mohsin Homeo (Dr. Monjurul Islam)</v>
      </c>
    </row>
    <row r="6200" spans="1:16" hidden="1">
      <c r="A6200" t="str">
        <f t="shared" si="289"/>
        <v>36-576</v>
      </c>
      <c r="B6200">
        <f t="shared" si="290"/>
        <v>36</v>
      </c>
      <c r="C6200">
        <v>576</v>
      </c>
      <c r="D6200" t="s">
        <v>17166</v>
      </c>
      <c r="E6200" t="s">
        <v>2549</v>
      </c>
      <c r="F6200">
        <v>5050</v>
      </c>
      <c r="G6200" t="s">
        <v>2550</v>
      </c>
      <c r="H6200">
        <v>1731358302</v>
      </c>
      <c r="I6200" t="s">
        <v>131</v>
      </c>
      <c r="J6200" t="s">
        <v>230</v>
      </c>
      <c r="K6200" t="s">
        <v>152</v>
      </c>
      <c r="L6200" t="s">
        <v>2466</v>
      </c>
      <c r="P6200" s="31" t="str">
        <f t="shared" si="291"/>
        <v>Homeo Chikitssalay (Dr. G. N. Posa)</v>
      </c>
    </row>
    <row r="6201" spans="1:16" hidden="1">
      <c r="A6201" t="str">
        <f t="shared" si="289"/>
        <v>37-576</v>
      </c>
      <c r="B6201">
        <f t="shared" si="290"/>
        <v>37</v>
      </c>
      <c r="C6201">
        <v>576</v>
      </c>
      <c r="D6201" t="s">
        <v>17166</v>
      </c>
      <c r="E6201" t="s">
        <v>2487</v>
      </c>
      <c r="F6201">
        <v>5014</v>
      </c>
      <c r="G6201" t="s">
        <v>2488</v>
      </c>
      <c r="H6201">
        <v>1720579453</v>
      </c>
      <c r="I6201" t="s">
        <v>418</v>
      </c>
      <c r="J6201" t="s">
        <v>172</v>
      </c>
      <c r="K6201" t="s">
        <v>133</v>
      </c>
      <c r="L6201" t="s">
        <v>2485</v>
      </c>
      <c r="M6201" t="s">
        <v>2489</v>
      </c>
      <c r="P6201" s="31" t="str">
        <f t="shared" si="291"/>
        <v>Homeo Ghar (Dr. Malek Talukder)</v>
      </c>
    </row>
    <row r="6202" spans="1:16" hidden="1">
      <c r="A6202" t="str">
        <f t="shared" si="289"/>
        <v>38-576</v>
      </c>
      <c r="B6202">
        <f t="shared" si="290"/>
        <v>38</v>
      </c>
      <c r="C6202">
        <v>576</v>
      </c>
      <c r="D6202" t="s">
        <v>17166</v>
      </c>
      <c r="E6202" t="s">
        <v>2592</v>
      </c>
      <c r="F6202">
        <v>5084</v>
      </c>
      <c r="G6202" t="s">
        <v>2593</v>
      </c>
      <c r="H6202">
        <v>1731358302</v>
      </c>
      <c r="I6202" t="s">
        <v>131</v>
      </c>
      <c r="J6202" t="s">
        <v>306</v>
      </c>
      <c r="K6202" t="s">
        <v>133</v>
      </c>
      <c r="L6202" t="s">
        <v>1359</v>
      </c>
      <c r="M6202" t="s">
        <v>2591</v>
      </c>
      <c r="P6202" s="31" t="str">
        <f t="shared" si="291"/>
        <v>Homio Chikitsalay (Dr. J. N. Poddar)</v>
      </c>
    </row>
    <row r="6203" spans="1:16" hidden="1">
      <c r="A6203" t="str">
        <f t="shared" si="289"/>
        <v>39-576</v>
      </c>
      <c r="B6203">
        <f t="shared" si="290"/>
        <v>39</v>
      </c>
      <c r="C6203">
        <v>576</v>
      </c>
      <c r="D6203" t="s">
        <v>17166</v>
      </c>
      <c r="E6203" t="s">
        <v>10127</v>
      </c>
      <c r="F6203">
        <v>10410</v>
      </c>
      <c r="G6203" t="s">
        <v>10128</v>
      </c>
      <c r="H6203">
        <v>1712273468</v>
      </c>
      <c r="I6203" t="s">
        <v>131</v>
      </c>
      <c r="J6203" t="s">
        <v>7238</v>
      </c>
      <c r="K6203" t="s">
        <v>133</v>
      </c>
      <c r="L6203" t="s">
        <v>2466</v>
      </c>
      <c r="M6203" t="s">
        <v>10124</v>
      </c>
      <c r="P6203" s="31" t="str">
        <f t="shared" si="291"/>
        <v>Homoeo Gor (Dr.Motalab)</v>
      </c>
    </row>
    <row r="6204" spans="1:16" hidden="1">
      <c r="A6204" t="str">
        <f t="shared" si="289"/>
        <v>40-576</v>
      </c>
      <c r="B6204">
        <f t="shared" si="290"/>
        <v>40</v>
      </c>
      <c r="C6204">
        <v>576</v>
      </c>
      <c r="D6204" t="s">
        <v>17166</v>
      </c>
      <c r="E6204" t="s">
        <v>548</v>
      </c>
      <c r="F6204">
        <v>5028</v>
      </c>
      <c r="G6204" t="s">
        <v>2513</v>
      </c>
      <c r="H6204">
        <v>1758528559</v>
      </c>
      <c r="I6204" t="s">
        <v>131</v>
      </c>
      <c r="J6204" t="s">
        <v>172</v>
      </c>
      <c r="K6204" t="s">
        <v>133</v>
      </c>
      <c r="L6204" t="s">
        <v>2485</v>
      </c>
      <c r="M6204" t="s">
        <v>2492</v>
      </c>
      <c r="P6204" s="31" t="str">
        <f t="shared" si="291"/>
        <v>Ibrahim Homeo Hall (Dr. Ibrahim)</v>
      </c>
    </row>
    <row r="6205" spans="1:16" hidden="1">
      <c r="A6205" t="str">
        <f t="shared" si="289"/>
        <v>41-576</v>
      </c>
      <c r="B6205">
        <f t="shared" si="290"/>
        <v>41</v>
      </c>
      <c r="C6205">
        <v>576</v>
      </c>
      <c r="D6205" t="s">
        <v>17166</v>
      </c>
      <c r="E6205" t="s">
        <v>2589</v>
      </c>
      <c r="F6205">
        <v>5081</v>
      </c>
      <c r="G6205" t="s">
        <v>2590</v>
      </c>
      <c r="H6205">
        <v>1721852481</v>
      </c>
      <c r="I6205" t="s">
        <v>131</v>
      </c>
      <c r="J6205" t="s">
        <v>306</v>
      </c>
      <c r="K6205" t="s">
        <v>133</v>
      </c>
      <c r="L6205" t="s">
        <v>1359</v>
      </c>
      <c r="M6205" t="s">
        <v>2591</v>
      </c>
      <c r="N6205" t="s">
        <v>17599</v>
      </c>
      <c r="O6205" t="s">
        <v>17600</v>
      </c>
      <c r="P6205" s="31" t="str">
        <f t="shared" si="291"/>
        <v>Islam Homeo (Dr. Rofik)</v>
      </c>
    </row>
    <row r="6206" spans="1:16" hidden="1">
      <c r="A6206" t="str">
        <f t="shared" si="289"/>
        <v>42-576</v>
      </c>
      <c r="B6206">
        <f t="shared" si="290"/>
        <v>42</v>
      </c>
      <c r="C6206">
        <v>576</v>
      </c>
      <c r="D6206" t="s">
        <v>17166</v>
      </c>
      <c r="E6206" t="s">
        <v>2506</v>
      </c>
      <c r="F6206">
        <v>5024</v>
      </c>
      <c r="G6206" t="s">
        <v>2507</v>
      </c>
      <c r="H6206">
        <v>1948848994</v>
      </c>
      <c r="I6206" t="s">
        <v>131</v>
      </c>
      <c r="J6206" t="s">
        <v>172</v>
      </c>
      <c r="K6206" t="s">
        <v>133</v>
      </c>
      <c r="L6206" t="s">
        <v>2485</v>
      </c>
      <c r="M6206" t="s">
        <v>2508</v>
      </c>
      <c r="P6206" s="31" t="str">
        <f t="shared" si="291"/>
        <v>Janani Homeo Mission (Dr. Sayeed)</v>
      </c>
    </row>
    <row r="6207" spans="1:16" hidden="1">
      <c r="A6207" t="str">
        <f t="shared" si="289"/>
        <v>43-576</v>
      </c>
      <c r="B6207">
        <f t="shared" si="290"/>
        <v>43</v>
      </c>
      <c r="C6207">
        <v>576</v>
      </c>
      <c r="D6207" t="s">
        <v>17166</v>
      </c>
      <c r="E6207" t="s">
        <v>18617</v>
      </c>
      <c r="F6207">
        <v>15788</v>
      </c>
      <c r="G6207" t="s">
        <v>18618</v>
      </c>
      <c r="H6207">
        <v>1321566308</v>
      </c>
      <c r="I6207" t="s">
        <v>131</v>
      </c>
      <c r="J6207" t="s">
        <v>397</v>
      </c>
      <c r="K6207" t="s">
        <v>152</v>
      </c>
      <c r="M6207" t="s">
        <v>2466</v>
      </c>
      <c r="P6207" s="31" t="str">
        <f t="shared" si="291"/>
        <v>Jasim Homeo Holl (Dr. Sarmin Bajom)</v>
      </c>
    </row>
    <row r="6208" spans="1:16" hidden="1">
      <c r="A6208" t="str">
        <f t="shared" si="289"/>
        <v>44-576</v>
      </c>
      <c r="B6208">
        <f t="shared" si="290"/>
        <v>44</v>
      </c>
      <c r="C6208">
        <v>576</v>
      </c>
      <c r="D6208" t="s">
        <v>17166</v>
      </c>
      <c r="E6208" t="s">
        <v>2493</v>
      </c>
      <c r="F6208">
        <v>5016</v>
      </c>
      <c r="G6208" t="s">
        <v>2494</v>
      </c>
      <c r="H6208">
        <v>1747819511</v>
      </c>
      <c r="I6208" t="s">
        <v>131</v>
      </c>
      <c r="J6208" t="s">
        <v>172</v>
      </c>
      <c r="K6208" t="s">
        <v>133</v>
      </c>
      <c r="L6208" t="s">
        <v>2485</v>
      </c>
      <c r="M6208" t="s">
        <v>2492</v>
      </c>
      <c r="P6208" s="31" t="str">
        <f t="shared" si="291"/>
        <v>Jayonti Homeo Hall (Dr. Ratna Dey)</v>
      </c>
    </row>
    <row r="6209" spans="1:16" hidden="1">
      <c r="A6209" t="str">
        <f t="shared" si="289"/>
        <v>45-576</v>
      </c>
      <c r="B6209">
        <f t="shared" si="290"/>
        <v>45</v>
      </c>
      <c r="C6209">
        <v>576</v>
      </c>
      <c r="D6209" t="s">
        <v>17166</v>
      </c>
      <c r="E6209" t="s">
        <v>2499</v>
      </c>
      <c r="F6209">
        <v>5020</v>
      </c>
      <c r="G6209" t="s">
        <v>2500</v>
      </c>
      <c r="H6209">
        <v>1712722530</v>
      </c>
      <c r="I6209" t="s">
        <v>131</v>
      </c>
      <c r="J6209" t="s">
        <v>172</v>
      </c>
      <c r="K6209" t="s">
        <v>133</v>
      </c>
      <c r="L6209" t="s">
        <v>2485</v>
      </c>
      <c r="M6209" t="s">
        <v>2486</v>
      </c>
      <c r="P6209" s="31" t="str">
        <f t="shared" si="291"/>
        <v>Jenial Unani (Dr. Jahangir)</v>
      </c>
    </row>
    <row r="6210" spans="1:16" hidden="1">
      <c r="A6210" t="str">
        <f t="shared" ref="A6210:A6273" si="292">B6210&amp;"-"&amp;C6210</f>
        <v>46-576</v>
      </c>
      <c r="B6210">
        <f t="shared" ref="B6210:B6273" si="293">IF(C6210=C6209,B6209+1,1)</f>
        <v>46</v>
      </c>
      <c r="C6210">
        <v>576</v>
      </c>
      <c r="D6210" t="s">
        <v>17166</v>
      </c>
      <c r="E6210" t="s">
        <v>18515</v>
      </c>
      <c r="F6210">
        <v>15737</v>
      </c>
      <c r="G6210" t="s">
        <v>18516</v>
      </c>
      <c r="H6210">
        <v>1626152620</v>
      </c>
      <c r="I6210" t="s">
        <v>131</v>
      </c>
      <c r="J6210" t="s">
        <v>132</v>
      </c>
      <c r="K6210" t="s">
        <v>152</v>
      </c>
      <c r="M6210" t="s">
        <v>19181</v>
      </c>
      <c r="P6210" s="31" t="str">
        <f t="shared" ref="P6210:P6273" si="294">PROPER(G6210&amp;" ("&amp;E6210&amp;")")</f>
        <v>Jono Seba Homeo Holl (Dr. Soriful Islum)</v>
      </c>
    </row>
    <row r="6211" spans="1:16" hidden="1">
      <c r="A6211" t="str">
        <f t="shared" si="292"/>
        <v>47-576</v>
      </c>
      <c r="B6211">
        <f t="shared" si="293"/>
        <v>47</v>
      </c>
      <c r="C6211">
        <v>576</v>
      </c>
      <c r="D6211" t="s">
        <v>17166</v>
      </c>
      <c r="E6211" t="s">
        <v>2542</v>
      </c>
      <c r="F6211">
        <v>5045</v>
      </c>
      <c r="G6211" t="s">
        <v>2068</v>
      </c>
      <c r="H6211">
        <v>1711231925</v>
      </c>
      <c r="I6211" t="s">
        <v>131</v>
      </c>
      <c r="J6211" t="s">
        <v>230</v>
      </c>
      <c r="K6211" t="s">
        <v>138</v>
      </c>
      <c r="L6211" t="s">
        <v>2543</v>
      </c>
      <c r="M6211" t="s">
        <v>1099</v>
      </c>
      <c r="P6211" s="31" t="str">
        <f t="shared" si="294"/>
        <v>Jonoseba Homoeo Hall (Dr. Mohabbot)</v>
      </c>
    </row>
    <row r="6212" spans="1:16" hidden="1">
      <c r="A6212" t="str">
        <f t="shared" si="292"/>
        <v>48-576</v>
      </c>
      <c r="B6212">
        <f t="shared" si="293"/>
        <v>48</v>
      </c>
      <c r="C6212">
        <v>576</v>
      </c>
      <c r="D6212" t="s">
        <v>17166</v>
      </c>
      <c r="E6212" t="s">
        <v>17711</v>
      </c>
      <c r="F6212">
        <v>15368</v>
      </c>
      <c r="G6212" t="s">
        <v>17712</v>
      </c>
      <c r="H6212">
        <v>1869216500</v>
      </c>
      <c r="I6212" t="s">
        <v>131</v>
      </c>
      <c r="J6212" t="s">
        <v>306</v>
      </c>
      <c r="K6212" t="s">
        <v>152</v>
      </c>
      <c r="M6212" t="s">
        <v>17713</v>
      </c>
      <c r="P6212" s="31" t="str">
        <f t="shared" si="294"/>
        <v>Joti Homoeo (Bithika Kitto Nia)</v>
      </c>
    </row>
    <row r="6213" spans="1:16" hidden="1">
      <c r="A6213" t="str">
        <f t="shared" si="292"/>
        <v>49-576</v>
      </c>
      <c r="B6213">
        <f t="shared" si="293"/>
        <v>49</v>
      </c>
      <c r="C6213">
        <v>576</v>
      </c>
      <c r="D6213" t="s">
        <v>17166</v>
      </c>
      <c r="E6213" t="s">
        <v>10122</v>
      </c>
      <c r="F6213">
        <v>10408</v>
      </c>
      <c r="G6213" t="s">
        <v>10123</v>
      </c>
      <c r="H6213">
        <v>1713592853</v>
      </c>
      <c r="I6213" t="s">
        <v>131</v>
      </c>
      <c r="J6213" t="s">
        <v>10110</v>
      </c>
      <c r="K6213" t="s">
        <v>133</v>
      </c>
      <c r="L6213" t="s">
        <v>2466</v>
      </c>
      <c r="M6213" t="s">
        <v>10124</v>
      </c>
      <c r="P6213" s="31" t="str">
        <f t="shared" si="294"/>
        <v>Juboraj Homoeo Hall (Dr.Sahjahan)</v>
      </c>
    </row>
    <row r="6214" spans="1:16" hidden="1">
      <c r="A6214" t="str">
        <f t="shared" si="292"/>
        <v>50-576</v>
      </c>
      <c r="B6214">
        <f t="shared" si="293"/>
        <v>50</v>
      </c>
      <c r="C6214">
        <v>576</v>
      </c>
      <c r="D6214" t="s">
        <v>17166</v>
      </c>
      <c r="E6214" t="s">
        <v>18619</v>
      </c>
      <c r="F6214">
        <v>15785</v>
      </c>
      <c r="G6214" t="s">
        <v>18620</v>
      </c>
      <c r="H6214">
        <v>1734873410</v>
      </c>
      <c r="I6214" t="s">
        <v>131</v>
      </c>
      <c r="J6214" t="s">
        <v>274</v>
      </c>
      <c r="K6214" t="s">
        <v>152</v>
      </c>
      <c r="M6214" t="s">
        <v>18612</v>
      </c>
      <c r="N6214" t="s">
        <v>52</v>
      </c>
      <c r="O6214" t="s">
        <v>18063</v>
      </c>
      <c r="P6214" s="31" t="str">
        <f t="shared" si="294"/>
        <v>Kausher Ali Homeo Holl (Kausher Ali )</v>
      </c>
    </row>
    <row r="6215" spans="1:16" hidden="1">
      <c r="A6215" t="str">
        <f t="shared" si="292"/>
        <v>51-576</v>
      </c>
      <c r="B6215">
        <f t="shared" si="293"/>
        <v>51</v>
      </c>
      <c r="C6215">
        <v>576</v>
      </c>
      <c r="D6215" t="s">
        <v>17166</v>
      </c>
      <c r="E6215" t="s">
        <v>2580</v>
      </c>
      <c r="F6215">
        <v>5072</v>
      </c>
      <c r="G6215" t="s">
        <v>2581</v>
      </c>
      <c r="H6215">
        <v>1789742399</v>
      </c>
      <c r="I6215" t="s">
        <v>131</v>
      </c>
      <c r="J6215" t="s">
        <v>274</v>
      </c>
      <c r="K6215" t="s">
        <v>133</v>
      </c>
      <c r="L6215" t="s">
        <v>2557</v>
      </c>
      <c r="M6215" t="s">
        <v>2582</v>
      </c>
      <c r="P6215" s="31" t="str">
        <f t="shared" si="294"/>
        <v>Licky Homeo Hall (Dr. Jagodis )</v>
      </c>
    </row>
    <row r="6216" spans="1:16" hidden="1">
      <c r="A6216" t="str">
        <f t="shared" si="292"/>
        <v>52-576</v>
      </c>
      <c r="B6216">
        <f t="shared" si="293"/>
        <v>52</v>
      </c>
      <c r="C6216">
        <v>576</v>
      </c>
      <c r="D6216" t="s">
        <v>17166</v>
      </c>
      <c r="E6216" t="s">
        <v>17714</v>
      </c>
      <c r="F6216">
        <v>15369</v>
      </c>
      <c r="G6216" t="s">
        <v>17715</v>
      </c>
      <c r="H6216">
        <v>1740858127</v>
      </c>
      <c r="I6216" t="s">
        <v>131</v>
      </c>
      <c r="J6216" t="s">
        <v>397</v>
      </c>
      <c r="K6216" t="s">
        <v>152</v>
      </c>
      <c r="M6216" t="s">
        <v>17716</v>
      </c>
      <c r="P6216" s="31" t="str">
        <f t="shared" si="294"/>
        <v>Ma Lakhi Homoeo (Songita Malakr)</v>
      </c>
    </row>
    <row r="6217" spans="1:16" hidden="1">
      <c r="A6217" t="str">
        <f t="shared" si="292"/>
        <v>53-576</v>
      </c>
      <c r="B6217">
        <f t="shared" si="293"/>
        <v>53</v>
      </c>
      <c r="C6217">
        <v>576</v>
      </c>
      <c r="D6217" t="s">
        <v>17166</v>
      </c>
      <c r="E6217" t="s">
        <v>2540</v>
      </c>
      <c r="F6217">
        <v>5043</v>
      </c>
      <c r="G6217" t="s">
        <v>2541</v>
      </c>
      <c r="H6217">
        <v>1739872584</v>
      </c>
      <c r="I6217" t="s">
        <v>131</v>
      </c>
      <c r="J6217" t="s">
        <v>397</v>
      </c>
      <c r="K6217" t="s">
        <v>133</v>
      </c>
      <c r="L6217" t="s">
        <v>2515</v>
      </c>
      <c r="M6217" t="s">
        <v>1755</v>
      </c>
      <c r="N6217" t="s">
        <v>17563</v>
      </c>
      <c r="P6217" s="31" t="str">
        <f t="shared" si="294"/>
        <v>Ma Mabosha Home (Dr. Bikash)</v>
      </c>
    </row>
    <row r="6218" spans="1:16" hidden="1">
      <c r="A6218" t="str">
        <f t="shared" si="292"/>
        <v>54-576</v>
      </c>
      <c r="B6218">
        <f t="shared" si="293"/>
        <v>54</v>
      </c>
      <c r="C6218">
        <v>576</v>
      </c>
      <c r="D6218" t="s">
        <v>17166</v>
      </c>
      <c r="E6218" t="s">
        <v>2586</v>
      </c>
      <c r="F6218">
        <v>5077</v>
      </c>
      <c r="G6218" t="s">
        <v>2587</v>
      </c>
      <c r="H6218">
        <v>1712197826</v>
      </c>
      <c r="I6218" t="s">
        <v>131</v>
      </c>
      <c r="J6218" t="s">
        <v>306</v>
      </c>
      <c r="K6218" t="s">
        <v>133</v>
      </c>
      <c r="L6218" t="s">
        <v>1359</v>
      </c>
      <c r="M6218" t="s">
        <v>1099</v>
      </c>
      <c r="P6218" s="31" t="str">
        <f t="shared" si="294"/>
        <v>Maa Kali Homoeo Hall (Dr. Sojol Mazumder)</v>
      </c>
    </row>
    <row r="6219" spans="1:16" hidden="1">
      <c r="A6219" t="str">
        <f t="shared" si="292"/>
        <v>55-576</v>
      </c>
      <c r="B6219">
        <f t="shared" si="293"/>
        <v>55</v>
      </c>
      <c r="C6219">
        <v>576</v>
      </c>
      <c r="D6219" t="s">
        <v>17166</v>
      </c>
      <c r="E6219" t="s">
        <v>2504</v>
      </c>
      <c r="F6219">
        <v>5022</v>
      </c>
      <c r="G6219" t="s">
        <v>2505</v>
      </c>
      <c r="H6219">
        <v>1734736201</v>
      </c>
      <c r="I6219" t="s">
        <v>131</v>
      </c>
      <c r="J6219" t="s">
        <v>172</v>
      </c>
      <c r="K6219" t="s">
        <v>133</v>
      </c>
      <c r="L6219" t="s">
        <v>2485</v>
      </c>
      <c r="M6219" t="s">
        <v>2503</v>
      </c>
      <c r="P6219" s="31" t="str">
        <f t="shared" si="294"/>
        <v>Mangol Sikder (Dr. Sachin Roy)</v>
      </c>
    </row>
    <row r="6220" spans="1:16" hidden="1">
      <c r="A6220" t="str">
        <f t="shared" si="292"/>
        <v>56-576</v>
      </c>
      <c r="B6220">
        <f t="shared" si="293"/>
        <v>56</v>
      </c>
      <c r="C6220">
        <v>576</v>
      </c>
      <c r="D6220" t="s">
        <v>17166</v>
      </c>
      <c r="E6220" t="s">
        <v>10069</v>
      </c>
      <c r="F6220">
        <v>10387</v>
      </c>
      <c r="G6220" t="s">
        <v>10070</v>
      </c>
      <c r="H6220">
        <v>1752978508</v>
      </c>
      <c r="I6220" t="s">
        <v>131</v>
      </c>
      <c r="K6220" t="s">
        <v>133</v>
      </c>
      <c r="L6220" t="s">
        <v>2515</v>
      </c>
      <c r="M6220" t="s">
        <v>10071</v>
      </c>
      <c r="P6220" s="31" t="str">
        <f t="shared" si="294"/>
        <v>Manis Homoeo Hall (Dr.Milon Kanti Ray)</v>
      </c>
    </row>
    <row r="6221" spans="1:16" hidden="1">
      <c r="A6221" t="str">
        <f t="shared" si="292"/>
        <v>57-576</v>
      </c>
      <c r="B6221">
        <f t="shared" si="293"/>
        <v>57</v>
      </c>
      <c r="C6221">
        <v>576</v>
      </c>
      <c r="D6221" t="s">
        <v>17166</v>
      </c>
      <c r="E6221" t="s">
        <v>2467</v>
      </c>
      <c r="F6221">
        <v>5003</v>
      </c>
      <c r="G6221" t="s">
        <v>2468</v>
      </c>
      <c r="H6221">
        <v>1730926726</v>
      </c>
      <c r="I6221" t="s">
        <v>131</v>
      </c>
      <c r="J6221" t="s">
        <v>132</v>
      </c>
      <c r="K6221" t="s">
        <v>133</v>
      </c>
      <c r="L6221" t="s">
        <v>2466</v>
      </c>
      <c r="M6221" t="s">
        <v>2469</v>
      </c>
      <c r="P6221" s="31" t="str">
        <f t="shared" si="294"/>
        <v>Mawlana Hossain (Dr. Manzurul)</v>
      </c>
    </row>
    <row r="6222" spans="1:16" hidden="1">
      <c r="A6222" t="str">
        <f t="shared" si="292"/>
        <v>58-576</v>
      </c>
      <c r="B6222">
        <f t="shared" si="293"/>
        <v>58</v>
      </c>
      <c r="C6222">
        <v>576</v>
      </c>
      <c r="D6222" t="s">
        <v>17166</v>
      </c>
      <c r="E6222" t="s">
        <v>2571</v>
      </c>
      <c r="F6222">
        <v>5068</v>
      </c>
      <c r="G6222" t="s">
        <v>2572</v>
      </c>
      <c r="H6222">
        <v>1733290798</v>
      </c>
      <c r="I6222" t="s">
        <v>131</v>
      </c>
      <c r="J6222" t="s">
        <v>274</v>
      </c>
      <c r="K6222" t="s">
        <v>133</v>
      </c>
      <c r="L6222" t="s">
        <v>2557</v>
      </c>
      <c r="M6222" t="s">
        <v>2557</v>
      </c>
      <c r="P6222" s="31" t="str">
        <f t="shared" si="294"/>
        <v>Media Gor (Dr. Zahid )</v>
      </c>
    </row>
    <row r="6223" spans="1:16" hidden="1">
      <c r="A6223" t="str">
        <f t="shared" si="292"/>
        <v>59-576</v>
      </c>
      <c r="B6223">
        <f t="shared" si="293"/>
        <v>59</v>
      </c>
      <c r="C6223">
        <v>576</v>
      </c>
      <c r="D6223" t="s">
        <v>17166</v>
      </c>
      <c r="E6223" t="s">
        <v>2578</v>
      </c>
      <c r="F6223">
        <v>5071</v>
      </c>
      <c r="G6223" t="s">
        <v>2579</v>
      </c>
      <c r="H6223">
        <v>1963931037</v>
      </c>
      <c r="I6223" t="s">
        <v>131</v>
      </c>
      <c r="J6223" t="s">
        <v>274</v>
      </c>
      <c r="K6223" t="s">
        <v>133</v>
      </c>
      <c r="L6223" t="s">
        <v>2557</v>
      </c>
      <c r="M6223" t="s">
        <v>2557</v>
      </c>
      <c r="P6223" s="31" t="str">
        <f t="shared" si="294"/>
        <v>Mehadi Homoeo Hall (Dr. Mahadi Hossain)</v>
      </c>
    </row>
    <row r="6224" spans="1:16" hidden="1">
      <c r="A6224" t="str">
        <f t="shared" si="292"/>
        <v>60-576</v>
      </c>
      <c r="B6224">
        <f t="shared" si="293"/>
        <v>60</v>
      </c>
      <c r="C6224">
        <v>576</v>
      </c>
      <c r="D6224" t="s">
        <v>17166</v>
      </c>
      <c r="E6224" t="s">
        <v>10120</v>
      </c>
      <c r="F6224">
        <v>10407</v>
      </c>
      <c r="G6224" t="s">
        <v>356</v>
      </c>
      <c r="H6224">
        <v>1766747262</v>
      </c>
      <c r="I6224" t="s">
        <v>131</v>
      </c>
      <c r="J6224" t="s">
        <v>2596</v>
      </c>
      <c r="K6224" t="s">
        <v>133</v>
      </c>
      <c r="L6224" t="s">
        <v>2466</v>
      </c>
      <c r="M6224" t="s">
        <v>10121</v>
      </c>
      <c r="P6224" s="31" t="str">
        <f t="shared" si="294"/>
        <v>Modern Homoeo Hall (Dr.Debashis Saha)</v>
      </c>
    </row>
    <row r="6225" spans="1:16" hidden="1">
      <c r="A6225" t="str">
        <f t="shared" si="292"/>
        <v>61-576</v>
      </c>
      <c r="B6225">
        <f t="shared" si="293"/>
        <v>61</v>
      </c>
      <c r="C6225">
        <v>576</v>
      </c>
      <c r="D6225" t="s">
        <v>17166</v>
      </c>
      <c r="E6225" t="s">
        <v>2553</v>
      </c>
      <c r="F6225">
        <v>5058</v>
      </c>
      <c r="G6225" t="s">
        <v>2554</v>
      </c>
      <c r="H6225">
        <v>1719270123</v>
      </c>
      <c r="I6225" t="s">
        <v>131</v>
      </c>
      <c r="J6225" t="s">
        <v>230</v>
      </c>
      <c r="K6225" t="s">
        <v>133</v>
      </c>
      <c r="L6225" t="s">
        <v>2466</v>
      </c>
      <c r="P6225" s="31" t="str">
        <f t="shared" si="294"/>
        <v>Moha Ananda Homeo (Dr. J. N. Sarkar)</v>
      </c>
    </row>
    <row r="6226" spans="1:16" hidden="1">
      <c r="A6226" t="str">
        <f t="shared" si="292"/>
        <v>62-576</v>
      </c>
      <c r="B6226">
        <f t="shared" si="293"/>
        <v>62</v>
      </c>
      <c r="C6226">
        <v>576</v>
      </c>
      <c r="D6226" t="s">
        <v>17166</v>
      </c>
      <c r="E6226" t="s">
        <v>17708</v>
      </c>
      <c r="F6226">
        <v>15367</v>
      </c>
      <c r="G6226" t="s">
        <v>17709</v>
      </c>
      <c r="H6226">
        <v>1728938315</v>
      </c>
      <c r="I6226" t="s">
        <v>131</v>
      </c>
      <c r="M6226" t="s">
        <v>17710</v>
      </c>
      <c r="P6226" s="31" t="str">
        <f t="shared" si="294"/>
        <v>Moly Homoeo (Monoj)</v>
      </c>
    </row>
    <row r="6227" spans="1:16" hidden="1">
      <c r="A6227" t="str">
        <f t="shared" si="292"/>
        <v>63-576</v>
      </c>
      <c r="B6227">
        <f t="shared" si="293"/>
        <v>63</v>
      </c>
      <c r="C6227">
        <v>576</v>
      </c>
      <c r="D6227" t="s">
        <v>17166</v>
      </c>
      <c r="E6227" t="s">
        <v>17701</v>
      </c>
      <c r="F6227">
        <v>15364</v>
      </c>
      <c r="G6227" t="s">
        <v>17702</v>
      </c>
      <c r="H6227">
        <v>1713533904</v>
      </c>
      <c r="I6227" t="s">
        <v>131</v>
      </c>
      <c r="J6227" t="s">
        <v>230</v>
      </c>
      <c r="K6227" t="s">
        <v>152</v>
      </c>
      <c r="M6227" t="s">
        <v>17703</v>
      </c>
      <c r="P6227" s="31" t="str">
        <f t="shared" si="294"/>
        <v>Monosa Homoeo (Paimol Kanti Bala)</v>
      </c>
    </row>
    <row r="6228" spans="1:16" hidden="1">
      <c r="A6228" t="str">
        <f t="shared" si="292"/>
        <v>64-576</v>
      </c>
      <c r="B6228">
        <f t="shared" si="293"/>
        <v>64</v>
      </c>
      <c r="C6228">
        <v>576</v>
      </c>
      <c r="D6228" t="s">
        <v>17166</v>
      </c>
      <c r="E6228" t="s">
        <v>2573</v>
      </c>
      <c r="F6228">
        <v>5069</v>
      </c>
      <c r="G6228" t="s">
        <v>2574</v>
      </c>
      <c r="H6228">
        <v>1719518787</v>
      </c>
      <c r="I6228" t="s">
        <v>131</v>
      </c>
      <c r="J6228" t="s">
        <v>274</v>
      </c>
      <c r="K6228" t="s">
        <v>133</v>
      </c>
      <c r="L6228" t="s">
        <v>2557</v>
      </c>
      <c r="M6228" t="s">
        <v>2575</v>
      </c>
      <c r="P6228" s="31" t="str">
        <f t="shared" si="294"/>
        <v>Moxdan Homeo (Dr. Sujol)</v>
      </c>
    </row>
    <row r="6229" spans="1:16" hidden="1">
      <c r="A6229" t="str">
        <f t="shared" si="292"/>
        <v>65-576</v>
      </c>
      <c r="B6229">
        <f t="shared" si="293"/>
        <v>65</v>
      </c>
      <c r="C6229">
        <v>576</v>
      </c>
      <c r="D6229" t="s">
        <v>17166</v>
      </c>
      <c r="E6229" t="s">
        <v>11284</v>
      </c>
      <c r="F6229">
        <v>11179</v>
      </c>
      <c r="G6229" t="s">
        <v>17668</v>
      </c>
      <c r="H6229">
        <v>1934448033</v>
      </c>
      <c r="I6229">
        <v>0</v>
      </c>
      <c r="J6229">
        <v>0</v>
      </c>
      <c r="K6229" t="s">
        <v>138</v>
      </c>
      <c r="L6229" t="s">
        <v>2466</v>
      </c>
      <c r="M6229" t="s">
        <v>2466</v>
      </c>
      <c r="P6229" s="31" t="str">
        <f t="shared" si="294"/>
        <v>Mpo-Sujan Biswas-Gopalgonj (Self Stock)</v>
      </c>
    </row>
    <row r="6230" spans="1:16" hidden="1">
      <c r="A6230" t="str">
        <f t="shared" si="292"/>
        <v>66-576</v>
      </c>
      <c r="B6230">
        <f t="shared" si="293"/>
        <v>66</v>
      </c>
      <c r="C6230">
        <v>576</v>
      </c>
      <c r="D6230" t="s">
        <v>17166</v>
      </c>
      <c r="E6230" t="s">
        <v>2359</v>
      </c>
      <c r="F6230">
        <v>5073</v>
      </c>
      <c r="G6230" t="s">
        <v>2583</v>
      </c>
      <c r="H6230">
        <v>1716422460</v>
      </c>
      <c r="I6230" t="s">
        <v>131</v>
      </c>
      <c r="J6230" t="s">
        <v>274</v>
      </c>
      <c r="K6230" t="s">
        <v>133</v>
      </c>
      <c r="L6230" t="s">
        <v>2557</v>
      </c>
      <c r="M6230" t="s">
        <v>2557</v>
      </c>
      <c r="P6230" s="31" t="str">
        <f t="shared" si="294"/>
        <v>Mukti Homeo (Dr. Mohiuddin)</v>
      </c>
    </row>
    <row r="6231" spans="1:16" hidden="1">
      <c r="A6231" t="str">
        <f t="shared" si="292"/>
        <v>67-576</v>
      </c>
      <c r="B6231">
        <f t="shared" si="293"/>
        <v>67</v>
      </c>
      <c r="C6231">
        <v>576</v>
      </c>
      <c r="D6231" t="s">
        <v>17166</v>
      </c>
      <c r="E6231" t="s">
        <v>2534</v>
      </c>
      <c r="F6231">
        <v>5038</v>
      </c>
      <c r="G6231" t="s">
        <v>2476</v>
      </c>
      <c r="H6231">
        <v>1714353300</v>
      </c>
      <c r="I6231" t="s">
        <v>131</v>
      </c>
      <c r="J6231" t="s">
        <v>397</v>
      </c>
      <c r="K6231" t="s">
        <v>152</v>
      </c>
      <c r="L6231" t="s">
        <v>2515</v>
      </c>
      <c r="M6231" t="s">
        <v>2515</v>
      </c>
      <c r="N6231" t="s">
        <v>5203</v>
      </c>
      <c r="P6231" s="31" t="str">
        <f t="shared" si="294"/>
        <v>New Life Homoeo Hall (Dr. Komal Malakar)</v>
      </c>
    </row>
    <row r="6232" spans="1:16" hidden="1">
      <c r="A6232" t="str">
        <f t="shared" si="292"/>
        <v>68-576</v>
      </c>
      <c r="B6232">
        <f t="shared" si="293"/>
        <v>68</v>
      </c>
      <c r="C6232">
        <v>576</v>
      </c>
      <c r="D6232" t="s">
        <v>17166</v>
      </c>
      <c r="E6232" t="s">
        <v>2475</v>
      </c>
      <c r="F6232">
        <v>5007</v>
      </c>
      <c r="G6232" t="s">
        <v>2476</v>
      </c>
      <c r="H6232">
        <v>1710882660</v>
      </c>
      <c r="I6232" t="s">
        <v>131</v>
      </c>
      <c r="J6232" t="s">
        <v>132</v>
      </c>
      <c r="K6232" t="s">
        <v>133</v>
      </c>
      <c r="L6232" t="s">
        <v>2466</v>
      </c>
      <c r="M6232" t="s">
        <v>2477</v>
      </c>
      <c r="P6232" s="31" t="str">
        <f t="shared" si="294"/>
        <v>New Life Homoeo Hall (Dr. Mintu Mazumder)</v>
      </c>
    </row>
    <row r="6233" spans="1:16" hidden="1">
      <c r="A6233" t="str">
        <f t="shared" si="292"/>
        <v>69-576</v>
      </c>
      <c r="B6233">
        <f t="shared" si="293"/>
        <v>69</v>
      </c>
      <c r="C6233">
        <v>576</v>
      </c>
      <c r="D6233" t="s">
        <v>17166</v>
      </c>
      <c r="E6233" t="s">
        <v>2523</v>
      </c>
      <c r="F6233">
        <v>5034</v>
      </c>
      <c r="G6233" t="s">
        <v>2524</v>
      </c>
      <c r="H6233">
        <v>1844532884</v>
      </c>
      <c r="I6233" t="s">
        <v>2525</v>
      </c>
      <c r="J6233" t="s">
        <v>397</v>
      </c>
      <c r="K6233" t="s">
        <v>133</v>
      </c>
      <c r="L6233" t="s">
        <v>2515</v>
      </c>
      <c r="M6233" t="s">
        <v>2526</v>
      </c>
      <c r="P6233" s="31" t="str">
        <f t="shared" si="294"/>
        <v>New Maa Kali Homoeo Hall (Dr. Sojol)</v>
      </c>
    </row>
    <row r="6234" spans="1:16" hidden="1">
      <c r="A6234" t="str">
        <f t="shared" si="292"/>
        <v>70-576</v>
      </c>
      <c r="B6234">
        <f t="shared" si="293"/>
        <v>70</v>
      </c>
      <c r="C6234">
        <v>576</v>
      </c>
      <c r="D6234" t="s">
        <v>17166</v>
      </c>
      <c r="E6234" t="s">
        <v>17698</v>
      </c>
      <c r="F6234">
        <v>15363</v>
      </c>
      <c r="G6234" t="s">
        <v>17699</v>
      </c>
      <c r="H6234">
        <v>1917054474</v>
      </c>
      <c r="I6234" t="s">
        <v>131</v>
      </c>
      <c r="J6234" t="s">
        <v>230</v>
      </c>
      <c r="K6234" t="s">
        <v>152</v>
      </c>
      <c r="M6234" t="s">
        <v>17700</v>
      </c>
      <c r="N6234" t="s">
        <v>18073</v>
      </c>
      <c r="P6234" s="31" t="str">
        <f t="shared" si="294"/>
        <v>Nime Homoeo (Anup Biswas)</v>
      </c>
    </row>
    <row r="6235" spans="1:16" hidden="1">
      <c r="A6235" t="str">
        <f t="shared" si="292"/>
        <v>71-576</v>
      </c>
      <c r="B6235">
        <f t="shared" si="293"/>
        <v>71</v>
      </c>
      <c r="C6235">
        <v>576</v>
      </c>
      <c r="D6235" t="s">
        <v>17166</v>
      </c>
      <c r="E6235" t="s">
        <v>18094</v>
      </c>
      <c r="F6235">
        <v>15704</v>
      </c>
      <c r="G6235" t="s">
        <v>18095</v>
      </c>
      <c r="H6235">
        <v>1795154908</v>
      </c>
      <c r="I6235" t="s">
        <v>131</v>
      </c>
      <c r="J6235" t="s">
        <v>397</v>
      </c>
      <c r="K6235" t="s">
        <v>152</v>
      </c>
      <c r="M6235" t="s">
        <v>19182</v>
      </c>
      <c r="P6235" s="31" t="str">
        <f t="shared" si="294"/>
        <v>Niramoy Homeo Holl (Dr.Abdul Kader)</v>
      </c>
    </row>
    <row r="6236" spans="1:16" hidden="1">
      <c r="A6236" t="str">
        <f t="shared" si="292"/>
        <v>72-576</v>
      </c>
      <c r="B6236">
        <f t="shared" si="293"/>
        <v>72</v>
      </c>
      <c r="C6236">
        <v>576</v>
      </c>
      <c r="D6236" t="s">
        <v>17166</v>
      </c>
      <c r="E6236" t="s">
        <v>18094</v>
      </c>
      <c r="F6236">
        <v>15723</v>
      </c>
      <c r="G6236" t="s">
        <v>18095</v>
      </c>
      <c r="H6236">
        <v>1795154908</v>
      </c>
      <c r="I6236" t="s">
        <v>131</v>
      </c>
      <c r="J6236" t="s">
        <v>397</v>
      </c>
      <c r="K6236" t="s">
        <v>152</v>
      </c>
      <c r="M6236" t="s">
        <v>19182</v>
      </c>
      <c r="P6236" s="31" t="str">
        <f t="shared" si="294"/>
        <v>Niramoy Homeo Holl (Dr.Abdul Kader)</v>
      </c>
    </row>
    <row r="6237" spans="1:16" hidden="1">
      <c r="A6237" t="str">
        <f t="shared" si="292"/>
        <v>73-576</v>
      </c>
      <c r="B6237">
        <f t="shared" si="293"/>
        <v>73</v>
      </c>
      <c r="C6237">
        <v>576</v>
      </c>
      <c r="D6237" t="s">
        <v>17166</v>
      </c>
      <c r="E6237" t="s">
        <v>2588</v>
      </c>
      <c r="F6237">
        <v>5078</v>
      </c>
      <c r="G6237" t="s">
        <v>144</v>
      </c>
      <c r="H6237">
        <v>1719014433</v>
      </c>
      <c r="I6237" t="s">
        <v>131</v>
      </c>
      <c r="J6237" t="s">
        <v>306</v>
      </c>
      <c r="K6237" t="s">
        <v>133</v>
      </c>
      <c r="L6237" t="s">
        <v>1359</v>
      </c>
      <c r="M6237" t="s">
        <v>1099</v>
      </c>
      <c r="P6237" s="31" t="str">
        <f t="shared" si="294"/>
        <v>Niramoy Homoeo Hall (Dr. Obaidul Islam)</v>
      </c>
    </row>
    <row r="6238" spans="1:16" hidden="1">
      <c r="A6238" t="str">
        <f t="shared" si="292"/>
        <v>74-576</v>
      </c>
      <c r="B6238">
        <f t="shared" si="293"/>
        <v>74</v>
      </c>
      <c r="C6238">
        <v>576</v>
      </c>
      <c r="D6238" t="s">
        <v>17166</v>
      </c>
      <c r="E6238" t="s">
        <v>2495</v>
      </c>
      <c r="F6238">
        <v>5017</v>
      </c>
      <c r="G6238" t="s">
        <v>2496</v>
      </c>
      <c r="H6238">
        <v>1835158131</v>
      </c>
      <c r="I6238" t="s">
        <v>418</v>
      </c>
      <c r="J6238" t="s">
        <v>172</v>
      </c>
      <c r="K6238" t="s">
        <v>133</v>
      </c>
      <c r="L6238" t="s">
        <v>2485</v>
      </c>
      <c r="M6238" t="s">
        <v>2492</v>
      </c>
      <c r="P6238" s="31" t="str">
        <f t="shared" si="294"/>
        <v>Nirob Homeo (Dr. Sampa Rani)</v>
      </c>
    </row>
    <row r="6239" spans="1:16" hidden="1">
      <c r="A6239" t="str">
        <f t="shared" si="292"/>
        <v>75-576</v>
      </c>
      <c r="B6239">
        <f t="shared" si="293"/>
        <v>75</v>
      </c>
      <c r="C6239">
        <v>576</v>
      </c>
      <c r="D6239" t="s">
        <v>17166</v>
      </c>
      <c r="E6239" t="s">
        <v>2559</v>
      </c>
      <c r="F6239">
        <v>5061</v>
      </c>
      <c r="G6239" t="s">
        <v>2560</v>
      </c>
      <c r="H6239">
        <v>1913405391</v>
      </c>
      <c r="I6239" t="s">
        <v>418</v>
      </c>
      <c r="J6239" t="s">
        <v>274</v>
      </c>
      <c r="K6239" t="s">
        <v>133</v>
      </c>
      <c r="L6239" t="s">
        <v>2557</v>
      </c>
      <c r="M6239" t="s">
        <v>2558</v>
      </c>
      <c r="P6239" s="31" t="str">
        <f t="shared" si="294"/>
        <v>Nobo Aroggo Homoeo Hall (Dr. Baki Billa)</v>
      </c>
    </row>
    <row r="6240" spans="1:16" hidden="1">
      <c r="A6240" t="str">
        <f t="shared" si="292"/>
        <v>76-576</v>
      </c>
      <c r="B6240">
        <f t="shared" si="293"/>
        <v>76</v>
      </c>
      <c r="C6240">
        <v>576</v>
      </c>
      <c r="D6240" t="s">
        <v>17166</v>
      </c>
      <c r="E6240" t="s">
        <v>18621</v>
      </c>
      <c r="F6240">
        <v>15809</v>
      </c>
      <c r="G6240" t="s">
        <v>18622</v>
      </c>
      <c r="H6240">
        <v>1717939704</v>
      </c>
      <c r="I6240" t="s">
        <v>131</v>
      </c>
      <c r="J6240" t="s">
        <v>306</v>
      </c>
      <c r="K6240" t="s">
        <v>152</v>
      </c>
      <c r="M6240" t="s">
        <v>2466</v>
      </c>
      <c r="P6240" s="31" t="str">
        <f t="shared" si="294"/>
        <v>Parants Homeo Holl (Dr. Prosanto Biswas)</v>
      </c>
    </row>
    <row r="6241" spans="1:16" hidden="1">
      <c r="A6241" t="str">
        <f t="shared" si="292"/>
        <v>77-576</v>
      </c>
      <c r="B6241">
        <f t="shared" si="293"/>
        <v>77</v>
      </c>
      <c r="C6241">
        <v>576</v>
      </c>
      <c r="D6241" t="s">
        <v>17166</v>
      </c>
      <c r="E6241" t="s">
        <v>18096</v>
      </c>
      <c r="F6241">
        <v>15724</v>
      </c>
      <c r="G6241" t="s">
        <v>18097</v>
      </c>
      <c r="H6241">
        <v>1747819511</v>
      </c>
      <c r="I6241" t="s">
        <v>131</v>
      </c>
      <c r="J6241" t="s">
        <v>17037</v>
      </c>
      <c r="K6241" t="s">
        <v>152</v>
      </c>
      <c r="M6241" t="s">
        <v>19183</v>
      </c>
      <c r="P6241" s="31" t="str">
        <f t="shared" si="294"/>
        <v>Printy Homeo Chialoy (Dr.Ratna Day)</v>
      </c>
    </row>
    <row r="6242" spans="1:16" hidden="1">
      <c r="A6242" t="str">
        <f t="shared" si="292"/>
        <v>78-576</v>
      </c>
      <c r="B6242">
        <f t="shared" si="293"/>
        <v>78</v>
      </c>
      <c r="C6242">
        <v>576</v>
      </c>
      <c r="D6242" t="s">
        <v>17166</v>
      </c>
      <c r="E6242" t="s">
        <v>17717</v>
      </c>
      <c r="F6242">
        <v>15370</v>
      </c>
      <c r="G6242" t="s">
        <v>17718</v>
      </c>
      <c r="H6242">
        <v>1799251919</v>
      </c>
      <c r="I6242" t="s">
        <v>131</v>
      </c>
      <c r="J6242" t="s">
        <v>306</v>
      </c>
      <c r="K6242" t="s">
        <v>152</v>
      </c>
      <c r="M6242" t="s">
        <v>17719</v>
      </c>
      <c r="P6242" s="31" t="str">
        <f t="shared" si="294"/>
        <v>Rabea Homoeo Holl (Jobaer Rohoman)</v>
      </c>
    </row>
    <row r="6243" spans="1:16" hidden="1">
      <c r="A6243" t="str">
        <f t="shared" si="292"/>
        <v>79-576</v>
      </c>
      <c r="B6243">
        <f t="shared" si="293"/>
        <v>79</v>
      </c>
      <c r="C6243">
        <v>576</v>
      </c>
      <c r="D6243" t="s">
        <v>17166</v>
      </c>
      <c r="E6243" t="s">
        <v>2565</v>
      </c>
      <c r="F6243">
        <v>5064</v>
      </c>
      <c r="G6243" t="s">
        <v>2566</v>
      </c>
      <c r="H6243">
        <v>1712271755</v>
      </c>
      <c r="I6243" t="s">
        <v>131</v>
      </c>
      <c r="J6243" t="s">
        <v>274</v>
      </c>
      <c r="K6243" t="s">
        <v>133</v>
      </c>
      <c r="L6243" t="s">
        <v>2557</v>
      </c>
      <c r="M6243" t="s">
        <v>2557</v>
      </c>
      <c r="P6243" s="31" t="str">
        <f t="shared" si="294"/>
        <v>Rahat Homeo (Dr. Hanif)</v>
      </c>
    </row>
    <row r="6244" spans="1:16" hidden="1">
      <c r="A6244" t="str">
        <f t="shared" si="292"/>
        <v>80-576</v>
      </c>
      <c r="B6244">
        <f t="shared" si="293"/>
        <v>80</v>
      </c>
      <c r="C6244">
        <v>576</v>
      </c>
      <c r="D6244" t="s">
        <v>17166</v>
      </c>
      <c r="E6244" t="s">
        <v>9885</v>
      </c>
      <c r="F6244">
        <v>10255</v>
      </c>
      <c r="G6244" t="s">
        <v>3516</v>
      </c>
      <c r="H6244">
        <v>1747332464</v>
      </c>
      <c r="I6244" t="s">
        <v>418</v>
      </c>
      <c r="K6244" t="s">
        <v>133</v>
      </c>
      <c r="L6244" t="s">
        <v>2557</v>
      </c>
      <c r="M6244" t="s">
        <v>9886</v>
      </c>
      <c r="P6244" s="31" t="str">
        <f t="shared" si="294"/>
        <v>Rog Mukti Homoeo Hall (Dr.Joly Bagem)</v>
      </c>
    </row>
    <row r="6245" spans="1:16" hidden="1">
      <c r="A6245" t="str">
        <f t="shared" si="292"/>
        <v>81-576</v>
      </c>
      <c r="B6245">
        <f t="shared" si="293"/>
        <v>81</v>
      </c>
      <c r="C6245">
        <v>576</v>
      </c>
      <c r="D6245" t="s">
        <v>17166</v>
      </c>
      <c r="E6245" t="s">
        <v>2490</v>
      </c>
      <c r="F6245">
        <v>5015</v>
      </c>
      <c r="G6245" t="s">
        <v>2491</v>
      </c>
      <c r="H6245">
        <v>1712449609</v>
      </c>
      <c r="I6245" t="s">
        <v>131</v>
      </c>
      <c r="J6245" t="s">
        <v>172</v>
      </c>
      <c r="K6245" t="s">
        <v>133</v>
      </c>
      <c r="L6245" t="s">
        <v>2485</v>
      </c>
      <c r="M6245" t="s">
        <v>2492</v>
      </c>
      <c r="P6245" s="31" t="str">
        <f t="shared" si="294"/>
        <v>Romecha Homoeo Hall (Dr. Lutfar Rahman)</v>
      </c>
    </row>
    <row r="6246" spans="1:16" hidden="1">
      <c r="A6246" t="str">
        <f t="shared" si="292"/>
        <v>82-576</v>
      </c>
      <c r="B6246">
        <f t="shared" si="293"/>
        <v>82</v>
      </c>
      <c r="C6246">
        <v>576</v>
      </c>
      <c r="D6246" t="s">
        <v>17166</v>
      </c>
      <c r="E6246" t="s">
        <v>2547</v>
      </c>
      <c r="F6246">
        <v>5049</v>
      </c>
      <c r="G6246" t="s">
        <v>2548</v>
      </c>
      <c r="H6246">
        <v>1912150058</v>
      </c>
      <c r="I6246" t="s">
        <v>131</v>
      </c>
      <c r="J6246" t="s">
        <v>230</v>
      </c>
      <c r="K6246" t="s">
        <v>133</v>
      </c>
      <c r="L6246" t="s">
        <v>2466</v>
      </c>
      <c r="P6246" s="31" t="str">
        <f t="shared" si="294"/>
        <v>S. N. Chikissa (Dr. Shah Alam)</v>
      </c>
    </row>
    <row r="6247" spans="1:16" hidden="1">
      <c r="A6247" t="str">
        <f t="shared" si="292"/>
        <v>83-576</v>
      </c>
      <c r="B6247">
        <f t="shared" si="293"/>
        <v>83</v>
      </c>
      <c r="C6247">
        <v>576</v>
      </c>
      <c r="D6247" t="s">
        <v>17166</v>
      </c>
      <c r="E6247" t="s">
        <v>2470</v>
      </c>
      <c r="F6247">
        <v>5004</v>
      </c>
      <c r="G6247" t="s">
        <v>2471</v>
      </c>
      <c r="H6247">
        <v>1912150058</v>
      </c>
      <c r="I6247" t="s">
        <v>131</v>
      </c>
      <c r="J6247" t="s">
        <v>132</v>
      </c>
      <c r="K6247" t="s">
        <v>133</v>
      </c>
      <c r="L6247" t="s">
        <v>2466</v>
      </c>
      <c r="M6247" t="s">
        <v>2472</v>
      </c>
      <c r="P6247" s="31" t="str">
        <f t="shared" si="294"/>
        <v>S. N. Homeo (Dr. Shahalom)</v>
      </c>
    </row>
    <row r="6248" spans="1:16" hidden="1">
      <c r="A6248" t="str">
        <f t="shared" si="292"/>
        <v>84-576</v>
      </c>
      <c r="B6248">
        <f t="shared" si="293"/>
        <v>84</v>
      </c>
      <c r="C6248">
        <v>576</v>
      </c>
      <c r="D6248" t="s">
        <v>17166</v>
      </c>
      <c r="E6248" t="s">
        <v>2563</v>
      </c>
      <c r="F6248">
        <v>5063</v>
      </c>
      <c r="G6248" t="s">
        <v>2564</v>
      </c>
      <c r="H6248">
        <v>0</v>
      </c>
      <c r="I6248" t="s">
        <v>131</v>
      </c>
      <c r="J6248" t="s">
        <v>274</v>
      </c>
      <c r="K6248" t="s">
        <v>152</v>
      </c>
      <c r="L6248" t="s">
        <v>2557</v>
      </c>
      <c r="M6248" t="s">
        <v>2558</v>
      </c>
      <c r="P6248" s="31" t="str">
        <f t="shared" si="294"/>
        <v>Sakib Homeo (Dr. Ikram Hossain)</v>
      </c>
    </row>
    <row r="6249" spans="1:16" hidden="1">
      <c r="A6249" t="str">
        <f t="shared" si="292"/>
        <v>85-576</v>
      </c>
      <c r="B6249">
        <f t="shared" si="293"/>
        <v>85</v>
      </c>
      <c r="C6249">
        <v>576</v>
      </c>
      <c r="D6249" t="s">
        <v>17166</v>
      </c>
      <c r="E6249" t="s">
        <v>17706</v>
      </c>
      <c r="F6249">
        <v>15366</v>
      </c>
      <c r="G6249" t="s">
        <v>17707</v>
      </c>
      <c r="H6249">
        <v>1720467731</v>
      </c>
      <c r="I6249" t="s">
        <v>131</v>
      </c>
      <c r="K6249" t="s">
        <v>152</v>
      </c>
      <c r="M6249" t="s">
        <v>17700</v>
      </c>
      <c r="P6249" s="31" t="str">
        <f t="shared" si="294"/>
        <v>Sama Homoeo (Sikha Bala)</v>
      </c>
    </row>
    <row r="6250" spans="1:16" hidden="1">
      <c r="A6250" t="str">
        <f t="shared" si="292"/>
        <v>86-576</v>
      </c>
      <c r="B6250">
        <f t="shared" si="293"/>
        <v>86</v>
      </c>
      <c r="C6250">
        <v>576</v>
      </c>
      <c r="D6250" t="s">
        <v>17166</v>
      </c>
      <c r="E6250" t="s">
        <v>2497</v>
      </c>
      <c r="F6250">
        <v>5018</v>
      </c>
      <c r="G6250" t="s">
        <v>2498</v>
      </c>
      <c r="H6250">
        <v>1733156476</v>
      </c>
      <c r="I6250" t="s">
        <v>131</v>
      </c>
      <c r="J6250" t="s">
        <v>172</v>
      </c>
      <c r="K6250" t="s">
        <v>133</v>
      </c>
      <c r="L6250" t="s">
        <v>2485</v>
      </c>
      <c r="M6250" t="s">
        <v>2486</v>
      </c>
      <c r="P6250" s="31" t="str">
        <f t="shared" si="294"/>
        <v>Sanjoy Homeo (Dr. Dijen)</v>
      </c>
    </row>
    <row r="6251" spans="1:16" hidden="1">
      <c r="A6251" t="str">
        <f t="shared" si="292"/>
        <v>87-576</v>
      </c>
      <c r="B6251">
        <f t="shared" si="293"/>
        <v>87</v>
      </c>
      <c r="C6251">
        <v>576</v>
      </c>
      <c r="D6251" t="s">
        <v>17166</v>
      </c>
      <c r="E6251" t="s">
        <v>17658</v>
      </c>
      <c r="F6251">
        <v>5048</v>
      </c>
      <c r="G6251" t="s">
        <v>368</v>
      </c>
      <c r="H6251">
        <v>1716715583</v>
      </c>
      <c r="I6251" t="s">
        <v>131</v>
      </c>
      <c r="J6251" t="s">
        <v>230</v>
      </c>
      <c r="K6251" t="s">
        <v>133</v>
      </c>
      <c r="L6251" t="s">
        <v>17659</v>
      </c>
      <c r="M6251" t="s">
        <v>1099</v>
      </c>
      <c r="P6251" s="31" t="str">
        <f t="shared" si="294"/>
        <v>Santo Homoeo Hall (Dr. Pronoy Biswas)</v>
      </c>
    </row>
    <row r="6252" spans="1:16" hidden="1">
      <c r="A6252" t="str">
        <f t="shared" si="292"/>
        <v>88-576</v>
      </c>
      <c r="B6252">
        <f t="shared" si="293"/>
        <v>88</v>
      </c>
      <c r="C6252">
        <v>576</v>
      </c>
      <c r="D6252" t="s">
        <v>17166</v>
      </c>
      <c r="E6252" t="s">
        <v>2584</v>
      </c>
      <c r="F6252">
        <v>5075</v>
      </c>
      <c r="G6252" t="s">
        <v>2585</v>
      </c>
      <c r="H6252">
        <v>1793482013</v>
      </c>
      <c r="I6252" t="s">
        <v>131</v>
      </c>
      <c r="J6252" t="s">
        <v>274</v>
      </c>
      <c r="K6252" t="s">
        <v>138</v>
      </c>
      <c r="L6252" t="s">
        <v>2557</v>
      </c>
      <c r="M6252" t="s">
        <v>2557</v>
      </c>
      <c r="P6252" s="31" t="str">
        <f t="shared" si="294"/>
        <v>Sidhewari Homeo (Dr. Palash)</v>
      </c>
    </row>
    <row r="6253" spans="1:16" hidden="1">
      <c r="A6253" t="str">
        <f t="shared" si="292"/>
        <v>89-576</v>
      </c>
      <c r="B6253">
        <f t="shared" si="293"/>
        <v>89</v>
      </c>
      <c r="C6253">
        <v>576</v>
      </c>
      <c r="D6253" t="s">
        <v>17166</v>
      </c>
      <c r="E6253" t="s">
        <v>18623</v>
      </c>
      <c r="F6253">
        <v>15789</v>
      </c>
      <c r="G6253" t="s">
        <v>18624</v>
      </c>
      <c r="H6253">
        <v>1980491222</v>
      </c>
      <c r="I6253" t="s">
        <v>131</v>
      </c>
      <c r="J6253" t="s">
        <v>230</v>
      </c>
      <c r="K6253" t="s">
        <v>152</v>
      </c>
      <c r="M6253" t="s">
        <v>2466</v>
      </c>
      <c r="P6253" s="31" t="str">
        <f t="shared" si="294"/>
        <v>Site Homeo Holl (Dr. Subroto Mistry)</v>
      </c>
    </row>
    <row r="6254" spans="1:16" hidden="1">
      <c r="A6254" t="str">
        <f t="shared" si="292"/>
        <v>90-576</v>
      </c>
      <c r="B6254">
        <f t="shared" si="293"/>
        <v>90</v>
      </c>
      <c r="C6254">
        <v>576</v>
      </c>
      <c r="D6254" t="s">
        <v>17166</v>
      </c>
      <c r="E6254" t="s">
        <v>10325</v>
      </c>
      <c r="F6254">
        <v>10537</v>
      </c>
      <c r="G6254" t="s">
        <v>10326</v>
      </c>
      <c r="H6254">
        <v>1734736201</v>
      </c>
      <c r="I6254" t="s">
        <v>131</v>
      </c>
      <c r="J6254" t="s">
        <v>2596</v>
      </c>
      <c r="K6254" t="s">
        <v>133</v>
      </c>
      <c r="L6254" t="s">
        <v>10327</v>
      </c>
      <c r="M6254" t="s">
        <v>10328</v>
      </c>
      <c r="P6254" s="31" t="str">
        <f t="shared" si="294"/>
        <v>Sochin Homoeo Hall (Dr Sochin Biswas)</v>
      </c>
    </row>
    <row r="6255" spans="1:16" hidden="1">
      <c r="A6255" t="str">
        <f t="shared" si="292"/>
        <v>91-576</v>
      </c>
      <c r="B6255">
        <f t="shared" si="293"/>
        <v>91</v>
      </c>
      <c r="C6255">
        <v>576</v>
      </c>
      <c r="D6255" t="s">
        <v>17166</v>
      </c>
      <c r="E6255" t="s">
        <v>2511</v>
      </c>
      <c r="F6255">
        <v>5027</v>
      </c>
      <c r="G6255" t="s">
        <v>2512</v>
      </c>
      <c r="H6255">
        <v>1817021277</v>
      </c>
      <c r="I6255" t="s">
        <v>131</v>
      </c>
      <c r="J6255" t="s">
        <v>172</v>
      </c>
      <c r="K6255" t="s">
        <v>133</v>
      </c>
      <c r="L6255" t="s">
        <v>2485</v>
      </c>
      <c r="M6255" t="s">
        <v>2492</v>
      </c>
      <c r="P6255" s="31" t="str">
        <f t="shared" si="294"/>
        <v>Sumaiya Homeo (Dr. Kader)</v>
      </c>
    </row>
    <row r="6256" spans="1:16" hidden="1">
      <c r="A6256" t="str">
        <f t="shared" si="292"/>
        <v>92-576</v>
      </c>
      <c r="B6256">
        <f t="shared" si="293"/>
        <v>92</v>
      </c>
      <c r="C6256">
        <v>576</v>
      </c>
      <c r="D6256" t="s">
        <v>17166</v>
      </c>
      <c r="E6256" t="s">
        <v>2520</v>
      </c>
      <c r="F6256">
        <v>5032</v>
      </c>
      <c r="G6256" t="s">
        <v>2521</v>
      </c>
      <c r="H6256">
        <v>17148980430</v>
      </c>
      <c r="I6256" t="s">
        <v>131</v>
      </c>
      <c r="J6256" t="s">
        <v>397</v>
      </c>
      <c r="K6256" t="s">
        <v>133</v>
      </c>
      <c r="L6256" t="s">
        <v>2515</v>
      </c>
      <c r="M6256" t="s">
        <v>2522</v>
      </c>
      <c r="P6256" s="31" t="str">
        <f t="shared" si="294"/>
        <v>Tarif Homoeo Hall (Dr. Ousuf)</v>
      </c>
    </row>
    <row r="6257" spans="1:17" hidden="1">
      <c r="A6257" t="str">
        <f t="shared" si="292"/>
        <v>93-576</v>
      </c>
      <c r="B6257">
        <f t="shared" si="293"/>
        <v>93</v>
      </c>
      <c r="C6257">
        <v>576</v>
      </c>
      <c r="D6257" t="s">
        <v>17166</v>
      </c>
      <c r="E6257" t="s">
        <v>2532</v>
      </c>
      <c r="F6257">
        <v>5037</v>
      </c>
      <c r="G6257" t="s">
        <v>2533</v>
      </c>
      <c r="H6257">
        <v>1982633453</v>
      </c>
      <c r="I6257" t="s">
        <v>131</v>
      </c>
      <c r="J6257" t="s">
        <v>397</v>
      </c>
      <c r="K6257" t="s">
        <v>138</v>
      </c>
      <c r="L6257" t="s">
        <v>2515</v>
      </c>
      <c r="M6257" t="s">
        <v>2531</v>
      </c>
      <c r="P6257" s="31" t="str">
        <f t="shared" si="294"/>
        <v>Thahamina Homoeo Hall (Dr. Toyomur)</v>
      </c>
    </row>
    <row r="6258" spans="1:17" hidden="1">
      <c r="A6258" t="str">
        <f t="shared" si="292"/>
        <v>94-576</v>
      </c>
      <c r="B6258">
        <f t="shared" si="293"/>
        <v>94</v>
      </c>
      <c r="C6258">
        <v>576</v>
      </c>
      <c r="D6258" t="s">
        <v>17166</v>
      </c>
      <c r="E6258" t="s">
        <v>2501</v>
      </c>
      <c r="F6258">
        <v>5021</v>
      </c>
      <c r="G6258" t="s">
        <v>2502</v>
      </c>
      <c r="H6258">
        <v>1740872584</v>
      </c>
      <c r="I6258" t="s">
        <v>131</v>
      </c>
      <c r="J6258" t="s">
        <v>172</v>
      </c>
      <c r="K6258" t="s">
        <v>133</v>
      </c>
      <c r="L6258" t="s">
        <v>2485</v>
      </c>
      <c r="M6258" t="s">
        <v>2503</v>
      </c>
      <c r="P6258" s="31" t="str">
        <f t="shared" si="294"/>
        <v>Vangar Hat Homoeo Hall (Dr. Manoj Roy)</v>
      </c>
    </row>
    <row r="6259" spans="1:17" hidden="1">
      <c r="A6259" t="str">
        <f t="shared" si="292"/>
        <v>95-576</v>
      </c>
      <c r="B6259">
        <f t="shared" si="293"/>
        <v>95</v>
      </c>
      <c r="C6259">
        <v>576</v>
      </c>
      <c r="D6259" t="s">
        <v>17166</v>
      </c>
      <c r="E6259" t="s">
        <v>2568</v>
      </c>
      <c r="F6259">
        <v>5066</v>
      </c>
      <c r="G6259" t="s">
        <v>2569</v>
      </c>
      <c r="H6259">
        <v>1718990263</v>
      </c>
      <c r="I6259" t="s">
        <v>131</v>
      </c>
      <c r="J6259" t="s">
        <v>274</v>
      </c>
      <c r="K6259" t="s">
        <v>133</v>
      </c>
      <c r="L6259" t="s">
        <v>2557</v>
      </c>
      <c r="M6259" t="s">
        <v>2557</v>
      </c>
      <c r="P6259" s="31" t="str">
        <f t="shared" si="294"/>
        <v>Walid Homoeo Hall (Dr. Murad Hossain)</v>
      </c>
    </row>
    <row r="6260" spans="1:17" hidden="1">
      <c r="A6260" t="str">
        <f t="shared" si="292"/>
        <v>1-577</v>
      </c>
      <c r="B6260">
        <f t="shared" si="293"/>
        <v>1</v>
      </c>
      <c r="C6260">
        <v>577</v>
      </c>
      <c r="D6260" t="s">
        <v>17160</v>
      </c>
      <c r="E6260" t="s">
        <v>286</v>
      </c>
      <c r="F6260">
        <v>3863</v>
      </c>
      <c r="G6260" t="s">
        <v>287</v>
      </c>
      <c r="H6260">
        <v>1719641099</v>
      </c>
      <c r="I6260" t="s">
        <v>131</v>
      </c>
      <c r="J6260" t="s">
        <v>274</v>
      </c>
      <c r="K6260" t="s">
        <v>133</v>
      </c>
      <c r="L6260" t="s">
        <v>231</v>
      </c>
      <c r="M6260" t="s">
        <v>285</v>
      </c>
      <c r="P6260" s="31" t="str">
        <f t="shared" si="294"/>
        <v xml:space="preserve">  Allahar Dan Hom: Hall (  Dr. Sultan Mahmud)</v>
      </c>
    </row>
    <row r="6261" spans="1:17" hidden="1">
      <c r="A6261" t="str">
        <f t="shared" si="292"/>
        <v>2-577</v>
      </c>
      <c r="B6261">
        <f t="shared" si="293"/>
        <v>2</v>
      </c>
      <c r="C6261">
        <v>577</v>
      </c>
      <c r="D6261" t="s">
        <v>17160</v>
      </c>
      <c r="E6261" t="s">
        <v>9184</v>
      </c>
      <c r="F6261">
        <v>9633</v>
      </c>
      <c r="G6261" t="s">
        <v>9185</v>
      </c>
      <c r="H6261">
        <v>1710023264</v>
      </c>
      <c r="I6261" t="s">
        <v>131</v>
      </c>
      <c r="J6261" t="s">
        <v>172</v>
      </c>
      <c r="K6261" t="s">
        <v>138</v>
      </c>
      <c r="L6261" t="s">
        <v>9171</v>
      </c>
      <c r="M6261" t="s">
        <v>9186</v>
      </c>
      <c r="P6261" s="31" t="str">
        <f t="shared" si="294"/>
        <v xml:space="preserve">  Bismillah Hom Hall (  Dr. Md:Sohidul Islam)</v>
      </c>
    </row>
    <row r="6262" spans="1:17" hidden="1">
      <c r="A6262" t="str">
        <f t="shared" si="292"/>
        <v>3-577</v>
      </c>
      <c r="B6262">
        <f t="shared" si="293"/>
        <v>3</v>
      </c>
      <c r="C6262">
        <v>577</v>
      </c>
      <c r="D6262" t="s">
        <v>17160</v>
      </c>
      <c r="E6262" t="s">
        <v>280</v>
      </c>
      <c r="F6262">
        <v>3861</v>
      </c>
      <c r="G6262" t="s">
        <v>281</v>
      </c>
      <c r="H6262">
        <v>1710023264</v>
      </c>
      <c r="I6262" t="s">
        <v>131</v>
      </c>
      <c r="J6262" t="s">
        <v>274</v>
      </c>
      <c r="K6262" t="s">
        <v>152</v>
      </c>
      <c r="L6262" t="s">
        <v>231</v>
      </c>
      <c r="M6262" t="s">
        <v>282</v>
      </c>
      <c r="P6262" s="31" t="str">
        <f t="shared" si="294"/>
        <v xml:space="preserve">  Bismillah Homoeo Hall (  Dr. M.A. Lotif)</v>
      </c>
    </row>
    <row r="6263" spans="1:17" hidden="1">
      <c r="A6263" t="str">
        <f t="shared" si="292"/>
        <v>4-577</v>
      </c>
      <c r="B6263">
        <f t="shared" si="293"/>
        <v>4</v>
      </c>
      <c r="C6263">
        <v>577</v>
      </c>
      <c r="D6263" t="s">
        <v>17160</v>
      </c>
      <c r="E6263" t="s">
        <v>262</v>
      </c>
      <c r="F6263">
        <v>3853</v>
      </c>
      <c r="G6263" t="s">
        <v>263</v>
      </c>
      <c r="H6263">
        <v>1660116848</v>
      </c>
      <c r="I6263" t="s">
        <v>131</v>
      </c>
      <c r="J6263" t="s">
        <v>230</v>
      </c>
      <c r="K6263" t="s">
        <v>133</v>
      </c>
      <c r="L6263" t="s">
        <v>231</v>
      </c>
      <c r="M6263" t="s">
        <v>257</v>
      </c>
      <c r="P6263" s="31" t="str">
        <f t="shared" si="294"/>
        <v xml:space="preserve">  Desh Bangla Hom: (  Dr. Asma Akter)</v>
      </c>
    </row>
    <row r="6264" spans="1:17" hidden="1">
      <c r="A6264" t="str">
        <f t="shared" si="292"/>
        <v>5-577</v>
      </c>
      <c r="B6264">
        <f t="shared" si="293"/>
        <v>5</v>
      </c>
      <c r="C6264">
        <v>577</v>
      </c>
      <c r="D6264" t="s">
        <v>17160</v>
      </c>
      <c r="E6264" t="s">
        <v>9233</v>
      </c>
      <c r="F6264">
        <v>9659</v>
      </c>
      <c r="G6264" t="s">
        <v>9234</v>
      </c>
      <c r="H6264">
        <v>1718400180</v>
      </c>
      <c r="I6264" t="s">
        <v>131</v>
      </c>
      <c r="J6264" t="s">
        <v>306</v>
      </c>
      <c r="K6264" t="s">
        <v>152</v>
      </c>
      <c r="L6264" t="s">
        <v>4535</v>
      </c>
      <c r="M6264" t="s">
        <v>9235</v>
      </c>
      <c r="P6264" s="31" t="str">
        <f t="shared" si="294"/>
        <v xml:space="preserve">  Dowpodi Hom Hall (Dr.Kalachan Kormokar)</v>
      </c>
    </row>
    <row r="6265" spans="1:17" hidden="1">
      <c r="A6265" t="str">
        <f t="shared" si="292"/>
        <v>6-577</v>
      </c>
      <c r="B6265">
        <f t="shared" si="293"/>
        <v>6</v>
      </c>
      <c r="C6265">
        <v>577</v>
      </c>
      <c r="D6265" t="s">
        <v>17160</v>
      </c>
      <c r="E6265" t="s">
        <v>298</v>
      </c>
      <c r="F6265">
        <v>3867</v>
      </c>
      <c r="G6265" t="s">
        <v>299</v>
      </c>
      <c r="H6265">
        <v>1744178687</v>
      </c>
      <c r="I6265" t="s">
        <v>300</v>
      </c>
      <c r="J6265" t="s">
        <v>274</v>
      </c>
      <c r="K6265" t="s">
        <v>133</v>
      </c>
      <c r="L6265" t="s">
        <v>290</v>
      </c>
      <c r="M6265" t="s">
        <v>301</v>
      </c>
      <c r="P6265" s="31" t="str">
        <f t="shared" si="294"/>
        <v xml:space="preserve">  Harbal Ousodh Ghor (  Dr. Sah Jamal)</v>
      </c>
      <c r="Q6265" t="s">
        <v>17029</v>
      </c>
    </row>
    <row r="6266" spans="1:17" hidden="1">
      <c r="A6266" t="str">
        <f t="shared" si="292"/>
        <v>7-577</v>
      </c>
      <c r="B6266">
        <f t="shared" si="293"/>
        <v>7</v>
      </c>
      <c r="C6266">
        <v>577</v>
      </c>
      <c r="D6266" t="s">
        <v>17160</v>
      </c>
      <c r="E6266" t="s">
        <v>255</v>
      </c>
      <c r="F6266">
        <v>3850</v>
      </c>
      <c r="G6266" t="s">
        <v>256</v>
      </c>
      <c r="H6266">
        <v>1710858886</v>
      </c>
      <c r="I6266" t="s">
        <v>131</v>
      </c>
      <c r="J6266" t="s">
        <v>230</v>
      </c>
      <c r="K6266" t="s">
        <v>152</v>
      </c>
      <c r="L6266" t="s">
        <v>231</v>
      </c>
      <c r="M6266" t="s">
        <v>257</v>
      </c>
      <c r="N6266" t="s">
        <v>17747</v>
      </c>
      <c r="P6266" s="31" t="str">
        <f t="shared" si="294"/>
        <v xml:space="preserve">  Islamia Homoeo Hall (  Dr. M.Altab Hossain)</v>
      </c>
    </row>
    <row r="6267" spans="1:17" hidden="1">
      <c r="A6267" t="str">
        <f t="shared" si="292"/>
        <v>8-577</v>
      </c>
      <c r="B6267">
        <f t="shared" si="293"/>
        <v>8</v>
      </c>
      <c r="C6267">
        <v>577</v>
      </c>
      <c r="D6267" t="s">
        <v>17160</v>
      </c>
      <c r="E6267" t="s">
        <v>309</v>
      </c>
      <c r="F6267">
        <v>3870</v>
      </c>
      <c r="G6267" t="s">
        <v>310</v>
      </c>
      <c r="H6267">
        <v>1760775764</v>
      </c>
      <c r="I6267" t="s">
        <v>131</v>
      </c>
      <c r="J6267" t="s">
        <v>306</v>
      </c>
      <c r="K6267" t="s">
        <v>152</v>
      </c>
      <c r="L6267" t="s">
        <v>307</v>
      </c>
      <c r="M6267" t="s">
        <v>311</v>
      </c>
      <c r="P6267" s="31" t="str">
        <f t="shared" si="294"/>
        <v xml:space="preserve">  Jonosastho Hom: Hall (  Dr. Sonjoy Chandra)</v>
      </c>
    </row>
    <row r="6268" spans="1:17" hidden="1">
      <c r="A6268" t="str">
        <f t="shared" si="292"/>
        <v>9-577</v>
      </c>
      <c r="B6268">
        <f t="shared" si="293"/>
        <v>9</v>
      </c>
      <c r="C6268">
        <v>577</v>
      </c>
      <c r="D6268" t="s">
        <v>17160</v>
      </c>
      <c r="E6268" t="s">
        <v>6973</v>
      </c>
      <c r="F6268">
        <v>9637</v>
      </c>
      <c r="G6268" t="s">
        <v>9196</v>
      </c>
      <c r="H6268">
        <v>1717122432</v>
      </c>
      <c r="I6268" t="s">
        <v>131</v>
      </c>
      <c r="J6268" t="s">
        <v>172</v>
      </c>
      <c r="K6268" t="s">
        <v>4185</v>
      </c>
      <c r="L6268" t="s">
        <v>9165</v>
      </c>
      <c r="M6268" t="s">
        <v>9197</v>
      </c>
      <c r="P6268" s="31" t="str">
        <f t="shared" si="294"/>
        <v xml:space="preserve">  Jonoseba Hom Hall (Dr.Abdul Mannan)</v>
      </c>
    </row>
    <row r="6269" spans="1:17" hidden="1">
      <c r="A6269" t="str">
        <f t="shared" si="292"/>
        <v>10-577</v>
      </c>
      <c r="B6269">
        <f t="shared" si="293"/>
        <v>10</v>
      </c>
      <c r="C6269">
        <v>577</v>
      </c>
      <c r="D6269" t="s">
        <v>17160</v>
      </c>
      <c r="E6269" t="s">
        <v>9192</v>
      </c>
      <c r="F6269">
        <v>9636</v>
      </c>
      <c r="G6269" t="s">
        <v>9193</v>
      </c>
      <c r="H6269">
        <v>1772073274</v>
      </c>
      <c r="I6269" t="s">
        <v>9194</v>
      </c>
      <c r="J6269" t="s">
        <v>172</v>
      </c>
      <c r="K6269" t="s">
        <v>133</v>
      </c>
      <c r="L6269" t="s">
        <v>9171</v>
      </c>
      <c r="M6269" t="s">
        <v>9195</v>
      </c>
      <c r="P6269" s="31" t="str">
        <f t="shared" si="294"/>
        <v xml:space="preserve">  Kobiraz Ghor (Kobiraz Abdur Jabbar)</v>
      </c>
    </row>
    <row r="6270" spans="1:17" hidden="1">
      <c r="A6270" t="str">
        <f t="shared" si="292"/>
        <v>11-577</v>
      </c>
      <c r="B6270">
        <f t="shared" si="293"/>
        <v>11</v>
      </c>
      <c r="C6270">
        <v>577</v>
      </c>
      <c r="D6270" t="s">
        <v>17160</v>
      </c>
      <c r="E6270" t="s">
        <v>9189</v>
      </c>
      <c r="F6270">
        <v>9635</v>
      </c>
      <c r="G6270" t="s">
        <v>9190</v>
      </c>
      <c r="H6270">
        <v>1726455008</v>
      </c>
      <c r="I6270" t="s">
        <v>131</v>
      </c>
      <c r="J6270" t="s">
        <v>172</v>
      </c>
      <c r="K6270" t="s">
        <v>133</v>
      </c>
      <c r="L6270" t="s">
        <v>9171</v>
      </c>
      <c r="M6270" t="s">
        <v>9191</v>
      </c>
      <c r="P6270" s="31" t="str">
        <f t="shared" si="294"/>
        <v xml:space="preserve">  Maa Homoeo Hall (Dr.Liton Chandra)</v>
      </c>
    </row>
    <row r="6271" spans="1:17" hidden="1">
      <c r="A6271" t="str">
        <f t="shared" si="292"/>
        <v>12-577</v>
      </c>
      <c r="B6271">
        <f t="shared" si="293"/>
        <v>12</v>
      </c>
      <c r="C6271">
        <v>577</v>
      </c>
      <c r="D6271" t="s">
        <v>17160</v>
      </c>
      <c r="E6271" t="s">
        <v>9187</v>
      </c>
      <c r="F6271">
        <v>9634</v>
      </c>
      <c r="G6271" t="s">
        <v>9188</v>
      </c>
      <c r="H6271">
        <v>1739846840</v>
      </c>
      <c r="I6271" t="s">
        <v>131</v>
      </c>
      <c r="J6271" t="s">
        <v>172</v>
      </c>
      <c r="K6271" t="s">
        <v>133</v>
      </c>
      <c r="L6271" t="s">
        <v>9171</v>
      </c>
      <c r="M6271" t="s">
        <v>9186</v>
      </c>
      <c r="P6271" s="31" t="str">
        <f t="shared" si="294"/>
        <v xml:space="preserve">  Manoshi Hom Hall (Dr.Foni Vuson Roy)</v>
      </c>
    </row>
    <row r="6272" spans="1:17" hidden="1">
      <c r="A6272" t="str">
        <f t="shared" si="292"/>
        <v>13-577</v>
      </c>
      <c r="B6272">
        <f t="shared" si="293"/>
        <v>13</v>
      </c>
      <c r="C6272">
        <v>577</v>
      </c>
      <c r="D6272" t="s">
        <v>17160</v>
      </c>
      <c r="E6272" t="s">
        <v>288</v>
      </c>
      <c r="F6272">
        <v>3864</v>
      </c>
      <c r="G6272" t="s">
        <v>289</v>
      </c>
      <c r="H6272">
        <v>172240498</v>
      </c>
      <c r="I6272" t="s">
        <v>131</v>
      </c>
      <c r="J6272" t="s">
        <v>274</v>
      </c>
      <c r="K6272" t="s">
        <v>133</v>
      </c>
      <c r="L6272" t="s">
        <v>290</v>
      </c>
      <c r="M6272" t="s">
        <v>291</v>
      </c>
      <c r="P6272" s="31" t="str">
        <f t="shared" si="294"/>
        <v xml:space="preserve">  Matree Homoeo Hall (  Dr. Asim Mondol)</v>
      </c>
    </row>
    <row r="6273" spans="1:16" hidden="1">
      <c r="A6273" t="str">
        <f t="shared" si="292"/>
        <v>14-577</v>
      </c>
      <c r="B6273">
        <f t="shared" si="293"/>
        <v>14</v>
      </c>
      <c r="C6273">
        <v>577</v>
      </c>
      <c r="D6273" t="s">
        <v>17160</v>
      </c>
      <c r="E6273" t="s">
        <v>9198</v>
      </c>
      <c r="F6273">
        <v>9638</v>
      </c>
      <c r="G6273" t="s">
        <v>9199</v>
      </c>
      <c r="H6273">
        <v>1716416003</v>
      </c>
      <c r="I6273" t="s">
        <v>131</v>
      </c>
      <c r="J6273" t="s">
        <v>172</v>
      </c>
      <c r="K6273" t="s">
        <v>152</v>
      </c>
      <c r="L6273" t="s">
        <v>9165</v>
      </c>
      <c r="M6273" t="s">
        <v>9197</v>
      </c>
      <c r="P6273" s="31" t="str">
        <f t="shared" si="294"/>
        <v xml:space="preserve">  Modina Hom Hall (Dr. Md:Selim)</v>
      </c>
    </row>
    <row r="6274" spans="1:16" hidden="1">
      <c r="A6274" t="str">
        <f t="shared" ref="A6274:A6337" si="295">B6274&amp;"-"&amp;C6274</f>
        <v>15-577</v>
      </c>
      <c r="B6274">
        <f t="shared" ref="B6274:B6337" si="296">IF(C6274=C6273,B6273+1,1)</f>
        <v>15</v>
      </c>
      <c r="C6274">
        <v>577</v>
      </c>
      <c r="D6274" t="s">
        <v>17160</v>
      </c>
      <c r="E6274" t="s">
        <v>9238</v>
      </c>
      <c r="F6274">
        <v>9661</v>
      </c>
      <c r="G6274" t="s">
        <v>9239</v>
      </c>
      <c r="H6274">
        <v>1724079459</v>
      </c>
      <c r="I6274" t="s">
        <v>131</v>
      </c>
      <c r="J6274" t="s">
        <v>306</v>
      </c>
      <c r="K6274" t="s">
        <v>133</v>
      </c>
      <c r="L6274" t="s">
        <v>4535</v>
      </c>
      <c r="M6274" t="s">
        <v>9231</v>
      </c>
      <c r="P6274" s="31" t="str">
        <f t="shared" ref="P6274:P6337" si="297">PROPER(G6274&amp;" ("&amp;E6274&amp;")")</f>
        <v xml:space="preserve">  Morden Hom Clinic (Dr.Md:Nasir Uddin)</v>
      </c>
    </row>
    <row r="6275" spans="1:16" hidden="1">
      <c r="A6275" t="str">
        <f t="shared" si="295"/>
        <v>16-577</v>
      </c>
      <c r="B6275">
        <f t="shared" si="296"/>
        <v>16</v>
      </c>
      <c r="C6275">
        <v>577</v>
      </c>
      <c r="D6275" t="s">
        <v>17160</v>
      </c>
      <c r="E6275" t="s">
        <v>277</v>
      </c>
      <c r="F6275">
        <v>3860</v>
      </c>
      <c r="G6275" t="s">
        <v>278</v>
      </c>
      <c r="H6275">
        <v>1718872236</v>
      </c>
      <c r="I6275" t="s">
        <v>131</v>
      </c>
      <c r="J6275" t="s">
        <v>274</v>
      </c>
      <c r="K6275" t="s">
        <v>133</v>
      </c>
      <c r="L6275" t="s">
        <v>231</v>
      </c>
      <c r="M6275" t="s">
        <v>279</v>
      </c>
      <c r="P6275" s="31" t="str">
        <f t="shared" si="297"/>
        <v xml:space="preserve">  Romeka Homoeo Hall (  Dr. Mehedi Hassan)</v>
      </c>
    </row>
    <row r="6276" spans="1:16" hidden="1">
      <c r="A6276" t="str">
        <f t="shared" si="295"/>
        <v>17-577</v>
      </c>
      <c r="B6276">
        <f t="shared" si="296"/>
        <v>17</v>
      </c>
      <c r="C6276">
        <v>577</v>
      </c>
      <c r="D6276" t="s">
        <v>17160</v>
      </c>
      <c r="E6276" t="s">
        <v>283</v>
      </c>
      <c r="F6276">
        <v>3862</v>
      </c>
      <c r="G6276" t="s">
        <v>284</v>
      </c>
      <c r="H6276">
        <v>1721638751</v>
      </c>
      <c r="I6276" t="s">
        <v>131</v>
      </c>
      <c r="J6276" t="s">
        <v>274</v>
      </c>
      <c r="K6276" t="s">
        <v>152</v>
      </c>
      <c r="L6276" t="s">
        <v>231</v>
      </c>
      <c r="M6276" t="s">
        <v>285</v>
      </c>
      <c r="P6276" s="31" t="str">
        <f t="shared" si="297"/>
        <v xml:space="preserve">  Sefa Homoeo Clinic (  Dr. Abdur Rahman)</v>
      </c>
    </row>
    <row r="6277" spans="1:16" hidden="1">
      <c r="A6277" t="str">
        <f t="shared" si="295"/>
        <v>18-577</v>
      </c>
      <c r="B6277">
        <f t="shared" si="296"/>
        <v>18</v>
      </c>
      <c r="C6277">
        <v>577</v>
      </c>
      <c r="D6277" t="s">
        <v>17160</v>
      </c>
      <c r="E6277" t="s">
        <v>314</v>
      </c>
      <c r="F6277">
        <v>3873</v>
      </c>
      <c r="G6277" t="s">
        <v>315</v>
      </c>
      <c r="H6277">
        <v>1717860140</v>
      </c>
      <c r="I6277" t="s">
        <v>131</v>
      </c>
      <c r="J6277" t="s">
        <v>306</v>
      </c>
      <c r="K6277" t="s">
        <v>138</v>
      </c>
      <c r="L6277" t="s">
        <v>307</v>
      </c>
      <c r="M6277" t="s">
        <v>316</v>
      </c>
      <c r="P6277" s="31" t="str">
        <f t="shared" si="297"/>
        <v xml:space="preserve">  Shahin Homoeo Hall (  Dr. Khaleda Begum)</v>
      </c>
    </row>
    <row r="6278" spans="1:16" hidden="1">
      <c r="A6278" t="str">
        <f t="shared" si="295"/>
        <v>19-577</v>
      </c>
      <c r="B6278">
        <f t="shared" si="296"/>
        <v>19</v>
      </c>
      <c r="C6278">
        <v>577</v>
      </c>
      <c r="D6278" t="s">
        <v>17160</v>
      </c>
      <c r="E6278" t="s">
        <v>322</v>
      </c>
      <c r="F6278">
        <v>3877</v>
      </c>
      <c r="G6278" t="s">
        <v>323</v>
      </c>
      <c r="H6278">
        <v>1715211929</v>
      </c>
      <c r="I6278" t="s">
        <v>300</v>
      </c>
      <c r="J6278" t="s">
        <v>306</v>
      </c>
      <c r="K6278" t="s">
        <v>133</v>
      </c>
      <c r="L6278" t="s">
        <v>307</v>
      </c>
      <c r="M6278" t="s">
        <v>321</v>
      </c>
      <c r="P6278" s="31" t="str">
        <f t="shared" si="297"/>
        <v xml:space="preserve">  Shalehia Dawakhana (  Dr. Md:Abdul Mannan)</v>
      </c>
    </row>
    <row r="6279" spans="1:16" hidden="1">
      <c r="A6279" t="str">
        <f t="shared" si="295"/>
        <v>20-577</v>
      </c>
      <c r="B6279">
        <f t="shared" si="296"/>
        <v>20</v>
      </c>
      <c r="C6279">
        <v>577</v>
      </c>
      <c r="D6279" t="s">
        <v>17160</v>
      </c>
      <c r="E6279" t="s">
        <v>9202</v>
      </c>
      <c r="F6279">
        <v>9640</v>
      </c>
      <c r="G6279" t="s">
        <v>9203</v>
      </c>
      <c r="H6279">
        <v>0</v>
      </c>
      <c r="I6279" t="s">
        <v>131</v>
      </c>
      <c r="J6279" t="s">
        <v>172</v>
      </c>
      <c r="K6279" t="s">
        <v>152</v>
      </c>
      <c r="L6279" t="s">
        <v>9171</v>
      </c>
      <c r="M6279" t="s">
        <v>9183</v>
      </c>
      <c r="P6279" s="31" t="str">
        <f t="shared" si="297"/>
        <v xml:space="preserve">  Shorder Homoeo Hall (Dr. Aminul Islam)</v>
      </c>
    </row>
    <row r="6280" spans="1:16" hidden="1">
      <c r="A6280" t="str">
        <f t="shared" si="295"/>
        <v>21-577</v>
      </c>
      <c r="B6280">
        <f t="shared" si="296"/>
        <v>21</v>
      </c>
      <c r="C6280">
        <v>577</v>
      </c>
      <c r="D6280" t="s">
        <v>17160</v>
      </c>
      <c r="E6280" t="s">
        <v>239</v>
      </c>
      <c r="F6280">
        <v>3845</v>
      </c>
      <c r="G6280" t="s">
        <v>240</v>
      </c>
      <c r="H6280">
        <v>1732876799</v>
      </c>
      <c r="I6280" t="s">
        <v>131</v>
      </c>
      <c r="J6280" t="s">
        <v>230</v>
      </c>
      <c r="K6280" t="s">
        <v>133</v>
      </c>
      <c r="L6280" t="s">
        <v>231</v>
      </c>
      <c r="M6280" t="s">
        <v>241</v>
      </c>
      <c r="P6280" s="31" t="str">
        <f t="shared" si="297"/>
        <v xml:space="preserve">  Sikder Homoeo Hall (  Dr. Nizam Uddin)</v>
      </c>
    </row>
    <row r="6281" spans="1:16" hidden="1">
      <c r="A6281" t="str">
        <f t="shared" si="295"/>
        <v>22-577</v>
      </c>
      <c r="B6281">
        <f t="shared" si="296"/>
        <v>22</v>
      </c>
      <c r="C6281">
        <v>577</v>
      </c>
      <c r="D6281" t="s">
        <v>17160</v>
      </c>
      <c r="E6281" t="s">
        <v>324</v>
      </c>
      <c r="F6281">
        <v>3878</v>
      </c>
      <c r="G6281" t="s">
        <v>325</v>
      </c>
      <c r="H6281">
        <v>1752146176</v>
      </c>
      <c r="I6281" t="s">
        <v>326</v>
      </c>
      <c r="J6281" t="s">
        <v>306</v>
      </c>
      <c r="K6281" t="s">
        <v>133</v>
      </c>
      <c r="L6281" t="s">
        <v>307</v>
      </c>
      <c r="M6281" t="s">
        <v>321</v>
      </c>
      <c r="P6281" s="31" t="str">
        <f t="shared" si="297"/>
        <v xml:space="preserve">  Sikder Medical Hall (  Dr. Sukhdev Saha)</v>
      </c>
    </row>
    <row r="6282" spans="1:16" hidden="1">
      <c r="A6282" t="str">
        <f t="shared" si="295"/>
        <v>23-577</v>
      </c>
      <c r="B6282">
        <f t="shared" si="296"/>
        <v>23</v>
      </c>
      <c r="C6282">
        <v>577</v>
      </c>
      <c r="D6282" t="s">
        <v>17160</v>
      </c>
      <c r="E6282" t="s">
        <v>260</v>
      </c>
      <c r="F6282">
        <v>3852</v>
      </c>
      <c r="G6282" t="s">
        <v>261</v>
      </c>
      <c r="H6282">
        <v>1722344771</v>
      </c>
      <c r="I6282" t="s">
        <v>131</v>
      </c>
      <c r="J6282" t="s">
        <v>230</v>
      </c>
      <c r="K6282" t="s">
        <v>133</v>
      </c>
      <c r="L6282" t="s">
        <v>231</v>
      </c>
      <c r="M6282" t="s">
        <v>257</v>
      </c>
      <c r="P6282" s="31" t="str">
        <f t="shared" si="297"/>
        <v xml:space="preserve">  Taimia Homoeo Hall (  Dr. Habibur Rahman)</v>
      </c>
    </row>
    <row r="6283" spans="1:16" hidden="1">
      <c r="A6283" t="str">
        <f t="shared" si="295"/>
        <v>24-577</v>
      </c>
      <c r="B6283">
        <f t="shared" si="296"/>
        <v>24</v>
      </c>
      <c r="C6283">
        <v>577</v>
      </c>
      <c r="D6283" t="s">
        <v>17160</v>
      </c>
      <c r="E6283" t="s">
        <v>302</v>
      </c>
      <c r="F6283">
        <v>3868</v>
      </c>
      <c r="G6283" t="s">
        <v>303</v>
      </c>
      <c r="H6283">
        <v>1710695600</v>
      </c>
      <c r="I6283" t="s">
        <v>131</v>
      </c>
      <c r="J6283" t="s">
        <v>274</v>
      </c>
      <c r="K6283" t="s">
        <v>133</v>
      </c>
      <c r="L6283" t="s">
        <v>290</v>
      </c>
      <c r="M6283" t="s">
        <v>301</v>
      </c>
      <c r="P6283" s="31" t="str">
        <f t="shared" si="297"/>
        <v xml:space="preserve">  Tamim Homoeo Hall (  Dr. Samsul Alam)</v>
      </c>
    </row>
    <row r="6284" spans="1:16" hidden="1">
      <c r="A6284" t="str">
        <f t="shared" si="295"/>
        <v>25-577</v>
      </c>
      <c r="B6284">
        <f t="shared" si="296"/>
        <v>25</v>
      </c>
      <c r="C6284">
        <v>577</v>
      </c>
      <c r="D6284" t="s">
        <v>17160</v>
      </c>
      <c r="E6284" t="s">
        <v>221</v>
      </c>
      <c r="F6284">
        <v>3828</v>
      </c>
      <c r="G6284" t="s">
        <v>222</v>
      </c>
      <c r="H6284" t="s">
        <v>223</v>
      </c>
      <c r="I6284" t="s">
        <v>131</v>
      </c>
      <c r="J6284" t="s">
        <v>172</v>
      </c>
      <c r="K6284" t="s">
        <v>133</v>
      </c>
      <c r="L6284" t="s">
        <v>201</v>
      </c>
      <c r="M6284" t="s">
        <v>224</v>
      </c>
      <c r="P6284" s="31" t="str">
        <f t="shared" si="297"/>
        <v xml:space="preserve">  Tawhid Homoeo Hall (  Dr. Nazrul Islam)</v>
      </c>
    </row>
    <row r="6285" spans="1:16" hidden="1">
      <c r="A6285" t="str">
        <f t="shared" si="295"/>
        <v>26-577</v>
      </c>
      <c r="B6285">
        <f t="shared" si="296"/>
        <v>26</v>
      </c>
      <c r="C6285">
        <v>577</v>
      </c>
      <c r="D6285" t="s">
        <v>17160</v>
      </c>
      <c r="E6285" t="s">
        <v>233</v>
      </c>
      <c r="F6285">
        <v>3856</v>
      </c>
      <c r="G6285" t="s">
        <v>270</v>
      </c>
      <c r="H6285">
        <v>1713951040</v>
      </c>
      <c r="I6285" t="s">
        <v>131</v>
      </c>
      <c r="J6285" t="s">
        <v>230</v>
      </c>
      <c r="K6285" t="s">
        <v>133</v>
      </c>
      <c r="L6285" t="s">
        <v>231</v>
      </c>
      <c r="M6285" t="s">
        <v>269</v>
      </c>
      <c r="P6285" s="31" t="str">
        <f t="shared" si="297"/>
        <v xml:space="preserve">  Uposom Homoeo Hall (  Dr. Harun-Ar-Rashid)</v>
      </c>
    </row>
    <row r="6286" spans="1:16" hidden="1">
      <c r="A6286" t="str">
        <f t="shared" si="295"/>
        <v>27-577</v>
      </c>
      <c r="B6286">
        <f t="shared" si="296"/>
        <v>27</v>
      </c>
      <c r="C6286">
        <v>577</v>
      </c>
      <c r="D6286" t="s">
        <v>17160</v>
      </c>
      <c r="E6286" t="s">
        <v>275</v>
      </c>
      <c r="F6286">
        <v>3859</v>
      </c>
      <c r="G6286" t="s">
        <v>276</v>
      </c>
      <c r="H6286">
        <v>1738730655</v>
      </c>
      <c r="I6286" t="s">
        <v>131</v>
      </c>
      <c r="J6286" t="s">
        <v>274</v>
      </c>
      <c r="K6286" t="s">
        <v>133</v>
      </c>
      <c r="L6286" t="s">
        <v>231</v>
      </c>
      <c r="M6286" t="s">
        <v>269</v>
      </c>
      <c r="P6286" s="31" t="str">
        <f t="shared" si="297"/>
        <v>Abdullah Homoeo Hall (  Dr. Ahsan Ullah)</v>
      </c>
    </row>
    <row r="6287" spans="1:16" hidden="1">
      <c r="A6287" t="str">
        <f t="shared" si="295"/>
        <v>28-577</v>
      </c>
      <c r="B6287">
        <f t="shared" si="296"/>
        <v>28</v>
      </c>
      <c r="C6287">
        <v>577</v>
      </c>
      <c r="D6287" t="s">
        <v>17160</v>
      </c>
      <c r="E6287" t="s">
        <v>267</v>
      </c>
      <c r="F6287">
        <v>3872</v>
      </c>
      <c r="G6287" t="s">
        <v>312</v>
      </c>
      <c r="H6287">
        <v>1712232586</v>
      </c>
      <c r="I6287" t="s">
        <v>131</v>
      </c>
      <c r="J6287" t="s">
        <v>306</v>
      </c>
      <c r="K6287" t="s">
        <v>133</v>
      </c>
      <c r="L6287" t="s">
        <v>307</v>
      </c>
      <c r="M6287" t="s">
        <v>313</v>
      </c>
      <c r="P6287" s="31" t="str">
        <f t="shared" si="297"/>
        <v>Adorsho Homoeo Hall (  Dr. Josim Uddin)</v>
      </c>
    </row>
    <row r="6288" spans="1:16" hidden="1">
      <c r="A6288" t="str">
        <f t="shared" si="295"/>
        <v>29-577</v>
      </c>
      <c r="B6288">
        <f t="shared" si="296"/>
        <v>29</v>
      </c>
      <c r="C6288">
        <v>577</v>
      </c>
      <c r="D6288" t="s">
        <v>17160</v>
      </c>
      <c r="E6288" t="s">
        <v>13079</v>
      </c>
      <c r="F6288">
        <v>11818</v>
      </c>
      <c r="G6288" t="s">
        <v>13080</v>
      </c>
      <c r="H6288">
        <v>1721190028</v>
      </c>
      <c r="I6288" t="s">
        <v>11164</v>
      </c>
      <c r="J6288" t="s">
        <v>10895</v>
      </c>
      <c r="K6288" t="s">
        <v>1315</v>
      </c>
      <c r="L6288" t="s">
        <v>13081</v>
      </c>
      <c r="M6288" t="s">
        <v>13082</v>
      </c>
      <c r="P6288" s="31" t="str">
        <f t="shared" si="297"/>
        <v>Adorso Homoeo Pharmacy (Dr.Anamul Haq)</v>
      </c>
    </row>
    <row r="6289" spans="1:16" hidden="1">
      <c r="A6289" t="str">
        <f t="shared" si="295"/>
        <v>30-577</v>
      </c>
      <c r="B6289">
        <f t="shared" si="296"/>
        <v>30</v>
      </c>
      <c r="C6289">
        <v>577</v>
      </c>
      <c r="D6289" t="s">
        <v>17160</v>
      </c>
      <c r="E6289" t="s">
        <v>2881</v>
      </c>
      <c r="F6289">
        <v>10282</v>
      </c>
      <c r="G6289" t="s">
        <v>2882</v>
      </c>
      <c r="H6289">
        <v>1712432607</v>
      </c>
      <c r="I6289" t="s">
        <v>131</v>
      </c>
      <c r="J6289" t="s">
        <v>2596</v>
      </c>
      <c r="K6289" t="s">
        <v>133</v>
      </c>
      <c r="L6289" t="s">
        <v>2883</v>
      </c>
      <c r="M6289" t="s">
        <v>2884</v>
      </c>
      <c r="P6289" s="31" t="str">
        <f t="shared" si="297"/>
        <v>Akon Homoeo Hall (Dr.Rabeya Boshri)</v>
      </c>
    </row>
    <row r="6290" spans="1:16" hidden="1">
      <c r="A6290" t="str">
        <f t="shared" si="295"/>
        <v>31-577</v>
      </c>
      <c r="B6290">
        <f t="shared" si="296"/>
        <v>31</v>
      </c>
      <c r="C6290">
        <v>577</v>
      </c>
      <c r="D6290" t="s">
        <v>17160</v>
      </c>
      <c r="E6290" t="s">
        <v>9200</v>
      </c>
      <c r="F6290">
        <v>9639</v>
      </c>
      <c r="G6290" t="s">
        <v>9201</v>
      </c>
      <c r="H6290">
        <v>1916872106</v>
      </c>
      <c r="I6290" t="s">
        <v>131</v>
      </c>
      <c r="J6290" t="s">
        <v>172</v>
      </c>
      <c r="K6290" t="s">
        <v>152</v>
      </c>
      <c r="L6290" t="s">
        <v>9171</v>
      </c>
      <c r="M6290" t="s">
        <v>9195</v>
      </c>
      <c r="P6290" s="31" t="str">
        <f t="shared" si="297"/>
        <v>Al Modina Hom Hall (Dr. Md:Kashem)</v>
      </c>
    </row>
    <row r="6291" spans="1:16" hidden="1">
      <c r="A6291" t="str">
        <f t="shared" si="295"/>
        <v>32-577</v>
      </c>
      <c r="B6291">
        <f t="shared" si="296"/>
        <v>32</v>
      </c>
      <c r="C6291">
        <v>577</v>
      </c>
      <c r="D6291" t="s">
        <v>17160</v>
      </c>
      <c r="E6291" t="s">
        <v>13095</v>
      </c>
      <c r="F6291">
        <v>11823</v>
      </c>
      <c r="G6291" t="s">
        <v>2025</v>
      </c>
      <c r="H6291">
        <v>1916872106</v>
      </c>
      <c r="I6291" t="s">
        <v>11164</v>
      </c>
      <c r="J6291" t="s">
        <v>13085</v>
      </c>
      <c r="K6291" t="s">
        <v>1315</v>
      </c>
      <c r="L6291" t="s">
        <v>13078</v>
      </c>
      <c r="M6291" t="s">
        <v>13096</v>
      </c>
      <c r="P6291" s="31" t="str">
        <f t="shared" si="297"/>
        <v>Al Modina Homoeo Hall (Dr.Abul Kase)</v>
      </c>
    </row>
    <row r="6292" spans="1:16" hidden="1">
      <c r="A6292" t="str">
        <f t="shared" si="295"/>
        <v>33-577</v>
      </c>
      <c r="B6292">
        <f t="shared" si="296"/>
        <v>33</v>
      </c>
      <c r="C6292">
        <v>577</v>
      </c>
      <c r="D6292" t="s">
        <v>17160</v>
      </c>
      <c r="E6292" t="s">
        <v>175</v>
      </c>
      <c r="F6292">
        <v>3815</v>
      </c>
      <c r="G6292" t="s">
        <v>176</v>
      </c>
      <c r="H6292" t="s">
        <v>177</v>
      </c>
      <c r="I6292" t="s">
        <v>131</v>
      </c>
      <c r="J6292" t="s">
        <v>172</v>
      </c>
      <c r="K6292" t="s">
        <v>133</v>
      </c>
      <c r="L6292" t="s">
        <v>173</v>
      </c>
      <c r="M6292" t="s">
        <v>178</v>
      </c>
      <c r="P6292" s="31" t="str">
        <f t="shared" si="297"/>
        <v>Al-Fesani Homoeo Hall (Dr. Abdul Kadir)</v>
      </c>
    </row>
    <row r="6293" spans="1:16" hidden="1">
      <c r="A6293" t="str">
        <f t="shared" si="295"/>
        <v>34-577</v>
      </c>
      <c r="B6293">
        <f t="shared" si="296"/>
        <v>34</v>
      </c>
      <c r="C6293">
        <v>577</v>
      </c>
      <c r="D6293" t="s">
        <v>17160</v>
      </c>
      <c r="E6293" t="s">
        <v>9164</v>
      </c>
      <c r="F6293">
        <v>9625</v>
      </c>
      <c r="G6293" t="s">
        <v>4852</v>
      </c>
      <c r="H6293">
        <v>1722365727</v>
      </c>
      <c r="I6293" t="s">
        <v>131</v>
      </c>
      <c r="J6293" t="s">
        <v>172</v>
      </c>
      <c r="K6293" t="s">
        <v>152</v>
      </c>
      <c r="L6293" t="s">
        <v>9165</v>
      </c>
      <c r="M6293" t="s">
        <v>9166</v>
      </c>
      <c r="P6293" s="31" t="str">
        <f t="shared" si="297"/>
        <v>Al-Modina Homoeo Hall (Dr. Moniruzzaman)</v>
      </c>
    </row>
    <row r="6294" spans="1:16" hidden="1">
      <c r="A6294" t="str">
        <f t="shared" si="295"/>
        <v>35-577</v>
      </c>
      <c r="B6294">
        <f t="shared" si="296"/>
        <v>35</v>
      </c>
      <c r="C6294">
        <v>577</v>
      </c>
      <c r="D6294" t="s">
        <v>17160</v>
      </c>
      <c r="E6294" t="s">
        <v>9217</v>
      </c>
      <c r="F6294">
        <v>9649</v>
      </c>
      <c r="G6294" t="s">
        <v>9218</v>
      </c>
      <c r="H6294">
        <v>1734262173</v>
      </c>
      <c r="I6294" t="s">
        <v>131</v>
      </c>
      <c r="J6294" t="s">
        <v>274</v>
      </c>
      <c r="K6294" t="s">
        <v>152</v>
      </c>
      <c r="L6294" t="s">
        <v>4535</v>
      </c>
      <c r="M6294" t="s">
        <v>9219</v>
      </c>
      <c r="P6294" s="31" t="str">
        <f t="shared" si="297"/>
        <v>Amin Hom Pharmecy (Dr.Abdus Sattar)</v>
      </c>
    </row>
    <row r="6295" spans="1:16" hidden="1">
      <c r="A6295" t="str">
        <f t="shared" si="295"/>
        <v>36-577</v>
      </c>
      <c r="B6295">
        <f t="shared" si="296"/>
        <v>36</v>
      </c>
      <c r="C6295">
        <v>577</v>
      </c>
      <c r="D6295" t="s">
        <v>17160</v>
      </c>
      <c r="E6295" t="s">
        <v>317</v>
      </c>
      <c r="F6295">
        <v>3874</v>
      </c>
      <c r="G6295" t="s">
        <v>318</v>
      </c>
      <c r="H6295">
        <v>1718581785</v>
      </c>
      <c r="I6295" t="s">
        <v>253</v>
      </c>
      <c r="J6295" t="s">
        <v>306</v>
      </c>
      <c r="K6295" t="s">
        <v>138</v>
      </c>
      <c r="L6295" t="s">
        <v>307</v>
      </c>
      <c r="M6295" t="s">
        <v>316</v>
      </c>
      <c r="P6295" s="31" t="str">
        <f t="shared" si="297"/>
        <v>Amina Homoeo Hall (  Dr. Anisur Rahman)</v>
      </c>
    </row>
    <row r="6296" spans="1:16" hidden="1">
      <c r="A6296" t="str">
        <f t="shared" si="295"/>
        <v>37-577</v>
      </c>
      <c r="B6296">
        <f t="shared" si="296"/>
        <v>37</v>
      </c>
      <c r="C6296">
        <v>577</v>
      </c>
      <c r="D6296" t="s">
        <v>17160</v>
      </c>
      <c r="E6296" t="s">
        <v>2856</v>
      </c>
      <c r="F6296">
        <v>10283</v>
      </c>
      <c r="G6296" t="s">
        <v>2857</v>
      </c>
      <c r="H6296">
        <v>1717585027</v>
      </c>
      <c r="I6296" t="s">
        <v>131</v>
      </c>
      <c r="J6296" t="s">
        <v>2596</v>
      </c>
      <c r="K6296" t="s">
        <v>133</v>
      </c>
      <c r="L6296" t="s">
        <v>2858</v>
      </c>
      <c r="M6296" t="s">
        <v>2859</v>
      </c>
      <c r="P6296" s="31" t="str">
        <f t="shared" si="297"/>
        <v>Anondomoi Homoeo Hall (Dr.Adhir Babu)</v>
      </c>
    </row>
    <row r="6297" spans="1:16" hidden="1">
      <c r="A6297" t="str">
        <f t="shared" si="295"/>
        <v>38-577</v>
      </c>
      <c r="B6297">
        <f t="shared" si="296"/>
        <v>38</v>
      </c>
      <c r="C6297">
        <v>577</v>
      </c>
      <c r="D6297" t="s">
        <v>17160</v>
      </c>
      <c r="E6297" t="s">
        <v>213</v>
      </c>
      <c r="F6297">
        <v>3826</v>
      </c>
      <c r="G6297" t="s">
        <v>214</v>
      </c>
      <c r="H6297" t="s">
        <v>215</v>
      </c>
      <c r="I6297" t="s">
        <v>131</v>
      </c>
      <c r="J6297" t="s">
        <v>172</v>
      </c>
      <c r="K6297" t="s">
        <v>133</v>
      </c>
      <c r="L6297" t="s">
        <v>201</v>
      </c>
      <c r="M6297" t="s">
        <v>216</v>
      </c>
      <c r="P6297" s="31" t="str">
        <f t="shared" si="297"/>
        <v>Azad Homoeo Pharmecy (Dr. Solayman Azad)</v>
      </c>
    </row>
    <row r="6298" spans="1:16" hidden="1">
      <c r="A6298" t="str">
        <f t="shared" si="295"/>
        <v>39-577</v>
      </c>
      <c r="B6298">
        <f t="shared" si="296"/>
        <v>39</v>
      </c>
      <c r="C6298">
        <v>577</v>
      </c>
      <c r="D6298" t="s">
        <v>17160</v>
      </c>
      <c r="E6298" t="s">
        <v>9169</v>
      </c>
      <c r="F6298">
        <v>9627</v>
      </c>
      <c r="G6298" t="s">
        <v>9170</v>
      </c>
      <c r="H6298">
        <v>1712283363</v>
      </c>
      <c r="I6298" t="s">
        <v>131</v>
      </c>
      <c r="J6298" t="s">
        <v>172</v>
      </c>
      <c r="K6298" t="s">
        <v>133</v>
      </c>
      <c r="L6298" t="s">
        <v>9171</v>
      </c>
      <c r="M6298" t="s">
        <v>9172</v>
      </c>
      <c r="P6298" s="31" t="str">
        <f t="shared" si="297"/>
        <v>Bangladesh Hom Hall (Dr. Altab Hossain)</v>
      </c>
    </row>
    <row r="6299" spans="1:16" hidden="1">
      <c r="A6299" t="str">
        <f t="shared" si="295"/>
        <v>40-577</v>
      </c>
      <c r="B6299">
        <f t="shared" si="296"/>
        <v>40</v>
      </c>
      <c r="C6299">
        <v>577</v>
      </c>
      <c r="D6299" t="s">
        <v>17160</v>
      </c>
      <c r="E6299" t="s">
        <v>203</v>
      </c>
      <c r="F6299">
        <v>3823</v>
      </c>
      <c r="G6299" t="s">
        <v>204</v>
      </c>
      <c r="H6299" t="s">
        <v>205</v>
      </c>
      <c r="I6299" t="s">
        <v>131</v>
      </c>
      <c r="J6299" t="s">
        <v>172</v>
      </c>
      <c r="K6299" t="s">
        <v>133</v>
      </c>
      <c r="L6299" t="s">
        <v>201</v>
      </c>
      <c r="M6299" t="s">
        <v>202</v>
      </c>
      <c r="P6299" s="31" t="str">
        <f t="shared" si="297"/>
        <v>Bijoy Homoeo Hall (Dr. Bimol Chandra)</v>
      </c>
    </row>
    <row r="6300" spans="1:16" hidden="1">
      <c r="A6300" t="str">
        <f t="shared" si="295"/>
        <v>41-577</v>
      </c>
      <c r="B6300">
        <f t="shared" si="296"/>
        <v>41</v>
      </c>
      <c r="C6300">
        <v>577</v>
      </c>
      <c r="D6300" t="s">
        <v>17160</v>
      </c>
      <c r="E6300" t="s">
        <v>9177</v>
      </c>
      <c r="F6300">
        <v>9630</v>
      </c>
      <c r="G6300" t="s">
        <v>9178</v>
      </c>
      <c r="H6300">
        <v>1729646275</v>
      </c>
      <c r="I6300" t="s">
        <v>300</v>
      </c>
      <c r="J6300" t="s">
        <v>172</v>
      </c>
      <c r="K6300" t="s">
        <v>133</v>
      </c>
      <c r="L6300" t="s">
        <v>9171</v>
      </c>
      <c r="M6300" t="s">
        <v>9176</v>
      </c>
      <c r="P6300" s="31" t="str">
        <f t="shared" si="297"/>
        <v>Bonazi Ousodhaloy (Dr. Jahirul Islam)</v>
      </c>
    </row>
    <row r="6301" spans="1:16" hidden="1">
      <c r="A6301" t="str">
        <f t="shared" si="295"/>
        <v>42-577</v>
      </c>
      <c r="B6301">
        <f t="shared" si="296"/>
        <v>42</v>
      </c>
      <c r="C6301">
        <v>577</v>
      </c>
      <c r="D6301" t="s">
        <v>17160</v>
      </c>
      <c r="E6301" t="s">
        <v>157</v>
      </c>
      <c r="F6301">
        <v>3810</v>
      </c>
      <c r="G6301" t="s">
        <v>158</v>
      </c>
      <c r="H6301">
        <v>0</v>
      </c>
      <c r="I6301" t="s">
        <v>131</v>
      </c>
      <c r="J6301" t="s">
        <v>132</v>
      </c>
      <c r="K6301" t="s">
        <v>152</v>
      </c>
      <c r="L6301" t="s">
        <v>134</v>
      </c>
      <c r="M6301" t="s">
        <v>159</v>
      </c>
      <c r="P6301" s="31" t="str">
        <f t="shared" si="297"/>
        <v>Bonik Ousodhaloy (Dr. Samol Bonik)</v>
      </c>
    </row>
    <row r="6302" spans="1:16" hidden="1">
      <c r="A6302" t="str">
        <f t="shared" si="295"/>
        <v>43-577</v>
      </c>
      <c r="B6302">
        <f t="shared" si="296"/>
        <v>43</v>
      </c>
      <c r="C6302">
        <v>577</v>
      </c>
      <c r="D6302" t="s">
        <v>17160</v>
      </c>
      <c r="E6302" t="s">
        <v>9174</v>
      </c>
      <c r="F6302">
        <v>9629</v>
      </c>
      <c r="G6302" t="s">
        <v>9175</v>
      </c>
      <c r="H6302">
        <v>1729902555</v>
      </c>
      <c r="I6302" t="s">
        <v>326</v>
      </c>
      <c r="J6302" t="s">
        <v>172</v>
      </c>
      <c r="K6302" t="s">
        <v>152</v>
      </c>
      <c r="L6302" t="s">
        <v>9171</v>
      </c>
      <c r="M6302" t="s">
        <v>9176</v>
      </c>
      <c r="P6302" s="31" t="str">
        <f t="shared" si="297"/>
        <v>Bonolota Ousodhaloy (Dr. Suja Uddin)</v>
      </c>
    </row>
    <row r="6303" spans="1:16" hidden="1">
      <c r="A6303" t="str">
        <f t="shared" si="295"/>
        <v>44-577</v>
      </c>
      <c r="B6303">
        <f t="shared" si="296"/>
        <v>44</v>
      </c>
      <c r="C6303">
        <v>577</v>
      </c>
      <c r="D6303" t="s">
        <v>17160</v>
      </c>
      <c r="E6303" t="s">
        <v>225</v>
      </c>
      <c r="F6303">
        <v>3829</v>
      </c>
      <c r="G6303" t="s">
        <v>226</v>
      </c>
      <c r="H6303" t="s">
        <v>227</v>
      </c>
      <c r="I6303" t="s">
        <v>131</v>
      </c>
      <c r="J6303" t="s">
        <v>172</v>
      </c>
      <c r="K6303" t="s">
        <v>133</v>
      </c>
      <c r="L6303" t="s">
        <v>201</v>
      </c>
      <c r="M6303" t="s">
        <v>224</v>
      </c>
      <c r="P6303" s="31" t="str">
        <f t="shared" si="297"/>
        <v>Cure Homoeo Hall (  Dr. D.D. Mondol)</v>
      </c>
    </row>
    <row r="6304" spans="1:16" hidden="1">
      <c r="A6304" t="str">
        <f t="shared" si="295"/>
        <v>45-577</v>
      </c>
      <c r="B6304">
        <f t="shared" si="296"/>
        <v>45</v>
      </c>
      <c r="C6304">
        <v>577</v>
      </c>
      <c r="D6304" t="s">
        <v>17160</v>
      </c>
      <c r="E6304" t="s">
        <v>9381</v>
      </c>
      <c r="F6304">
        <v>9770</v>
      </c>
      <c r="G6304" t="s">
        <v>9382</v>
      </c>
      <c r="H6304" t="s">
        <v>9383</v>
      </c>
      <c r="I6304" t="s">
        <v>9384</v>
      </c>
      <c r="J6304" t="s">
        <v>306</v>
      </c>
      <c r="K6304" t="s">
        <v>4195</v>
      </c>
      <c r="L6304" t="s">
        <v>9385</v>
      </c>
      <c r="M6304" t="s">
        <v>9386</v>
      </c>
      <c r="P6304" s="31" t="str">
        <f t="shared" si="297"/>
        <v>Doctors Care Center (Dr.Milon Chandra Shill)</v>
      </c>
    </row>
    <row r="6305" spans="1:16" hidden="1">
      <c r="A6305" t="str">
        <f t="shared" si="295"/>
        <v>46-577</v>
      </c>
      <c r="B6305">
        <f t="shared" si="296"/>
        <v>46</v>
      </c>
      <c r="C6305">
        <v>577</v>
      </c>
      <c r="D6305" t="s">
        <v>17160</v>
      </c>
      <c r="E6305" t="s">
        <v>206</v>
      </c>
      <c r="F6305">
        <v>3824</v>
      </c>
      <c r="G6305" t="s">
        <v>207</v>
      </c>
      <c r="H6305" t="s">
        <v>208</v>
      </c>
      <c r="I6305" t="s">
        <v>131</v>
      </c>
      <c r="J6305" t="s">
        <v>172</v>
      </c>
      <c r="K6305" t="s">
        <v>133</v>
      </c>
      <c r="L6305" t="s">
        <v>201</v>
      </c>
      <c r="M6305" t="s">
        <v>202</v>
      </c>
      <c r="P6305" s="31" t="str">
        <f t="shared" si="297"/>
        <v>Eyamin Homoeo Hall (Dr. Kaniz Fatema)</v>
      </c>
    </row>
    <row r="6306" spans="1:16" hidden="1">
      <c r="A6306" t="str">
        <f t="shared" si="295"/>
        <v>47-577</v>
      </c>
      <c r="B6306">
        <f t="shared" si="296"/>
        <v>47</v>
      </c>
      <c r="C6306">
        <v>577</v>
      </c>
      <c r="D6306" t="s">
        <v>17160</v>
      </c>
      <c r="E6306" t="s">
        <v>264</v>
      </c>
      <c r="F6306">
        <v>3854</v>
      </c>
      <c r="G6306" t="s">
        <v>265</v>
      </c>
      <c r="H6306">
        <v>1716832785</v>
      </c>
      <c r="I6306" t="s">
        <v>131</v>
      </c>
      <c r="J6306" t="s">
        <v>230</v>
      </c>
      <c r="K6306" t="s">
        <v>152</v>
      </c>
      <c r="L6306" t="s">
        <v>231</v>
      </c>
      <c r="M6306" t="s">
        <v>266</v>
      </c>
      <c r="P6306" s="31" t="str">
        <f t="shared" si="297"/>
        <v>Fahim Homoeo Hall (  Dr. Nasir Uddin)</v>
      </c>
    </row>
    <row r="6307" spans="1:16" hidden="1">
      <c r="A6307" t="str">
        <f t="shared" si="295"/>
        <v>48-577</v>
      </c>
      <c r="B6307">
        <f t="shared" si="296"/>
        <v>48</v>
      </c>
      <c r="C6307">
        <v>577</v>
      </c>
      <c r="D6307" t="s">
        <v>17160</v>
      </c>
      <c r="E6307" t="s">
        <v>245</v>
      </c>
      <c r="F6307">
        <v>3847</v>
      </c>
      <c r="G6307" t="s">
        <v>246</v>
      </c>
      <c r="H6307">
        <v>1764874102</v>
      </c>
      <c r="I6307" t="s">
        <v>247</v>
      </c>
      <c r="J6307" t="s">
        <v>230</v>
      </c>
      <c r="K6307" t="s">
        <v>133</v>
      </c>
      <c r="L6307" t="s">
        <v>231</v>
      </c>
      <c r="M6307" t="s">
        <v>248</v>
      </c>
      <c r="N6307" t="s">
        <v>11174</v>
      </c>
      <c r="P6307" s="31" t="str">
        <f t="shared" si="297"/>
        <v>Gazi Homoeo Hall (  Dr. Joynal Gazi)</v>
      </c>
    </row>
    <row r="6308" spans="1:16" hidden="1">
      <c r="A6308" t="str">
        <f t="shared" si="295"/>
        <v>49-577</v>
      </c>
      <c r="B6308">
        <f t="shared" si="296"/>
        <v>49</v>
      </c>
      <c r="C6308">
        <v>577</v>
      </c>
      <c r="D6308" t="s">
        <v>17160</v>
      </c>
      <c r="E6308" t="s">
        <v>9167</v>
      </c>
      <c r="F6308">
        <v>9626</v>
      </c>
      <c r="G6308" t="s">
        <v>9168</v>
      </c>
      <c r="H6308">
        <v>1712562952</v>
      </c>
      <c r="I6308" t="s">
        <v>131</v>
      </c>
      <c r="J6308" t="s">
        <v>172</v>
      </c>
      <c r="K6308" t="s">
        <v>133</v>
      </c>
      <c r="L6308" t="s">
        <v>9165</v>
      </c>
      <c r="M6308" t="s">
        <v>9166</v>
      </c>
      <c r="P6308" s="31" t="str">
        <f t="shared" si="297"/>
        <v>German Homomeo Hall (Dr.Ibrahim Khalil)</v>
      </c>
    </row>
    <row r="6309" spans="1:16" hidden="1">
      <c r="A6309" t="str">
        <f t="shared" si="295"/>
        <v>50-577</v>
      </c>
      <c r="B6309">
        <f t="shared" si="296"/>
        <v>50</v>
      </c>
      <c r="C6309">
        <v>577</v>
      </c>
      <c r="D6309" t="s">
        <v>17160</v>
      </c>
      <c r="E6309" t="s">
        <v>186</v>
      </c>
      <c r="F6309">
        <v>3818</v>
      </c>
      <c r="G6309" t="s">
        <v>187</v>
      </c>
      <c r="H6309" t="s">
        <v>188</v>
      </c>
      <c r="I6309" t="s">
        <v>131</v>
      </c>
      <c r="J6309" t="s">
        <v>172</v>
      </c>
      <c r="K6309" t="s">
        <v>133</v>
      </c>
      <c r="L6309" t="s">
        <v>173</v>
      </c>
      <c r="M6309" t="s">
        <v>182</v>
      </c>
      <c r="P6309" s="31" t="str">
        <f t="shared" si="297"/>
        <v>Ghita Homoeo Hall (Dr. Shorim Das)</v>
      </c>
    </row>
    <row r="6310" spans="1:16" hidden="1">
      <c r="A6310" t="str">
        <f t="shared" si="295"/>
        <v>51-577</v>
      </c>
      <c r="B6310">
        <f t="shared" si="296"/>
        <v>51</v>
      </c>
      <c r="C6310">
        <v>577</v>
      </c>
      <c r="D6310" t="s">
        <v>17160</v>
      </c>
      <c r="E6310" t="s">
        <v>267</v>
      </c>
      <c r="F6310">
        <v>3855</v>
      </c>
      <c r="G6310" t="s">
        <v>268</v>
      </c>
      <c r="H6310">
        <v>1712155086</v>
      </c>
      <c r="I6310" t="s">
        <v>131</v>
      </c>
      <c r="J6310" t="s">
        <v>230</v>
      </c>
      <c r="K6310" t="s">
        <v>152</v>
      </c>
      <c r="L6310" t="s">
        <v>231</v>
      </c>
      <c r="M6310" t="s">
        <v>269</v>
      </c>
      <c r="P6310" s="31" t="str">
        <f t="shared" si="297"/>
        <v>Hakkani Homoeo Hall (  Dr. Josim Uddin)</v>
      </c>
    </row>
    <row r="6311" spans="1:16" hidden="1">
      <c r="A6311" t="str">
        <f t="shared" si="295"/>
        <v>52-577</v>
      </c>
      <c r="B6311">
        <f t="shared" si="296"/>
        <v>52</v>
      </c>
      <c r="C6311">
        <v>577</v>
      </c>
      <c r="D6311" t="s">
        <v>17160</v>
      </c>
      <c r="E6311" t="s">
        <v>9182</v>
      </c>
      <c r="F6311">
        <v>9632</v>
      </c>
      <c r="G6311" t="s">
        <v>243</v>
      </c>
      <c r="H6311">
        <v>1712978520</v>
      </c>
      <c r="I6311" t="s">
        <v>131</v>
      </c>
      <c r="J6311" t="s">
        <v>172</v>
      </c>
      <c r="K6311" t="s">
        <v>138</v>
      </c>
      <c r="L6311" t="s">
        <v>9171</v>
      </c>
      <c r="M6311" t="s">
        <v>9183</v>
      </c>
      <c r="P6311" s="31" t="str">
        <f t="shared" si="297"/>
        <v>Haniman Homoeo Hall (Dr.Sangkor Kumar Roy)</v>
      </c>
    </row>
    <row r="6312" spans="1:16" hidden="1">
      <c r="A6312" t="str">
        <f t="shared" si="295"/>
        <v>53-577</v>
      </c>
      <c r="B6312">
        <f t="shared" si="296"/>
        <v>53</v>
      </c>
      <c r="C6312">
        <v>577</v>
      </c>
      <c r="D6312" t="s">
        <v>17160</v>
      </c>
      <c r="E6312" t="s">
        <v>242</v>
      </c>
      <c r="F6312">
        <v>3846</v>
      </c>
      <c r="G6312" t="s">
        <v>243</v>
      </c>
      <c r="H6312">
        <v>1724852929</v>
      </c>
      <c r="I6312" t="s">
        <v>131</v>
      </c>
      <c r="J6312" t="s">
        <v>230</v>
      </c>
      <c r="K6312" t="s">
        <v>152</v>
      </c>
      <c r="L6312" t="s">
        <v>231</v>
      </c>
      <c r="M6312" t="s">
        <v>244</v>
      </c>
      <c r="P6312" s="31" t="str">
        <f t="shared" si="297"/>
        <v>Haniman Homoeo Hall (Dr. Osman Goni)</v>
      </c>
    </row>
    <row r="6313" spans="1:16" hidden="1">
      <c r="A6313" t="str">
        <f t="shared" si="295"/>
        <v>54-577</v>
      </c>
      <c r="B6313">
        <f t="shared" si="296"/>
        <v>54</v>
      </c>
      <c r="C6313">
        <v>577</v>
      </c>
      <c r="D6313" t="s">
        <v>17160</v>
      </c>
      <c r="E6313" t="s">
        <v>9214</v>
      </c>
      <c r="F6313">
        <v>9647</v>
      </c>
      <c r="G6313" t="s">
        <v>2050</v>
      </c>
      <c r="H6313">
        <v>1710020035</v>
      </c>
      <c r="I6313" t="s">
        <v>131</v>
      </c>
      <c r="J6313" t="s">
        <v>274</v>
      </c>
      <c r="K6313" t="s">
        <v>138</v>
      </c>
      <c r="L6313" t="s">
        <v>4535</v>
      </c>
      <c r="M6313" t="s">
        <v>9213</v>
      </c>
      <c r="P6313" s="31" t="str">
        <f t="shared" si="297"/>
        <v>Haque Homoeo Hall (Dr.Maw:Abu Bokkor)</v>
      </c>
    </row>
    <row r="6314" spans="1:16" hidden="1">
      <c r="A6314" t="str">
        <f t="shared" si="295"/>
        <v>55-577</v>
      </c>
      <c r="B6314">
        <f t="shared" si="296"/>
        <v>55</v>
      </c>
      <c r="C6314">
        <v>577</v>
      </c>
      <c r="D6314" t="s">
        <v>17160</v>
      </c>
      <c r="E6314" t="s">
        <v>148</v>
      </c>
      <c r="F6314">
        <v>3805</v>
      </c>
      <c r="G6314" t="s">
        <v>149</v>
      </c>
      <c r="H6314">
        <v>1715195309</v>
      </c>
      <c r="I6314" t="s">
        <v>131</v>
      </c>
      <c r="J6314" t="s">
        <v>132</v>
      </c>
      <c r="K6314" t="s">
        <v>133</v>
      </c>
      <c r="L6314" t="s">
        <v>134</v>
      </c>
      <c r="M6314" t="s">
        <v>145</v>
      </c>
      <c r="P6314" s="31" t="str">
        <f t="shared" si="297"/>
        <v>Islamia Homoeo Hall (Dr. Awal Hossain)</v>
      </c>
    </row>
    <row r="6315" spans="1:16" hidden="1">
      <c r="A6315" t="str">
        <f t="shared" si="295"/>
        <v>56-577</v>
      </c>
      <c r="B6315">
        <f t="shared" si="296"/>
        <v>56</v>
      </c>
      <c r="C6315">
        <v>577</v>
      </c>
      <c r="D6315" t="s">
        <v>17160</v>
      </c>
      <c r="E6315" t="s">
        <v>13097</v>
      </c>
      <c r="F6315">
        <v>11824</v>
      </c>
      <c r="G6315" t="s">
        <v>6911</v>
      </c>
      <c r="H6315">
        <v>1718894116</v>
      </c>
      <c r="I6315" t="s">
        <v>13098</v>
      </c>
      <c r="J6315" t="s">
        <v>13085</v>
      </c>
      <c r="K6315" t="s">
        <v>1315</v>
      </c>
      <c r="L6315" t="s">
        <v>13099</v>
      </c>
      <c r="M6315" t="s">
        <v>13099</v>
      </c>
      <c r="P6315" s="31" t="str">
        <f t="shared" si="297"/>
        <v>Jahangir Homoeo Hall (Dr.Jahangir)</v>
      </c>
    </row>
    <row r="6316" spans="1:16" hidden="1">
      <c r="A6316" t="str">
        <f t="shared" si="295"/>
        <v>57-577</v>
      </c>
      <c r="B6316">
        <f t="shared" si="296"/>
        <v>57</v>
      </c>
      <c r="C6316">
        <v>577</v>
      </c>
      <c r="D6316" t="s">
        <v>17160</v>
      </c>
      <c r="E6316" t="s">
        <v>160</v>
      </c>
      <c r="F6316">
        <v>3811</v>
      </c>
      <c r="G6316" t="s">
        <v>161</v>
      </c>
      <c r="H6316">
        <v>1729477122</v>
      </c>
      <c r="I6316" t="s">
        <v>131</v>
      </c>
      <c r="J6316" t="s">
        <v>132</v>
      </c>
      <c r="K6316" t="s">
        <v>133</v>
      </c>
      <c r="L6316" t="s">
        <v>134</v>
      </c>
      <c r="M6316" t="s">
        <v>162</v>
      </c>
      <c r="P6316" s="31" t="str">
        <f t="shared" si="297"/>
        <v>Jannat Homoeo Hall (Dr. Motahar Hossain)</v>
      </c>
    </row>
    <row r="6317" spans="1:16" hidden="1">
      <c r="A6317" t="str">
        <f t="shared" si="295"/>
        <v>58-577</v>
      </c>
      <c r="B6317">
        <f t="shared" si="296"/>
        <v>58</v>
      </c>
      <c r="C6317">
        <v>577</v>
      </c>
      <c r="D6317" t="s">
        <v>17160</v>
      </c>
      <c r="E6317" t="s">
        <v>249</v>
      </c>
      <c r="F6317">
        <v>3848</v>
      </c>
      <c r="G6317" t="s">
        <v>250</v>
      </c>
      <c r="H6317">
        <v>1818420222</v>
      </c>
      <c r="I6317" t="s">
        <v>131</v>
      </c>
      <c r="J6317" t="s">
        <v>230</v>
      </c>
      <c r="K6317" t="s">
        <v>133</v>
      </c>
      <c r="L6317" t="s">
        <v>231</v>
      </c>
      <c r="M6317" t="s">
        <v>248</v>
      </c>
      <c r="P6317" s="31" t="str">
        <f t="shared" si="297"/>
        <v>Janoni Homoeo Hall (  Dr. Shunil Kumar)</v>
      </c>
    </row>
    <row r="6318" spans="1:16" hidden="1">
      <c r="A6318" t="str">
        <f t="shared" si="295"/>
        <v>59-577</v>
      </c>
      <c r="B6318">
        <f t="shared" si="296"/>
        <v>59</v>
      </c>
      <c r="C6318">
        <v>577</v>
      </c>
      <c r="D6318" t="s">
        <v>17160</v>
      </c>
      <c r="E6318" t="s">
        <v>13076</v>
      </c>
      <c r="F6318">
        <v>11817</v>
      </c>
      <c r="G6318" t="s">
        <v>13077</v>
      </c>
      <c r="H6318">
        <v>1725439242</v>
      </c>
      <c r="I6318" t="s">
        <v>131</v>
      </c>
      <c r="J6318" t="s">
        <v>306</v>
      </c>
      <c r="K6318" t="s">
        <v>1315</v>
      </c>
      <c r="L6318" t="s">
        <v>13078</v>
      </c>
      <c r="M6318" t="s">
        <v>13078</v>
      </c>
      <c r="P6318" s="31" t="str">
        <f t="shared" si="297"/>
        <v>Jarman Homoeo Chamber (Dr.Taslima Jahan)</v>
      </c>
    </row>
    <row r="6319" spans="1:16" hidden="1">
      <c r="A6319" t="str">
        <f t="shared" si="295"/>
        <v>60-577</v>
      </c>
      <c r="B6319">
        <f t="shared" si="296"/>
        <v>60</v>
      </c>
      <c r="C6319">
        <v>577</v>
      </c>
      <c r="D6319" t="s">
        <v>17160</v>
      </c>
      <c r="E6319" t="s">
        <v>9894</v>
      </c>
      <c r="F6319">
        <v>10259</v>
      </c>
      <c r="G6319" t="s">
        <v>8810</v>
      </c>
      <c r="H6319">
        <v>1730925280</v>
      </c>
      <c r="I6319" t="s">
        <v>131</v>
      </c>
      <c r="J6319" t="s">
        <v>306</v>
      </c>
      <c r="K6319" t="s">
        <v>152</v>
      </c>
      <c r="L6319" t="s">
        <v>2858</v>
      </c>
      <c r="M6319" t="s">
        <v>9891</v>
      </c>
      <c r="P6319" s="31" t="str">
        <f t="shared" si="297"/>
        <v>Jonokollan Hom Hall (Dr.Kulsum Begum)</v>
      </c>
    </row>
    <row r="6320" spans="1:16" hidden="1">
      <c r="A6320" t="str">
        <f t="shared" si="295"/>
        <v>61-577</v>
      </c>
      <c r="B6320">
        <f t="shared" si="296"/>
        <v>61</v>
      </c>
      <c r="C6320">
        <v>577</v>
      </c>
      <c r="D6320" t="s">
        <v>17160</v>
      </c>
      <c r="E6320" t="s">
        <v>13103</v>
      </c>
      <c r="F6320">
        <v>11826</v>
      </c>
      <c r="G6320" t="s">
        <v>13104</v>
      </c>
      <c r="H6320">
        <v>1710703234</v>
      </c>
      <c r="I6320" t="s">
        <v>11164</v>
      </c>
      <c r="J6320" t="s">
        <v>10924</v>
      </c>
      <c r="K6320" t="s">
        <v>1402</v>
      </c>
      <c r="L6320" t="s">
        <v>13086</v>
      </c>
      <c r="M6320" t="s">
        <v>13086</v>
      </c>
      <c r="P6320" s="31" t="str">
        <f t="shared" si="297"/>
        <v>Junayed Homoeo Hall (Br.Shahin Mia)</v>
      </c>
    </row>
    <row r="6321" spans="1:16" hidden="1">
      <c r="A6321" t="str">
        <f t="shared" si="295"/>
        <v>62-577</v>
      </c>
      <c r="B6321">
        <f t="shared" si="296"/>
        <v>62</v>
      </c>
      <c r="C6321">
        <v>577</v>
      </c>
      <c r="D6321" t="s">
        <v>17160</v>
      </c>
      <c r="E6321" t="s">
        <v>9230</v>
      </c>
      <c r="F6321">
        <v>9657</v>
      </c>
      <c r="G6321" t="s">
        <v>4655</v>
      </c>
      <c r="H6321">
        <v>1738325833</v>
      </c>
      <c r="I6321" t="s">
        <v>131</v>
      </c>
      <c r="J6321" t="s">
        <v>306</v>
      </c>
      <c r="K6321" t="s">
        <v>152</v>
      </c>
      <c r="L6321" t="s">
        <v>4535</v>
      </c>
      <c r="M6321" t="s">
        <v>9231</v>
      </c>
      <c r="P6321" s="31" t="str">
        <f t="shared" si="297"/>
        <v>Karimia Homoeo Hall (Dr. Md:Nurulla)</v>
      </c>
    </row>
    <row r="6322" spans="1:16" hidden="1">
      <c r="A6322" t="str">
        <f t="shared" si="295"/>
        <v>63-577</v>
      </c>
      <c r="B6322">
        <f t="shared" si="296"/>
        <v>63</v>
      </c>
      <c r="C6322">
        <v>577</v>
      </c>
      <c r="D6322" t="s">
        <v>17160</v>
      </c>
      <c r="E6322" t="s">
        <v>129</v>
      </c>
      <c r="F6322">
        <v>3800</v>
      </c>
      <c r="G6322" t="s">
        <v>130</v>
      </c>
      <c r="H6322">
        <v>1772867721</v>
      </c>
      <c r="I6322" t="s">
        <v>131</v>
      </c>
      <c r="J6322" t="s">
        <v>132</v>
      </c>
      <c r="K6322" t="s">
        <v>133</v>
      </c>
      <c r="L6322" t="s">
        <v>134</v>
      </c>
      <c r="M6322" t="s">
        <v>135</v>
      </c>
      <c r="P6322" s="31" t="str">
        <f t="shared" si="297"/>
        <v>Khan Homoeo Hall (Dr. Abdus Sattar)</v>
      </c>
    </row>
    <row r="6323" spans="1:16" hidden="1">
      <c r="A6323" t="str">
        <f t="shared" si="295"/>
        <v>64-577</v>
      </c>
      <c r="B6323">
        <f t="shared" si="296"/>
        <v>64</v>
      </c>
      <c r="C6323">
        <v>577</v>
      </c>
      <c r="D6323" t="s">
        <v>17160</v>
      </c>
      <c r="E6323" t="s">
        <v>13100</v>
      </c>
      <c r="F6323">
        <v>11825</v>
      </c>
      <c r="G6323" t="s">
        <v>13101</v>
      </c>
      <c r="H6323">
        <v>1772073274</v>
      </c>
      <c r="I6323" t="s">
        <v>13102</v>
      </c>
      <c r="J6323" t="s">
        <v>13085</v>
      </c>
      <c r="K6323" t="s">
        <v>1315</v>
      </c>
      <c r="L6323" t="s">
        <v>13078</v>
      </c>
      <c r="M6323" t="s">
        <v>13096</v>
      </c>
      <c r="P6323" s="31" t="str">
        <f t="shared" si="297"/>
        <v>Kobiraj Ghore (Dr.Jabber)</v>
      </c>
    </row>
    <row r="6324" spans="1:16" hidden="1">
      <c r="A6324" t="str">
        <f t="shared" si="295"/>
        <v>65-577</v>
      </c>
      <c r="B6324">
        <f t="shared" si="296"/>
        <v>65</v>
      </c>
      <c r="C6324">
        <v>577</v>
      </c>
      <c r="D6324" t="s">
        <v>17160</v>
      </c>
      <c r="E6324" t="s">
        <v>9212</v>
      </c>
      <c r="F6324">
        <v>9646</v>
      </c>
      <c r="G6324" t="s">
        <v>471</v>
      </c>
      <c r="H6324">
        <v>1724464227</v>
      </c>
      <c r="I6324" t="s">
        <v>131</v>
      </c>
      <c r="J6324" t="s">
        <v>274</v>
      </c>
      <c r="K6324" t="s">
        <v>133</v>
      </c>
      <c r="L6324" t="s">
        <v>4535</v>
      </c>
      <c r="M6324" t="s">
        <v>9213</v>
      </c>
      <c r="P6324" s="31" t="str">
        <f t="shared" si="297"/>
        <v>Lipi Homoeo Hall (Dr. Atal Kumar Roy)</v>
      </c>
    </row>
    <row r="6325" spans="1:16" hidden="1">
      <c r="A6325" t="str">
        <f t="shared" si="295"/>
        <v>66-577</v>
      </c>
      <c r="B6325">
        <f t="shared" si="296"/>
        <v>66</v>
      </c>
      <c r="C6325">
        <v>577</v>
      </c>
      <c r="D6325" t="s">
        <v>17160</v>
      </c>
      <c r="E6325" t="s">
        <v>136</v>
      </c>
      <c r="F6325">
        <v>3801</v>
      </c>
      <c r="G6325" t="s">
        <v>137</v>
      </c>
      <c r="H6325">
        <v>1716301527</v>
      </c>
      <c r="I6325" t="s">
        <v>131</v>
      </c>
      <c r="J6325" t="s">
        <v>132</v>
      </c>
      <c r="K6325" t="s">
        <v>138</v>
      </c>
      <c r="L6325" t="s">
        <v>134</v>
      </c>
      <c r="M6325" t="s">
        <v>139</v>
      </c>
      <c r="P6325" s="31" t="str">
        <f t="shared" si="297"/>
        <v>Loren Homoeo House (Dr. Israt Hossain)</v>
      </c>
    </row>
    <row r="6326" spans="1:16" hidden="1">
      <c r="A6326" t="str">
        <f t="shared" si="295"/>
        <v>67-577</v>
      </c>
      <c r="B6326">
        <f t="shared" si="296"/>
        <v>67</v>
      </c>
      <c r="C6326">
        <v>577</v>
      </c>
      <c r="D6326" t="s">
        <v>17160</v>
      </c>
      <c r="E6326" t="s">
        <v>9097</v>
      </c>
      <c r="F6326">
        <v>10256</v>
      </c>
      <c r="G6326" t="s">
        <v>9887</v>
      </c>
      <c r="H6326">
        <v>1674171312</v>
      </c>
      <c r="I6326" t="s">
        <v>131</v>
      </c>
      <c r="J6326" t="s">
        <v>306</v>
      </c>
      <c r="K6326" t="s">
        <v>152</v>
      </c>
      <c r="L6326" t="s">
        <v>9888</v>
      </c>
      <c r="M6326" t="s">
        <v>8444</v>
      </c>
      <c r="P6326" s="31" t="str">
        <f t="shared" si="297"/>
        <v>Loskor Homoeo Hall (Dr.Md:Abbas Uddin)</v>
      </c>
    </row>
    <row r="6327" spans="1:16" hidden="1">
      <c r="A6327" t="str">
        <f t="shared" si="295"/>
        <v>68-577</v>
      </c>
      <c r="B6327">
        <f t="shared" si="296"/>
        <v>68</v>
      </c>
      <c r="C6327">
        <v>577</v>
      </c>
      <c r="D6327" t="s">
        <v>17160</v>
      </c>
      <c r="E6327" t="s">
        <v>9179</v>
      </c>
      <c r="F6327">
        <v>9631</v>
      </c>
      <c r="G6327" t="s">
        <v>1111</v>
      </c>
      <c r="H6327">
        <v>1712630118</v>
      </c>
      <c r="I6327" t="s">
        <v>131</v>
      </c>
      <c r="J6327" t="s">
        <v>172</v>
      </c>
      <c r="K6327" t="s">
        <v>133</v>
      </c>
      <c r="L6327" t="s">
        <v>9180</v>
      </c>
      <c r="M6327" t="s">
        <v>9181</v>
      </c>
      <c r="P6327" s="31" t="str">
        <f t="shared" si="297"/>
        <v>Maa Homoeo Hall (Dr. Abbas Uddin)</v>
      </c>
    </row>
    <row r="6328" spans="1:16" hidden="1">
      <c r="A6328" t="str">
        <f t="shared" si="295"/>
        <v>69-577</v>
      </c>
      <c r="B6328">
        <f t="shared" si="296"/>
        <v>69</v>
      </c>
      <c r="C6328">
        <v>577</v>
      </c>
      <c r="D6328" t="s">
        <v>17160</v>
      </c>
      <c r="E6328" t="s">
        <v>217</v>
      </c>
      <c r="F6328">
        <v>3827</v>
      </c>
      <c r="G6328" t="s">
        <v>218</v>
      </c>
      <c r="H6328" t="s">
        <v>219</v>
      </c>
      <c r="I6328" t="s">
        <v>131</v>
      </c>
      <c r="J6328" t="s">
        <v>172</v>
      </c>
      <c r="K6328" t="s">
        <v>138</v>
      </c>
      <c r="L6328" t="s">
        <v>201</v>
      </c>
      <c r="M6328" t="s">
        <v>220</v>
      </c>
      <c r="P6328" s="31" t="str">
        <f t="shared" si="297"/>
        <v>Maruf &amp; Mahadi Homoeo Hall (  Dr. Nur Mohammad)</v>
      </c>
    </row>
    <row r="6329" spans="1:16" hidden="1">
      <c r="A6329" t="str">
        <f t="shared" si="295"/>
        <v>70-577</v>
      </c>
      <c r="B6329">
        <f t="shared" si="296"/>
        <v>70</v>
      </c>
      <c r="C6329">
        <v>577</v>
      </c>
      <c r="D6329" t="s">
        <v>17160</v>
      </c>
      <c r="E6329" t="s">
        <v>209</v>
      </c>
      <c r="F6329">
        <v>3825</v>
      </c>
      <c r="G6329" t="s">
        <v>210</v>
      </c>
      <c r="H6329" t="s">
        <v>211</v>
      </c>
      <c r="I6329" t="s">
        <v>131</v>
      </c>
      <c r="J6329" t="s">
        <v>172</v>
      </c>
      <c r="K6329" t="s">
        <v>152</v>
      </c>
      <c r="L6329" t="s">
        <v>201</v>
      </c>
      <c r="M6329" t="s">
        <v>212</v>
      </c>
      <c r="P6329" s="31" t="str">
        <f t="shared" si="297"/>
        <v>Master Homoeo Hall (Dr. Md: Nurul Huda)</v>
      </c>
    </row>
    <row r="6330" spans="1:16" hidden="1">
      <c r="A6330" t="str">
        <f t="shared" si="295"/>
        <v>71-577</v>
      </c>
      <c r="B6330">
        <f t="shared" si="296"/>
        <v>71</v>
      </c>
      <c r="C6330">
        <v>577</v>
      </c>
      <c r="D6330" t="s">
        <v>17160</v>
      </c>
      <c r="E6330" t="s">
        <v>9387</v>
      </c>
      <c r="F6330">
        <v>9771</v>
      </c>
      <c r="G6330" t="s">
        <v>9388</v>
      </c>
      <c r="H6330" t="s">
        <v>9389</v>
      </c>
      <c r="I6330" t="s">
        <v>3963</v>
      </c>
      <c r="J6330" t="s">
        <v>306</v>
      </c>
      <c r="K6330" t="s">
        <v>3996</v>
      </c>
      <c r="L6330" t="s">
        <v>9390</v>
      </c>
      <c r="M6330" t="s">
        <v>9391</v>
      </c>
      <c r="P6330" s="31" t="str">
        <f t="shared" si="297"/>
        <v>Matri Momota Homoeo Hall (Dr.Md:Khalilur Rahman)</v>
      </c>
    </row>
    <row r="6331" spans="1:16" hidden="1">
      <c r="A6331" t="str">
        <f t="shared" si="295"/>
        <v>72-577</v>
      </c>
      <c r="B6331">
        <f t="shared" si="296"/>
        <v>72</v>
      </c>
      <c r="C6331">
        <v>577</v>
      </c>
      <c r="D6331" t="s">
        <v>17160</v>
      </c>
      <c r="E6331" t="s">
        <v>9173</v>
      </c>
      <c r="F6331">
        <v>9628</v>
      </c>
      <c r="G6331" t="s">
        <v>4389</v>
      </c>
      <c r="H6331">
        <v>1725681885</v>
      </c>
      <c r="I6331" t="s">
        <v>131</v>
      </c>
      <c r="J6331" t="s">
        <v>172</v>
      </c>
      <c r="K6331" t="s">
        <v>152</v>
      </c>
      <c r="L6331" t="s">
        <v>9171</v>
      </c>
      <c r="M6331" t="s">
        <v>2852</v>
      </c>
      <c r="P6331" s="31" t="str">
        <f t="shared" si="297"/>
        <v>Mithun Homoeo Hall (Dr. Sibu Roy)</v>
      </c>
    </row>
    <row r="6332" spans="1:16" hidden="1">
      <c r="A6332" t="str">
        <f t="shared" si="295"/>
        <v>73-577</v>
      </c>
      <c r="B6332">
        <f t="shared" si="296"/>
        <v>73</v>
      </c>
      <c r="C6332">
        <v>577</v>
      </c>
      <c r="D6332" t="s">
        <v>17160</v>
      </c>
      <c r="E6332" t="s">
        <v>258</v>
      </c>
      <c r="F6332">
        <v>3851</v>
      </c>
      <c r="G6332" t="s">
        <v>259</v>
      </c>
      <c r="H6332">
        <v>1721366279</v>
      </c>
      <c r="I6332" t="s">
        <v>131</v>
      </c>
      <c r="J6332" t="s">
        <v>230</v>
      </c>
      <c r="K6332" t="s">
        <v>133</v>
      </c>
      <c r="L6332" t="s">
        <v>231</v>
      </c>
      <c r="M6332" t="s">
        <v>257</v>
      </c>
      <c r="P6332" s="31" t="str">
        <f t="shared" si="297"/>
        <v>Modina Homoeo Hall (  Dr. Jolilur Rahman)</v>
      </c>
    </row>
    <row r="6333" spans="1:16" hidden="1">
      <c r="A6333" t="str">
        <f t="shared" si="295"/>
        <v>74-577</v>
      </c>
      <c r="B6333">
        <f t="shared" si="296"/>
        <v>74</v>
      </c>
      <c r="C6333">
        <v>577</v>
      </c>
      <c r="D6333" t="s">
        <v>17160</v>
      </c>
      <c r="E6333" t="s">
        <v>9892</v>
      </c>
      <c r="F6333">
        <v>10258</v>
      </c>
      <c r="G6333" t="s">
        <v>9893</v>
      </c>
      <c r="H6333">
        <v>1736120100</v>
      </c>
      <c r="I6333" t="s">
        <v>131</v>
      </c>
      <c r="J6333" t="s">
        <v>306</v>
      </c>
      <c r="K6333" t="s">
        <v>152</v>
      </c>
      <c r="L6333" t="s">
        <v>2858</v>
      </c>
      <c r="M6333" t="s">
        <v>9891</v>
      </c>
      <c r="P6333" s="31" t="str">
        <f t="shared" si="297"/>
        <v>Mohona Homoeo Hall (Dr.Md:Musa)</v>
      </c>
    </row>
    <row r="6334" spans="1:16" hidden="1">
      <c r="A6334" t="str">
        <f t="shared" si="295"/>
        <v>75-577</v>
      </c>
      <c r="B6334">
        <f t="shared" si="296"/>
        <v>75</v>
      </c>
      <c r="C6334">
        <v>577</v>
      </c>
      <c r="D6334" t="s">
        <v>17160</v>
      </c>
      <c r="E6334" t="s">
        <v>9895</v>
      </c>
      <c r="F6334">
        <v>10260</v>
      </c>
      <c r="G6334" t="s">
        <v>9896</v>
      </c>
      <c r="H6334">
        <v>1732269669</v>
      </c>
      <c r="I6334" t="s">
        <v>131</v>
      </c>
      <c r="J6334" t="s">
        <v>306</v>
      </c>
      <c r="K6334" t="s">
        <v>152</v>
      </c>
      <c r="L6334" t="s">
        <v>2858</v>
      </c>
      <c r="M6334" t="s">
        <v>9897</v>
      </c>
      <c r="P6334" s="31" t="str">
        <f t="shared" si="297"/>
        <v>Mohua Homoeo Hall (Dr.Md:Abul Kalam)</v>
      </c>
    </row>
    <row r="6335" spans="1:16" hidden="1">
      <c r="A6335" t="str">
        <f t="shared" si="295"/>
        <v>76-577</v>
      </c>
      <c r="B6335">
        <f t="shared" si="296"/>
        <v>76</v>
      </c>
      <c r="C6335">
        <v>577</v>
      </c>
      <c r="D6335" t="s">
        <v>17160</v>
      </c>
      <c r="E6335" t="s">
        <v>140</v>
      </c>
      <c r="F6335">
        <v>3802</v>
      </c>
      <c r="G6335" t="s">
        <v>141</v>
      </c>
      <c r="H6335">
        <v>1716277486</v>
      </c>
      <c r="I6335" t="s">
        <v>131</v>
      </c>
      <c r="J6335" t="s">
        <v>132</v>
      </c>
      <c r="K6335" t="s">
        <v>133</v>
      </c>
      <c r="L6335" t="s">
        <v>134</v>
      </c>
      <c r="M6335" t="s">
        <v>142</v>
      </c>
      <c r="P6335" s="31" t="str">
        <f t="shared" si="297"/>
        <v>Monoronjon Homoeo Hall (  Dr.Adhir Ronjon)</v>
      </c>
    </row>
    <row r="6336" spans="1:16" hidden="1">
      <c r="A6336" t="str">
        <f t="shared" si="295"/>
        <v>77-577</v>
      </c>
      <c r="B6336">
        <f t="shared" si="296"/>
        <v>77</v>
      </c>
      <c r="C6336">
        <v>577</v>
      </c>
      <c r="D6336" t="s">
        <v>17160</v>
      </c>
      <c r="E6336" t="s">
        <v>3749</v>
      </c>
      <c r="F6336">
        <v>10262</v>
      </c>
      <c r="G6336" t="s">
        <v>9899</v>
      </c>
      <c r="H6336">
        <v>1775353745</v>
      </c>
      <c r="I6336" t="s">
        <v>131</v>
      </c>
      <c r="J6336" t="s">
        <v>306</v>
      </c>
      <c r="K6336" t="s">
        <v>152</v>
      </c>
      <c r="L6336" t="s">
        <v>2858</v>
      </c>
      <c r="M6336" t="s">
        <v>9900</v>
      </c>
      <c r="P6336" s="31" t="str">
        <f t="shared" si="297"/>
        <v>Mordarn Homoeo Hall (Dr.Mizanur Rahman)</v>
      </c>
    </row>
    <row r="6337" spans="1:16" hidden="1">
      <c r="A6337" t="str">
        <f t="shared" si="295"/>
        <v>78-577</v>
      </c>
      <c r="B6337">
        <f t="shared" si="296"/>
        <v>78</v>
      </c>
      <c r="C6337">
        <v>577</v>
      </c>
      <c r="D6337" t="s">
        <v>17160</v>
      </c>
      <c r="E6337" t="s">
        <v>11284</v>
      </c>
      <c r="F6337">
        <v>11176</v>
      </c>
      <c r="G6337" t="s">
        <v>11628</v>
      </c>
      <c r="H6337">
        <v>1934448064</v>
      </c>
      <c r="I6337">
        <v>0</v>
      </c>
      <c r="J6337">
        <v>0</v>
      </c>
      <c r="K6337" t="s">
        <v>138</v>
      </c>
      <c r="L6337" t="s">
        <v>111</v>
      </c>
      <c r="M6337" t="s">
        <v>111</v>
      </c>
      <c r="P6337" s="31" t="str">
        <f t="shared" si="297"/>
        <v>Mpo-Arif Howlader-Potuakhali (Self Stock)</v>
      </c>
    </row>
    <row r="6338" spans="1:16" hidden="1">
      <c r="A6338" t="str">
        <f t="shared" ref="A6338:A6401" si="298">B6338&amp;"-"&amp;C6338</f>
        <v>79-577</v>
      </c>
      <c r="B6338">
        <f t="shared" ref="B6338:B6401" si="299">IF(C6338=C6337,B6337+1,1)</f>
        <v>79</v>
      </c>
      <c r="C6338">
        <v>577</v>
      </c>
      <c r="D6338" t="s">
        <v>17160</v>
      </c>
      <c r="E6338" t="s">
        <v>11284</v>
      </c>
      <c r="F6338">
        <v>11173</v>
      </c>
      <c r="G6338" t="s">
        <v>11623</v>
      </c>
      <c r="H6338">
        <v>1934448346</v>
      </c>
      <c r="I6338">
        <v>0</v>
      </c>
      <c r="J6338">
        <v>0</v>
      </c>
      <c r="K6338" t="s">
        <v>138</v>
      </c>
      <c r="L6338" t="s">
        <v>4535</v>
      </c>
      <c r="M6338" t="s">
        <v>4535</v>
      </c>
      <c r="P6338" s="31" t="str">
        <f t="shared" ref="P6338:P6401" si="300">PROPER(G6338&amp;" ("&amp;E6338&amp;")")</f>
        <v>Mpo-Md.Rana-Amtoli (Self Stock)</v>
      </c>
    </row>
    <row r="6339" spans="1:16" hidden="1">
      <c r="A6339" t="str">
        <f t="shared" si="298"/>
        <v>80-577</v>
      </c>
      <c r="B6339">
        <f t="shared" si="299"/>
        <v>80</v>
      </c>
      <c r="C6339">
        <v>577</v>
      </c>
      <c r="D6339" t="s">
        <v>17160</v>
      </c>
      <c r="E6339" t="s">
        <v>233</v>
      </c>
      <c r="F6339">
        <v>3843</v>
      </c>
      <c r="G6339" t="s">
        <v>234</v>
      </c>
      <c r="H6339">
        <v>179478937</v>
      </c>
      <c r="I6339" t="s">
        <v>131</v>
      </c>
      <c r="J6339" t="s">
        <v>230</v>
      </c>
      <c r="K6339" t="s">
        <v>133</v>
      </c>
      <c r="L6339" t="s">
        <v>231</v>
      </c>
      <c r="M6339" t="s">
        <v>235</v>
      </c>
      <c r="P6339" s="31" t="str">
        <f t="shared" si="300"/>
        <v>Murad Homoeo Hall (  Dr. Harun-Ar-Rashid)</v>
      </c>
    </row>
    <row r="6340" spans="1:16" hidden="1">
      <c r="A6340" t="str">
        <f t="shared" si="298"/>
        <v>81-577</v>
      </c>
      <c r="B6340">
        <f t="shared" si="299"/>
        <v>81</v>
      </c>
      <c r="C6340">
        <v>577</v>
      </c>
      <c r="D6340" t="s">
        <v>17160</v>
      </c>
      <c r="E6340" t="s">
        <v>221</v>
      </c>
      <c r="F6340">
        <v>3875</v>
      </c>
      <c r="G6340" t="s">
        <v>319</v>
      </c>
      <c r="H6340">
        <v>1715083427</v>
      </c>
      <c r="I6340" t="s">
        <v>131</v>
      </c>
      <c r="J6340" t="s">
        <v>306</v>
      </c>
      <c r="K6340" t="s">
        <v>152</v>
      </c>
      <c r="L6340" t="s">
        <v>307</v>
      </c>
      <c r="M6340" t="s">
        <v>316</v>
      </c>
      <c r="P6340" s="31" t="str">
        <f t="shared" si="300"/>
        <v>Nafia Homoeo Hall (  Dr. Nazrul Islam)</v>
      </c>
    </row>
    <row r="6341" spans="1:16" hidden="1">
      <c r="A6341" t="str">
        <f t="shared" si="298"/>
        <v>82-577</v>
      </c>
      <c r="B6341">
        <f t="shared" si="299"/>
        <v>82</v>
      </c>
      <c r="C6341">
        <v>577</v>
      </c>
      <c r="D6341" t="s">
        <v>17160</v>
      </c>
      <c r="E6341" t="s">
        <v>295</v>
      </c>
      <c r="F6341">
        <v>3866</v>
      </c>
      <c r="G6341" t="s">
        <v>296</v>
      </c>
      <c r="H6341">
        <v>1727887170</v>
      </c>
      <c r="I6341" t="s">
        <v>131</v>
      </c>
      <c r="J6341" t="s">
        <v>274</v>
      </c>
      <c r="K6341" t="s">
        <v>133</v>
      </c>
      <c r="L6341" t="s">
        <v>290</v>
      </c>
      <c r="M6341" t="s">
        <v>297</v>
      </c>
      <c r="P6341" s="31" t="str">
        <f t="shared" si="300"/>
        <v>Nafiz Homoeo Hall (  Dr. Nurul Islam)</v>
      </c>
    </row>
    <row r="6342" spans="1:16" hidden="1">
      <c r="A6342" t="str">
        <f t="shared" si="298"/>
        <v>83-577</v>
      </c>
      <c r="B6342">
        <f t="shared" si="299"/>
        <v>83</v>
      </c>
      <c r="C6342">
        <v>577</v>
      </c>
      <c r="D6342" t="s">
        <v>17160</v>
      </c>
      <c r="E6342" t="s">
        <v>192</v>
      </c>
      <c r="F6342">
        <v>3820</v>
      </c>
      <c r="G6342" t="s">
        <v>193</v>
      </c>
      <c r="H6342" t="s">
        <v>194</v>
      </c>
      <c r="I6342" t="s">
        <v>131</v>
      </c>
      <c r="J6342" t="s">
        <v>172</v>
      </c>
      <c r="K6342" t="s">
        <v>133</v>
      </c>
      <c r="L6342" t="s">
        <v>173</v>
      </c>
      <c r="M6342" t="s">
        <v>182</v>
      </c>
      <c r="P6342" s="31" t="str">
        <f t="shared" si="300"/>
        <v>Necharia Homoeo Hall (Dr. Abdul Jolil)</v>
      </c>
    </row>
    <row r="6343" spans="1:16" hidden="1">
      <c r="A6343" t="str">
        <f t="shared" si="298"/>
        <v>84-577</v>
      </c>
      <c r="B6343">
        <f t="shared" si="299"/>
        <v>84</v>
      </c>
      <c r="C6343">
        <v>577</v>
      </c>
      <c r="D6343" t="s">
        <v>17160</v>
      </c>
      <c r="E6343" t="s">
        <v>143</v>
      </c>
      <c r="F6343">
        <v>3803</v>
      </c>
      <c r="G6343" t="s">
        <v>144</v>
      </c>
      <c r="H6343">
        <v>1758951865</v>
      </c>
      <c r="I6343" t="s">
        <v>131</v>
      </c>
      <c r="J6343" t="s">
        <v>132</v>
      </c>
      <c r="K6343" t="s">
        <v>133</v>
      </c>
      <c r="L6343" t="s">
        <v>134</v>
      </c>
      <c r="M6343" t="s">
        <v>145</v>
      </c>
      <c r="P6343" s="31" t="str">
        <f t="shared" si="300"/>
        <v>Niramoy Homoeo Hall (Dr. S. Bimol)</v>
      </c>
    </row>
    <row r="6344" spans="1:16" hidden="1">
      <c r="A6344" t="str">
        <f t="shared" si="298"/>
        <v>85-577</v>
      </c>
      <c r="B6344">
        <f t="shared" si="299"/>
        <v>85</v>
      </c>
      <c r="C6344">
        <v>577</v>
      </c>
      <c r="D6344" t="s">
        <v>17160</v>
      </c>
      <c r="E6344" t="s">
        <v>169</v>
      </c>
      <c r="F6344">
        <v>3814</v>
      </c>
      <c r="G6344" t="s">
        <v>170</v>
      </c>
      <c r="H6344" t="s">
        <v>171</v>
      </c>
      <c r="I6344" t="s">
        <v>131</v>
      </c>
      <c r="J6344" t="s">
        <v>172</v>
      </c>
      <c r="K6344" t="s">
        <v>133</v>
      </c>
      <c r="L6344" t="s">
        <v>173</v>
      </c>
      <c r="M6344" t="s">
        <v>174</v>
      </c>
      <c r="P6344" s="31" t="str">
        <f t="shared" si="300"/>
        <v>Nur-E Cherhindo Hom: (Dr. Mostafizur Rahman)</v>
      </c>
    </row>
    <row r="6345" spans="1:16" hidden="1">
      <c r="A6345" t="str">
        <f t="shared" si="298"/>
        <v>86-577</v>
      </c>
      <c r="B6345">
        <f t="shared" si="299"/>
        <v>86</v>
      </c>
      <c r="C6345">
        <v>577</v>
      </c>
      <c r="D6345" t="s">
        <v>17160</v>
      </c>
      <c r="E6345" t="s">
        <v>189</v>
      </c>
      <c r="F6345">
        <v>3819</v>
      </c>
      <c r="G6345" t="s">
        <v>190</v>
      </c>
      <c r="H6345" t="s">
        <v>191</v>
      </c>
      <c r="I6345" t="s">
        <v>131</v>
      </c>
      <c r="J6345" t="s">
        <v>172</v>
      </c>
      <c r="K6345" t="s">
        <v>133</v>
      </c>
      <c r="L6345" t="s">
        <v>173</v>
      </c>
      <c r="M6345" t="s">
        <v>182</v>
      </c>
      <c r="P6345" s="31" t="str">
        <f t="shared" si="300"/>
        <v>Payel Homoeo Hall (Dr. Sonjoy Dhas)</v>
      </c>
    </row>
    <row r="6346" spans="1:16" hidden="1">
      <c r="A6346" t="str">
        <f t="shared" si="298"/>
        <v>87-577</v>
      </c>
      <c r="B6346">
        <f t="shared" si="299"/>
        <v>87</v>
      </c>
      <c r="C6346">
        <v>577</v>
      </c>
      <c r="D6346" t="s">
        <v>17160</v>
      </c>
      <c r="E6346" t="s">
        <v>150</v>
      </c>
      <c r="F6346">
        <v>3806</v>
      </c>
      <c r="G6346" t="s">
        <v>151</v>
      </c>
      <c r="H6346">
        <v>1721805262</v>
      </c>
      <c r="I6346" t="s">
        <v>131</v>
      </c>
      <c r="J6346" t="s">
        <v>132</v>
      </c>
      <c r="K6346" t="s">
        <v>152</v>
      </c>
      <c r="L6346" t="s">
        <v>134</v>
      </c>
      <c r="M6346" t="s">
        <v>153</v>
      </c>
      <c r="P6346" s="31" t="str">
        <f t="shared" si="300"/>
        <v>Popular Homoeo Hall (Dr. Sumon Roy)</v>
      </c>
    </row>
    <row r="6347" spans="1:16" hidden="1">
      <c r="A6347" t="str">
        <f t="shared" si="298"/>
        <v>88-577</v>
      </c>
      <c r="B6347">
        <f t="shared" si="299"/>
        <v>88</v>
      </c>
      <c r="C6347">
        <v>577</v>
      </c>
      <c r="D6347" t="s">
        <v>17160</v>
      </c>
      <c r="E6347" t="s">
        <v>146</v>
      </c>
      <c r="F6347">
        <v>3804</v>
      </c>
      <c r="G6347" t="s">
        <v>147</v>
      </c>
      <c r="H6347">
        <v>1719938826</v>
      </c>
      <c r="I6347" t="s">
        <v>131</v>
      </c>
      <c r="J6347" t="s">
        <v>132</v>
      </c>
      <c r="K6347" t="s">
        <v>133</v>
      </c>
      <c r="L6347" t="s">
        <v>134</v>
      </c>
      <c r="M6347" t="s">
        <v>145</v>
      </c>
      <c r="P6347" s="31" t="str">
        <f t="shared" si="300"/>
        <v>Porimol Homoeo Hall (Dr. Porimol)</v>
      </c>
    </row>
    <row r="6348" spans="1:16" hidden="1">
      <c r="A6348" t="str">
        <f t="shared" si="298"/>
        <v>89-577</v>
      </c>
      <c r="B6348">
        <f t="shared" si="299"/>
        <v>89</v>
      </c>
      <c r="C6348">
        <v>577</v>
      </c>
      <c r="D6348" t="s">
        <v>17160</v>
      </c>
      <c r="E6348" t="s">
        <v>183</v>
      </c>
      <c r="F6348">
        <v>3817</v>
      </c>
      <c r="G6348" t="s">
        <v>184</v>
      </c>
      <c r="H6348" t="s">
        <v>185</v>
      </c>
      <c r="I6348" t="s">
        <v>131</v>
      </c>
      <c r="J6348" t="s">
        <v>172</v>
      </c>
      <c r="K6348" t="s">
        <v>133</v>
      </c>
      <c r="L6348" t="s">
        <v>173</v>
      </c>
      <c r="M6348" t="s">
        <v>182</v>
      </c>
      <c r="P6348" s="31" t="str">
        <f t="shared" si="300"/>
        <v>Prathona Hom: Hall (Dr. Dulal Chandra)</v>
      </c>
    </row>
    <row r="6349" spans="1:16" hidden="1">
      <c r="A6349" t="str">
        <f t="shared" si="298"/>
        <v>90-577</v>
      </c>
      <c r="B6349">
        <f t="shared" si="299"/>
        <v>90</v>
      </c>
      <c r="C6349">
        <v>577</v>
      </c>
      <c r="D6349" t="s">
        <v>17160</v>
      </c>
      <c r="E6349" t="s">
        <v>163</v>
      </c>
      <c r="F6349">
        <v>3812</v>
      </c>
      <c r="G6349" t="s">
        <v>164</v>
      </c>
      <c r="H6349">
        <v>1711219744</v>
      </c>
      <c r="I6349" t="s">
        <v>131</v>
      </c>
      <c r="J6349" t="s">
        <v>132</v>
      </c>
      <c r="K6349" t="s">
        <v>133</v>
      </c>
      <c r="L6349" t="s">
        <v>134</v>
      </c>
      <c r="M6349" t="s">
        <v>165</v>
      </c>
      <c r="P6349" s="31" t="str">
        <f t="shared" si="300"/>
        <v>Prince Homoeo Hall (Dr. Samsuddin Akon)</v>
      </c>
    </row>
    <row r="6350" spans="1:16" hidden="1">
      <c r="A6350" t="str">
        <f t="shared" si="298"/>
        <v>91-577</v>
      </c>
      <c r="B6350">
        <f t="shared" si="299"/>
        <v>91</v>
      </c>
      <c r="C6350">
        <v>577</v>
      </c>
      <c r="D6350" t="s">
        <v>17160</v>
      </c>
      <c r="E6350" t="s">
        <v>251</v>
      </c>
      <c r="F6350">
        <v>3849</v>
      </c>
      <c r="G6350" t="s">
        <v>252</v>
      </c>
      <c r="H6350">
        <v>1721194838</v>
      </c>
      <c r="I6350" t="s">
        <v>253</v>
      </c>
      <c r="J6350" t="s">
        <v>230</v>
      </c>
      <c r="K6350" t="s">
        <v>138</v>
      </c>
      <c r="L6350" t="s">
        <v>231</v>
      </c>
      <c r="M6350" t="s">
        <v>254</v>
      </c>
      <c r="P6350" s="31" t="str">
        <f t="shared" si="300"/>
        <v>Principal Homoeo Hall (  Dr. Dhirendronath Pal)</v>
      </c>
    </row>
    <row r="6351" spans="1:16" hidden="1">
      <c r="A6351" t="str">
        <f t="shared" si="298"/>
        <v>92-577</v>
      </c>
      <c r="B6351">
        <f t="shared" si="299"/>
        <v>92</v>
      </c>
      <c r="C6351">
        <v>577</v>
      </c>
      <c r="D6351" t="s">
        <v>17160</v>
      </c>
      <c r="E6351" t="s">
        <v>179</v>
      </c>
      <c r="F6351">
        <v>3816</v>
      </c>
      <c r="G6351" t="s">
        <v>180</v>
      </c>
      <c r="H6351" t="s">
        <v>181</v>
      </c>
      <c r="I6351" t="s">
        <v>131</v>
      </c>
      <c r="J6351" t="s">
        <v>172</v>
      </c>
      <c r="K6351" t="s">
        <v>133</v>
      </c>
      <c r="L6351" t="s">
        <v>173</v>
      </c>
      <c r="M6351" t="s">
        <v>182</v>
      </c>
      <c r="P6351" s="31" t="str">
        <f t="shared" si="300"/>
        <v>Rahul Homoeo Niketon (Dr. Romen Chandra)</v>
      </c>
    </row>
    <row r="6352" spans="1:16" hidden="1">
      <c r="A6352" t="str">
        <f t="shared" si="298"/>
        <v>93-577</v>
      </c>
      <c r="B6352">
        <f t="shared" si="299"/>
        <v>93</v>
      </c>
      <c r="C6352">
        <v>577</v>
      </c>
      <c r="D6352" t="s">
        <v>17160</v>
      </c>
      <c r="E6352" t="s">
        <v>166</v>
      </c>
      <c r="F6352">
        <v>3813</v>
      </c>
      <c r="G6352" t="s">
        <v>167</v>
      </c>
      <c r="H6352">
        <v>1714340880</v>
      </c>
      <c r="I6352" t="s">
        <v>131</v>
      </c>
      <c r="J6352" t="s">
        <v>132</v>
      </c>
      <c r="K6352" t="s">
        <v>133</v>
      </c>
      <c r="L6352" t="s">
        <v>134</v>
      </c>
      <c r="M6352" t="s">
        <v>168</v>
      </c>
      <c r="P6352" s="31" t="str">
        <f t="shared" si="300"/>
        <v>Ramin Homoeo Hall (Dr. Md: Nanna)</v>
      </c>
    </row>
    <row r="6353" spans="1:16" hidden="1">
      <c r="A6353" t="str">
        <f t="shared" si="298"/>
        <v>94-577</v>
      </c>
      <c r="B6353">
        <f t="shared" si="299"/>
        <v>94</v>
      </c>
      <c r="C6353">
        <v>577</v>
      </c>
      <c r="D6353" t="s">
        <v>17160</v>
      </c>
      <c r="E6353" t="s">
        <v>292</v>
      </c>
      <c r="F6353">
        <v>3865</v>
      </c>
      <c r="G6353" t="s">
        <v>293</v>
      </c>
      <c r="H6353">
        <v>1716573274</v>
      </c>
      <c r="I6353" t="s">
        <v>131</v>
      </c>
      <c r="J6353" t="s">
        <v>274</v>
      </c>
      <c r="K6353" t="s">
        <v>133</v>
      </c>
      <c r="L6353" t="s">
        <v>290</v>
      </c>
      <c r="M6353" t="s">
        <v>294</v>
      </c>
      <c r="P6353" s="31" t="str">
        <f t="shared" si="300"/>
        <v>Rimu Homoeo Clinic (  Dr. Forida Yeasmin)</v>
      </c>
    </row>
    <row r="6354" spans="1:16" hidden="1">
      <c r="A6354" t="str">
        <f t="shared" si="298"/>
        <v>95-577</v>
      </c>
      <c r="B6354">
        <f t="shared" si="299"/>
        <v>95</v>
      </c>
      <c r="C6354">
        <v>577</v>
      </c>
      <c r="D6354" t="s">
        <v>17160</v>
      </c>
      <c r="E6354" t="s">
        <v>10052</v>
      </c>
      <c r="F6354">
        <v>10380</v>
      </c>
      <c r="G6354" t="s">
        <v>682</v>
      </c>
      <c r="H6354">
        <v>1741720631</v>
      </c>
      <c r="I6354" t="s">
        <v>131</v>
      </c>
      <c r="J6354" t="s">
        <v>2596</v>
      </c>
      <c r="K6354" t="s">
        <v>133</v>
      </c>
      <c r="L6354" t="s">
        <v>2883</v>
      </c>
      <c r="M6354" t="s">
        <v>10053</v>
      </c>
      <c r="P6354" s="31" t="str">
        <f t="shared" si="300"/>
        <v>Sagor Homoeo Hall (Dr. Misti Rani)</v>
      </c>
    </row>
    <row r="6355" spans="1:16" hidden="1">
      <c r="A6355" t="str">
        <f t="shared" si="298"/>
        <v>96-577</v>
      </c>
      <c r="B6355">
        <f t="shared" si="299"/>
        <v>96</v>
      </c>
      <c r="C6355">
        <v>577</v>
      </c>
      <c r="D6355" t="s">
        <v>17160</v>
      </c>
      <c r="E6355" t="s">
        <v>13093</v>
      </c>
      <c r="F6355">
        <v>11822</v>
      </c>
      <c r="G6355" t="s">
        <v>2657</v>
      </c>
      <c r="H6355">
        <v>1725967716</v>
      </c>
      <c r="I6355" t="s">
        <v>11164</v>
      </c>
      <c r="J6355" t="s">
        <v>10912</v>
      </c>
      <c r="K6355" t="s">
        <v>138</v>
      </c>
      <c r="L6355" t="s">
        <v>13086</v>
      </c>
      <c r="M6355" t="s">
        <v>13094</v>
      </c>
      <c r="P6355" s="31" t="str">
        <f t="shared" si="300"/>
        <v>Salman Homoeo Hall (Dr.Helal Mirdha)</v>
      </c>
    </row>
    <row r="6356" spans="1:16" hidden="1">
      <c r="A6356" t="str">
        <f t="shared" si="298"/>
        <v>97-577</v>
      </c>
      <c r="B6356">
        <f t="shared" si="299"/>
        <v>97</v>
      </c>
      <c r="C6356">
        <v>577</v>
      </c>
      <c r="D6356" t="s">
        <v>17160</v>
      </c>
      <c r="E6356" t="s">
        <v>8176</v>
      </c>
      <c r="F6356">
        <v>9769</v>
      </c>
      <c r="G6356" t="s">
        <v>2657</v>
      </c>
      <c r="H6356" t="s">
        <v>8177</v>
      </c>
      <c r="I6356" t="s">
        <v>131</v>
      </c>
      <c r="J6356" t="s">
        <v>306</v>
      </c>
      <c r="K6356" t="s">
        <v>3996</v>
      </c>
      <c r="L6356" t="s">
        <v>134</v>
      </c>
      <c r="M6356" t="s">
        <v>8178</v>
      </c>
      <c r="P6356" s="31" t="str">
        <f t="shared" si="300"/>
        <v>Salman Homoeo Hall (Dr.Md:Helal Mridha)</v>
      </c>
    </row>
    <row r="6357" spans="1:16" hidden="1">
      <c r="A6357" t="str">
        <f t="shared" si="298"/>
        <v>98-577</v>
      </c>
      <c r="B6357">
        <f t="shared" si="299"/>
        <v>98</v>
      </c>
      <c r="C6357">
        <v>577</v>
      </c>
      <c r="D6357" t="s">
        <v>17160</v>
      </c>
      <c r="E6357" t="s">
        <v>9898</v>
      </c>
      <c r="F6357">
        <v>10261</v>
      </c>
      <c r="G6357" t="s">
        <v>368</v>
      </c>
      <c r="H6357">
        <v>1745399069</v>
      </c>
      <c r="I6357" t="s">
        <v>131</v>
      </c>
      <c r="J6357" t="s">
        <v>306</v>
      </c>
      <c r="K6357" t="s">
        <v>152</v>
      </c>
      <c r="L6357" t="s">
        <v>2858</v>
      </c>
      <c r="M6357" t="s">
        <v>2852</v>
      </c>
      <c r="P6357" s="31" t="str">
        <f t="shared" si="300"/>
        <v>Santo Homoeo Hall (Dr.Golapi Begum)</v>
      </c>
    </row>
    <row r="6358" spans="1:16" hidden="1">
      <c r="A6358" t="str">
        <f t="shared" si="298"/>
        <v>99-577</v>
      </c>
      <c r="B6358">
        <f t="shared" si="299"/>
        <v>99</v>
      </c>
      <c r="C6358">
        <v>577</v>
      </c>
      <c r="D6358" t="s">
        <v>17160</v>
      </c>
      <c r="E6358" t="s">
        <v>13090</v>
      </c>
      <c r="F6358">
        <v>11821</v>
      </c>
      <c r="G6358" t="s">
        <v>13091</v>
      </c>
      <c r="H6358">
        <v>1719633162</v>
      </c>
      <c r="I6358" t="s">
        <v>11164</v>
      </c>
      <c r="J6358" t="s">
        <v>10912</v>
      </c>
      <c r="K6358" t="s">
        <v>1402</v>
      </c>
      <c r="L6358" t="s">
        <v>13086</v>
      </c>
      <c r="M6358" t="s">
        <v>13092</v>
      </c>
      <c r="P6358" s="31" t="str">
        <f t="shared" si="300"/>
        <v>Sarif Helth Care (Dr.Hasan)</v>
      </c>
    </row>
    <row r="6359" spans="1:16" hidden="1">
      <c r="A6359" t="str">
        <f t="shared" si="298"/>
        <v>100-577</v>
      </c>
      <c r="B6359">
        <f t="shared" si="299"/>
        <v>100</v>
      </c>
      <c r="C6359">
        <v>577</v>
      </c>
      <c r="D6359" t="s">
        <v>17160</v>
      </c>
      <c r="E6359" t="s">
        <v>13087</v>
      </c>
      <c r="F6359">
        <v>11820</v>
      </c>
      <c r="G6359" t="s">
        <v>13088</v>
      </c>
      <c r="H6359">
        <v>1739876396</v>
      </c>
      <c r="I6359" t="s">
        <v>11164</v>
      </c>
      <c r="J6359" t="s">
        <v>10912</v>
      </c>
      <c r="K6359" t="s">
        <v>1315</v>
      </c>
      <c r="L6359" t="s">
        <v>13086</v>
      </c>
      <c r="M6359" t="s">
        <v>13089</v>
      </c>
      <c r="P6359" s="31" t="str">
        <f t="shared" si="300"/>
        <v>Sastoseba Homoeo Chamber (Dr.)</v>
      </c>
    </row>
    <row r="6360" spans="1:16" hidden="1">
      <c r="A6360" t="str">
        <f t="shared" si="298"/>
        <v>101-577</v>
      </c>
      <c r="B6360">
        <f t="shared" si="299"/>
        <v>101</v>
      </c>
      <c r="C6360">
        <v>577</v>
      </c>
      <c r="D6360" t="s">
        <v>17160</v>
      </c>
      <c r="E6360" t="s">
        <v>195</v>
      </c>
      <c r="F6360">
        <v>3821</v>
      </c>
      <c r="G6360" t="s">
        <v>196</v>
      </c>
      <c r="H6360" t="s">
        <v>197</v>
      </c>
      <c r="I6360" t="s">
        <v>131</v>
      </c>
      <c r="J6360" t="s">
        <v>172</v>
      </c>
      <c r="K6360" t="s">
        <v>133</v>
      </c>
      <c r="L6360" t="s">
        <v>173</v>
      </c>
      <c r="M6360" t="s">
        <v>153</v>
      </c>
      <c r="P6360" s="31" t="str">
        <f t="shared" si="300"/>
        <v>Seba Homoeo Hall (Dr. Ebrahim Kholil)</v>
      </c>
    </row>
    <row r="6361" spans="1:16" hidden="1">
      <c r="A6361" t="str">
        <f t="shared" si="298"/>
        <v>102-577</v>
      </c>
      <c r="B6361">
        <f t="shared" si="299"/>
        <v>102</v>
      </c>
      <c r="C6361">
        <v>577</v>
      </c>
      <c r="D6361" t="s">
        <v>17160</v>
      </c>
      <c r="E6361" t="s">
        <v>320</v>
      </c>
      <c r="F6361">
        <v>3876</v>
      </c>
      <c r="G6361" t="s">
        <v>196</v>
      </c>
      <c r="H6361">
        <v>1720461704</v>
      </c>
      <c r="I6361" t="s">
        <v>131</v>
      </c>
      <c r="J6361" t="s">
        <v>306</v>
      </c>
      <c r="K6361" t="s">
        <v>152</v>
      </c>
      <c r="L6361" t="s">
        <v>307</v>
      </c>
      <c r="M6361" t="s">
        <v>321</v>
      </c>
      <c r="P6361" s="31" t="str">
        <f t="shared" si="300"/>
        <v>Seba Homoeo Hall (Dr. Jesmin Nahar)</v>
      </c>
    </row>
    <row r="6362" spans="1:16" hidden="1">
      <c r="A6362" t="str">
        <f t="shared" si="298"/>
        <v>103-577</v>
      </c>
      <c r="B6362">
        <f t="shared" si="299"/>
        <v>103</v>
      </c>
      <c r="C6362">
        <v>577</v>
      </c>
      <c r="D6362" t="s">
        <v>17160</v>
      </c>
      <c r="E6362" t="s">
        <v>154</v>
      </c>
      <c r="F6362">
        <v>3807</v>
      </c>
      <c r="G6362" t="s">
        <v>155</v>
      </c>
      <c r="H6362">
        <v>1713953164</v>
      </c>
      <c r="I6362" t="s">
        <v>131</v>
      </c>
      <c r="J6362" t="s">
        <v>132</v>
      </c>
      <c r="K6362" t="s">
        <v>133</v>
      </c>
      <c r="L6362" t="s">
        <v>134</v>
      </c>
      <c r="M6362" t="s">
        <v>156</v>
      </c>
      <c r="P6362" s="31" t="str">
        <f t="shared" si="300"/>
        <v>Seba Ousodhaloy (Dr. Nirmol)</v>
      </c>
    </row>
    <row r="6363" spans="1:16" hidden="1">
      <c r="A6363" t="str">
        <f t="shared" si="298"/>
        <v>104-577</v>
      </c>
      <c r="B6363">
        <f t="shared" si="299"/>
        <v>104</v>
      </c>
      <c r="C6363">
        <v>577</v>
      </c>
      <c r="D6363" t="s">
        <v>17160</v>
      </c>
      <c r="E6363" t="s">
        <v>13083</v>
      </c>
      <c r="F6363">
        <v>11819</v>
      </c>
      <c r="G6363" t="s">
        <v>13084</v>
      </c>
      <c r="H6363">
        <v>1737944822</v>
      </c>
      <c r="I6363" t="s">
        <v>11164</v>
      </c>
      <c r="J6363" t="s">
        <v>13085</v>
      </c>
      <c r="K6363" t="s">
        <v>152</v>
      </c>
      <c r="L6363" t="s">
        <v>13086</v>
      </c>
      <c r="M6363" t="s">
        <v>13086</v>
      </c>
      <c r="P6363" s="31" t="str">
        <f t="shared" si="300"/>
        <v>Sefa Homoeo Clenic (Dr.Kazi Rafiul)</v>
      </c>
    </row>
    <row r="6364" spans="1:16" hidden="1">
      <c r="A6364" t="str">
        <f t="shared" si="298"/>
        <v>105-577</v>
      </c>
      <c r="B6364">
        <f t="shared" si="299"/>
        <v>105</v>
      </c>
      <c r="C6364">
        <v>577</v>
      </c>
      <c r="D6364" t="s">
        <v>17160</v>
      </c>
      <c r="E6364" t="s">
        <v>198</v>
      </c>
      <c r="F6364">
        <v>3822</v>
      </c>
      <c r="G6364" t="s">
        <v>199</v>
      </c>
      <c r="H6364" t="s">
        <v>200</v>
      </c>
      <c r="I6364" t="s">
        <v>131</v>
      </c>
      <c r="J6364" t="s">
        <v>172</v>
      </c>
      <c r="K6364" t="s">
        <v>133</v>
      </c>
      <c r="L6364" t="s">
        <v>201</v>
      </c>
      <c r="M6364" t="s">
        <v>202</v>
      </c>
      <c r="P6364" s="31" t="str">
        <f t="shared" si="300"/>
        <v>Sefa Homoeo Hall (Dr. G.M. Yusuf)</v>
      </c>
    </row>
    <row r="6365" spans="1:16" hidden="1">
      <c r="A6365" t="str">
        <f t="shared" si="298"/>
        <v>106-577</v>
      </c>
      <c r="B6365">
        <f t="shared" si="299"/>
        <v>106</v>
      </c>
      <c r="C6365">
        <v>577</v>
      </c>
      <c r="D6365" t="s">
        <v>17160</v>
      </c>
      <c r="E6365" t="s">
        <v>273</v>
      </c>
      <c r="F6365">
        <v>3858</v>
      </c>
      <c r="G6365" t="s">
        <v>199</v>
      </c>
      <c r="H6365">
        <v>1718832558</v>
      </c>
      <c r="I6365" t="s">
        <v>131</v>
      </c>
      <c r="J6365" t="s">
        <v>274</v>
      </c>
      <c r="K6365" t="s">
        <v>133</v>
      </c>
      <c r="L6365" t="s">
        <v>231</v>
      </c>
      <c r="M6365" t="s">
        <v>269</v>
      </c>
      <c r="P6365" s="31" t="str">
        <f t="shared" si="300"/>
        <v>Sefa Homoeo Hall (Dr. Shahed Ali)</v>
      </c>
    </row>
    <row r="6366" spans="1:16" hidden="1">
      <c r="A6366" t="str">
        <f t="shared" si="298"/>
        <v>107-577</v>
      </c>
      <c r="B6366">
        <f t="shared" si="299"/>
        <v>107</v>
      </c>
      <c r="C6366">
        <v>577</v>
      </c>
      <c r="D6366" t="s">
        <v>17160</v>
      </c>
      <c r="E6366" t="s">
        <v>228</v>
      </c>
      <c r="F6366">
        <v>3842</v>
      </c>
      <c r="G6366" t="s">
        <v>229</v>
      </c>
      <c r="H6366">
        <v>1782191110</v>
      </c>
      <c r="I6366" t="s">
        <v>131</v>
      </c>
      <c r="J6366" t="s">
        <v>230</v>
      </c>
      <c r="K6366" t="s">
        <v>133</v>
      </c>
      <c r="L6366" t="s">
        <v>231</v>
      </c>
      <c r="M6366" t="s">
        <v>232</v>
      </c>
      <c r="P6366" s="31" t="str">
        <f t="shared" si="300"/>
        <v>Sikder Homoeo Hall (Dr. Billal Sikder)</v>
      </c>
    </row>
    <row r="6367" spans="1:16" hidden="1">
      <c r="A6367" t="str">
        <f t="shared" si="298"/>
        <v>108-577</v>
      </c>
      <c r="B6367">
        <f t="shared" si="299"/>
        <v>108</v>
      </c>
      <c r="C6367">
        <v>577</v>
      </c>
      <c r="D6367" t="s">
        <v>17160</v>
      </c>
      <c r="E6367" t="s">
        <v>9215</v>
      </c>
      <c r="F6367">
        <v>9648</v>
      </c>
      <c r="G6367" t="s">
        <v>9216</v>
      </c>
      <c r="H6367">
        <v>0</v>
      </c>
      <c r="I6367" t="s">
        <v>131</v>
      </c>
      <c r="J6367" t="s">
        <v>274</v>
      </c>
      <c r="K6367" t="s">
        <v>133</v>
      </c>
      <c r="L6367" t="s">
        <v>4535</v>
      </c>
      <c r="M6367" t="s">
        <v>9213</v>
      </c>
      <c r="P6367" s="31" t="str">
        <f t="shared" si="300"/>
        <v>Sobbosachi Hom Hall (Dr.Golam Kibria)</v>
      </c>
    </row>
    <row r="6368" spans="1:16" hidden="1">
      <c r="A6368" t="str">
        <f t="shared" si="298"/>
        <v>109-577</v>
      </c>
      <c r="B6368">
        <f t="shared" si="299"/>
        <v>109</v>
      </c>
      <c r="C6368">
        <v>577</v>
      </c>
      <c r="D6368" t="s">
        <v>17160</v>
      </c>
      <c r="E6368" t="s">
        <v>9392</v>
      </c>
      <c r="F6368">
        <v>9772</v>
      </c>
      <c r="G6368" t="s">
        <v>9393</v>
      </c>
      <c r="H6368" t="s">
        <v>9394</v>
      </c>
      <c r="I6368" t="s">
        <v>3982</v>
      </c>
      <c r="J6368" t="s">
        <v>306</v>
      </c>
      <c r="K6368" t="s">
        <v>4195</v>
      </c>
      <c r="L6368" t="s">
        <v>9395</v>
      </c>
      <c r="M6368" t="s">
        <v>9396</v>
      </c>
      <c r="P6368" s="31" t="str">
        <f t="shared" si="300"/>
        <v>Sofol Homoeo Hall (Dr.Fatema Begum)</v>
      </c>
    </row>
    <row r="6369" spans="1:16" hidden="1">
      <c r="A6369" t="str">
        <f t="shared" si="298"/>
        <v>110-577</v>
      </c>
      <c r="B6369">
        <f t="shared" si="299"/>
        <v>110</v>
      </c>
      <c r="C6369">
        <v>577</v>
      </c>
      <c r="D6369" t="s">
        <v>17160</v>
      </c>
      <c r="E6369" t="s">
        <v>304</v>
      </c>
      <c r="F6369">
        <v>3869</v>
      </c>
      <c r="G6369" t="s">
        <v>305</v>
      </c>
      <c r="H6369">
        <v>1713953712</v>
      </c>
      <c r="I6369" t="s">
        <v>131</v>
      </c>
      <c r="J6369" t="s">
        <v>306</v>
      </c>
      <c r="K6369" t="s">
        <v>152</v>
      </c>
      <c r="L6369" t="s">
        <v>307</v>
      </c>
      <c r="M6369" t="s">
        <v>308</v>
      </c>
      <c r="P6369" s="31" t="str">
        <f t="shared" si="300"/>
        <v>Sumon Homoeo Hall (Dr. Santi Ronjon)</v>
      </c>
    </row>
    <row r="6370" spans="1:16" hidden="1">
      <c r="A6370" t="str">
        <f t="shared" si="298"/>
        <v>111-577</v>
      </c>
      <c r="B6370">
        <f t="shared" si="299"/>
        <v>111</v>
      </c>
      <c r="C6370">
        <v>577</v>
      </c>
      <c r="D6370" t="s">
        <v>17160</v>
      </c>
      <c r="E6370" t="s">
        <v>9889</v>
      </c>
      <c r="F6370">
        <v>10257</v>
      </c>
      <c r="G6370" t="s">
        <v>9890</v>
      </c>
      <c r="H6370">
        <v>1710779566</v>
      </c>
      <c r="I6370" t="s">
        <v>131</v>
      </c>
      <c r="J6370" t="s">
        <v>306</v>
      </c>
      <c r="K6370" t="s">
        <v>152</v>
      </c>
      <c r="L6370" t="s">
        <v>2858</v>
      </c>
      <c r="M6370" t="s">
        <v>9891</v>
      </c>
      <c r="P6370" s="31" t="str">
        <f t="shared" si="300"/>
        <v>Surdhoni Homoeo Hall (Dr.Basudeb Biswas)</v>
      </c>
    </row>
    <row r="6371" spans="1:16" hidden="1">
      <c r="A6371" t="str">
        <f t="shared" si="298"/>
        <v>112-577</v>
      </c>
      <c r="B6371">
        <f t="shared" si="299"/>
        <v>112</v>
      </c>
      <c r="C6371">
        <v>577</v>
      </c>
      <c r="D6371" t="s">
        <v>17160</v>
      </c>
      <c r="E6371" t="s">
        <v>236</v>
      </c>
      <c r="F6371">
        <v>3844</v>
      </c>
      <c r="G6371" t="s">
        <v>237</v>
      </c>
      <c r="H6371">
        <v>1712221493</v>
      </c>
      <c r="I6371" t="s">
        <v>131</v>
      </c>
      <c r="J6371" t="s">
        <v>230</v>
      </c>
      <c r="K6371" t="s">
        <v>133</v>
      </c>
      <c r="L6371" t="s">
        <v>231</v>
      </c>
      <c r="M6371" t="s">
        <v>238</v>
      </c>
      <c r="P6371" s="31" t="str">
        <f t="shared" si="300"/>
        <v>Tapos Homoeo Hall (Dr. Chitto Ronjon Pal)</v>
      </c>
    </row>
    <row r="6372" spans="1:16" hidden="1">
      <c r="A6372" t="str">
        <f t="shared" si="298"/>
        <v>113-577</v>
      </c>
      <c r="B6372">
        <f t="shared" si="299"/>
        <v>113</v>
      </c>
      <c r="C6372">
        <v>577</v>
      </c>
      <c r="D6372" t="s">
        <v>17160</v>
      </c>
      <c r="E6372" t="s">
        <v>9211</v>
      </c>
      <c r="F6372">
        <v>9645</v>
      </c>
      <c r="G6372" t="s">
        <v>272</v>
      </c>
      <c r="H6372">
        <v>0</v>
      </c>
      <c r="I6372" t="s">
        <v>131</v>
      </c>
      <c r="J6372" t="s">
        <v>397</v>
      </c>
      <c r="K6372" t="s">
        <v>133</v>
      </c>
      <c r="L6372" t="s">
        <v>9205</v>
      </c>
      <c r="M6372" t="s">
        <v>2852</v>
      </c>
      <c r="P6372" s="31" t="str">
        <f t="shared" si="300"/>
        <v>Yusuf Homoeo Hall (Dr. Md:Yusuf)</v>
      </c>
    </row>
    <row r="6373" spans="1:16" hidden="1">
      <c r="A6373" t="str">
        <f t="shared" si="298"/>
        <v>114-577</v>
      </c>
      <c r="B6373">
        <f t="shared" si="299"/>
        <v>114</v>
      </c>
      <c r="C6373">
        <v>577</v>
      </c>
      <c r="D6373" t="s">
        <v>17160</v>
      </c>
      <c r="E6373" t="s">
        <v>271</v>
      </c>
      <c r="F6373">
        <v>3857</v>
      </c>
      <c r="G6373" t="s">
        <v>272</v>
      </c>
      <c r="H6373">
        <v>1752602560</v>
      </c>
      <c r="I6373" t="s">
        <v>247</v>
      </c>
      <c r="J6373" t="s">
        <v>230</v>
      </c>
      <c r="K6373" t="s">
        <v>133</v>
      </c>
      <c r="L6373" t="s">
        <v>231</v>
      </c>
      <c r="M6373" t="s">
        <v>269</v>
      </c>
      <c r="P6373" s="31" t="str">
        <f t="shared" si="300"/>
        <v>Yusuf Homoeo Hall (  Md: Yusuf)</v>
      </c>
    </row>
    <row r="6374" spans="1:16" hidden="1">
      <c r="A6374" t="str">
        <f t="shared" si="298"/>
        <v>115-577</v>
      </c>
      <c r="B6374">
        <f t="shared" si="299"/>
        <v>115</v>
      </c>
      <c r="C6374">
        <v>577</v>
      </c>
      <c r="D6374" t="s">
        <v>17160</v>
      </c>
      <c r="E6374" t="s">
        <v>19649</v>
      </c>
      <c r="P6374" s="31" t="str">
        <f t="shared" si="300"/>
        <v xml:space="preserve"> (Dr.Abu Saleh)</v>
      </c>
    </row>
    <row r="6375" spans="1:16" hidden="1">
      <c r="A6375" t="str">
        <f t="shared" si="298"/>
        <v>1-578</v>
      </c>
      <c r="B6375">
        <f t="shared" si="299"/>
        <v>1</v>
      </c>
      <c r="C6375">
        <v>578</v>
      </c>
      <c r="D6375" t="s">
        <v>17161</v>
      </c>
      <c r="E6375" t="s">
        <v>18109</v>
      </c>
      <c r="F6375">
        <v>15590</v>
      </c>
      <c r="G6375" t="s">
        <v>18110</v>
      </c>
      <c r="H6375">
        <v>1925336732</v>
      </c>
      <c r="I6375" t="s">
        <v>131</v>
      </c>
      <c r="J6375" t="s">
        <v>306</v>
      </c>
      <c r="K6375" t="s">
        <v>152</v>
      </c>
      <c r="L6375" t="s">
        <v>518</v>
      </c>
      <c r="M6375" t="s">
        <v>18111</v>
      </c>
      <c r="P6375" s="31" t="str">
        <f t="shared" si="300"/>
        <v>Abdur Rahman Homoeo Hall  (Dr.Masud Rahman)</v>
      </c>
    </row>
    <row r="6376" spans="1:16" hidden="1">
      <c r="A6376" t="str">
        <f t="shared" si="298"/>
        <v>2-578</v>
      </c>
      <c r="B6376">
        <f t="shared" si="299"/>
        <v>2</v>
      </c>
      <c r="C6376">
        <v>578</v>
      </c>
      <c r="D6376" t="s">
        <v>17161</v>
      </c>
      <c r="E6376" t="s">
        <v>17825</v>
      </c>
      <c r="F6376">
        <v>15429</v>
      </c>
      <c r="G6376" t="s">
        <v>17826</v>
      </c>
      <c r="H6376">
        <v>1920731838</v>
      </c>
      <c r="I6376" t="s">
        <v>131</v>
      </c>
      <c r="J6376" t="s">
        <v>19184</v>
      </c>
      <c r="K6376" t="s">
        <v>138</v>
      </c>
      <c r="L6376" t="s">
        <v>2642</v>
      </c>
      <c r="M6376" t="s">
        <v>2642</v>
      </c>
      <c r="P6376" s="31" t="str">
        <f t="shared" si="300"/>
        <v>Akram Homoeo Holl (Dr.Akram)</v>
      </c>
    </row>
    <row r="6377" spans="1:16" hidden="1">
      <c r="A6377" t="str">
        <f t="shared" si="298"/>
        <v>3-578</v>
      </c>
      <c r="B6377">
        <f t="shared" si="299"/>
        <v>3</v>
      </c>
      <c r="C6377">
        <v>578</v>
      </c>
      <c r="D6377" t="s">
        <v>17161</v>
      </c>
      <c r="E6377" t="s">
        <v>17846</v>
      </c>
      <c r="F6377">
        <v>15542</v>
      </c>
      <c r="G6377" t="s">
        <v>387</v>
      </c>
      <c r="H6377">
        <v>1724269228</v>
      </c>
      <c r="I6377" t="s">
        <v>11164</v>
      </c>
      <c r="J6377" t="s">
        <v>172</v>
      </c>
      <c r="K6377" t="s">
        <v>138</v>
      </c>
      <c r="L6377" t="s">
        <v>2642</v>
      </c>
      <c r="M6377" t="s">
        <v>2642</v>
      </c>
      <c r="P6377" s="31" t="str">
        <f t="shared" si="300"/>
        <v>Asa Homoeo Hall (Dr.Rased)</v>
      </c>
    </row>
    <row r="6378" spans="1:16" hidden="1">
      <c r="A6378" t="str">
        <f t="shared" si="298"/>
        <v>4-578</v>
      </c>
      <c r="B6378">
        <f t="shared" si="299"/>
        <v>4</v>
      </c>
      <c r="C6378">
        <v>578</v>
      </c>
      <c r="D6378" t="s">
        <v>17161</v>
      </c>
      <c r="E6378" t="s">
        <v>17761</v>
      </c>
      <c r="F6378">
        <v>15547</v>
      </c>
      <c r="G6378" t="s">
        <v>17762</v>
      </c>
      <c r="H6378">
        <v>1836649687</v>
      </c>
      <c r="I6378" t="s">
        <v>11164</v>
      </c>
      <c r="J6378" t="s">
        <v>274</v>
      </c>
      <c r="K6378" t="s">
        <v>152</v>
      </c>
      <c r="L6378" t="s">
        <v>17763</v>
      </c>
      <c r="M6378" t="s">
        <v>17764</v>
      </c>
      <c r="P6378" s="31" t="str">
        <f t="shared" si="300"/>
        <v>Ashibat Homeo Hall  (Dr.Polash Kumar)</v>
      </c>
    </row>
    <row r="6379" spans="1:16" hidden="1">
      <c r="A6379" t="str">
        <f t="shared" si="298"/>
        <v>5-578</v>
      </c>
      <c r="B6379">
        <f t="shared" si="299"/>
        <v>5</v>
      </c>
      <c r="C6379">
        <v>578</v>
      </c>
      <c r="D6379" t="s">
        <v>17161</v>
      </c>
      <c r="E6379" t="s">
        <v>17781</v>
      </c>
      <c r="F6379">
        <v>15405</v>
      </c>
      <c r="G6379" t="s">
        <v>17782</v>
      </c>
      <c r="H6379">
        <v>1928839805</v>
      </c>
      <c r="I6379" t="s">
        <v>131</v>
      </c>
      <c r="J6379" t="s">
        <v>15109</v>
      </c>
      <c r="K6379" t="s">
        <v>152</v>
      </c>
      <c r="L6379" t="s">
        <v>489</v>
      </c>
      <c r="M6379" t="s">
        <v>489</v>
      </c>
      <c r="P6379" s="31" t="str">
        <f t="shared" si="300"/>
        <v>Fatima Homoeo Holl (Dr.Nornisha)</v>
      </c>
    </row>
    <row r="6380" spans="1:16" hidden="1">
      <c r="A6380" t="str">
        <f t="shared" si="298"/>
        <v>6-578</v>
      </c>
      <c r="B6380">
        <f t="shared" si="299"/>
        <v>6</v>
      </c>
      <c r="C6380">
        <v>578</v>
      </c>
      <c r="D6380" t="s">
        <v>17161</v>
      </c>
      <c r="E6380" t="s">
        <v>19185</v>
      </c>
      <c r="F6380">
        <v>3995</v>
      </c>
      <c r="G6380" t="s">
        <v>526</v>
      </c>
      <c r="H6380">
        <v>1711210323</v>
      </c>
      <c r="I6380" t="s">
        <v>381</v>
      </c>
      <c r="J6380" t="s">
        <v>397</v>
      </c>
      <c r="K6380" t="s">
        <v>152</v>
      </c>
      <c r="L6380" t="s">
        <v>489</v>
      </c>
      <c r="M6380" t="s">
        <v>525</v>
      </c>
      <c r="P6380" s="31" t="str">
        <f t="shared" si="300"/>
        <v>Ghosh Homoeo Hall (Dr. Raju Ghoush)</v>
      </c>
    </row>
    <row r="6381" spans="1:16" hidden="1">
      <c r="A6381" t="str">
        <f t="shared" si="298"/>
        <v>7-578</v>
      </c>
      <c r="B6381">
        <f t="shared" si="299"/>
        <v>7</v>
      </c>
      <c r="C6381">
        <v>578</v>
      </c>
      <c r="D6381" t="s">
        <v>17161</v>
      </c>
      <c r="E6381" t="s">
        <v>15286</v>
      </c>
      <c r="F6381">
        <v>12880</v>
      </c>
      <c r="G6381" t="s">
        <v>15287</v>
      </c>
      <c r="H6381">
        <v>1715169044</v>
      </c>
      <c r="I6381" t="s">
        <v>131</v>
      </c>
      <c r="J6381" t="s">
        <v>11360</v>
      </c>
      <c r="K6381" t="s">
        <v>1315</v>
      </c>
      <c r="L6381" t="s">
        <v>489</v>
      </c>
      <c r="M6381" t="s">
        <v>15288</v>
      </c>
      <c r="P6381" s="31" t="str">
        <f t="shared" si="300"/>
        <v>Golden Homoeo Hall (Dr Manzurul Hasan )</v>
      </c>
    </row>
    <row r="6382" spans="1:16" hidden="1">
      <c r="A6382" t="str">
        <f t="shared" si="298"/>
        <v>8-578</v>
      </c>
      <c r="B6382">
        <f t="shared" si="299"/>
        <v>8</v>
      </c>
      <c r="C6382">
        <v>578</v>
      </c>
      <c r="D6382" t="s">
        <v>17161</v>
      </c>
      <c r="E6382" t="s">
        <v>19186</v>
      </c>
      <c r="F6382">
        <v>4031</v>
      </c>
      <c r="G6382" t="s">
        <v>557</v>
      </c>
      <c r="H6382">
        <v>1761976586</v>
      </c>
      <c r="I6382" t="s">
        <v>131</v>
      </c>
      <c r="J6382" t="s">
        <v>274</v>
      </c>
      <c r="K6382" t="s">
        <v>152</v>
      </c>
      <c r="L6382" t="s">
        <v>537</v>
      </c>
      <c r="M6382" t="s">
        <v>554</v>
      </c>
      <c r="P6382" s="31" t="str">
        <f t="shared" si="300"/>
        <v>Hamiman Homoeo Hall (Dr. Vogiyat)</v>
      </c>
    </row>
    <row r="6383" spans="1:16" hidden="1">
      <c r="A6383" t="str">
        <f t="shared" si="298"/>
        <v>9-578</v>
      </c>
      <c r="B6383">
        <f t="shared" si="299"/>
        <v>9</v>
      </c>
      <c r="C6383">
        <v>578</v>
      </c>
      <c r="D6383" t="s">
        <v>17161</v>
      </c>
      <c r="E6383" t="s">
        <v>543</v>
      </c>
      <c r="F6383">
        <v>4009</v>
      </c>
      <c r="G6383" t="s">
        <v>243</v>
      </c>
      <c r="H6383">
        <v>1729908555</v>
      </c>
      <c r="I6383" t="s">
        <v>131</v>
      </c>
      <c r="J6383" t="s">
        <v>230</v>
      </c>
      <c r="K6383" t="s">
        <v>138</v>
      </c>
      <c r="L6383" t="s">
        <v>537</v>
      </c>
      <c r="M6383" t="s">
        <v>537</v>
      </c>
      <c r="P6383" s="31" t="str">
        <f t="shared" si="300"/>
        <v>Haniman Homoeo Hall (Dr. Utpal)</v>
      </c>
    </row>
    <row r="6384" spans="1:16" hidden="1">
      <c r="A6384" t="str">
        <f t="shared" si="298"/>
        <v>10-578</v>
      </c>
      <c r="B6384">
        <f t="shared" si="299"/>
        <v>10</v>
      </c>
      <c r="C6384">
        <v>578</v>
      </c>
      <c r="D6384" t="s">
        <v>17161</v>
      </c>
      <c r="E6384" t="s">
        <v>18115</v>
      </c>
      <c r="F6384">
        <v>15599</v>
      </c>
      <c r="G6384" t="s">
        <v>18116</v>
      </c>
      <c r="H6384">
        <v>1851622306</v>
      </c>
      <c r="I6384" t="s">
        <v>131</v>
      </c>
      <c r="J6384" t="s">
        <v>19187</v>
      </c>
      <c r="K6384" t="s">
        <v>152</v>
      </c>
      <c r="L6384" t="s">
        <v>518</v>
      </c>
      <c r="M6384" t="s">
        <v>2642</v>
      </c>
      <c r="P6384" s="31" t="str">
        <f t="shared" si="300"/>
        <v>Harbal Homoeo Hall  (Dr.Asin Ali)</v>
      </c>
    </row>
    <row r="6385" spans="1:16" hidden="1">
      <c r="A6385" t="str">
        <f t="shared" si="298"/>
        <v>11-578</v>
      </c>
      <c r="B6385">
        <f t="shared" si="299"/>
        <v>11</v>
      </c>
      <c r="C6385">
        <v>578</v>
      </c>
      <c r="D6385" t="s">
        <v>17161</v>
      </c>
      <c r="E6385" t="s">
        <v>18104</v>
      </c>
      <c r="F6385">
        <v>15588</v>
      </c>
      <c r="G6385" t="s">
        <v>18105</v>
      </c>
      <c r="H6385">
        <v>1735472197</v>
      </c>
      <c r="I6385" t="s">
        <v>131</v>
      </c>
      <c r="J6385" t="s">
        <v>306</v>
      </c>
      <c r="K6385" t="s">
        <v>152</v>
      </c>
      <c r="L6385" t="s">
        <v>518</v>
      </c>
      <c r="M6385" t="s">
        <v>18106</v>
      </c>
      <c r="P6385" s="31" t="str">
        <f t="shared" si="300"/>
        <v>Hussain Homoeo Hall  (Dr.Likot Ali)</v>
      </c>
    </row>
    <row r="6386" spans="1:16" hidden="1">
      <c r="A6386" t="str">
        <f t="shared" si="298"/>
        <v>12-578</v>
      </c>
      <c r="B6386">
        <f t="shared" si="299"/>
        <v>12</v>
      </c>
      <c r="C6386">
        <v>578</v>
      </c>
      <c r="D6386" t="s">
        <v>17161</v>
      </c>
      <c r="E6386" t="s">
        <v>552</v>
      </c>
      <c r="F6386">
        <v>4028</v>
      </c>
      <c r="G6386" t="s">
        <v>542</v>
      </c>
      <c r="H6386">
        <v>1715596045</v>
      </c>
      <c r="I6386" t="s">
        <v>131</v>
      </c>
      <c r="J6386" t="s">
        <v>274</v>
      </c>
      <c r="K6386" t="s">
        <v>152</v>
      </c>
      <c r="L6386" t="s">
        <v>537</v>
      </c>
      <c r="M6386" t="s">
        <v>537</v>
      </c>
      <c r="P6386" s="31" t="str">
        <f t="shared" si="300"/>
        <v>Ideal Homoeo Hall (Dr. Bablu)</v>
      </c>
    </row>
    <row r="6387" spans="1:16" hidden="1">
      <c r="A6387" t="str">
        <f t="shared" si="298"/>
        <v>13-578</v>
      </c>
      <c r="B6387">
        <f t="shared" si="299"/>
        <v>13</v>
      </c>
      <c r="C6387">
        <v>578</v>
      </c>
      <c r="D6387" t="s">
        <v>17161</v>
      </c>
      <c r="E6387" t="s">
        <v>17821</v>
      </c>
      <c r="F6387">
        <v>15536</v>
      </c>
      <c r="G6387" t="s">
        <v>17822</v>
      </c>
      <c r="H6387">
        <v>1914654600</v>
      </c>
      <c r="I6387" t="s">
        <v>11164</v>
      </c>
      <c r="J6387" t="s">
        <v>306</v>
      </c>
      <c r="K6387" t="s">
        <v>138</v>
      </c>
      <c r="L6387" t="s">
        <v>17819</v>
      </c>
      <c r="M6387" t="s">
        <v>17820</v>
      </c>
      <c r="P6387" s="31" t="str">
        <f t="shared" si="300"/>
        <v>Janani Homeo Hall  (Dr.Biplob)</v>
      </c>
    </row>
    <row r="6388" spans="1:16" hidden="1">
      <c r="A6388" t="str">
        <f t="shared" si="298"/>
        <v>14-578</v>
      </c>
      <c r="B6388">
        <f t="shared" si="299"/>
        <v>14</v>
      </c>
      <c r="C6388">
        <v>578</v>
      </c>
      <c r="D6388" t="s">
        <v>17161</v>
      </c>
      <c r="E6388" t="s">
        <v>18114</v>
      </c>
      <c r="F6388">
        <v>15597</v>
      </c>
      <c r="G6388" t="s">
        <v>161</v>
      </c>
      <c r="H6388">
        <v>1704859100</v>
      </c>
      <c r="I6388" t="s">
        <v>131</v>
      </c>
      <c r="J6388" t="s">
        <v>274</v>
      </c>
      <c r="K6388" t="s">
        <v>152</v>
      </c>
      <c r="L6388" t="s">
        <v>13505</v>
      </c>
      <c r="M6388" t="s">
        <v>13505</v>
      </c>
      <c r="P6388" s="31" t="str">
        <f t="shared" si="300"/>
        <v>Jannat Homoeo Hall (Dr.Jiyaul Hok)</v>
      </c>
    </row>
    <row r="6389" spans="1:16" hidden="1">
      <c r="A6389" t="str">
        <f t="shared" si="298"/>
        <v>15-578</v>
      </c>
      <c r="B6389">
        <f t="shared" si="299"/>
        <v>15</v>
      </c>
      <c r="C6389">
        <v>578</v>
      </c>
      <c r="D6389" t="s">
        <v>17161</v>
      </c>
      <c r="E6389" t="s">
        <v>19188</v>
      </c>
      <c r="F6389">
        <v>15549</v>
      </c>
      <c r="G6389" t="s">
        <v>16514</v>
      </c>
      <c r="H6389">
        <v>1993581323</v>
      </c>
      <c r="I6389" t="s">
        <v>11164</v>
      </c>
      <c r="J6389" t="s">
        <v>274</v>
      </c>
      <c r="K6389" t="s">
        <v>152</v>
      </c>
      <c r="L6389" t="s">
        <v>518</v>
      </c>
      <c r="M6389" t="s">
        <v>546</v>
      </c>
      <c r="P6389" s="31" t="str">
        <f t="shared" si="300"/>
        <v>Jarman Homoeo Holl ( Dr.Sadhn)</v>
      </c>
    </row>
    <row r="6390" spans="1:16" hidden="1">
      <c r="A6390" t="str">
        <f t="shared" si="298"/>
        <v>16-578</v>
      </c>
      <c r="B6390">
        <f t="shared" si="299"/>
        <v>16</v>
      </c>
      <c r="C6390">
        <v>578</v>
      </c>
      <c r="D6390" t="s">
        <v>17161</v>
      </c>
      <c r="E6390" t="s">
        <v>521</v>
      </c>
      <c r="F6390">
        <v>3993</v>
      </c>
      <c r="G6390" t="s">
        <v>522</v>
      </c>
      <c r="H6390" t="s">
        <v>493</v>
      </c>
      <c r="I6390" t="s">
        <v>131</v>
      </c>
      <c r="J6390" t="s">
        <v>397</v>
      </c>
      <c r="K6390" t="s">
        <v>152</v>
      </c>
      <c r="L6390" t="s">
        <v>489</v>
      </c>
      <c r="M6390" t="s">
        <v>523</v>
      </c>
      <c r="P6390" s="31" t="str">
        <f t="shared" si="300"/>
        <v>Joya Homoeo Hall (Dr. Bk Shah)</v>
      </c>
    </row>
    <row r="6391" spans="1:16" hidden="1">
      <c r="A6391" t="str">
        <f t="shared" si="298"/>
        <v>17-578</v>
      </c>
      <c r="B6391">
        <f t="shared" si="299"/>
        <v>17</v>
      </c>
      <c r="C6391">
        <v>578</v>
      </c>
      <c r="D6391" t="s">
        <v>17161</v>
      </c>
      <c r="E6391" t="s">
        <v>500</v>
      </c>
      <c r="F6391">
        <v>3970</v>
      </c>
      <c r="G6391" t="s">
        <v>501</v>
      </c>
      <c r="H6391">
        <v>1828138549</v>
      </c>
      <c r="I6391" t="s">
        <v>131</v>
      </c>
      <c r="J6391" t="s">
        <v>132</v>
      </c>
      <c r="K6391" t="s">
        <v>152</v>
      </c>
      <c r="L6391" t="s">
        <v>489</v>
      </c>
      <c r="M6391" t="s">
        <v>499</v>
      </c>
      <c r="P6391" s="31" t="str">
        <f t="shared" si="300"/>
        <v>Kazi Homoeo Hall (Dr. Mozibor)</v>
      </c>
    </row>
    <row r="6392" spans="1:16" hidden="1">
      <c r="A6392" t="str">
        <f t="shared" si="298"/>
        <v>18-578</v>
      </c>
      <c r="B6392">
        <f t="shared" si="299"/>
        <v>18</v>
      </c>
      <c r="C6392">
        <v>578</v>
      </c>
      <c r="D6392" t="s">
        <v>17161</v>
      </c>
      <c r="E6392" t="s">
        <v>514</v>
      </c>
      <c r="F6392">
        <v>3979</v>
      </c>
      <c r="G6392" t="s">
        <v>515</v>
      </c>
      <c r="H6392" t="s">
        <v>516</v>
      </c>
      <c r="I6392" t="s">
        <v>131</v>
      </c>
      <c r="J6392" t="s">
        <v>172</v>
      </c>
      <c r="K6392" t="s">
        <v>133</v>
      </c>
      <c r="L6392" t="s">
        <v>509</v>
      </c>
      <c r="M6392" t="s">
        <v>513</v>
      </c>
      <c r="P6392" s="31" t="str">
        <f t="shared" si="300"/>
        <v>Kent Homoeo Hall (Dr. Prodep)</v>
      </c>
    </row>
    <row r="6393" spans="1:16" hidden="1">
      <c r="A6393" t="str">
        <f t="shared" si="298"/>
        <v>19-578</v>
      </c>
      <c r="B6393">
        <f t="shared" si="299"/>
        <v>19</v>
      </c>
      <c r="C6393">
        <v>578</v>
      </c>
      <c r="D6393" t="s">
        <v>17161</v>
      </c>
      <c r="E6393" t="s">
        <v>17784</v>
      </c>
      <c r="F6393">
        <v>15533</v>
      </c>
      <c r="G6393" t="s">
        <v>17785</v>
      </c>
      <c r="H6393">
        <v>1743502461</v>
      </c>
      <c r="I6393" t="s">
        <v>11164</v>
      </c>
      <c r="J6393" t="s">
        <v>172</v>
      </c>
      <c r="K6393" t="s">
        <v>138</v>
      </c>
      <c r="L6393" t="s">
        <v>518</v>
      </c>
      <c r="M6393" t="s">
        <v>518</v>
      </c>
      <c r="P6393" s="31" t="str">
        <f t="shared" si="300"/>
        <v>Khondokar Homoeo Holl (Dr.Afroza)</v>
      </c>
    </row>
    <row r="6394" spans="1:16" hidden="1">
      <c r="A6394" t="str">
        <f t="shared" si="298"/>
        <v>20-578</v>
      </c>
      <c r="B6394">
        <f t="shared" si="299"/>
        <v>20</v>
      </c>
      <c r="C6394">
        <v>578</v>
      </c>
      <c r="D6394" t="s">
        <v>17161</v>
      </c>
      <c r="E6394" t="s">
        <v>18107</v>
      </c>
      <c r="F6394">
        <v>15589</v>
      </c>
      <c r="G6394" t="s">
        <v>16988</v>
      </c>
      <c r="H6394">
        <v>1879612258</v>
      </c>
      <c r="I6394" t="s">
        <v>131</v>
      </c>
      <c r="J6394" t="s">
        <v>306</v>
      </c>
      <c r="K6394" t="s">
        <v>138</v>
      </c>
      <c r="L6394" t="s">
        <v>518</v>
      </c>
      <c r="M6394" t="s">
        <v>18108</v>
      </c>
      <c r="P6394" s="31" t="str">
        <f t="shared" si="300"/>
        <v>Ma Homoeo Hall  (Dr.Hirok)</v>
      </c>
    </row>
    <row r="6395" spans="1:16" hidden="1">
      <c r="A6395" t="str">
        <f t="shared" si="298"/>
        <v>21-578</v>
      </c>
      <c r="B6395">
        <f t="shared" si="299"/>
        <v>21</v>
      </c>
      <c r="C6395">
        <v>578</v>
      </c>
      <c r="D6395" t="s">
        <v>17161</v>
      </c>
      <c r="E6395" t="s">
        <v>18099</v>
      </c>
      <c r="F6395">
        <v>15583</v>
      </c>
      <c r="G6395" t="s">
        <v>16988</v>
      </c>
      <c r="H6395">
        <v>1783786107</v>
      </c>
      <c r="I6395" t="s">
        <v>131</v>
      </c>
      <c r="J6395" t="s">
        <v>274</v>
      </c>
      <c r="K6395" t="s">
        <v>138</v>
      </c>
      <c r="L6395" t="s">
        <v>13505</v>
      </c>
      <c r="M6395" t="s">
        <v>18100</v>
      </c>
      <c r="P6395" s="31" t="str">
        <f t="shared" si="300"/>
        <v>Ma Homoeo Hall  (Dr.Laboni)</v>
      </c>
    </row>
    <row r="6396" spans="1:16" hidden="1">
      <c r="A6396" t="str">
        <f t="shared" si="298"/>
        <v>22-578</v>
      </c>
      <c r="B6396">
        <f t="shared" si="299"/>
        <v>22</v>
      </c>
      <c r="C6396">
        <v>578</v>
      </c>
      <c r="D6396" t="s">
        <v>17161</v>
      </c>
      <c r="E6396" t="s">
        <v>560</v>
      </c>
      <c r="F6396">
        <v>4034</v>
      </c>
      <c r="G6396" t="s">
        <v>561</v>
      </c>
      <c r="H6396">
        <v>191409993</v>
      </c>
      <c r="I6396" t="s">
        <v>131</v>
      </c>
      <c r="J6396" t="s">
        <v>274</v>
      </c>
      <c r="K6396" t="s">
        <v>152</v>
      </c>
      <c r="L6396" t="s">
        <v>537</v>
      </c>
      <c r="M6396" t="s">
        <v>562</v>
      </c>
      <c r="P6396" s="31" t="str">
        <f t="shared" si="300"/>
        <v>Mahedi Homoeo Hall (Dr. Toshibul)</v>
      </c>
    </row>
    <row r="6397" spans="1:16" hidden="1">
      <c r="A6397" t="str">
        <f t="shared" si="298"/>
        <v>23-578</v>
      </c>
      <c r="B6397">
        <f t="shared" si="299"/>
        <v>23</v>
      </c>
      <c r="C6397">
        <v>578</v>
      </c>
      <c r="D6397" t="s">
        <v>17161</v>
      </c>
      <c r="E6397" t="s">
        <v>17786</v>
      </c>
      <c r="F6397">
        <v>15534</v>
      </c>
      <c r="G6397" t="s">
        <v>17787</v>
      </c>
      <c r="H6397">
        <v>1621474926</v>
      </c>
      <c r="I6397" t="s">
        <v>11164</v>
      </c>
      <c r="J6397" t="s">
        <v>397</v>
      </c>
      <c r="K6397" t="s">
        <v>152</v>
      </c>
      <c r="L6397" t="s">
        <v>518</v>
      </c>
      <c r="M6397" t="s">
        <v>17774</v>
      </c>
      <c r="P6397" s="31" t="str">
        <f t="shared" si="300"/>
        <v>Mamoni Homeo  Pharmacy  (Dr.Prokash )</v>
      </c>
    </row>
    <row r="6398" spans="1:16" hidden="1">
      <c r="A6398" t="str">
        <f t="shared" si="298"/>
        <v>24-578</v>
      </c>
      <c r="B6398">
        <f t="shared" si="299"/>
        <v>24</v>
      </c>
      <c r="C6398">
        <v>578</v>
      </c>
      <c r="D6398" t="s">
        <v>17161</v>
      </c>
      <c r="E6398" t="s">
        <v>529</v>
      </c>
      <c r="F6398">
        <v>3997</v>
      </c>
      <c r="G6398" t="s">
        <v>210</v>
      </c>
      <c r="H6398">
        <v>1918782954</v>
      </c>
      <c r="I6398" t="s">
        <v>131</v>
      </c>
      <c r="J6398" t="s">
        <v>397</v>
      </c>
      <c r="K6398" t="s">
        <v>152</v>
      </c>
      <c r="L6398" t="s">
        <v>489</v>
      </c>
      <c r="M6398" t="s">
        <v>525</v>
      </c>
      <c r="P6398" s="31" t="str">
        <f t="shared" si="300"/>
        <v>Master Homoeo Hall (Dr. Sonjoy)</v>
      </c>
    </row>
    <row r="6399" spans="1:16" hidden="1">
      <c r="A6399" t="str">
        <f t="shared" si="298"/>
        <v>25-578</v>
      </c>
      <c r="B6399">
        <f t="shared" si="299"/>
        <v>25</v>
      </c>
      <c r="C6399">
        <v>578</v>
      </c>
      <c r="D6399" t="s">
        <v>17161</v>
      </c>
      <c r="E6399" t="s">
        <v>17835</v>
      </c>
      <c r="F6399">
        <v>15532</v>
      </c>
      <c r="G6399" t="s">
        <v>17836</v>
      </c>
      <c r="H6399">
        <v>1759746070</v>
      </c>
      <c r="I6399" t="s">
        <v>11164</v>
      </c>
      <c r="J6399" t="s">
        <v>172</v>
      </c>
      <c r="K6399" t="s">
        <v>138</v>
      </c>
      <c r="L6399" t="s">
        <v>17837</v>
      </c>
      <c r="M6399" t="s">
        <v>2642</v>
      </c>
      <c r="N6399" t="s">
        <v>10669</v>
      </c>
      <c r="O6399" t="s">
        <v>10668</v>
      </c>
      <c r="P6399" s="31" t="str">
        <f t="shared" si="300"/>
        <v>Masud Homoeo Hall  (Dr.Masud Alom)</v>
      </c>
    </row>
    <row r="6400" spans="1:16" hidden="1">
      <c r="A6400" t="str">
        <f t="shared" si="298"/>
        <v>26-578</v>
      </c>
      <c r="B6400">
        <f t="shared" si="299"/>
        <v>26</v>
      </c>
      <c r="C6400">
        <v>578</v>
      </c>
      <c r="D6400" t="s">
        <v>17161</v>
      </c>
      <c r="E6400" t="s">
        <v>358</v>
      </c>
      <c r="F6400">
        <v>15393</v>
      </c>
      <c r="G6400" t="s">
        <v>17768</v>
      </c>
      <c r="H6400">
        <v>0</v>
      </c>
      <c r="I6400" t="s">
        <v>16163</v>
      </c>
      <c r="J6400" t="s">
        <v>15109</v>
      </c>
      <c r="K6400" t="s">
        <v>138</v>
      </c>
      <c r="L6400" t="s">
        <v>17769</v>
      </c>
      <c r="M6400" t="s">
        <v>17769</v>
      </c>
      <c r="P6400" s="31" t="str">
        <f t="shared" si="300"/>
        <v>Matri Homeo Clinic (Dr.)</v>
      </c>
    </row>
    <row r="6401" spans="1:16" hidden="1">
      <c r="A6401" t="str">
        <f t="shared" si="298"/>
        <v>27-578</v>
      </c>
      <c r="B6401">
        <f t="shared" si="299"/>
        <v>27</v>
      </c>
      <c r="C6401">
        <v>578</v>
      </c>
      <c r="D6401" t="s">
        <v>17161</v>
      </c>
      <c r="E6401" t="s">
        <v>533</v>
      </c>
      <c r="F6401">
        <v>4001</v>
      </c>
      <c r="G6401" t="s">
        <v>534</v>
      </c>
      <c r="H6401">
        <v>1721475380</v>
      </c>
      <c r="I6401" t="s">
        <v>131</v>
      </c>
      <c r="J6401" t="s">
        <v>397</v>
      </c>
      <c r="K6401" t="s">
        <v>133</v>
      </c>
      <c r="L6401" t="s">
        <v>489</v>
      </c>
      <c r="M6401" t="s">
        <v>530</v>
      </c>
      <c r="P6401" s="31" t="str">
        <f t="shared" si="300"/>
        <v>Melon Homoeo Hall (Dr. Melon)</v>
      </c>
    </row>
    <row r="6402" spans="1:16" hidden="1">
      <c r="A6402" t="str">
        <f t="shared" ref="A6402:A6465" si="301">B6402&amp;"-"&amp;C6402</f>
        <v>28-578</v>
      </c>
      <c r="B6402">
        <f t="shared" ref="B6402:B6465" si="302">IF(C6402=C6401,B6401+1,1)</f>
        <v>28</v>
      </c>
      <c r="C6402">
        <v>578</v>
      </c>
      <c r="D6402" t="s">
        <v>17161</v>
      </c>
      <c r="E6402" t="s">
        <v>17813</v>
      </c>
      <c r="F6402">
        <v>15540</v>
      </c>
      <c r="G6402" t="s">
        <v>17814</v>
      </c>
      <c r="H6402">
        <v>1717286645</v>
      </c>
      <c r="I6402" t="s">
        <v>11164</v>
      </c>
      <c r="J6402" t="s">
        <v>274</v>
      </c>
      <c r="K6402" t="s">
        <v>138</v>
      </c>
      <c r="L6402" t="s">
        <v>518</v>
      </c>
      <c r="M6402" t="s">
        <v>17815</v>
      </c>
      <c r="P6402" s="31" t="str">
        <f t="shared" ref="P6402:P6465" si="303">PROPER(G6402&amp;" ("&amp;E6402&amp;")")</f>
        <v>Mizan Homoeo Holl (Dr.Giyas Uddin)</v>
      </c>
    </row>
    <row r="6403" spans="1:16" hidden="1">
      <c r="A6403" t="str">
        <f t="shared" si="301"/>
        <v>29-578</v>
      </c>
      <c r="B6403">
        <f t="shared" si="302"/>
        <v>29</v>
      </c>
      <c r="C6403">
        <v>578</v>
      </c>
      <c r="D6403" t="s">
        <v>17161</v>
      </c>
      <c r="E6403" t="s">
        <v>487</v>
      </c>
      <c r="F6403">
        <v>3959</v>
      </c>
      <c r="G6403" t="s">
        <v>488</v>
      </c>
      <c r="H6403">
        <v>0</v>
      </c>
      <c r="I6403" t="s">
        <v>131</v>
      </c>
      <c r="J6403" t="s">
        <v>132</v>
      </c>
      <c r="K6403" t="s">
        <v>138</v>
      </c>
      <c r="L6403" t="s">
        <v>489</v>
      </c>
      <c r="M6403" t="s">
        <v>489</v>
      </c>
      <c r="P6403" s="31" t="str">
        <f t="shared" si="303"/>
        <v>Moden Homoeo Hall (Dr. Dulal Raha)</v>
      </c>
    </row>
    <row r="6404" spans="1:16" hidden="1">
      <c r="A6404" t="str">
        <f t="shared" si="301"/>
        <v>30-578</v>
      </c>
      <c r="B6404">
        <f t="shared" si="302"/>
        <v>30</v>
      </c>
      <c r="C6404">
        <v>578</v>
      </c>
      <c r="D6404" t="s">
        <v>17161</v>
      </c>
      <c r="E6404" t="s">
        <v>15284</v>
      </c>
      <c r="F6404">
        <v>12878</v>
      </c>
      <c r="G6404" t="s">
        <v>12240</v>
      </c>
      <c r="H6404">
        <v>1728849906</v>
      </c>
      <c r="I6404" t="s">
        <v>131</v>
      </c>
      <c r="J6404" t="s">
        <v>397</v>
      </c>
      <c r="K6404" t="s">
        <v>138</v>
      </c>
      <c r="L6404" t="s">
        <v>489</v>
      </c>
      <c r="M6404" t="s">
        <v>15285</v>
      </c>
      <c r="P6404" s="31" t="str">
        <f t="shared" si="303"/>
        <v>Mollik Homoeo Hall  (Dr Provat Mallik)</v>
      </c>
    </row>
    <row r="6405" spans="1:16" hidden="1">
      <c r="A6405" t="str">
        <f t="shared" si="301"/>
        <v>31-578</v>
      </c>
      <c r="B6405">
        <f t="shared" si="302"/>
        <v>31</v>
      </c>
      <c r="C6405">
        <v>578</v>
      </c>
      <c r="D6405" t="s">
        <v>17161</v>
      </c>
      <c r="E6405" t="s">
        <v>18103</v>
      </c>
      <c r="F6405">
        <v>15586</v>
      </c>
      <c r="G6405" t="s">
        <v>12240</v>
      </c>
      <c r="H6405">
        <v>1718944090</v>
      </c>
      <c r="I6405" t="s">
        <v>131</v>
      </c>
      <c r="J6405" t="s">
        <v>172</v>
      </c>
      <c r="K6405" t="s">
        <v>152</v>
      </c>
      <c r="L6405" t="s">
        <v>518</v>
      </c>
      <c r="M6405" t="s">
        <v>17774</v>
      </c>
      <c r="P6405" s="31" t="str">
        <f t="shared" si="303"/>
        <v>Mollik Homoeo Hall  (Dr.Horidas Mollik)</v>
      </c>
    </row>
    <row r="6406" spans="1:16" hidden="1">
      <c r="A6406" t="str">
        <f t="shared" si="301"/>
        <v>32-578</v>
      </c>
      <c r="B6406">
        <f t="shared" si="302"/>
        <v>32</v>
      </c>
      <c r="C6406">
        <v>578</v>
      </c>
      <c r="D6406" t="s">
        <v>17161</v>
      </c>
      <c r="E6406" t="s">
        <v>11284</v>
      </c>
      <c r="F6406">
        <v>11186</v>
      </c>
      <c r="G6406" t="s">
        <v>18098</v>
      </c>
      <c r="H6406">
        <v>1934448298</v>
      </c>
      <c r="I6406">
        <v>0</v>
      </c>
      <c r="J6406">
        <v>0</v>
      </c>
      <c r="K6406" t="s">
        <v>138</v>
      </c>
      <c r="L6406" t="s">
        <v>489</v>
      </c>
      <c r="M6406" t="s">
        <v>489</v>
      </c>
      <c r="P6406" s="31" t="str">
        <f t="shared" si="303"/>
        <v>Mpo-Abu Hasan-Narail (Self Stock)</v>
      </c>
    </row>
    <row r="6407" spans="1:16" hidden="1">
      <c r="A6407" t="str">
        <f t="shared" si="301"/>
        <v>33-578</v>
      </c>
      <c r="B6407">
        <f t="shared" si="302"/>
        <v>33</v>
      </c>
      <c r="C6407">
        <v>578</v>
      </c>
      <c r="D6407" t="s">
        <v>17161</v>
      </c>
      <c r="E6407" t="s">
        <v>17817</v>
      </c>
      <c r="F6407">
        <v>15537</v>
      </c>
      <c r="G6407" t="s">
        <v>17818</v>
      </c>
      <c r="H6407">
        <v>1710037636</v>
      </c>
      <c r="I6407" t="s">
        <v>11164</v>
      </c>
      <c r="J6407" t="s">
        <v>306</v>
      </c>
      <c r="K6407" t="s">
        <v>138</v>
      </c>
      <c r="L6407" t="s">
        <v>17819</v>
      </c>
      <c r="M6407" t="s">
        <v>17820</v>
      </c>
      <c r="P6407" s="31" t="str">
        <f t="shared" si="303"/>
        <v>Niloy Homoeo Holl (Dr.Nirmal Chakraborty )</v>
      </c>
    </row>
    <row r="6408" spans="1:16" hidden="1">
      <c r="A6408" t="str">
        <f t="shared" si="301"/>
        <v>34-578</v>
      </c>
      <c r="B6408">
        <f t="shared" si="302"/>
        <v>34</v>
      </c>
      <c r="C6408">
        <v>578</v>
      </c>
      <c r="D6408" t="s">
        <v>17161</v>
      </c>
      <c r="E6408" t="s">
        <v>17811</v>
      </c>
      <c r="F6408">
        <v>15539</v>
      </c>
      <c r="G6408" t="s">
        <v>17812</v>
      </c>
      <c r="H6408">
        <v>1912065280</v>
      </c>
      <c r="I6408" t="s">
        <v>11164</v>
      </c>
      <c r="J6408" t="s">
        <v>306</v>
      </c>
      <c r="K6408" t="s">
        <v>152</v>
      </c>
      <c r="L6408" t="s">
        <v>518</v>
      </c>
      <c r="M6408" t="s">
        <v>518</v>
      </c>
      <c r="P6408" s="31" t="str">
        <f t="shared" si="303"/>
        <v>Niramay Homeo Hall  (Dr.Bikash )</v>
      </c>
    </row>
    <row r="6409" spans="1:16" hidden="1">
      <c r="A6409" t="str">
        <f t="shared" si="301"/>
        <v>35-578</v>
      </c>
      <c r="B6409">
        <f t="shared" si="302"/>
        <v>35</v>
      </c>
      <c r="C6409">
        <v>578</v>
      </c>
      <c r="D6409" t="s">
        <v>17161</v>
      </c>
      <c r="E6409" t="s">
        <v>18112</v>
      </c>
      <c r="F6409">
        <v>15595</v>
      </c>
      <c r="G6409" t="s">
        <v>18113</v>
      </c>
      <c r="H6409">
        <v>1719078272</v>
      </c>
      <c r="I6409" t="s">
        <v>131</v>
      </c>
      <c r="J6409" t="s">
        <v>274</v>
      </c>
      <c r="K6409" t="s">
        <v>138</v>
      </c>
      <c r="L6409" t="s">
        <v>13505</v>
      </c>
      <c r="M6409" t="s">
        <v>13505</v>
      </c>
      <c r="P6409" s="31" t="str">
        <f t="shared" si="303"/>
        <v>Nishat Homoeo Hall  (Dr.Rajib)</v>
      </c>
    </row>
    <row r="6410" spans="1:16" hidden="1">
      <c r="A6410" t="str">
        <f t="shared" si="301"/>
        <v>36-578</v>
      </c>
      <c r="B6410">
        <f t="shared" si="302"/>
        <v>36</v>
      </c>
      <c r="C6410">
        <v>578</v>
      </c>
      <c r="D6410" t="s">
        <v>17161</v>
      </c>
      <c r="E6410" t="s">
        <v>17831</v>
      </c>
      <c r="F6410">
        <v>15530</v>
      </c>
      <c r="G6410" t="s">
        <v>17832</v>
      </c>
      <c r="H6410">
        <v>1726650342</v>
      </c>
      <c r="I6410" t="s">
        <v>11164</v>
      </c>
      <c r="J6410" t="s">
        <v>16163</v>
      </c>
      <c r="K6410" t="s">
        <v>138</v>
      </c>
      <c r="L6410" t="s">
        <v>2642</v>
      </c>
      <c r="M6410" t="s">
        <v>15630</v>
      </c>
      <c r="P6410" s="31" t="str">
        <f t="shared" si="303"/>
        <v>Nur Shifa Homeo Hall  (Dr. Habibur Rohman )</v>
      </c>
    </row>
    <row r="6411" spans="1:16" hidden="1">
      <c r="A6411" t="str">
        <f t="shared" si="301"/>
        <v>37-578</v>
      </c>
      <c r="B6411">
        <f t="shared" si="302"/>
        <v>37</v>
      </c>
      <c r="C6411">
        <v>578</v>
      </c>
      <c r="D6411" t="s">
        <v>17161</v>
      </c>
      <c r="E6411" t="s">
        <v>490</v>
      </c>
      <c r="F6411">
        <v>3960</v>
      </c>
      <c r="G6411" t="s">
        <v>491</v>
      </c>
      <c r="H6411">
        <v>1714599789</v>
      </c>
      <c r="I6411" t="s">
        <v>131</v>
      </c>
      <c r="J6411" t="s">
        <v>132</v>
      </c>
      <c r="K6411" t="s">
        <v>138</v>
      </c>
      <c r="L6411" t="s">
        <v>489</v>
      </c>
      <c r="M6411" t="s">
        <v>489</v>
      </c>
      <c r="P6411" s="31" t="str">
        <f t="shared" si="303"/>
        <v>Puspo Homoeo Hall (Dr. Tusar)</v>
      </c>
    </row>
    <row r="6412" spans="1:16" hidden="1">
      <c r="A6412" t="str">
        <f t="shared" si="301"/>
        <v>38-578</v>
      </c>
      <c r="B6412">
        <f t="shared" si="302"/>
        <v>38</v>
      </c>
      <c r="C6412">
        <v>578</v>
      </c>
      <c r="D6412" t="s">
        <v>17161</v>
      </c>
      <c r="E6412" t="s">
        <v>17816</v>
      </c>
      <c r="F6412">
        <v>15538</v>
      </c>
      <c r="G6412" t="s">
        <v>19189</v>
      </c>
      <c r="H6412">
        <v>1991920571</v>
      </c>
      <c r="I6412" t="s">
        <v>11164</v>
      </c>
      <c r="J6412" t="s">
        <v>172</v>
      </c>
      <c r="K6412" t="s">
        <v>152</v>
      </c>
      <c r="L6412" t="s">
        <v>518</v>
      </c>
      <c r="M6412" t="s">
        <v>17783</v>
      </c>
      <c r="P6412" s="31" t="str">
        <f t="shared" si="303"/>
        <v>R K Homoeo Holl (Dr.Sujoy)</v>
      </c>
    </row>
    <row r="6413" spans="1:16" hidden="1">
      <c r="A6413" t="str">
        <f t="shared" si="301"/>
        <v>39-578</v>
      </c>
      <c r="B6413">
        <f t="shared" si="302"/>
        <v>39</v>
      </c>
      <c r="C6413">
        <v>578</v>
      </c>
      <c r="D6413" t="s">
        <v>17161</v>
      </c>
      <c r="E6413" t="s">
        <v>17827</v>
      </c>
      <c r="F6413">
        <v>15528</v>
      </c>
      <c r="G6413" t="s">
        <v>17828</v>
      </c>
      <c r="H6413">
        <v>1739886044</v>
      </c>
      <c r="I6413" t="s">
        <v>11164</v>
      </c>
      <c r="J6413" t="s">
        <v>172</v>
      </c>
      <c r="K6413" t="s">
        <v>138</v>
      </c>
      <c r="L6413" t="s">
        <v>2642</v>
      </c>
      <c r="M6413" t="s">
        <v>17769</v>
      </c>
      <c r="P6413" s="31" t="str">
        <f t="shared" si="303"/>
        <v>Rikta Homoeo Holl (Dr.Abu Zafar )</v>
      </c>
    </row>
    <row r="6414" spans="1:16" hidden="1">
      <c r="A6414" t="str">
        <f t="shared" si="301"/>
        <v>40-578</v>
      </c>
      <c r="B6414">
        <f t="shared" si="302"/>
        <v>40</v>
      </c>
      <c r="C6414">
        <v>578</v>
      </c>
      <c r="D6414" t="s">
        <v>17161</v>
      </c>
      <c r="E6414" t="s">
        <v>17788</v>
      </c>
      <c r="F6414">
        <v>15535</v>
      </c>
      <c r="G6414" t="s">
        <v>17789</v>
      </c>
      <c r="H6414">
        <v>1717252807</v>
      </c>
      <c r="I6414" t="s">
        <v>11164</v>
      </c>
      <c r="J6414" t="s">
        <v>397</v>
      </c>
      <c r="K6414" t="s">
        <v>152</v>
      </c>
      <c r="L6414" t="s">
        <v>518</v>
      </c>
      <c r="M6414" t="s">
        <v>17774</v>
      </c>
      <c r="P6414" s="31" t="str">
        <f t="shared" si="303"/>
        <v>Rimon Homoeo Holl (Dr.Sazeda Akram)</v>
      </c>
    </row>
    <row r="6415" spans="1:16" hidden="1">
      <c r="A6415" t="str">
        <f t="shared" si="301"/>
        <v>41-578</v>
      </c>
      <c r="B6415">
        <f t="shared" si="302"/>
        <v>41</v>
      </c>
      <c r="C6415">
        <v>578</v>
      </c>
      <c r="D6415" t="s">
        <v>17161</v>
      </c>
      <c r="E6415" t="s">
        <v>17823</v>
      </c>
      <c r="F6415">
        <v>15526</v>
      </c>
      <c r="G6415" t="s">
        <v>17824</v>
      </c>
      <c r="H6415">
        <v>1304267957</v>
      </c>
      <c r="I6415" t="s">
        <v>11164</v>
      </c>
      <c r="J6415" t="s">
        <v>397</v>
      </c>
      <c r="K6415" t="s">
        <v>138</v>
      </c>
      <c r="L6415" t="s">
        <v>518</v>
      </c>
      <c r="M6415" t="s">
        <v>17783</v>
      </c>
      <c r="P6415" s="31" t="str">
        <f t="shared" si="303"/>
        <v>Rubel Homoeo Hall  (Dr. Sanjoy )</v>
      </c>
    </row>
    <row r="6416" spans="1:16" hidden="1">
      <c r="A6416" t="str">
        <f t="shared" si="301"/>
        <v>42-578</v>
      </c>
      <c r="B6416">
        <f t="shared" si="302"/>
        <v>42</v>
      </c>
      <c r="C6416">
        <v>578</v>
      </c>
      <c r="D6416" t="s">
        <v>17161</v>
      </c>
      <c r="E6416" t="s">
        <v>17842</v>
      </c>
      <c r="F6416">
        <v>15543</v>
      </c>
      <c r="G6416" t="s">
        <v>17843</v>
      </c>
      <c r="H6416">
        <v>1915410896</v>
      </c>
      <c r="I6416" t="s">
        <v>11164</v>
      </c>
      <c r="J6416" t="s">
        <v>10903</v>
      </c>
      <c r="K6416" t="s">
        <v>138</v>
      </c>
      <c r="L6416" t="s">
        <v>17844</v>
      </c>
      <c r="M6416" t="s">
        <v>17845</v>
      </c>
      <c r="P6416" s="31" t="str">
        <f t="shared" si="303"/>
        <v>Sadhana Homeo Complex  (Dr.Mollah Mohon)</v>
      </c>
    </row>
    <row r="6417" spans="1:16" hidden="1">
      <c r="A6417" t="str">
        <f t="shared" si="301"/>
        <v>43-578</v>
      </c>
      <c r="B6417">
        <f t="shared" si="302"/>
        <v>43</v>
      </c>
      <c r="C6417">
        <v>578</v>
      </c>
      <c r="D6417" t="s">
        <v>17161</v>
      </c>
      <c r="E6417" t="s">
        <v>19190</v>
      </c>
      <c r="F6417">
        <v>3965</v>
      </c>
      <c r="G6417" t="s">
        <v>328</v>
      </c>
      <c r="H6417" t="s">
        <v>496</v>
      </c>
      <c r="I6417" t="s">
        <v>131</v>
      </c>
      <c r="J6417" t="s">
        <v>132</v>
      </c>
      <c r="K6417" t="s">
        <v>152</v>
      </c>
      <c r="L6417" t="s">
        <v>489</v>
      </c>
      <c r="M6417" t="s">
        <v>489</v>
      </c>
      <c r="P6417" s="31" t="str">
        <f t="shared" si="303"/>
        <v>Sarkar Homoeo Hall (Dr. Sarkar)</v>
      </c>
    </row>
    <row r="6418" spans="1:16" hidden="1">
      <c r="A6418" t="str">
        <f t="shared" si="301"/>
        <v>44-578</v>
      </c>
      <c r="B6418">
        <f t="shared" si="302"/>
        <v>44</v>
      </c>
      <c r="C6418">
        <v>578</v>
      </c>
      <c r="D6418" t="s">
        <v>17161</v>
      </c>
      <c r="E6418" t="s">
        <v>18101</v>
      </c>
      <c r="F6418">
        <v>15584</v>
      </c>
      <c r="G6418" t="s">
        <v>18102</v>
      </c>
      <c r="H6418">
        <v>1731266541</v>
      </c>
      <c r="I6418" t="s">
        <v>131</v>
      </c>
      <c r="J6418" t="s">
        <v>274</v>
      </c>
      <c r="K6418" t="s">
        <v>138</v>
      </c>
      <c r="L6418" t="s">
        <v>13505</v>
      </c>
      <c r="M6418" t="s">
        <v>13505</v>
      </c>
      <c r="P6418" s="31" t="str">
        <f t="shared" si="303"/>
        <v>Shantimata Homoeo Hall (Dr.Dibashis)</v>
      </c>
    </row>
    <row r="6419" spans="1:16" hidden="1">
      <c r="A6419" t="str">
        <f t="shared" si="301"/>
        <v>45-578</v>
      </c>
      <c r="B6419">
        <f t="shared" si="302"/>
        <v>45</v>
      </c>
      <c r="C6419">
        <v>578</v>
      </c>
      <c r="D6419" t="s">
        <v>17161</v>
      </c>
      <c r="E6419" t="s">
        <v>358</v>
      </c>
      <c r="F6419">
        <v>4032</v>
      </c>
      <c r="G6419" t="s">
        <v>558</v>
      </c>
      <c r="H6419">
        <v>1743589677</v>
      </c>
      <c r="I6419" t="s">
        <v>131</v>
      </c>
      <c r="J6419" t="s">
        <v>274</v>
      </c>
      <c r="K6419" t="s">
        <v>152</v>
      </c>
      <c r="L6419" t="s">
        <v>537</v>
      </c>
      <c r="M6419" t="s">
        <v>537</v>
      </c>
      <c r="P6419" s="31" t="str">
        <f t="shared" si="303"/>
        <v>Shapla Homoeo Hall (Dr.)</v>
      </c>
    </row>
    <row r="6420" spans="1:16" hidden="1">
      <c r="A6420" t="str">
        <f t="shared" si="301"/>
        <v>46-578</v>
      </c>
      <c r="B6420">
        <f t="shared" si="302"/>
        <v>46</v>
      </c>
      <c r="C6420">
        <v>578</v>
      </c>
      <c r="D6420" t="s">
        <v>17161</v>
      </c>
      <c r="E6420" t="s">
        <v>17840</v>
      </c>
      <c r="F6420">
        <v>15544</v>
      </c>
      <c r="G6420" t="s">
        <v>17841</v>
      </c>
      <c r="H6420">
        <v>1717966702</v>
      </c>
      <c r="I6420" t="s">
        <v>11164</v>
      </c>
      <c r="J6420" t="s">
        <v>274</v>
      </c>
      <c r="K6420" t="s">
        <v>152</v>
      </c>
      <c r="L6420" t="s">
        <v>17763</v>
      </c>
      <c r="M6420" t="s">
        <v>17764</v>
      </c>
      <c r="P6420" s="31" t="str">
        <f t="shared" si="303"/>
        <v>Shekhar Homoeo Holl (Dr.Shekhar )</v>
      </c>
    </row>
    <row r="6421" spans="1:16" hidden="1">
      <c r="A6421" t="str">
        <f t="shared" si="301"/>
        <v>47-578</v>
      </c>
      <c r="B6421">
        <f t="shared" si="302"/>
        <v>47</v>
      </c>
      <c r="C6421">
        <v>578</v>
      </c>
      <c r="D6421" t="s">
        <v>17161</v>
      </c>
      <c r="E6421" t="s">
        <v>527</v>
      </c>
      <c r="F6421">
        <v>3996</v>
      </c>
      <c r="G6421" t="s">
        <v>528</v>
      </c>
      <c r="H6421">
        <v>1913261436</v>
      </c>
      <c r="I6421" t="s">
        <v>131</v>
      </c>
      <c r="J6421" t="s">
        <v>397</v>
      </c>
      <c r="K6421" t="s">
        <v>152</v>
      </c>
      <c r="L6421" t="s">
        <v>489</v>
      </c>
      <c r="M6421" t="s">
        <v>525</v>
      </c>
      <c r="P6421" s="31" t="str">
        <f t="shared" si="303"/>
        <v>Shopno Homoeo Hall (Dr. Sree Bash)</v>
      </c>
    </row>
    <row r="6422" spans="1:16" hidden="1">
      <c r="A6422" t="str">
        <f t="shared" si="301"/>
        <v>48-578</v>
      </c>
      <c r="B6422">
        <f t="shared" si="302"/>
        <v>48</v>
      </c>
      <c r="C6422">
        <v>578</v>
      </c>
      <c r="D6422" t="s">
        <v>17161</v>
      </c>
      <c r="E6422" t="s">
        <v>17833</v>
      </c>
      <c r="F6422">
        <v>15531</v>
      </c>
      <c r="G6422" t="s">
        <v>17834</v>
      </c>
      <c r="H6422">
        <v>1735471850</v>
      </c>
      <c r="I6422" t="s">
        <v>11164</v>
      </c>
      <c r="J6422" t="s">
        <v>16163</v>
      </c>
      <c r="K6422" t="s">
        <v>138</v>
      </c>
      <c r="L6422" t="s">
        <v>2642</v>
      </c>
      <c r="M6422" t="s">
        <v>15630</v>
      </c>
      <c r="P6422" s="31" t="str">
        <f t="shared" si="303"/>
        <v>Sima Sumi Homoeo Holl (Dr.Monirulzzan)</v>
      </c>
    </row>
    <row r="6423" spans="1:16" hidden="1">
      <c r="A6423" t="str">
        <f t="shared" si="301"/>
        <v>49-578</v>
      </c>
      <c r="B6423">
        <f t="shared" si="302"/>
        <v>49</v>
      </c>
      <c r="C6423">
        <v>578</v>
      </c>
      <c r="D6423" t="s">
        <v>17161</v>
      </c>
      <c r="E6423" t="s">
        <v>494</v>
      </c>
      <c r="F6423">
        <v>3964</v>
      </c>
      <c r="G6423" t="s">
        <v>495</v>
      </c>
      <c r="H6423">
        <v>1741198807</v>
      </c>
      <c r="I6423" t="s">
        <v>131</v>
      </c>
      <c r="J6423" t="s">
        <v>132</v>
      </c>
      <c r="K6423" t="s">
        <v>133</v>
      </c>
      <c r="L6423" t="s">
        <v>489</v>
      </c>
      <c r="M6423" t="s">
        <v>489</v>
      </c>
      <c r="P6423" s="31" t="str">
        <f t="shared" si="303"/>
        <v>Sorif Homoeo Hall (Dr. Sorif)</v>
      </c>
    </row>
    <row r="6424" spans="1:16" hidden="1">
      <c r="A6424" t="str">
        <f t="shared" si="301"/>
        <v>50-578</v>
      </c>
      <c r="B6424">
        <f t="shared" si="302"/>
        <v>50</v>
      </c>
      <c r="C6424">
        <v>578</v>
      </c>
      <c r="D6424" t="s">
        <v>17161</v>
      </c>
      <c r="E6424" t="s">
        <v>17829</v>
      </c>
      <c r="F6424">
        <v>15529</v>
      </c>
      <c r="G6424" t="s">
        <v>17830</v>
      </c>
      <c r="H6424">
        <v>1989568061</v>
      </c>
      <c r="I6424" t="s">
        <v>11164</v>
      </c>
      <c r="J6424" t="s">
        <v>16163</v>
      </c>
      <c r="K6424" t="s">
        <v>138</v>
      </c>
      <c r="L6424" t="s">
        <v>2642</v>
      </c>
      <c r="M6424" t="s">
        <v>17769</v>
      </c>
      <c r="P6424" s="31" t="str">
        <f t="shared" si="303"/>
        <v>Sosthi Homoeo Holl (Dr Siddik)</v>
      </c>
    </row>
    <row r="6425" spans="1:16" hidden="1">
      <c r="A6425" t="str">
        <f t="shared" si="301"/>
        <v>51-578</v>
      </c>
      <c r="B6425">
        <f t="shared" si="302"/>
        <v>51</v>
      </c>
      <c r="C6425">
        <v>578</v>
      </c>
      <c r="D6425" t="s">
        <v>17161</v>
      </c>
      <c r="E6425" t="s">
        <v>17838</v>
      </c>
      <c r="F6425">
        <v>15545</v>
      </c>
      <c r="G6425" t="s">
        <v>17839</v>
      </c>
      <c r="H6425">
        <v>1713901041</v>
      </c>
      <c r="I6425" t="s">
        <v>11164</v>
      </c>
      <c r="J6425" t="s">
        <v>274</v>
      </c>
      <c r="K6425" t="s">
        <v>152</v>
      </c>
      <c r="L6425" t="s">
        <v>17763</v>
      </c>
      <c r="M6425" t="s">
        <v>17764</v>
      </c>
      <c r="P6425" s="31" t="str">
        <f t="shared" si="303"/>
        <v>Suman Homeo Hall  (Dr.Khitis Sandra De )</v>
      </c>
    </row>
    <row r="6426" spans="1:16" hidden="1">
      <c r="A6426" t="str">
        <f t="shared" si="301"/>
        <v>52-578</v>
      </c>
      <c r="B6426">
        <f t="shared" si="302"/>
        <v>52</v>
      </c>
      <c r="C6426">
        <v>578</v>
      </c>
      <c r="D6426" t="s">
        <v>17161</v>
      </c>
      <c r="E6426" t="s">
        <v>565</v>
      </c>
      <c r="F6426">
        <v>4038</v>
      </c>
      <c r="G6426" t="s">
        <v>566</v>
      </c>
      <c r="H6426">
        <v>1915007103</v>
      </c>
      <c r="I6426" t="s">
        <v>131</v>
      </c>
      <c r="J6426" t="s">
        <v>274</v>
      </c>
      <c r="K6426" t="s">
        <v>133</v>
      </c>
      <c r="L6426" t="s">
        <v>537</v>
      </c>
      <c r="M6426" t="s">
        <v>562</v>
      </c>
      <c r="P6426" s="31" t="str">
        <f t="shared" si="303"/>
        <v>Take Care Homoeo Hall (Dr. Josna)</v>
      </c>
    </row>
    <row r="6427" spans="1:16" hidden="1">
      <c r="A6427" t="str">
        <f t="shared" si="301"/>
        <v>53-578</v>
      </c>
      <c r="B6427">
        <f t="shared" si="302"/>
        <v>53</v>
      </c>
      <c r="C6427">
        <v>578</v>
      </c>
      <c r="D6427" t="s">
        <v>17161</v>
      </c>
      <c r="E6427" t="s">
        <v>17847</v>
      </c>
      <c r="F6427">
        <v>15541</v>
      </c>
      <c r="G6427" t="s">
        <v>17848</v>
      </c>
      <c r="I6427" t="s">
        <v>11164</v>
      </c>
      <c r="J6427" t="s">
        <v>306</v>
      </c>
      <c r="K6427" t="s">
        <v>138</v>
      </c>
      <c r="L6427" t="s">
        <v>518</v>
      </c>
      <c r="M6427" t="s">
        <v>518</v>
      </c>
      <c r="P6427" s="31" t="str">
        <f t="shared" si="303"/>
        <v>Tirth  Homeo Hall  (Dr.Nihar)</v>
      </c>
    </row>
    <row r="6428" spans="1:16" hidden="1">
      <c r="A6428" t="str">
        <f t="shared" si="301"/>
        <v>54-578</v>
      </c>
      <c r="B6428">
        <f t="shared" si="302"/>
        <v>54</v>
      </c>
      <c r="C6428">
        <v>578</v>
      </c>
      <c r="D6428" t="s">
        <v>17161</v>
      </c>
      <c r="E6428" t="s">
        <v>358</v>
      </c>
      <c r="F6428">
        <v>3992</v>
      </c>
      <c r="G6428" t="s">
        <v>520</v>
      </c>
      <c r="H6428">
        <v>1729454638</v>
      </c>
      <c r="I6428" t="s">
        <v>131</v>
      </c>
      <c r="J6428" t="s">
        <v>397</v>
      </c>
      <c r="K6428" t="s">
        <v>152</v>
      </c>
      <c r="L6428" t="s">
        <v>489</v>
      </c>
      <c r="M6428" t="s">
        <v>489</v>
      </c>
      <c r="P6428" s="31" t="str">
        <f t="shared" si="303"/>
        <v>Toma Homoeo Hall (Dr.)</v>
      </c>
    </row>
    <row r="6429" spans="1:16" hidden="1">
      <c r="A6429" t="str">
        <f t="shared" si="301"/>
        <v>55-578</v>
      </c>
      <c r="B6429">
        <f t="shared" si="302"/>
        <v>55</v>
      </c>
      <c r="C6429">
        <v>578</v>
      </c>
      <c r="D6429" t="s">
        <v>17161</v>
      </c>
      <c r="E6429" t="s">
        <v>555</v>
      </c>
      <c r="F6429">
        <v>4030</v>
      </c>
      <c r="G6429" t="s">
        <v>556</v>
      </c>
      <c r="H6429">
        <v>1735607231</v>
      </c>
      <c r="I6429" t="s">
        <v>131</v>
      </c>
      <c r="J6429" t="s">
        <v>274</v>
      </c>
      <c r="K6429" t="s">
        <v>152</v>
      </c>
      <c r="L6429" t="s">
        <v>537</v>
      </c>
      <c r="M6429" t="s">
        <v>554</v>
      </c>
      <c r="P6429" s="31" t="str">
        <f t="shared" si="303"/>
        <v>Toufik Homoeo Hall (Dr. Kamruzzaman)</v>
      </c>
    </row>
    <row r="6430" spans="1:16" hidden="1">
      <c r="A6430" t="str">
        <f t="shared" si="301"/>
        <v>1-579</v>
      </c>
      <c r="B6430">
        <f t="shared" si="302"/>
        <v>1</v>
      </c>
      <c r="C6430">
        <v>579</v>
      </c>
      <c r="D6430" t="s">
        <v>17206</v>
      </c>
      <c r="E6430" t="s">
        <v>8658</v>
      </c>
      <c r="F6430">
        <v>8788</v>
      </c>
      <c r="G6430" t="s">
        <v>4710</v>
      </c>
      <c r="H6430" t="s">
        <v>8659</v>
      </c>
      <c r="I6430" t="s">
        <v>8541</v>
      </c>
      <c r="J6430" t="s">
        <v>230</v>
      </c>
      <c r="K6430" t="s">
        <v>133</v>
      </c>
      <c r="L6430" t="s">
        <v>8655</v>
      </c>
      <c r="M6430" t="s">
        <v>8655</v>
      </c>
      <c r="P6430" s="31" t="str">
        <f t="shared" si="303"/>
        <v>Adorso Ho (Lotifa Akter)</v>
      </c>
    </row>
    <row r="6431" spans="1:16" hidden="1">
      <c r="A6431" t="str">
        <f t="shared" si="301"/>
        <v>2-579</v>
      </c>
      <c r="B6431">
        <f t="shared" si="302"/>
        <v>2</v>
      </c>
      <c r="C6431">
        <v>579</v>
      </c>
      <c r="D6431" t="s">
        <v>17206</v>
      </c>
      <c r="E6431" t="s">
        <v>8580</v>
      </c>
      <c r="F6431">
        <v>8753</v>
      </c>
      <c r="G6431" t="s">
        <v>8581</v>
      </c>
      <c r="H6431" t="s">
        <v>8582</v>
      </c>
      <c r="I6431">
        <v>0</v>
      </c>
      <c r="J6431" t="s">
        <v>132</v>
      </c>
      <c r="K6431" t="s">
        <v>152</v>
      </c>
      <c r="L6431" t="s">
        <v>8562</v>
      </c>
      <c r="M6431" t="s">
        <v>8562</v>
      </c>
      <c r="P6431" s="31" t="str">
        <f t="shared" si="303"/>
        <v>Adorso Ho. (Dr. Abir Nag)</v>
      </c>
    </row>
    <row r="6432" spans="1:16" hidden="1">
      <c r="A6432" t="str">
        <f t="shared" si="301"/>
        <v>3-579</v>
      </c>
      <c r="B6432">
        <f t="shared" si="302"/>
        <v>3</v>
      </c>
      <c r="C6432">
        <v>579</v>
      </c>
      <c r="D6432" t="s">
        <v>17206</v>
      </c>
      <c r="E6432" t="s">
        <v>12512</v>
      </c>
      <c r="F6432">
        <v>11579</v>
      </c>
      <c r="G6432" t="s">
        <v>12513</v>
      </c>
      <c r="H6432">
        <v>1784416494</v>
      </c>
      <c r="I6432" t="s">
        <v>131</v>
      </c>
      <c r="J6432" t="s">
        <v>10892</v>
      </c>
      <c r="K6432" t="s">
        <v>152</v>
      </c>
      <c r="L6432" t="s">
        <v>8562</v>
      </c>
      <c r="M6432" t="s">
        <v>12508</v>
      </c>
      <c r="P6432" s="31" t="str">
        <f t="shared" si="303"/>
        <v>Ahnab Homoeo Hall (Dr Liton Bacaol)</v>
      </c>
    </row>
    <row r="6433" spans="1:16" hidden="1">
      <c r="A6433" t="str">
        <f t="shared" si="301"/>
        <v>4-579</v>
      </c>
      <c r="B6433">
        <f t="shared" si="302"/>
        <v>4</v>
      </c>
      <c r="C6433">
        <v>579</v>
      </c>
      <c r="D6433" t="s">
        <v>17206</v>
      </c>
      <c r="E6433" t="s">
        <v>8652</v>
      </c>
      <c r="F6433">
        <v>8786</v>
      </c>
      <c r="G6433" t="s">
        <v>8653</v>
      </c>
      <c r="H6433" t="s">
        <v>8654</v>
      </c>
      <c r="I6433" t="s">
        <v>8541</v>
      </c>
      <c r="J6433" t="s">
        <v>230</v>
      </c>
      <c r="K6433" t="s">
        <v>133</v>
      </c>
      <c r="L6433" t="s">
        <v>8655</v>
      </c>
      <c r="M6433" t="s">
        <v>8656</v>
      </c>
      <c r="P6433" s="31" t="str">
        <f t="shared" si="303"/>
        <v>Al Modina Ho. (Azharul Islam)</v>
      </c>
    </row>
    <row r="6434" spans="1:16" hidden="1">
      <c r="A6434" t="str">
        <f t="shared" si="301"/>
        <v>5-579</v>
      </c>
      <c r="B6434">
        <f t="shared" si="302"/>
        <v>5</v>
      </c>
      <c r="C6434">
        <v>579</v>
      </c>
      <c r="D6434" t="s">
        <v>17206</v>
      </c>
      <c r="E6434" t="s">
        <v>8682</v>
      </c>
      <c r="F6434">
        <v>8798</v>
      </c>
      <c r="G6434" t="s">
        <v>8683</v>
      </c>
      <c r="H6434" t="s">
        <v>8684</v>
      </c>
      <c r="I6434" t="s">
        <v>8541</v>
      </c>
      <c r="J6434" t="s">
        <v>230</v>
      </c>
      <c r="K6434" t="s">
        <v>152</v>
      </c>
      <c r="L6434" t="s">
        <v>8685</v>
      </c>
      <c r="M6434" t="s">
        <v>8685</v>
      </c>
      <c r="P6434" s="31" t="str">
        <f t="shared" si="303"/>
        <v>Al Nesaria Ho. (Ansaruddin)</v>
      </c>
    </row>
    <row r="6435" spans="1:16" hidden="1">
      <c r="A6435" t="str">
        <f t="shared" si="301"/>
        <v>6-579</v>
      </c>
      <c r="B6435">
        <f t="shared" si="302"/>
        <v>6</v>
      </c>
      <c r="C6435">
        <v>579</v>
      </c>
      <c r="D6435" t="s">
        <v>17206</v>
      </c>
      <c r="E6435" t="s">
        <v>8711</v>
      </c>
      <c r="F6435">
        <v>8809</v>
      </c>
      <c r="G6435" t="s">
        <v>1221</v>
      </c>
      <c r="H6435">
        <v>1726111366</v>
      </c>
      <c r="I6435" t="s">
        <v>8541</v>
      </c>
      <c r="J6435" t="s">
        <v>274</v>
      </c>
      <c r="K6435" t="s">
        <v>133</v>
      </c>
      <c r="L6435" t="s">
        <v>8703</v>
      </c>
      <c r="M6435" t="s">
        <v>8712</v>
      </c>
      <c r="P6435" s="31" t="str">
        <f t="shared" si="303"/>
        <v>Al-Amin Homoeo Hall (Asadulla)</v>
      </c>
    </row>
    <row r="6436" spans="1:16" hidden="1">
      <c r="A6436" t="str">
        <f t="shared" si="301"/>
        <v>7-579</v>
      </c>
      <c r="B6436">
        <f t="shared" si="302"/>
        <v>7</v>
      </c>
      <c r="C6436">
        <v>579</v>
      </c>
      <c r="D6436" t="s">
        <v>17206</v>
      </c>
      <c r="E6436" t="s">
        <v>8724</v>
      </c>
      <c r="F6436">
        <v>8814</v>
      </c>
      <c r="G6436" t="s">
        <v>8725</v>
      </c>
      <c r="H6436">
        <v>1818466018</v>
      </c>
      <c r="I6436" t="s">
        <v>8541</v>
      </c>
      <c r="J6436" t="s">
        <v>274</v>
      </c>
      <c r="K6436" t="s">
        <v>152</v>
      </c>
      <c r="L6436" t="s">
        <v>8720</v>
      </c>
      <c r="M6436" t="s">
        <v>8720</v>
      </c>
      <c r="P6436" s="31" t="str">
        <f t="shared" si="303"/>
        <v>All Care Homoeo Hall (Faizul Islam)</v>
      </c>
    </row>
    <row r="6437" spans="1:16" hidden="1">
      <c r="A6437" t="str">
        <f t="shared" si="301"/>
        <v>8-579</v>
      </c>
      <c r="B6437">
        <f t="shared" si="302"/>
        <v>8</v>
      </c>
      <c r="C6437">
        <v>579</v>
      </c>
      <c r="D6437" t="s">
        <v>17206</v>
      </c>
      <c r="E6437" t="s">
        <v>8677</v>
      </c>
      <c r="F6437">
        <v>8796</v>
      </c>
      <c r="G6437" t="s">
        <v>8678</v>
      </c>
      <c r="H6437" t="s">
        <v>8679</v>
      </c>
      <c r="I6437" t="s">
        <v>8541</v>
      </c>
      <c r="J6437" t="s">
        <v>230</v>
      </c>
      <c r="K6437" t="s">
        <v>133</v>
      </c>
      <c r="L6437" t="s">
        <v>1788</v>
      </c>
      <c r="M6437" t="s">
        <v>8672</v>
      </c>
      <c r="P6437" s="31" t="str">
        <f t="shared" si="303"/>
        <v>Allah     (Dr.Jahidul)</v>
      </c>
    </row>
    <row r="6438" spans="1:16" hidden="1">
      <c r="A6438" t="str">
        <f t="shared" si="301"/>
        <v>9-579</v>
      </c>
      <c r="B6438">
        <f t="shared" si="302"/>
        <v>9</v>
      </c>
      <c r="C6438">
        <v>579</v>
      </c>
      <c r="D6438" t="s">
        <v>17206</v>
      </c>
      <c r="E6438" t="s">
        <v>8552</v>
      </c>
      <c r="F6438">
        <v>8742</v>
      </c>
      <c r="G6438" t="s">
        <v>380</v>
      </c>
      <c r="H6438">
        <v>0</v>
      </c>
      <c r="I6438" t="s">
        <v>8541</v>
      </c>
      <c r="J6438" t="s">
        <v>132</v>
      </c>
      <c r="K6438" t="s">
        <v>152</v>
      </c>
      <c r="L6438" t="s">
        <v>1369</v>
      </c>
      <c r="M6438" t="s">
        <v>8553</v>
      </c>
      <c r="P6438" s="31" t="str">
        <f t="shared" si="303"/>
        <v>Amin Homoeo Hall (Mohe Uddin)</v>
      </c>
    </row>
    <row r="6439" spans="1:16" hidden="1">
      <c r="A6439" t="str">
        <f t="shared" si="301"/>
        <v>10-579</v>
      </c>
      <c r="B6439">
        <f t="shared" si="302"/>
        <v>10</v>
      </c>
      <c r="C6439">
        <v>579</v>
      </c>
      <c r="D6439" t="s">
        <v>17206</v>
      </c>
      <c r="E6439" t="s">
        <v>8590</v>
      </c>
      <c r="F6439">
        <v>8757</v>
      </c>
      <c r="G6439" t="s">
        <v>8591</v>
      </c>
      <c r="H6439" t="s">
        <v>8592</v>
      </c>
      <c r="I6439" t="s">
        <v>4920</v>
      </c>
      <c r="J6439" t="s">
        <v>172</v>
      </c>
      <c r="K6439" t="s">
        <v>152</v>
      </c>
      <c r="L6439" t="s">
        <v>8584</v>
      </c>
      <c r="M6439" t="s">
        <v>8593</v>
      </c>
      <c r="P6439" s="31" t="str">
        <f t="shared" si="303"/>
        <v>Amzad  Homoeo Hall (Dr. Amjait)</v>
      </c>
    </row>
    <row r="6440" spans="1:16" hidden="1">
      <c r="A6440" t="str">
        <f t="shared" si="301"/>
        <v>11-579</v>
      </c>
      <c r="B6440">
        <f t="shared" si="302"/>
        <v>11</v>
      </c>
      <c r="C6440">
        <v>579</v>
      </c>
      <c r="D6440" t="s">
        <v>17206</v>
      </c>
      <c r="E6440" t="s">
        <v>8573</v>
      </c>
      <c r="F6440">
        <v>8751</v>
      </c>
      <c r="G6440" t="s">
        <v>8574</v>
      </c>
      <c r="H6440" t="s">
        <v>8575</v>
      </c>
      <c r="I6440" t="s">
        <v>8541</v>
      </c>
      <c r="J6440" t="s">
        <v>132</v>
      </c>
      <c r="K6440" t="s">
        <v>152</v>
      </c>
      <c r="L6440" t="s">
        <v>8562</v>
      </c>
      <c r="M6440" t="s">
        <v>8576</v>
      </c>
      <c r="P6440" s="31" t="str">
        <f t="shared" si="303"/>
        <v>Anis Ho. Hall (Anishar Rahman)</v>
      </c>
    </row>
    <row r="6441" spans="1:16" hidden="1">
      <c r="A6441" t="str">
        <f t="shared" si="301"/>
        <v>12-579</v>
      </c>
      <c r="B6441">
        <f t="shared" si="302"/>
        <v>12</v>
      </c>
      <c r="C6441">
        <v>579</v>
      </c>
      <c r="D6441" t="s">
        <v>17206</v>
      </c>
      <c r="E6441" t="s">
        <v>8623</v>
      </c>
      <c r="F6441">
        <v>8777</v>
      </c>
      <c r="G6441" t="s">
        <v>8624</v>
      </c>
      <c r="H6441">
        <v>0</v>
      </c>
      <c r="I6441" t="s">
        <v>8610</v>
      </c>
      <c r="J6441" t="s">
        <v>397</v>
      </c>
      <c r="K6441" t="s">
        <v>138</v>
      </c>
      <c r="L6441" t="s">
        <v>8604</v>
      </c>
      <c r="M6441" t="s">
        <v>8625</v>
      </c>
      <c r="P6441" s="31" t="str">
        <f t="shared" si="303"/>
        <v>Anowara Ho. Hall (Lutfor Rahman)</v>
      </c>
    </row>
    <row r="6442" spans="1:16" hidden="1">
      <c r="A6442" t="str">
        <f t="shared" si="301"/>
        <v>13-579</v>
      </c>
      <c r="B6442">
        <f t="shared" si="302"/>
        <v>13</v>
      </c>
      <c r="C6442">
        <v>579</v>
      </c>
      <c r="D6442" t="s">
        <v>17206</v>
      </c>
      <c r="E6442" t="s">
        <v>8729</v>
      </c>
      <c r="F6442">
        <v>8817</v>
      </c>
      <c r="G6442" t="s">
        <v>8730</v>
      </c>
      <c r="H6442" t="s">
        <v>8731</v>
      </c>
      <c r="I6442" t="s">
        <v>8541</v>
      </c>
      <c r="J6442" t="s">
        <v>274</v>
      </c>
      <c r="K6442" t="s">
        <v>152</v>
      </c>
      <c r="L6442" t="s">
        <v>8685</v>
      </c>
      <c r="M6442" t="s">
        <v>8685</v>
      </c>
      <c r="P6442" s="31" t="str">
        <f t="shared" si="303"/>
        <v>Antor Ho.Hall (Mojibor Rahman)</v>
      </c>
    </row>
    <row r="6443" spans="1:16" hidden="1">
      <c r="A6443" t="str">
        <f t="shared" si="301"/>
        <v>14-579</v>
      </c>
      <c r="B6443">
        <f t="shared" si="302"/>
        <v>14</v>
      </c>
      <c r="C6443">
        <v>579</v>
      </c>
      <c r="D6443" t="s">
        <v>17206</v>
      </c>
      <c r="E6443" t="s">
        <v>12514</v>
      </c>
      <c r="F6443">
        <v>11580</v>
      </c>
      <c r="G6443" t="s">
        <v>12515</v>
      </c>
      <c r="H6443">
        <v>1723410767</v>
      </c>
      <c r="I6443" t="s">
        <v>12516</v>
      </c>
      <c r="J6443" t="s">
        <v>11807</v>
      </c>
      <c r="K6443" t="s">
        <v>133</v>
      </c>
      <c r="L6443" t="s">
        <v>4799</v>
      </c>
      <c r="M6443" t="s">
        <v>4799</v>
      </c>
      <c r="P6443" s="31" t="str">
        <f t="shared" si="303"/>
        <v>Badol Farmacy (Dr Badol Das)</v>
      </c>
    </row>
    <row r="6444" spans="1:16" hidden="1">
      <c r="A6444" t="str">
        <f t="shared" si="301"/>
        <v>15-579</v>
      </c>
      <c r="B6444">
        <f t="shared" si="302"/>
        <v>15</v>
      </c>
      <c r="C6444">
        <v>579</v>
      </c>
      <c r="D6444" t="s">
        <v>17206</v>
      </c>
      <c r="E6444" t="s">
        <v>12495</v>
      </c>
      <c r="F6444">
        <v>11573</v>
      </c>
      <c r="G6444" t="s">
        <v>12496</v>
      </c>
      <c r="H6444">
        <v>1736673958</v>
      </c>
      <c r="I6444" t="s">
        <v>131</v>
      </c>
      <c r="J6444" t="s">
        <v>397</v>
      </c>
      <c r="K6444" t="s">
        <v>152</v>
      </c>
      <c r="L6444" t="s">
        <v>12497</v>
      </c>
      <c r="M6444" t="s">
        <v>1788</v>
      </c>
      <c r="P6444" s="31" t="str">
        <f t="shared" si="303"/>
        <v>Barkot Homoeo Hall (Dr Main Uddin)</v>
      </c>
    </row>
    <row r="6445" spans="1:16" hidden="1">
      <c r="A6445" t="str">
        <f t="shared" si="301"/>
        <v>16-579</v>
      </c>
      <c r="B6445">
        <f t="shared" si="302"/>
        <v>16</v>
      </c>
      <c r="C6445">
        <v>579</v>
      </c>
      <c r="D6445" t="s">
        <v>17206</v>
      </c>
      <c r="E6445" t="s">
        <v>8743</v>
      </c>
      <c r="F6445">
        <v>8822</v>
      </c>
      <c r="G6445" t="s">
        <v>8744</v>
      </c>
      <c r="H6445" t="s">
        <v>8745</v>
      </c>
      <c r="I6445" t="s">
        <v>8541</v>
      </c>
      <c r="J6445" t="s">
        <v>274</v>
      </c>
      <c r="K6445" t="s">
        <v>133</v>
      </c>
      <c r="L6445" t="s">
        <v>1788</v>
      </c>
      <c r="M6445" t="s">
        <v>8681</v>
      </c>
      <c r="P6445" s="31" t="str">
        <f t="shared" si="303"/>
        <v>Basona Ho. (Dr.Jakir Hossain)</v>
      </c>
    </row>
    <row r="6446" spans="1:16" hidden="1">
      <c r="A6446" t="str">
        <f t="shared" si="301"/>
        <v>17-579</v>
      </c>
      <c r="B6446">
        <f t="shared" si="302"/>
        <v>17</v>
      </c>
      <c r="C6446">
        <v>579</v>
      </c>
      <c r="D6446" t="s">
        <v>17206</v>
      </c>
      <c r="E6446" t="s">
        <v>8660</v>
      </c>
      <c r="F6446">
        <v>8789</v>
      </c>
      <c r="G6446" t="s">
        <v>8661</v>
      </c>
      <c r="H6446">
        <v>1912747107</v>
      </c>
      <c r="I6446" t="s">
        <v>8541</v>
      </c>
      <c r="J6446" t="s">
        <v>230</v>
      </c>
      <c r="K6446" t="s">
        <v>133</v>
      </c>
      <c r="L6446" t="s">
        <v>8662</v>
      </c>
      <c r="M6446" t="s">
        <v>8663</v>
      </c>
      <c r="P6446" s="31" t="str">
        <f t="shared" si="303"/>
        <v>Basona Homoeo Hall (Jakir Hossain)</v>
      </c>
    </row>
    <row r="6447" spans="1:16" hidden="1">
      <c r="A6447" t="str">
        <f t="shared" si="301"/>
        <v>18-579</v>
      </c>
      <c r="B6447">
        <f t="shared" si="302"/>
        <v>18</v>
      </c>
      <c r="C6447">
        <v>579</v>
      </c>
      <c r="D6447" t="s">
        <v>17206</v>
      </c>
      <c r="E6447" t="s">
        <v>8626</v>
      </c>
      <c r="F6447">
        <v>8778</v>
      </c>
      <c r="G6447" t="s">
        <v>8627</v>
      </c>
      <c r="H6447" t="s">
        <v>8628</v>
      </c>
      <c r="I6447" t="s">
        <v>8610</v>
      </c>
      <c r="J6447" t="s">
        <v>397</v>
      </c>
      <c r="K6447" t="s">
        <v>138</v>
      </c>
      <c r="L6447" t="s">
        <v>8604</v>
      </c>
      <c r="M6447" t="s">
        <v>8629</v>
      </c>
      <c r="P6447" s="31" t="str">
        <f t="shared" si="303"/>
        <v>Bayjit Homoeo Hall (Dr. Bayjit)</v>
      </c>
    </row>
    <row r="6448" spans="1:16" hidden="1">
      <c r="A6448" t="str">
        <f t="shared" si="301"/>
        <v>19-579</v>
      </c>
      <c r="B6448">
        <f t="shared" si="302"/>
        <v>19</v>
      </c>
      <c r="C6448">
        <v>579</v>
      </c>
      <c r="D6448" t="s">
        <v>17206</v>
      </c>
      <c r="E6448" t="s">
        <v>8688</v>
      </c>
      <c r="F6448">
        <v>8802</v>
      </c>
      <c r="G6448" t="s">
        <v>8689</v>
      </c>
      <c r="H6448" t="s">
        <v>8690</v>
      </c>
      <c r="I6448" t="s">
        <v>8541</v>
      </c>
      <c r="J6448" t="s">
        <v>230</v>
      </c>
      <c r="K6448" t="s">
        <v>133</v>
      </c>
      <c r="L6448" t="s">
        <v>1788</v>
      </c>
      <c r="M6448" t="s">
        <v>8681</v>
      </c>
      <c r="P6448" s="31" t="str">
        <f t="shared" si="303"/>
        <v>Beauty Ho (Bisho Nath)</v>
      </c>
    </row>
    <row r="6449" spans="1:16" hidden="1">
      <c r="A6449" t="str">
        <f t="shared" si="301"/>
        <v>20-579</v>
      </c>
      <c r="B6449">
        <f t="shared" si="302"/>
        <v>20</v>
      </c>
      <c r="C6449">
        <v>579</v>
      </c>
      <c r="D6449" t="s">
        <v>17206</v>
      </c>
      <c r="E6449" t="s">
        <v>8664</v>
      </c>
      <c r="F6449">
        <v>8791</v>
      </c>
      <c r="G6449" t="s">
        <v>8665</v>
      </c>
      <c r="H6449">
        <v>1710598967</v>
      </c>
      <c r="I6449" t="s">
        <v>8541</v>
      </c>
      <c r="J6449" t="s">
        <v>230</v>
      </c>
      <c r="K6449" t="s">
        <v>152</v>
      </c>
      <c r="L6449" t="s">
        <v>1788</v>
      </c>
      <c r="M6449" t="s">
        <v>8666</v>
      </c>
      <c r="P6449" s="31" t="str">
        <f t="shared" si="303"/>
        <v>Dabir Homoeo Hall (Dabir Hossain)</v>
      </c>
    </row>
    <row r="6450" spans="1:16" hidden="1">
      <c r="A6450" t="str">
        <f t="shared" si="301"/>
        <v>21-579</v>
      </c>
      <c r="B6450">
        <f t="shared" si="302"/>
        <v>21</v>
      </c>
      <c r="C6450">
        <v>579</v>
      </c>
      <c r="D6450" t="s">
        <v>17206</v>
      </c>
      <c r="E6450" t="s">
        <v>8651</v>
      </c>
      <c r="F6450">
        <v>8785</v>
      </c>
      <c r="G6450" t="s">
        <v>2795</v>
      </c>
      <c r="H6450">
        <v>1725269528</v>
      </c>
      <c r="I6450" t="s">
        <v>8610</v>
      </c>
      <c r="J6450" t="s">
        <v>397</v>
      </c>
      <c r="K6450" t="s">
        <v>138</v>
      </c>
      <c r="L6450" t="s">
        <v>8649</v>
      </c>
      <c r="M6450" t="s">
        <v>8650</v>
      </c>
      <c r="P6450" s="31" t="str">
        <f t="shared" si="303"/>
        <v>Dewan Homoeo Hall (Anayet Hossion)</v>
      </c>
    </row>
    <row r="6451" spans="1:16" hidden="1">
      <c r="A6451" t="str">
        <f t="shared" si="301"/>
        <v>22-579</v>
      </c>
      <c r="B6451">
        <f t="shared" si="302"/>
        <v>22</v>
      </c>
      <c r="C6451">
        <v>579</v>
      </c>
      <c r="D6451" t="s">
        <v>17206</v>
      </c>
      <c r="E6451" t="s">
        <v>8617</v>
      </c>
      <c r="F6451">
        <v>8774</v>
      </c>
      <c r="G6451" t="s">
        <v>8618</v>
      </c>
      <c r="H6451">
        <v>1717915858</v>
      </c>
      <c r="I6451" t="s">
        <v>3231</v>
      </c>
      <c r="J6451" t="s">
        <v>397</v>
      </c>
      <c r="K6451" t="s">
        <v>138</v>
      </c>
      <c r="L6451" t="s">
        <v>8562</v>
      </c>
      <c r="M6451" t="s">
        <v>8563</v>
      </c>
      <c r="P6451" s="31" t="str">
        <f t="shared" si="303"/>
        <v>Dider Homoeo Hall (Diderul Islam)</v>
      </c>
    </row>
    <row r="6452" spans="1:16" hidden="1">
      <c r="A6452" t="str">
        <f t="shared" si="301"/>
        <v>23-579</v>
      </c>
      <c r="B6452">
        <f t="shared" si="302"/>
        <v>23</v>
      </c>
      <c r="C6452">
        <v>579</v>
      </c>
      <c r="D6452" t="s">
        <v>17206</v>
      </c>
      <c r="E6452" t="s">
        <v>12506</v>
      </c>
      <c r="F6452">
        <v>11577</v>
      </c>
      <c r="G6452" t="s">
        <v>12507</v>
      </c>
      <c r="H6452">
        <v>1720801466</v>
      </c>
      <c r="I6452" t="s">
        <v>131</v>
      </c>
      <c r="J6452" t="s">
        <v>230</v>
      </c>
      <c r="K6452" t="s">
        <v>1315</v>
      </c>
      <c r="L6452" t="s">
        <v>8562</v>
      </c>
      <c r="M6452" t="s">
        <v>12508</v>
      </c>
      <c r="P6452" s="31" t="str">
        <f t="shared" si="303"/>
        <v>Dr Point Homoeo Center (Drjuel)</v>
      </c>
    </row>
    <row r="6453" spans="1:16" hidden="1">
      <c r="A6453" t="str">
        <f t="shared" si="301"/>
        <v>24-579</v>
      </c>
      <c r="B6453">
        <f t="shared" si="302"/>
        <v>24</v>
      </c>
      <c r="C6453">
        <v>579</v>
      </c>
      <c r="D6453" t="s">
        <v>17206</v>
      </c>
      <c r="E6453" t="s">
        <v>8577</v>
      </c>
      <c r="F6453">
        <v>8752</v>
      </c>
      <c r="G6453" t="s">
        <v>8578</v>
      </c>
      <c r="H6453">
        <v>1936102580</v>
      </c>
      <c r="I6453" t="s">
        <v>2104</v>
      </c>
      <c r="J6453" t="s">
        <v>132</v>
      </c>
      <c r="K6453" t="s">
        <v>152</v>
      </c>
      <c r="L6453" t="s">
        <v>8562</v>
      </c>
      <c r="M6453" t="s">
        <v>8579</v>
      </c>
      <c r="P6453" s="31" t="str">
        <f t="shared" si="303"/>
        <v>Farhan Homoeo Hall (Dr. Amin Hossion)</v>
      </c>
    </row>
    <row r="6454" spans="1:16" hidden="1">
      <c r="A6454" t="str">
        <f t="shared" si="301"/>
        <v>25-579</v>
      </c>
      <c r="B6454">
        <f t="shared" si="302"/>
        <v>25</v>
      </c>
      <c r="C6454">
        <v>579</v>
      </c>
      <c r="D6454" t="s">
        <v>17206</v>
      </c>
      <c r="E6454" t="s">
        <v>12403</v>
      </c>
      <c r="F6454">
        <v>11526</v>
      </c>
      <c r="G6454" t="s">
        <v>12404</v>
      </c>
      <c r="H6454">
        <v>1768294905</v>
      </c>
      <c r="I6454" t="s">
        <v>131</v>
      </c>
      <c r="J6454" t="s">
        <v>10903</v>
      </c>
      <c r="K6454" t="s">
        <v>152</v>
      </c>
      <c r="L6454" t="s">
        <v>12405</v>
      </c>
      <c r="M6454" t="s">
        <v>12406</v>
      </c>
      <c r="P6454" s="31" t="str">
        <f t="shared" si="303"/>
        <v>Faruk Homoeo Hall. (Dr Faruk Alam)</v>
      </c>
    </row>
    <row r="6455" spans="1:16" hidden="1">
      <c r="A6455" t="str">
        <f t="shared" si="301"/>
        <v>26-579</v>
      </c>
      <c r="B6455">
        <f t="shared" si="302"/>
        <v>26</v>
      </c>
      <c r="C6455">
        <v>579</v>
      </c>
      <c r="D6455" t="s">
        <v>17206</v>
      </c>
      <c r="E6455">
        <v>0</v>
      </c>
      <c r="F6455">
        <v>8750</v>
      </c>
      <c r="G6455" t="s">
        <v>8570</v>
      </c>
      <c r="H6455">
        <v>1957020086</v>
      </c>
      <c r="I6455" t="s">
        <v>8571</v>
      </c>
      <c r="J6455" t="s">
        <v>132</v>
      </c>
      <c r="K6455" t="s">
        <v>152</v>
      </c>
      <c r="L6455" t="s">
        <v>8562</v>
      </c>
      <c r="M6455" t="s">
        <v>8572</v>
      </c>
      <c r="P6455" s="31" t="str">
        <f t="shared" si="303"/>
        <v>Grameen Dawakana (0)</v>
      </c>
    </row>
    <row r="6456" spans="1:16" hidden="1">
      <c r="A6456" t="str">
        <f t="shared" si="301"/>
        <v>27-579</v>
      </c>
      <c r="B6456">
        <f t="shared" si="302"/>
        <v>27</v>
      </c>
      <c r="C6456">
        <v>579</v>
      </c>
      <c r="D6456" t="s">
        <v>17206</v>
      </c>
      <c r="E6456" t="s">
        <v>2738</v>
      </c>
      <c r="F6456">
        <v>8756</v>
      </c>
      <c r="G6456" t="s">
        <v>8588</v>
      </c>
      <c r="H6456" t="s">
        <v>8587</v>
      </c>
      <c r="I6456" t="s">
        <v>8541</v>
      </c>
      <c r="J6456" t="s">
        <v>172</v>
      </c>
      <c r="K6456" t="s">
        <v>152</v>
      </c>
      <c r="L6456" t="s">
        <v>8584</v>
      </c>
      <c r="M6456" t="s">
        <v>8589</v>
      </c>
      <c r="P6456" s="31" t="str">
        <f t="shared" si="303"/>
        <v>Haze Ho. Hall (Dr. Rafik)</v>
      </c>
    </row>
    <row r="6457" spans="1:16" hidden="1">
      <c r="A6457" t="str">
        <f t="shared" si="301"/>
        <v>28-579</v>
      </c>
      <c r="B6457">
        <f t="shared" si="302"/>
        <v>28</v>
      </c>
      <c r="C6457">
        <v>579</v>
      </c>
      <c r="D6457" t="s">
        <v>17206</v>
      </c>
      <c r="E6457" t="s">
        <v>12503</v>
      </c>
      <c r="F6457">
        <v>11576</v>
      </c>
      <c r="G6457" t="s">
        <v>12504</v>
      </c>
      <c r="H6457">
        <v>1719636805</v>
      </c>
      <c r="I6457" t="s">
        <v>131</v>
      </c>
      <c r="J6457" t="s">
        <v>10903</v>
      </c>
      <c r="K6457" t="s">
        <v>152</v>
      </c>
      <c r="L6457" t="s">
        <v>8562</v>
      </c>
      <c r="M6457" t="s">
        <v>12505</v>
      </c>
      <c r="P6457" s="31" t="str">
        <f t="shared" si="303"/>
        <v>Islamia Homoeo  Hall (Dr Juel Khan)</v>
      </c>
    </row>
    <row r="6458" spans="1:16" hidden="1">
      <c r="A6458" t="str">
        <f t="shared" si="301"/>
        <v>29-579</v>
      </c>
      <c r="B6458">
        <f t="shared" si="302"/>
        <v>29</v>
      </c>
      <c r="C6458">
        <v>579</v>
      </c>
      <c r="D6458" t="s">
        <v>17206</v>
      </c>
      <c r="E6458" t="s">
        <v>8630</v>
      </c>
      <c r="F6458">
        <v>8779</v>
      </c>
      <c r="G6458" t="s">
        <v>8568</v>
      </c>
      <c r="H6458" t="s">
        <v>8631</v>
      </c>
      <c r="I6458" t="s">
        <v>8632</v>
      </c>
      <c r="J6458" t="s">
        <v>397</v>
      </c>
      <c r="K6458" t="s">
        <v>138</v>
      </c>
      <c r="L6458" t="s">
        <v>8633</v>
      </c>
      <c r="M6458" t="s">
        <v>8633</v>
      </c>
      <c r="P6458" s="31" t="str">
        <f t="shared" si="303"/>
        <v>Islamia Homoeo Clinic (Humaun Kabir)</v>
      </c>
    </row>
    <row r="6459" spans="1:16" hidden="1">
      <c r="A6459" t="str">
        <f t="shared" si="301"/>
        <v>30-579</v>
      </c>
      <c r="B6459">
        <f t="shared" si="302"/>
        <v>30</v>
      </c>
      <c r="C6459">
        <v>579</v>
      </c>
      <c r="D6459" t="s">
        <v>17206</v>
      </c>
      <c r="E6459" t="s">
        <v>8567</v>
      </c>
      <c r="F6459">
        <v>8749</v>
      </c>
      <c r="G6459" t="s">
        <v>8568</v>
      </c>
      <c r="H6459">
        <v>1781650476</v>
      </c>
      <c r="I6459" t="s">
        <v>8556</v>
      </c>
      <c r="J6459" t="s">
        <v>132</v>
      </c>
      <c r="K6459" t="s">
        <v>152</v>
      </c>
      <c r="L6459" t="s">
        <v>8562</v>
      </c>
      <c r="M6459" t="s">
        <v>8569</v>
      </c>
      <c r="P6459" s="31" t="str">
        <f t="shared" si="303"/>
        <v>Islamia Homoeo Clinic (Omor Faruk)</v>
      </c>
    </row>
    <row r="6460" spans="1:16" hidden="1">
      <c r="A6460" t="str">
        <f t="shared" si="301"/>
        <v>31-579</v>
      </c>
      <c r="B6460">
        <f t="shared" si="302"/>
        <v>31</v>
      </c>
      <c r="C6460">
        <v>579</v>
      </c>
      <c r="D6460" t="s">
        <v>17206</v>
      </c>
      <c r="E6460" t="s">
        <v>8639</v>
      </c>
      <c r="F6460">
        <v>8781</v>
      </c>
      <c r="G6460" t="s">
        <v>149</v>
      </c>
      <c r="H6460">
        <v>1916844608</v>
      </c>
      <c r="I6460" t="s">
        <v>4920</v>
      </c>
      <c r="J6460" t="s">
        <v>397</v>
      </c>
      <c r="K6460" t="s">
        <v>138</v>
      </c>
      <c r="L6460" t="s">
        <v>1369</v>
      </c>
      <c r="M6460" t="s">
        <v>8640</v>
      </c>
      <c r="P6460" s="31" t="str">
        <f t="shared" si="303"/>
        <v>Islamia Homoeo Hall (Dr. Nurul Hag)</v>
      </c>
    </row>
    <row r="6461" spans="1:16" hidden="1">
      <c r="A6461" t="str">
        <f t="shared" si="301"/>
        <v>32-579</v>
      </c>
      <c r="B6461">
        <f t="shared" si="302"/>
        <v>32</v>
      </c>
      <c r="C6461">
        <v>579</v>
      </c>
      <c r="D6461" t="s">
        <v>17206</v>
      </c>
      <c r="E6461" t="s">
        <v>8643</v>
      </c>
      <c r="F6461">
        <v>8783</v>
      </c>
      <c r="G6461" t="s">
        <v>8644</v>
      </c>
      <c r="H6461" t="s">
        <v>8645</v>
      </c>
      <c r="I6461" t="s">
        <v>8610</v>
      </c>
      <c r="J6461" t="s">
        <v>397</v>
      </c>
      <c r="K6461" t="s">
        <v>138</v>
      </c>
      <c r="L6461" t="s">
        <v>1369</v>
      </c>
      <c r="M6461" t="s">
        <v>8646</v>
      </c>
      <c r="P6461" s="31" t="str">
        <f t="shared" si="303"/>
        <v>Islamic Ho. F. (Abu Taher)</v>
      </c>
    </row>
    <row r="6462" spans="1:16" hidden="1">
      <c r="A6462" t="str">
        <f t="shared" si="301"/>
        <v>33-579</v>
      </c>
      <c r="B6462">
        <f t="shared" si="302"/>
        <v>33</v>
      </c>
      <c r="C6462">
        <v>579</v>
      </c>
      <c r="D6462" t="s">
        <v>17206</v>
      </c>
      <c r="E6462" t="s">
        <v>8597</v>
      </c>
      <c r="F6462">
        <v>8759</v>
      </c>
      <c r="G6462" t="s">
        <v>8598</v>
      </c>
      <c r="H6462">
        <v>1922803231</v>
      </c>
      <c r="I6462" t="s">
        <v>8541</v>
      </c>
      <c r="J6462" t="s">
        <v>172</v>
      </c>
      <c r="K6462" t="s">
        <v>133</v>
      </c>
      <c r="L6462" t="s">
        <v>1359</v>
      </c>
      <c r="M6462" t="s">
        <v>8599</v>
      </c>
      <c r="P6462" s="31" t="str">
        <f t="shared" si="303"/>
        <v>Jaid Homoeo Hall (Dr. Alingair)</v>
      </c>
    </row>
    <row r="6463" spans="1:16" hidden="1">
      <c r="A6463" t="str">
        <f t="shared" si="301"/>
        <v>34-579</v>
      </c>
      <c r="B6463">
        <f t="shared" si="302"/>
        <v>34</v>
      </c>
      <c r="C6463">
        <v>579</v>
      </c>
      <c r="D6463" t="s">
        <v>17206</v>
      </c>
      <c r="E6463" t="s">
        <v>8557</v>
      </c>
      <c r="F6463">
        <v>8744</v>
      </c>
      <c r="G6463" t="s">
        <v>8558</v>
      </c>
      <c r="H6463">
        <v>1911707879</v>
      </c>
      <c r="I6463" t="s">
        <v>8556</v>
      </c>
      <c r="J6463" t="s">
        <v>132</v>
      </c>
      <c r="K6463" t="s">
        <v>152</v>
      </c>
      <c r="L6463" t="s">
        <v>1369</v>
      </c>
      <c r="M6463" t="s">
        <v>1369</v>
      </c>
      <c r="P6463" s="31" t="str">
        <f t="shared" si="303"/>
        <v>Jamila Homoeo Hall (Ahmoad)</v>
      </c>
    </row>
    <row r="6464" spans="1:16" hidden="1">
      <c r="A6464" t="str">
        <f t="shared" si="301"/>
        <v>35-579</v>
      </c>
      <c r="B6464">
        <f t="shared" si="302"/>
        <v>35</v>
      </c>
      <c r="C6464">
        <v>579</v>
      </c>
      <c r="D6464" t="s">
        <v>17206</v>
      </c>
      <c r="E6464" t="s">
        <v>8605</v>
      </c>
      <c r="F6464">
        <v>8769</v>
      </c>
      <c r="G6464" t="s">
        <v>8606</v>
      </c>
      <c r="H6464" t="s">
        <v>8607</v>
      </c>
      <c r="I6464" t="s">
        <v>8541</v>
      </c>
      <c r="J6464" t="s">
        <v>172</v>
      </c>
      <c r="K6464" t="s">
        <v>152</v>
      </c>
      <c r="L6464" t="s">
        <v>8604</v>
      </c>
      <c r="M6464" t="s">
        <v>8608</v>
      </c>
      <c r="P6464" s="31" t="str">
        <f t="shared" si="303"/>
        <v>Jarman Ho. (Dr. Asraful Islam)</v>
      </c>
    </row>
    <row r="6465" spans="1:16" hidden="1">
      <c r="A6465" t="str">
        <f t="shared" si="301"/>
        <v>36-579</v>
      </c>
      <c r="B6465">
        <f t="shared" si="302"/>
        <v>36</v>
      </c>
      <c r="C6465">
        <v>579</v>
      </c>
      <c r="D6465" t="s">
        <v>17206</v>
      </c>
      <c r="E6465" t="s">
        <v>8600</v>
      </c>
      <c r="F6465">
        <v>8761</v>
      </c>
      <c r="G6465" t="s">
        <v>1120</v>
      </c>
      <c r="H6465">
        <v>1754862106</v>
      </c>
      <c r="I6465" t="s">
        <v>8541</v>
      </c>
      <c r="J6465" t="s">
        <v>172</v>
      </c>
      <c r="K6465" t="s">
        <v>152</v>
      </c>
      <c r="L6465" t="s">
        <v>1359</v>
      </c>
      <c r="M6465" t="s">
        <v>8601</v>
      </c>
      <c r="P6465" s="31" t="str">
        <f t="shared" si="303"/>
        <v>Jarman Homoeo Hall (Dr. Yasim)</v>
      </c>
    </row>
    <row r="6466" spans="1:16" hidden="1">
      <c r="A6466" t="str">
        <f t="shared" ref="A6466:A6529" si="304">B6466&amp;"-"&amp;C6466</f>
        <v>37-579</v>
      </c>
      <c r="B6466">
        <f t="shared" ref="B6466:B6529" si="305">IF(C6466=C6465,B6465+1,1)</f>
        <v>37</v>
      </c>
      <c r="C6466">
        <v>579</v>
      </c>
      <c r="D6466" t="s">
        <v>17206</v>
      </c>
      <c r="E6466" t="s">
        <v>6194</v>
      </c>
      <c r="F6466">
        <v>8813</v>
      </c>
      <c r="G6466" t="s">
        <v>1120</v>
      </c>
      <c r="H6466">
        <v>1779067485</v>
      </c>
      <c r="I6466" t="s">
        <v>8541</v>
      </c>
      <c r="J6466" t="s">
        <v>274</v>
      </c>
      <c r="K6466" t="s">
        <v>133</v>
      </c>
      <c r="L6466" t="s">
        <v>8720</v>
      </c>
      <c r="M6466" t="s">
        <v>8720</v>
      </c>
      <c r="P6466" s="31" t="str">
        <f t="shared" ref="P6466:P6529" si="306">PROPER(G6466&amp;" ("&amp;E6466&amp;")")</f>
        <v>Jarman Homoeo Hall (Dr. Samim)</v>
      </c>
    </row>
    <row r="6467" spans="1:16" hidden="1">
      <c r="A6467" t="str">
        <f t="shared" si="304"/>
        <v>38-579</v>
      </c>
      <c r="B6467">
        <f t="shared" si="305"/>
        <v>38</v>
      </c>
      <c r="C6467">
        <v>579</v>
      </c>
      <c r="D6467" t="s">
        <v>17206</v>
      </c>
      <c r="E6467" t="s">
        <v>12418</v>
      </c>
      <c r="F6467">
        <v>11531</v>
      </c>
      <c r="G6467" t="s">
        <v>12419</v>
      </c>
      <c r="H6467">
        <v>1798868586</v>
      </c>
      <c r="I6467" t="s">
        <v>131</v>
      </c>
      <c r="J6467" t="s">
        <v>10903</v>
      </c>
      <c r="K6467" t="s">
        <v>1315</v>
      </c>
      <c r="L6467" t="s">
        <v>12405</v>
      </c>
      <c r="M6467" t="s">
        <v>12405</v>
      </c>
      <c r="P6467" s="31" t="str">
        <f t="shared" si="306"/>
        <v>Jarman Homoeo Hall. (Dr Samim)</v>
      </c>
    </row>
    <row r="6468" spans="1:16" hidden="1">
      <c r="A6468" t="str">
        <f t="shared" si="304"/>
        <v>39-579</v>
      </c>
      <c r="B6468">
        <f t="shared" si="305"/>
        <v>39</v>
      </c>
      <c r="C6468">
        <v>579</v>
      </c>
      <c r="D6468" t="s">
        <v>17206</v>
      </c>
      <c r="E6468" t="s">
        <v>8673</v>
      </c>
      <c r="F6468">
        <v>8794</v>
      </c>
      <c r="G6468" t="s">
        <v>8674</v>
      </c>
      <c r="H6468" t="s">
        <v>8675</v>
      </c>
      <c r="I6468" t="s">
        <v>8541</v>
      </c>
      <c r="J6468" t="s">
        <v>230</v>
      </c>
      <c r="K6468" t="s">
        <v>133</v>
      </c>
      <c r="L6468" t="s">
        <v>1788</v>
      </c>
      <c r="M6468" t="s">
        <v>8672</v>
      </c>
      <c r="P6468" s="31" t="str">
        <f t="shared" si="306"/>
        <v>Jerman Ho (Dr Sahjahan)</v>
      </c>
    </row>
    <row r="6469" spans="1:16" hidden="1">
      <c r="A6469" t="str">
        <f t="shared" si="304"/>
        <v>40-579</v>
      </c>
      <c r="B6469">
        <f t="shared" si="305"/>
        <v>40</v>
      </c>
      <c r="C6469">
        <v>579</v>
      </c>
      <c r="D6469" t="s">
        <v>17206</v>
      </c>
      <c r="E6469" t="s">
        <v>12398</v>
      </c>
      <c r="F6469">
        <v>11524</v>
      </c>
      <c r="G6469" t="s">
        <v>7461</v>
      </c>
      <c r="H6469">
        <v>1719587154</v>
      </c>
      <c r="I6469" t="s">
        <v>131</v>
      </c>
      <c r="J6469" t="s">
        <v>10924</v>
      </c>
      <c r="K6469" t="s">
        <v>152</v>
      </c>
      <c r="L6469" t="s">
        <v>12394</v>
      </c>
      <c r="M6469" t="s">
        <v>12399</v>
      </c>
      <c r="P6469" s="31" t="str">
        <f t="shared" si="306"/>
        <v>Jilani Homoeo Hall (Nour Mohammad)</v>
      </c>
    </row>
    <row r="6470" spans="1:16" hidden="1">
      <c r="A6470" t="str">
        <f t="shared" si="304"/>
        <v>41-579</v>
      </c>
      <c r="B6470">
        <f t="shared" si="305"/>
        <v>41</v>
      </c>
      <c r="C6470">
        <v>579</v>
      </c>
      <c r="D6470" t="s">
        <v>17206</v>
      </c>
      <c r="E6470" t="s">
        <v>12517</v>
      </c>
      <c r="F6470">
        <v>11581</v>
      </c>
      <c r="G6470" t="s">
        <v>12518</v>
      </c>
      <c r="H6470">
        <v>1726526453</v>
      </c>
      <c r="I6470" t="s">
        <v>12516</v>
      </c>
      <c r="J6470" t="s">
        <v>11807</v>
      </c>
      <c r="K6470" t="s">
        <v>1315</v>
      </c>
      <c r="L6470" t="s">
        <v>8562</v>
      </c>
      <c r="M6470" t="s">
        <v>12519</v>
      </c>
      <c r="P6470" s="31" t="str">
        <f t="shared" si="306"/>
        <v>Jogonnath Farmacy (Dr Sajol)</v>
      </c>
    </row>
    <row r="6471" spans="1:16" hidden="1">
      <c r="A6471" t="str">
        <f t="shared" si="304"/>
        <v>42-579</v>
      </c>
      <c r="B6471">
        <f t="shared" si="305"/>
        <v>42</v>
      </c>
      <c r="C6471">
        <v>579</v>
      </c>
      <c r="D6471" t="s">
        <v>17206</v>
      </c>
      <c r="E6471" t="s">
        <v>8614</v>
      </c>
      <c r="F6471">
        <v>8773</v>
      </c>
      <c r="G6471" t="s">
        <v>8615</v>
      </c>
      <c r="H6471" t="s">
        <v>8616</v>
      </c>
      <c r="I6471" t="s">
        <v>4920</v>
      </c>
      <c r="J6471" t="s">
        <v>397</v>
      </c>
      <c r="K6471" t="s">
        <v>138</v>
      </c>
      <c r="L6471" t="s">
        <v>8584</v>
      </c>
      <c r="M6471" t="s">
        <v>8585</v>
      </c>
      <c r="P6471" s="31" t="str">
        <f t="shared" si="306"/>
        <v>Jonat Ho. Hall (Dr. Rojaob Ali)</v>
      </c>
    </row>
    <row r="6472" spans="1:16" hidden="1">
      <c r="A6472" t="str">
        <f t="shared" si="304"/>
        <v>43-579</v>
      </c>
      <c r="B6472">
        <f t="shared" si="305"/>
        <v>43</v>
      </c>
      <c r="C6472">
        <v>579</v>
      </c>
      <c r="D6472" t="s">
        <v>17206</v>
      </c>
      <c r="E6472" t="s">
        <v>8721</v>
      </c>
      <c r="F6472">
        <v>8812</v>
      </c>
      <c r="G6472" t="s">
        <v>8722</v>
      </c>
      <c r="H6472" t="s">
        <v>8723</v>
      </c>
      <c r="I6472" t="s">
        <v>8541</v>
      </c>
      <c r="J6472" t="s">
        <v>274</v>
      </c>
      <c r="K6472" t="s">
        <v>133</v>
      </c>
      <c r="L6472" t="s">
        <v>8720</v>
      </c>
      <c r="M6472" t="s">
        <v>8720</v>
      </c>
      <c r="P6472" s="31" t="str">
        <f t="shared" si="306"/>
        <v>Jononi Ho (Abu Saleh)</v>
      </c>
    </row>
    <row r="6473" spans="1:16" hidden="1">
      <c r="A6473" t="str">
        <f t="shared" si="304"/>
        <v>44-579</v>
      </c>
      <c r="B6473">
        <f t="shared" si="305"/>
        <v>44</v>
      </c>
      <c r="C6473">
        <v>579</v>
      </c>
      <c r="D6473" t="s">
        <v>17206</v>
      </c>
      <c r="E6473" t="s">
        <v>12522</v>
      </c>
      <c r="F6473">
        <v>11583</v>
      </c>
      <c r="G6473" t="s">
        <v>2068</v>
      </c>
      <c r="H6473">
        <v>1736565394</v>
      </c>
      <c r="I6473" t="s">
        <v>131</v>
      </c>
      <c r="J6473" t="s">
        <v>10892</v>
      </c>
      <c r="K6473" t="s">
        <v>133</v>
      </c>
      <c r="L6473" t="s">
        <v>8562</v>
      </c>
      <c r="M6473" t="s">
        <v>12523</v>
      </c>
      <c r="P6473" s="31" t="str">
        <f t="shared" si="306"/>
        <v>Jonoseba Homoeo Hall (H.M Ali Siddici)</v>
      </c>
    </row>
    <row r="6474" spans="1:16" hidden="1">
      <c r="A6474" t="str">
        <f t="shared" si="304"/>
        <v>45-579</v>
      </c>
      <c r="B6474">
        <f t="shared" si="305"/>
        <v>45</v>
      </c>
      <c r="C6474">
        <v>579</v>
      </c>
      <c r="D6474" t="s">
        <v>17206</v>
      </c>
      <c r="E6474" t="s">
        <v>8554</v>
      </c>
      <c r="F6474">
        <v>8743</v>
      </c>
      <c r="G6474" t="s">
        <v>8555</v>
      </c>
      <c r="H6474">
        <v>0</v>
      </c>
      <c r="I6474" t="s">
        <v>8556</v>
      </c>
      <c r="J6474" t="s">
        <v>132</v>
      </c>
      <c r="K6474" t="s">
        <v>152</v>
      </c>
      <c r="L6474" t="s">
        <v>1369</v>
      </c>
      <c r="M6474" t="s">
        <v>1369</v>
      </c>
      <c r="P6474" s="31" t="str">
        <f t="shared" si="306"/>
        <v>Juijoti Ho. (Wahab Mia)</v>
      </c>
    </row>
    <row r="6475" spans="1:16" hidden="1">
      <c r="A6475" t="str">
        <f t="shared" si="304"/>
        <v>46-579</v>
      </c>
      <c r="B6475">
        <f t="shared" si="305"/>
        <v>46</v>
      </c>
      <c r="C6475">
        <v>579</v>
      </c>
      <c r="D6475" t="s">
        <v>17206</v>
      </c>
      <c r="E6475" t="s">
        <v>8687</v>
      </c>
      <c r="F6475">
        <v>8801</v>
      </c>
      <c r="G6475" t="s">
        <v>1384</v>
      </c>
      <c r="H6475">
        <v>1724586075</v>
      </c>
      <c r="I6475" t="s">
        <v>8541</v>
      </c>
      <c r="J6475" t="s">
        <v>230</v>
      </c>
      <c r="K6475" t="s">
        <v>133</v>
      </c>
      <c r="L6475" t="s">
        <v>8685</v>
      </c>
      <c r="M6475" t="s">
        <v>8685</v>
      </c>
      <c r="P6475" s="31" t="str">
        <f t="shared" si="306"/>
        <v>Kader Homoeo Hall (A.Salam)</v>
      </c>
    </row>
    <row r="6476" spans="1:16" hidden="1">
      <c r="A6476" t="str">
        <f t="shared" si="304"/>
        <v>47-579</v>
      </c>
      <c r="B6476">
        <f t="shared" si="305"/>
        <v>47</v>
      </c>
      <c r="C6476">
        <v>579</v>
      </c>
      <c r="D6476" t="s">
        <v>17206</v>
      </c>
      <c r="E6476" t="s">
        <v>12509</v>
      </c>
      <c r="F6476">
        <v>11578</v>
      </c>
      <c r="G6476" t="s">
        <v>12510</v>
      </c>
      <c r="H6476">
        <v>1914945850</v>
      </c>
      <c r="I6476" t="s">
        <v>131</v>
      </c>
      <c r="J6476" t="s">
        <v>12167</v>
      </c>
      <c r="K6476" t="s">
        <v>152</v>
      </c>
      <c r="L6476" t="s">
        <v>12511</v>
      </c>
      <c r="M6476" t="s">
        <v>12511</v>
      </c>
      <c r="P6476" s="31" t="str">
        <f t="shared" si="306"/>
        <v>Kadria Homoeo Hall (Dr Monu)</v>
      </c>
    </row>
    <row r="6477" spans="1:16" hidden="1">
      <c r="A6477" t="str">
        <f t="shared" si="304"/>
        <v>48-579</v>
      </c>
      <c r="B6477">
        <f t="shared" si="305"/>
        <v>48</v>
      </c>
      <c r="C6477">
        <v>579</v>
      </c>
      <c r="D6477" t="s">
        <v>17206</v>
      </c>
      <c r="E6477" t="s">
        <v>8611</v>
      </c>
      <c r="F6477">
        <v>8771</v>
      </c>
      <c r="G6477" t="s">
        <v>501</v>
      </c>
      <c r="H6477">
        <v>1766622556</v>
      </c>
      <c r="I6477" t="s">
        <v>8610</v>
      </c>
      <c r="J6477" t="s">
        <v>397</v>
      </c>
      <c r="K6477" t="s">
        <v>138</v>
      </c>
      <c r="L6477" t="s">
        <v>1369</v>
      </c>
      <c r="M6477" t="s">
        <v>8612</v>
      </c>
      <c r="P6477" s="31" t="str">
        <f t="shared" si="306"/>
        <v>Kazi Homoeo Hall (Masum Billa)</v>
      </c>
    </row>
    <row r="6478" spans="1:16" hidden="1">
      <c r="A6478" t="str">
        <f t="shared" si="304"/>
        <v>49-579</v>
      </c>
      <c r="B6478">
        <f t="shared" si="305"/>
        <v>49</v>
      </c>
      <c r="C6478">
        <v>579</v>
      </c>
      <c r="D6478" t="s">
        <v>17206</v>
      </c>
      <c r="E6478" t="s">
        <v>12400</v>
      </c>
      <c r="F6478">
        <v>11525</v>
      </c>
      <c r="G6478" t="s">
        <v>12401</v>
      </c>
      <c r="H6478">
        <v>1716412746</v>
      </c>
      <c r="I6478" t="s">
        <v>131</v>
      </c>
      <c r="J6478" t="s">
        <v>10903</v>
      </c>
      <c r="K6478" t="s">
        <v>152</v>
      </c>
      <c r="L6478" t="s">
        <v>7974</v>
      </c>
      <c r="M6478" t="s">
        <v>12402</v>
      </c>
      <c r="P6478" s="31" t="str">
        <f t="shared" si="306"/>
        <v>Kazi Homoeo Medicine Center (Dr. M A Samad)</v>
      </c>
    </row>
    <row r="6479" spans="1:16" hidden="1">
      <c r="A6479" t="str">
        <f t="shared" si="304"/>
        <v>50-579</v>
      </c>
      <c r="B6479">
        <f t="shared" si="305"/>
        <v>50</v>
      </c>
      <c r="C6479">
        <v>579</v>
      </c>
      <c r="D6479" t="s">
        <v>17206</v>
      </c>
      <c r="E6479" t="s">
        <v>8641</v>
      </c>
      <c r="F6479">
        <v>8782</v>
      </c>
      <c r="G6479" t="s">
        <v>8549</v>
      </c>
      <c r="H6479" t="s">
        <v>8642</v>
      </c>
      <c r="I6479" t="s">
        <v>8610</v>
      </c>
      <c r="J6479" t="s">
        <v>397</v>
      </c>
      <c r="K6479" t="s">
        <v>138</v>
      </c>
      <c r="L6479" t="s">
        <v>1369</v>
      </c>
      <c r="M6479" t="s">
        <v>8640</v>
      </c>
      <c r="N6479" t="s">
        <v>11505</v>
      </c>
      <c r="P6479" s="31" t="str">
        <f t="shared" si="306"/>
        <v>Khan Ho. (Anower Hossion)</v>
      </c>
    </row>
    <row r="6480" spans="1:16" hidden="1">
      <c r="A6480" t="str">
        <f t="shared" si="304"/>
        <v>51-579</v>
      </c>
      <c r="B6480">
        <f t="shared" si="305"/>
        <v>51</v>
      </c>
      <c r="C6480">
        <v>579</v>
      </c>
      <c r="D6480" t="s">
        <v>17206</v>
      </c>
      <c r="E6480" t="s">
        <v>8548</v>
      </c>
      <c r="F6480">
        <v>8741</v>
      </c>
      <c r="G6480" t="s">
        <v>8549</v>
      </c>
      <c r="H6480" t="s">
        <v>8550</v>
      </c>
      <c r="I6480" t="s">
        <v>8541</v>
      </c>
      <c r="J6480" t="s">
        <v>132</v>
      </c>
      <c r="K6480" t="s">
        <v>133</v>
      </c>
      <c r="L6480" t="s">
        <v>1369</v>
      </c>
      <c r="M6480" t="s">
        <v>8551</v>
      </c>
      <c r="P6480" s="31" t="str">
        <f t="shared" si="306"/>
        <v>Khan Ho. (A. Razzak)</v>
      </c>
    </row>
    <row r="6481" spans="1:16" hidden="1">
      <c r="A6481" t="str">
        <f t="shared" si="304"/>
        <v>52-579</v>
      </c>
      <c r="B6481">
        <f t="shared" si="305"/>
        <v>52</v>
      </c>
      <c r="C6481">
        <v>579</v>
      </c>
      <c r="D6481" t="s">
        <v>17206</v>
      </c>
      <c r="E6481" t="s">
        <v>12501</v>
      </c>
      <c r="F6481">
        <v>11575</v>
      </c>
      <c r="G6481" t="s">
        <v>130</v>
      </c>
      <c r="H6481">
        <v>1770423953</v>
      </c>
      <c r="I6481" t="s">
        <v>131</v>
      </c>
      <c r="J6481" t="s">
        <v>10892</v>
      </c>
      <c r="K6481" t="s">
        <v>152</v>
      </c>
      <c r="L6481" t="s">
        <v>1788</v>
      </c>
      <c r="M6481" t="s">
        <v>12502</v>
      </c>
      <c r="P6481" s="31" t="str">
        <f t="shared" si="306"/>
        <v>Khan Homoeo Hall (Dr Habib Khan)</v>
      </c>
    </row>
    <row r="6482" spans="1:16" hidden="1">
      <c r="A6482" t="str">
        <f t="shared" si="304"/>
        <v>53-579</v>
      </c>
      <c r="B6482">
        <f t="shared" si="305"/>
        <v>53</v>
      </c>
      <c r="C6482">
        <v>579</v>
      </c>
      <c r="D6482" t="s">
        <v>17206</v>
      </c>
      <c r="E6482" t="s">
        <v>12407</v>
      </c>
      <c r="F6482">
        <v>11527</v>
      </c>
      <c r="G6482" t="s">
        <v>12408</v>
      </c>
      <c r="H6482">
        <v>1711940364</v>
      </c>
      <c r="I6482" t="s">
        <v>131</v>
      </c>
      <c r="J6482" t="s">
        <v>230</v>
      </c>
      <c r="K6482" t="s">
        <v>1315</v>
      </c>
      <c r="L6482" t="s">
        <v>12394</v>
      </c>
      <c r="M6482" t="s">
        <v>12409</v>
      </c>
      <c r="P6482" s="31" t="str">
        <f t="shared" si="306"/>
        <v>Liton Drughouse (Dr Liton)</v>
      </c>
    </row>
    <row r="6483" spans="1:16" hidden="1">
      <c r="A6483" t="str">
        <f t="shared" si="304"/>
        <v>54-579</v>
      </c>
      <c r="B6483">
        <f t="shared" si="305"/>
        <v>54</v>
      </c>
      <c r="C6483">
        <v>579</v>
      </c>
      <c r="D6483" t="s">
        <v>17206</v>
      </c>
      <c r="E6483" t="s">
        <v>8727</v>
      </c>
      <c r="F6483">
        <v>8816</v>
      </c>
      <c r="G6483" t="s">
        <v>4916</v>
      </c>
      <c r="H6483" t="s">
        <v>8728</v>
      </c>
      <c r="I6483" t="s">
        <v>8541</v>
      </c>
      <c r="J6483" t="s">
        <v>274</v>
      </c>
      <c r="K6483" t="s">
        <v>152</v>
      </c>
      <c r="L6483" t="s">
        <v>8720</v>
      </c>
      <c r="M6483" t="s">
        <v>8720</v>
      </c>
      <c r="P6483" s="31" t="str">
        <f t="shared" si="306"/>
        <v>Maa Ho. (Dr.Farid)</v>
      </c>
    </row>
    <row r="6484" spans="1:16" hidden="1">
      <c r="A6484" t="str">
        <f t="shared" si="304"/>
        <v>55-579</v>
      </c>
      <c r="B6484">
        <f t="shared" si="305"/>
        <v>55</v>
      </c>
      <c r="C6484">
        <v>579</v>
      </c>
      <c r="D6484" t="s">
        <v>17206</v>
      </c>
      <c r="E6484" t="s">
        <v>12498</v>
      </c>
      <c r="F6484">
        <v>11574</v>
      </c>
      <c r="G6484" t="s">
        <v>1111</v>
      </c>
      <c r="H6484">
        <v>1740968299</v>
      </c>
      <c r="I6484" t="s">
        <v>131</v>
      </c>
      <c r="J6484" t="s">
        <v>12167</v>
      </c>
      <c r="K6484" t="s">
        <v>152</v>
      </c>
      <c r="L6484" t="s">
        <v>12499</v>
      </c>
      <c r="M6484" t="s">
        <v>12500</v>
      </c>
      <c r="P6484" s="31" t="str">
        <f t="shared" si="306"/>
        <v>Maa Homoeo Hall (Dr  Nirmol Pal)</v>
      </c>
    </row>
    <row r="6485" spans="1:16" hidden="1">
      <c r="A6485" t="str">
        <f t="shared" si="304"/>
        <v>56-579</v>
      </c>
      <c r="B6485">
        <f t="shared" si="305"/>
        <v>56</v>
      </c>
      <c r="C6485">
        <v>579</v>
      </c>
      <c r="D6485" t="s">
        <v>17206</v>
      </c>
      <c r="E6485" t="s">
        <v>8686</v>
      </c>
      <c r="F6485">
        <v>8799</v>
      </c>
      <c r="G6485" t="s">
        <v>1111</v>
      </c>
      <c r="H6485">
        <v>1775216025</v>
      </c>
      <c r="I6485" t="s">
        <v>8541</v>
      </c>
      <c r="J6485" t="s">
        <v>230</v>
      </c>
      <c r="K6485" t="s">
        <v>152</v>
      </c>
      <c r="L6485" t="s">
        <v>8685</v>
      </c>
      <c r="M6485" t="s">
        <v>8685</v>
      </c>
      <c r="P6485" s="31" t="str">
        <f t="shared" si="306"/>
        <v>Maa Homoeo Hall (Dr.Sapon)</v>
      </c>
    </row>
    <row r="6486" spans="1:16" hidden="1">
      <c r="A6486" t="str">
        <f t="shared" si="304"/>
        <v>57-579</v>
      </c>
      <c r="B6486">
        <f t="shared" si="305"/>
        <v>57</v>
      </c>
      <c r="C6486">
        <v>579</v>
      </c>
      <c r="D6486" t="s">
        <v>17206</v>
      </c>
      <c r="E6486" t="s">
        <v>8697</v>
      </c>
      <c r="F6486">
        <v>8805</v>
      </c>
      <c r="G6486" t="s">
        <v>8698</v>
      </c>
      <c r="H6486" t="s">
        <v>8699</v>
      </c>
      <c r="I6486" t="s">
        <v>8541</v>
      </c>
      <c r="J6486" t="s">
        <v>274</v>
      </c>
      <c r="K6486" t="s">
        <v>133</v>
      </c>
      <c r="L6486" t="s">
        <v>8695</v>
      </c>
      <c r="M6486" t="s">
        <v>8695</v>
      </c>
      <c r="P6486" s="31" t="str">
        <f t="shared" si="306"/>
        <v>Mahmudia Ho. (Billal Hossain)</v>
      </c>
    </row>
    <row r="6487" spans="1:16" hidden="1">
      <c r="A6487" t="str">
        <f t="shared" si="304"/>
        <v>58-579</v>
      </c>
      <c r="B6487">
        <f t="shared" si="305"/>
        <v>58</v>
      </c>
      <c r="C6487">
        <v>579</v>
      </c>
      <c r="D6487" t="s">
        <v>17206</v>
      </c>
      <c r="E6487" t="s">
        <v>8691</v>
      </c>
      <c r="F6487">
        <v>8803</v>
      </c>
      <c r="G6487" t="s">
        <v>8692</v>
      </c>
      <c r="H6487" t="s">
        <v>8693</v>
      </c>
      <c r="I6487" t="s">
        <v>8541</v>
      </c>
      <c r="J6487" t="s">
        <v>230</v>
      </c>
      <c r="K6487" t="s">
        <v>133</v>
      </c>
      <c r="L6487" t="s">
        <v>1788</v>
      </c>
      <c r="M6487" t="s">
        <v>8681</v>
      </c>
      <c r="P6487" s="31" t="str">
        <f t="shared" si="306"/>
        <v>Master Ho.Hall (Dr.A.Basar)</v>
      </c>
    </row>
    <row r="6488" spans="1:16" hidden="1">
      <c r="A6488" t="str">
        <f t="shared" si="304"/>
        <v>59-579</v>
      </c>
      <c r="B6488">
        <f t="shared" si="305"/>
        <v>59</v>
      </c>
      <c r="C6488">
        <v>579</v>
      </c>
      <c r="D6488" t="s">
        <v>17206</v>
      </c>
      <c r="E6488" t="s">
        <v>8543</v>
      </c>
      <c r="F6488">
        <v>8739</v>
      </c>
      <c r="G6488" t="s">
        <v>8544</v>
      </c>
      <c r="H6488" t="s">
        <v>8545</v>
      </c>
      <c r="I6488" t="s">
        <v>8541</v>
      </c>
      <c r="J6488" t="s">
        <v>132</v>
      </c>
      <c r="K6488" t="s">
        <v>133</v>
      </c>
      <c r="L6488" t="s">
        <v>1369</v>
      </c>
      <c r="M6488" t="s">
        <v>8546</v>
      </c>
      <c r="P6488" s="31" t="str">
        <f t="shared" si="306"/>
        <v>Matbor Ho. (Mojit Matbor)</v>
      </c>
    </row>
    <row r="6489" spans="1:16" hidden="1">
      <c r="A6489" t="str">
        <f t="shared" si="304"/>
        <v>60-579</v>
      </c>
      <c r="B6489">
        <f t="shared" si="305"/>
        <v>60</v>
      </c>
      <c r="C6489">
        <v>579</v>
      </c>
      <c r="D6489" t="s">
        <v>17206</v>
      </c>
      <c r="E6489" t="s">
        <v>8700</v>
      </c>
      <c r="F6489">
        <v>8806</v>
      </c>
      <c r="G6489" t="s">
        <v>8701</v>
      </c>
      <c r="H6489" t="s">
        <v>8702</v>
      </c>
      <c r="I6489" t="s">
        <v>8541</v>
      </c>
      <c r="J6489" t="s">
        <v>274</v>
      </c>
      <c r="K6489" t="s">
        <v>133</v>
      </c>
      <c r="L6489" t="s">
        <v>8703</v>
      </c>
      <c r="M6489" t="s">
        <v>8695</v>
      </c>
      <c r="P6489" s="31" t="str">
        <f t="shared" si="306"/>
        <v>Millat Ho. (Sakhaot  Hossain)</v>
      </c>
    </row>
    <row r="6490" spans="1:16" hidden="1">
      <c r="A6490" t="str">
        <f t="shared" si="304"/>
        <v>61-579</v>
      </c>
      <c r="B6490">
        <f t="shared" si="305"/>
        <v>61</v>
      </c>
      <c r="C6490">
        <v>579</v>
      </c>
      <c r="D6490" t="s">
        <v>17206</v>
      </c>
      <c r="E6490" t="s">
        <v>8602</v>
      </c>
      <c r="F6490">
        <v>8767</v>
      </c>
      <c r="G6490" t="s">
        <v>356</v>
      </c>
      <c r="H6490">
        <v>1936102580</v>
      </c>
      <c r="I6490" t="s">
        <v>8541</v>
      </c>
      <c r="J6490" t="s">
        <v>172</v>
      </c>
      <c r="K6490" t="s">
        <v>152</v>
      </c>
      <c r="L6490" t="s">
        <v>8562</v>
      </c>
      <c r="M6490" t="s">
        <v>8562</v>
      </c>
      <c r="P6490" s="31" t="str">
        <f t="shared" si="306"/>
        <v>Modern Homoeo Hall (Dr. Rawsan Alam)</v>
      </c>
    </row>
    <row r="6491" spans="1:16" hidden="1">
      <c r="A6491" t="str">
        <f t="shared" si="304"/>
        <v>62-579</v>
      </c>
      <c r="B6491">
        <f t="shared" si="305"/>
        <v>62</v>
      </c>
      <c r="C6491">
        <v>579</v>
      </c>
      <c r="D6491" t="s">
        <v>17206</v>
      </c>
      <c r="E6491" t="s">
        <v>8726</v>
      </c>
      <c r="F6491">
        <v>8815</v>
      </c>
      <c r="G6491" t="s">
        <v>356</v>
      </c>
      <c r="H6491">
        <v>1716342858</v>
      </c>
      <c r="I6491" t="s">
        <v>8541</v>
      </c>
      <c r="J6491" t="s">
        <v>274</v>
      </c>
      <c r="K6491" t="s">
        <v>133</v>
      </c>
      <c r="L6491" t="s">
        <v>8720</v>
      </c>
      <c r="M6491" t="s">
        <v>8720</v>
      </c>
      <c r="P6491" s="31" t="str">
        <f t="shared" si="306"/>
        <v>Modern Homoeo Hall (Atul Chandro)</v>
      </c>
    </row>
    <row r="6492" spans="1:16" hidden="1">
      <c r="A6492" t="str">
        <f t="shared" si="304"/>
        <v>63-579</v>
      </c>
      <c r="B6492">
        <f t="shared" si="305"/>
        <v>63</v>
      </c>
      <c r="C6492">
        <v>579</v>
      </c>
      <c r="D6492" t="s">
        <v>17206</v>
      </c>
      <c r="E6492" t="s">
        <v>8704</v>
      </c>
      <c r="F6492">
        <v>8807</v>
      </c>
      <c r="G6492" t="s">
        <v>8705</v>
      </c>
      <c r="H6492" t="s">
        <v>8706</v>
      </c>
      <c r="I6492" t="s">
        <v>8541</v>
      </c>
      <c r="J6492" t="s">
        <v>274</v>
      </c>
      <c r="K6492" t="s">
        <v>133</v>
      </c>
      <c r="L6492" t="s">
        <v>8703</v>
      </c>
      <c r="M6492" t="s">
        <v>8707</v>
      </c>
      <c r="P6492" s="31" t="str">
        <f t="shared" si="306"/>
        <v>Mojit Barohoc (Dr. Nizam)</v>
      </c>
    </row>
    <row r="6493" spans="1:16" hidden="1">
      <c r="A6493" t="str">
        <f t="shared" si="304"/>
        <v>64-579</v>
      </c>
      <c r="B6493">
        <f t="shared" si="305"/>
        <v>64</v>
      </c>
      <c r="C6493">
        <v>579</v>
      </c>
      <c r="D6493" t="s">
        <v>17206</v>
      </c>
      <c r="E6493" t="s">
        <v>8603</v>
      </c>
      <c r="F6493">
        <v>8768</v>
      </c>
      <c r="G6493" t="s">
        <v>2746</v>
      </c>
      <c r="H6493">
        <v>1757523400</v>
      </c>
      <c r="I6493" t="s">
        <v>8541</v>
      </c>
      <c r="J6493" t="s">
        <v>172</v>
      </c>
      <c r="K6493" t="s">
        <v>152</v>
      </c>
      <c r="L6493" t="s">
        <v>8604</v>
      </c>
      <c r="M6493" t="s">
        <v>8604</v>
      </c>
      <c r="P6493" s="31" t="str">
        <f t="shared" si="306"/>
        <v>Mother Homoeo Hall (Dr. A. Alim)</v>
      </c>
    </row>
    <row r="6494" spans="1:16" hidden="1">
      <c r="A6494" t="str">
        <f t="shared" si="304"/>
        <v>65-579</v>
      </c>
      <c r="B6494">
        <f t="shared" si="305"/>
        <v>65</v>
      </c>
      <c r="C6494">
        <v>579</v>
      </c>
      <c r="D6494" t="s">
        <v>17206</v>
      </c>
      <c r="E6494" t="s">
        <v>11284</v>
      </c>
      <c r="F6494">
        <v>11191</v>
      </c>
      <c r="G6494" t="s">
        <v>17669</v>
      </c>
      <c r="H6494">
        <v>1934448070</v>
      </c>
      <c r="I6494">
        <v>0</v>
      </c>
      <c r="J6494">
        <v>0</v>
      </c>
      <c r="K6494" t="s">
        <v>138</v>
      </c>
      <c r="L6494" t="s">
        <v>11633</v>
      </c>
      <c r="M6494" t="s">
        <v>11633</v>
      </c>
      <c r="P6494" s="31" t="str">
        <f t="shared" si="306"/>
        <v>Mpo-Abu Hanif-Soriatpur (Self Stock)</v>
      </c>
    </row>
    <row r="6495" spans="1:16" hidden="1">
      <c r="A6495" t="str">
        <f t="shared" si="304"/>
        <v>66-579</v>
      </c>
      <c r="B6495">
        <f t="shared" si="305"/>
        <v>66</v>
      </c>
      <c r="C6495">
        <v>579</v>
      </c>
      <c r="D6495" t="s">
        <v>17206</v>
      </c>
      <c r="E6495" t="s">
        <v>8547</v>
      </c>
      <c r="F6495">
        <v>8740</v>
      </c>
      <c r="G6495" t="s">
        <v>3426</v>
      </c>
      <c r="H6495">
        <v>1934090551</v>
      </c>
      <c r="I6495" t="s">
        <v>8541</v>
      </c>
      <c r="J6495" t="s">
        <v>132</v>
      </c>
      <c r="K6495" t="s">
        <v>152</v>
      </c>
      <c r="L6495" t="s">
        <v>1369</v>
      </c>
      <c r="M6495" t="s">
        <v>8546</v>
      </c>
      <c r="P6495" s="31" t="str">
        <f t="shared" si="306"/>
        <v>Mukta Homoeo Hall (Billal Hossion)</v>
      </c>
    </row>
    <row r="6496" spans="1:16" hidden="1">
      <c r="A6496" t="str">
        <f t="shared" si="304"/>
        <v>67-579</v>
      </c>
      <c r="B6496">
        <f t="shared" si="305"/>
        <v>67</v>
      </c>
      <c r="C6496">
        <v>579</v>
      </c>
      <c r="D6496" t="s">
        <v>17206</v>
      </c>
      <c r="E6496" t="s">
        <v>12396</v>
      </c>
      <c r="F6496">
        <v>11523</v>
      </c>
      <c r="G6496" t="s">
        <v>3426</v>
      </c>
      <c r="H6496">
        <v>1725240064</v>
      </c>
      <c r="I6496" t="s">
        <v>131</v>
      </c>
      <c r="J6496" t="s">
        <v>172</v>
      </c>
      <c r="K6496" t="s">
        <v>152</v>
      </c>
      <c r="L6496" t="s">
        <v>12394</v>
      </c>
      <c r="M6496" t="s">
        <v>12397</v>
      </c>
      <c r="P6496" s="31" t="str">
        <f t="shared" si="306"/>
        <v>Mukta Homoeo Hall (Alamgir Hosain)</v>
      </c>
    </row>
    <row r="6497" spans="1:16" hidden="1">
      <c r="A6497" t="str">
        <f t="shared" si="304"/>
        <v>68-579</v>
      </c>
      <c r="B6497">
        <f t="shared" si="305"/>
        <v>68</v>
      </c>
      <c r="C6497">
        <v>579</v>
      </c>
      <c r="D6497" t="s">
        <v>17206</v>
      </c>
      <c r="E6497" t="s">
        <v>8647</v>
      </c>
      <c r="F6497">
        <v>8784</v>
      </c>
      <c r="G6497" t="s">
        <v>8648</v>
      </c>
      <c r="H6497">
        <v>1715194521</v>
      </c>
      <c r="I6497" t="s">
        <v>8610</v>
      </c>
      <c r="J6497" t="s">
        <v>397</v>
      </c>
      <c r="K6497" t="s">
        <v>138</v>
      </c>
      <c r="L6497" t="s">
        <v>8649</v>
      </c>
      <c r="M6497" t="s">
        <v>8650</v>
      </c>
      <c r="P6497" s="31" t="str">
        <f t="shared" si="306"/>
        <v>Nesaria Homoeo Hall (Dr.Abul Khaer)</v>
      </c>
    </row>
    <row r="6498" spans="1:16" hidden="1">
      <c r="A6498" t="str">
        <f t="shared" si="304"/>
        <v>69-579</v>
      </c>
      <c r="B6498">
        <f t="shared" si="305"/>
        <v>69</v>
      </c>
      <c r="C6498">
        <v>579</v>
      </c>
      <c r="D6498" t="s">
        <v>17206</v>
      </c>
      <c r="E6498" t="s">
        <v>5197</v>
      </c>
      <c r="F6498">
        <v>8738</v>
      </c>
      <c r="G6498" t="s">
        <v>8539</v>
      </c>
      <c r="H6498" t="s">
        <v>8540</v>
      </c>
      <c r="I6498" t="s">
        <v>8541</v>
      </c>
      <c r="J6498" t="s">
        <v>132</v>
      </c>
      <c r="K6498" t="s">
        <v>152</v>
      </c>
      <c r="L6498" t="s">
        <v>1369</v>
      </c>
      <c r="M6498" t="s">
        <v>8542</v>
      </c>
      <c r="P6498" s="31" t="str">
        <f t="shared" si="306"/>
        <v>New Arogo Ho. (Dr. Sumon)</v>
      </c>
    </row>
    <row r="6499" spans="1:16" hidden="1">
      <c r="A6499" t="str">
        <f t="shared" si="304"/>
        <v>70-579</v>
      </c>
      <c r="B6499">
        <f t="shared" si="305"/>
        <v>70</v>
      </c>
      <c r="C6499">
        <v>579</v>
      </c>
      <c r="D6499" t="s">
        <v>17206</v>
      </c>
      <c r="E6499" t="s">
        <v>8713</v>
      </c>
      <c r="F6499">
        <v>8810</v>
      </c>
      <c r="G6499" t="s">
        <v>8714</v>
      </c>
      <c r="H6499" t="s">
        <v>8715</v>
      </c>
      <c r="I6499" t="s">
        <v>8541</v>
      </c>
      <c r="J6499" t="s">
        <v>274</v>
      </c>
      <c r="K6499" t="s">
        <v>133</v>
      </c>
      <c r="L6499" t="s">
        <v>8716</v>
      </c>
      <c r="M6499" t="s">
        <v>8717</v>
      </c>
      <c r="P6499" s="31" t="str">
        <f t="shared" si="306"/>
        <v>New Life Ho. (Dr.Sahin)</v>
      </c>
    </row>
    <row r="6500" spans="1:16" hidden="1">
      <c r="A6500" t="str">
        <f t="shared" si="304"/>
        <v>71-579</v>
      </c>
      <c r="B6500">
        <f t="shared" si="305"/>
        <v>71</v>
      </c>
      <c r="C6500">
        <v>579</v>
      </c>
      <c r="D6500" t="s">
        <v>17206</v>
      </c>
      <c r="E6500" t="s">
        <v>8738</v>
      </c>
      <c r="F6500">
        <v>8820</v>
      </c>
      <c r="G6500" t="s">
        <v>8739</v>
      </c>
      <c r="H6500" t="s">
        <v>8740</v>
      </c>
      <c r="I6500" t="s">
        <v>8541</v>
      </c>
      <c r="J6500" t="s">
        <v>274</v>
      </c>
      <c r="K6500" t="s">
        <v>152</v>
      </c>
      <c r="L6500" t="s">
        <v>1788</v>
      </c>
      <c r="M6500" t="s">
        <v>8681</v>
      </c>
      <c r="P6500" s="31" t="str">
        <f t="shared" si="306"/>
        <v>New Popular Ho. (Abdur Rahim)</v>
      </c>
    </row>
    <row r="6501" spans="1:16" hidden="1">
      <c r="A6501" t="str">
        <f t="shared" si="304"/>
        <v>72-579</v>
      </c>
      <c r="B6501">
        <f t="shared" si="305"/>
        <v>72</v>
      </c>
      <c r="C6501">
        <v>579</v>
      </c>
      <c r="D6501" t="s">
        <v>17206</v>
      </c>
      <c r="E6501" t="s">
        <v>4921</v>
      </c>
      <c r="F6501">
        <v>8772</v>
      </c>
      <c r="G6501" t="s">
        <v>8613</v>
      </c>
      <c r="H6501">
        <v>1768681700</v>
      </c>
      <c r="I6501" t="s">
        <v>8610</v>
      </c>
      <c r="J6501" t="s">
        <v>397</v>
      </c>
      <c r="K6501" t="s">
        <v>138</v>
      </c>
      <c r="L6501" t="s">
        <v>1369</v>
      </c>
      <c r="M6501" t="s">
        <v>8612</v>
      </c>
      <c r="P6501" s="31" t="str">
        <f t="shared" si="306"/>
        <v>New Popular Homoeo Hall (Jakir Hossion)</v>
      </c>
    </row>
    <row r="6502" spans="1:16" hidden="1">
      <c r="A6502" t="str">
        <f t="shared" si="304"/>
        <v>73-579</v>
      </c>
      <c r="B6502">
        <f t="shared" si="305"/>
        <v>73</v>
      </c>
      <c r="C6502">
        <v>579</v>
      </c>
      <c r="D6502" t="s">
        <v>17206</v>
      </c>
      <c r="E6502" t="s">
        <v>18117</v>
      </c>
      <c r="F6502">
        <v>15653</v>
      </c>
      <c r="G6502" t="s">
        <v>18118</v>
      </c>
      <c r="H6502">
        <v>1845969935</v>
      </c>
      <c r="I6502" t="s">
        <v>131</v>
      </c>
      <c r="J6502" t="s">
        <v>306</v>
      </c>
      <c r="K6502" t="s">
        <v>138</v>
      </c>
      <c r="L6502" t="s">
        <v>18119</v>
      </c>
      <c r="M6502" t="s">
        <v>18119</v>
      </c>
      <c r="P6502" s="31" t="str">
        <f t="shared" si="306"/>
        <v>Niramoy Homoeo   Farmecy 2 (Abdur Razzak)</v>
      </c>
    </row>
    <row r="6503" spans="1:16" hidden="1">
      <c r="A6503" t="str">
        <f t="shared" si="304"/>
        <v>74-579</v>
      </c>
      <c r="B6503">
        <f t="shared" si="305"/>
        <v>74</v>
      </c>
      <c r="C6503">
        <v>579</v>
      </c>
      <c r="D6503" t="s">
        <v>17206</v>
      </c>
      <c r="E6503" t="s">
        <v>8622</v>
      </c>
      <c r="F6503">
        <v>8776</v>
      </c>
      <c r="G6503" t="s">
        <v>144</v>
      </c>
      <c r="H6503">
        <v>1751978629</v>
      </c>
      <c r="I6503" t="s">
        <v>8610</v>
      </c>
      <c r="J6503" t="s">
        <v>397</v>
      </c>
      <c r="K6503" t="s">
        <v>138</v>
      </c>
      <c r="L6503" t="s">
        <v>8604</v>
      </c>
      <c r="M6503" t="s">
        <v>8604</v>
      </c>
      <c r="P6503" s="31" t="str">
        <f t="shared" si="306"/>
        <v>Niramoy Homoeo Hall (Dr. A. Latip)</v>
      </c>
    </row>
    <row r="6504" spans="1:16" hidden="1">
      <c r="A6504" t="str">
        <f t="shared" si="304"/>
        <v>75-579</v>
      </c>
      <c r="B6504">
        <f t="shared" si="305"/>
        <v>75</v>
      </c>
      <c r="C6504">
        <v>579</v>
      </c>
      <c r="D6504" t="s">
        <v>17206</v>
      </c>
      <c r="E6504" t="s">
        <v>3230</v>
      </c>
      <c r="F6504">
        <v>8754</v>
      </c>
      <c r="G6504" t="s">
        <v>8583</v>
      </c>
      <c r="H6504">
        <v>0</v>
      </c>
      <c r="I6504" t="s">
        <v>4920</v>
      </c>
      <c r="J6504" t="s">
        <v>172</v>
      </c>
      <c r="K6504" t="s">
        <v>152</v>
      </c>
      <c r="L6504" t="s">
        <v>8584</v>
      </c>
      <c r="M6504" t="s">
        <v>8585</v>
      </c>
      <c r="P6504" s="31" t="str">
        <f t="shared" si="306"/>
        <v>Nobgro Ho. Hall (Dr. Gopal)</v>
      </c>
    </row>
    <row r="6505" spans="1:16" hidden="1">
      <c r="A6505" t="str">
        <f t="shared" si="304"/>
        <v>76-579</v>
      </c>
      <c r="B6505">
        <f t="shared" si="305"/>
        <v>76</v>
      </c>
      <c r="C6505">
        <v>579</v>
      </c>
      <c r="D6505" t="s">
        <v>17206</v>
      </c>
      <c r="E6505" t="s">
        <v>12392</v>
      </c>
      <c r="F6505">
        <v>11522</v>
      </c>
      <c r="G6505" t="s">
        <v>12393</v>
      </c>
      <c r="H6505">
        <v>1748233272</v>
      </c>
      <c r="I6505" t="s">
        <v>131</v>
      </c>
      <c r="J6505" t="s">
        <v>230</v>
      </c>
      <c r="K6505" t="s">
        <v>152</v>
      </c>
      <c r="L6505" t="s">
        <v>12394</v>
      </c>
      <c r="M6505" t="s">
        <v>12395</v>
      </c>
      <c r="P6505" s="31" t="str">
        <f t="shared" si="306"/>
        <v>Palerchar Homoeo Hall (Dr Rafiqul Islm)</v>
      </c>
    </row>
    <row r="6506" spans="1:16" hidden="1">
      <c r="A6506" t="str">
        <f t="shared" si="304"/>
        <v>77-579</v>
      </c>
      <c r="B6506">
        <f t="shared" si="305"/>
        <v>77</v>
      </c>
      <c r="C6506">
        <v>579</v>
      </c>
      <c r="D6506" t="s">
        <v>17206</v>
      </c>
      <c r="E6506">
        <v>0</v>
      </c>
      <c r="F6506">
        <v>8793</v>
      </c>
      <c r="G6506" t="s">
        <v>8670</v>
      </c>
      <c r="H6506" t="s">
        <v>8671</v>
      </c>
      <c r="I6506" t="s">
        <v>8541</v>
      </c>
      <c r="J6506" t="s">
        <v>230</v>
      </c>
      <c r="K6506" t="s">
        <v>133</v>
      </c>
      <c r="L6506" t="s">
        <v>1788</v>
      </c>
      <c r="M6506" t="s">
        <v>8672</v>
      </c>
      <c r="P6506" s="31" t="str">
        <f t="shared" si="306"/>
        <v>Pornota  Ho.Hall (0)</v>
      </c>
    </row>
    <row r="6507" spans="1:16" hidden="1">
      <c r="A6507" t="str">
        <f t="shared" si="304"/>
        <v>78-579</v>
      </c>
      <c r="B6507">
        <f t="shared" si="305"/>
        <v>78</v>
      </c>
      <c r="C6507">
        <v>579</v>
      </c>
      <c r="D6507" t="s">
        <v>17206</v>
      </c>
      <c r="E6507" t="s">
        <v>8735</v>
      </c>
      <c r="F6507">
        <v>8819</v>
      </c>
      <c r="G6507" t="s">
        <v>8736</v>
      </c>
      <c r="H6507" t="s">
        <v>8737</v>
      </c>
      <c r="I6507" t="s">
        <v>8541</v>
      </c>
      <c r="J6507" t="s">
        <v>274</v>
      </c>
      <c r="K6507" t="s">
        <v>133</v>
      </c>
      <c r="L6507" t="s">
        <v>1788</v>
      </c>
      <c r="M6507" t="s">
        <v>8681</v>
      </c>
      <c r="P6507" s="31" t="str">
        <f t="shared" si="306"/>
        <v>Pusa Ho.Hall (Dr. Sukanto)</v>
      </c>
    </row>
    <row r="6508" spans="1:16" hidden="1">
      <c r="A6508" t="str">
        <f t="shared" si="304"/>
        <v>79-579</v>
      </c>
      <c r="B6508">
        <f t="shared" si="305"/>
        <v>79</v>
      </c>
      <c r="C6508">
        <v>579</v>
      </c>
      <c r="D6508" t="s">
        <v>17206</v>
      </c>
      <c r="E6508" t="s">
        <v>8667</v>
      </c>
      <c r="F6508">
        <v>8792</v>
      </c>
      <c r="G6508" t="s">
        <v>8668</v>
      </c>
      <c r="H6508" t="s">
        <v>8669</v>
      </c>
      <c r="I6508" t="s">
        <v>8541</v>
      </c>
      <c r="J6508" t="s">
        <v>230</v>
      </c>
      <c r="K6508" t="s">
        <v>133</v>
      </c>
      <c r="L6508" t="s">
        <v>1788</v>
      </c>
      <c r="M6508" t="s">
        <v>8666</v>
      </c>
      <c r="P6508" s="31" t="str">
        <f t="shared" si="306"/>
        <v>Rashed Ho.Hall (Dr.Rashed)</v>
      </c>
    </row>
    <row r="6509" spans="1:16" hidden="1">
      <c r="A6509" t="str">
        <f t="shared" si="304"/>
        <v>80-579</v>
      </c>
      <c r="B6509">
        <f t="shared" si="305"/>
        <v>80</v>
      </c>
      <c r="C6509">
        <v>579</v>
      </c>
      <c r="D6509" t="s">
        <v>17206</v>
      </c>
      <c r="E6509" t="s">
        <v>531</v>
      </c>
      <c r="F6509">
        <v>8755</v>
      </c>
      <c r="G6509" t="s">
        <v>8586</v>
      </c>
      <c r="H6509" t="s">
        <v>8587</v>
      </c>
      <c r="I6509" t="s">
        <v>8541</v>
      </c>
      <c r="J6509" t="s">
        <v>172</v>
      </c>
      <c r="K6509" t="s">
        <v>152</v>
      </c>
      <c r="L6509" t="s">
        <v>8584</v>
      </c>
      <c r="M6509" t="s">
        <v>8585</v>
      </c>
      <c r="P6509" s="31" t="str">
        <f t="shared" si="306"/>
        <v>Rotoan Ho. Hall (Dr. Roton)</v>
      </c>
    </row>
    <row r="6510" spans="1:16" hidden="1">
      <c r="A6510" t="str">
        <f t="shared" si="304"/>
        <v>81-579</v>
      </c>
      <c r="B6510">
        <f t="shared" si="305"/>
        <v>81</v>
      </c>
      <c r="C6510">
        <v>579</v>
      </c>
      <c r="D6510" t="s">
        <v>17206</v>
      </c>
      <c r="E6510" t="s">
        <v>12416</v>
      </c>
      <c r="F6510">
        <v>11530</v>
      </c>
      <c r="G6510" t="s">
        <v>7624</v>
      </c>
      <c r="H6510">
        <v>1782199460</v>
      </c>
      <c r="I6510" t="s">
        <v>131</v>
      </c>
      <c r="J6510" t="s">
        <v>172</v>
      </c>
      <c r="K6510" t="s">
        <v>133</v>
      </c>
      <c r="L6510" t="s">
        <v>7974</v>
      </c>
      <c r="M6510" t="s">
        <v>12417</v>
      </c>
      <c r="P6510" s="31" t="str">
        <f t="shared" si="306"/>
        <v>Sahjalal Homoeo Hall (Dr. Helana  Ali)</v>
      </c>
    </row>
    <row r="6511" spans="1:16" hidden="1">
      <c r="A6511" t="str">
        <f t="shared" si="304"/>
        <v>82-579</v>
      </c>
      <c r="B6511">
        <f t="shared" si="305"/>
        <v>82</v>
      </c>
      <c r="C6511">
        <v>579</v>
      </c>
      <c r="D6511" t="s">
        <v>17206</v>
      </c>
      <c r="E6511" t="s">
        <v>12414</v>
      </c>
      <c r="F6511">
        <v>11529</v>
      </c>
      <c r="G6511" t="s">
        <v>12415</v>
      </c>
      <c r="H6511">
        <v>1733030038</v>
      </c>
      <c r="I6511" t="s">
        <v>131</v>
      </c>
      <c r="J6511" t="s">
        <v>12167</v>
      </c>
      <c r="K6511" t="s">
        <v>152</v>
      </c>
      <c r="L6511" t="s">
        <v>8685</v>
      </c>
      <c r="M6511" t="s">
        <v>8685</v>
      </c>
      <c r="P6511" s="31" t="str">
        <f t="shared" si="306"/>
        <v>Sahnaj Homoeo Hall. (Dr. Kamal)</v>
      </c>
    </row>
    <row r="6512" spans="1:16" hidden="1">
      <c r="A6512" t="str">
        <f t="shared" si="304"/>
        <v>83-579</v>
      </c>
      <c r="B6512">
        <f t="shared" si="305"/>
        <v>83</v>
      </c>
      <c r="C6512">
        <v>579</v>
      </c>
      <c r="D6512" t="s">
        <v>17206</v>
      </c>
      <c r="E6512" t="s">
        <v>8594</v>
      </c>
      <c r="F6512">
        <v>8758</v>
      </c>
      <c r="G6512" t="s">
        <v>8595</v>
      </c>
      <c r="H6512">
        <v>1743149717</v>
      </c>
      <c r="I6512" t="s">
        <v>4920</v>
      </c>
      <c r="J6512" t="s">
        <v>172</v>
      </c>
      <c r="K6512" t="s">
        <v>133</v>
      </c>
      <c r="L6512" t="s">
        <v>8584</v>
      </c>
      <c r="M6512" t="s">
        <v>8596</v>
      </c>
      <c r="P6512" s="31" t="str">
        <f t="shared" si="306"/>
        <v>Salina Pharmacy (Dr. Salena)</v>
      </c>
    </row>
    <row r="6513" spans="1:16" hidden="1">
      <c r="A6513" t="str">
        <f t="shared" si="304"/>
        <v>84-579</v>
      </c>
      <c r="B6513">
        <f t="shared" si="305"/>
        <v>84</v>
      </c>
      <c r="C6513">
        <v>579</v>
      </c>
      <c r="D6513" t="s">
        <v>17206</v>
      </c>
      <c r="E6513">
        <v>0</v>
      </c>
      <c r="F6513">
        <v>8795</v>
      </c>
      <c r="G6513" t="s">
        <v>3462</v>
      </c>
      <c r="H6513" t="s">
        <v>8676</v>
      </c>
      <c r="I6513" t="s">
        <v>8541</v>
      </c>
      <c r="J6513" t="s">
        <v>230</v>
      </c>
      <c r="K6513" t="s">
        <v>152</v>
      </c>
      <c r="L6513" t="s">
        <v>1788</v>
      </c>
      <c r="M6513" t="s">
        <v>8672</v>
      </c>
      <c r="P6513" s="31" t="str">
        <f t="shared" si="306"/>
        <v>Seba Ho Hall (0)</v>
      </c>
    </row>
    <row r="6514" spans="1:16" hidden="1">
      <c r="A6514" t="str">
        <f t="shared" si="304"/>
        <v>85-579</v>
      </c>
      <c r="B6514">
        <f t="shared" si="305"/>
        <v>85</v>
      </c>
      <c r="C6514">
        <v>579</v>
      </c>
      <c r="D6514" t="s">
        <v>17206</v>
      </c>
      <c r="E6514" t="s">
        <v>8741</v>
      </c>
      <c r="F6514">
        <v>8821</v>
      </c>
      <c r="G6514" t="s">
        <v>8742</v>
      </c>
      <c r="H6514">
        <v>0</v>
      </c>
      <c r="I6514" t="s">
        <v>8541</v>
      </c>
      <c r="J6514" t="s">
        <v>274</v>
      </c>
      <c r="K6514" t="s">
        <v>133</v>
      </c>
      <c r="L6514" t="s">
        <v>1788</v>
      </c>
      <c r="M6514" t="s">
        <v>8681</v>
      </c>
      <c r="N6514" t="s">
        <v>3422</v>
      </c>
      <c r="P6514" s="31" t="str">
        <f t="shared" si="306"/>
        <v>Seba Ho. (Dr.Mynuddin)</v>
      </c>
    </row>
    <row r="6515" spans="1:16" hidden="1">
      <c r="A6515" t="str">
        <f t="shared" si="304"/>
        <v>86-579</v>
      </c>
      <c r="B6515">
        <f t="shared" si="305"/>
        <v>86</v>
      </c>
      <c r="C6515">
        <v>579</v>
      </c>
      <c r="D6515" t="s">
        <v>17206</v>
      </c>
      <c r="E6515" t="s">
        <v>6926</v>
      </c>
      <c r="F6515">
        <v>8818</v>
      </c>
      <c r="G6515" t="s">
        <v>8732</v>
      </c>
      <c r="H6515" t="s">
        <v>8733</v>
      </c>
      <c r="I6515" t="s">
        <v>8541</v>
      </c>
      <c r="J6515" t="s">
        <v>274</v>
      </c>
      <c r="K6515" t="s">
        <v>133</v>
      </c>
      <c r="L6515" t="s">
        <v>8685</v>
      </c>
      <c r="M6515" t="s">
        <v>8734</v>
      </c>
      <c r="P6515" s="31" t="str">
        <f t="shared" si="306"/>
        <v>Seba Ho.Hall (Dr.Rasel)</v>
      </c>
    </row>
    <row r="6516" spans="1:16" hidden="1">
      <c r="A6516" t="str">
        <f t="shared" si="304"/>
        <v>87-579</v>
      </c>
      <c r="B6516">
        <f t="shared" si="305"/>
        <v>87</v>
      </c>
      <c r="C6516">
        <v>579</v>
      </c>
      <c r="D6516" t="s">
        <v>17206</v>
      </c>
      <c r="E6516" t="s">
        <v>8680</v>
      </c>
      <c r="F6516">
        <v>8797</v>
      </c>
      <c r="G6516" t="s">
        <v>199</v>
      </c>
      <c r="H6516">
        <v>1990335970</v>
      </c>
      <c r="I6516" t="s">
        <v>8541</v>
      </c>
      <c r="J6516" t="s">
        <v>230</v>
      </c>
      <c r="K6516" t="s">
        <v>133</v>
      </c>
      <c r="L6516" t="s">
        <v>1788</v>
      </c>
      <c r="M6516" t="s">
        <v>8681</v>
      </c>
      <c r="P6516" s="31" t="str">
        <f t="shared" si="306"/>
        <v>Sefa Homoeo Hall (Abul Basar)</v>
      </c>
    </row>
    <row r="6517" spans="1:16" hidden="1">
      <c r="A6517" t="str">
        <f t="shared" si="304"/>
        <v>88-579</v>
      </c>
      <c r="B6517">
        <f t="shared" si="305"/>
        <v>88</v>
      </c>
      <c r="C6517">
        <v>579</v>
      </c>
      <c r="D6517" t="s">
        <v>17206</v>
      </c>
      <c r="E6517" t="s">
        <v>8564</v>
      </c>
      <c r="F6517">
        <v>8748</v>
      </c>
      <c r="G6517" t="s">
        <v>8565</v>
      </c>
      <c r="H6517" t="s">
        <v>8566</v>
      </c>
      <c r="I6517" t="s">
        <v>8541</v>
      </c>
      <c r="J6517" t="s">
        <v>132</v>
      </c>
      <c r="K6517" t="s">
        <v>152</v>
      </c>
      <c r="L6517" t="s">
        <v>8562</v>
      </c>
      <c r="M6517" t="s">
        <v>8563</v>
      </c>
      <c r="N6517" t="s">
        <v>16427</v>
      </c>
      <c r="O6517" t="s">
        <v>16428</v>
      </c>
      <c r="P6517" s="31" t="str">
        <f t="shared" si="306"/>
        <v>Sefaul Al Quran (Abdus Salam)</v>
      </c>
    </row>
    <row r="6518" spans="1:16" hidden="1">
      <c r="A6518" t="str">
        <f t="shared" si="304"/>
        <v>89-579</v>
      </c>
      <c r="B6518">
        <f t="shared" si="305"/>
        <v>89</v>
      </c>
      <c r="C6518">
        <v>579</v>
      </c>
      <c r="D6518" t="s">
        <v>17206</v>
      </c>
      <c r="E6518" t="s">
        <v>8718</v>
      </c>
      <c r="F6518">
        <v>8811</v>
      </c>
      <c r="G6518" t="s">
        <v>3751</v>
      </c>
      <c r="H6518" t="s">
        <v>8719</v>
      </c>
      <c r="I6518" t="s">
        <v>8541</v>
      </c>
      <c r="J6518" t="s">
        <v>274</v>
      </c>
      <c r="K6518" t="s">
        <v>133</v>
      </c>
      <c r="L6518" t="s">
        <v>8720</v>
      </c>
      <c r="M6518" t="s">
        <v>8720</v>
      </c>
      <c r="P6518" s="31" t="str">
        <f t="shared" si="306"/>
        <v>Siam Homoeo Hall (Zahidul)</v>
      </c>
    </row>
    <row r="6519" spans="1:16" hidden="1">
      <c r="A6519" t="str">
        <f t="shared" si="304"/>
        <v>90-579</v>
      </c>
      <c r="B6519">
        <f t="shared" si="305"/>
        <v>90</v>
      </c>
      <c r="C6519">
        <v>579</v>
      </c>
      <c r="D6519" t="s">
        <v>17206</v>
      </c>
      <c r="E6519" t="s">
        <v>8708</v>
      </c>
      <c r="F6519">
        <v>8808</v>
      </c>
      <c r="G6519" t="s">
        <v>8709</v>
      </c>
      <c r="H6519" t="s">
        <v>8710</v>
      </c>
      <c r="I6519" t="s">
        <v>8541</v>
      </c>
      <c r="J6519" t="s">
        <v>274</v>
      </c>
      <c r="K6519" t="s">
        <v>133</v>
      </c>
      <c r="L6519" t="s">
        <v>8703</v>
      </c>
      <c r="M6519" t="s">
        <v>8707</v>
      </c>
      <c r="P6519" s="31" t="str">
        <f t="shared" si="306"/>
        <v>Siddik Ho. (Dr. Joynal )</v>
      </c>
    </row>
    <row r="6520" spans="1:16" hidden="1">
      <c r="A6520" t="str">
        <f t="shared" si="304"/>
        <v>91-579</v>
      </c>
      <c r="B6520">
        <f t="shared" si="305"/>
        <v>91</v>
      </c>
      <c r="C6520">
        <v>579</v>
      </c>
      <c r="D6520" t="s">
        <v>17206</v>
      </c>
      <c r="E6520" t="s">
        <v>8609</v>
      </c>
      <c r="F6520">
        <v>8770</v>
      </c>
      <c r="G6520" t="s">
        <v>229</v>
      </c>
      <c r="H6520">
        <v>1833609050</v>
      </c>
      <c r="I6520" t="s">
        <v>8610</v>
      </c>
      <c r="J6520" t="s">
        <v>397</v>
      </c>
      <c r="K6520" t="s">
        <v>138</v>
      </c>
      <c r="L6520" t="s">
        <v>1369</v>
      </c>
      <c r="M6520" t="s">
        <v>8542</v>
      </c>
      <c r="P6520" s="31" t="str">
        <f t="shared" si="306"/>
        <v>Sikder Homoeo Hall (Jallil Sikder)</v>
      </c>
    </row>
    <row r="6521" spans="1:16" hidden="1">
      <c r="A6521" t="str">
        <f t="shared" si="304"/>
        <v>92-579</v>
      </c>
      <c r="B6521">
        <f t="shared" si="305"/>
        <v>92</v>
      </c>
      <c r="C6521">
        <v>579</v>
      </c>
      <c r="D6521" t="s">
        <v>17206</v>
      </c>
      <c r="E6521" t="s">
        <v>8634</v>
      </c>
      <c r="F6521">
        <v>8780</v>
      </c>
      <c r="G6521" t="s">
        <v>8635</v>
      </c>
      <c r="H6521" t="s">
        <v>8636</v>
      </c>
      <c r="I6521" t="s">
        <v>8637</v>
      </c>
      <c r="J6521" t="s">
        <v>397</v>
      </c>
      <c r="K6521" t="s">
        <v>138</v>
      </c>
      <c r="L6521" t="s">
        <v>1369</v>
      </c>
      <c r="M6521" t="s">
        <v>8638</v>
      </c>
      <c r="P6521" s="31" t="str">
        <f t="shared" si="306"/>
        <v>Susastho Ho. Hall (Rzaul Karim)</v>
      </c>
    </row>
    <row r="6522" spans="1:16" hidden="1">
      <c r="A6522" t="str">
        <f t="shared" si="304"/>
        <v>93-579</v>
      </c>
      <c r="B6522">
        <f t="shared" si="305"/>
        <v>93</v>
      </c>
      <c r="C6522">
        <v>579</v>
      </c>
      <c r="D6522" t="s">
        <v>17206</v>
      </c>
      <c r="E6522" t="s">
        <v>8559</v>
      </c>
      <c r="F6522">
        <v>8745</v>
      </c>
      <c r="G6522" t="s">
        <v>6836</v>
      </c>
      <c r="H6522">
        <v>1778911557</v>
      </c>
      <c r="I6522" t="s">
        <v>8556</v>
      </c>
      <c r="J6522" t="s">
        <v>132</v>
      </c>
      <c r="K6522" t="s">
        <v>152</v>
      </c>
      <c r="L6522" t="s">
        <v>1369</v>
      </c>
      <c r="M6522" t="s">
        <v>8560</v>
      </c>
      <c r="P6522" s="31" t="str">
        <f t="shared" si="306"/>
        <v>Talukdar Homoeo Hall (Dr. Mofij)</v>
      </c>
    </row>
    <row r="6523" spans="1:16" hidden="1">
      <c r="A6523" t="str">
        <f t="shared" si="304"/>
        <v>94-579</v>
      </c>
      <c r="B6523">
        <f t="shared" si="305"/>
        <v>94</v>
      </c>
      <c r="C6523">
        <v>579</v>
      </c>
      <c r="D6523" t="s">
        <v>17206</v>
      </c>
      <c r="E6523" t="s">
        <v>8561</v>
      </c>
      <c r="F6523">
        <v>8747</v>
      </c>
      <c r="G6523" t="s">
        <v>2800</v>
      </c>
      <c r="H6523">
        <v>1923373167</v>
      </c>
      <c r="I6523" t="s">
        <v>8541</v>
      </c>
      <c r="J6523" t="s">
        <v>132</v>
      </c>
      <c r="K6523" t="s">
        <v>152</v>
      </c>
      <c r="L6523" t="s">
        <v>8562</v>
      </c>
      <c r="M6523" t="s">
        <v>8563</v>
      </c>
      <c r="P6523" s="31" t="str">
        <f t="shared" si="306"/>
        <v>Talukder Homoeo Hall (Ala Uddin)</v>
      </c>
    </row>
    <row r="6524" spans="1:16" hidden="1">
      <c r="A6524" t="str">
        <f t="shared" si="304"/>
        <v>95-579</v>
      </c>
      <c r="B6524">
        <f t="shared" si="305"/>
        <v>95</v>
      </c>
      <c r="C6524">
        <v>579</v>
      </c>
      <c r="D6524" t="s">
        <v>17206</v>
      </c>
      <c r="E6524" t="s">
        <v>12420</v>
      </c>
      <c r="F6524">
        <v>11532</v>
      </c>
      <c r="G6524" t="s">
        <v>12421</v>
      </c>
      <c r="H6524">
        <v>1754165681</v>
      </c>
      <c r="I6524" t="s">
        <v>131</v>
      </c>
      <c r="J6524" t="s">
        <v>10903</v>
      </c>
      <c r="K6524" t="s">
        <v>152</v>
      </c>
      <c r="L6524" t="s">
        <v>12412</v>
      </c>
      <c r="M6524" t="s">
        <v>12412</v>
      </c>
      <c r="P6524" s="31" t="str">
        <f t="shared" si="306"/>
        <v>Tauhid Homoeo Hall. (Dr Tahmina Jaman)</v>
      </c>
    </row>
    <row r="6525" spans="1:16" hidden="1">
      <c r="A6525" t="str">
        <f t="shared" si="304"/>
        <v>96-579</v>
      </c>
      <c r="B6525">
        <f t="shared" si="305"/>
        <v>96</v>
      </c>
      <c r="C6525">
        <v>579</v>
      </c>
      <c r="D6525" t="s">
        <v>17206</v>
      </c>
      <c r="E6525" t="s">
        <v>8694</v>
      </c>
      <c r="F6525">
        <v>8804</v>
      </c>
      <c r="G6525" t="s">
        <v>8443</v>
      </c>
      <c r="H6525">
        <v>1713590327</v>
      </c>
      <c r="I6525" t="s">
        <v>8541</v>
      </c>
      <c r="J6525" t="s">
        <v>274</v>
      </c>
      <c r="K6525" t="s">
        <v>133</v>
      </c>
      <c r="L6525" t="s">
        <v>8695</v>
      </c>
      <c r="M6525" t="s">
        <v>8696</v>
      </c>
      <c r="P6525" s="31" t="str">
        <f t="shared" si="306"/>
        <v>Thakur Homoeo Hall (Dr Horositt)</v>
      </c>
    </row>
    <row r="6526" spans="1:16" hidden="1">
      <c r="A6526" t="str">
        <f t="shared" si="304"/>
        <v>97-579</v>
      </c>
      <c r="B6526">
        <f t="shared" si="305"/>
        <v>97</v>
      </c>
      <c r="C6526">
        <v>579</v>
      </c>
      <c r="D6526" t="s">
        <v>17206</v>
      </c>
      <c r="E6526" t="s">
        <v>12520</v>
      </c>
      <c r="F6526">
        <v>11582</v>
      </c>
      <c r="G6526" t="s">
        <v>12521</v>
      </c>
      <c r="H6526">
        <v>1776422244</v>
      </c>
      <c r="I6526" t="s">
        <v>131</v>
      </c>
      <c r="J6526" t="s">
        <v>10892</v>
      </c>
      <c r="K6526" t="s">
        <v>152</v>
      </c>
      <c r="L6526" t="s">
        <v>1788</v>
      </c>
      <c r="M6526" t="s">
        <v>12502</v>
      </c>
      <c r="N6526" t="s">
        <v>15790</v>
      </c>
      <c r="O6526" t="s">
        <v>57</v>
      </c>
      <c r="P6526" s="31" t="str">
        <f t="shared" si="306"/>
        <v>Tilottama Homoeo Hall (Biddutcanty Ray)</v>
      </c>
    </row>
    <row r="6527" spans="1:16" hidden="1">
      <c r="A6527" t="str">
        <f t="shared" si="304"/>
        <v>98-579</v>
      </c>
      <c r="B6527">
        <f t="shared" si="305"/>
        <v>98</v>
      </c>
      <c r="C6527">
        <v>579</v>
      </c>
      <c r="D6527" t="s">
        <v>17206</v>
      </c>
      <c r="E6527" t="s">
        <v>12410</v>
      </c>
      <c r="F6527">
        <v>11528</v>
      </c>
      <c r="G6527" t="s">
        <v>12411</v>
      </c>
      <c r="H6527">
        <v>19255070381</v>
      </c>
      <c r="I6527" t="s">
        <v>131</v>
      </c>
      <c r="J6527" t="s">
        <v>230</v>
      </c>
      <c r="K6527" t="s">
        <v>138</v>
      </c>
      <c r="L6527" t="s">
        <v>12412</v>
      </c>
      <c r="M6527" t="s">
        <v>12413</v>
      </c>
      <c r="N6527" t="s">
        <v>12533</v>
      </c>
      <c r="O6527" t="s">
        <v>10965</v>
      </c>
      <c r="P6527" s="31" t="str">
        <f t="shared" si="306"/>
        <v>Total Homoeo Center (Dr S.M Monsur  Rahman )</v>
      </c>
    </row>
    <row r="6528" spans="1:16" hidden="1">
      <c r="A6528" t="str">
        <f t="shared" si="304"/>
        <v>99-579</v>
      </c>
      <c r="B6528">
        <f t="shared" si="305"/>
        <v>99</v>
      </c>
      <c r="C6528">
        <v>579</v>
      </c>
      <c r="D6528" t="s">
        <v>17206</v>
      </c>
      <c r="E6528" t="s">
        <v>8619</v>
      </c>
      <c r="F6528">
        <v>8775</v>
      </c>
      <c r="G6528" t="s">
        <v>8620</v>
      </c>
      <c r="H6528" t="s">
        <v>8621</v>
      </c>
      <c r="I6528" t="s">
        <v>8610</v>
      </c>
      <c r="J6528" t="s">
        <v>397</v>
      </c>
      <c r="K6528" t="s">
        <v>138</v>
      </c>
      <c r="L6528" t="s">
        <v>8562</v>
      </c>
      <c r="M6528" t="s">
        <v>8562</v>
      </c>
      <c r="P6528" s="31" t="str">
        <f t="shared" si="306"/>
        <v>Vhobon Ho. (Badol Krisna Das)</v>
      </c>
    </row>
    <row r="6529" spans="1:16" hidden="1">
      <c r="A6529" t="str">
        <f t="shared" si="304"/>
        <v>100-579</v>
      </c>
      <c r="B6529">
        <f t="shared" si="305"/>
        <v>100</v>
      </c>
      <c r="C6529">
        <v>579</v>
      </c>
      <c r="D6529" t="s">
        <v>17206</v>
      </c>
      <c r="E6529">
        <v>0</v>
      </c>
      <c r="F6529">
        <v>8787</v>
      </c>
      <c r="G6529" t="s">
        <v>8657</v>
      </c>
      <c r="H6529">
        <v>1744794643</v>
      </c>
      <c r="I6529" t="s">
        <v>8541</v>
      </c>
      <c r="J6529" t="s">
        <v>230</v>
      </c>
      <c r="K6529" t="s">
        <v>133</v>
      </c>
      <c r="L6529" t="s">
        <v>8655</v>
      </c>
      <c r="M6529" t="s">
        <v>8655</v>
      </c>
      <c r="P6529" s="31" t="str">
        <f t="shared" si="306"/>
        <v>Zannat Homoeo Hall (0)</v>
      </c>
    </row>
    <row r="6530" spans="1:16" hidden="1">
      <c r="A6530" t="str">
        <f t="shared" ref="A6530:A6593" si="307">B6530&amp;"-"&amp;C6530</f>
        <v>101-579</v>
      </c>
      <c r="B6530">
        <f t="shared" ref="B6530:B6593" si="308">IF(C6530=C6529,B6529+1,1)</f>
        <v>101</v>
      </c>
      <c r="C6530">
        <v>579</v>
      </c>
      <c r="D6530" t="s">
        <v>17206</v>
      </c>
      <c r="F6530">
        <v>11572</v>
      </c>
      <c r="I6530" t="s">
        <v>131</v>
      </c>
      <c r="J6530" t="s">
        <v>230</v>
      </c>
      <c r="K6530" t="s">
        <v>152</v>
      </c>
      <c r="P6530" s="31" t="str">
        <f t="shared" ref="P6530:P6593" si="309">PROPER(G6530&amp;" ("&amp;E6530&amp;")")</f>
        <v xml:space="preserve"> ()</v>
      </c>
    </row>
    <row r="6531" spans="1:16" hidden="1">
      <c r="A6531" t="str">
        <f t="shared" si="307"/>
        <v>1-580</v>
      </c>
      <c r="B6531">
        <f t="shared" si="308"/>
        <v>1</v>
      </c>
      <c r="C6531">
        <v>580</v>
      </c>
      <c r="D6531" t="s">
        <v>17167</v>
      </c>
      <c r="E6531" t="s">
        <v>2626</v>
      </c>
      <c r="F6531">
        <v>5118</v>
      </c>
      <c r="G6531" t="s">
        <v>2627</v>
      </c>
      <c r="H6531">
        <v>1718554112</v>
      </c>
      <c r="I6531" t="s">
        <v>131</v>
      </c>
      <c r="J6531" t="s">
        <v>2596</v>
      </c>
      <c r="K6531" t="s">
        <v>133</v>
      </c>
      <c r="L6531" t="s">
        <v>91</v>
      </c>
      <c r="M6531" t="s">
        <v>2628</v>
      </c>
      <c r="P6531" s="31" t="str">
        <f t="shared" si="309"/>
        <v>A Kent Homoeo Hall (Dr.Rabiul Islam)</v>
      </c>
    </row>
    <row r="6532" spans="1:16" hidden="1">
      <c r="A6532" t="str">
        <f t="shared" si="307"/>
        <v>2-580</v>
      </c>
      <c r="B6532">
        <f t="shared" si="308"/>
        <v>2</v>
      </c>
      <c r="C6532">
        <v>580</v>
      </c>
      <c r="D6532" t="s">
        <v>17167</v>
      </c>
      <c r="E6532" t="s">
        <v>3175</v>
      </c>
      <c r="F6532">
        <v>5524</v>
      </c>
      <c r="G6532" t="s">
        <v>3176</v>
      </c>
      <c r="H6532">
        <v>1712219683</v>
      </c>
      <c r="I6532" t="s">
        <v>3170</v>
      </c>
      <c r="J6532" t="s">
        <v>9570</v>
      </c>
      <c r="K6532" t="s">
        <v>138</v>
      </c>
      <c r="L6532" t="s">
        <v>3165</v>
      </c>
      <c r="M6532" t="s">
        <v>3177</v>
      </c>
      <c r="P6532" s="31" t="str">
        <f t="shared" si="309"/>
        <v>Abir Homoeo Hall (Dr. Zillur Rahman)</v>
      </c>
    </row>
    <row r="6533" spans="1:16" hidden="1">
      <c r="A6533" t="str">
        <f t="shared" si="307"/>
        <v>3-580</v>
      </c>
      <c r="B6533">
        <f t="shared" si="308"/>
        <v>3</v>
      </c>
      <c r="C6533">
        <v>580</v>
      </c>
      <c r="D6533" t="s">
        <v>17167</v>
      </c>
      <c r="E6533" t="s">
        <v>2631</v>
      </c>
      <c r="F6533">
        <v>5121</v>
      </c>
      <c r="G6533" t="s">
        <v>532</v>
      </c>
      <c r="H6533">
        <v>1733135223</v>
      </c>
      <c r="I6533" t="s">
        <v>131</v>
      </c>
      <c r="J6533" t="s">
        <v>9570</v>
      </c>
      <c r="K6533" t="s">
        <v>138</v>
      </c>
      <c r="L6533" t="s">
        <v>91</v>
      </c>
      <c r="M6533" t="s">
        <v>2632</v>
      </c>
      <c r="P6533" s="31" t="str">
        <f t="shared" si="309"/>
        <v>Adarsho Homoeo Hall (Dr. Omor)</v>
      </c>
    </row>
    <row r="6534" spans="1:16" hidden="1">
      <c r="A6534" t="str">
        <f t="shared" si="307"/>
        <v>4-580</v>
      </c>
      <c r="B6534">
        <f t="shared" si="308"/>
        <v>4</v>
      </c>
      <c r="C6534">
        <v>580</v>
      </c>
      <c r="D6534" t="s">
        <v>17167</v>
      </c>
      <c r="E6534" t="s">
        <v>13248</v>
      </c>
      <c r="F6534">
        <v>11888</v>
      </c>
      <c r="G6534" t="s">
        <v>312</v>
      </c>
      <c r="H6534">
        <v>1735949102</v>
      </c>
      <c r="I6534" t="s">
        <v>131</v>
      </c>
      <c r="J6534" t="s">
        <v>2537</v>
      </c>
      <c r="K6534" t="s">
        <v>152</v>
      </c>
      <c r="L6534" t="s">
        <v>91</v>
      </c>
      <c r="M6534" t="s">
        <v>18625</v>
      </c>
      <c r="P6534" s="31" t="str">
        <f t="shared" si="309"/>
        <v>Adorsho Homoeo Hall (Dr Mohasin Ali)</v>
      </c>
    </row>
    <row r="6535" spans="1:16" hidden="1">
      <c r="A6535" t="str">
        <f t="shared" si="307"/>
        <v>5-580</v>
      </c>
      <c r="B6535">
        <f t="shared" si="308"/>
        <v>5</v>
      </c>
      <c r="C6535">
        <v>580</v>
      </c>
      <c r="D6535" t="s">
        <v>17167</v>
      </c>
      <c r="E6535" t="s">
        <v>18626</v>
      </c>
      <c r="F6535">
        <v>15781</v>
      </c>
      <c r="G6535" t="s">
        <v>312</v>
      </c>
      <c r="H6535">
        <v>1714518212</v>
      </c>
      <c r="I6535" t="s">
        <v>131</v>
      </c>
      <c r="J6535" t="s">
        <v>274</v>
      </c>
      <c r="K6535" t="s">
        <v>152</v>
      </c>
      <c r="L6535" t="s">
        <v>2902</v>
      </c>
      <c r="M6535" t="s">
        <v>18627</v>
      </c>
      <c r="P6535" s="31" t="str">
        <f t="shared" si="309"/>
        <v>Adorsho Homoeo Hall (Dr.Subhendu)</v>
      </c>
    </row>
    <row r="6536" spans="1:16" hidden="1">
      <c r="A6536" t="str">
        <f t="shared" si="307"/>
        <v>6-580</v>
      </c>
      <c r="B6536">
        <f t="shared" si="308"/>
        <v>6</v>
      </c>
      <c r="C6536">
        <v>580</v>
      </c>
      <c r="D6536" t="s">
        <v>17167</v>
      </c>
      <c r="E6536" t="s">
        <v>18628</v>
      </c>
      <c r="F6536">
        <v>15782</v>
      </c>
      <c r="G6536" t="s">
        <v>18629</v>
      </c>
      <c r="H6536">
        <v>1632483634</v>
      </c>
      <c r="I6536" t="s">
        <v>131</v>
      </c>
      <c r="J6536" t="s">
        <v>274</v>
      </c>
      <c r="K6536" t="s">
        <v>152</v>
      </c>
      <c r="L6536" t="s">
        <v>2902</v>
      </c>
      <c r="M6536" t="s">
        <v>18630</v>
      </c>
      <c r="P6536" s="31" t="str">
        <f t="shared" si="309"/>
        <v>All Karim Homoeo Hall (Dr.Abbas Khan)</v>
      </c>
    </row>
    <row r="6537" spans="1:16" hidden="1">
      <c r="A6537" t="str">
        <f t="shared" si="307"/>
        <v>7-580</v>
      </c>
      <c r="B6537">
        <f t="shared" si="308"/>
        <v>7</v>
      </c>
      <c r="C6537">
        <v>580</v>
      </c>
      <c r="D6537" t="s">
        <v>17167</v>
      </c>
      <c r="E6537" t="s">
        <v>14043</v>
      </c>
      <c r="F6537">
        <v>12269</v>
      </c>
      <c r="G6537" t="s">
        <v>5067</v>
      </c>
      <c r="H6537">
        <v>1915746062</v>
      </c>
      <c r="I6537" t="s">
        <v>131</v>
      </c>
      <c r="J6537" t="s">
        <v>230</v>
      </c>
      <c r="K6537" t="s">
        <v>133</v>
      </c>
      <c r="L6537" t="s">
        <v>91</v>
      </c>
      <c r="M6537" t="s">
        <v>10041</v>
      </c>
      <c r="P6537" s="31" t="str">
        <f t="shared" si="309"/>
        <v>Alom Homoeo Hall (Dr.Md Jahangir Alom)</v>
      </c>
    </row>
    <row r="6538" spans="1:16" hidden="1">
      <c r="A6538" t="str">
        <f t="shared" si="307"/>
        <v>8-580</v>
      </c>
      <c r="B6538">
        <f t="shared" si="308"/>
        <v>8</v>
      </c>
      <c r="C6538">
        <v>580</v>
      </c>
      <c r="D6538" t="s">
        <v>17167</v>
      </c>
      <c r="E6538" t="s">
        <v>3228</v>
      </c>
      <c r="F6538">
        <v>5602</v>
      </c>
      <c r="G6538" t="s">
        <v>3229</v>
      </c>
      <c r="H6538">
        <v>0</v>
      </c>
      <c r="I6538" t="s">
        <v>131</v>
      </c>
      <c r="J6538" t="s">
        <v>306</v>
      </c>
      <c r="K6538" t="s">
        <v>152</v>
      </c>
      <c r="L6538" t="s">
        <v>3186</v>
      </c>
      <c r="M6538" t="s">
        <v>3177</v>
      </c>
      <c r="P6538" s="31" t="str">
        <f t="shared" si="309"/>
        <v>Amio Homoeo Hall (Dr. Pc Dutta)</v>
      </c>
    </row>
    <row r="6539" spans="1:16" hidden="1">
      <c r="A6539" t="str">
        <f t="shared" si="307"/>
        <v>9-580</v>
      </c>
      <c r="B6539">
        <f t="shared" si="308"/>
        <v>9</v>
      </c>
      <c r="C6539">
        <v>580</v>
      </c>
      <c r="D6539" t="s">
        <v>17167</v>
      </c>
      <c r="E6539" t="s">
        <v>18631</v>
      </c>
      <c r="F6539">
        <v>15777</v>
      </c>
      <c r="G6539" t="s">
        <v>1143</v>
      </c>
      <c r="H6539">
        <v>1754197692</v>
      </c>
      <c r="I6539" t="s">
        <v>131</v>
      </c>
      <c r="J6539" t="s">
        <v>274</v>
      </c>
      <c r="K6539" t="s">
        <v>152</v>
      </c>
      <c r="L6539" t="s">
        <v>2902</v>
      </c>
      <c r="M6539" t="s">
        <v>18632</v>
      </c>
      <c r="P6539" s="31" t="str">
        <f t="shared" si="309"/>
        <v>Aysha Homoeo Hall (Dr.Abdullah All Mamun)</v>
      </c>
    </row>
    <row r="6540" spans="1:16" hidden="1">
      <c r="A6540" t="str">
        <f t="shared" si="307"/>
        <v>10-580</v>
      </c>
      <c r="B6540">
        <f t="shared" si="308"/>
        <v>10</v>
      </c>
      <c r="C6540">
        <v>580</v>
      </c>
      <c r="D6540" t="s">
        <v>17167</v>
      </c>
      <c r="E6540" t="s">
        <v>14045</v>
      </c>
      <c r="F6540">
        <v>12273</v>
      </c>
      <c r="G6540" t="s">
        <v>830</v>
      </c>
      <c r="H6540">
        <v>1700928244</v>
      </c>
      <c r="I6540" t="s">
        <v>131</v>
      </c>
      <c r="J6540" t="s">
        <v>230</v>
      </c>
      <c r="K6540" t="s">
        <v>133</v>
      </c>
      <c r="L6540" t="s">
        <v>91</v>
      </c>
      <c r="M6540" t="s">
        <v>14042</v>
      </c>
      <c r="P6540" s="31" t="str">
        <f t="shared" si="309"/>
        <v>Babor Homoeo Hall (Dr.Babor Alli)</v>
      </c>
    </row>
    <row r="6541" spans="1:16" hidden="1">
      <c r="A6541" t="str">
        <f t="shared" si="307"/>
        <v>11-580</v>
      </c>
      <c r="B6541">
        <f t="shared" si="308"/>
        <v>11</v>
      </c>
      <c r="C6541">
        <v>580</v>
      </c>
      <c r="D6541" t="s">
        <v>17167</v>
      </c>
      <c r="E6541" t="s">
        <v>11710</v>
      </c>
      <c r="F6541">
        <v>11235</v>
      </c>
      <c r="G6541" t="s">
        <v>447</v>
      </c>
      <c r="H6541">
        <v>1716237536</v>
      </c>
      <c r="I6541" t="s">
        <v>131</v>
      </c>
      <c r="J6541" t="s">
        <v>10892</v>
      </c>
      <c r="K6541" t="s">
        <v>152</v>
      </c>
      <c r="L6541" t="s">
        <v>9832</v>
      </c>
      <c r="M6541" t="s">
        <v>1788</v>
      </c>
      <c r="P6541" s="31" t="str">
        <f t="shared" si="309"/>
        <v>Biswas Homoeo Hall (Dr Rakhal Biswas)</v>
      </c>
    </row>
    <row r="6542" spans="1:16" hidden="1">
      <c r="A6542" t="str">
        <f t="shared" si="307"/>
        <v>12-580</v>
      </c>
      <c r="B6542">
        <f t="shared" si="308"/>
        <v>12</v>
      </c>
      <c r="C6542">
        <v>580</v>
      </c>
      <c r="D6542" t="s">
        <v>17167</v>
      </c>
      <c r="E6542" t="s">
        <v>2600</v>
      </c>
      <c r="F6542">
        <v>5090</v>
      </c>
      <c r="G6542" t="s">
        <v>2601</v>
      </c>
      <c r="H6542">
        <v>1715167136</v>
      </c>
      <c r="I6542" t="s">
        <v>131</v>
      </c>
      <c r="J6542" t="s">
        <v>9570</v>
      </c>
      <c r="K6542" t="s">
        <v>138</v>
      </c>
      <c r="L6542" t="s">
        <v>91</v>
      </c>
      <c r="M6542" t="s">
        <v>2602</v>
      </c>
      <c r="P6542" s="31" t="str">
        <f t="shared" si="309"/>
        <v>Borsha Homoeo Hall (Dr. Samsul Haque)</v>
      </c>
    </row>
    <row r="6543" spans="1:16" hidden="1">
      <c r="A6543" t="str">
        <f t="shared" si="307"/>
        <v>13-580</v>
      </c>
      <c r="B6543">
        <f t="shared" si="308"/>
        <v>13</v>
      </c>
      <c r="C6543">
        <v>580</v>
      </c>
      <c r="D6543" t="s">
        <v>17167</v>
      </c>
      <c r="E6543" t="s">
        <v>14046</v>
      </c>
      <c r="F6543">
        <v>12276</v>
      </c>
      <c r="G6543" t="s">
        <v>14047</v>
      </c>
      <c r="H6543">
        <v>1714895375</v>
      </c>
      <c r="I6543" t="s">
        <v>131</v>
      </c>
      <c r="J6543" t="s">
        <v>10889</v>
      </c>
      <c r="K6543" t="s">
        <v>133</v>
      </c>
      <c r="L6543" t="s">
        <v>91</v>
      </c>
      <c r="M6543" t="s">
        <v>14048</v>
      </c>
      <c r="P6543" s="31" t="str">
        <f t="shared" si="309"/>
        <v>Cokkroborty Homoeo Hall (Dr.P N Cokkroborty)</v>
      </c>
    </row>
    <row r="6544" spans="1:16" hidden="1">
      <c r="A6544" t="str">
        <f t="shared" si="307"/>
        <v>14-580</v>
      </c>
      <c r="B6544">
        <f t="shared" si="308"/>
        <v>14</v>
      </c>
      <c r="C6544">
        <v>580</v>
      </c>
      <c r="D6544" t="s">
        <v>17167</v>
      </c>
      <c r="E6544" t="s">
        <v>18633</v>
      </c>
      <c r="F6544">
        <v>11228</v>
      </c>
      <c r="G6544" t="s">
        <v>11702</v>
      </c>
      <c r="H6544">
        <v>1822809370</v>
      </c>
      <c r="I6544" t="s">
        <v>131</v>
      </c>
      <c r="J6544" t="s">
        <v>10892</v>
      </c>
      <c r="K6544" t="s">
        <v>138</v>
      </c>
      <c r="L6544" t="s">
        <v>9832</v>
      </c>
      <c r="M6544" t="s">
        <v>11703</v>
      </c>
      <c r="P6544" s="31" t="str">
        <f t="shared" si="309"/>
        <v>Emran Homoeo Hall (Dr Emran Hossain)</v>
      </c>
    </row>
    <row r="6545" spans="1:16" hidden="1">
      <c r="A6545" t="str">
        <f t="shared" si="307"/>
        <v>15-580</v>
      </c>
      <c r="B6545">
        <f t="shared" si="308"/>
        <v>15</v>
      </c>
      <c r="C6545">
        <v>580</v>
      </c>
      <c r="D6545" t="s">
        <v>17167</v>
      </c>
      <c r="E6545" t="s">
        <v>18634</v>
      </c>
      <c r="F6545">
        <v>15776</v>
      </c>
      <c r="G6545" t="s">
        <v>11702</v>
      </c>
      <c r="H6545">
        <v>1322393925</v>
      </c>
      <c r="I6545" t="s">
        <v>131</v>
      </c>
      <c r="J6545" t="s">
        <v>132</v>
      </c>
      <c r="K6545" t="s">
        <v>133</v>
      </c>
      <c r="L6545" t="s">
        <v>91</v>
      </c>
      <c r="M6545" t="s">
        <v>18635</v>
      </c>
      <c r="P6545" s="31" t="str">
        <f t="shared" si="309"/>
        <v>Emran Homoeo Hall (Dr.Emran Hossain )</v>
      </c>
    </row>
    <row r="6546" spans="1:16" hidden="1">
      <c r="A6546" t="str">
        <f t="shared" si="307"/>
        <v>16-580</v>
      </c>
      <c r="B6546">
        <f t="shared" si="308"/>
        <v>16</v>
      </c>
      <c r="C6546">
        <v>580</v>
      </c>
      <c r="D6546" t="s">
        <v>17167</v>
      </c>
      <c r="E6546" t="s">
        <v>14642</v>
      </c>
      <c r="F6546">
        <v>12575</v>
      </c>
      <c r="G6546" t="s">
        <v>14643</v>
      </c>
      <c r="H6546">
        <v>1736138870</v>
      </c>
      <c r="I6546" t="s">
        <v>131</v>
      </c>
      <c r="J6546" t="s">
        <v>10892</v>
      </c>
      <c r="K6546" t="s">
        <v>133</v>
      </c>
      <c r="L6546" t="s">
        <v>3167</v>
      </c>
      <c r="M6546" t="s">
        <v>2641</v>
      </c>
      <c r="P6546" s="31" t="str">
        <f t="shared" si="309"/>
        <v>Gorib Sha Homoeo Hall (Dr M.S Haque)</v>
      </c>
    </row>
    <row r="6547" spans="1:16" hidden="1">
      <c r="A6547" t="str">
        <f t="shared" si="307"/>
        <v>17-580</v>
      </c>
      <c r="B6547">
        <f t="shared" si="308"/>
        <v>17</v>
      </c>
      <c r="C6547">
        <v>580</v>
      </c>
      <c r="D6547" t="s">
        <v>17167</v>
      </c>
      <c r="E6547" t="s">
        <v>19650</v>
      </c>
      <c r="F6547">
        <v>15882</v>
      </c>
      <c r="G6547" t="s">
        <v>19651</v>
      </c>
      <c r="H6547">
        <v>1915009670</v>
      </c>
      <c r="I6547" t="s">
        <v>131</v>
      </c>
      <c r="J6547" t="s">
        <v>274</v>
      </c>
      <c r="L6547" t="s">
        <v>19652</v>
      </c>
      <c r="M6547" t="s">
        <v>19652</v>
      </c>
      <c r="P6547" s="31" t="str">
        <f t="shared" si="309"/>
        <v>Haniman Homoeo Pharmacy  ((Dr.Abdullah) )</v>
      </c>
    </row>
    <row r="6548" spans="1:16" hidden="1">
      <c r="A6548" t="str">
        <f t="shared" si="307"/>
        <v>18-580</v>
      </c>
      <c r="B6548">
        <f t="shared" si="308"/>
        <v>18</v>
      </c>
      <c r="C6548">
        <v>580</v>
      </c>
      <c r="D6548" t="s">
        <v>17167</v>
      </c>
      <c r="E6548" t="s">
        <v>12528</v>
      </c>
      <c r="F6548">
        <v>11586</v>
      </c>
      <c r="G6548" t="s">
        <v>3195</v>
      </c>
      <c r="H6548">
        <v>1919280079</v>
      </c>
      <c r="I6548" t="s">
        <v>131</v>
      </c>
      <c r="J6548" t="s">
        <v>10889</v>
      </c>
      <c r="K6548" t="s">
        <v>133</v>
      </c>
      <c r="L6548" t="s">
        <v>91</v>
      </c>
      <c r="M6548" t="s">
        <v>19191</v>
      </c>
      <c r="P6548" s="31" t="str">
        <f t="shared" si="309"/>
        <v>Haniman Pharmacy (Dr.Togor)</v>
      </c>
    </row>
    <row r="6549" spans="1:16" hidden="1">
      <c r="A6549" t="str">
        <f t="shared" si="307"/>
        <v>19-580</v>
      </c>
      <c r="B6549">
        <f t="shared" si="308"/>
        <v>19</v>
      </c>
      <c r="C6549">
        <v>580</v>
      </c>
      <c r="D6549" t="s">
        <v>17167</v>
      </c>
      <c r="E6549" t="s">
        <v>13611</v>
      </c>
      <c r="F6549">
        <v>11385</v>
      </c>
      <c r="G6549" t="s">
        <v>12067</v>
      </c>
      <c r="H6549">
        <v>1712448130</v>
      </c>
      <c r="I6549" t="s">
        <v>131</v>
      </c>
      <c r="J6549" t="s">
        <v>10892</v>
      </c>
      <c r="K6549" t="s">
        <v>1315</v>
      </c>
      <c r="L6549" t="s">
        <v>9832</v>
      </c>
      <c r="M6549" t="s">
        <v>12068</v>
      </c>
      <c r="P6549" s="31" t="str">
        <f t="shared" si="309"/>
        <v>Hasina Homoeo Hall (Dr Mehedi Hasan)</v>
      </c>
    </row>
    <row r="6550" spans="1:16" hidden="1">
      <c r="A6550" t="str">
        <f t="shared" si="307"/>
        <v>20-580</v>
      </c>
      <c r="B6550">
        <f t="shared" si="308"/>
        <v>20</v>
      </c>
      <c r="C6550">
        <v>580</v>
      </c>
      <c r="D6550" t="s">
        <v>17167</v>
      </c>
      <c r="E6550" t="s">
        <v>13861</v>
      </c>
      <c r="F6550">
        <v>12159</v>
      </c>
      <c r="G6550" t="s">
        <v>13862</v>
      </c>
      <c r="H6550">
        <v>1912527301</v>
      </c>
      <c r="I6550" t="s">
        <v>131</v>
      </c>
      <c r="J6550" t="s">
        <v>274</v>
      </c>
      <c r="K6550" t="s">
        <v>133</v>
      </c>
      <c r="L6550" t="s">
        <v>12079</v>
      </c>
      <c r="M6550" t="s">
        <v>13863</v>
      </c>
      <c r="P6550" s="31" t="str">
        <f t="shared" si="309"/>
        <v>Health Care Homoeo Hall (Dr.Abdullah Al Masum)</v>
      </c>
    </row>
    <row r="6551" spans="1:16" hidden="1">
      <c r="A6551" t="str">
        <f t="shared" si="307"/>
        <v>21-580</v>
      </c>
      <c r="B6551">
        <f t="shared" si="308"/>
        <v>21</v>
      </c>
      <c r="C6551">
        <v>580</v>
      </c>
      <c r="D6551" t="s">
        <v>17167</v>
      </c>
      <c r="E6551" t="s">
        <v>11730</v>
      </c>
      <c r="F6551">
        <v>11245</v>
      </c>
      <c r="G6551" t="s">
        <v>3480</v>
      </c>
      <c r="H6551">
        <v>1754805799</v>
      </c>
      <c r="I6551" t="s">
        <v>131</v>
      </c>
      <c r="J6551" t="s">
        <v>230</v>
      </c>
      <c r="K6551" t="s">
        <v>1315</v>
      </c>
      <c r="L6551" t="s">
        <v>11704</v>
      </c>
      <c r="M6551" t="s">
        <v>11727</v>
      </c>
      <c r="P6551" s="31" t="str">
        <f t="shared" si="309"/>
        <v>Hossain Homoeo Hall (Dr Ebrahim )</v>
      </c>
    </row>
    <row r="6552" spans="1:16" hidden="1">
      <c r="A6552" t="str">
        <f t="shared" si="307"/>
        <v>22-580</v>
      </c>
      <c r="B6552">
        <f t="shared" si="308"/>
        <v>22</v>
      </c>
      <c r="C6552">
        <v>580</v>
      </c>
      <c r="D6552" t="s">
        <v>17167</v>
      </c>
      <c r="E6552" t="s">
        <v>12066</v>
      </c>
      <c r="F6552">
        <v>11879</v>
      </c>
      <c r="G6552" t="s">
        <v>3329</v>
      </c>
      <c r="H6552">
        <v>140276781</v>
      </c>
      <c r="I6552" t="s">
        <v>131</v>
      </c>
      <c r="J6552" t="s">
        <v>230</v>
      </c>
      <c r="K6552" t="s">
        <v>133</v>
      </c>
      <c r="L6552" t="s">
        <v>3167</v>
      </c>
      <c r="M6552" t="s">
        <v>13237</v>
      </c>
      <c r="P6552" s="31" t="str">
        <f t="shared" si="309"/>
        <v>Hridoy Homoeo Hall (Dr Abdul Khalek)</v>
      </c>
    </row>
    <row r="6553" spans="1:16" hidden="1">
      <c r="A6553" t="str">
        <f t="shared" si="307"/>
        <v>23-580</v>
      </c>
      <c r="B6553">
        <f t="shared" si="308"/>
        <v>23</v>
      </c>
      <c r="C6553">
        <v>580</v>
      </c>
      <c r="D6553" t="s">
        <v>17167</v>
      </c>
      <c r="E6553" t="s">
        <v>12083</v>
      </c>
      <c r="F6553">
        <v>11398</v>
      </c>
      <c r="G6553" t="s">
        <v>12084</v>
      </c>
      <c r="H6553">
        <v>1716363111</v>
      </c>
      <c r="I6553" t="s">
        <v>131</v>
      </c>
      <c r="J6553" t="s">
        <v>274</v>
      </c>
      <c r="K6553" t="s">
        <v>1315</v>
      </c>
      <c r="L6553" t="s">
        <v>12079</v>
      </c>
      <c r="M6553" t="s">
        <v>10452</v>
      </c>
      <c r="P6553" s="31" t="str">
        <f t="shared" si="309"/>
        <v>Huda Homoeo Pharmacy  (Dr Nasirulla Bari)</v>
      </c>
    </row>
    <row r="6554" spans="1:16" hidden="1">
      <c r="A6554" t="str">
        <f t="shared" si="307"/>
        <v>24-580</v>
      </c>
      <c r="B6554">
        <f t="shared" si="308"/>
        <v>24</v>
      </c>
      <c r="C6554">
        <v>580</v>
      </c>
      <c r="D6554" t="s">
        <v>17167</v>
      </c>
      <c r="E6554" t="s">
        <v>11698</v>
      </c>
      <c r="F6554">
        <v>11224</v>
      </c>
      <c r="G6554" t="s">
        <v>542</v>
      </c>
      <c r="H6554">
        <v>1715854880</v>
      </c>
      <c r="I6554" t="s">
        <v>131</v>
      </c>
      <c r="J6554" t="s">
        <v>10892</v>
      </c>
      <c r="K6554" t="s">
        <v>152</v>
      </c>
      <c r="L6554" t="s">
        <v>9832</v>
      </c>
      <c r="M6554" t="s">
        <v>18636</v>
      </c>
      <c r="P6554" s="31" t="str">
        <f t="shared" si="309"/>
        <v>Ideal Homoeo Hall (Dr Sawkat Ali)</v>
      </c>
    </row>
    <row r="6555" spans="1:16" hidden="1">
      <c r="A6555" t="str">
        <f t="shared" si="307"/>
        <v>25-580</v>
      </c>
      <c r="B6555">
        <f t="shared" si="308"/>
        <v>25</v>
      </c>
      <c r="C6555">
        <v>580</v>
      </c>
      <c r="D6555" t="s">
        <v>17167</v>
      </c>
      <c r="E6555" t="s">
        <v>11726</v>
      </c>
      <c r="F6555">
        <v>11241</v>
      </c>
      <c r="G6555" t="s">
        <v>394</v>
      </c>
      <c r="H6555">
        <v>1721183456</v>
      </c>
      <c r="I6555" t="s">
        <v>131</v>
      </c>
      <c r="J6555" t="s">
        <v>10903</v>
      </c>
      <c r="K6555" t="s">
        <v>133</v>
      </c>
      <c r="L6555" t="s">
        <v>11704</v>
      </c>
      <c r="M6555" t="s">
        <v>11727</v>
      </c>
      <c r="N6555" t="s">
        <v>10966</v>
      </c>
      <c r="P6555" s="31" t="str">
        <f t="shared" si="309"/>
        <v>Islam Homoeo Hall (Dr Hiron Islam)</v>
      </c>
    </row>
    <row r="6556" spans="1:16" hidden="1">
      <c r="A6556" t="str">
        <f t="shared" si="307"/>
        <v>26-580</v>
      </c>
      <c r="B6556">
        <f t="shared" si="308"/>
        <v>26</v>
      </c>
      <c r="C6556">
        <v>580</v>
      </c>
      <c r="D6556" t="s">
        <v>17167</v>
      </c>
      <c r="E6556" t="s">
        <v>12069</v>
      </c>
      <c r="F6556">
        <v>11387</v>
      </c>
      <c r="G6556" t="s">
        <v>18637</v>
      </c>
      <c r="H6556">
        <v>1718051083</v>
      </c>
      <c r="I6556" t="s">
        <v>131</v>
      </c>
      <c r="J6556" t="s">
        <v>10892</v>
      </c>
      <c r="K6556" t="s">
        <v>133</v>
      </c>
      <c r="L6556" t="s">
        <v>9832</v>
      </c>
      <c r="M6556" t="s">
        <v>18638</v>
      </c>
      <c r="P6556" s="31" t="str">
        <f t="shared" si="309"/>
        <v>Jaman Homoeo Pharmacy (Dr Asaduzzaman Likhon)</v>
      </c>
    </row>
    <row r="6557" spans="1:16" hidden="1">
      <c r="A6557" t="str">
        <f t="shared" si="307"/>
        <v>27-580</v>
      </c>
      <c r="B6557">
        <f t="shared" si="308"/>
        <v>27</v>
      </c>
      <c r="C6557">
        <v>580</v>
      </c>
      <c r="D6557" t="s">
        <v>17167</v>
      </c>
      <c r="E6557" t="s">
        <v>2658</v>
      </c>
      <c r="F6557">
        <v>5160</v>
      </c>
      <c r="G6557" t="s">
        <v>2659</v>
      </c>
      <c r="H6557">
        <v>1711157667</v>
      </c>
      <c r="I6557" t="s">
        <v>131</v>
      </c>
      <c r="J6557" t="s">
        <v>11352</v>
      </c>
      <c r="K6557" t="s">
        <v>133</v>
      </c>
      <c r="L6557" t="s">
        <v>91</v>
      </c>
      <c r="M6557" t="s">
        <v>2623</v>
      </c>
      <c r="P6557" s="31" t="str">
        <f t="shared" si="309"/>
        <v>Jessore Homoeo (Dr. Nayon)</v>
      </c>
    </row>
    <row r="6558" spans="1:16" hidden="1">
      <c r="A6558" t="str">
        <f t="shared" si="307"/>
        <v>28-580</v>
      </c>
      <c r="B6558">
        <f t="shared" si="308"/>
        <v>28</v>
      </c>
      <c r="C6558">
        <v>580</v>
      </c>
      <c r="D6558" t="s">
        <v>17167</v>
      </c>
      <c r="E6558" t="s">
        <v>2603</v>
      </c>
      <c r="F6558">
        <v>5091</v>
      </c>
      <c r="G6558" t="s">
        <v>2604</v>
      </c>
      <c r="H6558">
        <v>1714631061</v>
      </c>
      <c r="I6558" t="s">
        <v>131</v>
      </c>
      <c r="J6558" t="s">
        <v>10889</v>
      </c>
      <c r="K6558" t="s">
        <v>138</v>
      </c>
      <c r="L6558" t="s">
        <v>91</v>
      </c>
      <c r="M6558" t="s">
        <v>2605</v>
      </c>
      <c r="P6558" s="31" t="str">
        <f t="shared" si="309"/>
        <v>Jessore Homoeo Hall (Dr. Rk. Ghosh)</v>
      </c>
    </row>
    <row r="6559" spans="1:16" hidden="1">
      <c r="A6559" t="str">
        <f t="shared" si="307"/>
        <v>29-580</v>
      </c>
      <c r="B6559">
        <f t="shared" si="308"/>
        <v>29</v>
      </c>
      <c r="C6559">
        <v>580</v>
      </c>
      <c r="D6559" t="s">
        <v>17167</v>
      </c>
      <c r="E6559" t="s">
        <v>18639</v>
      </c>
      <c r="F6559">
        <v>12172</v>
      </c>
      <c r="G6559" t="s">
        <v>13873</v>
      </c>
      <c r="H6559">
        <v>1714015959</v>
      </c>
      <c r="I6559" t="s">
        <v>253</v>
      </c>
      <c r="J6559" t="s">
        <v>10889</v>
      </c>
      <c r="K6559" t="s">
        <v>1315</v>
      </c>
      <c r="L6559" t="s">
        <v>91</v>
      </c>
      <c r="M6559" t="s">
        <v>19192</v>
      </c>
      <c r="P6559" s="31" t="str">
        <f t="shared" si="309"/>
        <v>Jessore Homoeobhall (Dr Aminul Islam)</v>
      </c>
    </row>
    <row r="6560" spans="1:16" hidden="1">
      <c r="A6560" t="str">
        <f t="shared" si="307"/>
        <v>30-580</v>
      </c>
      <c r="B6560">
        <f t="shared" si="308"/>
        <v>30</v>
      </c>
      <c r="C6560">
        <v>580</v>
      </c>
      <c r="D6560" t="s">
        <v>17167</v>
      </c>
      <c r="E6560" t="s">
        <v>18640</v>
      </c>
      <c r="F6560">
        <v>11391</v>
      </c>
      <c r="G6560" t="s">
        <v>12078</v>
      </c>
      <c r="H6560">
        <v>1922681603</v>
      </c>
      <c r="I6560" t="s">
        <v>131</v>
      </c>
      <c r="J6560" t="s">
        <v>10912</v>
      </c>
      <c r="K6560" t="s">
        <v>1315</v>
      </c>
      <c r="L6560" t="s">
        <v>91</v>
      </c>
      <c r="M6560" t="s">
        <v>12077</v>
      </c>
      <c r="P6560" s="31" t="str">
        <f t="shared" si="309"/>
        <v>Lisa Homoeo Hall (Dr Nasir Uddin)</v>
      </c>
    </row>
    <row r="6561" spans="1:16" hidden="1">
      <c r="A6561" t="str">
        <f t="shared" si="307"/>
        <v>31-580</v>
      </c>
      <c r="B6561">
        <f t="shared" si="308"/>
        <v>31</v>
      </c>
      <c r="C6561">
        <v>580</v>
      </c>
      <c r="D6561" t="s">
        <v>17167</v>
      </c>
      <c r="E6561" t="s">
        <v>2141</v>
      </c>
      <c r="F6561">
        <v>5526</v>
      </c>
      <c r="G6561" t="s">
        <v>1111</v>
      </c>
      <c r="H6561">
        <v>1765999993</v>
      </c>
      <c r="I6561" t="s">
        <v>131</v>
      </c>
      <c r="J6561" t="s">
        <v>3178</v>
      </c>
      <c r="K6561" t="s">
        <v>138</v>
      </c>
      <c r="L6561" t="s">
        <v>3165</v>
      </c>
      <c r="M6561" t="s">
        <v>3174</v>
      </c>
      <c r="P6561" s="31" t="str">
        <f t="shared" si="309"/>
        <v>Maa Homoeo Hall (Dr. Shamim)</v>
      </c>
    </row>
    <row r="6562" spans="1:16" hidden="1">
      <c r="A6562" t="str">
        <f t="shared" si="307"/>
        <v>32-580</v>
      </c>
      <c r="B6562">
        <f t="shared" si="308"/>
        <v>32</v>
      </c>
      <c r="C6562">
        <v>580</v>
      </c>
      <c r="D6562" t="s">
        <v>17167</v>
      </c>
      <c r="E6562" t="s">
        <v>14049</v>
      </c>
      <c r="F6562">
        <v>12278</v>
      </c>
      <c r="G6562" t="s">
        <v>14050</v>
      </c>
      <c r="H6562">
        <v>1996868494</v>
      </c>
      <c r="I6562" t="s">
        <v>131</v>
      </c>
      <c r="J6562" t="s">
        <v>397</v>
      </c>
      <c r="K6562" t="s">
        <v>133</v>
      </c>
      <c r="L6562" t="s">
        <v>91</v>
      </c>
      <c r="M6562" t="s">
        <v>14051</v>
      </c>
      <c r="P6562" s="31" t="str">
        <f t="shared" si="309"/>
        <v>Mahbuba Homoeo Hall (Dr.S K Akas)</v>
      </c>
    </row>
    <row r="6563" spans="1:16" hidden="1">
      <c r="A6563" t="str">
        <f t="shared" si="307"/>
        <v>33-580</v>
      </c>
      <c r="B6563">
        <f t="shared" si="308"/>
        <v>33</v>
      </c>
      <c r="C6563">
        <v>580</v>
      </c>
      <c r="D6563" t="s">
        <v>17167</v>
      </c>
      <c r="E6563" t="s">
        <v>12070</v>
      </c>
      <c r="F6563">
        <v>11388</v>
      </c>
      <c r="G6563" t="s">
        <v>11601</v>
      </c>
      <c r="H6563">
        <v>1721391216</v>
      </c>
      <c r="I6563" t="s">
        <v>131</v>
      </c>
      <c r="J6563" t="s">
        <v>172</v>
      </c>
      <c r="K6563" t="s">
        <v>1315</v>
      </c>
      <c r="L6563" t="s">
        <v>9832</v>
      </c>
      <c r="M6563" t="s">
        <v>12071</v>
      </c>
      <c r="P6563" s="31" t="str">
        <f t="shared" si="309"/>
        <v>Mahim Homoeo Hall (Dr Emdadul Haque )</v>
      </c>
    </row>
    <row r="6564" spans="1:16" hidden="1">
      <c r="A6564" t="str">
        <f t="shared" si="307"/>
        <v>34-580</v>
      </c>
      <c r="B6564">
        <f t="shared" si="308"/>
        <v>34</v>
      </c>
      <c r="C6564">
        <v>580</v>
      </c>
      <c r="D6564" t="s">
        <v>17167</v>
      </c>
      <c r="E6564" t="s">
        <v>13877</v>
      </c>
      <c r="F6564">
        <v>12175</v>
      </c>
      <c r="G6564" t="s">
        <v>13878</v>
      </c>
      <c r="H6564">
        <v>1725537182</v>
      </c>
      <c r="I6564" t="s">
        <v>131</v>
      </c>
      <c r="J6564" t="s">
        <v>9009</v>
      </c>
      <c r="K6564" t="s">
        <v>138</v>
      </c>
      <c r="L6564" t="s">
        <v>3167</v>
      </c>
      <c r="M6564" t="s">
        <v>13872</v>
      </c>
      <c r="P6564" s="31" t="str">
        <f t="shared" si="309"/>
        <v>Mahin Homoeo Hall  (Dr Mofizur Rahman )</v>
      </c>
    </row>
    <row r="6565" spans="1:16" hidden="1">
      <c r="A6565" t="str">
        <f t="shared" si="307"/>
        <v>35-580</v>
      </c>
      <c r="B6565">
        <f t="shared" si="308"/>
        <v>35</v>
      </c>
      <c r="C6565">
        <v>580</v>
      </c>
      <c r="D6565" t="s">
        <v>17167</v>
      </c>
      <c r="E6565" t="s">
        <v>18641</v>
      </c>
      <c r="F6565">
        <v>15773</v>
      </c>
      <c r="G6565" t="s">
        <v>5491</v>
      </c>
      <c r="H6565">
        <v>1768193454</v>
      </c>
      <c r="I6565" t="s">
        <v>131</v>
      </c>
      <c r="J6565" t="s">
        <v>132</v>
      </c>
      <c r="K6565" t="s">
        <v>152</v>
      </c>
      <c r="L6565" t="s">
        <v>18642</v>
      </c>
      <c r="M6565" t="s">
        <v>18643</v>
      </c>
      <c r="P6565" s="31" t="str">
        <f t="shared" si="309"/>
        <v>Majeda Homoeo Hall (Dr.Shahbuddin Islam)</v>
      </c>
    </row>
    <row r="6566" spans="1:16" hidden="1">
      <c r="A6566" t="str">
        <f t="shared" si="307"/>
        <v>36-580</v>
      </c>
      <c r="B6566">
        <f t="shared" si="308"/>
        <v>36</v>
      </c>
      <c r="C6566">
        <v>580</v>
      </c>
      <c r="D6566" t="s">
        <v>17167</v>
      </c>
      <c r="E6566" t="s">
        <v>13240</v>
      </c>
      <c r="F6566">
        <v>11884</v>
      </c>
      <c r="G6566" t="s">
        <v>13241</v>
      </c>
      <c r="H6566">
        <v>1728400950</v>
      </c>
      <c r="I6566" t="s">
        <v>131</v>
      </c>
      <c r="J6566" t="s">
        <v>9009</v>
      </c>
      <c r="K6566" t="s">
        <v>152</v>
      </c>
      <c r="L6566" t="s">
        <v>3167</v>
      </c>
      <c r="M6566" t="s">
        <v>13242</v>
      </c>
      <c r="P6566" s="31" t="str">
        <f t="shared" si="309"/>
        <v>Mehede Homoeo Pharmacy  (Dr Ruhul Amin )</v>
      </c>
    </row>
    <row r="6567" spans="1:16" hidden="1">
      <c r="A6567" t="str">
        <f t="shared" si="307"/>
        <v>37-580</v>
      </c>
      <c r="B6567">
        <f t="shared" si="308"/>
        <v>37</v>
      </c>
      <c r="C6567">
        <v>580</v>
      </c>
      <c r="D6567" t="s">
        <v>17167</v>
      </c>
      <c r="E6567" t="s">
        <v>11700</v>
      </c>
      <c r="F6567">
        <v>11226</v>
      </c>
      <c r="G6567" t="s">
        <v>9506</v>
      </c>
      <c r="H6567">
        <v>1722466423</v>
      </c>
      <c r="I6567" t="s">
        <v>131</v>
      </c>
      <c r="J6567" t="s">
        <v>10889</v>
      </c>
      <c r="K6567" t="s">
        <v>152</v>
      </c>
      <c r="L6567" t="s">
        <v>9832</v>
      </c>
      <c r="M6567" t="s">
        <v>11699</v>
      </c>
      <c r="P6567" s="31" t="str">
        <f t="shared" si="309"/>
        <v>Meherun Homoeo Hall (Dr Golam Sarowar)</v>
      </c>
    </row>
    <row r="6568" spans="1:16" hidden="1">
      <c r="A6568" t="str">
        <f t="shared" si="307"/>
        <v>38-580</v>
      </c>
      <c r="B6568">
        <f t="shared" si="308"/>
        <v>38</v>
      </c>
      <c r="C6568">
        <v>580</v>
      </c>
      <c r="D6568" t="s">
        <v>17167</v>
      </c>
      <c r="E6568" t="s">
        <v>18644</v>
      </c>
      <c r="F6568">
        <v>15783</v>
      </c>
      <c r="G6568" t="s">
        <v>6895</v>
      </c>
      <c r="H6568">
        <v>1702549940</v>
      </c>
      <c r="I6568" t="s">
        <v>131</v>
      </c>
      <c r="J6568" t="s">
        <v>274</v>
      </c>
      <c r="K6568" t="s">
        <v>133</v>
      </c>
      <c r="L6568" t="s">
        <v>2902</v>
      </c>
      <c r="M6568" t="s">
        <v>18630</v>
      </c>
      <c r="P6568" s="31" t="str">
        <f t="shared" si="309"/>
        <v>Mitu Homoeo Hall (Dr.Grish Candra )</v>
      </c>
    </row>
    <row r="6569" spans="1:16" hidden="1">
      <c r="A6569" t="str">
        <f t="shared" si="307"/>
        <v>39-580</v>
      </c>
      <c r="B6569">
        <f t="shared" si="308"/>
        <v>39</v>
      </c>
      <c r="C6569">
        <v>580</v>
      </c>
      <c r="D6569" t="s">
        <v>17167</v>
      </c>
      <c r="E6569" t="s">
        <v>13864</v>
      </c>
      <c r="F6569">
        <v>12161</v>
      </c>
      <c r="G6569" t="s">
        <v>13865</v>
      </c>
      <c r="H6569">
        <v>1710614141</v>
      </c>
      <c r="I6569" t="s">
        <v>131</v>
      </c>
      <c r="J6569" t="s">
        <v>397</v>
      </c>
      <c r="K6569" t="s">
        <v>133</v>
      </c>
      <c r="L6569" t="s">
        <v>3165</v>
      </c>
      <c r="M6569" t="s">
        <v>13866</v>
      </c>
      <c r="P6569" s="31" t="str">
        <f t="shared" si="309"/>
        <v>Modhusudan Farmacy (Dr.Modhusudan Sarker)</v>
      </c>
    </row>
    <row r="6570" spans="1:16" hidden="1">
      <c r="A6570" t="str">
        <f t="shared" si="307"/>
        <v>40-580</v>
      </c>
      <c r="B6570">
        <f t="shared" si="308"/>
        <v>40</v>
      </c>
      <c r="C6570">
        <v>580</v>
      </c>
      <c r="D6570" t="s">
        <v>17167</v>
      </c>
      <c r="E6570" t="s">
        <v>3196</v>
      </c>
      <c r="F6570">
        <v>5550</v>
      </c>
      <c r="G6570" t="s">
        <v>3197</v>
      </c>
      <c r="H6570">
        <v>1726650342</v>
      </c>
      <c r="I6570" t="s">
        <v>131</v>
      </c>
      <c r="J6570" t="s">
        <v>397</v>
      </c>
      <c r="K6570" t="s">
        <v>152</v>
      </c>
      <c r="L6570" t="s">
        <v>3181</v>
      </c>
      <c r="M6570" t="s">
        <v>3198</v>
      </c>
      <c r="P6570" s="31" t="str">
        <f t="shared" si="309"/>
        <v>Molla Homio Hall (Dr. Asad)</v>
      </c>
    </row>
    <row r="6571" spans="1:16" hidden="1">
      <c r="A6571" t="str">
        <f t="shared" si="307"/>
        <v>41-580</v>
      </c>
      <c r="B6571">
        <f t="shared" si="308"/>
        <v>41</v>
      </c>
      <c r="C6571">
        <v>580</v>
      </c>
      <c r="D6571" t="s">
        <v>17167</v>
      </c>
      <c r="E6571" t="s">
        <v>18120</v>
      </c>
      <c r="F6571">
        <v>15679</v>
      </c>
      <c r="G6571" t="s">
        <v>18121</v>
      </c>
      <c r="H6571">
        <v>1711380355</v>
      </c>
      <c r="I6571" t="s">
        <v>131</v>
      </c>
      <c r="J6571" t="s">
        <v>172</v>
      </c>
      <c r="K6571" t="s">
        <v>138</v>
      </c>
      <c r="L6571" t="s">
        <v>18122</v>
      </c>
      <c r="M6571" t="s">
        <v>18123</v>
      </c>
      <c r="P6571" s="31" t="str">
        <f t="shared" si="309"/>
        <v>Mordarn Homoeo Pharmacy (Md Shorif Uddin Litu)</v>
      </c>
    </row>
    <row r="6572" spans="1:16" hidden="1">
      <c r="A6572" t="str">
        <f t="shared" si="307"/>
        <v>42-580</v>
      </c>
      <c r="B6572">
        <f t="shared" si="308"/>
        <v>42</v>
      </c>
      <c r="C6572">
        <v>580</v>
      </c>
      <c r="D6572" t="s">
        <v>17167</v>
      </c>
      <c r="E6572" t="s">
        <v>11284</v>
      </c>
      <c r="F6572">
        <v>11269</v>
      </c>
      <c r="G6572" t="s">
        <v>17670</v>
      </c>
      <c r="H6572">
        <v>1709901362</v>
      </c>
      <c r="I6572">
        <v>0</v>
      </c>
      <c r="J6572">
        <v>0</v>
      </c>
      <c r="K6572" t="s">
        <v>138</v>
      </c>
      <c r="L6572" t="s">
        <v>91</v>
      </c>
      <c r="M6572" t="s">
        <v>91</v>
      </c>
      <c r="P6572" s="31" t="str">
        <f t="shared" si="309"/>
        <v>Mpo-Linkon Hossain-Jessore (Self Stock)</v>
      </c>
    </row>
    <row r="6573" spans="1:16" hidden="1">
      <c r="A6573" t="str">
        <f t="shared" si="307"/>
        <v>43-580</v>
      </c>
      <c r="B6573">
        <f t="shared" si="308"/>
        <v>43</v>
      </c>
      <c r="C6573">
        <v>580</v>
      </c>
      <c r="D6573" t="s">
        <v>17167</v>
      </c>
      <c r="E6573" t="s">
        <v>14637</v>
      </c>
      <c r="F6573">
        <v>12570</v>
      </c>
      <c r="G6573" t="s">
        <v>14638</v>
      </c>
      <c r="H6573">
        <v>1918806524</v>
      </c>
      <c r="I6573" t="s">
        <v>131</v>
      </c>
      <c r="J6573" t="s">
        <v>172</v>
      </c>
      <c r="K6573" t="s">
        <v>1315</v>
      </c>
      <c r="L6573" t="s">
        <v>3167</v>
      </c>
      <c r="M6573" t="s">
        <v>14639</v>
      </c>
      <c r="P6573" s="31" t="str">
        <f t="shared" si="309"/>
        <v>Mugdo Homoeo Hall (Dr Emdadul Haqe)</v>
      </c>
    </row>
    <row r="6574" spans="1:16" hidden="1">
      <c r="A6574" t="str">
        <f t="shared" si="307"/>
        <v>44-580</v>
      </c>
      <c r="B6574">
        <f t="shared" si="308"/>
        <v>44</v>
      </c>
      <c r="C6574">
        <v>580</v>
      </c>
      <c r="D6574" t="s">
        <v>17167</v>
      </c>
      <c r="E6574" t="s">
        <v>13251</v>
      </c>
      <c r="F6574">
        <v>12173</v>
      </c>
      <c r="G6574" t="s">
        <v>13875</v>
      </c>
      <c r="H6574">
        <v>1712640398</v>
      </c>
      <c r="I6574" t="s">
        <v>131</v>
      </c>
      <c r="J6574" t="s">
        <v>10892</v>
      </c>
      <c r="K6574" t="s">
        <v>133</v>
      </c>
      <c r="L6574" t="s">
        <v>3167</v>
      </c>
      <c r="M6574" t="s">
        <v>13876</v>
      </c>
      <c r="P6574" s="31" t="str">
        <f t="shared" si="309"/>
        <v>Nasu Homoeo Hall (Dr Rabiul Islam )</v>
      </c>
    </row>
    <row r="6575" spans="1:16" hidden="1">
      <c r="A6575" t="str">
        <f t="shared" si="307"/>
        <v>45-580</v>
      </c>
      <c r="B6575">
        <f t="shared" si="308"/>
        <v>45</v>
      </c>
      <c r="C6575">
        <v>580</v>
      </c>
      <c r="D6575" t="s">
        <v>17167</v>
      </c>
      <c r="E6575" t="s">
        <v>11706</v>
      </c>
      <c r="F6575">
        <v>11232</v>
      </c>
      <c r="G6575" t="s">
        <v>11707</v>
      </c>
      <c r="H6575">
        <v>1715144249</v>
      </c>
      <c r="I6575" t="s">
        <v>131</v>
      </c>
      <c r="J6575" t="s">
        <v>10892</v>
      </c>
      <c r="K6575" t="s">
        <v>138</v>
      </c>
      <c r="L6575" t="s">
        <v>11704</v>
      </c>
      <c r="M6575" t="s">
        <v>11705</v>
      </c>
      <c r="P6575" s="31" t="str">
        <f t="shared" si="309"/>
        <v>New Homoeo Pharmacy  (Dr Salim Khan)</v>
      </c>
    </row>
    <row r="6576" spans="1:16" hidden="1">
      <c r="A6576" t="str">
        <f t="shared" si="307"/>
        <v>46-580</v>
      </c>
      <c r="B6576">
        <f t="shared" si="308"/>
        <v>46</v>
      </c>
      <c r="C6576">
        <v>580</v>
      </c>
      <c r="D6576" t="s">
        <v>17167</v>
      </c>
      <c r="E6576" t="s">
        <v>3226</v>
      </c>
      <c r="F6576">
        <v>5591</v>
      </c>
      <c r="G6576" t="s">
        <v>3169</v>
      </c>
      <c r="H6576">
        <v>1716237536</v>
      </c>
      <c r="I6576" t="s">
        <v>381</v>
      </c>
      <c r="J6576" t="s">
        <v>306</v>
      </c>
      <c r="K6576" t="s">
        <v>152</v>
      </c>
      <c r="L6576" t="s">
        <v>91</v>
      </c>
      <c r="M6576" t="s">
        <v>3165</v>
      </c>
      <c r="P6576" s="31" t="str">
        <f t="shared" si="309"/>
        <v>New Ideal Pharmacy (Dr. Kajol Ghatok)</v>
      </c>
    </row>
    <row r="6577" spans="1:16" hidden="1">
      <c r="A6577" t="str">
        <f t="shared" si="307"/>
        <v>47-580</v>
      </c>
      <c r="B6577">
        <f t="shared" si="308"/>
        <v>47</v>
      </c>
      <c r="C6577">
        <v>580</v>
      </c>
      <c r="D6577" t="s">
        <v>17167</v>
      </c>
      <c r="E6577" t="s">
        <v>18645</v>
      </c>
      <c r="F6577">
        <v>15779</v>
      </c>
      <c r="G6577" t="s">
        <v>432</v>
      </c>
      <c r="H6577">
        <v>1960029252</v>
      </c>
      <c r="I6577" t="s">
        <v>131</v>
      </c>
      <c r="J6577" t="s">
        <v>18646</v>
      </c>
      <c r="K6577" t="s">
        <v>152</v>
      </c>
      <c r="L6577" t="s">
        <v>2902</v>
      </c>
      <c r="M6577" t="s">
        <v>18647</v>
      </c>
      <c r="P6577" s="31" t="str">
        <f t="shared" si="309"/>
        <v>Nur Homoeo Hall (Dr.Muftiur All Nur)</v>
      </c>
    </row>
    <row r="6578" spans="1:16" hidden="1">
      <c r="A6578" t="str">
        <f t="shared" si="307"/>
        <v>48-580</v>
      </c>
      <c r="B6578">
        <f t="shared" si="308"/>
        <v>48</v>
      </c>
      <c r="C6578">
        <v>580</v>
      </c>
      <c r="D6578" t="s">
        <v>17167</v>
      </c>
      <c r="E6578" t="s">
        <v>13868</v>
      </c>
      <c r="F6578">
        <v>12163</v>
      </c>
      <c r="G6578" t="s">
        <v>7476</v>
      </c>
      <c r="H6578">
        <v>1718798504</v>
      </c>
      <c r="I6578" t="s">
        <v>131</v>
      </c>
      <c r="J6578" t="s">
        <v>397</v>
      </c>
      <c r="K6578" t="s">
        <v>152</v>
      </c>
      <c r="L6578" t="s">
        <v>3165</v>
      </c>
      <c r="M6578" t="s">
        <v>13867</v>
      </c>
      <c r="P6578" s="31" t="str">
        <f t="shared" si="309"/>
        <v>Nur Jahan Homoeo Hall (Dr.Mojnu)</v>
      </c>
    </row>
    <row r="6579" spans="1:16" hidden="1">
      <c r="A6579" t="str">
        <f t="shared" si="307"/>
        <v>49-580</v>
      </c>
      <c r="B6579">
        <f t="shared" si="308"/>
        <v>49</v>
      </c>
      <c r="C6579">
        <v>580</v>
      </c>
      <c r="D6579" t="s">
        <v>17167</v>
      </c>
      <c r="E6579" t="s">
        <v>14044</v>
      </c>
      <c r="F6579">
        <v>12271</v>
      </c>
      <c r="G6579" t="s">
        <v>9987</v>
      </c>
      <c r="H6579">
        <v>1729341211</v>
      </c>
      <c r="I6579" t="s">
        <v>131</v>
      </c>
      <c r="J6579" t="s">
        <v>230</v>
      </c>
      <c r="K6579" t="s">
        <v>133</v>
      </c>
      <c r="L6579" t="s">
        <v>91</v>
      </c>
      <c r="M6579" t="s">
        <v>10041</v>
      </c>
      <c r="P6579" s="31" t="str">
        <f t="shared" si="309"/>
        <v>Nusrat Homoeo Hall (Dr.Abdul Bari)</v>
      </c>
    </row>
    <row r="6580" spans="1:16" hidden="1">
      <c r="A6580" t="str">
        <f t="shared" si="307"/>
        <v>50-580</v>
      </c>
      <c r="B6580">
        <f t="shared" si="308"/>
        <v>50</v>
      </c>
      <c r="C6580">
        <v>580</v>
      </c>
      <c r="D6580" t="s">
        <v>17167</v>
      </c>
      <c r="E6580" t="s">
        <v>3172</v>
      </c>
      <c r="F6580">
        <v>5520</v>
      </c>
      <c r="G6580" t="s">
        <v>3173</v>
      </c>
      <c r="H6580">
        <v>1712311579</v>
      </c>
      <c r="I6580" t="s">
        <v>3170</v>
      </c>
      <c r="J6580" t="s">
        <v>132</v>
      </c>
      <c r="K6580" t="s">
        <v>133</v>
      </c>
      <c r="L6580" t="s">
        <v>3165</v>
      </c>
      <c r="M6580" t="s">
        <v>3174</v>
      </c>
      <c r="P6580" s="31" t="str">
        <f t="shared" si="309"/>
        <v>Nuzum Homoeo Pharmacy (Dr.Saiduzzam)</v>
      </c>
    </row>
    <row r="6581" spans="1:16" hidden="1">
      <c r="A6581" t="str">
        <f t="shared" si="307"/>
        <v>51-580</v>
      </c>
      <c r="B6581">
        <f t="shared" si="308"/>
        <v>51</v>
      </c>
      <c r="C6581">
        <v>580</v>
      </c>
      <c r="D6581" t="s">
        <v>17167</v>
      </c>
      <c r="E6581" t="s">
        <v>12072</v>
      </c>
      <c r="F6581">
        <v>11389</v>
      </c>
      <c r="G6581" t="s">
        <v>12073</v>
      </c>
      <c r="H6581">
        <v>1912114944</v>
      </c>
      <c r="I6581" t="s">
        <v>131</v>
      </c>
      <c r="J6581" t="s">
        <v>172</v>
      </c>
      <c r="K6581" t="s">
        <v>1315</v>
      </c>
      <c r="L6581" t="s">
        <v>9832</v>
      </c>
      <c r="M6581" t="s">
        <v>12074</v>
      </c>
      <c r="P6581" s="31" t="str">
        <f t="shared" si="309"/>
        <v>P.S.T Homoeo Clicnic (Dr Nazim Uddin)</v>
      </c>
    </row>
    <row r="6582" spans="1:16" hidden="1">
      <c r="A6582" t="str">
        <f t="shared" si="307"/>
        <v>52-580</v>
      </c>
      <c r="B6582">
        <f t="shared" si="308"/>
        <v>52</v>
      </c>
      <c r="C6582">
        <v>580</v>
      </c>
      <c r="D6582" t="s">
        <v>17167</v>
      </c>
      <c r="E6582" t="s">
        <v>13595</v>
      </c>
      <c r="F6582">
        <v>12037</v>
      </c>
      <c r="G6582" t="s">
        <v>13596</v>
      </c>
      <c r="H6582">
        <v>1716779651</v>
      </c>
      <c r="I6582" t="s">
        <v>131</v>
      </c>
      <c r="J6582" t="s">
        <v>274</v>
      </c>
      <c r="L6582" t="s">
        <v>3165</v>
      </c>
      <c r="M6582" t="s">
        <v>13594</v>
      </c>
      <c r="P6582" s="31" t="str">
        <f t="shared" si="309"/>
        <v>Pal Homoeo Farmecy (Dr.P K Ray)</v>
      </c>
    </row>
    <row r="6583" spans="1:16" hidden="1">
      <c r="A6583" t="str">
        <f t="shared" si="307"/>
        <v>53-580</v>
      </c>
      <c r="B6583">
        <f t="shared" si="308"/>
        <v>53</v>
      </c>
      <c r="C6583">
        <v>580</v>
      </c>
      <c r="D6583" t="s">
        <v>17167</v>
      </c>
      <c r="E6583" t="s">
        <v>2629</v>
      </c>
      <c r="F6583">
        <v>5119</v>
      </c>
      <c r="G6583" t="s">
        <v>2630</v>
      </c>
      <c r="H6583">
        <v>1712140789</v>
      </c>
      <c r="I6583" t="s">
        <v>131</v>
      </c>
      <c r="J6583" t="s">
        <v>397</v>
      </c>
      <c r="K6583" t="s">
        <v>133</v>
      </c>
      <c r="L6583" t="s">
        <v>91</v>
      </c>
      <c r="M6583" t="s">
        <v>2628</v>
      </c>
      <c r="P6583" s="31" t="str">
        <f t="shared" si="309"/>
        <v>Purnima Harbal (Dr. Johirul)</v>
      </c>
    </row>
    <row r="6584" spans="1:16" hidden="1">
      <c r="A6584" t="str">
        <f t="shared" si="307"/>
        <v>54-580</v>
      </c>
      <c r="B6584">
        <f t="shared" si="308"/>
        <v>54</v>
      </c>
      <c r="C6584">
        <v>580</v>
      </c>
      <c r="D6584" t="s">
        <v>17167</v>
      </c>
      <c r="E6584" t="s">
        <v>2626</v>
      </c>
      <c r="F6584">
        <v>15780</v>
      </c>
      <c r="G6584" t="s">
        <v>18648</v>
      </c>
      <c r="H6584">
        <v>1915951935</v>
      </c>
      <c r="I6584" t="s">
        <v>131</v>
      </c>
      <c r="J6584" t="s">
        <v>274</v>
      </c>
      <c r="K6584" t="s">
        <v>152</v>
      </c>
      <c r="L6584" t="s">
        <v>2902</v>
      </c>
      <c r="M6584" t="s">
        <v>18649</v>
      </c>
      <c r="P6584" s="31" t="str">
        <f t="shared" si="309"/>
        <v>Rabiul Homoeo Hall (Dr.Rabiul Islam)</v>
      </c>
    </row>
    <row r="6585" spans="1:16" hidden="1">
      <c r="A6585" t="str">
        <f t="shared" si="307"/>
        <v>55-580</v>
      </c>
      <c r="B6585">
        <f t="shared" si="308"/>
        <v>55</v>
      </c>
      <c r="C6585">
        <v>580</v>
      </c>
      <c r="D6585" t="s">
        <v>17167</v>
      </c>
      <c r="E6585" t="s">
        <v>11711</v>
      </c>
      <c r="F6585">
        <v>11236</v>
      </c>
      <c r="G6585" t="s">
        <v>511</v>
      </c>
      <c r="H6585">
        <v>1716881042</v>
      </c>
      <c r="I6585" t="s">
        <v>131</v>
      </c>
      <c r="J6585" t="s">
        <v>172</v>
      </c>
      <c r="K6585" t="s">
        <v>138</v>
      </c>
      <c r="L6585" t="s">
        <v>9832</v>
      </c>
      <c r="M6585" t="s">
        <v>11701</v>
      </c>
      <c r="P6585" s="31" t="str">
        <f t="shared" si="309"/>
        <v>Rahman Homoeo Hall (Dr Obidur Rahman )</v>
      </c>
    </row>
    <row r="6586" spans="1:16" hidden="1">
      <c r="A6586" t="str">
        <f t="shared" si="307"/>
        <v>56-580</v>
      </c>
      <c r="B6586">
        <f t="shared" si="308"/>
        <v>56</v>
      </c>
      <c r="C6586">
        <v>580</v>
      </c>
      <c r="D6586" t="s">
        <v>17167</v>
      </c>
      <c r="E6586" t="s">
        <v>13592</v>
      </c>
      <c r="F6586">
        <v>12036</v>
      </c>
      <c r="G6586" t="s">
        <v>13593</v>
      </c>
      <c r="H6586">
        <v>1965564882</v>
      </c>
      <c r="I6586" t="s">
        <v>131</v>
      </c>
      <c r="J6586" t="s">
        <v>274</v>
      </c>
      <c r="L6586" t="s">
        <v>3165</v>
      </c>
      <c r="M6586" t="s">
        <v>13594</v>
      </c>
      <c r="P6586" s="31" t="str">
        <f t="shared" si="309"/>
        <v>Rahoman Clinic (Dr.Sekh Samsur Rahman)</v>
      </c>
    </row>
    <row r="6587" spans="1:16" hidden="1">
      <c r="A6587" t="str">
        <f t="shared" si="307"/>
        <v>57-580</v>
      </c>
      <c r="B6587">
        <f t="shared" si="308"/>
        <v>57</v>
      </c>
      <c r="C6587">
        <v>580</v>
      </c>
      <c r="D6587" t="s">
        <v>17167</v>
      </c>
      <c r="E6587" t="s">
        <v>18650</v>
      </c>
      <c r="F6587">
        <v>15774</v>
      </c>
      <c r="G6587" t="s">
        <v>18651</v>
      </c>
      <c r="H6587">
        <v>1976643037</v>
      </c>
      <c r="I6587" t="s">
        <v>131</v>
      </c>
      <c r="J6587" t="s">
        <v>230</v>
      </c>
      <c r="K6587" t="s">
        <v>152</v>
      </c>
      <c r="L6587" t="s">
        <v>18642</v>
      </c>
      <c r="M6587" t="s">
        <v>18652</v>
      </c>
      <c r="P6587" s="31" t="str">
        <f t="shared" si="309"/>
        <v>Rahoman Homoeo Hall (Dr.Golam Rahoman)</v>
      </c>
    </row>
    <row r="6588" spans="1:16" hidden="1">
      <c r="A6588" t="str">
        <f t="shared" si="307"/>
        <v>58-580</v>
      </c>
      <c r="B6588">
        <f t="shared" si="308"/>
        <v>58</v>
      </c>
      <c r="C6588">
        <v>580</v>
      </c>
      <c r="D6588" t="s">
        <v>17167</v>
      </c>
      <c r="E6588" t="s">
        <v>14640</v>
      </c>
      <c r="F6588">
        <v>12573</v>
      </c>
      <c r="G6588" t="s">
        <v>6088</v>
      </c>
      <c r="H6588">
        <v>1711456604</v>
      </c>
      <c r="I6588" t="s">
        <v>131</v>
      </c>
      <c r="J6588" t="s">
        <v>230</v>
      </c>
      <c r="K6588" t="s">
        <v>138</v>
      </c>
      <c r="L6588" t="s">
        <v>3199</v>
      </c>
      <c r="M6588" t="s">
        <v>14641</v>
      </c>
      <c r="P6588" s="31" t="str">
        <f t="shared" si="309"/>
        <v>Ramjan Homoeo Hall (Dr Ramjan)</v>
      </c>
    </row>
    <row r="6589" spans="1:16" hidden="1">
      <c r="A6589" t="str">
        <f t="shared" si="307"/>
        <v>59-580</v>
      </c>
      <c r="B6589">
        <f t="shared" si="308"/>
        <v>59</v>
      </c>
      <c r="C6589">
        <v>580</v>
      </c>
      <c r="D6589" t="s">
        <v>17167</v>
      </c>
      <c r="E6589" t="s">
        <v>18653</v>
      </c>
      <c r="F6589">
        <v>15775</v>
      </c>
      <c r="G6589" t="s">
        <v>8044</v>
      </c>
      <c r="H6589">
        <v>1719457783</v>
      </c>
      <c r="I6589" t="s">
        <v>131</v>
      </c>
      <c r="J6589" t="s">
        <v>230</v>
      </c>
      <c r="K6589" t="s">
        <v>133</v>
      </c>
      <c r="L6589" t="s">
        <v>91</v>
      </c>
      <c r="M6589" t="s">
        <v>18654</v>
      </c>
      <c r="P6589" s="31" t="str">
        <f t="shared" si="309"/>
        <v>Rasel Homoeo Hall (Dr.Abdur Shamad)</v>
      </c>
    </row>
    <row r="6590" spans="1:16" hidden="1">
      <c r="A6590" t="str">
        <f t="shared" si="307"/>
        <v>60-580</v>
      </c>
      <c r="B6590">
        <f t="shared" si="308"/>
        <v>60</v>
      </c>
      <c r="C6590">
        <v>580</v>
      </c>
      <c r="D6590" t="s">
        <v>17167</v>
      </c>
      <c r="E6590" t="s">
        <v>18655</v>
      </c>
      <c r="F6590">
        <v>15784</v>
      </c>
      <c r="G6590" t="s">
        <v>18656</v>
      </c>
      <c r="H6590">
        <v>1586263523</v>
      </c>
      <c r="I6590" t="s">
        <v>131</v>
      </c>
      <c r="J6590" t="s">
        <v>274</v>
      </c>
      <c r="K6590" t="s">
        <v>138</v>
      </c>
      <c r="L6590" t="s">
        <v>2902</v>
      </c>
      <c r="M6590" t="s">
        <v>18657</v>
      </c>
      <c r="P6590" s="31" t="str">
        <f t="shared" si="309"/>
        <v>Rashida Real Homoeo  (Dr.Tarikul Islam)</v>
      </c>
    </row>
    <row r="6591" spans="1:16" hidden="1">
      <c r="A6591" t="str">
        <f t="shared" si="307"/>
        <v>61-580</v>
      </c>
      <c r="B6591">
        <f t="shared" si="308"/>
        <v>61</v>
      </c>
      <c r="C6591">
        <v>580</v>
      </c>
      <c r="D6591" t="s">
        <v>17167</v>
      </c>
      <c r="E6591" t="s">
        <v>18658</v>
      </c>
      <c r="F6591">
        <v>15778</v>
      </c>
      <c r="G6591" t="s">
        <v>364</v>
      </c>
      <c r="H6591">
        <v>1772331030</v>
      </c>
      <c r="I6591" t="s">
        <v>131</v>
      </c>
      <c r="J6591" t="s">
        <v>274</v>
      </c>
      <c r="K6591" t="s">
        <v>138</v>
      </c>
      <c r="L6591" t="s">
        <v>2902</v>
      </c>
      <c r="M6591" t="s">
        <v>18649</v>
      </c>
      <c r="P6591" s="31" t="str">
        <f t="shared" si="309"/>
        <v>Raton Homoeo Hall (Dr.Raton)</v>
      </c>
    </row>
    <row r="6592" spans="1:16" hidden="1">
      <c r="A6592" t="str">
        <f t="shared" si="307"/>
        <v>62-580</v>
      </c>
      <c r="B6592">
        <f t="shared" si="308"/>
        <v>62</v>
      </c>
      <c r="C6592">
        <v>580</v>
      </c>
      <c r="D6592" t="s">
        <v>17167</v>
      </c>
      <c r="E6592" t="s">
        <v>13243</v>
      </c>
      <c r="F6592">
        <v>11885</v>
      </c>
      <c r="G6592" t="s">
        <v>13244</v>
      </c>
      <c r="H6592">
        <v>1921110309</v>
      </c>
      <c r="I6592" t="s">
        <v>131</v>
      </c>
      <c r="J6592" t="s">
        <v>9009</v>
      </c>
      <c r="K6592" t="s">
        <v>152</v>
      </c>
      <c r="L6592" t="s">
        <v>3167</v>
      </c>
      <c r="M6592" t="s">
        <v>13242</v>
      </c>
      <c r="P6592" s="31" t="str">
        <f t="shared" si="309"/>
        <v>Rezaul Homoeo Clinic  (Dr Abu Sayed )</v>
      </c>
    </row>
    <row r="6593" spans="1:16" hidden="1">
      <c r="A6593" t="str">
        <f t="shared" si="307"/>
        <v>63-580</v>
      </c>
      <c r="B6593">
        <f t="shared" si="308"/>
        <v>63</v>
      </c>
      <c r="C6593">
        <v>580</v>
      </c>
      <c r="D6593" t="s">
        <v>17167</v>
      </c>
      <c r="E6593" t="s">
        <v>2633</v>
      </c>
      <c r="F6593">
        <v>5122</v>
      </c>
      <c r="G6593" t="s">
        <v>2634</v>
      </c>
      <c r="H6593">
        <v>1760797055</v>
      </c>
      <c r="I6593" t="s">
        <v>131</v>
      </c>
      <c r="J6593" t="s">
        <v>397</v>
      </c>
      <c r="K6593" t="s">
        <v>138</v>
      </c>
      <c r="L6593" t="s">
        <v>91</v>
      </c>
      <c r="M6593" t="s">
        <v>1359</v>
      </c>
      <c r="P6593" s="31" t="str">
        <f t="shared" si="309"/>
        <v>Riju Homoeo Hall (Dr. Sayed)</v>
      </c>
    </row>
    <row r="6594" spans="1:16" hidden="1">
      <c r="A6594" t="str">
        <f t="shared" ref="A6594:A6657" si="310">B6594&amp;"-"&amp;C6594</f>
        <v>64-580</v>
      </c>
      <c r="B6594">
        <f t="shared" ref="B6594:B6657" si="311">IF(C6594=C6593,B6593+1,1)</f>
        <v>64</v>
      </c>
      <c r="C6594">
        <v>580</v>
      </c>
      <c r="D6594" t="s">
        <v>17167</v>
      </c>
      <c r="E6594" t="s">
        <v>3108</v>
      </c>
      <c r="F6594">
        <v>5528</v>
      </c>
      <c r="G6594" t="s">
        <v>3179</v>
      </c>
      <c r="H6594">
        <v>1942435384</v>
      </c>
      <c r="I6594" t="s">
        <v>3170</v>
      </c>
      <c r="J6594" t="s">
        <v>132</v>
      </c>
      <c r="K6594" t="s">
        <v>138</v>
      </c>
      <c r="L6594" t="s">
        <v>3165</v>
      </c>
      <c r="M6594" t="s">
        <v>3174</v>
      </c>
      <c r="P6594" s="31" t="str">
        <f t="shared" ref="P6594:P6657" si="312">PROPER(G6594&amp;" ("&amp;E6594&amp;")")</f>
        <v>S. B. L. Homoeo Hall (Dr. Mahabub)</v>
      </c>
    </row>
    <row r="6595" spans="1:16" hidden="1">
      <c r="A6595" t="str">
        <f t="shared" si="310"/>
        <v>65-580</v>
      </c>
      <c r="B6595">
        <f t="shared" si="311"/>
        <v>65</v>
      </c>
      <c r="C6595">
        <v>580</v>
      </c>
      <c r="D6595" t="s">
        <v>17167</v>
      </c>
      <c r="E6595" t="s">
        <v>13858</v>
      </c>
      <c r="F6595">
        <v>12155</v>
      </c>
      <c r="G6595" t="s">
        <v>13859</v>
      </c>
      <c r="H6595">
        <v>1731966692</v>
      </c>
      <c r="I6595" t="s">
        <v>131</v>
      </c>
      <c r="J6595" t="s">
        <v>172</v>
      </c>
      <c r="K6595" t="s">
        <v>133</v>
      </c>
      <c r="L6595" t="s">
        <v>9832</v>
      </c>
      <c r="M6595" t="s">
        <v>13860</v>
      </c>
      <c r="P6595" s="31" t="str">
        <f t="shared" si="312"/>
        <v>Sabittri Homoeo Hall (Dr.S N Pall (Satto))</v>
      </c>
    </row>
    <row r="6596" spans="1:16" hidden="1">
      <c r="A6596" t="str">
        <f t="shared" si="310"/>
        <v>66-580</v>
      </c>
      <c r="B6596">
        <f t="shared" si="311"/>
        <v>66</v>
      </c>
      <c r="C6596">
        <v>580</v>
      </c>
      <c r="D6596" t="s">
        <v>17167</v>
      </c>
      <c r="E6596" t="s">
        <v>13421</v>
      </c>
      <c r="F6596">
        <v>11965</v>
      </c>
      <c r="G6596" t="s">
        <v>1294</v>
      </c>
      <c r="H6596">
        <v>1725917493</v>
      </c>
      <c r="I6596" t="s">
        <v>131</v>
      </c>
      <c r="J6596" t="s">
        <v>132</v>
      </c>
      <c r="K6596" t="s">
        <v>133</v>
      </c>
      <c r="L6596" t="s">
        <v>3167</v>
      </c>
      <c r="M6596" t="s">
        <v>13242</v>
      </c>
      <c r="P6596" s="31" t="str">
        <f t="shared" si="312"/>
        <v>Sadesh Homoeo Hall (Dr Samol)</v>
      </c>
    </row>
    <row r="6597" spans="1:16" hidden="1">
      <c r="A6597" t="str">
        <f t="shared" si="310"/>
        <v>67-580</v>
      </c>
      <c r="B6597">
        <f t="shared" si="311"/>
        <v>67</v>
      </c>
      <c r="C6597">
        <v>580</v>
      </c>
      <c r="D6597" t="s">
        <v>17167</v>
      </c>
      <c r="E6597" t="s">
        <v>13869</v>
      </c>
      <c r="F6597">
        <v>12165</v>
      </c>
      <c r="G6597" t="s">
        <v>2848</v>
      </c>
      <c r="H6597">
        <v>1917178346</v>
      </c>
      <c r="I6597" t="s">
        <v>131</v>
      </c>
      <c r="J6597" t="s">
        <v>274</v>
      </c>
      <c r="K6597" t="s">
        <v>133</v>
      </c>
      <c r="L6597" t="s">
        <v>12079</v>
      </c>
      <c r="M6597" t="s">
        <v>13870</v>
      </c>
      <c r="P6597" s="31" t="str">
        <f t="shared" si="312"/>
        <v>Sahin Homoeo Hall (Dr.Gazi Raficul Islam)</v>
      </c>
    </row>
    <row r="6598" spans="1:16" hidden="1">
      <c r="A6598" t="str">
        <f t="shared" si="310"/>
        <v>68-580</v>
      </c>
      <c r="B6598">
        <f t="shared" si="311"/>
        <v>68</v>
      </c>
      <c r="C6598">
        <v>580</v>
      </c>
      <c r="D6598" t="s">
        <v>17167</v>
      </c>
      <c r="E6598" t="s">
        <v>13589</v>
      </c>
      <c r="F6598">
        <v>12034</v>
      </c>
      <c r="G6598" t="s">
        <v>13590</v>
      </c>
      <c r="H6598">
        <v>1798273916</v>
      </c>
      <c r="I6598" t="s">
        <v>131</v>
      </c>
      <c r="J6598" t="s">
        <v>274</v>
      </c>
      <c r="K6598" t="s">
        <v>152</v>
      </c>
      <c r="L6598" t="s">
        <v>3165</v>
      </c>
      <c r="M6598" t="s">
        <v>13591</v>
      </c>
      <c r="P6598" s="31" t="str">
        <f t="shared" si="312"/>
        <v>Sarder Homoeo (Dr.H M Goffar)</v>
      </c>
    </row>
    <row r="6599" spans="1:16" hidden="1">
      <c r="A6599" t="str">
        <f t="shared" si="310"/>
        <v>69-580</v>
      </c>
      <c r="B6599">
        <f t="shared" si="311"/>
        <v>69</v>
      </c>
      <c r="C6599">
        <v>580</v>
      </c>
      <c r="D6599" t="s">
        <v>17167</v>
      </c>
      <c r="E6599" t="s">
        <v>13249</v>
      </c>
      <c r="F6599">
        <v>11890</v>
      </c>
      <c r="G6599" t="s">
        <v>328</v>
      </c>
      <c r="H6599">
        <v>1923070317</v>
      </c>
      <c r="I6599" t="s">
        <v>131</v>
      </c>
      <c r="J6599" t="s">
        <v>230</v>
      </c>
      <c r="K6599" t="s">
        <v>133</v>
      </c>
      <c r="L6599" t="s">
        <v>3167</v>
      </c>
      <c r="M6599" t="s">
        <v>13250</v>
      </c>
      <c r="P6599" s="31" t="str">
        <f t="shared" si="312"/>
        <v>Sarkar Homoeo Hall (Dr Gobindo Sarkar)</v>
      </c>
    </row>
    <row r="6600" spans="1:16" hidden="1">
      <c r="A6600" t="str">
        <f t="shared" si="310"/>
        <v>70-580</v>
      </c>
      <c r="B6600">
        <f t="shared" si="311"/>
        <v>70</v>
      </c>
      <c r="C6600">
        <v>580</v>
      </c>
      <c r="D6600" t="s">
        <v>17167</v>
      </c>
      <c r="E6600" t="s">
        <v>3163</v>
      </c>
      <c r="F6600">
        <v>5513</v>
      </c>
      <c r="G6600" t="s">
        <v>3164</v>
      </c>
      <c r="H6600">
        <v>1917719655</v>
      </c>
      <c r="I6600" t="s">
        <v>131</v>
      </c>
      <c r="J6600" t="s">
        <v>132</v>
      </c>
      <c r="K6600" t="s">
        <v>152</v>
      </c>
      <c r="L6600" t="s">
        <v>3165</v>
      </c>
      <c r="M6600" t="s">
        <v>3166</v>
      </c>
      <c r="P6600" s="31" t="str">
        <f t="shared" si="312"/>
        <v>Satota Homoeo Pharmacy (Dr. Pankoj Kumar)</v>
      </c>
    </row>
    <row r="6601" spans="1:16" hidden="1">
      <c r="A6601" t="str">
        <f t="shared" si="310"/>
        <v>71-580</v>
      </c>
      <c r="B6601">
        <f t="shared" si="311"/>
        <v>71</v>
      </c>
      <c r="C6601">
        <v>580</v>
      </c>
      <c r="D6601" t="s">
        <v>17167</v>
      </c>
      <c r="E6601" t="s">
        <v>9692</v>
      </c>
      <c r="F6601">
        <v>15772</v>
      </c>
      <c r="G6601" t="s">
        <v>1482</v>
      </c>
      <c r="H6601">
        <v>1716749914</v>
      </c>
      <c r="I6601" t="s">
        <v>131</v>
      </c>
      <c r="J6601" t="s">
        <v>132</v>
      </c>
      <c r="K6601" t="s">
        <v>138</v>
      </c>
      <c r="L6601" t="s">
        <v>18642</v>
      </c>
      <c r="M6601" t="s">
        <v>18659</v>
      </c>
      <c r="P6601" s="31" t="str">
        <f t="shared" si="312"/>
        <v>Seba Homeo Hall (Dr.Jahidul Islam)</v>
      </c>
    </row>
    <row r="6602" spans="1:16" hidden="1">
      <c r="A6602" t="str">
        <f t="shared" si="310"/>
        <v>72-580</v>
      </c>
      <c r="B6602">
        <f t="shared" si="311"/>
        <v>72</v>
      </c>
      <c r="C6602">
        <v>580</v>
      </c>
      <c r="D6602" t="s">
        <v>17167</v>
      </c>
      <c r="E6602" t="s">
        <v>11728</v>
      </c>
      <c r="F6602">
        <v>11244</v>
      </c>
      <c r="G6602" t="s">
        <v>199</v>
      </c>
      <c r="H6602">
        <v>1303868736</v>
      </c>
      <c r="I6602" t="s">
        <v>131</v>
      </c>
      <c r="J6602" t="s">
        <v>10889</v>
      </c>
      <c r="K6602" t="s">
        <v>152</v>
      </c>
      <c r="L6602" t="s">
        <v>9832</v>
      </c>
      <c r="M6602" t="s">
        <v>11729</v>
      </c>
      <c r="P6602" s="31" t="str">
        <f t="shared" si="312"/>
        <v>Sefa Homoeo Hall (Dr Hafizur Rahman )</v>
      </c>
    </row>
    <row r="6603" spans="1:16" hidden="1">
      <c r="A6603" t="str">
        <f t="shared" si="310"/>
        <v>73-580</v>
      </c>
      <c r="B6603">
        <f t="shared" si="311"/>
        <v>73</v>
      </c>
      <c r="C6603">
        <v>580</v>
      </c>
      <c r="D6603" t="s">
        <v>17167</v>
      </c>
      <c r="E6603" t="s">
        <v>13239</v>
      </c>
      <c r="F6603">
        <v>11883</v>
      </c>
      <c r="G6603" t="s">
        <v>876</v>
      </c>
      <c r="H6603">
        <v>1732936284</v>
      </c>
      <c r="I6603" t="s">
        <v>131</v>
      </c>
      <c r="J6603" t="s">
        <v>9009</v>
      </c>
      <c r="K6603" t="s">
        <v>138</v>
      </c>
      <c r="L6603" t="s">
        <v>3167</v>
      </c>
      <c r="M6603" t="s">
        <v>13238</v>
      </c>
      <c r="P6603" s="31" t="str">
        <f t="shared" si="312"/>
        <v>Sohel Homoeo Hall (Dr Sohel Ahmed )</v>
      </c>
    </row>
    <row r="6604" spans="1:16" hidden="1">
      <c r="A6604" t="str">
        <f t="shared" si="310"/>
        <v>74-580</v>
      </c>
      <c r="B6604">
        <f t="shared" si="311"/>
        <v>74</v>
      </c>
      <c r="C6604">
        <v>580</v>
      </c>
      <c r="D6604" t="s">
        <v>17167</v>
      </c>
      <c r="E6604" t="s">
        <v>12075</v>
      </c>
      <c r="F6604">
        <v>11390</v>
      </c>
      <c r="G6604" t="s">
        <v>12076</v>
      </c>
      <c r="H6604">
        <v>1923179553</v>
      </c>
      <c r="I6604" t="s">
        <v>131</v>
      </c>
      <c r="J6604" t="s">
        <v>9009</v>
      </c>
      <c r="K6604" t="s">
        <v>1315</v>
      </c>
      <c r="L6604" t="s">
        <v>3167</v>
      </c>
      <c r="M6604" t="s">
        <v>12077</v>
      </c>
      <c r="P6604" s="31" t="str">
        <f t="shared" si="312"/>
        <v>Sohidul Homoeo Hall (Dr Sohidul Islam)</v>
      </c>
    </row>
    <row r="6605" spans="1:16" hidden="1">
      <c r="A6605" t="str">
        <f t="shared" si="310"/>
        <v>75-580</v>
      </c>
      <c r="B6605">
        <f t="shared" si="311"/>
        <v>75</v>
      </c>
      <c r="C6605">
        <v>580</v>
      </c>
      <c r="D6605" t="s">
        <v>17167</v>
      </c>
      <c r="E6605" t="s">
        <v>19193</v>
      </c>
      <c r="F6605">
        <v>11889</v>
      </c>
      <c r="G6605" t="s">
        <v>12171</v>
      </c>
      <c r="H6605">
        <v>171397286</v>
      </c>
      <c r="I6605" t="s">
        <v>131</v>
      </c>
      <c r="J6605" t="s">
        <v>230</v>
      </c>
      <c r="K6605" t="s">
        <v>133</v>
      </c>
      <c r="L6605" t="s">
        <v>3167</v>
      </c>
      <c r="M6605" t="s">
        <v>13237</v>
      </c>
      <c r="P6605" s="31" t="str">
        <f t="shared" si="312"/>
        <v>Sosti Homoeo Hall (Dr Lokkhan)</v>
      </c>
    </row>
    <row r="6606" spans="1:16" hidden="1">
      <c r="A6606" t="str">
        <f t="shared" si="310"/>
        <v>76-580</v>
      </c>
      <c r="B6606">
        <f t="shared" si="311"/>
        <v>76</v>
      </c>
      <c r="C6606">
        <v>580</v>
      </c>
      <c r="D6606" t="s">
        <v>17167</v>
      </c>
      <c r="E6606" t="s">
        <v>11708</v>
      </c>
      <c r="F6606">
        <v>11234</v>
      </c>
      <c r="G6606" t="s">
        <v>11709</v>
      </c>
      <c r="H6606">
        <v>1713901552</v>
      </c>
      <c r="I6606" t="s">
        <v>131</v>
      </c>
      <c r="J6606" t="s">
        <v>172</v>
      </c>
      <c r="K6606" t="s">
        <v>152</v>
      </c>
      <c r="L6606" t="s">
        <v>9832</v>
      </c>
      <c r="M6606" t="s">
        <v>1788</v>
      </c>
      <c r="P6606" s="31" t="str">
        <f t="shared" si="312"/>
        <v>Srabonti Homoeo Hall (Dr Madab Kumar Pal)</v>
      </c>
    </row>
    <row r="6607" spans="1:16" hidden="1">
      <c r="A6607" t="str">
        <f t="shared" si="310"/>
        <v>77-580</v>
      </c>
      <c r="B6607">
        <f t="shared" si="311"/>
        <v>77</v>
      </c>
      <c r="C6607">
        <v>580</v>
      </c>
      <c r="D6607" t="s">
        <v>17167</v>
      </c>
      <c r="E6607" t="s">
        <v>13245</v>
      </c>
      <c r="F6607">
        <v>11886</v>
      </c>
      <c r="G6607" t="s">
        <v>13246</v>
      </c>
      <c r="H6607">
        <v>1716352910</v>
      </c>
      <c r="I6607" t="s">
        <v>131</v>
      </c>
      <c r="J6607" t="s">
        <v>9009</v>
      </c>
      <c r="K6607" t="s">
        <v>1315</v>
      </c>
      <c r="L6607" t="s">
        <v>9832</v>
      </c>
      <c r="M6607" t="s">
        <v>13247</v>
      </c>
      <c r="P6607" s="31" t="str">
        <f t="shared" si="312"/>
        <v>Sustota Homoeo Hall  (Dr Asikuzzaman)</v>
      </c>
    </row>
    <row r="6608" spans="1:16" hidden="1">
      <c r="A6608" t="str">
        <f t="shared" si="310"/>
        <v>78-580</v>
      </c>
      <c r="B6608">
        <f t="shared" si="311"/>
        <v>78</v>
      </c>
      <c r="C6608">
        <v>580</v>
      </c>
      <c r="D6608" t="s">
        <v>17167</v>
      </c>
      <c r="E6608" t="s">
        <v>2597</v>
      </c>
      <c r="F6608">
        <v>5088</v>
      </c>
      <c r="G6608" t="s">
        <v>2598</v>
      </c>
      <c r="H6608">
        <v>1716352772</v>
      </c>
      <c r="I6608" t="s">
        <v>131</v>
      </c>
      <c r="J6608" t="s">
        <v>132</v>
      </c>
      <c r="K6608" t="s">
        <v>138</v>
      </c>
      <c r="L6608" t="s">
        <v>91</v>
      </c>
      <c r="M6608" t="s">
        <v>2599</v>
      </c>
      <c r="P6608" s="31" t="str">
        <f t="shared" si="312"/>
        <v>United Homoeo Hall (Dr. Rasel)</v>
      </c>
    </row>
    <row r="6609" spans="1:16" hidden="1">
      <c r="A6609" t="str">
        <f t="shared" si="310"/>
        <v>79-580</v>
      </c>
      <c r="B6609">
        <f t="shared" si="311"/>
        <v>79</v>
      </c>
      <c r="C6609">
        <v>580</v>
      </c>
      <c r="D6609" t="s">
        <v>17167</v>
      </c>
      <c r="E6609" t="s">
        <v>3225</v>
      </c>
      <c r="F6609">
        <v>5590</v>
      </c>
      <c r="G6609" t="s">
        <v>3171</v>
      </c>
      <c r="H6609">
        <v>1716350066</v>
      </c>
      <c r="I6609" t="s">
        <v>131</v>
      </c>
      <c r="J6609" t="s">
        <v>306</v>
      </c>
      <c r="K6609" t="s">
        <v>152</v>
      </c>
      <c r="L6609" t="s">
        <v>91</v>
      </c>
      <c r="M6609" t="s">
        <v>3165</v>
      </c>
      <c r="P6609" s="31" t="str">
        <f t="shared" si="312"/>
        <v>United Pharmacy (Dr. Salamot Hossain)</v>
      </c>
    </row>
    <row r="6610" spans="1:16" hidden="1">
      <c r="A6610" t="str">
        <f t="shared" si="310"/>
        <v>1-582</v>
      </c>
      <c r="B6610">
        <f t="shared" si="311"/>
        <v>1</v>
      </c>
      <c r="C6610">
        <v>582</v>
      </c>
      <c r="D6610" t="s">
        <v>17660</v>
      </c>
      <c r="E6610" t="s">
        <v>16576</v>
      </c>
      <c r="F6610">
        <v>13485</v>
      </c>
      <c r="G6610" t="s">
        <v>16577</v>
      </c>
      <c r="H6610">
        <v>1737595889</v>
      </c>
      <c r="I6610" t="s">
        <v>14916</v>
      </c>
      <c r="J6610" t="s">
        <v>132</v>
      </c>
      <c r="K6610" t="s">
        <v>152</v>
      </c>
      <c r="L6610" t="s">
        <v>5747</v>
      </c>
      <c r="M6610" t="s">
        <v>16578</v>
      </c>
      <c r="P6610" s="31" t="str">
        <f t="shared" si="312"/>
        <v>A. R. Pharmacy (Md. Jahangir Rana)</v>
      </c>
    </row>
    <row r="6611" spans="1:16" hidden="1">
      <c r="A6611" t="str">
        <f t="shared" si="310"/>
        <v>2-582</v>
      </c>
      <c r="B6611">
        <f t="shared" si="311"/>
        <v>2</v>
      </c>
      <c r="C6611">
        <v>582</v>
      </c>
      <c r="D6611" t="s">
        <v>17660</v>
      </c>
      <c r="E6611" t="s">
        <v>5762</v>
      </c>
      <c r="F6611">
        <v>6983</v>
      </c>
      <c r="G6611" t="s">
        <v>5763</v>
      </c>
      <c r="H6611">
        <v>1788907501</v>
      </c>
      <c r="I6611" t="s">
        <v>3231</v>
      </c>
      <c r="J6611" t="s">
        <v>397</v>
      </c>
      <c r="K6611" t="s">
        <v>133</v>
      </c>
      <c r="L6611" t="s">
        <v>5747</v>
      </c>
      <c r="M6611" t="s">
        <v>5764</v>
      </c>
      <c r="P6611" s="31" t="str">
        <f t="shared" si="312"/>
        <v>Abdul Korim Homoeo Pharmacy (Dr. Abdul Korim)</v>
      </c>
    </row>
    <row r="6612" spans="1:16" hidden="1">
      <c r="A6612" t="str">
        <f t="shared" si="310"/>
        <v>3-582</v>
      </c>
      <c r="B6612">
        <f t="shared" si="311"/>
        <v>3</v>
      </c>
      <c r="C6612">
        <v>582</v>
      </c>
      <c r="D6612" t="s">
        <v>17660</v>
      </c>
      <c r="E6612" t="s">
        <v>17754</v>
      </c>
      <c r="F6612">
        <v>15386</v>
      </c>
      <c r="G6612" t="s">
        <v>17755</v>
      </c>
      <c r="H6612">
        <v>1716962173</v>
      </c>
      <c r="I6612" t="s">
        <v>131</v>
      </c>
      <c r="K6612" t="s">
        <v>133</v>
      </c>
      <c r="L6612" t="s">
        <v>17756</v>
      </c>
      <c r="M6612" t="s">
        <v>12382</v>
      </c>
      <c r="P6612" s="31" t="str">
        <f t="shared" si="312"/>
        <v>Abid Homeo Hall (Dr Rejawl Korim)</v>
      </c>
    </row>
    <row r="6613" spans="1:16" hidden="1">
      <c r="A6613" t="str">
        <f t="shared" si="310"/>
        <v>4-582</v>
      </c>
      <c r="B6613">
        <f t="shared" si="311"/>
        <v>4</v>
      </c>
      <c r="C6613">
        <v>582</v>
      </c>
      <c r="D6613" t="s">
        <v>17660</v>
      </c>
      <c r="E6613" t="s">
        <v>15066</v>
      </c>
      <c r="F6613">
        <v>12773</v>
      </c>
      <c r="G6613" t="s">
        <v>15067</v>
      </c>
      <c r="H6613">
        <v>1716962173</v>
      </c>
      <c r="I6613" t="s">
        <v>131</v>
      </c>
      <c r="J6613" t="s">
        <v>10900</v>
      </c>
      <c r="K6613" t="s">
        <v>152</v>
      </c>
      <c r="L6613" t="s">
        <v>5715</v>
      </c>
      <c r="M6613" t="s">
        <v>1237</v>
      </c>
      <c r="P6613" s="31" t="str">
        <f t="shared" si="312"/>
        <v>Abidy Homoeo  Holl (Dr. Md Rezjul Karim)</v>
      </c>
    </row>
    <row r="6614" spans="1:16" hidden="1">
      <c r="A6614" t="str">
        <f t="shared" si="310"/>
        <v>5-582</v>
      </c>
      <c r="B6614">
        <f t="shared" si="311"/>
        <v>5</v>
      </c>
      <c r="C6614">
        <v>582</v>
      </c>
      <c r="D6614" t="s">
        <v>17660</v>
      </c>
      <c r="E6614" t="s">
        <v>18155</v>
      </c>
      <c r="F6614">
        <v>15717</v>
      </c>
      <c r="G6614" t="s">
        <v>18156</v>
      </c>
      <c r="H6614">
        <v>1750390533</v>
      </c>
      <c r="I6614" t="s">
        <v>131</v>
      </c>
      <c r="J6614" t="s">
        <v>397</v>
      </c>
      <c r="K6614" t="s">
        <v>133</v>
      </c>
      <c r="L6614" t="s">
        <v>18154</v>
      </c>
      <c r="M6614" t="s">
        <v>18157</v>
      </c>
      <c r="P6614" s="31" t="str">
        <f t="shared" si="312"/>
        <v>Adarso Homeo Hall (Dr Roton Sharma)</v>
      </c>
    </row>
    <row r="6615" spans="1:16" hidden="1">
      <c r="A6615" t="str">
        <f t="shared" si="310"/>
        <v>6-582</v>
      </c>
      <c r="B6615">
        <f t="shared" si="311"/>
        <v>6</v>
      </c>
      <c r="C6615">
        <v>582</v>
      </c>
      <c r="D6615" t="s">
        <v>17660</v>
      </c>
      <c r="E6615" t="s">
        <v>18142</v>
      </c>
      <c r="F6615">
        <v>15674</v>
      </c>
      <c r="G6615" t="s">
        <v>14443</v>
      </c>
      <c r="H6615">
        <v>1718836294</v>
      </c>
      <c r="I6615" t="s">
        <v>131</v>
      </c>
      <c r="J6615" t="s">
        <v>397</v>
      </c>
      <c r="K6615" t="s">
        <v>133</v>
      </c>
      <c r="L6615" t="s">
        <v>14038</v>
      </c>
      <c r="M6615" t="s">
        <v>18143</v>
      </c>
      <c r="P6615" s="31" t="str">
        <f t="shared" si="312"/>
        <v>Adarso Homeo Hall  (Dr Hasibur Rahman )</v>
      </c>
    </row>
    <row r="6616" spans="1:16" hidden="1">
      <c r="A6616" t="str">
        <f t="shared" si="310"/>
        <v>7-582</v>
      </c>
      <c r="B6616">
        <f t="shared" si="311"/>
        <v>7</v>
      </c>
      <c r="C6616">
        <v>582</v>
      </c>
      <c r="D6616" t="s">
        <v>17660</v>
      </c>
      <c r="E6616" t="s">
        <v>15096</v>
      </c>
      <c r="F6616">
        <v>12785</v>
      </c>
      <c r="G6616" t="s">
        <v>15097</v>
      </c>
      <c r="H6616">
        <v>1723850512</v>
      </c>
      <c r="I6616" t="s">
        <v>131</v>
      </c>
      <c r="J6616" t="s">
        <v>15098</v>
      </c>
      <c r="K6616" t="s">
        <v>152</v>
      </c>
      <c r="L6616" t="s">
        <v>5715</v>
      </c>
      <c r="M6616" t="s">
        <v>15095</v>
      </c>
      <c r="P6616" s="31" t="str">
        <f t="shared" si="312"/>
        <v>Adarso Homoeo  Holl (Dr.Md Kamal Uddin )</v>
      </c>
    </row>
    <row r="6617" spans="1:16" hidden="1">
      <c r="A6617" t="str">
        <f t="shared" si="310"/>
        <v>8-582</v>
      </c>
      <c r="B6617">
        <f t="shared" si="311"/>
        <v>8</v>
      </c>
      <c r="C6617">
        <v>582</v>
      </c>
      <c r="D6617" t="s">
        <v>17660</v>
      </c>
      <c r="E6617" t="s">
        <v>14647</v>
      </c>
      <c r="F6617">
        <v>12580</v>
      </c>
      <c r="G6617" t="s">
        <v>3850</v>
      </c>
      <c r="H6617">
        <v>1718836294</v>
      </c>
      <c r="I6617" t="s">
        <v>131</v>
      </c>
      <c r="J6617" t="s">
        <v>230</v>
      </c>
      <c r="K6617" t="s">
        <v>133</v>
      </c>
      <c r="L6617" t="s">
        <v>14038</v>
      </c>
      <c r="M6617" t="s">
        <v>14646</v>
      </c>
      <c r="P6617" s="31" t="str">
        <f t="shared" si="312"/>
        <v>Adarso Homoeo Hall (Dr: Habibur Rahman)</v>
      </c>
    </row>
    <row r="6618" spans="1:16" hidden="1">
      <c r="A6618" t="str">
        <f t="shared" si="310"/>
        <v>9-582</v>
      </c>
      <c r="B6618">
        <f t="shared" si="311"/>
        <v>9</v>
      </c>
      <c r="C6618">
        <v>582</v>
      </c>
      <c r="D6618" t="s">
        <v>17660</v>
      </c>
      <c r="E6618" t="s">
        <v>15071</v>
      </c>
      <c r="F6618">
        <v>12775</v>
      </c>
      <c r="G6618" t="s">
        <v>15072</v>
      </c>
      <c r="H6618">
        <v>1724044634</v>
      </c>
      <c r="I6618" t="s">
        <v>131</v>
      </c>
      <c r="J6618" t="s">
        <v>11360</v>
      </c>
      <c r="K6618" t="s">
        <v>152</v>
      </c>
      <c r="L6618" t="s">
        <v>5715</v>
      </c>
      <c r="M6618" t="s">
        <v>15073</v>
      </c>
      <c r="P6618" s="31" t="str">
        <f t="shared" si="312"/>
        <v>Adhunik Homoeo Holl (Dr. Al-Haj Menhaj Ali)</v>
      </c>
    </row>
    <row r="6619" spans="1:16" hidden="1">
      <c r="A6619" t="str">
        <f t="shared" si="310"/>
        <v>10-582</v>
      </c>
      <c r="B6619">
        <f t="shared" si="311"/>
        <v>10</v>
      </c>
      <c r="C6619">
        <v>582</v>
      </c>
      <c r="D6619" t="s">
        <v>17660</v>
      </c>
      <c r="E6619" t="s">
        <v>5826</v>
      </c>
      <c r="F6619">
        <v>7016</v>
      </c>
      <c r="G6619" t="s">
        <v>5827</v>
      </c>
      <c r="H6619">
        <v>1729366930</v>
      </c>
      <c r="I6619" t="s">
        <v>3231</v>
      </c>
      <c r="J6619" t="s">
        <v>274</v>
      </c>
      <c r="K6619" t="s">
        <v>133</v>
      </c>
      <c r="L6619" t="s">
        <v>5809</v>
      </c>
      <c r="M6619" t="s">
        <v>5828</v>
      </c>
      <c r="P6619" s="31" t="str">
        <f t="shared" si="312"/>
        <v>Adhunik Homoeo Pharmacy (Dr. Debashis)</v>
      </c>
    </row>
    <row r="6620" spans="1:16" hidden="1">
      <c r="A6620" t="str">
        <f t="shared" si="310"/>
        <v>11-582</v>
      </c>
      <c r="B6620">
        <f t="shared" si="311"/>
        <v>11</v>
      </c>
      <c r="C6620">
        <v>582</v>
      </c>
      <c r="D6620" t="s">
        <v>17660</v>
      </c>
      <c r="E6620" t="s">
        <v>15059</v>
      </c>
      <c r="F6620">
        <v>12770</v>
      </c>
      <c r="G6620" t="s">
        <v>15060</v>
      </c>
      <c r="H6620">
        <v>1718970072</v>
      </c>
      <c r="I6620" t="s">
        <v>131</v>
      </c>
      <c r="J6620" t="s">
        <v>230</v>
      </c>
      <c r="K6620" t="s">
        <v>152</v>
      </c>
      <c r="L6620" t="s">
        <v>5715</v>
      </c>
      <c r="M6620" t="s">
        <v>1237</v>
      </c>
      <c r="P6620" s="31" t="str">
        <f t="shared" si="312"/>
        <v>Adil Homoeo  Keyar (Dr.Md Abdul Quddus)</v>
      </c>
    </row>
    <row r="6621" spans="1:16" hidden="1">
      <c r="A6621" t="str">
        <f t="shared" si="310"/>
        <v>12-582</v>
      </c>
      <c r="B6621">
        <f t="shared" si="311"/>
        <v>12</v>
      </c>
      <c r="C6621">
        <v>582</v>
      </c>
      <c r="D6621" t="s">
        <v>17660</v>
      </c>
      <c r="E6621" t="s">
        <v>5704</v>
      </c>
      <c r="F6621">
        <v>6951</v>
      </c>
      <c r="G6621" t="s">
        <v>312</v>
      </c>
      <c r="H6621">
        <v>1750653365</v>
      </c>
      <c r="I6621" t="s">
        <v>3231</v>
      </c>
      <c r="J6621" t="s">
        <v>132</v>
      </c>
      <c r="K6621" t="s">
        <v>133</v>
      </c>
      <c r="L6621" t="s">
        <v>5682</v>
      </c>
      <c r="M6621" t="s">
        <v>5705</v>
      </c>
      <c r="P6621" s="31" t="str">
        <f t="shared" si="312"/>
        <v>Adorsho Homoeo Hall (Dr. Najeya)</v>
      </c>
    </row>
    <row r="6622" spans="1:16" hidden="1">
      <c r="A6622" t="str">
        <f t="shared" si="310"/>
        <v>13-582</v>
      </c>
      <c r="B6622">
        <f t="shared" si="311"/>
        <v>13</v>
      </c>
      <c r="C6622">
        <v>582</v>
      </c>
      <c r="D6622" t="s">
        <v>17660</v>
      </c>
      <c r="E6622" t="s">
        <v>2052</v>
      </c>
      <c r="F6622">
        <v>6981</v>
      </c>
      <c r="G6622" t="s">
        <v>5760</v>
      </c>
      <c r="H6622">
        <v>1713784282</v>
      </c>
      <c r="I6622" t="s">
        <v>3231</v>
      </c>
      <c r="J6622" t="s">
        <v>397</v>
      </c>
      <c r="K6622" t="s">
        <v>133</v>
      </c>
      <c r="L6622" t="s">
        <v>5747</v>
      </c>
      <c r="M6622" t="s">
        <v>5755</v>
      </c>
      <c r="P6622" s="31" t="str">
        <f t="shared" si="312"/>
        <v>Ajij Homoeo Hall (Dr. Ajijur Rahman)</v>
      </c>
    </row>
    <row r="6623" spans="1:16" hidden="1">
      <c r="A6623" t="str">
        <f t="shared" si="310"/>
        <v>14-582</v>
      </c>
      <c r="B6623">
        <f t="shared" si="311"/>
        <v>14</v>
      </c>
      <c r="C6623">
        <v>582</v>
      </c>
      <c r="D6623" t="s">
        <v>17660</v>
      </c>
      <c r="E6623" t="s">
        <v>13218</v>
      </c>
      <c r="F6623">
        <v>11872</v>
      </c>
      <c r="G6623" t="s">
        <v>13219</v>
      </c>
      <c r="H6623">
        <v>1765904485</v>
      </c>
      <c r="I6623" t="s">
        <v>131</v>
      </c>
      <c r="J6623" t="s">
        <v>13220</v>
      </c>
      <c r="K6623" t="s">
        <v>152</v>
      </c>
      <c r="L6623" t="s">
        <v>13198</v>
      </c>
      <c r="M6623" t="s">
        <v>13221</v>
      </c>
      <c r="P6623" s="31" t="str">
        <f t="shared" si="312"/>
        <v>Akramul Homoeo Hall (Dr. Akramul Islam)</v>
      </c>
    </row>
    <row r="6624" spans="1:16" hidden="1">
      <c r="A6624" t="str">
        <f t="shared" si="310"/>
        <v>15-582</v>
      </c>
      <c r="B6624">
        <f t="shared" si="311"/>
        <v>15</v>
      </c>
      <c r="C6624">
        <v>582</v>
      </c>
      <c r="D6624" t="s">
        <v>17660</v>
      </c>
      <c r="E6624" t="s">
        <v>5708</v>
      </c>
      <c r="F6624">
        <v>6953</v>
      </c>
      <c r="G6624" t="s">
        <v>5709</v>
      </c>
      <c r="H6624">
        <v>1788040951</v>
      </c>
      <c r="I6624" t="s">
        <v>3231</v>
      </c>
      <c r="J6624" t="s">
        <v>132</v>
      </c>
      <c r="K6624" t="s">
        <v>133</v>
      </c>
      <c r="L6624" t="s">
        <v>5682</v>
      </c>
      <c r="M6624" t="s">
        <v>2940</v>
      </c>
      <c r="P6624" s="31" t="str">
        <f t="shared" si="312"/>
        <v>Al-Amin Homoeo Cikitshaloy (Dr. Mariyam Begom)</v>
      </c>
    </row>
    <row r="6625" spans="1:16" hidden="1">
      <c r="A6625" t="str">
        <f t="shared" si="310"/>
        <v>16-582</v>
      </c>
      <c r="B6625">
        <f t="shared" si="311"/>
        <v>16</v>
      </c>
      <c r="C6625">
        <v>582</v>
      </c>
      <c r="D6625" t="s">
        <v>17660</v>
      </c>
      <c r="E6625" t="s">
        <v>5818</v>
      </c>
      <c r="F6625">
        <v>7011</v>
      </c>
      <c r="G6625" t="s">
        <v>5819</v>
      </c>
      <c r="H6625">
        <v>178886270</v>
      </c>
      <c r="I6625" t="s">
        <v>3231</v>
      </c>
      <c r="J6625" t="s">
        <v>274</v>
      </c>
      <c r="K6625" t="s">
        <v>133</v>
      </c>
      <c r="L6625" t="s">
        <v>5809</v>
      </c>
      <c r="M6625" t="s">
        <v>1438</v>
      </c>
      <c r="P6625" s="31" t="str">
        <f t="shared" si="312"/>
        <v>Al-Amin Homoeo Pharmacy (Dr. Ashik Uddin)</v>
      </c>
    </row>
    <row r="6626" spans="1:16" hidden="1">
      <c r="A6626" t="str">
        <f t="shared" si="310"/>
        <v>17-582</v>
      </c>
      <c r="B6626">
        <f t="shared" si="311"/>
        <v>17</v>
      </c>
      <c r="C6626">
        <v>582</v>
      </c>
      <c r="D6626" t="s">
        <v>17660</v>
      </c>
      <c r="E6626" t="s">
        <v>18139</v>
      </c>
      <c r="F6626">
        <v>15673</v>
      </c>
      <c r="G6626" t="s">
        <v>18140</v>
      </c>
      <c r="H6626">
        <v>1719420054</v>
      </c>
      <c r="I6626" t="s">
        <v>131</v>
      </c>
      <c r="J6626" t="s">
        <v>397</v>
      </c>
      <c r="K6626" t="s">
        <v>152</v>
      </c>
      <c r="L6626" t="s">
        <v>17756</v>
      </c>
      <c r="M6626" t="s">
        <v>18141</v>
      </c>
      <c r="P6626" s="31" t="str">
        <f t="shared" si="312"/>
        <v>Al-Bad Homeo Pathik Hall (Dr M A Ali)</v>
      </c>
    </row>
    <row r="6627" spans="1:16" hidden="1">
      <c r="A6627" t="str">
        <f t="shared" si="310"/>
        <v>18-582</v>
      </c>
      <c r="B6627">
        <f t="shared" si="311"/>
        <v>18</v>
      </c>
      <c r="C6627">
        <v>582</v>
      </c>
      <c r="D6627" t="s">
        <v>17660</v>
      </c>
      <c r="E6627" t="s">
        <v>13212</v>
      </c>
      <c r="F6627">
        <v>11870</v>
      </c>
      <c r="G6627" t="s">
        <v>13213</v>
      </c>
      <c r="H6627">
        <v>1731598487</v>
      </c>
      <c r="I6627" t="s">
        <v>131</v>
      </c>
      <c r="J6627" t="s">
        <v>397</v>
      </c>
      <c r="K6627" t="s">
        <v>138</v>
      </c>
      <c r="L6627" t="s">
        <v>13198</v>
      </c>
      <c r="M6627" t="s">
        <v>13214</v>
      </c>
      <c r="P6627" s="31" t="str">
        <f t="shared" si="312"/>
        <v>Ale Imran Homoeo Hall (Dr. Abdul Hannan Chowdhuri)</v>
      </c>
    </row>
    <row r="6628" spans="1:16" hidden="1">
      <c r="A6628" t="str">
        <f t="shared" si="310"/>
        <v>19-582</v>
      </c>
      <c r="B6628">
        <f t="shared" si="311"/>
        <v>19</v>
      </c>
      <c r="C6628">
        <v>582</v>
      </c>
      <c r="D6628" t="s">
        <v>17660</v>
      </c>
      <c r="E6628" t="s">
        <v>5734</v>
      </c>
      <c r="F6628">
        <v>12778</v>
      </c>
      <c r="G6628" t="s">
        <v>15080</v>
      </c>
      <c r="H6628">
        <v>1723226027</v>
      </c>
      <c r="I6628" t="s">
        <v>131</v>
      </c>
      <c r="J6628" t="s">
        <v>10889</v>
      </c>
      <c r="K6628" t="s">
        <v>152</v>
      </c>
      <c r="L6628" t="s">
        <v>5715</v>
      </c>
      <c r="M6628" t="s">
        <v>15079</v>
      </c>
      <c r="P6628" s="31" t="str">
        <f t="shared" si="312"/>
        <v>Aleya Homoeo  Chember (Dr. Mujahidur Rahman)</v>
      </c>
    </row>
    <row r="6629" spans="1:16" hidden="1">
      <c r="A6629" t="str">
        <f t="shared" si="310"/>
        <v>20-582</v>
      </c>
      <c r="B6629">
        <f t="shared" si="311"/>
        <v>20</v>
      </c>
      <c r="C6629">
        <v>582</v>
      </c>
      <c r="D6629" t="s">
        <v>17660</v>
      </c>
      <c r="E6629" t="s">
        <v>5734</v>
      </c>
      <c r="F6629">
        <v>6966</v>
      </c>
      <c r="G6629" t="s">
        <v>5735</v>
      </c>
      <c r="H6629">
        <v>1723226027</v>
      </c>
      <c r="I6629" t="s">
        <v>3231</v>
      </c>
      <c r="J6629" t="s">
        <v>172</v>
      </c>
      <c r="K6629" t="s">
        <v>133</v>
      </c>
      <c r="L6629" t="s">
        <v>5715</v>
      </c>
      <c r="M6629" t="s">
        <v>5736</v>
      </c>
      <c r="P6629" s="31" t="str">
        <f t="shared" si="312"/>
        <v>Aleya Homoeo Pharmacy (Dr. Mujahidur Rahman)</v>
      </c>
    </row>
    <row r="6630" spans="1:16" hidden="1">
      <c r="A6630" t="str">
        <f t="shared" si="310"/>
        <v>21-582</v>
      </c>
      <c r="B6630">
        <f t="shared" si="311"/>
        <v>21</v>
      </c>
      <c r="C6630">
        <v>582</v>
      </c>
      <c r="D6630" t="s">
        <v>17660</v>
      </c>
      <c r="E6630" t="s">
        <v>13200</v>
      </c>
      <c r="F6630">
        <v>11864</v>
      </c>
      <c r="G6630" t="s">
        <v>13201</v>
      </c>
      <c r="H6630">
        <v>1720101730</v>
      </c>
      <c r="I6630" t="s">
        <v>131</v>
      </c>
      <c r="J6630" t="s">
        <v>132</v>
      </c>
      <c r="K6630" t="s">
        <v>152</v>
      </c>
      <c r="L6630" t="s">
        <v>5715</v>
      </c>
      <c r="M6630" t="s">
        <v>12081</v>
      </c>
      <c r="P6630" s="31" t="str">
        <f t="shared" si="312"/>
        <v>Alhaz Nurul Pire Chikitsaloy (Dr. A.K.M Mazedul Haque)</v>
      </c>
    </row>
    <row r="6631" spans="1:16" hidden="1">
      <c r="A6631" t="str">
        <f t="shared" si="310"/>
        <v>22-582</v>
      </c>
      <c r="B6631">
        <f t="shared" si="311"/>
        <v>22</v>
      </c>
      <c r="C6631">
        <v>582</v>
      </c>
      <c r="D6631" t="s">
        <v>17660</v>
      </c>
      <c r="E6631" t="s">
        <v>14236</v>
      </c>
      <c r="F6631">
        <v>12398</v>
      </c>
      <c r="G6631" t="s">
        <v>14237</v>
      </c>
      <c r="H6631">
        <v>1720101730</v>
      </c>
      <c r="I6631" t="s">
        <v>131</v>
      </c>
      <c r="J6631" t="s">
        <v>172</v>
      </c>
      <c r="K6631" t="s">
        <v>138</v>
      </c>
      <c r="L6631" t="s">
        <v>5715</v>
      </c>
      <c r="M6631" t="s">
        <v>14238</v>
      </c>
      <c r="P6631" s="31" t="str">
        <f t="shared" si="312"/>
        <v>Alhaz Nurul Pireala Homoeo Chikitshaloy (Dr. A. K. M. Mazdul Haqe)</v>
      </c>
    </row>
    <row r="6632" spans="1:16" hidden="1">
      <c r="A6632" t="str">
        <f t="shared" si="310"/>
        <v>23-582</v>
      </c>
      <c r="B6632">
        <f t="shared" si="311"/>
        <v>23</v>
      </c>
      <c r="C6632">
        <v>582</v>
      </c>
      <c r="D6632" t="s">
        <v>17660</v>
      </c>
      <c r="E6632" t="s">
        <v>17798</v>
      </c>
      <c r="F6632">
        <v>15414</v>
      </c>
      <c r="G6632" t="s">
        <v>17799</v>
      </c>
      <c r="H6632">
        <v>1724678954</v>
      </c>
      <c r="I6632" t="s">
        <v>131</v>
      </c>
      <c r="K6632" t="s">
        <v>138</v>
      </c>
      <c r="L6632" t="s">
        <v>14038</v>
      </c>
      <c r="M6632" t="s">
        <v>17800</v>
      </c>
      <c r="P6632" s="31" t="str">
        <f t="shared" si="312"/>
        <v>Amili Homeo Pharmacy  (Dr Mahmud Shorkar)</v>
      </c>
    </row>
    <row r="6633" spans="1:16" hidden="1">
      <c r="A6633" t="str">
        <f t="shared" si="310"/>
        <v>24-582</v>
      </c>
      <c r="B6633">
        <f t="shared" si="311"/>
        <v>24</v>
      </c>
      <c r="C6633">
        <v>582</v>
      </c>
      <c r="D6633" t="s">
        <v>17660</v>
      </c>
      <c r="E6633" t="s">
        <v>14920</v>
      </c>
      <c r="F6633">
        <v>12705</v>
      </c>
      <c r="G6633" t="s">
        <v>14921</v>
      </c>
      <c r="H6633">
        <v>1740279488</v>
      </c>
      <c r="I6633" t="s">
        <v>14916</v>
      </c>
      <c r="J6633" t="s">
        <v>10892</v>
      </c>
      <c r="K6633" t="s">
        <v>133</v>
      </c>
      <c r="L6633" t="s">
        <v>5747</v>
      </c>
      <c r="M6633" t="s">
        <v>14922</v>
      </c>
      <c r="P6633" s="31" t="str">
        <f t="shared" si="312"/>
        <v>Amir Mincha Ayurbedik Owshadhaloy (Dr.Jakir Hosen)</v>
      </c>
    </row>
    <row r="6634" spans="1:16" hidden="1">
      <c r="A6634" t="str">
        <f t="shared" si="310"/>
        <v>25-582</v>
      </c>
      <c r="B6634">
        <f t="shared" si="311"/>
        <v>25</v>
      </c>
      <c r="C6634">
        <v>582</v>
      </c>
      <c r="D6634" t="s">
        <v>17660</v>
      </c>
      <c r="E6634" t="s">
        <v>17790</v>
      </c>
      <c r="F6634">
        <v>15411</v>
      </c>
      <c r="G6634" t="s">
        <v>17791</v>
      </c>
      <c r="H6634">
        <v>1792948756</v>
      </c>
      <c r="I6634" t="s">
        <v>131</v>
      </c>
      <c r="J6634" t="s">
        <v>397</v>
      </c>
      <c r="K6634" t="s">
        <v>133</v>
      </c>
      <c r="L6634" t="s">
        <v>5809</v>
      </c>
      <c r="M6634" t="s">
        <v>17792</v>
      </c>
      <c r="P6634" s="31" t="str">
        <f t="shared" si="312"/>
        <v>Anuvob Homeo Hall (Dr Dulal Basok)</v>
      </c>
    </row>
    <row r="6635" spans="1:16" hidden="1">
      <c r="A6635" t="str">
        <f t="shared" si="310"/>
        <v>26-582</v>
      </c>
      <c r="B6635">
        <f t="shared" si="311"/>
        <v>26</v>
      </c>
      <c r="C6635">
        <v>582</v>
      </c>
      <c r="D6635" t="s">
        <v>17660</v>
      </c>
      <c r="E6635" t="s">
        <v>5740</v>
      </c>
      <c r="F6635">
        <v>6969</v>
      </c>
      <c r="G6635" t="s">
        <v>5741</v>
      </c>
      <c r="H6635">
        <v>1723093090</v>
      </c>
      <c r="I6635" t="s">
        <v>3231</v>
      </c>
      <c r="J6635" t="s">
        <v>172</v>
      </c>
      <c r="K6635" t="s">
        <v>152</v>
      </c>
      <c r="L6635" t="s">
        <v>5715</v>
      </c>
      <c r="M6635" t="s">
        <v>5742</v>
      </c>
      <c r="P6635" s="31" t="str">
        <f t="shared" si="312"/>
        <v>Aroggaloy Homoeo Hall (Dr. Amina Khatun)</v>
      </c>
    </row>
    <row r="6636" spans="1:16" hidden="1">
      <c r="A6636" t="str">
        <f t="shared" si="310"/>
        <v>27-582</v>
      </c>
      <c r="B6636">
        <f t="shared" si="311"/>
        <v>27</v>
      </c>
      <c r="C6636">
        <v>582</v>
      </c>
      <c r="D6636" t="s">
        <v>17660</v>
      </c>
      <c r="E6636" t="s">
        <v>5745</v>
      </c>
      <c r="F6636">
        <v>6971</v>
      </c>
      <c r="G6636" t="s">
        <v>5741</v>
      </c>
      <c r="H6636">
        <v>1723936246</v>
      </c>
      <c r="I6636" t="s">
        <v>3231</v>
      </c>
      <c r="J6636" t="s">
        <v>172</v>
      </c>
      <c r="K6636" t="s">
        <v>152</v>
      </c>
      <c r="L6636" t="s">
        <v>5715</v>
      </c>
      <c r="M6636" t="s">
        <v>5742</v>
      </c>
      <c r="P6636" s="31" t="str">
        <f t="shared" si="312"/>
        <v>Aroggaloy Homoeo Hall (Dr. Samsur Rahman)</v>
      </c>
    </row>
    <row r="6637" spans="1:16" hidden="1">
      <c r="A6637" t="str">
        <f t="shared" si="310"/>
        <v>28-582</v>
      </c>
      <c r="B6637">
        <f t="shared" si="311"/>
        <v>28</v>
      </c>
      <c r="C6637">
        <v>582</v>
      </c>
      <c r="D6637" t="s">
        <v>17660</v>
      </c>
      <c r="E6637" t="s">
        <v>17809</v>
      </c>
      <c r="F6637">
        <v>15418</v>
      </c>
      <c r="G6637" t="s">
        <v>2879</v>
      </c>
      <c r="H6637">
        <v>1740102521</v>
      </c>
      <c r="I6637" t="s">
        <v>131</v>
      </c>
      <c r="K6637" t="s">
        <v>133</v>
      </c>
      <c r="L6637" t="s">
        <v>17756</v>
      </c>
      <c r="M6637" t="s">
        <v>17808</v>
      </c>
      <c r="P6637" s="31" t="str">
        <f t="shared" si="312"/>
        <v>Aroggo Homeo Hall (Dr Tozmul Haque)</v>
      </c>
    </row>
    <row r="6638" spans="1:16" hidden="1">
      <c r="A6638" t="str">
        <f t="shared" si="310"/>
        <v>29-582</v>
      </c>
      <c r="B6638">
        <f t="shared" si="311"/>
        <v>29</v>
      </c>
      <c r="C6638">
        <v>582</v>
      </c>
      <c r="D6638" t="s">
        <v>17660</v>
      </c>
      <c r="E6638" t="s">
        <v>15830</v>
      </c>
      <c r="F6638">
        <v>13141</v>
      </c>
      <c r="G6638" t="s">
        <v>1772</v>
      </c>
      <c r="H6638">
        <v>1722658695</v>
      </c>
      <c r="I6638" t="s">
        <v>131</v>
      </c>
      <c r="J6638" t="s">
        <v>397</v>
      </c>
      <c r="K6638" t="s">
        <v>133</v>
      </c>
      <c r="L6638" t="s">
        <v>14038</v>
      </c>
      <c r="M6638" t="s">
        <v>11645</v>
      </c>
      <c r="P6638" s="31" t="str">
        <f t="shared" si="312"/>
        <v>Aroggo Homoeo Hall (Dr:Fahim Uddin )</v>
      </c>
    </row>
    <row r="6639" spans="1:16" hidden="1">
      <c r="A6639" t="str">
        <f t="shared" si="310"/>
        <v>30-582</v>
      </c>
      <c r="B6639">
        <f t="shared" si="311"/>
        <v>30</v>
      </c>
      <c r="C6639">
        <v>582</v>
      </c>
      <c r="D6639" t="s">
        <v>17660</v>
      </c>
      <c r="E6639" t="s">
        <v>5720</v>
      </c>
      <c r="F6639">
        <v>6996</v>
      </c>
      <c r="G6639" t="s">
        <v>1772</v>
      </c>
      <c r="H6639">
        <v>1738051392</v>
      </c>
      <c r="I6639" t="s">
        <v>3231</v>
      </c>
      <c r="J6639" t="s">
        <v>230</v>
      </c>
      <c r="K6639" t="s">
        <v>138</v>
      </c>
      <c r="L6639" t="s">
        <v>5685</v>
      </c>
      <c r="M6639" t="s">
        <v>5792</v>
      </c>
      <c r="P6639" s="31" t="str">
        <f t="shared" si="312"/>
        <v>Aroggo Homoeo Hall (Dr. Krishno Kumar Roy)</v>
      </c>
    </row>
    <row r="6640" spans="1:16" hidden="1">
      <c r="A6640" t="str">
        <f t="shared" si="310"/>
        <v>31-582</v>
      </c>
      <c r="B6640">
        <f t="shared" si="311"/>
        <v>31</v>
      </c>
      <c r="C6640">
        <v>582</v>
      </c>
      <c r="D6640" t="s">
        <v>17660</v>
      </c>
      <c r="E6640" t="s">
        <v>2261</v>
      </c>
      <c r="F6640">
        <v>7012</v>
      </c>
      <c r="G6640" t="s">
        <v>1772</v>
      </c>
      <c r="H6640">
        <v>1744732981</v>
      </c>
      <c r="I6640" t="s">
        <v>3231</v>
      </c>
      <c r="J6640" t="s">
        <v>274</v>
      </c>
      <c r="K6640" t="s">
        <v>133</v>
      </c>
      <c r="L6640" t="s">
        <v>5809</v>
      </c>
      <c r="M6640" t="s">
        <v>5748</v>
      </c>
      <c r="P6640" s="31" t="str">
        <f t="shared" si="312"/>
        <v>Aroggo Homoeo Hall (Dr. Abdur Rahim)</v>
      </c>
    </row>
    <row r="6641" spans="1:16" hidden="1">
      <c r="A6641" t="str">
        <f t="shared" si="310"/>
        <v>32-582</v>
      </c>
      <c r="B6641">
        <f t="shared" si="311"/>
        <v>32</v>
      </c>
      <c r="C6641">
        <v>582</v>
      </c>
      <c r="D6641" t="s">
        <v>17660</v>
      </c>
      <c r="E6641" t="s">
        <v>16592</v>
      </c>
      <c r="F6641">
        <v>13490</v>
      </c>
      <c r="G6641" t="s">
        <v>1772</v>
      </c>
      <c r="H6641">
        <v>1738051392</v>
      </c>
      <c r="I6641" t="s">
        <v>14916</v>
      </c>
      <c r="J6641" t="s">
        <v>10900</v>
      </c>
      <c r="K6641" t="s">
        <v>1315</v>
      </c>
      <c r="L6641" t="s">
        <v>13808</v>
      </c>
      <c r="M6641" t="s">
        <v>16593</v>
      </c>
      <c r="P6641" s="31" t="str">
        <f t="shared" si="312"/>
        <v>Aroggo Homoeo Hall (Dr. Kreshno Kumar Roy)</v>
      </c>
    </row>
    <row r="6642" spans="1:16" hidden="1">
      <c r="A6642" t="str">
        <f t="shared" si="310"/>
        <v>33-582</v>
      </c>
      <c r="B6642">
        <f t="shared" si="311"/>
        <v>33</v>
      </c>
      <c r="C6642">
        <v>582</v>
      </c>
      <c r="D6642" t="s">
        <v>17660</v>
      </c>
      <c r="E6642" t="s">
        <v>13514</v>
      </c>
      <c r="F6642">
        <v>12004</v>
      </c>
      <c r="G6642" t="s">
        <v>13515</v>
      </c>
      <c r="H6642">
        <v>1752243179</v>
      </c>
      <c r="I6642" t="s">
        <v>131</v>
      </c>
      <c r="J6642" t="s">
        <v>274</v>
      </c>
      <c r="K6642" t="s">
        <v>133</v>
      </c>
      <c r="L6642" t="s">
        <v>13516</v>
      </c>
      <c r="M6642" t="s">
        <v>13517</v>
      </c>
      <c r="P6642" s="31" t="str">
        <f t="shared" si="312"/>
        <v>Arogo Homoeo Oshadhaloy (Dr.Kutub Uddin)</v>
      </c>
    </row>
    <row r="6643" spans="1:16" hidden="1">
      <c r="A6643" t="str">
        <f t="shared" si="310"/>
        <v>34-582</v>
      </c>
      <c r="B6643">
        <f t="shared" si="311"/>
        <v>34</v>
      </c>
      <c r="C6643">
        <v>582</v>
      </c>
      <c r="D6643" t="s">
        <v>17660</v>
      </c>
      <c r="E6643" t="s">
        <v>15077</v>
      </c>
      <c r="F6643">
        <v>12777</v>
      </c>
      <c r="G6643" t="s">
        <v>15078</v>
      </c>
      <c r="H6643">
        <v>1723093090</v>
      </c>
      <c r="I6643" t="s">
        <v>131</v>
      </c>
      <c r="J6643" t="s">
        <v>10889</v>
      </c>
      <c r="K6643" t="s">
        <v>152</v>
      </c>
      <c r="L6643" t="s">
        <v>5715</v>
      </c>
      <c r="M6643" t="s">
        <v>15079</v>
      </c>
      <c r="P6643" s="31" t="str">
        <f t="shared" si="312"/>
        <v>Arogyalay Homoeo Hall (Dr. Amina Khatun )</v>
      </c>
    </row>
    <row r="6644" spans="1:16" hidden="1">
      <c r="A6644" t="str">
        <f t="shared" si="310"/>
        <v>35-582</v>
      </c>
      <c r="B6644">
        <f t="shared" si="311"/>
        <v>35</v>
      </c>
      <c r="C6644">
        <v>582</v>
      </c>
      <c r="D6644" t="s">
        <v>17660</v>
      </c>
      <c r="E6644" t="s">
        <v>5803</v>
      </c>
      <c r="F6644">
        <v>7004</v>
      </c>
      <c r="G6644" t="s">
        <v>5804</v>
      </c>
      <c r="H6644">
        <v>1734889107</v>
      </c>
      <c r="I6644" t="s">
        <v>3231</v>
      </c>
      <c r="J6644" t="s">
        <v>230</v>
      </c>
      <c r="K6644" t="s">
        <v>152</v>
      </c>
      <c r="L6644" t="s">
        <v>5747</v>
      </c>
      <c r="M6644" t="s">
        <v>5798</v>
      </c>
      <c r="P6644" s="31" t="str">
        <f t="shared" si="312"/>
        <v>Ashraf Homoeo Hall (Dr. Ashraf Ali)</v>
      </c>
    </row>
    <row r="6645" spans="1:16" hidden="1">
      <c r="A6645" t="str">
        <f t="shared" si="310"/>
        <v>36-582</v>
      </c>
      <c r="B6645">
        <f t="shared" si="311"/>
        <v>36</v>
      </c>
      <c r="C6645">
        <v>582</v>
      </c>
      <c r="D6645" t="s">
        <v>17660</v>
      </c>
      <c r="E6645" t="s">
        <v>17862</v>
      </c>
      <c r="F6645">
        <v>15455</v>
      </c>
      <c r="G6645" t="s">
        <v>17863</v>
      </c>
      <c r="H6645">
        <v>1737823558</v>
      </c>
      <c r="I6645" t="s">
        <v>131</v>
      </c>
      <c r="J6645" t="s">
        <v>306</v>
      </c>
      <c r="K6645" t="s">
        <v>133</v>
      </c>
      <c r="L6645" t="s">
        <v>5715</v>
      </c>
      <c r="M6645" t="s">
        <v>17864</v>
      </c>
      <c r="P6645" s="31" t="str">
        <f t="shared" si="312"/>
        <v>Asimam Homeo Hall (Dr Asiyor Rehman)</v>
      </c>
    </row>
    <row r="6646" spans="1:16" hidden="1">
      <c r="A6646" t="str">
        <f t="shared" si="310"/>
        <v>37-582</v>
      </c>
      <c r="B6646">
        <f t="shared" si="311"/>
        <v>37</v>
      </c>
      <c r="C6646">
        <v>582</v>
      </c>
      <c r="D6646" t="s">
        <v>17660</v>
      </c>
      <c r="E6646" t="s">
        <v>5720</v>
      </c>
      <c r="F6646">
        <v>6960</v>
      </c>
      <c r="G6646" t="s">
        <v>5721</v>
      </c>
      <c r="H6646">
        <v>1723485969</v>
      </c>
      <c r="I6646" t="s">
        <v>3231</v>
      </c>
      <c r="J6646" t="s">
        <v>172</v>
      </c>
      <c r="K6646" t="s">
        <v>152</v>
      </c>
      <c r="L6646" t="s">
        <v>5715</v>
      </c>
      <c r="M6646" t="s">
        <v>5722</v>
      </c>
      <c r="P6646" s="31" t="str">
        <f t="shared" si="312"/>
        <v>Atadhunik Homoeo Chem. (Dr. Krishno Kumar Roy)</v>
      </c>
    </row>
    <row r="6647" spans="1:16" hidden="1">
      <c r="A6647" t="str">
        <f t="shared" si="310"/>
        <v>38-582</v>
      </c>
      <c r="B6647">
        <f t="shared" si="311"/>
        <v>38</v>
      </c>
      <c r="C6647">
        <v>582</v>
      </c>
      <c r="D6647" t="s">
        <v>17660</v>
      </c>
      <c r="E6647" t="s">
        <v>14245</v>
      </c>
      <c r="F6647">
        <v>12402</v>
      </c>
      <c r="G6647" t="s">
        <v>14246</v>
      </c>
      <c r="H6647">
        <v>1723685969</v>
      </c>
      <c r="I6647" t="s">
        <v>131</v>
      </c>
      <c r="J6647" t="s">
        <v>172</v>
      </c>
      <c r="K6647" t="s">
        <v>152</v>
      </c>
      <c r="L6647" t="s">
        <v>5715</v>
      </c>
      <c r="M6647" t="s">
        <v>14244</v>
      </c>
      <c r="P6647" s="31" t="str">
        <f t="shared" si="312"/>
        <v>Attadhunik Homoeo Chamber  (Dr. Krishna Kumar Roy)</v>
      </c>
    </row>
    <row r="6648" spans="1:16" hidden="1">
      <c r="A6648" t="str">
        <f t="shared" si="310"/>
        <v>39-582</v>
      </c>
      <c r="B6648">
        <f t="shared" si="311"/>
        <v>39</v>
      </c>
      <c r="C6648">
        <v>582</v>
      </c>
      <c r="D6648" t="s">
        <v>17660</v>
      </c>
      <c r="E6648" t="s">
        <v>17868</v>
      </c>
      <c r="F6648">
        <v>15457</v>
      </c>
      <c r="G6648" t="s">
        <v>17869</v>
      </c>
      <c r="H6648">
        <v>1740550521</v>
      </c>
      <c r="I6648" t="s">
        <v>131</v>
      </c>
      <c r="J6648" t="s">
        <v>306</v>
      </c>
      <c r="K6648" t="s">
        <v>133</v>
      </c>
      <c r="L6648" t="s">
        <v>5715</v>
      </c>
      <c r="M6648" t="s">
        <v>17867</v>
      </c>
      <c r="P6648" s="31" t="str">
        <f t="shared" si="312"/>
        <v>Azad Homeo Hall (Dr Abul Qasim)</v>
      </c>
    </row>
    <row r="6649" spans="1:16" hidden="1">
      <c r="A6649" t="str">
        <f t="shared" si="310"/>
        <v>40-582</v>
      </c>
      <c r="B6649">
        <f t="shared" si="311"/>
        <v>40</v>
      </c>
      <c r="C6649">
        <v>582</v>
      </c>
      <c r="D6649" t="s">
        <v>17660</v>
      </c>
      <c r="E6649" t="s">
        <v>5833</v>
      </c>
      <c r="F6649">
        <v>7019</v>
      </c>
      <c r="G6649" t="s">
        <v>780</v>
      </c>
      <c r="H6649">
        <v>1728151413</v>
      </c>
      <c r="I6649" t="s">
        <v>3231</v>
      </c>
      <c r="J6649" t="s">
        <v>274</v>
      </c>
      <c r="K6649" t="s">
        <v>138</v>
      </c>
      <c r="L6649" t="s">
        <v>5809</v>
      </c>
      <c r="M6649" t="s">
        <v>5834</v>
      </c>
      <c r="P6649" s="31" t="str">
        <f t="shared" si="312"/>
        <v>Azad Homoeo Hall (Dr. Abu Azad)</v>
      </c>
    </row>
    <row r="6650" spans="1:16" hidden="1">
      <c r="A6650" t="str">
        <f t="shared" si="310"/>
        <v>41-582</v>
      </c>
      <c r="B6650">
        <f t="shared" si="311"/>
        <v>41</v>
      </c>
      <c r="C6650">
        <v>582</v>
      </c>
      <c r="D6650" t="s">
        <v>17660</v>
      </c>
      <c r="E6650" t="s">
        <v>17757</v>
      </c>
      <c r="F6650">
        <v>15387</v>
      </c>
      <c r="G6650" t="s">
        <v>17758</v>
      </c>
      <c r="H6650">
        <v>1722327406</v>
      </c>
      <c r="I6650" t="s">
        <v>131</v>
      </c>
      <c r="K6650" t="s">
        <v>133</v>
      </c>
      <c r="L6650" t="s">
        <v>17759</v>
      </c>
      <c r="M6650" t="s">
        <v>17760</v>
      </c>
      <c r="P6650" s="31" t="str">
        <f t="shared" si="312"/>
        <v>Azizul Haque Homeo Hall (Dr Azizul Haque)</v>
      </c>
    </row>
    <row r="6651" spans="1:16" hidden="1">
      <c r="A6651" t="str">
        <f t="shared" si="310"/>
        <v>42-582</v>
      </c>
      <c r="B6651">
        <f t="shared" si="311"/>
        <v>42</v>
      </c>
      <c r="C6651">
        <v>582</v>
      </c>
      <c r="D6651" t="s">
        <v>17660</v>
      </c>
      <c r="E6651" t="s">
        <v>14367</v>
      </c>
      <c r="F6651">
        <v>12451</v>
      </c>
      <c r="G6651" t="s">
        <v>204</v>
      </c>
      <c r="H6651">
        <v>1710998623</v>
      </c>
      <c r="I6651" t="s">
        <v>131</v>
      </c>
      <c r="J6651" t="s">
        <v>132</v>
      </c>
      <c r="K6651" t="s">
        <v>152</v>
      </c>
      <c r="L6651" t="s">
        <v>5715</v>
      </c>
      <c r="M6651" t="s">
        <v>14368</v>
      </c>
      <c r="P6651" s="31" t="str">
        <f t="shared" si="312"/>
        <v>Bijoy Homoeo Hall (Dr. Ram Krishno Roy)</v>
      </c>
    </row>
    <row r="6652" spans="1:16" hidden="1">
      <c r="A6652" t="str">
        <f t="shared" si="310"/>
        <v>43-582</v>
      </c>
      <c r="B6652">
        <f t="shared" si="311"/>
        <v>43</v>
      </c>
      <c r="C6652">
        <v>582</v>
      </c>
      <c r="D6652" t="s">
        <v>17660</v>
      </c>
      <c r="E6652" t="s">
        <v>14242</v>
      </c>
      <c r="F6652">
        <v>12401</v>
      </c>
      <c r="G6652" t="s">
        <v>14243</v>
      </c>
      <c r="H6652">
        <v>1744467250</v>
      </c>
      <c r="I6652" t="s">
        <v>131</v>
      </c>
      <c r="J6652" t="s">
        <v>172</v>
      </c>
      <c r="K6652" t="s">
        <v>152</v>
      </c>
      <c r="L6652" t="s">
        <v>5715</v>
      </c>
      <c r="M6652" t="s">
        <v>14244</v>
      </c>
      <c r="P6652" s="31" t="str">
        <f t="shared" si="312"/>
        <v>Bikash Homoeo Hall (Dr. Bikash Roy)</v>
      </c>
    </row>
    <row r="6653" spans="1:16" hidden="1">
      <c r="A6653" t="str">
        <f t="shared" si="310"/>
        <v>44-582</v>
      </c>
      <c r="B6653">
        <f t="shared" si="311"/>
        <v>44</v>
      </c>
      <c r="C6653">
        <v>582</v>
      </c>
      <c r="D6653" t="s">
        <v>17660</v>
      </c>
      <c r="E6653" t="s">
        <v>5807</v>
      </c>
      <c r="F6653">
        <v>7006</v>
      </c>
      <c r="G6653" t="s">
        <v>5808</v>
      </c>
      <c r="H6653">
        <v>1735825131</v>
      </c>
      <c r="I6653" t="s">
        <v>3231</v>
      </c>
      <c r="J6653" t="s">
        <v>274</v>
      </c>
      <c r="K6653" t="s">
        <v>152</v>
      </c>
      <c r="L6653" t="s">
        <v>5809</v>
      </c>
      <c r="M6653" t="s">
        <v>5810</v>
      </c>
      <c r="P6653" s="31" t="str">
        <f t="shared" si="312"/>
        <v>Biplobi Homoeo Pharma. (Dr. Dhiman Chandra)</v>
      </c>
    </row>
    <row r="6654" spans="1:16" hidden="1">
      <c r="A6654" t="str">
        <f t="shared" si="310"/>
        <v>45-582</v>
      </c>
      <c r="B6654">
        <f t="shared" si="311"/>
        <v>45</v>
      </c>
      <c r="C6654">
        <v>582</v>
      </c>
      <c r="D6654" t="s">
        <v>17660</v>
      </c>
      <c r="E6654" t="s">
        <v>5778</v>
      </c>
      <c r="F6654">
        <v>6990</v>
      </c>
      <c r="G6654" t="s">
        <v>5779</v>
      </c>
      <c r="H6654">
        <v>1724780141</v>
      </c>
      <c r="I6654" t="s">
        <v>3231</v>
      </c>
      <c r="J6654" t="s">
        <v>230</v>
      </c>
      <c r="K6654" t="s">
        <v>138</v>
      </c>
      <c r="L6654" t="s">
        <v>5685</v>
      </c>
      <c r="M6654" t="s">
        <v>5748</v>
      </c>
      <c r="P6654" s="31" t="str">
        <f t="shared" si="312"/>
        <v>Biresh Homoeo Hall (Dr. Biresh Chandra Roy)</v>
      </c>
    </row>
    <row r="6655" spans="1:16" hidden="1">
      <c r="A6655" t="str">
        <f t="shared" si="310"/>
        <v>46-582</v>
      </c>
      <c r="B6655">
        <f t="shared" si="311"/>
        <v>46</v>
      </c>
      <c r="C6655">
        <v>582</v>
      </c>
      <c r="D6655" t="s">
        <v>17660</v>
      </c>
      <c r="E6655" t="s">
        <v>14231</v>
      </c>
      <c r="F6655">
        <v>12396</v>
      </c>
      <c r="G6655" t="s">
        <v>14232</v>
      </c>
      <c r="H6655">
        <v>1884558891</v>
      </c>
      <c r="I6655" t="s">
        <v>131</v>
      </c>
      <c r="J6655" t="s">
        <v>132</v>
      </c>
      <c r="K6655" t="s">
        <v>152</v>
      </c>
      <c r="L6655" t="s">
        <v>5715</v>
      </c>
      <c r="M6655" t="s">
        <v>14228</v>
      </c>
      <c r="P6655" s="31" t="str">
        <f t="shared" si="312"/>
        <v>Brother'S Homeo Hall (Dr. Md. Ashraful Islam )</v>
      </c>
    </row>
    <row r="6656" spans="1:16" hidden="1">
      <c r="A6656" t="str">
        <f t="shared" si="310"/>
        <v>47-582</v>
      </c>
      <c r="B6656">
        <f t="shared" si="311"/>
        <v>47</v>
      </c>
      <c r="C6656">
        <v>582</v>
      </c>
      <c r="D6656" t="s">
        <v>17660</v>
      </c>
      <c r="E6656" t="s">
        <v>15086</v>
      </c>
      <c r="F6656">
        <v>12781</v>
      </c>
      <c r="G6656" t="s">
        <v>15087</v>
      </c>
      <c r="H6656">
        <v>1721206636</v>
      </c>
      <c r="I6656" t="s">
        <v>131</v>
      </c>
      <c r="J6656" t="s">
        <v>10900</v>
      </c>
      <c r="K6656" t="s">
        <v>152</v>
      </c>
      <c r="L6656" t="s">
        <v>5715</v>
      </c>
      <c r="M6656" t="s">
        <v>15070</v>
      </c>
      <c r="P6656" s="31" t="str">
        <f t="shared" si="312"/>
        <v>Cena Homoeopathe  ( Dr. Md Saiful Islam )</v>
      </c>
    </row>
    <row r="6657" spans="1:16" hidden="1">
      <c r="A6657" t="str">
        <f t="shared" si="310"/>
        <v>48-582</v>
      </c>
      <c r="B6657">
        <f t="shared" si="311"/>
        <v>48</v>
      </c>
      <c r="C6657">
        <v>582</v>
      </c>
      <c r="D6657" t="s">
        <v>17660</v>
      </c>
      <c r="E6657" t="s">
        <v>14239</v>
      </c>
      <c r="F6657">
        <v>12399</v>
      </c>
      <c r="G6657" t="s">
        <v>1050</v>
      </c>
      <c r="H6657">
        <v>1737084390</v>
      </c>
      <c r="I6657" t="s">
        <v>131</v>
      </c>
      <c r="J6657" t="s">
        <v>132</v>
      </c>
      <c r="K6657" t="s">
        <v>138</v>
      </c>
      <c r="L6657" t="s">
        <v>5715</v>
      </c>
      <c r="M6657" t="s">
        <v>14228</v>
      </c>
      <c r="P6657" s="31" t="str">
        <f t="shared" si="312"/>
        <v>Central Homoeo Hall (Dr. Md. Belal Hossain)</v>
      </c>
    </row>
    <row r="6658" spans="1:16" hidden="1">
      <c r="A6658" t="str">
        <f t="shared" ref="A6658:A6721" si="313">B6658&amp;"-"&amp;C6658</f>
        <v>49-582</v>
      </c>
      <c r="B6658">
        <f t="shared" ref="B6658:B6721" si="314">IF(C6658=C6657,B6657+1,1)</f>
        <v>49</v>
      </c>
      <c r="C6658">
        <v>582</v>
      </c>
      <c r="D6658" t="s">
        <v>17660</v>
      </c>
      <c r="E6658" t="s">
        <v>15093</v>
      </c>
      <c r="F6658">
        <v>12784</v>
      </c>
      <c r="G6658" t="s">
        <v>15094</v>
      </c>
      <c r="H6658">
        <v>1736960784</v>
      </c>
      <c r="I6658" t="s">
        <v>131</v>
      </c>
      <c r="J6658" t="s">
        <v>10889</v>
      </c>
      <c r="K6658" t="s">
        <v>152</v>
      </c>
      <c r="L6658" t="s">
        <v>5715</v>
      </c>
      <c r="M6658" t="s">
        <v>15095</v>
      </c>
      <c r="P6658" s="31" t="str">
        <f t="shared" ref="P6658:P6721" si="315">PROPER(G6658&amp;" ("&amp;E6658&amp;")")</f>
        <v>Classic Homoeo Chamber  ( Dr. Md Mazaharul Islam)</v>
      </c>
    </row>
    <row r="6659" spans="1:16" hidden="1">
      <c r="A6659" t="str">
        <f t="shared" si="313"/>
        <v>50-582</v>
      </c>
      <c r="B6659">
        <f t="shared" si="314"/>
        <v>50</v>
      </c>
      <c r="C6659">
        <v>582</v>
      </c>
      <c r="D6659" t="s">
        <v>17660</v>
      </c>
      <c r="E6659" t="s">
        <v>14385</v>
      </c>
      <c r="F6659">
        <v>12459</v>
      </c>
      <c r="G6659" t="s">
        <v>14386</v>
      </c>
      <c r="H6659">
        <v>1721898515</v>
      </c>
      <c r="I6659" t="s">
        <v>131</v>
      </c>
      <c r="J6659" t="s">
        <v>397</v>
      </c>
      <c r="K6659" t="s">
        <v>152</v>
      </c>
      <c r="L6659" t="s">
        <v>5715</v>
      </c>
      <c r="M6659" t="s">
        <v>14235</v>
      </c>
      <c r="P6659" s="31" t="str">
        <f t="shared" si="315"/>
        <v>Dabiul  Homoeo  Hall (Dr.Md Dabiul Islam)</v>
      </c>
    </row>
    <row r="6660" spans="1:16" hidden="1">
      <c r="A6660" t="str">
        <f t="shared" si="313"/>
        <v>51-582</v>
      </c>
      <c r="B6660">
        <f t="shared" si="314"/>
        <v>51</v>
      </c>
      <c r="C6660">
        <v>582</v>
      </c>
      <c r="D6660" t="s">
        <v>17660</v>
      </c>
      <c r="E6660" t="s">
        <v>17793</v>
      </c>
      <c r="F6660">
        <v>15412</v>
      </c>
      <c r="G6660" t="s">
        <v>17794</v>
      </c>
      <c r="H6660">
        <v>1716878828</v>
      </c>
      <c r="I6660" t="s">
        <v>131</v>
      </c>
      <c r="J6660" t="s">
        <v>230</v>
      </c>
      <c r="K6660" t="s">
        <v>133</v>
      </c>
      <c r="L6660" t="s">
        <v>17756</v>
      </c>
      <c r="M6660" t="s">
        <v>17795</v>
      </c>
      <c r="P6660" s="31" t="str">
        <f t="shared" si="315"/>
        <v>Dash Homeo Hall (Dr Harodev Chandro Roy)</v>
      </c>
    </row>
    <row r="6661" spans="1:16" hidden="1">
      <c r="A6661" t="str">
        <f t="shared" si="313"/>
        <v>52-582</v>
      </c>
      <c r="B6661">
        <f t="shared" si="314"/>
        <v>52</v>
      </c>
      <c r="C6661">
        <v>582</v>
      </c>
      <c r="D6661" t="s">
        <v>17660</v>
      </c>
      <c r="E6661" t="s">
        <v>14923</v>
      </c>
      <c r="F6661">
        <v>12706</v>
      </c>
      <c r="G6661" t="s">
        <v>14924</v>
      </c>
      <c r="H6661">
        <v>1788115385</v>
      </c>
      <c r="I6661" t="s">
        <v>14916</v>
      </c>
      <c r="J6661" t="s">
        <v>10892</v>
      </c>
      <c r="K6661" t="s">
        <v>133</v>
      </c>
      <c r="L6661" t="s">
        <v>5747</v>
      </c>
      <c r="M6661" t="s">
        <v>14922</v>
      </c>
      <c r="P6661" s="31" t="str">
        <f t="shared" si="315"/>
        <v>Desh Bandhu Dawakhana (Dr.Jahir Alam )</v>
      </c>
    </row>
    <row r="6662" spans="1:16" hidden="1">
      <c r="A6662" t="str">
        <f t="shared" si="313"/>
        <v>53-582</v>
      </c>
      <c r="B6662">
        <f t="shared" si="314"/>
        <v>53</v>
      </c>
      <c r="C6662">
        <v>582</v>
      </c>
      <c r="D6662" t="s">
        <v>17660</v>
      </c>
      <c r="E6662" t="s">
        <v>5816</v>
      </c>
      <c r="F6662">
        <v>7010</v>
      </c>
      <c r="G6662" t="s">
        <v>5817</v>
      </c>
      <c r="H6662">
        <v>1744920127</v>
      </c>
      <c r="I6662" t="s">
        <v>3231</v>
      </c>
      <c r="J6662" t="s">
        <v>274</v>
      </c>
      <c r="K6662" t="s">
        <v>152</v>
      </c>
      <c r="L6662" t="s">
        <v>5809</v>
      </c>
      <c r="M6662" t="s">
        <v>5686</v>
      </c>
      <c r="P6662" s="31" t="str">
        <f t="shared" si="315"/>
        <v>Digonto Homoeo Hall (Dr. Dipen Chandra Sing.)</v>
      </c>
    </row>
    <row r="6663" spans="1:16" hidden="1">
      <c r="A6663" t="str">
        <f t="shared" si="313"/>
        <v>54-582</v>
      </c>
      <c r="B6663">
        <f t="shared" si="314"/>
        <v>54</v>
      </c>
      <c r="C6663">
        <v>582</v>
      </c>
      <c r="D6663" t="s">
        <v>17660</v>
      </c>
      <c r="E6663" t="s">
        <v>16579</v>
      </c>
      <c r="F6663">
        <v>13486</v>
      </c>
      <c r="G6663" t="s">
        <v>16580</v>
      </c>
      <c r="H6663">
        <v>1723432521</v>
      </c>
      <c r="I6663" t="s">
        <v>14916</v>
      </c>
      <c r="J6663" t="s">
        <v>9009</v>
      </c>
      <c r="K6663" t="s">
        <v>152</v>
      </c>
      <c r="L6663" t="s">
        <v>5747</v>
      </c>
      <c r="M6663" t="s">
        <v>16581</v>
      </c>
      <c r="P6663" s="31" t="str">
        <f t="shared" si="315"/>
        <v>Dipto Homoeo Pharmacy (Dadhiram Adhikari)</v>
      </c>
    </row>
    <row r="6664" spans="1:16" hidden="1">
      <c r="A6664" t="str">
        <f t="shared" si="313"/>
        <v>55-582</v>
      </c>
      <c r="B6664">
        <f t="shared" si="314"/>
        <v>55</v>
      </c>
      <c r="C6664">
        <v>582</v>
      </c>
      <c r="D6664" t="s">
        <v>17660</v>
      </c>
      <c r="E6664" t="s">
        <v>5800</v>
      </c>
      <c r="F6664">
        <v>7002</v>
      </c>
      <c r="G6664" t="s">
        <v>5801</v>
      </c>
      <c r="H6664">
        <v>1739161922</v>
      </c>
      <c r="I6664" t="s">
        <v>3231</v>
      </c>
      <c r="J6664" t="s">
        <v>230</v>
      </c>
      <c r="K6664" t="s">
        <v>133</v>
      </c>
      <c r="L6664" t="s">
        <v>5747</v>
      </c>
      <c r="M6664" t="s">
        <v>5798</v>
      </c>
      <c r="P6664" s="31" t="str">
        <f t="shared" si="315"/>
        <v>Dipto Homoeo Pharmacy (Dr. Poritos Roy)</v>
      </c>
    </row>
    <row r="6665" spans="1:16" hidden="1">
      <c r="A6665" t="str">
        <f t="shared" si="313"/>
        <v>56-582</v>
      </c>
      <c r="B6665">
        <f t="shared" si="314"/>
        <v>56</v>
      </c>
      <c r="C6665">
        <v>582</v>
      </c>
      <c r="D6665" t="s">
        <v>17660</v>
      </c>
      <c r="E6665" t="s">
        <v>14224</v>
      </c>
      <c r="F6665">
        <v>12393</v>
      </c>
      <c r="G6665" t="s">
        <v>14225</v>
      </c>
      <c r="H6665">
        <v>1774006067</v>
      </c>
      <c r="I6665" t="s">
        <v>131</v>
      </c>
      <c r="J6665" t="s">
        <v>397</v>
      </c>
      <c r="K6665" t="s">
        <v>152</v>
      </c>
      <c r="L6665" t="s">
        <v>5715</v>
      </c>
      <c r="M6665" t="s">
        <v>19194</v>
      </c>
      <c r="P6665" s="31" t="str">
        <f t="shared" si="315"/>
        <v>Doctor'S Pharmacy  (Dr. S. M. Mazharul Islam)</v>
      </c>
    </row>
    <row r="6666" spans="1:16" hidden="1">
      <c r="A6666" t="str">
        <f t="shared" si="313"/>
        <v>57-582</v>
      </c>
      <c r="B6666">
        <f t="shared" si="314"/>
        <v>57</v>
      </c>
      <c r="C6666">
        <v>582</v>
      </c>
      <c r="D6666" t="s">
        <v>17660</v>
      </c>
      <c r="E6666" t="s">
        <v>15056</v>
      </c>
      <c r="F6666">
        <v>12769</v>
      </c>
      <c r="G6666" t="s">
        <v>15057</v>
      </c>
      <c r="H6666">
        <v>1721011432</v>
      </c>
      <c r="I6666" t="s">
        <v>131</v>
      </c>
      <c r="J6666" t="s">
        <v>230</v>
      </c>
      <c r="K6666" t="s">
        <v>133</v>
      </c>
      <c r="L6666" t="s">
        <v>5715</v>
      </c>
      <c r="M6666" t="s">
        <v>15058</v>
      </c>
      <c r="P6666" s="31" t="str">
        <f t="shared" si="315"/>
        <v>Fahima  Homoeo  Hall (Dr. Fahima Khatun)</v>
      </c>
    </row>
    <row r="6667" spans="1:16" hidden="1">
      <c r="A6667" t="str">
        <f t="shared" si="313"/>
        <v>58-582</v>
      </c>
      <c r="B6667">
        <f t="shared" si="314"/>
        <v>58</v>
      </c>
      <c r="C6667">
        <v>582</v>
      </c>
      <c r="D6667" t="s">
        <v>17660</v>
      </c>
      <c r="E6667" t="s">
        <v>14674</v>
      </c>
      <c r="F6667">
        <v>12592</v>
      </c>
      <c r="G6667" t="s">
        <v>14675</v>
      </c>
      <c r="H6667">
        <v>1716081449</v>
      </c>
      <c r="I6667" t="s">
        <v>131</v>
      </c>
      <c r="J6667" t="s">
        <v>397</v>
      </c>
      <c r="K6667" t="s">
        <v>152</v>
      </c>
      <c r="L6667" t="s">
        <v>14038</v>
      </c>
      <c r="M6667" t="s">
        <v>14673</v>
      </c>
      <c r="P6667" s="31" t="str">
        <f t="shared" si="315"/>
        <v>Fansi Homoeo Hall (Dr: Obaidul Haqe)</v>
      </c>
    </row>
    <row r="6668" spans="1:16" hidden="1">
      <c r="A6668" t="str">
        <f t="shared" si="313"/>
        <v>59-582</v>
      </c>
      <c r="B6668">
        <f t="shared" si="314"/>
        <v>59</v>
      </c>
      <c r="C6668">
        <v>582</v>
      </c>
      <c r="D6668" t="s">
        <v>17660</v>
      </c>
      <c r="E6668" t="s">
        <v>15829</v>
      </c>
      <c r="F6668">
        <v>13140</v>
      </c>
      <c r="G6668" t="s">
        <v>2871</v>
      </c>
      <c r="H6668">
        <v>1704389005</v>
      </c>
      <c r="I6668" t="s">
        <v>131</v>
      </c>
      <c r="J6668" t="s">
        <v>397</v>
      </c>
      <c r="K6668" t="s">
        <v>133</v>
      </c>
      <c r="L6668" t="s">
        <v>14038</v>
      </c>
      <c r="M6668" t="s">
        <v>11645</v>
      </c>
      <c r="P6668" s="31" t="str">
        <f t="shared" si="315"/>
        <v>Faruk Homoeo Hall (Dr:Hakikul Islam)</v>
      </c>
    </row>
    <row r="6669" spans="1:16" hidden="1">
      <c r="A6669" t="str">
        <f t="shared" si="313"/>
        <v>60-582</v>
      </c>
      <c r="B6669">
        <f t="shared" si="314"/>
        <v>60</v>
      </c>
      <c r="C6669">
        <v>582</v>
      </c>
      <c r="D6669" t="s">
        <v>17660</v>
      </c>
      <c r="E6669" t="s">
        <v>6274</v>
      </c>
      <c r="F6669">
        <v>10245</v>
      </c>
      <c r="G6669" t="s">
        <v>2871</v>
      </c>
      <c r="H6669">
        <v>1722560186</v>
      </c>
      <c r="I6669" t="s">
        <v>131</v>
      </c>
      <c r="K6669" t="s">
        <v>152</v>
      </c>
      <c r="L6669" t="s">
        <v>5682</v>
      </c>
      <c r="M6669" t="s">
        <v>9873</v>
      </c>
      <c r="P6669" s="31" t="str">
        <f t="shared" si="315"/>
        <v>Faruk Homoeo Hall (Dr. Shahidul Islam)</v>
      </c>
    </row>
    <row r="6670" spans="1:16" hidden="1">
      <c r="A6670" t="str">
        <f t="shared" si="313"/>
        <v>61-582</v>
      </c>
      <c r="B6670">
        <f t="shared" si="314"/>
        <v>61</v>
      </c>
      <c r="C6670">
        <v>582</v>
      </c>
      <c r="D6670" t="s">
        <v>17660</v>
      </c>
      <c r="E6670" t="s">
        <v>2870</v>
      </c>
      <c r="F6670">
        <v>10279</v>
      </c>
      <c r="G6670" t="s">
        <v>2871</v>
      </c>
      <c r="H6670">
        <v>1737820366</v>
      </c>
      <c r="I6670" t="s">
        <v>131</v>
      </c>
      <c r="K6670" t="s">
        <v>152</v>
      </c>
      <c r="L6670" t="s">
        <v>2872</v>
      </c>
      <c r="M6670" t="s">
        <v>2873</v>
      </c>
      <c r="P6670" s="31" t="str">
        <f t="shared" si="315"/>
        <v>Faruk Homoeo Hall (Dr.Faruk)</v>
      </c>
    </row>
    <row r="6671" spans="1:16" hidden="1">
      <c r="A6671" t="str">
        <f t="shared" si="313"/>
        <v>62-582</v>
      </c>
      <c r="B6671">
        <f t="shared" si="314"/>
        <v>62</v>
      </c>
      <c r="C6671">
        <v>582</v>
      </c>
      <c r="D6671" t="s">
        <v>17660</v>
      </c>
      <c r="E6671" t="s">
        <v>5758</v>
      </c>
      <c r="F6671">
        <v>6980</v>
      </c>
      <c r="G6671" t="s">
        <v>5759</v>
      </c>
      <c r="H6671">
        <v>1746715003</v>
      </c>
      <c r="I6671" t="s">
        <v>3231</v>
      </c>
      <c r="J6671" t="s">
        <v>397</v>
      </c>
      <c r="K6671" t="s">
        <v>152</v>
      </c>
      <c r="L6671" t="s">
        <v>5747</v>
      </c>
      <c r="M6671" t="s">
        <v>5755</v>
      </c>
      <c r="P6671" s="31" t="str">
        <f t="shared" si="315"/>
        <v>Ferdaws Homoeo Hall (Dr. Ferdaws)</v>
      </c>
    </row>
    <row r="6672" spans="1:16" hidden="1">
      <c r="A6672" t="str">
        <f t="shared" si="313"/>
        <v>63-582</v>
      </c>
      <c r="B6672">
        <f t="shared" si="314"/>
        <v>63</v>
      </c>
      <c r="C6672">
        <v>582</v>
      </c>
      <c r="D6672" t="s">
        <v>17660</v>
      </c>
      <c r="E6672" t="s">
        <v>5767</v>
      </c>
      <c r="F6672">
        <v>6985</v>
      </c>
      <c r="G6672" t="s">
        <v>5768</v>
      </c>
      <c r="H6672">
        <v>1712414346</v>
      </c>
      <c r="I6672" t="s">
        <v>3231</v>
      </c>
      <c r="J6672" t="s">
        <v>397</v>
      </c>
      <c r="K6672" t="s">
        <v>133</v>
      </c>
      <c r="L6672" t="s">
        <v>5747</v>
      </c>
      <c r="M6672" t="s">
        <v>5748</v>
      </c>
      <c r="P6672" s="31" t="str">
        <f t="shared" si="315"/>
        <v>Feroza Homoeo Hall (Dr. Tofazzol Hossain)</v>
      </c>
    </row>
    <row r="6673" spans="1:16" hidden="1">
      <c r="A6673" t="str">
        <f t="shared" si="313"/>
        <v>64-582</v>
      </c>
      <c r="B6673">
        <f t="shared" si="314"/>
        <v>64</v>
      </c>
      <c r="C6673">
        <v>582</v>
      </c>
      <c r="D6673" t="s">
        <v>17660</v>
      </c>
      <c r="E6673" t="s">
        <v>5796</v>
      </c>
      <c r="F6673">
        <v>7000</v>
      </c>
      <c r="G6673" t="s">
        <v>5797</v>
      </c>
      <c r="H6673">
        <v>1797662025</v>
      </c>
      <c r="I6673" t="s">
        <v>3231</v>
      </c>
      <c r="J6673" t="s">
        <v>230</v>
      </c>
      <c r="K6673" t="s">
        <v>138</v>
      </c>
      <c r="L6673" t="s">
        <v>5747</v>
      </c>
      <c r="M6673" t="s">
        <v>5798</v>
      </c>
      <c r="P6673" s="31" t="str">
        <f t="shared" si="315"/>
        <v>Feroza Homoeo Pharmacy (Dr. Saidur Rahman)</v>
      </c>
    </row>
    <row r="6674" spans="1:16" hidden="1">
      <c r="A6674" t="str">
        <f t="shared" si="313"/>
        <v>65-582</v>
      </c>
      <c r="B6674">
        <f t="shared" si="314"/>
        <v>65</v>
      </c>
      <c r="C6674">
        <v>582</v>
      </c>
      <c r="D6674" t="s">
        <v>17660</v>
      </c>
      <c r="E6674" t="s">
        <v>15092</v>
      </c>
      <c r="F6674">
        <v>12783</v>
      </c>
      <c r="G6674" t="s">
        <v>17674</v>
      </c>
      <c r="H6674">
        <v>1718809509</v>
      </c>
      <c r="I6674" t="s">
        <v>131</v>
      </c>
      <c r="J6674" t="s">
        <v>10889</v>
      </c>
      <c r="K6674" t="s">
        <v>152</v>
      </c>
      <c r="L6674" t="s">
        <v>5715</v>
      </c>
      <c r="M6674" t="s">
        <v>17675</v>
      </c>
      <c r="P6674" s="31" t="str">
        <f t="shared" si="315"/>
        <v>Gareya Homoeo  Hall &amp;  Pharmacy (Dr.Md Enamul Haque)</v>
      </c>
    </row>
    <row r="6675" spans="1:16" hidden="1">
      <c r="A6675" t="str">
        <f t="shared" si="313"/>
        <v>66-582</v>
      </c>
      <c r="B6675">
        <f t="shared" si="314"/>
        <v>66</v>
      </c>
      <c r="C6675">
        <v>582</v>
      </c>
      <c r="D6675" t="s">
        <v>17660</v>
      </c>
      <c r="E6675" t="s">
        <v>14393</v>
      </c>
      <c r="F6675">
        <v>12467</v>
      </c>
      <c r="G6675" t="s">
        <v>14402</v>
      </c>
      <c r="H6675">
        <v>1798944676</v>
      </c>
      <c r="I6675" t="s">
        <v>131</v>
      </c>
      <c r="J6675" t="s">
        <v>172</v>
      </c>
      <c r="K6675" t="s">
        <v>138</v>
      </c>
      <c r="L6675" t="s">
        <v>5715</v>
      </c>
      <c r="M6675" t="s">
        <v>14403</v>
      </c>
      <c r="P6675" s="31" t="str">
        <f t="shared" si="315"/>
        <v>German Homoeo  Hall (Dr. Md Belal Hossen)</v>
      </c>
    </row>
    <row r="6676" spans="1:16" hidden="1">
      <c r="A6676" t="str">
        <f t="shared" si="313"/>
        <v>67-582</v>
      </c>
      <c r="B6676">
        <f t="shared" si="314"/>
        <v>67</v>
      </c>
      <c r="C6676">
        <v>582</v>
      </c>
      <c r="D6676" t="s">
        <v>17660</v>
      </c>
      <c r="E6676" t="s">
        <v>17865</v>
      </c>
      <c r="F6676">
        <v>15456</v>
      </c>
      <c r="G6676" t="s">
        <v>17866</v>
      </c>
      <c r="H6676">
        <v>1772924826</v>
      </c>
      <c r="I6676" t="s">
        <v>131</v>
      </c>
      <c r="J6676" t="s">
        <v>306</v>
      </c>
      <c r="K6676" t="s">
        <v>133</v>
      </c>
      <c r="L6676" t="s">
        <v>5715</v>
      </c>
      <c r="M6676" t="s">
        <v>17867</v>
      </c>
      <c r="P6676" s="31" t="str">
        <f t="shared" si="315"/>
        <v>German Manavseva Homeo Hall (Dr Salma Begum)</v>
      </c>
    </row>
    <row r="6677" spans="1:16" hidden="1">
      <c r="A6677" t="str">
        <f t="shared" si="313"/>
        <v>68-582</v>
      </c>
      <c r="B6677">
        <f t="shared" si="314"/>
        <v>68</v>
      </c>
      <c r="C6677">
        <v>582</v>
      </c>
      <c r="D6677" t="s">
        <v>17660</v>
      </c>
      <c r="E6677" t="s">
        <v>13521</v>
      </c>
      <c r="F6677">
        <v>12006</v>
      </c>
      <c r="G6677" t="s">
        <v>13522</v>
      </c>
      <c r="H6677">
        <v>1735262745</v>
      </c>
      <c r="I6677" t="s">
        <v>131</v>
      </c>
      <c r="J6677" t="s">
        <v>274</v>
      </c>
      <c r="K6677" t="s">
        <v>152</v>
      </c>
      <c r="L6677" t="s">
        <v>12633</v>
      </c>
      <c r="M6677" t="s">
        <v>12633</v>
      </c>
      <c r="P6677" s="31" t="str">
        <f t="shared" si="315"/>
        <v>Gones Homoeo Hall  (Dr. Gones Marmo )</v>
      </c>
    </row>
    <row r="6678" spans="1:16" hidden="1">
      <c r="A6678" t="str">
        <f t="shared" si="313"/>
        <v>69-582</v>
      </c>
      <c r="B6678">
        <f t="shared" si="314"/>
        <v>69</v>
      </c>
      <c r="C6678">
        <v>582</v>
      </c>
      <c r="D6678" t="s">
        <v>17660</v>
      </c>
      <c r="E6678" t="s">
        <v>5756</v>
      </c>
      <c r="F6678">
        <v>6979</v>
      </c>
      <c r="G6678" t="s">
        <v>5757</v>
      </c>
      <c r="H6678">
        <v>0</v>
      </c>
      <c r="I6678" t="s">
        <v>3231</v>
      </c>
      <c r="J6678" t="s">
        <v>397</v>
      </c>
      <c r="K6678" t="s">
        <v>152</v>
      </c>
      <c r="L6678" t="s">
        <v>5747</v>
      </c>
      <c r="M6678" t="s">
        <v>5755</v>
      </c>
      <c r="P6678" s="31" t="str">
        <f t="shared" si="315"/>
        <v>Gowrango Homoeo Cikitsaloy (Dr. Gowrango Prosad)</v>
      </c>
    </row>
    <row r="6679" spans="1:16" hidden="1">
      <c r="A6679" t="str">
        <f t="shared" si="313"/>
        <v>70-582</v>
      </c>
      <c r="B6679">
        <f t="shared" si="314"/>
        <v>70</v>
      </c>
      <c r="C6679">
        <v>582</v>
      </c>
      <c r="D6679" t="s">
        <v>17660</v>
      </c>
      <c r="E6679" t="s">
        <v>17801</v>
      </c>
      <c r="F6679">
        <v>15415</v>
      </c>
      <c r="G6679" t="s">
        <v>17802</v>
      </c>
      <c r="H6679">
        <v>1738555778</v>
      </c>
      <c r="I6679" t="s">
        <v>131</v>
      </c>
      <c r="K6679" t="s">
        <v>152</v>
      </c>
      <c r="L6679" t="s">
        <v>17756</v>
      </c>
      <c r="M6679" t="s">
        <v>17803</v>
      </c>
      <c r="P6679" s="31" t="str">
        <f t="shared" si="315"/>
        <v>H.C Homeo Chikitsalaya (Dr Monu Roy )</v>
      </c>
    </row>
    <row r="6680" spans="1:16" hidden="1">
      <c r="A6680" t="str">
        <f t="shared" si="313"/>
        <v>71-582</v>
      </c>
      <c r="B6680">
        <f t="shared" si="314"/>
        <v>71</v>
      </c>
      <c r="C6680">
        <v>582</v>
      </c>
      <c r="D6680" t="s">
        <v>17660</v>
      </c>
      <c r="E6680" t="s">
        <v>5696</v>
      </c>
      <c r="F6680">
        <v>6948</v>
      </c>
      <c r="G6680" t="s">
        <v>5697</v>
      </c>
      <c r="H6680">
        <v>1721980236</v>
      </c>
      <c r="I6680" t="s">
        <v>3231</v>
      </c>
      <c r="J6680" t="s">
        <v>132</v>
      </c>
      <c r="K6680" t="s">
        <v>133</v>
      </c>
      <c r="L6680" t="s">
        <v>5682</v>
      </c>
      <c r="M6680" t="s">
        <v>5689</v>
      </c>
      <c r="P6680" s="31" t="str">
        <f t="shared" si="315"/>
        <v>Haji Homoeo Hall (Dr. Tofij Uddin)</v>
      </c>
    </row>
    <row r="6681" spans="1:16" hidden="1">
      <c r="A6681" t="str">
        <f t="shared" si="313"/>
        <v>72-582</v>
      </c>
      <c r="B6681">
        <f t="shared" si="314"/>
        <v>72</v>
      </c>
      <c r="C6681">
        <v>582</v>
      </c>
      <c r="D6681" t="s">
        <v>17660</v>
      </c>
      <c r="E6681" t="s">
        <v>18132</v>
      </c>
      <c r="F6681">
        <v>15664</v>
      </c>
      <c r="G6681" t="s">
        <v>18133</v>
      </c>
      <c r="H6681">
        <v>1717770167</v>
      </c>
      <c r="I6681" t="s">
        <v>131</v>
      </c>
      <c r="J6681" t="s">
        <v>397</v>
      </c>
      <c r="K6681" t="s">
        <v>133</v>
      </c>
      <c r="L6681" t="s">
        <v>18130</v>
      </c>
      <c r="M6681" t="s">
        <v>18131</v>
      </c>
      <c r="P6681" s="31" t="str">
        <f t="shared" si="315"/>
        <v>Hamid Homeo Hall (Dr Masud Rana)</v>
      </c>
    </row>
    <row r="6682" spans="1:16" hidden="1">
      <c r="A6682" t="str">
        <f t="shared" si="313"/>
        <v>73-582</v>
      </c>
      <c r="B6682">
        <f t="shared" si="314"/>
        <v>73</v>
      </c>
      <c r="C6682">
        <v>582</v>
      </c>
      <c r="D6682" t="s">
        <v>17660</v>
      </c>
      <c r="E6682" t="s">
        <v>14387</v>
      </c>
      <c r="F6682">
        <v>12460</v>
      </c>
      <c r="G6682" t="s">
        <v>14388</v>
      </c>
      <c r="H6682">
        <v>1712414310</v>
      </c>
      <c r="I6682" t="s">
        <v>131</v>
      </c>
      <c r="J6682" t="s">
        <v>397</v>
      </c>
      <c r="K6682" t="s">
        <v>138</v>
      </c>
      <c r="L6682" t="s">
        <v>5715</v>
      </c>
      <c r="M6682" t="s">
        <v>14235</v>
      </c>
      <c r="P6682" s="31" t="str">
        <f t="shared" si="315"/>
        <v>Haqe Homoeo  Pharmacy  (Dr.Md Mazedul Haqe)</v>
      </c>
    </row>
    <row r="6683" spans="1:16" hidden="1">
      <c r="A6683" t="str">
        <f t="shared" si="313"/>
        <v>74-582</v>
      </c>
      <c r="B6683">
        <f t="shared" si="314"/>
        <v>74</v>
      </c>
      <c r="C6683">
        <v>582</v>
      </c>
      <c r="D6683" t="s">
        <v>17660</v>
      </c>
      <c r="E6683" t="s">
        <v>12638</v>
      </c>
      <c r="F6683">
        <v>11622</v>
      </c>
      <c r="G6683" t="s">
        <v>12639</v>
      </c>
      <c r="H6683">
        <v>1792840576</v>
      </c>
      <c r="I6683" t="s">
        <v>131</v>
      </c>
      <c r="J6683" t="s">
        <v>230</v>
      </c>
      <c r="K6683" t="s">
        <v>152</v>
      </c>
      <c r="L6683" t="s">
        <v>5747</v>
      </c>
      <c r="M6683" t="s">
        <v>12640</v>
      </c>
      <c r="P6683" s="31" t="str">
        <f t="shared" si="315"/>
        <v>Hena Homoeo Hall (Dr. Mst. Hasna Hena)</v>
      </c>
    </row>
    <row r="6684" spans="1:16" hidden="1">
      <c r="A6684" t="str">
        <f t="shared" si="313"/>
        <v>75-582</v>
      </c>
      <c r="B6684">
        <f t="shared" si="314"/>
        <v>75</v>
      </c>
      <c r="C6684">
        <v>582</v>
      </c>
      <c r="D6684" t="s">
        <v>17660</v>
      </c>
      <c r="E6684" t="s">
        <v>5726</v>
      </c>
      <c r="F6684">
        <v>6962</v>
      </c>
      <c r="G6684" t="s">
        <v>5727</v>
      </c>
      <c r="H6684">
        <v>1713781169</v>
      </c>
      <c r="I6684" t="s">
        <v>3231</v>
      </c>
      <c r="J6684" t="s">
        <v>172</v>
      </c>
      <c r="K6684" t="s">
        <v>152</v>
      </c>
      <c r="L6684" t="s">
        <v>5715</v>
      </c>
      <c r="M6684" t="s">
        <v>5728</v>
      </c>
      <c r="P6684" s="31" t="str">
        <f t="shared" si="315"/>
        <v>Homoeo Aroggo Niketion (Dr. Fozlur Haque)</v>
      </c>
    </row>
    <row r="6685" spans="1:16" hidden="1">
      <c r="A6685" t="str">
        <f t="shared" si="313"/>
        <v>76-582</v>
      </c>
      <c r="B6685">
        <f t="shared" si="314"/>
        <v>76</v>
      </c>
      <c r="C6685">
        <v>582</v>
      </c>
      <c r="D6685" t="s">
        <v>17660</v>
      </c>
      <c r="E6685" t="s">
        <v>14361</v>
      </c>
      <c r="F6685">
        <v>12448</v>
      </c>
      <c r="G6685" t="s">
        <v>6953</v>
      </c>
      <c r="H6685">
        <v>1713781169</v>
      </c>
      <c r="I6685" t="s">
        <v>131</v>
      </c>
      <c r="J6685" t="s">
        <v>274</v>
      </c>
      <c r="K6685" t="s">
        <v>152</v>
      </c>
      <c r="L6685" t="s">
        <v>5715</v>
      </c>
      <c r="M6685" t="s">
        <v>14360</v>
      </c>
      <c r="P6685" s="31" t="str">
        <f t="shared" si="315"/>
        <v>Homoeo Aroggo Niketon (Dr.Md Fazlul Haqe)</v>
      </c>
    </row>
    <row r="6686" spans="1:16" hidden="1">
      <c r="A6686" t="str">
        <f t="shared" si="313"/>
        <v>77-582</v>
      </c>
      <c r="B6686">
        <f t="shared" si="314"/>
        <v>77</v>
      </c>
      <c r="C6686">
        <v>582</v>
      </c>
      <c r="D6686" t="s">
        <v>17660</v>
      </c>
      <c r="E6686" t="s">
        <v>5712</v>
      </c>
      <c r="F6686">
        <v>6956</v>
      </c>
      <c r="G6686" t="s">
        <v>2319</v>
      </c>
      <c r="H6686">
        <v>1792907205</v>
      </c>
      <c r="I6686" t="s">
        <v>3231</v>
      </c>
      <c r="J6686" t="s">
        <v>132</v>
      </c>
      <c r="K6686" t="s">
        <v>133</v>
      </c>
      <c r="L6686" t="s">
        <v>5682</v>
      </c>
      <c r="M6686" t="s">
        <v>5707</v>
      </c>
      <c r="P6686" s="31" t="str">
        <f t="shared" si="315"/>
        <v>Homoeo Hall (Dr. Masum Billah)</v>
      </c>
    </row>
    <row r="6687" spans="1:16" hidden="1">
      <c r="A6687" t="str">
        <f t="shared" si="313"/>
        <v>78-582</v>
      </c>
      <c r="B6687">
        <f t="shared" si="314"/>
        <v>78</v>
      </c>
      <c r="C6687">
        <v>582</v>
      </c>
      <c r="D6687" t="s">
        <v>17660</v>
      </c>
      <c r="E6687" t="s">
        <v>5701</v>
      </c>
      <c r="F6687">
        <v>6950</v>
      </c>
      <c r="G6687" t="s">
        <v>5702</v>
      </c>
      <c r="H6687">
        <v>1723879342</v>
      </c>
      <c r="I6687" t="s">
        <v>3231</v>
      </c>
      <c r="J6687" t="s">
        <v>132</v>
      </c>
      <c r="K6687" t="s">
        <v>152</v>
      </c>
      <c r="L6687" t="s">
        <v>5685</v>
      </c>
      <c r="M6687" t="s">
        <v>5703</v>
      </c>
      <c r="P6687" s="31" t="str">
        <f t="shared" si="315"/>
        <v>Homoeo Health Care (Dr. Abdul Klader)</v>
      </c>
    </row>
    <row r="6688" spans="1:16" hidden="1">
      <c r="A6688" t="str">
        <f t="shared" si="313"/>
        <v>79-582</v>
      </c>
      <c r="B6688">
        <f t="shared" si="314"/>
        <v>79</v>
      </c>
      <c r="C6688">
        <v>582</v>
      </c>
      <c r="D6688" t="s">
        <v>17660</v>
      </c>
      <c r="E6688" t="s">
        <v>15084</v>
      </c>
      <c r="F6688">
        <v>12780</v>
      </c>
      <c r="G6688" t="s">
        <v>15085</v>
      </c>
      <c r="H6688">
        <v>1711224739</v>
      </c>
      <c r="I6688" t="s">
        <v>131</v>
      </c>
      <c r="J6688" t="s">
        <v>10900</v>
      </c>
      <c r="K6688" t="s">
        <v>152</v>
      </c>
      <c r="L6688" t="s">
        <v>5715</v>
      </c>
      <c r="M6688" t="s">
        <v>15070</v>
      </c>
      <c r="P6688" s="31" t="str">
        <f t="shared" si="315"/>
        <v>Homoeopathe Research  (Dr. Md Kamal Hossen)</v>
      </c>
    </row>
    <row r="6689" spans="1:16" hidden="1">
      <c r="A6689" t="str">
        <f t="shared" si="313"/>
        <v>80-582</v>
      </c>
      <c r="B6689">
        <f t="shared" si="314"/>
        <v>80</v>
      </c>
      <c r="C6689">
        <v>582</v>
      </c>
      <c r="D6689" t="s">
        <v>17660</v>
      </c>
      <c r="E6689" t="s">
        <v>14395</v>
      </c>
      <c r="F6689">
        <v>12464</v>
      </c>
      <c r="G6689" t="s">
        <v>14396</v>
      </c>
      <c r="H6689">
        <v>1722980503</v>
      </c>
      <c r="I6689" t="s">
        <v>253</v>
      </c>
      <c r="J6689" t="s">
        <v>397</v>
      </c>
      <c r="K6689" t="s">
        <v>138</v>
      </c>
      <c r="L6689" t="s">
        <v>5715</v>
      </c>
      <c r="M6689" t="s">
        <v>5728</v>
      </c>
      <c r="P6689" s="31" t="str">
        <f t="shared" si="315"/>
        <v>Homoeopathy Helth Care (Dr. M. A. Said)</v>
      </c>
    </row>
    <row r="6690" spans="1:16" hidden="1">
      <c r="A6690" t="str">
        <f t="shared" si="313"/>
        <v>81-582</v>
      </c>
      <c r="B6690">
        <f t="shared" si="314"/>
        <v>81</v>
      </c>
      <c r="C6690">
        <v>582</v>
      </c>
      <c r="D6690" t="s">
        <v>17660</v>
      </c>
      <c r="E6690" t="s">
        <v>15064</v>
      </c>
      <c r="F6690">
        <v>12772</v>
      </c>
      <c r="G6690" t="s">
        <v>15065</v>
      </c>
      <c r="H6690">
        <v>1762973345</v>
      </c>
      <c r="I6690" t="s">
        <v>131</v>
      </c>
      <c r="J6690" t="s">
        <v>10900</v>
      </c>
      <c r="K6690" t="s">
        <v>152</v>
      </c>
      <c r="L6690" t="s">
        <v>5715</v>
      </c>
      <c r="M6690" t="s">
        <v>1237</v>
      </c>
      <c r="P6690" s="31" t="str">
        <f t="shared" si="315"/>
        <v>Islam Homoeo Holl (Dr. Md Rafiqul Islam)</v>
      </c>
    </row>
    <row r="6691" spans="1:16" hidden="1">
      <c r="A6691" t="str">
        <f t="shared" si="313"/>
        <v>82-582</v>
      </c>
      <c r="B6691">
        <f t="shared" si="314"/>
        <v>82</v>
      </c>
      <c r="C6691">
        <v>582</v>
      </c>
      <c r="D6691" t="s">
        <v>17660</v>
      </c>
      <c r="E6691" t="s">
        <v>17810</v>
      </c>
      <c r="F6691">
        <v>15419</v>
      </c>
      <c r="G6691" t="s">
        <v>11721</v>
      </c>
      <c r="H6691">
        <v>1307650838</v>
      </c>
      <c r="I6691" t="s">
        <v>131</v>
      </c>
      <c r="K6691" t="s">
        <v>133</v>
      </c>
      <c r="L6691" t="s">
        <v>14038</v>
      </c>
      <c r="M6691" t="s">
        <v>17800</v>
      </c>
      <c r="P6691" s="31" t="str">
        <f t="shared" si="315"/>
        <v>Jaman Homeo Hall (Dr Nurujjaman)</v>
      </c>
    </row>
    <row r="6692" spans="1:16" hidden="1">
      <c r="A6692" t="str">
        <f t="shared" si="313"/>
        <v>83-582</v>
      </c>
      <c r="B6692">
        <f t="shared" si="314"/>
        <v>83</v>
      </c>
      <c r="C6692">
        <v>582</v>
      </c>
      <c r="D6692" t="s">
        <v>17660</v>
      </c>
      <c r="E6692" t="s">
        <v>14760</v>
      </c>
      <c r="F6692">
        <v>12634</v>
      </c>
      <c r="G6692" t="s">
        <v>575</v>
      </c>
      <c r="H6692">
        <v>1750746200</v>
      </c>
      <c r="I6692" t="s">
        <v>131</v>
      </c>
      <c r="J6692" t="s">
        <v>397</v>
      </c>
      <c r="K6692" t="s">
        <v>133</v>
      </c>
      <c r="L6692" t="s">
        <v>14038</v>
      </c>
      <c r="M6692" t="s">
        <v>14761</v>
      </c>
      <c r="P6692" s="31" t="str">
        <f t="shared" si="315"/>
        <v>Jaman Homoeo Hall (Dr: Arifujjaman)</v>
      </c>
    </row>
    <row r="6693" spans="1:16" hidden="1">
      <c r="A6693" t="str">
        <f t="shared" si="313"/>
        <v>84-582</v>
      </c>
      <c r="B6693">
        <f t="shared" si="314"/>
        <v>84</v>
      </c>
      <c r="C6693">
        <v>582</v>
      </c>
      <c r="D6693" t="s">
        <v>17660</v>
      </c>
      <c r="E6693" t="s">
        <v>17751</v>
      </c>
      <c r="F6693">
        <v>15385</v>
      </c>
      <c r="G6693" t="s">
        <v>17752</v>
      </c>
      <c r="H6693">
        <v>1728913499</v>
      </c>
      <c r="I6693" t="s">
        <v>131</v>
      </c>
      <c r="J6693" t="s">
        <v>132</v>
      </c>
      <c r="K6693" t="s">
        <v>133</v>
      </c>
      <c r="L6693" t="s">
        <v>17753</v>
      </c>
      <c r="M6693" t="s">
        <v>8755</v>
      </c>
      <c r="P6693" s="31" t="str">
        <f t="shared" si="315"/>
        <v>Janaseba Ho Hall  (Dr Jagadis Chandra Ray)</v>
      </c>
    </row>
    <row r="6694" spans="1:16" hidden="1">
      <c r="A6694" t="str">
        <f t="shared" si="313"/>
        <v>85-582</v>
      </c>
      <c r="B6694">
        <f t="shared" si="314"/>
        <v>85</v>
      </c>
      <c r="C6694">
        <v>582</v>
      </c>
      <c r="D6694" t="s">
        <v>17660</v>
      </c>
      <c r="E6694" t="s">
        <v>14391</v>
      </c>
      <c r="F6694">
        <v>12462</v>
      </c>
      <c r="G6694" t="s">
        <v>14392</v>
      </c>
      <c r="H6694">
        <v>1728913499</v>
      </c>
      <c r="I6694" t="s">
        <v>131</v>
      </c>
      <c r="J6694" t="s">
        <v>230</v>
      </c>
      <c r="K6694" t="s">
        <v>138</v>
      </c>
      <c r="L6694" t="s">
        <v>5715</v>
      </c>
      <c r="M6694" t="s">
        <v>14372</v>
      </c>
      <c r="P6694" s="31" t="str">
        <f t="shared" si="315"/>
        <v>Janaseba Homoeo  Holl (Dr.Jagadis Chandra Roy)</v>
      </c>
    </row>
    <row r="6695" spans="1:16" hidden="1">
      <c r="A6695" t="str">
        <f t="shared" si="313"/>
        <v>86-582</v>
      </c>
      <c r="B6695">
        <f t="shared" si="314"/>
        <v>86</v>
      </c>
      <c r="C6695">
        <v>582</v>
      </c>
      <c r="D6695" t="s">
        <v>17660</v>
      </c>
      <c r="E6695" t="s">
        <v>18158</v>
      </c>
      <c r="F6695">
        <v>15718</v>
      </c>
      <c r="G6695" t="s">
        <v>18159</v>
      </c>
      <c r="H6695">
        <v>1722562076</v>
      </c>
      <c r="I6695" t="s">
        <v>131</v>
      </c>
      <c r="J6695" t="s">
        <v>306</v>
      </c>
      <c r="K6695" t="s">
        <v>133</v>
      </c>
      <c r="L6695" t="s">
        <v>18154</v>
      </c>
      <c r="M6695" t="s">
        <v>18157</v>
      </c>
      <c r="P6695" s="31" t="str">
        <f t="shared" si="315"/>
        <v>Janopreo Homeo Hall (Dr Bimol Sharma)</v>
      </c>
    </row>
    <row r="6696" spans="1:16" hidden="1">
      <c r="A6696" t="str">
        <f t="shared" si="313"/>
        <v>87-582</v>
      </c>
      <c r="B6696">
        <f t="shared" si="314"/>
        <v>87</v>
      </c>
      <c r="C6696">
        <v>582</v>
      </c>
      <c r="D6696" t="s">
        <v>17660</v>
      </c>
      <c r="E6696" t="s">
        <v>3351</v>
      </c>
      <c r="F6696">
        <v>11867</v>
      </c>
      <c r="G6696" t="s">
        <v>13205</v>
      </c>
      <c r="H6696">
        <v>1738172511</v>
      </c>
      <c r="I6696" t="s">
        <v>131</v>
      </c>
      <c r="J6696" t="s">
        <v>172</v>
      </c>
      <c r="K6696" t="s">
        <v>152</v>
      </c>
      <c r="L6696" t="s">
        <v>5715</v>
      </c>
      <c r="M6696" t="s">
        <v>13206</v>
      </c>
      <c r="P6696" s="31" t="str">
        <f t="shared" si="315"/>
        <v>Janoseba Homoeo Chikitsaloy (Dr. Abdul Latif)</v>
      </c>
    </row>
    <row r="6697" spans="1:16" hidden="1">
      <c r="A6697" t="str">
        <f t="shared" si="313"/>
        <v>88-582</v>
      </c>
      <c r="B6697">
        <f t="shared" si="314"/>
        <v>88</v>
      </c>
      <c r="C6697">
        <v>582</v>
      </c>
      <c r="D6697" t="s">
        <v>17660</v>
      </c>
      <c r="E6697" t="s">
        <v>3175</v>
      </c>
      <c r="F6697">
        <v>7013</v>
      </c>
      <c r="G6697" t="s">
        <v>5820</v>
      </c>
      <c r="H6697">
        <v>1735562029</v>
      </c>
      <c r="I6697" t="s">
        <v>3231</v>
      </c>
      <c r="J6697" t="s">
        <v>274</v>
      </c>
      <c r="K6697" t="s">
        <v>138</v>
      </c>
      <c r="L6697" t="s">
        <v>5809</v>
      </c>
      <c r="M6697" t="s">
        <v>5821</v>
      </c>
      <c r="P6697" s="31" t="str">
        <f t="shared" si="315"/>
        <v>Jerin Homoeo Pharmacy (Dr. Zillur Rahman)</v>
      </c>
    </row>
    <row r="6698" spans="1:16" hidden="1">
      <c r="A6698" t="str">
        <f t="shared" si="313"/>
        <v>89-582</v>
      </c>
      <c r="B6698">
        <f t="shared" si="314"/>
        <v>89</v>
      </c>
      <c r="C6698">
        <v>582</v>
      </c>
      <c r="D6698" t="s">
        <v>17660</v>
      </c>
      <c r="E6698" t="s">
        <v>5698</v>
      </c>
      <c r="F6698">
        <v>6949</v>
      </c>
      <c r="G6698" t="s">
        <v>5699</v>
      </c>
      <c r="H6698">
        <v>1723595830</v>
      </c>
      <c r="I6698" t="s">
        <v>3231</v>
      </c>
      <c r="J6698" t="s">
        <v>132</v>
      </c>
      <c r="K6698" t="s">
        <v>152</v>
      </c>
      <c r="L6698" t="s">
        <v>5682</v>
      </c>
      <c r="M6698" t="s">
        <v>5700</v>
      </c>
      <c r="P6698" s="31" t="str">
        <f t="shared" si="315"/>
        <v>Jotish Homoeo Pharmacy (Dr. Jotish Chandra)</v>
      </c>
    </row>
    <row r="6699" spans="1:16" hidden="1">
      <c r="A6699" t="str">
        <f t="shared" si="313"/>
        <v>90-582</v>
      </c>
      <c r="B6699">
        <f t="shared" si="314"/>
        <v>90</v>
      </c>
      <c r="C6699">
        <v>582</v>
      </c>
      <c r="D6699" t="s">
        <v>17660</v>
      </c>
      <c r="E6699" t="s">
        <v>15826</v>
      </c>
      <c r="F6699">
        <v>13138</v>
      </c>
      <c r="G6699" t="s">
        <v>492</v>
      </c>
      <c r="H6699">
        <v>1723429057</v>
      </c>
      <c r="I6699" t="s">
        <v>131</v>
      </c>
      <c r="J6699" t="s">
        <v>397</v>
      </c>
      <c r="K6699" t="s">
        <v>133</v>
      </c>
      <c r="L6699" t="s">
        <v>14038</v>
      </c>
      <c r="M6699" t="s">
        <v>15827</v>
      </c>
      <c r="P6699" s="31" t="str">
        <f t="shared" si="315"/>
        <v>Joy Homoeo Hall (Dr:Joynto Chandra  Roy)</v>
      </c>
    </row>
    <row r="6700" spans="1:16" hidden="1">
      <c r="A6700" t="str">
        <f t="shared" si="313"/>
        <v>91-582</v>
      </c>
      <c r="B6700">
        <f t="shared" si="314"/>
        <v>91</v>
      </c>
      <c r="C6700">
        <v>582</v>
      </c>
      <c r="D6700" t="s">
        <v>17660</v>
      </c>
      <c r="E6700" t="s">
        <v>14648</v>
      </c>
      <c r="F6700">
        <v>12581</v>
      </c>
      <c r="G6700" t="s">
        <v>14649</v>
      </c>
      <c r="H6700">
        <v>1737424049</v>
      </c>
      <c r="I6700" t="s">
        <v>131</v>
      </c>
      <c r="J6700" t="s">
        <v>230</v>
      </c>
      <c r="K6700" t="s">
        <v>152</v>
      </c>
      <c r="L6700" t="s">
        <v>14038</v>
      </c>
      <c r="M6700" t="s">
        <v>14646</v>
      </c>
      <c r="P6700" s="31" t="str">
        <f t="shared" si="315"/>
        <v>Joyram Homoeo Hall (Dr: Joyram Chandra Roy )</v>
      </c>
    </row>
    <row r="6701" spans="1:16" hidden="1">
      <c r="A6701" t="str">
        <f t="shared" si="313"/>
        <v>92-582</v>
      </c>
      <c r="B6701">
        <f t="shared" si="314"/>
        <v>92</v>
      </c>
      <c r="C6701">
        <v>582</v>
      </c>
      <c r="D6701" t="s">
        <v>17660</v>
      </c>
      <c r="E6701" t="s">
        <v>5690</v>
      </c>
      <c r="F6701">
        <v>6945</v>
      </c>
      <c r="G6701" t="s">
        <v>5691</v>
      </c>
      <c r="H6701">
        <v>1724858097</v>
      </c>
      <c r="I6701" t="s">
        <v>3231</v>
      </c>
      <c r="J6701" t="s">
        <v>132</v>
      </c>
      <c r="K6701" t="s">
        <v>152</v>
      </c>
      <c r="L6701" t="s">
        <v>5682</v>
      </c>
      <c r="M6701" t="s">
        <v>5689</v>
      </c>
      <c r="P6701" s="31" t="str">
        <f t="shared" si="315"/>
        <v>Kamiddin Homoeo Hall (Dr. Monsur Haque)</v>
      </c>
    </row>
    <row r="6702" spans="1:16" hidden="1">
      <c r="A6702" t="str">
        <f t="shared" si="313"/>
        <v>93-582</v>
      </c>
      <c r="B6702">
        <f t="shared" si="314"/>
        <v>93</v>
      </c>
      <c r="C6702">
        <v>582</v>
      </c>
      <c r="D6702" t="s">
        <v>17660</v>
      </c>
      <c r="E6702" t="s">
        <v>5753</v>
      </c>
      <c r="F6702">
        <v>6978</v>
      </c>
      <c r="G6702" t="s">
        <v>5754</v>
      </c>
      <c r="H6702">
        <v>1783084919</v>
      </c>
      <c r="I6702" t="s">
        <v>3231</v>
      </c>
      <c r="J6702" t="s">
        <v>397</v>
      </c>
      <c r="K6702" t="s">
        <v>138</v>
      </c>
      <c r="L6702" t="s">
        <v>5747</v>
      </c>
      <c r="M6702" t="s">
        <v>5755</v>
      </c>
      <c r="P6702" s="31" t="str">
        <f t="shared" si="315"/>
        <v>Kanto Homoeo Hall (Dr. Komol Chandra Roy)</v>
      </c>
    </row>
    <row r="6703" spans="1:16" hidden="1">
      <c r="A6703" t="str">
        <f t="shared" si="313"/>
        <v>94-582</v>
      </c>
      <c r="B6703">
        <f t="shared" si="314"/>
        <v>94</v>
      </c>
      <c r="C6703">
        <v>582</v>
      </c>
      <c r="D6703" t="s">
        <v>17660</v>
      </c>
      <c r="E6703" t="s">
        <v>5772</v>
      </c>
      <c r="F6703">
        <v>6987</v>
      </c>
      <c r="G6703" t="s">
        <v>5773</v>
      </c>
      <c r="H6703">
        <v>1720337997</v>
      </c>
      <c r="I6703" t="s">
        <v>3231</v>
      </c>
      <c r="J6703" t="s">
        <v>397</v>
      </c>
      <c r="K6703" t="s">
        <v>133</v>
      </c>
      <c r="L6703" t="s">
        <v>5747</v>
      </c>
      <c r="M6703" t="s">
        <v>5774</v>
      </c>
      <c r="P6703" s="31" t="str">
        <f t="shared" si="315"/>
        <v>Kashem Homoeo Clinic (Dr. Abul Kashem)</v>
      </c>
    </row>
    <row r="6704" spans="1:16" hidden="1">
      <c r="A6704" t="str">
        <f t="shared" si="313"/>
        <v>95-582</v>
      </c>
      <c r="B6704">
        <f t="shared" si="314"/>
        <v>95</v>
      </c>
      <c r="C6704">
        <v>582</v>
      </c>
      <c r="D6704" t="s">
        <v>17660</v>
      </c>
      <c r="E6704" t="s">
        <v>3713</v>
      </c>
      <c r="F6704">
        <v>10247</v>
      </c>
      <c r="G6704" t="s">
        <v>9876</v>
      </c>
      <c r="H6704">
        <v>1719540343</v>
      </c>
      <c r="I6704" t="s">
        <v>131</v>
      </c>
      <c r="J6704" t="s">
        <v>2596</v>
      </c>
      <c r="K6704" t="s">
        <v>138</v>
      </c>
      <c r="L6704" t="s">
        <v>6192</v>
      </c>
      <c r="M6704" t="s">
        <v>6192</v>
      </c>
      <c r="P6704" s="31" t="str">
        <f t="shared" si="315"/>
        <v>Khademul Homoeo Monzil (Dr.Mominul Islam)</v>
      </c>
    </row>
    <row r="6705" spans="1:16" hidden="1">
      <c r="A6705" t="str">
        <f t="shared" si="313"/>
        <v>96-582</v>
      </c>
      <c r="B6705">
        <f t="shared" si="314"/>
        <v>96</v>
      </c>
      <c r="C6705">
        <v>582</v>
      </c>
      <c r="D6705" t="s">
        <v>17660</v>
      </c>
      <c r="E6705" t="s">
        <v>14389</v>
      </c>
      <c r="F6705">
        <v>12461</v>
      </c>
      <c r="G6705" t="s">
        <v>14390</v>
      </c>
      <c r="H6705">
        <v>1773537025</v>
      </c>
      <c r="I6705" t="s">
        <v>131</v>
      </c>
      <c r="J6705" t="s">
        <v>397</v>
      </c>
      <c r="K6705" t="s">
        <v>152</v>
      </c>
      <c r="L6705" t="s">
        <v>5715</v>
      </c>
      <c r="M6705" t="s">
        <v>14235</v>
      </c>
      <c r="P6705" s="31" t="str">
        <f t="shared" si="315"/>
        <v>Khitish Homoeo  Hall (Dr.Kshitish Chandro)</v>
      </c>
    </row>
    <row r="6706" spans="1:16" hidden="1">
      <c r="A6706" t="str">
        <f t="shared" si="313"/>
        <v>97-582</v>
      </c>
      <c r="B6706">
        <f t="shared" si="314"/>
        <v>97</v>
      </c>
      <c r="C6706">
        <v>582</v>
      </c>
      <c r="D6706" t="s">
        <v>17660</v>
      </c>
      <c r="E6706" t="s">
        <v>5838</v>
      </c>
      <c r="F6706">
        <v>7021</v>
      </c>
      <c r="G6706" t="s">
        <v>5839</v>
      </c>
      <c r="H6706">
        <v>1936293370</v>
      </c>
      <c r="I6706" t="s">
        <v>3231</v>
      </c>
      <c r="J6706" t="s">
        <v>274</v>
      </c>
      <c r="K6706" t="s">
        <v>152</v>
      </c>
      <c r="L6706" t="s">
        <v>5747</v>
      </c>
      <c r="M6706" t="s">
        <v>5837</v>
      </c>
      <c r="P6706" s="31" t="str">
        <f t="shared" si="315"/>
        <v>Kobir Homoeo Pharmacy (Dr. Humayun Kobir)</v>
      </c>
    </row>
    <row r="6707" spans="1:16" hidden="1">
      <c r="A6707" t="str">
        <f t="shared" si="313"/>
        <v>98-582</v>
      </c>
      <c r="B6707">
        <f t="shared" si="314"/>
        <v>98</v>
      </c>
      <c r="C6707">
        <v>582</v>
      </c>
      <c r="D6707" t="s">
        <v>17660</v>
      </c>
      <c r="E6707" t="s">
        <v>15105</v>
      </c>
      <c r="F6707">
        <v>12789</v>
      </c>
      <c r="G6707" t="s">
        <v>15106</v>
      </c>
      <c r="H6707">
        <v>1732448968</v>
      </c>
      <c r="I6707" t="s">
        <v>131</v>
      </c>
      <c r="J6707" t="s">
        <v>230</v>
      </c>
      <c r="K6707" t="s">
        <v>152</v>
      </c>
      <c r="L6707" t="s">
        <v>5715</v>
      </c>
      <c r="M6707" t="s">
        <v>19195</v>
      </c>
      <c r="P6707" s="31" t="str">
        <f t="shared" si="315"/>
        <v>Kollan Homoeo Cikitshaloy (Dr. Kollan Chandra Roy)</v>
      </c>
    </row>
    <row r="6708" spans="1:16" hidden="1">
      <c r="A6708" t="str">
        <f t="shared" si="313"/>
        <v>99-582</v>
      </c>
      <c r="B6708">
        <f t="shared" si="314"/>
        <v>99</v>
      </c>
      <c r="C6708">
        <v>582</v>
      </c>
      <c r="D6708" t="s">
        <v>17660</v>
      </c>
      <c r="E6708" t="s">
        <v>14233</v>
      </c>
      <c r="F6708">
        <v>12397</v>
      </c>
      <c r="G6708" t="s">
        <v>14234</v>
      </c>
      <c r="H6708">
        <v>1797884672</v>
      </c>
      <c r="I6708" t="s">
        <v>131</v>
      </c>
      <c r="J6708" t="s">
        <v>397</v>
      </c>
      <c r="K6708" t="s">
        <v>152</v>
      </c>
      <c r="L6708" t="s">
        <v>5715</v>
      </c>
      <c r="M6708" t="s">
        <v>14235</v>
      </c>
      <c r="P6708" s="31" t="str">
        <f t="shared" si="315"/>
        <v>Krishna Homeo Hall (Dr. Ram Baby Roy)</v>
      </c>
    </row>
    <row r="6709" spans="1:16" hidden="1">
      <c r="A6709" t="str">
        <f t="shared" si="313"/>
        <v>100-582</v>
      </c>
      <c r="B6709">
        <f t="shared" si="314"/>
        <v>100</v>
      </c>
      <c r="C6709">
        <v>582</v>
      </c>
      <c r="D6709" t="s">
        <v>17660</v>
      </c>
      <c r="E6709" t="s">
        <v>5723</v>
      </c>
      <c r="F6709">
        <v>6961</v>
      </c>
      <c r="G6709" t="s">
        <v>5724</v>
      </c>
      <c r="H6709">
        <v>1797884672</v>
      </c>
      <c r="I6709" t="s">
        <v>3231</v>
      </c>
      <c r="J6709" t="s">
        <v>172</v>
      </c>
      <c r="K6709" t="s">
        <v>133</v>
      </c>
      <c r="L6709" t="s">
        <v>5715</v>
      </c>
      <c r="M6709" t="s">
        <v>5725</v>
      </c>
      <c r="P6709" s="31" t="str">
        <f t="shared" si="315"/>
        <v>Krishno Homoeo Hall (Dr. Ram Babu Roy)</v>
      </c>
    </row>
    <row r="6710" spans="1:16" hidden="1">
      <c r="A6710" t="str">
        <f t="shared" si="313"/>
        <v>101-582</v>
      </c>
      <c r="B6710">
        <f t="shared" si="314"/>
        <v>101</v>
      </c>
      <c r="C6710">
        <v>582</v>
      </c>
      <c r="D6710" t="s">
        <v>17660</v>
      </c>
      <c r="E6710" t="s">
        <v>9877</v>
      </c>
      <c r="F6710">
        <v>10249</v>
      </c>
      <c r="G6710" t="s">
        <v>9878</v>
      </c>
      <c r="H6710">
        <v>1732719197</v>
      </c>
      <c r="I6710" t="s">
        <v>131</v>
      </c>
      <c r="K6710" t="s">
        <v>152</v>
      </c>
      <c r="L6710" t="s">
        <v>9875</v>
      </c>
      <c r="M6710" t="s">
        <v>9879</v>
      </c>
      <c r="P6710" s="31" t="str">
        <f t="shared" si="315"/>
        <v>Kurban Homoeo Hall (Dr.Kurban Ali)</v>
      </c>
    </row>
    <row r="6711" spans="1:16" hidden="1">
      <c r="A6711" t="str">
        <f t="shared" si="313"/>
        <v>102-582</v>
      </c>
      <c r="B6711">
        <f t="shared" si="314"/>
        <v>102</v>
      </c>
      <c r="C6711">
        <v>582</v>
      </c>
      <c r="D6711" t="s">
        <v>17660</v>
      </c>
      <c r="E6711" t="s">
        <v>5829</v>
      </c>
      <c r="F6711">
        <v>7017</v>
      </c>
      <c r="G6711" t="s">
        <v>5830</v>
      </c>
      <c r="H6711">
        <v>1719794733</v>
      </c>
      <c r="I6711" t="s">
        <v>3231</v>
      </c>
      <c r="J6711" t="s">
        <v>274</v>
      </c>
      <c r="K6711" t="s">
        <v>152</v>
      </c>
      <c r="L6711" t="s">
        <v>5809</v>
      </c>
      <c r="M6711" t="s">
        <v>5828</v>
      </c>
      <c r="P6711" s="31" t="str">
        <f t="shared" si="315"/>
        <v>Lbonno Homoeo Hall (Dr. Khitis Chandra)</v>
      </c>
    </row>
    <row r="6712" spans="1:16" hidden="1">
      <c r="A6712" t="str">
        <f t="shared" si="313"/>
        <v>103-582</v>
      </c>
      <c r="B6712">
        <f t="shared" si="314"/>
        <v>103</v>
      </c>
      <c r="C6712">
        <v>582</v>
      </c>
      <c r="D6712" t="s">
        <v>17660</v>
      </c>
      <c r="E6712" t="s">
        <v>1501</v>
      </c>
      <c r="F6712">
        <v>12452</v>
      </c>
      <c r="G6712" t="s">
        <v>9592</v>
      </c>
      <c r="H6712">
        <v>1714569401</v>
      </c>
      <c r="I6712" t="s">
        <v>131</v>
      </c>
      <c r="J6712" t="s">
        <v>397</v>
      </c>
      <c r="K6712" t="s">
        <v>152</v>
      </c>
      <c r="L6712" t="s">
        <v>5715</v>
      </c>
      <c r="M6712" t="s">
        <v>14369</v>
      </c>
      <c r="P6712" s="31" t="str">
        <f t="shared" si="315"/>
        <v>M. M. Homoeo Hall (Dr. Md. Hafizur Rahman)</v>
      </c>
    </row>
    <row r="6713" spans="1:16" hidden="1">
      <c r="A6713" t="str">
        <f t="shared" si="313"/>
        <v>104-582</v>
      </c>
      <c r="B6713">
        <f t="shared" si="314"/>
        <v>104</v>
      </c>
      <c r="C6713">
        <v>582</v>
      </c>
      <c r="D6713" t="s">
        <v>17660</v>
      </c>
      <c r="E6713" t="s">
        <v>18137</v>
      </c>
      <c r="F6713">
        <v>15672</v>
      </c>
      <c r="G6713" t="s">
        <v>18135</v>
      </c>
      <c r="H6713">
        <v>1710216374</v>
      </c>
      <c r="I6713" t="s">
        <v>131</v>
      </c>
      <c r="J6713" t="s">
        <v>17037</v>
      </c>
      <c r="K6713" t="s">
        <v>152</v>
      </c>
      <c r="L6713" t="s">
        <v>17756</v>
      </c>
      <c r="M6713" t="s">
        <v>18138</v>
      </c>
      <c r="P6713" s="31" t="str">
        <f t="shared" si="315"/>
        <v>Ma Homeo Pharmacy  (Dr Jihadi)</v>
      </c>
    </row>
    <row r="6714" spans="1:16" hidden="1">
      <c r="A6714" t="str">
        <f t="shared" si="313"/>
        <v>105-582</v>
      </c>
      <c r="B6714">
        <f t="shared" si="314"/>
        <v>105</v>
      </c>
      <c r="C6714">
        <v>582</v>
      </c>
      <c r="D6714" t="s">
        <v>17660</v>
      </c>
      <c r="E6714" t="s">
        <v>18134</v>
      </c>
      <c r="F6714">
        <v>15665</v>
      </c>
      <c r="G6714" t="s">
        <v>18135</v>
      </c>
      <c r="H6714">
        <v>1747613706</v>
      </c>
      <c r="I6714" t="s">
        <v>131</v>
      </c>
      <c r="J6714" t="s">
        <v>306</v>
      </c>
      <c r="K6714" t="s">
        <v>133</v>
      </c>
      <c r="L6714" t="s">
        <v>17756</v>
      </c>
      <c r="M6714" t="s">
        <v>18136</v>
      </c>
      <c r="P6714" s="31" t="str">
        <f t="shared" si="315"/>
        <v>Ma Homeo Pharmacy  (Dr Zahangir Alom)</v>
      </c>
    </row>
    <row r="6715" spans="1:16" hidden="1">
      <c r="A6715" t="str">
        <f t="shared" si="313"/>
        <v>106-582</v>
      </c>
      <c r="B6715">
        <f t="shared" si="314"/>
        <v>106</v>
      </c>
      <c r="C6715">
        <v>582</v>
      </c>
      <c r="D6715" t="s">
        <v>17660</v>
      </c>
      <c r="E6715" t="s">
        <v>5790</v>
      </c>
      <c r="F6715">
        <v>6995</v>
      </c>
      <c r="G6715" t="s">
        <v>5791</v>
      </c>
      <c r="H6715">
        <v>1734302123</v>
      </c>
      <c r="I6715" t="s">
        <v>3231</v>
      </c>
      <c r="J6715" t="s">
        <v>230</v>
      </c>
      <c r="K6715" t="s">
        <v>138</v>
      </c>
      <c r="L6715" t="s">
        <v>5685</v>
      </c>
      <c r="M6715" t="s">
        <v>5789</v>
      </c>
      <c r="P6715" s="31" t="str">
        <f t="shared" si="315"/>
        <v>Maa Babar Dowa Phar. (Dr. Mamunur Roshid)</v>
      </c>
    </row>
    <row r="6716" spans="1:16" hidden="1">
      <c r="A6716" t="str">
        <f t="shared" si="313"/>
        <v>107-582</v>
      </c>
      <c r="B6716">
        <f t="shared" si="314"/>
        <v>107</v>
      </c>
      <c r="C6716">
        <v>582</v>
      </c>
      <c r="D6716" t="s">
        <v>17660</v>
      </c>
      <c r="E6716" t="s">
        <v>5769</v>
      </c>
      <c r="F6716">
        <v>6986</v>
      </c>
      <c r="G6716" t="s">
        <v>5770</v>
      </c>
      <c r="H6716">
        <v>1720435518</v>
      </c>
      <c r="I6716" t="s">
        <v>3231</v>
      </c>
      <c r="J6716" t="s">
        <v>397</v>
      </c>
      <c r="K6716" t="s">
        <v>133</v>
      </c>
      <c r="L6716" t="s">
        <v>5747</v>
      </c>
      <c r="M6716" t="s">
        <v>5771</v>
      </c>
      <c r="P6716" s="31" t="str">
        <f t="shared" si="315"/>
        <v>Maa Homoeo Clinic (Dr. Hafijul Haque)</v>
      </c>
    </row>
    <row r="6717" spans="1:16" hidden="1">
      <c r="A6717" t="str">
        <f t="shared" si="313"/>
        <v>108-582</v>
      </c>
      <c r="B6717">
        <f t="shared" si="314"/>
        <v>108</v>
      </c>
      <c r="C6717">
        <v>582</v>
      </c>
      <c r="D6717" t="s">
        <v>17660</v>
      </c>
      <c r="E6717" t="s">
        <v>169</v>
      </c>
      <c r="F6717">
        <v>6973</v>
      </c>
      <c r="G6717" t="s">
        <v>1111</v>
      </c>
      <c r="H6717">
        <v>1723857691</v>
      </c>
      <c r="I6717" t="s">
        <v>3231</v>
      </c>
      <c r="J6717" t="s">
        <v>172</v>
      </c>
      <c r="K6717" t="s">
        <v>133</v>
      </c>
      <c r="L6717" t="s">
        <v>5715</v>
      </c>
      <c r="M6717" t="s">
        <v>5733</v>
      </c>
      <c r="P6717" s="31" t="str">
        <f t="shared" si="315"/>
        <v>Maa Homoeo Hall (Dr. Mostafizur Rahman)</v>
      </c>
    </row>
    <row r="6718" spans="1:16" hidden="1">
      <c r="A6718" t="str">
        <f t="shared" si="313"/>
        <v>109-582</v>
      </c>
      <c r="B6718">
        <f t="shared" si="314"/>
        <v>109</v>
      </c>
      <c r="C6718">
        <v>582</v>
      </c>
      <c r="D6718" t="s">
        <v>17660</v>
      </c>
      <c r="E6718" t="s">
        <v>14397</v>
      </c>
      <c r="F6718">
        <v>12465</v>
      </c>
      <c r="G6718" t="s">
        <v>12879</v>
      </c>
      <c r="H6718">
        <v>1710216374</v>
      </c>
      <c r="I6718" t="s">
        <v>131</v>
      </c>
      <c r="J6718" t="s">
        <v>172</v>
      </c>
      <c r="K6718" t="s">
        <v>138</v>
      </c>
      <c r="L6718" t="s">
        <v>5715</v>
      </c>
      <c r="M6718" t="s">
        <v>14398</v>
      </c>
      <c r="P6718" s="31" t="str">
        <f t="shared" si="315"/>
        <v>Maa Homoeo Pharmacy  (Dr. Md Jihadi)</v>
      </c>
    </row>
    <row r="6719" spans="1:16" hidden="1">
      <c r="A6719" t="str">
        <f t="shared" si="313"/>
        <v>110-582</v>
      </c>
      <c r="B6719">
        <f t="shared" si="314"/>
        <v>110</v>
      </c>
      <c r="C6719">
        <v>582</v>
      </c>
      <c r="D6719" t="s">
        <v>17660</v>
      </c>
      <c r="E6719" t="s">
        <v>2013</v>
      </c>
      <c r="F6719">
        <v>6943</v>
      </c>
      <c r="G6719" t="s">
        <v>2405</v>
      </c>
      <c r="H6719">
        <v>1717199363</v>
      </c>
      <c r="I6719" t="s">
        <v>3231</v>
      </c>
      <c r="J6719" t="s">
        <v>132</v>
      </c>
      <c r="K6719" t="s">
        <v>133</v>
      </c>
      <c r="L6719" t="s">
        <v>5685</v>
      </c>
      <c r="M6719" t="s">
        <v>5686</v>
      </c>
      <c r="P6719" s="31" t="str">
        <f t="shared" si="315"/>
        <v>Maa Pharmacy (Dr. Helal Uddin)</v>
      </c>
    </row>
    <row r="6720" spans="1:16" hidden="1">
      <c r="A6720" t="str">
        <f t="shared" si="313"/>
        <v>111-582</v>
      </c>
      <c r="B6720">
        <f t="shared" si="314"/>
        <v>111</v>
      </c>
      <c r="C6720">
        <v>582</v>
      </c>
      <c r="D6720" t="s">
        <v>17660</v>
      </c>
      <c r="E6720" t="s">
        <v>14399</v>
      </c>
      <c r="F6720">
        <v>12466</v>
      </c>
      <c r="G6720" t="s">
        <v>14400</v>
      </c>
      <c r="H6720">
        <v>1739210487</v>
      </c>
      <c r="I6720" t="s">
        <v>131</v>
      </c>
      <c r="J6720" t="s">
        <v>172</v>
      </c>
      <c r="K6720" t="s">
        <v>138</v>
      </c>
      <c r="L6720" t="s">
        <v>5715</v>
      </c>
      <c r="M6720" t="s">
        <v>14401</v>
      </c>
      <c r="P6720" s="31" t="str">
        <f t="shared" si="315"/>
        <v>Mafi Homoeo  Hall (Dr. Md Abul Kalam)</v>
      </c>
    </row>
    <row r="6721" spans="1:16" hidden="1">
      <c r="A6721" t="str">
        <f t="shared" si="313"/>
        <v>112-582</v>
      </c>
      <c r="B6721">
        <f t="shared" si="314"/>
        <v>112</v>
      </c>
      <c r="C6721">
        <v>582</v>
      </c>
      <c r="D6721" t="s">
        <v>17660</v>
      </c>
      <c r="E6721" t="s">
        <v>5738</v>
      </c>
      <c r="F6721">
        <v>6968</v>
      </c>
      <c r="G6721" t="s">
        <v>5739</v>
      </c>
      <c r="H6721">
        <v>1721825411</v>
      </c>
      <c r="I6721" t="s">
        <v>3231</v>
      </c>
      <c r="J6721" t="s">
        <v>172</v>
      </c>
      <c r="K6721" t="s">
        <v>152</v>
      </c>
      <c r="L6721" t="s">
        <v>5715</v>
      </c>
      <c r="M6721" t="s">
        <v>5733</v>
      </c>
      <c r="P6721" s="31" t="str">
        <f t="shared" si="315"/>
        <v>Mahabub Homoeo Phar. (Dr. Yeasin Ali)</v>
      </c>
    </row>
    <row r="6722" spans="1:16" hidden="1">
      <c r="A6722" t="str">
        <f t="shared" ref="A6722:A6785" si="316">B6722&amp;"-"&amp;C6722</f>
        <v>113-582</v>
      </c>
      <c r="B6722">
        <f t="shared" ref="B6722:B6785" si="317">IF(C6722=C6721,B6721+1,1)</f>
        <v>113</v>
      </c>
      <c r="C6722">
        <v>582</v>
      </c>
      <c r="D6722" t="s">
        <v>17660</v>
      </c>
      <c r="E6722" t="s">
        <v>5782</v>
      </c>
      <c r="F6722">
        <v>6992</v>
      </c>
      <c r="G6722" t="s">
        <v>5783</v>
      </c>
      <c r="H6722">
        <v>1717849879</v>
      </c>
      <c r="I6722" t="s">
        <v>3231</v>
      </c>
      <c r="J6722" t="s">
        <v>230</v>
      </c>
      <c r="K6722" t="s">
        <v>152</v>
      </c>
      <c r="L6722" t="s">
        <v>5685</v>
      </c>
      <c r="M6722" t="s">
        <v>5784</v>
      </c>
      <c r="P6722" s="31" t="str">
        <f t="shared" ref="P6722:P6785" si="318">PROPER(G6722&amp;" ("&amp;E6722&amp;")")</f>
        <v>Mahadev Homoeo Phar (Dr. Mahadev)</v>
      </c>
    </row>
    <row r="6723" spans="1:16" hidden="1">
      <c r="A6723" t="str">
        <f t="shared" si="316"/>
        <v>114-582</v>
      </c>
      <c r="B6723">
        <f t="shared" si="317"/>
        <v>114</v>
      </c>
      <c r="C6723">
        <v>582</v>
      </c>
      <c r="D6723" t="s">
        <v>17660</v>
      </c>
      <c r="E6723" t="s">
        <v>15841</v>
      </c>
      <c r="F6723">
        <v>13148</v>
      </c>
      <c r="G6723" t="s">
        <v>15842</v>
      </c>
      <c r="H6723">
        <v>1723890144</v>
      </c>
      <c r="I6723" t="s">
        <v>131</v>
      </c>
      <c r="J6723" t="s">
        <v>397</v>
      </c>
      <c r="K6723" t="s">
        <v>152</v>
      </c>
      <c r="L6723" t="s">
        <v>14038</v>
      </c>
      <c r="M6723" t="s">
        <v>15843</v>
      </c>
      <c r="P6723" s="31" t="str">
        <f t="shared" si="318"/>
        <v>Mahafuja Homoeo Hall (Dr:Jahidur Rahoman)</v>
      </c>
    </row>
    <row r="6724" spans="1:16" hidden="1">
      <c r="A6724" t="str">
        <f t="shared" si="316"/>
        <v>115-582</v>
      </c>
      <c r="B6724">
        <f t="shared" si="317"/>
        <v>115</v>
      </c>
      <c r="C6724">
        <v>582</v>
      </c>
      <c r="D6724" t="s">
        <v>17660</v>
      </c>
      <c r="E6724" t="s">
        <v>14383</v>
      </c>
      <c r="F6724">
        <v>12458</v>
      </c>
      <c r="G6724" t="s">
        <v>14384</v>
      </c>
      <c r="H6724">
        <v>1719857844</v>
      </c>
      <c r="I6724" t="s">
        <v>131</v>
      </c>
      <c r="J6724" t="s">
        <v>397</v>
      </c>
      <c r="K6724" t="s">
        <v>152</v>
      </c>
      <c r="L6724" t="s">
        <v>5715</v>
      </c>
      <c r="M6724" t="s">
        <v>14235</v>
      </c>
      <c r="P6724" s="31" t="str">
        <f t="shared" si="318"/>
        <v>Mahir Busher Homoeo  Hall (Dr.Md Abdul Kader)</v>
      </c>
    </row>
    <row r="6725" spans="1:16" hidden="1">
      <c r="A6725" t="str">
        <f t="shared" si="316"/>
        <v>116-582</v>
      </c>
      <c r="B6725">
        <f t="shared" si="317"/>
        <v>116</v>
      </c>
      <c r="C6725">
        <v>582</v>
      </c>
      <c r="D6725" t="s">
        <v>17660</v>
      </c>
      <c r="E6725" t="s">
        <v>14359</v>
      </c>
      <c r="F6725">
        <v>12447</v>
      </c>
      <c r="G6725" t="s">
        <v>17672</v>
      </c>
      <c r="H6725">
        <v>1716025583</v>
      </c>
      <c r="I6725" t="s">
        <v>131</v>
      </c>
      <c r="J6725" t="s">
        <v>274</v>
      </c>
      <c r="K6725" t="s">
        <v>152</v>
      </c>
      <c r="L6725" t="s">
        <v>5715</v>
      </c>
      <c r="M6725" t="s">
        <v>14360</v>
      </c>
      <c r="P6725" s="31" t="str">
        <f t="shared" si="318"/>
        <v>Mahmoud Homeo  Pharmacy (Dr.Md Mozaharul  Islam)</v>
      </c>
    </row>
    <row r="6726" spans="1:16" hidden="1">
      <c r="A6726" t="str">
        <f t="shared" si="316"/>
        <v>117-582</v>
      </c>
      <c r="B6726">
        <f t="shared" si="317"/>
        <v>117</v>
      </c>
      <c r="C6726">
        <v>582</v>
      </c>
      <c r="D6726" t="s">
        <v>17660</v>
      </c>
      <c r="E6726" t="s">
        <v>5692</v>
      </c>
      <c r="F6726">
        <v>6946</v>
      </c>
      <c r="G6726" t="s">
        <v>5693</v>
      </c>
      <c r="H6726">
        <v>1723595830</v>
      </c>
      <c r="I6726" t="s">
        <v>3231</v>
      </c>
      <c r="J6726" t="s">
        <v>132</v>
      </c>
      <c r="K6726" t="s">
        <v>152</v>
      </c>
      <c r="L6726" t="s">
        <v>5682</v>
      </c>
      <c r="M6726" t="s">
        <v>2940</v>
      </c>
      <c r="P6726" s="31" t="str">
        <f t="shared" si="318"/>
        <v>Maleka Homoeo Hall (Dr. Joshim Uddin)</v>
      </c>
    </row>
    <row r="6727" spans="1:16" hidden="1">
      <c r="A6727" t="str">
        <f t="shared" si="316"/>
        <v>118-582</v>
      </c>
      <c r="B6727">
        <f t="shared" si="317"/>
        <v>118</v>
      </c>
      <c r="C6727">
        <v>582</v>
      </c>
      <c r="D6727" t="s">
        <v>17660</v>
      </c>
      <c r="E6727" t="s">
        <v>13210</v>
      </c>
      <c r="F6727">
        <v>11869</v>
      </c>
      <c r="G6727" t="s">
        <v>13211</v>
      </c>
      <c r="H6727">
        <v>1783214446</v>
      </c>
      <c r="I6727" t="s">
        <v>131</v>
      </c>
      <c r="J6727" t="s">
        <v>172</v>
      </c>
      <c r="K6727" t="s">
        <v>133</v>
      </c>
      <c r="L6727" t="s">
        <v>5715</v>
      </c>
      <c r="M6727" t="s">
        <v>13206</v>
      </c>
      <c r="P6727" s="31" t="str">
        <f t="shared" si="318"/>
        <v>Mallika Homoeo Hall (Dr. Ranzit Roy)</v>
      </c>
    </row>
    <row r="6728" spans="1:16" hidden="1">
      <c r="A6728" t="str">
        <f t="shared" si="316"/>
        <v>119-582</v>
      </c>
      <c r="B6728">
        <f t="shared" si="317"/>
        <v>119</v>
      </c>
      <c r="C6728">
        <v>582</v>
      </c>
      <c r="D6728" t="s">
        <v>17660</v>
      </c>
      <c r="E6728" t="s">
        <v>5790</v>
      </c>
      <c r="F6728">
        <v>7003</v>
      </c>
      <c r="G6728" t="s">
        <v>5802</v>
      </c>
      <c r="H6728">
        <v>1724838027</v>
      </c>
      <c r="I6728" t="s">
        <v>3231</v>
      </c>
      <c r="J6728" t="s">
        <v>230</v>
      </c>
      <c r="K6728" t="s">
        <v>138</v>
      </c>
      <c r="L6728" t="s">
        <v>5747</v>
      </c>
      <c r="M6728" t="s">
        <v>5798</v>
      </c>
      <c r="P6728" s="31" t="str">
        <f t="shared" si="318"/>
        <v>Mamun Homoeo Pharma. (Dr. Mamunur Roshid)</v>
      </c>
    </row>
    <row r="6729" spans="1:16" hidden="1">
      <c r="A6729" t="str">
        <f t="shared" si="316"/>
        <v>120-582</v>
      </c>
      <c r="B6729">
        <f t="shared" si="317"/>
        <v>120</v>
      </c>
      <c r="C6729">
        <v>582</v>
      </c>
      <c r="D6729" t="s">
        <v>17660</v>
      </c>
      <c r="E6729" t="s">
        <v>14750</v>
      </c>
      <c r="F6729">
        <v>12630</v>
      </c>
      <c r="G6729" t="s">
        <v>14530</v>
      </c>
      <c r="H6729">
        <v>1719666480</v>
      </c>
      <c r="I6729" t="s">
        <v>131</v>
      </c>
      <c r="J6729" t="s">
        <v>397</v>
      </c>
      <c r="K6729" t="s">
        <v>138</v>
      </c>
      <c r="L6729" t="s">
        <v>14038</v>
      </c>
      <c r="M6729" t="s">
        <v>14751</v>
      </c>
      <c r="P6729" s="31" t="str">
        <f t="shared" si="318"/>
        <v>Manik Homoeo Pharmacy  (Dr:Asadujjaman Manik)</v>
      </c>
    </row>
    <row r="6730" spans="1:16" hidden="1">
      <c r="A6730" t="str">
        <f t="shared" si="316"/>
        <v>121-582</v>
      </c>
      <c r="B6730">
        <f t="shared" si="317"/>
        <v>121</v>
      </c>
      <c r="C6730">
        <v>582</v>
      </c>
      <c r="D6730" t="s">
        <v>17660</v>
      </c>
      <c r="E6730" t="s">
        <v>13203</v>
      </c>
      <c r="F6730">
        <v>11866</v>
      </c>
      <c r="G6730" t="s">
        <v>13204</v>
      </c>
      <c r="H6730">
        <v>1710869361</v>
      </c>
      <c r="I6730" t="s">
        <v>131</v>
      </c>
      <c r="J6730" t="s">
        <v>230</v>
      </c>
      <c r="K6730" t="s">
        <v>133</v>
      </c>
      <c r="L6730" t="s">
        <v>13198</v>
      </c>
      <c r="M6730" t="s">
        <v>9020</v>
      </c>
      <c r="P6730" s="31" t="str">
        <f t="shared" si="318"/>
        <v>Mannan Homoeo Hall (Dr. Mannan Islam)</v>
      </c>
    </row>
    <row r="6731" spans="1:16" hidden="1">
      <c r="A6731" t="str">
        <f t="shared" si="316"/>
        <v>122-582</v>
      </c>
      <c r="B6731">
        <f t="shared" si="317"/>
        <v>122</v>
      </c>
      <c r="C6731">
        <v>582</v>
      </c>
      <c r="D6731" t="s">
        <v>17660</v>
      </c>
      <c r="E6731" t="s">
        <v>2866</v>
      </c>
      <c r="F6731">
        <v>10280</v>
      </c>
      <c r="G6731" t="s">
        <v>2867</v>
      </c>
      <c r="H6731">
        <v>1737848599</v>
      </c>
      <c r="I6731" t="s">
        <v>131</v>
      </c>
      <c r="K6731" t="s">
        <v>152</v>
      </c>
      <c r="L6731" t="s">
        <v>2868</v>
      </c>
      <c r="M6731" t="s">
        <v>2869</v>
      </c>
      <c r="P6731" s="31" t="str">
        <f t="shared" si="318"/>
        <v>Marium Homoeo Hall (Dr.Delwar Hossain)</v>
      </c>
    </row>
    <row r="6732" spans="1:16" hidden="1">
      <c r="A6732" t="str">
        <f t="shared" si="316"/>
        <v>123-582</v>
      </c>
      <c r="B6732">
        <f t="shared" si="317"/>
        <v>123</v>
      </c>
      <c r="C6732">
        <v>582</v>
      </c>
      <c r="D6732" t="s">
        <v>17660</v>
      </c>
      <c r="E6732" t="s">
        <v>14365</v>
      </c>
      <c r="F6732">
        <v>12450</v>
      </c>
      <c r="G6732" t="s">
        <v>210</v>
      </c>
      <c r="H6732">
        <v>1724044770</v>
      </c>
      <c r="I6732" t="s">
        <v>131</v>
      </c>
      <c r="J6732" t="s">
        <v>172</v>
      </c>
      <c r="K6732" t="s">
        <v>152</v>
      </c>
      <c r="L6732" t="s">
        <v>5715</v>
      </c>
      <c r="M6732" t="s">
        <v>14366</v>
      </c>
      <c r="P6732" s="31" t="str">
        <f t="shared" si="318"/>
        <v>Master Homoeo Hall (Dr. Shofiqul Islam)</v>
      </c>
    </row>
    <row r="6733" spans="1:16" hidden="1">
      <c r="A6733" t="str">
        <f t="shared" si="316"/>
        <v>124-582</v>
      </c>
      <c r="B6733">
        <f t="shared" si="317"/>
        <v>124</v>
      </c>
      <c r="C6733">
        <v>582</v>
      </c>
      <c r="D6733" t="s">
        <v>17660</v>
      </c>
      <c r="E6733" t="s">
        <v>12643</v>
      </c>
      <c r="F6733">
        <v>11624</v>
      </c>
      <c r="G6733" t="s">
        <v>12644</v>
      </c>
      <c r="H6733">
        <v>1737936729</v>
      </c>
      <c r="I6733" t="s">
        <v>131</v>
      </c>
      <c r="J6733" t="s">
        <v>10892</v>
      </c>
      <c r="K6733" t="s">
        <v>152</v>
      </c>
      <c r="L6733" t="s">
        <v>5747</v>
      </c>
      <c r="M6733" t="s">
        <v>12645</v>
      </c>
      <c r="P6733" s="31" t="str">
        <f t="shared" si="318"/>
        <v>Mazid Homoeo Hall (Dr. Abdul Mazid)</v>
      </c>
    </row>
    <row r="6734" spans="1:16" hidden="1">
      <c r="A6734" t="str">
        <f t="shared" si="316"/>
        <v>125-582</v>
      </c>
      <c r="B6734">
        <f t="shared" si="317"/>
        <v>125</v>
      </c>
      <c r="C6734">
        <v>582</v>
      </c>
      <c r="D6734" t="s">
        <v>17660</v>
      </c>
      <c r="E6734" t="s">
        <v>15100</v>
      </c>
      <c r="F6734">
        <v>12787</v>
      </c>
      <c r="G6734" t="s">
        <v>15101</v>
      </c>
      <c r="H6734">
        <v>1739016145</v>
      </c>
      <c r="I6734" t="s">
        <v>131</v>
      </c>
      <c r="J6734" t="s">
        <v>230</v>
      </c>
      <c r="K6734" t="s">
        <v>152</v>
      </c>
      <c r="L6734" t="s">
        <v>5715</v>
      </c>
      <c r="M6734" t="s">
        <v>15070</v>
      </c>
      <c r="P6734" s="31" t="str">
        <f t="shared" si="318"/>
        <v>Messrs Dev Aroggo (Dr. Punendaro Nath Dev )</v>
      </c>
    </row>
    <row r="6735" spans="1:16" hidden="1">
      <c r="A6735" t="str">
        <f t="shared" si="316"/>
        <v>126-582</v>
      </c>
      <c r="B6735">
        <f t="shared" si="317"/>
        <v>126</v>
      </c>
      <c r="C6735">
        <v>582</v>
      </c>
      <c r="D6735" t="s">
        <v>17660</v>
      </c>
      <c r="E6735" t="s">
        <v>14379</v>
      </c>
      <c r="F6735">
        <v>12456</v>
      </c>
      <c r="G6735" t="s">
        <v>14380</v>
      </c>
      <c r="H6735">
        <v>1721825411</v>
      </c>
      <c r="I6735" t="s">
        <v>131</v>
      </c>
      <c r="J6735" t="s">
        <v>172</v>
      </c>
      <c r="K6735" t="s">
        <v>138</v>
      </c>
      <c r="L6735" t="s">
        <v>5715</v>
      </c>
      <c r="M6735" t="s">
        <v>14378</v>
      </c>
      <c r="P6735" s="31" t="str">
        <f t="shared" si="318"/>
        <v>Messrs Mahabub Pharmacy  (Dr. Md  Yasin Ali)</v>
      </c>
    </row>
    <row r="6736" spans="1:16" hidden="1">
      <c r="A6736" t="str">
        <f t="shared" si="316"/>
        <v>127-582</v>
      </c>
      <c r="B6736">
        <f t="shared" si="317"/>
        <v>127</v>
      </c>
      <c r="C6736">
        <v>582</v>
      </c>
      <c r="D6736" t="s">
        <v>17660</v>
      </c>
      <c r="E6736" t="s">
        <v>15081</v>
      </c>
      <c r="F6736">
        <v>12779</v>
      </c>
      <c r="G6736" t="s">
        <v>15082</v>
      </c>
      <c r="H6736">
        <v>1717728085</v>
      </c>
      <c r="I6736" t="s">
        <v>131</v>
      </c>
      <c r="J6736" t="s">
        <v>11352</v>
      </c>
      <c r="K6736" t="s">
        <v>152</v>
      </c>
      <c r="L6736" t="s">
        <v>5715</v>
      </c>
      <c r="M6736" t="s">
        <v>15083</v>
      </c>
      <c r="P6736" s="31" t="str">
        <f t="shared" si="318"/>
        <v>Messrs Shefa Homoeo  Hall (Dr. Md Najim Uddin)</v>
      </c>
    </row>
    <row r="6737" spans="1:16" hidden="1">
      <c r="A6737" t="str">
        <f t="shared" si="316"/>
        <v>128-582</v>
      </c>
      <c r="B6737">
        <f t="shared" si="317"/>
        <v>128</v>
      </c>
      <c r="C6737">
        <v>582</v>
      </c>
      <c r="D6737" t="s">
        <v>17660</v>
      </c>
      <c r="E6737" t="s">
        <v>18128</v>
      </c>
      <c r="F6737">
        <v>15663</v>
      </c>
      <c r="G6737" t="s">
        <v>18129</v>
      </c>
      <c r="H6737">
        <v>1737201034</v>
      </c>
      <c r="I6737" t="s">
        <v>131</v>
      </c>
      <c r="J6737" t="s">
        <v>397</v>
      </c>
      <c r="K6737" t="s">
        <v>152</v>
      </c>
      <c r="L6737" t="s">
        <v>18130</v>
      </c>
      <c r="M6737" t="s">
        <v>18131</v>
      </c>
      <c r="P6737" s="31" t="str">
        <f t="shared" si="318"/>
        <v>Messrs Sukumar Pharmacy (Dr Omol Chandra)</v>
      </c>
    </row>
    <row r="6738" spans="1:16" hidden="1">
      <c r="A6738" t="str">
        <f t="shared" si="316"/>
        <v>129-582</v>
      </c>
      <c r="B6738">
        <f t="shared" si="317"/>
        <v>129</v>
      </c>
      <c r="C6738">
        <v>582</v>
      </c>
      <c r="D6738" t="s">
        <v>17660</v>
      </c>
      <c r="E6738" t="s">
        <v>14670</v>
      </c>
      <c r="F6738">
        <v>12591</v>
      </c>
      <c r="G6738" t="s">
        <v>14671</v>
      </c>
      <c r="H6738">
        <v>1704304700</v>
      </c>
      <c r="I6738" t="s">
        <v>131</v>
      </c>
      <c r="J6738" t="s">
        <v>397</v>
      </c>
      <c r="K6738" t="s">
        <v>152</v>
      </c>
      <c r="L6738" t="s">
        <v>14672</v>
      </c>
      <c r="M6738" t="s">
        <v>14673</v>
      </c>
      <c r="P6738" s="31" t="str">
        <f t="shared" si="318"/>
        <v>Mijan Homoeo Hall (Dr: Mijanur Rahman)</v>
      </c>
    </row>
    <row r="6739" spans="1:16" hidden="1">
      <c r="A6739" t="str">
        <f t="shared" si="316"/>
        <v>130-582</v>
      </c>
      <c r="B6739">
        <f t="shared" si="317"/>
        <v>130</v>
      </c>
      <c r="C6739">
        <v>582</v>
      </c>
      <c r="D6739" t="s">
        <v>17660</v>
      </c>
      <c r="E6739" t="s">
        <v>5814</v>
      </c>
      <c r="F6739">
        <v>7008</v>
      </c>
      <c r="G6739" t="s">
        <v>4389</v>
      </c>
      <c r="H6739">
        <v>1722609057</v>
      </c>
      <c r="I6739" t="s">
        <v>3231</v>
      </c>
      <c r="J6739" t="s">
        <v>274</v>
      </c>
      <c r="K6739" t="s">
        <v>133</v>
      </c>
      <c r="L6739" t="s">
        <v>5809</v>
      </c>
      <c r="M6739" t="s">
        <v>5813</v>
      </c>
      <c r="P6739" s="31" t="str">
        <f t="shared" si="318"/>
        <v>Mithun Homoeo Hall (Dr. Tula Roy)</v>
      </c>
    </row>
    <row r="6740" spans="1:16" hidden="1">
      <c r="A6740" t="str">
        <f t="shared" si="316"/>
        <v>131-582</v>
      </c>
      <c r="B6740">
        <f t="shared" si="317"/>
        <v>131</v>
      </c>
      <c r="C6740">
        <v>582</v>
      </c>
      <c r="D6740" t="s">
        <v>17660</v>
      </c>
      <c r="E6740" t="s">
        <v>17806</v>
      </c>
      <c r="F6740">
        <v>15417</v>
      </c>
      <c r="G6740" t="s">
        <v>17807</v>
      </c>
      <c r="H6740">
        <v>1744377766</v>
      </c>
      <c r="I6740" t="s">
        <v>131</v>
      </c>
      <c r="K6740" t="s">
        <v>133</v>
      </c>
      <c r="L6740" t="s">
        <v>17756</v>
      </c>
      <c r="M6740" t="s">
        <v>17808</v>
      </c>
      <c r="P6740" s="31" t="str">
        <f t="shared" si="318"/>
        <v>Modan Homeo Pharmacy  (Dr Belal Hosen)</v>
      </c>
    </row>
    <row r="6741" spans="1:16" hidden="1">
      <c r="A6741" t="str">
        <f t="shared" si="316"/>
        <v>132-582</v>
      </c>
      <c r="B6741">
        <f t="shared" si="317"/>
        <v>132</v>
      </c>
      <c r="C6741">
        <v>582</v>
      </c>
      <c r="D6741" t="s">
        <v>17660</v>
      </c>
      <c r="E6741" t="s">
        <v>5743</v>
      </c>
      <c r="F6741">
        <v>6970</v>
      </c>
      <c r="G6741" t="s">
        <v>356</v>
      </c>
      <c r="H6741">
        <v>1739961418</v>
      </c>
      <c r="I6741" t="s">
        <v>3231</v>
      </c>
      <c r="J6741" t="s">
        <v>172</v>
      </c>
      <c r="K6741" t="s">
        <v>133</v>
      </c>
      <c r="L6741" t="s">
        <v>5715</v>
      </c>
      <c r="M6741" t="s">
        <v>5744</v>
      </c>
      <c r="P6741" s="31" t="str">
        <f t="shared" si="318"/>
        <v>Modern Homoeo Hall (Dr. Ajharul Islam)</v>
      </c>
    </row>
    <row r="6742" spans="1:16" hidden="1">
      <c r="A6742" t="str">
        <f t="shared" si="316"/>
        <v>133-582</v>
      </c>
      <c r="B6742">
        <f t="shared" si="317"/>
        <v>133</v>
      </c>
      <c r="C6742">
        <v>582</v>
      </c>
      <c r="D6742" t="s">
        <v>17660</v>
      </c>
      <c r="E6742" t="s">
        <v>14393</v>
      </c>
      <c r="F6742">
        <v>12463</v>
      </c>
      <c r="G6742" t="s">
        <v>14394</v>
      </c>
      <c r="H6742">
        <v>1744377766</v>
      </c>
      <c r="I6742" t="s">
        <v>131</v>
      </c>
      <c r="J6742" t="s">
        <v>132</v>
      </c>
      <c r="K6742" t="s">
        <v>138</v>
      </c>
      <c r="L6742" t="s">
        <v>5715</v>
      </c>
      <c r="M6742" t="s">
        <v>14378</v>
      </c>
      <c r="P6742" s="31" t="str">
        <f t="shared" si="318"/>
        <v>Morden Homoeo  Holl (Dr. Md Belal Hossen)</v>
      </c>
    </row>
    <row r="6743" spans="1:16" hidden="1">
      <c r="A6743" t="str">
        <f t="shared" si="316"/>
        <v>134-582</v>
      </c>
      <c r="B6743">
        <f t="shared" si="317"/>
        <v>134</v>
      </c>
      <c r="C6743">
        <v>582</v>
      </c>
      <c r="D6743" t="s">
        <v>17660</v>
      </c>
      <c r="E6743" t="s">
        <v>11284</v>
      </c>
      <c r="F6743">
        <v>11031</v>
      </c>
      <c r="G6743" t="s">
        <v>18124</v>
      </c>
      <c r="H6743">
        <v>1934448057</v>
      </c>
      <c r="I6743">
        <v>0</v>
      </c>
      <c r="J6743">
        <v>0</v>
      </c>
      <c r="K6743" t="s">
        <v>138</v>
      </c>
      <c r="L6743" t="s">
        <v>5715</v>
      </c>
      <c r="M6743" t="s">
        <v>5715</v>
      </c>
      <c r="P6743" s="31" t="str">
        <f t="shared" si="318"/>
        <v>Mpo-Ebrahim-Thakurgaon (Self Stock)</v>
      </c>
    </row>
    <row r="6744" spans="1:16" hidden="1">
      <c r="A6744" t="str">
        <f t="shared" si="316"/>
        <v>135-582</v>
      </c>
      <c r="B6744">
        <f t="shared" si="317"/>
        <v>135</v>
      </c>
      <c r="C6744">
        <v>582</v>
      </c>
      <c r="D6744" t="s">
        <v>17660</v>
      </c>
      <c r="E6744" t="s">
        <v>13215</v>
      </c>
      <c r="F6744">
        <v>11871</v>
      </c>
      <c r="G6744" t="s">
        <v>13216</v>
      </c>
      <c r="H6744">
        <v>1770825830</v>
      </c>
      <c r="I6744" t="s">
        <v>131</v>
      </c>
      <c r="J6744" t="s">
        <v>230</v>
      </c>
      <c r="K6744" t="s">
        <v>152</v>
      </c>
      <c r="L6744" t="s">
        <v>13198</v>
      </c>
      <c r="M6744" t="s">
        <v>13217</v>
      </c>
      <c r="P6744" s="31" t="str">
        <f t="shared" si="318"/>
        <v>Mukti Homoeo Medical Stor (Dr. Vupendranath Roy)</v>
      </c>
    </row>
    <row r="6745" spans="1:16" hidden="1">
      <c r="A6745" t="str">
        <f t="shared" si="316"/>
        <v>136-582</v>
      </c>
      <c r="B6745">
        <f t="shared" si="317"/>
        <v>136</v>
      </c>
      <c r="C6745">
        <v>582</v>
      </c>
      <c r="D6745" t="s">
        <v>17660</v>
      </c>
      <c r="E6745" t="s">
        <v>13207</v>
      </c>
      <c r="F6745">
        <v>11868</v>
      </c>
      <c r="G6745" t="s">
        <v>13208</v>
      </c>
      <c r="H6745">
        <v>1767567405</v>
      </c>
      <c r="I6745" t="s">
        <v>131</v>
      </c>
      <c r="J6745" t="s">
        <v>172</v>
      </c>
      <c r="K6745" t="s">
        <v>133</v>
      </c>
      <c r="L6745" t="s">
        <v>13198</v>
      </c>
      <c r="M6745" t="s">
        <v>13209</v>
      </c>
      <c r="P6745" s="31" t="str">
        <f t="shared" si="318"/>
        <v>Muni Homoeo Hall (Dr. Muni Kanto)</v>
      </c>
    </row>
    <row r="6746" spans="1:16" hidden="1">
      <c r="A6746" t="str">
        <f t="shared" si="316"/>
        <v>137-582</v>
      </c>
      <c r="B6746">
        <f t="shared" si="317"/>
        <v>137</v>
      </c>
      <c r="C6746">
        <v>582</v>
      </c>
      <c r="D6746" t="s">
        <v>17660</v>
      </c>
      <c r="E6746" t="s">
        <v>15088</v>
      </c>
      <c r="F6746">
        <v>12782</v>
      </c>
      <c r="G6746" t="s">
        <v>15089</v>
      </c>
      <c r="H6746">
        <v>1715208338</v>
      </c>
      <c r="I6746" t="s">
        <v>131</v>
      </c>
      <c r="J6746" t="s">
        <v>15090</v>
      </c>
      <c r="K6746" t="s">
        <v>152</v>
      </c>
      <c r="L6746" t="s">
        <v>5715</v>
      </c>
      <c r="M6746" t="s">
        <v>15091</v>
      </c>
      <c r="P6746" s="31" t="str">
        <f t="shared" si="318"/>
        <v>Nabajibon Homoeo Holl (Dr.Md Fayez Ahmed)</v>
      </c>
    </row>
    <row r="6747" spans="1:16" hidden="1">
      <c r="A6747" t="str">
        <f t="shared" si="316"/>
        <v>138-582</v>
      </c>
      <c r="B6747">
        <f t="shared" si="317"/>
        <v>138</v>
      </c>
      <c r="C6747">
        <v>582</v>
      </c>
      <c r="D6747" t="s">
        <v>17660</v>
      </c>
      <c r="E6747" t="s">
        <v>14755</v>
      </c>
      <c r="F6747">
        <v>12632</v>
      </c>
      <c r="G6747" t="s">
        <v>14756</v>
      </c>
      <c r="H6747">
        <v>1723174414</v>
      </c>
      <c r="I6747" t="s">
        <v>131</v>
      </c>
      <c r="J6747" t="s">
        <v>397</v>
      </c>
      <c r="K6747" t="s">
        <v>152</v>
      </c>
      <c r="L6747" t="s">
        <v>14038</v>
      </c>
      <c r="M6747" t="s">
        <v>14757</v>
      </c>
      <c r="P6747" s="31" t="str">
        <f t="shared" si="318"/>
        <v>Nabil Homoeo Hall (Dr:Shiful Islam Sabbir)</v>
      </c>
    </row>
    <row r="6748" spans="1:16" hidden="1">
      <c r="A6748" t="str">
        <f t="shared" si="316"/>
        <v>139-582</v>
      </c>
      <c r="B6748">
        <f t="shared" si="317"/>
        <v>139</v>
      </c>
      <c r="C6748">
        <v>582</v>
      </c>
      <c r="D6748" t="s">
        <v>17660</v>
      </c>
      <c r="E6748" t="s">
        <v>14227</v>
      </c>
      <c r="F6748">
        <v>12394</v>
      </c>
      <c r="G6748" t="s">
        <v>549</v>
      </c>
      <c r="H6748">
        <v>1710631321</v>
      </c>
      <c r="I6748" t="s">
        <v>131</v>
      </c>
      <c r="J6748" t="s">
        <v>132</v>
      </c>
      <c r="K6748" t="s">
        <v>138</v>
      </c>
      <c r="L6748" t="s">
        <v>5715</v>
      </c>
      <c r="M6748" t="s">
        <v>14228</v>
      </c>
      <c r="P6748" s="31" t="str">
        <f t="shared" si="318"/>
        <v>National Homoeo Hall (Dr. Md. Mozammel Haqe)</v>
      </c>
    </row>
    <row r="6749" spans="1:16" hidden="1">
      <c r="A6749" t="str">
        <f t="shared" si="316"/>
        <v>140-582</v>
      </c>
      <c r="B6749">
        <f t="shared" si="317"/>
        <v>140</v>
      </c>
      <c r="C6749">
        <v>582</v>
      </c>
      <c r="D6749" t="s">
        <v>17660</v>
      </c>
      <c r="E6749" t="s">
        <v>5713</v>
      </c>
      <c r="F6749">
        <v>6957</v>
      </c>
      <c r="G6749" t="s">
        <v>5714</v>
      </c>
      <c r="H6749">
        <v>1710631321</v>
      </c>
      <c r="I6749" t="s">
        <v>3231</v>
      </c>
      <c r="J6749" t="s">
        <v>172</v>
      </c>
      <c r="K6749" t="s">
        <v>152</v>
      </c>
      <c r="L6749" t="s">
        <v>5715</v>
      </c>
      <c r="M6749" t="s">
        <v>5716</v>
      </c>
      <c r="P6749" s="31" t="str">
        <f t="shared" si="318"/>
        <v>National Homoeo Pharmacy (Dr. Mojammel Haque)</v>
      </c>
    </row>
    <row r="6750" spans="1:16" hidden="1">
      <c r="A6750" t="str">
        <f t="shared" si="316"/>
        <v>141-582</v>
      </c>
      <c r="B6750">
        <f t="shared" si="317"/>
        <v>141</v>
      </c>
      <c r="C6750">
        <v>582</v>
      </c>
      <c r="D6750" t="s">
        <v>17660</v>
      </c>
      <c r="E6750" t="s">
        <v>5824</v>
      </c>
      <c r="F6750">
        <v>7015</v>
      </c>
      <c r="G6750" t="s">
        <v>5825</v>
      </c>
      <c r="H6750">
        <v>1718531226</v>
      </c>
      <c r="I6750" t="s">
        <v>3231</v>
      </c>
      <c r="J6750" t="s">
        <v>274</v>
      </c>
      <c r="K6750" t="s">
        <v>138</v>
      </c>
      <c r="L6750" t="s">
        <v>5809</v>
      </c>
      <c r="M6750" t="s">
        <v>5821</v>
      </c>
      <c r="P6750" s="31" t="str">
        <f t="shared" si="318"/>
        <v>Nekmorad Homoeo Hall (Dr. Ayeob Ali)</v>
      </c>
    </row>
    <row r="6751" spans="1:16" hidden="1">
      <c r="A6751" t="str">
        <f t="shared" si="316"/>
        <v>142-582</v>
      </c>
      <c r="B6751">
        <f t="shared" si="317"/>
        <v>142</v>
      </c>
      <c r="C6751">
        <v>582</v>
      </c>
      <c r="D6751" t="s">
        <v>17660</v>
      </c>
      <c r="E6751" t="s">
        <v>14247</v>
      </c>
      <c r="F6751">
        <v>12403</v>
      </c>
      <c r="G6751" t="s">
        <v>14248</v>
      </c>
      <c r="H6751">
        <v>1723936246</v>
      </c>
      <c r="I6751" t="s">
        <v>131</v>
      </c>
      <c r="J6751" t="s">
        <v>172</v>
      </c>
      <c r="K6751" t="s">
        <v>152</v>
      </c>
      <c r="L6751" t="s">
        <v>5715</v>
      </c>
      <c r="M6751" t="s">
        <v>19196</v>
      </c>
      <c r="P6751" s="31" t="str">
        <f t="shared" si="318"/>
        <v>New Aroggaloy Homoeo Hall (Dr. Md. Samshur Rahman Babu)</v>
      </c>
    </row>
    <row r="6752" spans="1:16" hidden="1">
      <c r="A6752" t="str">
        <f t="shared" si="316"/>
        <v>143-582</v>
      </c>
      <c r="B6752">
        <f t="shared" si="317"/>
        <v>143</v>
      </c>
      <c r="C6752">
        <v>582</v>
      </c>
      <c r="D6752" t="s">
        <v>17660</v>
      </c>
      <c r="E6752" t="s">
        <v>5687</v>
      </c>
      <c r="F6752">
        <v>6944</v>
      </c>
      <c r="G6752" t="s">
        <v>5688</v>
      </c>
      <c r="H6752">
        <v>1738240035</v>
      </c>
      <c r="I6752" t="s">
        <v>3231</v>
      </c>
      <c r="J6752" t="s">
        <v>132</v>
      </c>
      <c r="K6752" t="s">
        <v>152</v>
      </c>
      <c r="L6752" t="s">
        <v>5682</v>
      </c>
      <c r="M6752" t="s">
        <v>5689</v>
      </c>
      <c r="N6752" t="s">
        <v>17917</v>
      </c>
      <c r="P6752" s="31" t="str">
        <f t="shared" si="318"/>
        <v>New Modern Homoeo Hall (Dr. Robbani)</v>
      </c>
    </row>
    <row r="6753" spans="1:16" hidden="1">
      <c r="A6753" t="str">
        <f t="shared" si="316"/>
        <v>144-582</v>
      </c>
      <c r="B6753">
        <f t="shared" si="317"/>
        <v>144</v>
      </c>
      <c r="C6753">
        <v>582</v>
      </c>
      <c r="D6753" t="s">
        <v>17660</v>
      </c>
      <c r="E6753" t="s">
        <v>5831</v>
      </c>
      <c r="F6753">
        <v>7018</v>
      </c>
      <c r="G6753" t="s">
        <v>5832</v>
      </c>
      <c r="H6753">
        <v>1720264392</v>
      </c>
      <c r="I6753" t="s">
        <v>3231</v>
      </c>
      <c r="J6753" t="s">
        <v>274</v>
      </c>
      <c r="K6753" t="s">
        <v>152</v>
      </c>
      <c r="L6753" t="s">
        <v>5809</v>
      </c>
      <c r="M6753" t="s">
        <v>5828</v>
      </c>
      <c r="P6753" s="31" t="str">
        <f t="shared" si="318"/>
        <v>Niramoy Homoeo Pharmacy (Dr. Shomen Chandra)</v>
      </c>
    </row>
    <row r="6754" spans="1:16" hidden="1">
      <c r="A6754" t="str">
        <f t="shared" si="316"/>
        <v>145-582</v>
      </c>
      <c r="B6754">
        <f t="shared" si="317"/>
        <v>145</v>
      </c>
      <c r="C6754">
        <v>582</v>
      </c>
      <c r="D6754" t="s">
        <v>17660</v>
      </c>
      <c r="E6754" t="s">
        <v>14752</v>
      </c>
      <c r="F6754">
        <v>12631</v>
      </c>
      <c r="G6754" t="s">
        <v>14753</v>
      </c>
      <c r="H6754">
        <v>1737848579</v>
      </c>
      <c r="I6754" t="s">
        <v>131</v>
      </c>
      <c r="J6754" t="s">
        <v>397</v>
      </c>
      <c r="K6754" t="s">
        <v>152</v>
      </c>
      <c r="L6754" t="s">
        <v>14038</v>
      </c>
      <c r="M6754" t="s">
        <v>14754</v>
      </c>
      <c r="P6754" s="31" t="str">
        <f t="shared" si="318"/>
        <v>Niresh Homoeo Hall (Dr:Niresh Chandra  Roy )</v>
      </c>
    </row>
    <row r="6755" spans="1:16" hidden="1">
      <c r="A6755" t="str">
        <f t="shared" si="316"/>
        <v>146-582</v>
      </c>
      <c r="B6755">
        <f t="shared" si="317"/>
        <v>146</v>
      </c>
      <c r="C6755">
        <v>582</v>
      </c>
      <c r="D6755" t="s">
        <v>17660</v>
      </c>
      <c r="E6755" t="s">
        <v>15837</v>
      </c>
      <c r="F6755">
        <v>13146</v>
      </c>
      <c r="G6755" t="s">
        <v>15838</v>
      </c>
      <c r="H6755">
        <v>1773476508</v>
      </c>
      <c r="I6755" t="s">
        <v>131</v>
      </c>
      <c r="J6755" t="s">
        <v>397</v>
      </c>
      <c r="K6755" t="s">
        <v>133</v>
      </c>
      <c r="L6755" t="s">
        <v>14038</v>
      </c>
      <c r="M6755" t="s">
        <v>15839</v>
      </c>
      <c r="P6755" s="31" t="str">
        <f t="shared" si="318"/>
        <v>Nojrul Homoeo Holl (Dr:Arafat Hasan)</v>
      </c>
    </row>
    <row r="6756" spans="1:16" hidden="1">
      <c r="A6756" t="str">
        <f t="shared" si="316"/>
        <v>147-582</v>
      </c>
      <c r="B6756">
        <f t="shared" si="317"/>
        <v>147</v>
      </c>
      <c r="C6756">
        <v>582</v>
      </c>
      <c r="D6756" t="s">
        <v>17660</v>
      </c>
      <c r="E6756" t="s">
        <v>14758</v>
      </c>
      <c r="F6756">
        <v>12633</v>
      </c>
      <c r="G6756" t="s">
        <v>14759</v>
      </c>
      <c r="H6756">
        <v>1786726196</v>
      </c>
      <c r="I6756" t="s">
        <v>131</v>
      </c>
      <c r="J6756" t="s">
        <v>397</v>
      </c>
      <c r="K6756" t="s">
        <v>152</v>
      </c>
      <c r="L6756" t="s">
        <v>14038</v>
      </c>
      <c r="M6756" t="s">
        <v>14757</v>
      </c>
      <c r="P6756" s="31" t="str">
        <f t="shared" si="318"/>
        <v>Nonda Homoeo Pharmacy  (Dr:Mohanonda Roy)</v>
      </c>
    </row>
    <row r="6757" spans="1:16" hidden="1">
      <c r="A6757" t="str">
        <f t="shared" si="316"/>
        <v>148-582</v>
      </c>
      <c r="B6757">
        <f t="shared" si="317"/>
        <v>148</v>
      </c>
      <c r="C6757">
        <v>582</v>
      </c>
      <c r="D6757" t="s">
        <v>17660</v>
      </c>
      <c r="E6757" t="s">
        <v>17804</v>
      </c>
      <c r="F6757">
        <v>15416</v>
      </c>
      <c r="G6757" t="s">
        <v>17805</v>
      </c>
      <c r="H6757">
        <v>1727374069</v>
      </c>
      <c r="I6757" t="s">
        <v>131</v>
      </c>
      <c r="K6757" t="s">
        <v>133</v>
      </c>
      <c r="L6757" t="s">
        <v>17756</v>
      </c>
      <c r="M6757" t="s">
        <v>17803</v>
      </c>
      <c r="P6757" s="31" t="str">
        <f t="shared" si="318"/>
        <v>Nondo Homeo Chikitsalaya (Dr Polas Chandro Roy)</v>
      </c>
    </row>
    <row r="6758" spans="1:16" hidden="1">
      <c r="A6758" t="str">
        <f t="shared" si="316"/>
        <v>149-582</v>
      </c>
      <c r="B6758">
        <f t="shared" si="317"/>
        <v>149</v>
      </c>
      <c r="C6758">
        <v>582</v>
      </c>
      <c r="D6758" t="s">
        <v>17660</v>
      </c>
      <c r="E6758" t="s">
        <v>5811</v>
      </c>
      <c r="F6758">
        <v>7007</v>
      </c>
      <c r="G6758" t="s">
        <v>5812</v>
      </c>
      <c r="H6758">
        <v>1751429013</v>
      </c>
      <c r="I6758" t="s">
        <v>3231</v>
      </c>
      <c r="J6758" t="s">
        <v>274</v>
      </c>
      <c r="K6758" t="s">
        <v>152</v>
      </c>
      <c r="L6758" t="s">
        <v>5809</v>
      </c>
      <c r="M6758" t="s">
        <v>5813</v>
      </c>
      <c r="P6758" s="31" t="str">
        <f t="shared" si="318"/>
        <v>North Bengol Homoeo H. (Dr. Mahmudul Hasan)</v>
      </c>
    </row>
    <row r="6759" spans="1:16" hidden="1">
      <c r="A6759" t="str">
        <f t="shared" si="316"/>
        <v>150-582</v>
      </c>
      <c r="B6759">
        <f t="shared" si="317"/>
        <v>150</v>
      </c>
      <c r="C6759">
        <v>582</v>
      </c>
      <c r="D6759" t="s">
        <v>17660</v>
      </c>
      <c r="E6759" t="s">
        <v>14650</v>
      </c>
      <c r="F6759">
        <v>12582</v>
      </c>
      <c r="G6759" t="s">
        <v>14651</v>
      </c>
      <c r="H6759">
        <v>1773476508</v>
      </c>
      <c r="I6759" t="s">
        <v>131</v>
      </c>
      <c r="J6759" t="s">
        <v>230</v>
      </c>
      <c r="K6759" t="s">
        <v>133</v>
      </c>
      <c r="L6759" t="s">
        <v>14038</v>
      </c>
      <c r="M6759" t="s">
        <v>14646</v>
      </c>
      <c r="P6759" s="31" t="str">
        <f t="shared" si="318"/>
        <v>Nozrul Homoeo Hall (Dr: Arafath Hasan)</v>
      </c>
    </row>
    <row r="6760" spans="1:16" hidden="1">
      <c r="A6760" t="str">
        <f t="shared" si="316"/>
        <v>151-582</v>
      </c>
      <c r="B6760">
        <f t="shared" si="317"/>
        <v>151</v>
      </c>
      <c r="C6760">
        <v>582</v>
      </c>
      <c r="D6760" t="s">
        <v>17660</v>
      </c>
      <c r="E6760" t="s">
        <v>5731</v>
      </c>
      <c r="F6760">
        <v>6965</v>
      </c>
      <c r="G6760" t="s">
        <v>5732</v>
      </c>
      <c r="H6760">
        <v>1723684475</v>
      </c>
      <c r="I6760" t="s">
        <v>3231</v>
      </c>
      <c r="J6760" t="s">
        <v>172</v>
      </c>
      <c r="K6760" t="s">
        <v>152</v>
      </c>
      <c r="L6760" t="s">
        <v>5715</v>
      </c>
      <c r="M6760" t="s">
        <v>5733</v>
      </c>
      <c r="P6760" s="31" t="str">
        <f t="shared" si="318"/>
        <v>Nur Homoeo Pharmacy (Dr. Nur Alom)</v>
      </c>
    </row>
    <row r="6761" spans="1:16" hidden="1">
      <c r="A6761" t="str">
        <f t="shared" si="316"/>
        <v>152-582</v>
      </c>
      <c r="B6761">
        <f t="shared" si="317"/>
        <v>152</v>
      </c>
      <c r="C6761">
        <v>582</v>
      </c>
      <c r="D6761" t="s">
        <v>17660</v>
      </c>
      <c r="E6761" t="s">
        <v>5737</v>
      </c>
      <c r="F6761">
        <v>6967</v>
      </c>
      <c r="G6761" t="s">
        <v>5732</v>
      </c>
      <c r="H6761">
        <v>1729668027</v>
      </c>
      <c r="I6761" t="s">
        <v>3231</v>
      </c>
      <c r="J6761" t="s">
        <v>172</v>
      </c>
      <c r="K6761" t="s">
        <v>133</v>
      </c>
      <c r="L6761" t="s">
        <v>5715</v>
      </c>
      <c r="M6761" t="s">
        <v>5733</v>
      </c>
      <c r="P6761" s="31" t="str">
        <f t="shared" si="318"/>
        <v>Nur Homoeo Pharmacy (Dr. Younus Ali)</v>
      </c>
    </row>
    <row r="6762" spans="1:16" hidden="1">
      <c r="A6762" t="str">
        <f t="shared" si="316"/>
        <v>153-582</v>
      </c>
      <c r="B6762">
        <f t="shared" si="317"/>
        <v>153</v>
      </c>
      <c r="C6762">
        <v>582</v>
      </c>
      <c r="D6762" t="s">
        <v>17660</v>
      </c>
      <c r="E6762" t="s">
        <v>15068</v>
      </c>
      <c r="F6762">
        <v>12774</v>
      </c>
      <c r="G6762" t="s">
        <v>15069</v>
      </c>
      <c r="H6762">
        <v>1728502083</v>
      </c>
      <c r="I6762" t="s">
        <v>131</v>
      </c>
      <c r="J6762" t="s">
        <v>11352</v>
      </c>
      <c r="K6762" t="s">
        <v>152</v>
      </c>
      <c r="L6762" t="s">
        <v>5715</v>
      </c>
      <c r="M6762" t="s">
        <v>15070</v>
      </c>
      <c r="P6762" s="31" t="str">
        <f t="shared" si="318"/>
        <v>Nur Medical Hall ( Dr. Md Nur Alam)</v>
      </c>
    </row>
    <row r="6763" spans="1:16" hidden="1">
      <c r="A6763" t="str">
        <f t="shared" si="316"/>
        <v>154-582</v>
      </c>
      <c r="B6763">
        <f t="shared" si="317"/>
        <v>154</v>
      </c>
      <c r="C6763">
        <v>582</v>
      </c>
      <c r="D6763" t="s">
        <v>17660</v>
      </c>
      <c r="E6763" t="s">
        <v>14376</v>
      </c>
      <c r="F6763">
        <v>12455</v>
      </c>
      <c r="G6763" t="s">
        <v>14377</v>
      </c>
      <c r="H6763">
        <v>1729663027</v>
      </c>
      <c r="I6763" t="s">
        <v>131</v>
      </c>
      <c r="J6763" t="s">
        <v>172</v>
      </c>
      <c r="K6763" t="s">
        <v>152</v>
      </c>
      <c r="L6763" t="s">
        <v>5715</v>
      </c>
      <c r="M6763" t="s">
        <v>14378</v>
      </c>
      <c r="P6763" s="31" t="str">
        <f t="shared" si="318"/>
        <v>Nur Pharmacy  (Dr.Md Yunus Ali)</v>
      </c>
    </row>
    <row r="6764" spans="1:16" hidden="1">
      <c r="A6764" t="str">
        <f t="shared" si="316"/>
        <v>155-582</v>
      </c>
      <c r="B6764">
        <f t="shared" si="317"/>
        <v>155</v>
      </c>
      <c r="C6764">
        <v>582</v>
      </c>
      <c r="D6764" t="s">
        <v>17660</v>
      </c>
      <c r="E6764" t="s">
        <v>2822</v>
      </c>
      <c r="F6764">
        <v>6974</v>
      </c>
      <c r="G6764" t="s">
        <v>5746</v>
      </c>
      <c r="H6764">
        <v>1722609038</v>
      </c>
      <c r="I6764" t="s">
        <v>3231</v>
      </c>
      <c r="J6764" t="s">
        <v>397</v>
      </c>
      <c r="K6764" t="s">
        <v>3290</v>
      </c>
      <c r="L6764" t="s">
        <v>5747</v>
      </c>
      <c r="M6764" t="s">
        <v>5748</v>
      </c>
      <c r="P6764" s="31" t="str">
        <f t="shared" si="318"/>
        <v>Nurul Homoeo Hall (Dr. Rofiqul Islam)</v>
      </c>
    </row>
    <row r="6765" spans="1:16" hidden="1">
      <c r="A6765" t="str">
        <f t="shared" si="316"/>
        <v>156-582</v>
      </c>
      <c r="B6765">
        <f t="shared" si="317"/>
        <v>156</v>
      </c>
      <c r="C6765">
        <v>582</v>
      </c>
      <c r="D6765" t="s">
        <v>17660</v>
      </c>
      <c r="E6765" t="s">
        <v>15102</v>
      </c>
      <c r="F6765">
        <v>12788</v>
      </c>
      <c r="G6765" t="s">
        <v>15103</v>
      </c>
      <c r="H6765">
        <v>1737823558</v>
      </c>
      <c r="I6765" t="s">
        <v>131</v>
      </c>
      <c r="J6765" t="s">
        <v>230</v>
      </c>
      <c r="K6765" t="s">
        <v>152</v>
      </c>
      <c r="L6765" t="s">
        <v>5715</v>
      </c>
      <c r="M6765" t="s">
        <v>15104</v>
      </c>
      <c r="P6765" s="31" t="str">
        <f t="shared" si="318"/>
        <v>Ocimum Homoeo Hall (Dr. Osiwor Rahman)</v>
      </c>
    </row>
    <row r="6766" spans="1:16" hidden="1">
      <c r="A6766" t="str">
        <f t="shared" si="316"/>
        <v>157-582</v>
      </c>
      <c r="B6766">
        <f t="shared" si="317"/>
        <v>157</v>
      </c>
      <c r="C6766">
        <v>582</v>
      </c>
      <c r="D6766" t="s">
        <v>17660</v>
      </c>
      <c r="E6766" t="s">
        <v>14036</v>
      </c>
      <c r="F6766">
        <v>12265</v>
      </c>
      <c r="G6766" t="s">
        <v>14037</v>
      </c>
      <c r="H6766">
        <v>1713788010</v>
      </c>
      <c r="I6766" t="s">
        <v>131</v>
      </c>
      <c r="J6766" t="s">
        <v>397</v>
      </c>
      <c r="K6766" t="s">
        <v>138</v>
      </c>
      <c r="L6766" t="s">
        <v>14038</v>
      </c>
      <c r="M6766" t="s">
        <v>14039</v>
      </c>
      <c r="P6766" s="31" t="str">
        <f t="shared" si="318"/>
        <v>Ovijit Homoeo Hall (Dr. Norash Chandra Roy)</v>
      </c>
    </row>
    <row r="6767" spans="1:16" hidden="1">
      <c r="A6767" t="str">
        <f t="shared" si="316"/>
        <v>158-582</v>
      </c>
      <c r="B6767">
        <f t="shared" si="317"/>
        <v>158</v>
      </c>
      <c r="C6767">
        <v>582</v>
      </c>
      <c r="D6767" t="s">
        <v>17660</v>
      </c>
      <c r="E6767" t="s">
        <v>15099</v>
      </c>
      <c r="F6767">
        <v>12786</v>
      </c>
      <c r="G6767" t="s">
        <v>17676</v>
      </c>
      <c r="H6767">
        <v>1715823875</v>
      </c>
      <c r="I6767" t="s">
        <v>131</v>
      </c>
      <c r="J6767" t="s">
        <v>230</v>
      </c>
      <c r="K6767" t="s">
        <v>152</v>
      </c>
      <c r="L6767" t="s">
        <v>5715</v>
      </c>
      <c r="M6767" t="s">
        <v>17677</v>
      </c>
      <c r="P6767" s="31" t="str">
        <f t="shared" si="318"/>
        <v>Polli Health  Care  Foundation (Dr. Md Alamin)</v>
      </c>
    </row>
    <row r="6768" spans="1:16" hidden="1">
      <c r="A6768" t="str">
        <f t="shared" si="316"/>
        <v>159-582</v>
      </c>
      <c r="B6768">
        <f t="shared" si="317"/>
        <v>159</v>
      </c>
      <c r="C6768">
        <v>582</v>
      </c>
      <c r="D6768" t="s">
        <v>17660</v>
      </c>
      <c r="E6768" t="s">
        <v>5822</v>
      </c>
      <c r="F6768">
        <v>7014</v>
      </c>
      <c r="G6768" t="s">
        <v>5823</v>
      </c>
      <c r="H6768">
        <v>1723015858</v>
      </c>
      <c r="I6768" t="s">
        <v>3231</v>
      </c>
      <c r="J6768" t="s">
        <v>274</v>
      </c>
      <c r="K6768" t="s">
        <v>138</v>
      </c>
      <c r="L6768" t="s">
        <v>5809</v>
      </c>
      <c r="M6768" t="s">
        <v>5821</v>
      </c>
      <c r="P6768" s="31" t="str">
        <f t="shared" si="318"/>
        <v>Polli Homoeo Hall (Dr. Dilara Mahfuz)</v>
      </c>
    </row>
    <row r="6769" spans="1:16" hidden="1">
      <c r="A6769" t="str">
        <f t="shared" si="316"/>
        <v>160-582</v>
      </c>
      <c r="B6769">
        <f t="shared" si="317"/>
        <v>160</v>
      </c>
      <c r="C6769">
        <v>582</v>
      </c>
      <c r="D6769" t="s">
        <v>17660</v>
      </c>
      <c r="E6769" t="s">
        <v>14240</v>
      </c>
      <c r="F6769">
        <v>12400</v>
      </c>
      <c r="G6769" t="s">
        <v>14241</v>
      </c>
      <c r="H6769">
        <v>1716382532</v>
      </c>
      <c r="I6769" t="s">
        <v>131</v>
      </c>
      <c r="J6769" t="s">
        <v>397</v>
      </c>
      <c r="K6769" t="s">
        <v>152</v>
      </c>
      <c r="L6769" t="s">
        <v>5715</v>
      </c>
      <c r="M6769" t="s">
        <v>19194</v>
      </c>
      <c r="P6769" s="31" t="str">
        <f t="shared" si="318"/>
        <v>Popular Homoeo Pharmacy  (Dr. Md. Eshaq Ali)</v>
      </c>
    </row>
    <row r="6770" spans="1:16" hidden="1">
      <c r="A6770" t="str">
        <f t="shared" si="316"/>
        <v>161-582</v>
      </c>
      <c r="B6770">
        <f t="shared" si="317"/>
        <v>161</v>
      </c>
      <c r="C6770">
        <v>582</v>
      </c>
      <c r="D6770" t="s">
        <v>17660</v>
      </c>
      <c r="E6770" t="s">
        <v>5795</v>
      </c>
      <c r="F6770">
        <v>6998</v>
      </c>
      <c r="G6770" t="s">
        <v>164</v>
      </c>
      <c r="H6770">
        <v>1750393668</v>
      </c>
      <c r="I6770" t="s">
        <v>3231</v>
      </c>
      <c r="J6770" t="s">
        <v>230</v>
      </c>
      <c r="K6770" t="s">
        <v>133</v>
      </c>
      <c r="L6770" t="s">
        <v>5685</v>
      </c>
      <c r="M6770" t="s">
        <v>5748</v>
      </c>
      <c r="P6770" s="31" t="str">
        <f t="shared" si="318"/>
        <v>Prince Homoeo Hall (Dr. Nirmol Chandra Roy)</v>
      </c>
    </row>
    <row r="6771" spans="1:16" hidden="1">
      <c r="A6771" t="str">
        <f t="shared" si="316"/>
        <v>162-582</v>
      </c>
      <c r="B6771">
        <f t="shared" si="317"/>
        <v>162</v>
      </c>
      <c r="C6771">
        <v>582</v>
      </c>
      <c r="D6771" t="s">
        <v>17660</v>
      </c>
      <c r="E6771" t="s">
        <v>13512</v>
      </c>
      <c r="F6771">
        <v>12003</v>
      </c>
      <c r="G6771" t="s">
        <v>13513</v>
      </c>
      <c r="H6771">
        <v>1745194878</v>
      </c>
      <c r="I6771" t="s">
        <v>131</v>
      </c>
      <c r="J6771" t="s">
        <v>274</v>
      </c>
      <c r="K6771" t="s">
        <v>152</v>
      </c>
      <c r="L6771" t="s">
        <v>12633</v>
      </c>
      <c r="M6771" t="s">
        <v>19197</v>
      </c>
      <c r="P6771" s="31" t="str">
        <f t="shared" si="318"/>
        <v>Priyanka Homoeo Hall (Dr. Shangkor Roy)</v>
      </c>
    </row>
    <row r="6772" spans="1:16" hidden="1">
      <c r="A6772" t="str">
        <f t="shared" si="316"/>
        <v>163-582</v>
      </c>
      <c r="B6772">
        <f t="shared" si="317"/>
        <v>163</v>
      </c>
      <c r="C6772">
        <v>582</v>
      </c>
      <c r="D6772" t="s">
        <v>17660</v>
      </c>
      <c r="E6772" t="s">
        <v>16585</v>
      </c>
      <c r="F6772">
        <v>13488</v>
      </c>
      <c r="G6772" t="s">
        <v>16586</v>
      </c>
      <c r="H6772">
        <v>1717530684</v>
      </c>
      <c r="I6772" t="s">
        <v>14916</v>
      </c>
      <c r="J6772" t="s">
        <v>10900</v>
      </c>
      <c r="K6772" t="s">
        <v>1315</v>
      </c>
      <c r="L6772" t="s">
        <v>13516</v>
      </c>
      <c r="M6772" t="s">
        <v>16587</v>
      </c>
      <c r="P6772" s="31" t="str">
        <f t="shared" si="318"/>
        <v>Professor  Homoeo Pharmacy (Dr. Md. Rejuyanul Haque)</v>
      </c>
    </row>
    <row r="6773" spans="1:16" hidden="1">
      <c r="A6773" t="str">
        <f t="shared" si="316"/>
        <v>164-582</v>
      </c>
      <c r="B6773">
        <f t="shared" si="317"/>
        <v>164</v>
      </c>
      <c r="C6773">
        <v>582</v>
      </c>
      <c r="D6773" t="s">
        <v>17660</v>
      </c>
      <c r="E6773" t="s">
        <v>13518</v>
      </c>
      <c r="F6773">
        <v>12005</v>
      </c>
      <c r="G6773" t="s">
        <v>13519</v>
      </c>
      <c r="H6773">
        <v>1737562145</v>
      </c>
      <c r="I6773" t="s">
        <v>131</v>
      </c>
      <c r="J6773" t="s">
        <v>274</v>
      </c>
      <c r="K6773" t="s">
        <v>152</v>
      </c>
      <c r="L6773" t="s">
        <v>13516</v>
      </c>
      <c r="M6773" t="s">
        <v>13520</v>
      </c>
      <c r="P6773" s="31" t="str">
        <f t="shared" si="318"/>
        <v>Prurnima Homoeo Hall (Dr.Rajendra)</v>
      </c>
    </row>
    <row r="6774" spans="1:16" hidden="1">
      <c r="A6774" t="str">
        <f t="shared" si="316"/>
        <v>165-582</v>
      </c>
      <c r="B6774">
        <f t="shared" si="317"/>
        <v>165</v>
      </c>
      <c r="C6774">
        <v>582</v>
      </c>
      <c r="D6774" t="s">
        <v>17660</v>
      </c>
      <c r="E6774" t="s">
        <v>5680</v>
      </c>
      <c r="F6774">
        <v>6941</v>
      </c>
      <c r="G6774" t="s">
        <v>5681</v>
      </c>
      <c r="H6774">
        <v>1722252619</v>
      </c>
      <c r="I6774" t="s">
        <v>3231</v>
      </c>
      <c r="J6774" t="s">
        <v>132</v>
      </c>
      <c r="K6774" t="s">
        <v>152</v>
      </c>
      <c r="L6774" t="s">
        <v>5682</v>
      </c>
      <c r="M6774" t="s">
        <v>5683</v>
      </c>
      <c r="P6774" s="31" t="str">
        <f t="shared" si="318"/>
        <v>Rabbi Pharmacy (Dr. Rofikul Islam)</v>
      </c>
    </row>
    <row r="6775" spans="1:16" hidden="1">
      <c r="A6775" t="str">
        <f t="shared" si="316"/>
        <v>166-582</v>
      </c>
      <c r="B6775">
        <f t="shared" si="317"/>
        <v>166</v>
      </c>
      <c r="C6775">
        <v>582</v>
      </c>
      <c r="D6775" t="s">
        <v>17660</v>
      </c>
      <c r="E6775" t="s">
        <v>18152</v>
      </c>
      <c r="F6775">
        <v>15716</v>
      </c>
      <c r="G6775" t="s">
        <v>18153</v>
      </c>
      <c r="H6775">
        <v>1774103100</v>
      </c>
      <c r="I6775" t="s">
        <v>131</v>
      </c>
      <c r="J6775" t="s">
        <v>397</v>
      </c>
      <c r="K6775" t="s">
        <v>152</v>
      </c>
      <c r="L6775" t="s">
        <v>18154</v>
      </c>
      <c r="M6775" t="s">
        <v>17864</v>
      </c>
      <c r="P6775" s="31" t="str">
        <f t="shared" si="318"/>
        <v>Rabeya Homeo Pharmacy  (Dr Abdul Karim)</v>
      </c>
    </row>
    <row r="6776" spans="1:16" hidden="1">
      <c r="A6776" t="str">
        <f t="shared" si="316"/>
        <v>167-582</v>
      </c>
      <c r="B6776">
        <f t="shared" si="317"/>
        <v>167</v>
      </c>
      <c r="C6776">
        <v>582</v>
      </c>
      <c r="D6776" t="s">
        <v>17660</v>
      </c>
      <c r="E6776" t="s">
        <v>2822</v>
      </c>
      <c r="F6776">
        <v>7005</v>
      </c>
      <c r="G6776" t="s">
        <v>5805</v>
      </c>
      <c r="H6776">
        <v>1727976347</v>
      </c>
      <c r="I6776" t="s">
        <v>3231</v>
      </c>
      <c r="J6776" t="s">
        <v>230</v>
      </c>
      <c r="K6776" t="s">
        <v>152</v>
      </c>
      <c r="L6776" t="s">
        <v>5747</v>
      </c>
      <c r="M6776" t="s">
        <v>5806</v>
      </c>
      <c r="P6776" s="31" t="str">
        <f t="shared" si="318"/>
        <v>Rabeya Homoeo Hall (Dr. Rofiqul Islam)</v>
      </c>
    </row>
    <row r="6777" spans="1:16" hidden="1">
      <c r="A6777" t="str">
        <f t="shared" si="316"/>
        <v>168-582</v>
      </c>
      <c r="B6777">
        <f t="shared" si="317"/>
        <v>168</v>
      </c>
      <c r="C6777">
        <v>582</v>
      </c>
      <c r="D6777" t="s">
        <v>17660</v>
      </c>
      <c r="E6777" t="s">
        <v>2945</v>
      </c>
      <c r="F6777">
        <v>11865</v>
      </c>
      <c r="G6777" t="s">
        <v>13202</v>
      </c>
      <c r="H6777">
        <v>1768836004</v>
      </c>
      <c r="I6777" t="s">
        <v>131</v>
      </c>
      <c r="J6777" t="s">
        <v>230</v>
      </c>
      <c r="K6777" t="s">
        <v>152</v>
      </c>
      <c r="L6777" t="s">
        <v>13198</v>
      </c>
      <c r="M6777" t="s">
        <v>9020</v>
      </c>
      <c r="P6777" s="31" t="str">
        <f t="shared" si="318"/>
        <v>Rabiul Pharmecy (Dr. Rabiul Islam)</v>
      </c>
    </row>
    <row r="6778" spans="1:16" hidden="1">
      <c r="A6778" t="str">
        <f t="shared" si="316"/>
        <v>169-582</v>
      </c>
      <c r="B6778">
        <f t="shared" si="317"/>
        <v>169</v>
      </c>
      <c r="C6778">
        <v>582</v>
      </c>
      <c r="D6778" t="s">
        <v>17660</v>
      </c>
      <c r="E6778" t="s">
        <v>16573</v>
      </c>
      <c r="F6778">
        <v>13484</v>
      </c>
      <c r="G6778" t="s">
        <v>16574</v>
      </c>
      <c r="H6778">
        <v>1727961111</v>
      </c>
      <c r="I6778" t="s">
        <v>14916</v>
      </c>
      <c r="J6778" t="s">
        <v>172</v>
      </c>
      <c r="K6778" t="s">
        <v>152</v>
      </c>
      <c r="L6778" t="s">
        <v>5747</v>
      </c>
      <c r="M6778" t="s">
        <v>16575</v>
      </c>
      <c r="P6778" s="31" t="str">
        <f t="shared" si="318"/>
        <v>Rahimul Homoeo Hall (Dr. Md.Rahimul Lslam)</v>
      </c>
    </row>
    <row r="6779" spans="1:16" hidden="1">
      <c r="A6779" t="str">
        <f t="shared" si="316"/>
        <v>170-582</v>
      </c>
      <c r="B6779">
        <f t="shared" si="317"/>
        <v>170</v>
      </c>
      <c r="C6779">
        <v>582</v>
      </c>
      <c r="D6779" t="s">
        <v>17660</v>
      </c>
      <c r="E6779" t="s">
        <v>5729</v>
      </c>
      <c r="F6779">
        <v>6963</v>
      </c>
      <c r="G6779" t="s">
        <v>5730</v>
      </c>
      <c r="H6779">
        <v>1773307551</v>
      </c>
      <c r="I6779" t="s">
        <v>3231</v>
      </c>
      <c r="J6779" t="s">
        <v>172</v>
      </c>
      <c r="K6779" t="s">
        <v>133</v>
      </c>
      <c r="L6779" t="s">
        <v>5715</v>
      </c>
      <c r="M6779" t="s">
        <v>5728</v>
      </c>
      <c r="P6779" s="31" t="str">
        <f t="shared" si="318"/>
        <v>Rahman Homoeo Chem. (Dr. Shopon)</v>
      </c>
    </row>
    <row r="6780" spans="1:16" hidden="1">
      <c r="A6780" t="str">
        <f t="shared" si="316"/>
        <v>171-582</v>
      </c>
      <c r="B6780">
        <f t="shared" si="317"/>
        <v>171</v>
      </c>
      <c r="C6780">
        <v>582</v>
      </c>
      <c r="D6780" t="s">
        <v>17660</v>
      </c>
      <c r="E6780" t="s">
        <v>14406</v>
      </c>
      <c r="F6780">
        <v>12469</v>
      </c>
      <c r="G6780" t="s">
        <v>511</v>
      </c>
      <c r="H6780">
        <v>1773307551</v>
      </c>
      <c r="I6780" t="s">
        <v>131</v>
      </c>
      <c r="J6780" t="s">
        <v>172</v>
      </c>
      <c r="K6780" t="s">
        <v>152</v>
      </c>
      <c r="L6780" t="s">
        <v>5715</v>
      </c>
      <c r="M6780" t="s">
        <v>14360</v>
      </c>
      <c r="P6780" s="31" t="str">
        <f t="shared" si="318"/>
        <v>Rahman Homoeo Hall (Dr. Md Sopan)</v>
      </c>
    </row>
    <row r="6781" spans="1:16" hidden="1">
      <c r="A6781" t="str">
        <f t="shared" si="316"/>
        <v>172-582</v>
      </c>
      <c r="B6781">
        <f t="shared" si="317"/>
        <v>172</v>
      </c>
      <c r="C6781">
        <v>582</v>
      </c>
      <c r="D6781" t="s">
        <v>17660</v>
      </c>
      <c r="E6781" t="s">
        <v>3357</v>
      </c>
      <c r="F6781">
        <v>7009</v>
      </c>
      <c r="G6781" t="s">
        <v>5815</v>
      </c>
      <c r="H6781">
        <v>1737050156</v>
      </c>
      <c r="I6781" t="s">
        <v>3231</v>
      </c>
      <c r="J6781" t="s">
        <v>274</v>
      </c>
      <c r="K6781" t="s">
        <v>133</v>
      </c>
      <c r="L6781" t="s">
        <v>5809</v>
      </c>
      <c r="M6781" t="s">
        <v>5809</v>
      </c>
      <c r="P6781" s="31" t="str">
        <f t="shared" si="318"/>
        <v>Rahman Homoeo Phar (Dr. Abdur Rahman)</v>
      </c>
    </row>
    <row r="6782" spans="1:16" hidden="1">
      <c r="A6782" t="str">
        <f t="shared" si="316"/>
        <v>173-582</v>
      </c>
      <c r="B6782">
        <f t="shared" si="317"/>
        <v>173</v>
      </c>
      <c r="C6782">
        <v>582</v>
      </c>
      <c r="D6782" t="s">
        <v>17660</v>
      </c>
      <c r="E6782" t="s">
        <v>14762</v>
      </c>
      <c r="F6782">
        <v>12635</v>
      </c>
      <c r="G6782" t="s">
        <v>14763</v>
      </c>
      <c r="H6782">
        <v>1307650838</v>
      </c>
      <c r="I6782" t="s">
        <v>131</v>
      </c>
      <c r="J6782" t="s">
        <v>397</v>
      </c>
      <c r="K6782" t="s">
        <v>152</v>
      </c>
      <c r="L6782" t="s">
        <v>14038</v>
      </c>
      <c r="M6782" t="s">
        <v>14764</v>
      </c>
      <c r="P6782" s="31" t="str">
        <f t="shared" si="318"/>
        <v>Rajia Homoeo Hall (Dr:Joynul Abedin)</v>
      </c>
    </row>
    <row r="6783" spans="1:16" hidden="1">
      <c r="A6783" t="str">
        <f t="shared" si="316"/>
        <v>174-582</v>
      </c>
      <c r="B6783">
        <f t="shared" si="317"/>
        <v>174</v>
      </c>
      <c r="C6783">
        <v>582</v>
      </c>
      <c r="D6783" t="s">
        <v>17660</v>
      </c>
      <c r="E6783" t="s">
        <v>18146</v>
      </c>
      <c r="F6783">
        <v>15676</v>
      </c>
      <c r="G6783" t="s">
        <v>18147</v>
      </c>
      <c r="H6783">
        <v>1307650838</v>
      </c>
      <c r="I6783" t="s">
        <v>131</v>
      </c>
      <c r="K6783" t="s">
        <v>133</v>
      </c>
      <c r="L6783" t="s">
        <v>14038</v>
      </c>
      <c r="M6783" t="s">
        <v>14038</v>
      </c>
      <c r="P6783" s="31" t="str">
        <f t="shared" si="318"/>
        <v>Rajiya Homeo Hall  (Dr Joynal Abedin)</v>
      </c>
    </row>
    <row r="6784" spans="1:16" hidden="1">
      <c r="A6784" t="str">
        <f t="shared" si="316"/>
        <v>175-582</v>
      </c>
      <c r="B6784">
        <f t="shared" si="317"/>
        <v>175</v>
      </c>
      <c r="C6784">
        <v>582</v>
      </c>
      <c r="D6784" t="s">
        <v>17660</v>
      </c>
      <c r="E6784" t="s">
        <v>14362</v>
      </c>
      <c r="F6784">
        <v>12449</v>
      </c>
      <c r="G6784" t="s">
        <v>14363</v>
      </c>
      <c r="H6784">
        <v>1721206636</v>
      </c>
      <c r="I6784" t="s">
        <v>131</v>
      </c>
      <c r="J6784" t="s">
        <v>397</v>
      </c>
      <c r="K6784" t="s">
        <v>152</v>
      </c>
      <c r="L6784" t="s">
        <v>5715</v>
      </c>
      <c r="M6784" t="s">
        <v>14364</v>
      </c>
      <c r="P6784" s="31" t="str">
        <f t="shared" si="318"/>
        <v>Reyel Homoeo Hall (Dr. Md. Saiful Islam)</v>
      </c>
    </row>
    <row r="6785" spans="1:16" hidden="1">
      <c r="A6785" t="str">
        <f t="shared" si="316"/>
        <v>176-582</v>
      </c>
      <c r="B6785">
        <f t="shared" si="317"/>
        <v>176</v>
      </c>
      <c r="C6785">
        <v>582</v>
      </c>
      <c r="D6785" t="s">
        <v>17660</v>
      </c>
      <c r="E6785" t="s">
        <v>5780</v>
      </c>
      <c r="F6785">
        <v>6991</v>
      </c>
      <c r="G6785" t="s">
        <v>5781</v>
      </c>
      <c r="H6785">
        <v>1718758732</v>
      </c>
      <c r="I6785" t="s">
        <v>3231</v>
      </c>
      <c r="J6785" t="s">
        <v>230</v>
      </c>
      <c r="K6785" t="s">
        <v>3290</v>
      </c>
      <c r="L6785" t="s">
        <v>5685</v>
      </c>
      <c r="M6785" t="s">
        <v>5748</v>
      </c>
      <c r="P6785" s="31" t="str">
        <f t="shared" si="318"/>
        <v>Rube Pharmacy (Dr. Shofikul Islam)</v>
      </c>
    </row>
    <row r="6786" spans="1:16" hidden="1">
      <c r="A6786" t="str">
        <f t="shared" ref="A6786:A6849" si="319">B6786&amp;"-"&amp;C6786</f>
        <v>177-582</v>
      </c>
      <c r="B6786">
        <f t="shared" ref="B6786:B6849" si="320">IF(C6786=C6785,B6785+1,1)</f>
        <v>177</v>
      </c>
      <c r="C6786">
        <v>582</v>
      </c>
      <c r="D6786" t="s">
        <v>17660</v>
      </c>
      <c r="E6786" t="s">
        <v>1355</v>
      </c>
      <c r="F6786">
        <v>7001</v>
      </c>
      <c r="G6786" t="s">
        <v>5799</v>
      </c>
      <c r="H6786">
        <v>1728229945</v>
      </c>
      <c r="I6786" t="s">
        <v>3231</v>
      </c>
      <c r="J6786" t="s">
        <v>230</v>
      </c>
      <c r="K6786" t="s">
        <v>152</v>
      </c>
      <c r="L6786" t="s">
        <v>5747</v>
      </c>
      <c r="M6786" t="s">
        <v>5798</v>
      </c>
      <c r="P6786" s="31" t="str">
        <f t="shared" ref="P6786:P6849" si="321">PROPER(G6786&amp;" ("&amp;E6786&amp;")")</f>
        <v>Ruhul Homoeo Pharmacy (Dr. Ruhul Amin)</v>
      </c>
    </row>
    <row r="6787" spans="1:16" hidden="1">
      <c r="A6787" t="str">
        <f t="shared" si="319"/>
        <v>178-582</v>
      </c>
      <c r="B6787">
        <f t="shared" si="320"/>
        <v>178</v>
      </c>
      <c r="C6787">
        <v>582</v>
      </c>
      <c r="D6787" t="s">
        <v>17660</v>
      </c>
      <c r="E6787" t="s">
        <v>14914</v>
      </c>
      <c r="F6787">
        <v>12703</v>
      </c>
      <c r="G6787" t="s">
        <v>14915</v>
      </c>
      <c r="H6787">
        <v>1762816421</v>
      </c>
      <c r="I6787" t="s">
        <v>14916</v>
      </c>
      <c r="J6787" t="s">
        <v>397</v>
      </c>
      <c r="K6787" t="s">
        <v>152</v>
      </c>
      <c r="L6787" t="s">
        <v>5747</v>
      </c>
      <c r="M6787" t="s">
        <v>14917</v>
      </c>
      <c r="P6787" s="31" t="str">
        <f t="shared" si="321"/>
        <v>Rusmita Homoeo Hall (Dr.Amol Kumar Rou)</v>
      </c>
    </row>
    <row r="6788" spans="1:16" hidden="1">
      <c r="A6788" t="str">
        <f t="shared" si="319"/>
        <v>179-582</v>
      </c>
      <c r="B6788">
        <f t="shared" si="320"/>
        <v>179</v>
      </c>
      <c r="C6788">
        <v>582</v>
      </c>
      <c r="D6788" t="s">
        <v>17660</v>
      </c>
      <c r="E6788" t="s">
        <v>13222</v>
      </c>
      <c r="F6788">
        <v>11873</v>
      </c>
      <c r="G6788" t="s">
        <v>13223</v>
      </c>
      <c r="H6788">
        <v>1745194878</v>
      </c>
      <c r="I6788" t="s">
        <v>131</v>
      </c>
      <c r="J6788" t="s">
        <v>10892</v>
      </c>
      <c r="K6788" t="s">
        <v>133</v>
      </c>
      <c r="L6788" t="s">
        <v>5747</v>
      </c>
      <c r="M6788" t="s">
        <v>13221</v>
      </c>
      <c r="P6788" s="31" t="str">
        <f t="shared" si="321"/>
        <v>S. K. Shefa Homoeo Hall (Dr. Abdur Kafi)</v>
      </c>
    </row>
    <row r="6789" spans="1:16" hidden="1">
      <c r="A6789" t="str">
        <f t="shared" si="319"/>
        <v>180-582</v>
      </c>
      <c r="B6789">
        <f t="shared" si="320"/>
        <v>180</v>
      </c>
      <c r="C6789">
        <v>582</v>
      </c>
      <c r="D6789" t="s">
        <v>17660</v>
      </c>
      <c r="E6789" t="s">
        <v>5749</v>
      </c>
      <c r="F6789">
        <v>6975</v>
      </c>
      <c r="G6789" t="s">
        <v>5750</v>
      </c>
      <c r="H6789">
        <v>1776177081</v>
      </c>
      <c r="I6789" t="s">
        <v>3231</v>
      </c>
      <c r="J6789" t="s">
        <v>397</v>
      </c>
      <c r="K6789" t="s">
        <v>138</v>
      </c>
      <c r="L6789" t="s">
        <v>5747</v>
      </c>
      <c r="M6789" t="s">
        <v>5751</v>
      </c>
      <c r="P6789" s="31" t="str">
        <f t="shared" si="321"/>
        <v>S. Rana Homoeo Pharmacy (Dr. Tarikul Islam)</v>
      </c>
    </row>
    <row r="6790" spans="1:16" hidden="1">
      <c r="A6790" t="str">
        <f t="shared" si="319"/>
        <v>181-582</v>
      </c>
      <c r="B6790">
        <f t="shared" si="320"/>
        <v>181</v>
      </c>
      <c r="C6790">
        <v>582</v>
      </c>
      <c r="D6790" t="s">
        <v>17660</v>
      </c>
      <c r="E6790" t="s">
        <v>12641</v>
      </c>
      <c r="F6790">
        <v>11623</v>
      </c>
      <c r="G6790" t="s">
        <v>3818</v>
      </c>
      <c r="H6790">
        <v>1717350410</v>
      </c>
      <c r="I6790" t="s">
        <v>131</v>
      </c>
      <c r="J6790" t="s">
        <v>10900</v>
      </c>
      <c r="K6790" t="s">
        <v>152</v>
      </c>
      <c r="L6790" t="s">
        <v>5747</v>
      </c>
      <c r="M6790" t="s">
        <v>12642</v>
      </c>
      <c r="P6790" s="31" t="str">
        <f t="shared" si="321"/>
        <v>S.K Homoeo Hall (Dr.Sumon Islam)</v>
      </c>
    </row>
    <row r="6791" spans="1:16" hidden="1">
      <c r="A6791" t="str">
        <f t="shared" si="319"/>
        <v>182-582</v>
      </c>
      <c r="B6791">
        <f t="shared" si="320"/>
        <v>182</v>
      </c>
      <c r="C6791">
        <v>582</v>
      </c>
      <c r="D6791" t="s">
        <v>17660</v>
      </c>
      <c r="E6791" t="s">
        <v>13813</v>
      </c>
      <c r="F6791">
        <v>12137</v>
      </c>
      <c r="G6791" t="s">
        <v>13814</v>
      </c>
      <c r="H6791">
        <v>1732507333</v>
      </c>
      <c r="I6791" t="s">
        <v>131</v>
      </c>
      <c r="J6791" t="s">
        <v>10892</v>
      </c>
      <c r="K6791" t="s">
        <v>152</v>
      </c>
      <c r="L6791" t="s">
        <v>5747</v>
      </c>
      <c r="M6791" t="s">
        <v>13815</v>
      </c>
      <c r="P6791" s="31" t="str">
        <f t="shared" si="321"/>
        <v>S.P.H.P.Homoeo Chikitsaloy (Dr.Amthadul Haque )</v>
      </c>
    </row>
    <row r="6792" spans="1:16" hidden="1">
      <c r="A6792" t="str">
        <f t="shared" si="319"/>
        <v>183-582</v>
      </c>
      <c r="B6792">
        <f t="shared" si="320"/>
        <v>183</v>
      </c>
      <c r="C6792">
        <v>582</v>
      </c>
      <c r="D6792" t="s">
        <v>17660</v>
      </c>
      <c r="E6792" t="s">
        <v>5706</v>
      </c>
      <c r="F6792">
        <v>6952</v>
      </c>
      <c r="G6792" t="s">
        <v>458</v>
      </c>
      <c r="H6792">
        <v>1744669732</v>
      </c>
      <c r="I6792" t="s">
        <v>3231</v>
      </c>
      <c r="J6792" t="s">
        <v>132</v>
      </c>
      <c r="K6792" t="s">
        <v>133</v>
      </c>
      <c r="L6792" t="s">
        <v>5682</v>
      </c>
      <c r="M6792" t="s">
        <v>5707</v>
      </c>
      <c r="P6792" s="31" t="str">
        <f t="shared" si="321"/>
        <v>Saba Homoeo Hall (Dr. Sabina Tunnaher)</v>
      </c>
    </row>
    <row r="6793" spans="1:16" hidden="1">
      <c r="A6793" t="str">
        <f t="shared" si="319"/>
        <v>184-582</v>
      </c>
      <c r="B6793">
        <f t="shared" si="320"/>
        <v>184</v>
      </c>
      <c r="C6793">
        <v>582</v>
      </c>
      <c r="D6793" t="s">
        <v>17660</v>
      </c>
      <c r="E6793" t="s">
        <v>3546</v>
      </c>
      <c r="F6793">
        <v>12704</v>
      </c>
      <c r="G6793" t="s">
        <v>14918</v>
      </c>
      <c r="H6793">
        <v>1718408441</v>
      </c>
      <c r="I6793" t="s">
        <v>14916</v>
      </c>
      <c r="J6793" t="s">
        <v>132</v>
      </c>
      <c r="K6793" t="s">
        <v>152</v>
      </c>
      <c r="L6793" t="s">
        <v>5747</v>
      </c>
      <c r="M6793" t="s">
        <v>14919</v>
      </c>
      <c r="P6793" s="31" t="str">
        <f t="shared" si="321"/>
        <v>Sabaina Homoeo Cair (Dr.Saiful Islam)</v>
      </c>
    </row>
    <row r="6794" spans="1:16" hidden="1">
      <c r="A6794" t="str">
        <f t="shared" si="319"/>
        <v>185-582</v>
      </c>
      <c r="B6794">
        <f t="shared" si="320"/>
        <v>185</v>
      </c>
      <c r="C6794">
        <v>582</v>
      </c>
      <c r="D6794" t="s">
        <v>17660</v>
      </c>
      <c r="E6794" t="s">
        <v>15061</v>
      </c>
      <c r="F6794">
        <v>12771</v>
      </c>
      <c r="G6794" t="s">
        <v>15062</v>
      </c>
      <c r="H6794">
        <v>1750668128</v>
      </c>
      <c r="I6794" t="s">
        <v>253</v>
      </c>
      <c r="J6794" t="s">
        <v>11360</v>
      </c>
      <c r="K6794" t="s">
        <v>152</v>
      </c>
      <c r="L6794" t="s">
        <v>5715</v>
      </c>
      <c r="M6794" t="s">
        <v>15063</v>
      </c>
      <c r="P6794" s="31" t="str">
        <f t="shared" si="321"/>
        <v>Sadris Homoeo  Center  (Dr. Md Ripon)</v>
      </c>
    </row>
    <row r="6795" spans="1:16" hidden="1">
      <c r="A6795" t="str">
        <f t="shared" si="319"/>
        <v>186-582</v>
      </c>
      <c r="B6795">
        <f t="shared" si="320"/>
        <v>186</v>
      </c>
      <c r="C6795">
        <v>582</v>
      </c>
      <c r="D6795" t="s">
        <v>17660</v>
      </c>
      <c r="E6795" t="s">
        <v>13806</v>
      </c>
      <c r="F6795">
        <v>12135</v>
      </c>
      <c r="G6795" t="s">
        <v>13807</v>
      </c>
      <c r="H6795">
        <v>1724778985</v>
      </c>
      <c r="I6795" t="s">
        <v>131</v>
      </c>
      <c r="J6795" t="s">
        <v>306</v>
      </c>
      <c r="K6795" t="s">
        <v>152</v>
      </c>
      <c r="L6795" t="s">
        <v>13808</v>
      </c>
      <c r="M6795" t="s">
        <v>13809</v>
      </c>
      <c r="P6795" s="31" t="str">
        <f t="shared" si="321"/>
        <v>Safolo Homoeo Chikitsaloy (Poresh Chandra Shil)</v>
      </c>
    </row>
    <row r="6796" spans="1:16" hidden="1">
      <c r="A6796" t="str">
        <f t="shared" si="319"/>
        <v>187-582</v>
      </c>
      <c r="B6796">
        <f t="shared" si="320"/>
        <v>187</v>
      </c>
      <c r="C6796">
        <v>582</v>
      </c>
      <c r="D6796" t="s">
        <v>17660</v>
      </c>
      <c r="E6796" t="s">
        <v>5835</v>
      </c>
      <c r="F6796">
        <v>7020</v>
      </c>
      <c r="G6796" t="s">
        <v>5836</v>
      </c>
      <c r="H6796">
        <v>1722659545</v>
      </c>
      <c r="I6796" t="s">
        <v>3231</v>
      </c>
      <c r="J6796" t="s">
        <v>274</v>
      </c>
      <c r="K6796" t="s">
        <v>133</v>
      </c>
      <c r="L6796" t="s">
        <v>5747</v>
      </c>
      <c r="M6796" t="s">
        <v>5837</v>
      </c>
      <c r="P6796" s="31" t="str">
        <f t="shared" si="321"/>
        <v>Sahlal Homoeo Hall (Dr. Sohlal Roy)</v>
      </c>
    </row>
    <row r="6797" spans="1:16" hidden="1">
      <c r="A6797" t="str">
        <f t="shared" si="319"/>
        <v>188-582</v>
      </c>
      <c r="B6797">
        <f t="shared" si="320"/>
        <v>188</v>
      </c>
      <c r="C6797">
        <v>582</v>
      </c>
      <c r="D6797" t="s">
        <v>17660</v>
      </c>
      <c r="E6797" t="s">
        <v>5793</v>
      </c>
      <c r="F6797">
        <v>6997</v>
      </c>
      <c r="G6797" t="s">
        <v>5794</v>
      </c>
      <c r="H6797">
        <v>1719093649</v>
      </c>
      <c r="I6797" t="s">
        <v>3231</v>
      </c>
      <c r="J6797" t="s">
        <v>230</v>
      </c>
      <c r="K6797" t="s">
        <v>133</v>
      </c>
      <c r="L6797" t="s">
        <v>5685</v>
      </c>
      <c r="M6797" t="s">
        <v>1332</v>
      </c>
      <c r="P6797" s="31" t="str">
        <f t="shared" si="321"/>
        <v>Sajjad Homoeo Hall (Dr. Ismail Ali)</v>
      </c>
    </row>
    <row r="6798" spans="1:16" hidden="1">
      <c r="A6798" t="str">
        <f t="shared" si="319"/>
        <v>189-582</v>
      </c>
      <c r="B6798">
        <f t="shared" si="320"/>
        <v>189</v>
      </c>
      <c r="C6798">
        <v>582</v>
      </c>
      <c r="D6798" t="s">
        <v>17660</v>
      </c>
      <c r="E6798" t="s">
        <v>5717</v>
      </c>
      <c r="F6798">
        <v>6958</v>
      </c>
      <c r="G6798" t="s">
        <v>5718</v>
      </c>
      <c r="H6798">
        <v>1737084390</v>
      </c>
      <c r="I6798" t="s">
        <v>3231</v>
      </c>
      <c r="J6798" t="s">
        <v>172</v>
      </c>
      <c r="K6798" t="s">
        <v>152</v>
      </c>
      <c r="L6798" t="s">
        <v>5715</v>
      </c>
      <c r="M6798" t="s">
        <v>5716</v>
      </c>
      <c r="P6798" s="31" t="str">
        <f t="shared" si="321"/>
        <v>Santral Homoeo Hall (Dr. Belal Hossain)</v>
      </c>
    </row>
    <row r="6799" spans="1:16" hidden="1">
      <c r="A6799" t="str">
        <f t="shared" si="319"/>
        <v>190-582</v>
      </c>
      <c r="B6799">
        <f t="shared" si="320"/>
        <v>190</v>
      </c>
      <c r="C6799">
        <v>582</v>
      </c>
      <c r="D6799" t="s">
        <v>17660</v>
      </c>
      <c r="E6799" t="s">
        <v>941</v>
      </c>
      <c r="F6799">
        <v>6942</v>
      </c>
      <c r="G6799" t="s">
        <v>5684</v>
      </c>
      <c r="H6799">
        <v>1740104048</v>
      </c>
      <c r="I6799" t="s">
        <v>3231</v>
      </c>
      <c r="J6799" t="s">
        <v>132</v>
      </c>
      <c r="K6799" t="s">
        <v>152</v>
      </c>
      <c r="L6799" t="s">
        <v>5682</v>
      </c>
      <c r="M6799" t="s">
        <v>5683</v>
      </c>
      <c r="P6799" s="31" t="str">
        <f t="shared" si="321"/>
        <v>Saranna Homoeo Hall (Dr. Sagor)</v>
      </c>
    </row>
    <row r="6800" spans="1:16" hidden="1">
      <c r="A6800" t="str">
        <f t="shared" si="319"/>
        <v>191-582</v>
      </c>
      <c r="B6800">
        <f t="shared" si="320"/>
        <v>191</v>
      </c>
      <c r="C6800">
        <v>582</v>
      </c>
      <c r="D6800" t="s">
        <v>17660</v>
      </c>
      <c r="E6800" t="s">
        <v>16594</v>
      </c>
      <c r="F6800">
        <v>13491</v>
      </c>
      <c r="G6800" t="s">
        <v>16595</v>
      </c>
      <c r="H6800">
        <v>1713781133</v>
      </c>
      <c r="I6800" t="s">
        <v>14916</v>
      </c>
      <c r="J6800" t="s">
        <v>306</v>
      </c>
      <c r="K6800" t="s">
        <v>152</v>
      </c>
      <c r="L6800" t="s">
        <v>5747</v>
      </c>
      <c r="M6800" t="s">
        <v>6192</v>
      </c>
      <c r="P6800" s="31" t="str">
        <f t="shared" si="321"/>
        <v>Sarwar Homoeo Monjil (Dr. Md. Motinul Islam)</v>
      </c>
    </row>
    <row r="6801" spans="1:16" hidden="1">
      <c r="A6801" t="str">
        <f t="shared" si="319"/>
        <v>192-582</v>
      </c>
      <c r="B6801">
        <f t="shared" si="320"/>
        <v>192</v>
      </c>
      <c r="C6801">
        <v>582</v>
      </c>
      <c r="D6801" t="s">
        <v>17660</v>
      </c>
      <c r="E6801" t="s">
        <v>5710</v>
      </c>
      <c r="F6801">
        <v>6954</v>
      </c>
      <c r="G6801" t="s">
        <v>559</v>
      </c>
      <c r="H6801">
        <v>1763287850</v>
      </c>
      <c r="I6801" t="s">
        <v>3231</v>
      </c>
      <c r="J6801" t="s">
        <v>132</v>
      </c>
      <c r="K6801" t="s">
        <v>133</v>
      </c>
      <c r="L6801" t="s">
        <v>5682</v>
      </c>
      <c r="M6801" t="s">
        <v>5711</v>
      </c>
      <c r="P6801" s="31" t="str">
        <f t="shared" si="321"/>
        <v>Satota Homoeo Hall (Dr. Asadujjaman)</v>
      </c>
    </row>
    <row r="6802" spans="1:16" hidden="1">
      <c r="A6802" t="str">
        <f t="shared" si="319"/>
        <v>193-582</v>
      </c>
      <c r="B6802">
        <f t="shared" si="320"/>
        <v>193</v>
      </c>
      <c r="C6802">
        <v>582</v>
      </c>
      <c r="D6802" t="s">
        <v>17660</v>
      </c>
      <c r="E6802" t="s">
        <v>13196</v>
      </c>
      <c r="F6802">
        <v>11863</v>
      </c>
      <c r="G6802" t="s">
        <v>13197</v>
      </c>
      <c r="H6802">
        <v>1713726832</v>
      </c>
      <c r="I6802" t="s">
        <v>131</v>
      </c>
      <c r="J6802" t="s">
        <v>132</v>
      </c>
      <c r="K6802" t="s">
        <v>152</v>
      </c>
      <c r="L6802" t="s">
        <v>13198</v>
      </c>
      <c r="M6802" t="s">
        <v>13199</v>
      </c>
      <c r="P6802" s="31" t="str">
        <f t="shared" si="321"/>
        <v>Satto Homoeo Hall (Dr. Bikss Chandra Roy)</v>
      </c>
    </row>
    <row r="6803" spans="1:16" hidden="1">
      <c r="A6803" t="str">
        <f t="shared" si="319"/>
        <v>194-582</v>
      </c>
      <c r="B6803">
        <f t="shared" si="320"/>
        <v>194</v>
      </c>
      <c r="C6803">
        <v>582</v>
      </c>
      <c r="D6803" t="s">
        <v>17660</v>
      </c>
      <c r="E6803" t="s">
        <v>14373</v>
      </c>
      <c r="F6803">
        <v>12454</v>
      </c>
      <c r="G6803" t="s">
        <v>14374</v>
      </c>
      <c r="H6803">
        <v>1738008734</v>
      </c>
      <c r="I6803" t="s">
        <v>131</v>
      </c>
      <c r="J6803" t="s">
        <v>132</v>
      </c>
      <c r="K6803" t="s">
        <v>152</v>
      </c>
      <c r="L6803" t="s">
        <v>5715</v>
      </c>
      <c r="M6803" t="s">
        <v>14375</v>
      </c>
      <c r="P6803" s="31" t="str">
        <f t="shared" si="321"/>
        <v>Seba Homeo  Hall (Dr.Md Jalil )</v>
      </c>
    </row>
    <row r="6804" spans="1:16" hidden="1">
      <c r="A6804" t="str">
        <f t="shared" si="319"/>
        <v>195-582</v>
      </c>
      <c r="B6804">
        <f t="shared" si="320"/>
        <v>195</v>
      </c>
      <c r="C6804">
        <v>582</v>
      </c>
      <c r="D6804" t="s">
        <v>17660</v>
      </c>
      <c r="E6804" t="s">
        <v>5738</v>
      </c>
      <c r="F6804">
        <v>6982</v>
      </c>
      <c r="G6804" t="s">
        <v>196</v>
      </c>
      <c r="H6804">
        <v>1740345214</v>
      </c>
      <c r="I6804" t="s">
        <v>3231</v>
      </c>
      <c r="J6804" t="s">
        <v>397</v>
      </c>
      <c r="K6804" t="s">
        <v>133</v>
      </c>
      <c r="L6804" t="s">
        <v>5747</v>
      </c>
      <c r="M6804" t="s">
        <v>5761</v>
      </c>
      <c r="P6804" s="31" t="str">
        <f t="shared" si="321"/>
        <v>Seba Homoeo Hall (Dr. Yeasin Ali)</v>
      </c>
    </row>
    <row r="6805" spans="1:16" hidden="1">
      <c r="A6805" t="str">
        <f t="shared" si="319"/>
        <v>196-582</v>
      </c>
      <c r="B6805">
        <f t="shared" si="320"/>
        <v>196</v>
      </c>
      <c r="C6805">
        <v>582</v>
      </c>
      <c r="D6805" t="s">
        <v>17660</v>
      </c>
      <c r="E6805" t="s">
        <v>5787</v>
      </c>
      <c r="F6805">
        <v>6994</v>
      </c>
      <c r="G6805" t="s">
        <v>5788</v>
      </c>
      <c r="H6805">
        <v>1751370392</v>
      </c>
      <c r="I6805" t="s">
        <v>3231</v>
      </c>
      <c r="J6805" t="s">
        <v>230</v>
      </c>
      <c r="K6805" t="s">
        <v>133</v>
      </c>
      <c r="L6805" t="s">
        <v>5685</v>
      </c>
      <c r="M6805" t="s">
        <v>5789</v>
      </c>
      <c r="P6805" s="31" t="str">
        <f t="shared" si="321"/>
        <v>Shakila Homoeohall (Dr. Sarwar Hossain)</v>
      </c>
    </row>
    <row r="6806" spans="1:16" hidden="1">
      <c r="A6806" t="str">
        <f t="shared" si="319"/>
        <v>197-582</v>
      </c>
      <c r="B6806">
        <f t="shared" si="320"/>
        <v>197</v>
      </c>
      <c r="C6806">
        <v>582</v>
      </c>
      <c r="D6806" t="s">
        <v>17660</v>
      </c>
      <c r="E6806" t="s">
        <v>18125</v>
      </c>
      <c r="F6806">
        <v>15662</v>
      </c>
      <c r="G6806" t="s">
        <v>18126</v>
      </c>
      <c r="H6806">
        <v>1744382719</v>
      </c>
      <c r="I6806" t="s">
        <v>131</v>
      </c>
      <c r="J6806" t="s">
        <v>17037</v>
      </c>
      <c r="K6806" t="s">
        <v>133</v>
      </c>
      <c r="L6806" t="s">
        <v>17756</v>
      </c>
      <c r="M6806" t="s">
        <v>18127</v>
      </c>
      <c r="P6806" s="31" t="str">
        <f t="shared" si="321"/>
        <v>Shanik Homeo Hall (Dr Shanik Chandra)</v>
      </c>
    </row>
    <row r="6807" spans="1:16" hidden="1">
      <c r="A6807" t="str">
        <f t="shared" si="319"/>
        <v>198-582</v>
      </c>
      <c r="B6807">
        <f t="shared" si="320"/>
        <v>198</v>
      </c>
      <c r="C6807">
        <v>582</v>
      </c>
      <c r="D6807" t="s">
        <v>17660</v>
      </c>
      <c r="E6807" t="s">
        <v>14676</v>
      </c>
      <c r="F6807">
        <v>12593</v>
      </c>
      <c r="G6807" t="s">
        <v>5929</v>
      </c>
      <c r="H6807">
        <v>1724854511</v>
      </c>
      <c r="I6807" t="s">
        <v>131</v>
      </c>
      <c r="J6807" t="s">
        <v>397</v>
      </c>
      <c r="K6807" t="s">
        <v>138</v>
      </c>
      <c r="L6807" t="s">
        <v>14677</v>
      </c>
      <c r="M6807" t="s">
        <v>14678</v>
      </c>
      <c r="P6807" s="31" t="str">
        <f t="shared" si="321"/>
        <v>Shaymol Homoeo Hall (Dr: Shaymol Chandra Roy)</v>
      </c>
    </row>
    <row r="6808" spans="1:16" hidden="1">
      <c r="A6808" t="str">
        <f t="shared" si="319"/>
        <v>199-582</v>
      </c>
      <c r="B6808">
        <f t="shared" si="320"/>
        <v>199</v>
      </c>
      <c r="C6808">
        <v>582</v>
      </c>
      <c r="D6808" t="s">
        <v>17660</v>
      </c>
      <c r="E6808" t="s">
        <v>14381</v>
      </c>
      <c r="F6808">
        <v>12457</v>
      </c>
      <c r="G6808" t="s">
        <v>14382</v>
      </c>
      <c r="H6808">
        <v>1776920123</v>
      </c>
      <c r="I6808" t="s">
        <v>131</v>
      </c>
      <c r="J6808" t="s">
        <v>172</v>
      </c>
      <c r="K6808" t="s">
        <v>152</v>
      </c>
      <c r="L6808" t="s">
        <v>5715</v>
      </c>
      <c r="M6808" t="s">
        <v>14378</v>
      </c>
      <c r="P6808" s="31" t="str">
        <f t="shared" si="321"/>
        <v>Shefa Homoeo  Hall (Dr. Md Oli)</v>
      </c>
    </row>
    <row r="6809" spans="1:16" hidden="1">
      <c r="A6809" t="str">
        <f t="shared" si="319"/>
        <v>200-582</v>
      </c>
      <c r="B6809">
        <f t="shared" si="320"/>
        <v>200</v>
      </c>
      <c r="C6809">
        <v>582</v>
      </c>
      <c r="D6809" t="s">
        <v>17660</v>
      </c>
      <c r="E6809" t="s">
        <v>14404</v>
      </c>
      <c r="F6809">
        <v>12468</v>
      </c>
      <c r="G6809" t="s">
        <v>14382</v>
      </c>
      <c r="H6809">
        <v>1717728085</v>
      </c>
      <c r="I6809" t="s">
        <v>131</v>
      </c>
      <c r="J6809" t="s">
        <v>306</v>
      </c>
      <c r="K6809" t="s">
        <v>152</v>
      </c>
      <c r="L6809" t="s">
        <v>5715</v>
      </c>
      <c r="M6809" t="s">
        <v>14405</v>
      </c>
      <c r="P6809" s="31" t="str">
        <f t="shared" si="321"/>
        <v>Shefa Homoeo  Hall (Dr. Md Nazim Uddin)</v>
      </c>
    </row>
    <row r="6810" spans="1:16" hidden="1">
      <c r="A6810" t="str">
        <f t="shared" si="319"/>
        <v>201-582</v>
      </c>
      <c r="B6810">
        <f t="shared" si="320"/>
        <v>201</v>
      </c>
      <c r="C6810">
        <v>582</v>
      </c>
      <c r="D6810" t="s">
        <v>17660</v>
      </c>
      <c r="E6810" t="s">
        <v>12632</v>
      </c>
      <c r="F6810">
        <v>11620</v>
      </c>
      <c r="G6810" t="s">
        <v>7170</v>
      </c>
      <c r="H6810">
        <v>1723080491</v>
      </c>
      <c r="I6810" t="s">
        <v>131</v>
      </c>
      <c r="J6810" t="s">
        <v>172</v>
      </c>
      <c r="K6810" t="s">
        <v>152</v>
      </c>
      <c r="L6810" t="s">
        <v>12633</v>
      </c>
      <c r="M6810" t="s">
        <v>12634</v>
      </c>
      <c r="P6810" s="31" t="str">
        <f t="shared" si="321"/>
        <v>Shorif Homoeo Hall (Dr.Shoriful Islam)</v>
      </c>
    </row>
    <row r="6811" spans="1:16" hidden="1">
      <c r="A6811" t="str">
        <f t="shared" si="319"/>
        <v>202-582</v>
      </c>
      <c r="B6811">
        <f t="shared" si="320"/>
        <v>202</v>
      </c>
      <c r="C6811">
        <v>582</v>
      </c>
      <c r="D6811" t="s">
        <v>17660</v>
      </c>
      <c r="E6811" t="s">
        <v>5775</v>
      </c>
      <c r="F6811">
        <v>6988</v>
      </c>
      <c r="G6811" t="s">
        <v>5776</v>
      </c>
      <c r="H6811">
        <v>1727024054</v>
      </c>
      <c r="I6811" t="s">
        <v>3231</v>
      </c>
      <c r="J6811" t="s">
        <v>397</v>
      </c>
      <c r="K6811" t="s">
        <v>152</v>
      </c>
      <c r="L6811" t="s">
        <v>5747</v>
      </c>
      <c r="M6811" t="s">
        <v>5777</v>
      </c>
      <c r="P6811" s="31" t="str">
        <f t="shared" si="321"/>
        <v>Showrov Homoeo Hall (Dr. Norendro Nath Roy)</v>
      </c>
    </row>
    <row r="6812" spans="1:16" hidden="1">
      <c r="A6812" t="str">
        <f t="shared" si="319"/>
        <v>203-582</v>
      </c>
      <c r="B6812">
        <f t="shared" si="320"/>
        <v>203</v>
      </c>
      <c r="C6812">
        <v>582</v>
      </c>
      <c r="D6812" t="s">
        <v>17660</v>
      </c>
      <c r="E6812" t="s">
        <v>5785</v>
      </c>
      <c r="F6812">
        <v>6993</v>
      </c>
      <c r="G6812" t="s">
        <v>5786</v>
      </c>
      <c r="H6812">
        <v>1797677188</v>
      </c>
      <c r="I6812" t="s">
        <v>3231</v>
      </c>
      <c r="J6812" t="s">
        <v>230</v>
      </c>
      <c r="K6812" t="s">
        <v>138</v>
      </c>
      <c r="L6812" t="s">
        <v>5685</v>
      </c>
      <c r="M6812" t="s">
        <v>1332</v>
      </c>
      <c r="P6812" s="31" t="str">
        <f t="shared" si="321"/>
        <v>Shudhir Homoeo Hall (Dr. Shudhir Chandra)</v>
      </c>
    </row>
    <row r="6813" spans="1:16" hidden="1">
      <c r="A6813" t="str">
        <f t="shared" si="319"/>
        <v>204-582</v>
      </c>
      <c r="B6813">
        <f t="shared" si="320"/>
        <v>204</v>
      </c>
      <c r="C6813">
        <v>582</v>
      </c>
      <c r="D6813" t="s">
        <v>17660</v>
      </c>
      <c r="E6813" t="s">
        <v>14644</v>
      </c>
      <c r="F6813">
        <v>12579</v>
      </c>
      <c r="G6813" t="s">
        <v>14645</v>
      </c>
      <c r="H6813">
        <v>1729941472</v>
      </c>
      <c r="I6813" t="s">
        <v>131</v>
      </c>
      <c r="J6813" t="s">
        <v>230</v>
      </c>
      <c r="K6813" t="s">
        <v>133</v>
      </c>
      <c r="L6813" t="s">
        <v>14038</v>
      </c>
      <c r="M6813" t="s">
        <v>14646</v>
      </c>
      <c r="P6813" s="31" t="str">
        <f t="shared" si="321"/>
        <v>Sodrisho Bidan Homoeo Hall (Dr: Polli Rani)</v>
      </c>
    </row>
    <row r="6814" spans="1:16" hidden="1">
      <c r="A6814" t="str">
        <f t="shared" si="319"/>
        <v>205-582</v>
      </c>
      <c r="B6814">
        <f t="shared" si="320"/>
        <v>205</v>
      </c>
      <c r="C6814">
        <v>582</v>
      </c>
      <c r="D6814" t="s">
        <v>17660</v>
      </c>
      <c r="E6814" t="s">
        <v>16588</v>
      </c>
      <c r="F6814">
        <v>13489</v>
      </c>
      <c r="G6814" t="s">
        <v>16589</v>
      </c>
      <c r="H6814">
        <v>1728376906</v>
      </c>
      <c r="I6814" t="s">
        <v>16590</v>
      </c>
      <c r="J6814" t="s">
        <v>10895</v>
      </c>
      <c r="K6814" t="s">
        <v>1315</v>
      </c>
      <c r="L6814" t="s">
        <v>5747</v>
      </c>
      <c r="M6814" t="s">
        <v>16591</v>
      </c>
      <c r="P6814" s="31" t="str">
        <f t="shared" si="321"/>
        <v>Suresh Ayubedik Owshudhaloy (Dr. Suresh Chandra Roy)</v>
      </c>
    </row>
    <row r="6815" spans="1:16" hidden="1">
      <c r="A6815" t="str">
        <f t="shared" si="319"/>
        <v>206-582</v>
      </c>
      <c r="B6815">
        <f t="shared" si="320"/>
        <v>206</v>
      </c>
      <c r="C6815">
        <v>582</v>
      </c>
      <c r="D6815" t="s">
        <v>17660</v>
      </c>
      <c r="E6815" t="s">
        <v>16582</v>
      </c>
      <c r="F6815">
        <v>13487</v>
      </c>
      <c r="G6815" t="s">
        <v>16583</v>
      </c>
      <c r="H6815">
        <v>1750290974</v>
      </c>
      <c r="I6815" t="s">
        <v>14916</v>
      </c>
      <c r="J6815" t="s">
        <v>132</v>
      </c>
      <c r="K6815" t="s">
        <v>152</v>
      </c>
      <c r="L6815" t="s">
        <v>5747</v>
      </c>
      <c r="M6815" t="s">
        <v>16584</v>
      </c>
      <c r="P6815" s="31" t="str">
        <f t="shared" si="321"/>
        <v>Surjo Homoeo Chikitshaloy (Dr. Dilip Kumar Barmon)</v>
      </c>
    </row>
    <row r="6816" spans="1:16" hidden="1">
      <c r="A6816" t="str">
        <f t="shared" si="319"/>
        <v>207-582</v>
      </c>
      <c r="B6816">
        <f t="shared" si="320"/>
        <v>207</v>
      </c>
      <c r="C6816">
        <v>582</v>
      </c>
      <c r="D6816" t="s">
        <v>17660</v>
      </c>
      <c r="E6816" t="s">
        <v>18144</v>
      </c>
      <c r="F6816">
        <v>15675</v>
      </c>
      <c r="G6816" t="s">
        <v>18145</v>
      </c>
      <c r="H6816">
        <v>1763201103</v>
      </c>
      <c r="I6816" t="s">
        <v>131</v>
      </c>
      <c r="J6816" t="s">
        <v>306</v>
      </c>
      <c r="K6816" t="s">
        <v>133</v>
      </c>
      <c r="L6816" t="s">
        <v>14672</v>
      </c>
      <c r="M6816" t="s">
        <v>18143</v>
      </c>
      <c r="P6816" s="31" t="str">
        <f t="shared" si="321"/>
        <v>Tajmima Homeo Hall (Dr Talebur Rahman )</v>
      </c>
    </row>
    <row r="6817" spans="1:16" hidden="1">
      <c r="A6817" t="str">
        <f t="shared" si="319"/>
        <v>208-582</v>
      </c>
      <c r="B6817">
        <f t="shared" si="320"/>
        <v>208</v>
      </c>
      <c r="C6817">
        <v>582</v>
      </c>
      <c r="D6817" t="s">
        <v>17660</v>
      </c>
      <c r="E6817" t="s">
        <v>14765</v>
      </c>
      <c r="F6817">
        <v>12636</v>
      </c>
      <c r="G6817" t="s">
        <v>14766</v>
      </c>
      <c r="H6817">
        <v>1763201103</v>
      </c>
      <c r="I6817" t="s">
        <v>131</v>
      </c>
      <c r="J6817" t="s">
        <v>397</v>
      </c>
      <c r="K6817" t="s">
        <v>133</v>
      </c>
      <c r="L6817" t="s">
        <v>14038</v>
      </c>
      <c r="M6817" t="s">
        <v>14646</v>
      </c>
      <c r="P6817" s="31" t="str">
        <f t="shared" si="321"/>
        <v>Tajmina Homoeo Hall (Dr: Talebur Rhoman)</v>
      </c>
    </row>
    <row r="6818" spans="1:16" hidden="1">
      <c r="A6818" t="str">
        <f t="shared" si="319"/>
        <v>209-582</v>
      </c>
      <c r="B6818">
        <f t="shared" si="320"/>
        <v>209</v>
      </c>
      <c r="C6818">
        <v>582</v>
      </c>
      <c r="D6818" t="s">
        <v>17660</v>
      </c>
      <c r="E6818" t="s">
        <v>15840</v>
      </c>
      <c r="F6818">
        <v>13147</v>
      </c>
      <c r="G6818" t="s">
        <v>14766</v>
      </c>
      <c r="H6818">
        <v>1763201103</v>
      </c>
      <c r="I6818" t="s">
        <v>131</v>
      </c>
      <c r="J6818" t="s">
        <v>397</v>
      </c>
      <c r="K6818" t="s">
        <v>152</v>
      </c>
      <c r="L6818" t="s">
        <v>14038</v>
      </c>
      <c r="M6818" t="s">
        <v>15839</v>
      </c>
      <c r="P6818" s="31" t="str">
        <f t="shared" si="321"/>
        <v>Tajmina Homoeo Hall (Dr:Talabur Rohoman)</v>
      </c>
    </row>
    <row r="6819" spans="1:16" hidden="1">
      <c r="A6819" t="str">
        <f t="shared" si="319"/>
        <v>210-582</v>
      </c>
      <c r="B6819">
        <f t="shared" si="320"/>
        <v>210</v>
      </c>
      <c r="C6819">
        <v>582</v>
      </c>
      <c r="D6819" t="s">
        <v>17660</v>
      </c>
      <c r="E6819" t="s">
        <v>5694</v>
      </c>
      <c r="F6819">
        <v>6947</v>
      </c>
      <c r="G6819" t="s">
        <v>342</v>
      </c>
      <c r="H6819">
        <v>1744302435</v>
      </c>
      <c r="I6819" t="s">
        <v>3231</v>
      </c>
      <c r="J6819" t="s">
        <v>132</v>
      </c>
      <c r="K6819" t="s">
        <v>133</v>
      </c>
      <c r="L6819" t="s">
        <v>5685</v>
      </c>
      <c r="M6819" t="s">
        <v>5695</v>
      </c>
      <c r="P6819" s="31" t="str">
        <f t="shared" si="321"/>
        <v>Talha Homoeo Hall (Dr. Amirul Islam)</v>
      </c>
    </row>
    <row r="6820" spans="1:16" hidden="1">
      <c r="A6820" t="str">
        <f t="shared" si="319"/>
        <v>211-582</v>
      </c>
      <c r="B6820">
        <f t="shared" si="320"/>
        <v>211</v>
      </c>
      <c r="C6820">
        <v>582</v>
      </c>
      <c r="D6820" t="s">
        <v>17660</v>
      </c>
      <c r="E6820" t="s">
        <v>5749</v>
      </c>
      <c r="F6820">
        <v>6976</v>
      </c>
      <c r="G6820" t="s">
        <v>1139</v>
      </c>
      <c r="H6820">
        <v>1713711335</v>
      </c>
      <c r="I6820" t="s">
        <v>3231</v>
      </c>
      <c r="J6820" t="s">
        <v>397</v>
      </c>
      <c r="K6820" t="s">
        <v>138</v>
      </c>
      <c r="L6820" t="s">
        <v>5747</v>
      </c>
      <c r="M6820" t="s">
        <v>5752</v>
      </c>
      <c r="P6820" s="31" t="str">
        <f t="shared" si="321"/>
        <v>Tamanna Homoeo Hall (Dr. Tarikul Islam)</v>
      </c>
    </row>
    <row r="6821" spans="1:16" hidden="1">
      <c r="A6821" t="str">
        <f t="shared" si="319"/>
        <v>212-582</v>
      </c>
      <c r="B6821">
        <f t="shared" si="320"/>
        <v>212</v>
      </c>
      <c r="C6821">
        <v>582</v>
      </c>
      <c r="D6821" t="s">
        <v>17660</v>
      </c>
      <c r="E6821" t="s">
        <v>9874</v>
      </c>
      <c r="F6821">
        <v>10246</v>
      </c>
      <c r="G6821" t="s">
        <v>1139</v>
      </c>
      <c r="H6821">
        <v>17173740161</v>
      </c>
      <c r="I6821" t="s">
        <v>131</v>
      </c>
      <c r="K6821" t="s">
        <v>138</v>
      </c>
      <c r="L6821" t="s">
        <v>9875</v>
      </c>
      <c r="M6821" t="s">
        <v>537</v>
      </c>
      <c r="P6821" s="31" t="str">
        <f t="shared" si="321"/>
        <v>Tamanna Homoeo Hall (Dr.Halima)</v>
      </c>
    </row>
    <row r="6822" spans="1:16" hidden="1">
      <c r="A6822" t="str">
        <f t="shared" si="319"/>
        <v>213-582</v>
      </c>
      <c r="B6822">
        <f t="shared" si="320"/>
        <v>213</v>
      </c>
      <c r="C6822">
        <v>582</v>
      </c>
      <c r="D6822" t="s">
        <v>17660</v>
      </c>
      <c r="E6822" t="s">
        <v>5765</v>
      </c>
      <c r="F6822">
        <v>6984</v>
      </c>
      <c r="G6822" t="s">
        <v>881</v>
      </c>
      <c r="H6822">
        <v>1784988407</v>
      </c>
      <c r="I6822" t="s">
        <v>3231</v>
      </c>
      <c r="J6822" t="s">
        <v>397</v>
      </c>
      <c r="K6822" t="s">
        <v>138</v>
      </c>
      <c r="L6822" t="s">
        <v>5747</v>
      </c>
      <c r="M6822" t="s">
        <v>5766</v>
      </c>
      <c r="P6822" s="31" t="str">
        <f t="shared" si="321"/>
        <v>Tania Homoeo Hall (Dr. Tohidul Islam)</v>
      </c>
    </row>
    <row r="6823" spans="1:16" hidden="1">
      <c r="A6823" t="str">
        <f t="shared" si="319"/>
        <v>214-582</v>
      </c>
      <c r="B6823">
        <f t="shared" si="320"/>
        <v>214</v>
      </c>
      <c r="C6823">
        <v>582</v>
      </c>
      <c r="D6823" t="s">
        <v>17660</v>
      </c>
      <c r="E6823" t="s">
        <v>1988</v>
      </c>
      <c r="F6823">
        <v>6959</v>
      </c>
      <c r="G6823" t="s">
        <v>5719</v>
      </c>
      <c r="H6823">
        <v>1740076712</v>
      </c>
      <c r="I6823" t="s">
        <v>3231</v>
      </c>
      <c r="J6823" t="s">
        <v>172</v>
      </c>
      <c r="K6823" t="s">
        <v>133</v>
      </c>
      <c r="L6823" t="s">
        <v>5715</v>
      </c>
      <c r="M6823" t="s">
        <v>5716</v>
      </c>
      <c r="P6823" s="31" t="str">
        <f t="shared" si="321"/>
        <v>Thakurgaon Homoeo Pha. (Dr. Jakir Hossain)</v>
      </c>
    </row>
    <row r="6824" spans="1:16" hidden="1">
      <c r="A6824" t="str">
        <f t="shared" si="319"/>
        <v>215-582</v>
      </c>
      <c r="B6824">
        <f t="shared" si="320"/>
        <v>215</v>
      </c>
      <c r="C6824">
        <v>582</v>
      </c>
      <c r="D6824" t="s">
        <v>17660</v>
      </c>
      <c r="E6824" t="s">
        <v>14229</v>
      </c>
      <c r="F6824">
        <v>12395</v>
      </c>
      <c r="G6824" t="s">
        <v>14230</v>
      </c>
      <c r="H6824">
        <v>1718732148</v>
      </c>
      <c r="I6824" t="s">
        <v>131</v>
      </c>
      <c r="J6824" t="s">
        <v>132</v>
      </c>
      <c r="K6824" t="s">
        <v>152</v>
      </c>
      <c r="L6824" t="s">
        <v>5715</v>
      </c>
      <c r="M6824" t="s">
        <v>14228</v>
      </c>
      <c r="N6824" t="s">
        <v>18501</v>
      </c>
      <c r="P6824" s="31" t="str">
        <f t="shared" si="321"/>
        <v>Thakurgon Homeo Holl (Dr. Md. Zakir Hossain)</v>
      </c>
    </row>
    <row r="6825" spans="1:16" hidden="1">
      <c r="A6825" t="str">
        <f t="shared" si="319"/>
        <v>216-582</v>
      </c>
      <c r="B6825">
        <f t="shared" si="320"/>
        <v>216</v>
      </c>
      <c r="C6825">
        <v>582</v>
      </c>
      <c r="D6825" t="s">
        <v>17660</v>
      </c>
      <c r="E6825" t="s">
        <v>13810</v>
      </c>
      <c r="F6825">
        <v>12136</v>
      </c>
      <c r="G6825" t="s">
        <v>13811</v>
      </c>
      <c r="H6825">
        <v>1713760523</v>
      </c>
      <c r="I6825" t="s">
        <v>131</v>
      </c>
      <c r="J6825" t="s">
        <v>172</v>
      </c>
      <c r="K6825" t="s">
        <v>133</v>
      </c>
      <c r="L6825" t="s">
        <v>5747</v>
      </c>
      <c r="M6825" t="s">
        <v>13812</v>
      </c>
      <c r="N6825" t="s">
        <v>18502</v>
      </c>
      <c r="P6825" s="31" t="str">
        <f t="shared" si="321"/>
        <v>Tithy Homoeo Hall (Dr. Dhirendranath Roy)</v>
      </c>
    </row>
    <row r="6826" spans="1:16" hidden="1">
      <c r="A6826" t="str">
        <f t="shared" si="319"/>
        <v>217-582</v>
      </c>
      <c r="B6826">
        <f t="shared" si="320"/>
        <v>217</v>
      </c>
      <c r="C6826">
        <v>582</v>
      </c>
      <c r="D6826" t="s">
        <v>17660</v>
      </c>
      <c r="E6826" t="s">
        <v>17595</v>
      </c>
      <c r="F6826">
        <v>15336</v>
      </c>
      <c r="G6826" t="s">
        <v>451</v>
      </c>
      <c r="H6826">
        <v>1727975744</v>
      </c>
      <c r="I6826" t="s">
        <v>131</v>
      </c>
      <c r="J6826" t="s">
        <v>397</v>
      </c>
      <c r="K6826" t="s">
        <v>138</v>
      </c>
      <c r="L6826" t="s">
        <v>17596</v>
      </c>
      <c r="M6826" t="s">
        <v>17683</v>
      </c>
      <c r="N6826" t="s">
        <v>18502</v>
      </c>
      <c r="P6826" s="31" t="str">
        <f t="shared" si="321"/>
        <v>Tonmoy Homoeo Hall (Dr Sudir Chandro)</v>
      </c>
    </row>
    <row r="6827" spans="1:16" hidden="1">
      <c r="A6827" t="str">
        <f t="shared" si="319"/>
        <v>218-582</v>
      </c>
      <c r="B6827">
        <f t="shared" si="320"/>
        <v>218</v>
      </c>
      <c r="C6827">
        <v>582</v>
      </c>
      <c r="D6827" t="s">
        <v>17660</v>
      </c>
      <c r="E6827" t="s">
        <v>18148</v>
      </c>
      <c r="F6827">
        <v>15715</v>
      </c>
      <c r="G6827" t="s">
        <v>18149</v>
      </c>
      <c r="H6827">
        <v>1723686409</v>
      </c>
      <c r="I6827" t="s">
        <v>131</v>
      </c>
      <c r="J6827" t="s">
        <v>17037</v>
      </c>
      <c r="K6827" t="s">
        <v>152</v>
      </c>
      <c r="L6827" t="s">
        <v>18150</v>
      </c>
      <c r="M6827" t="s">
        <v>18151</v>
      </c>
      <c r="N6827" t="s">
        <v>11951</v>
      </c>
      <c r="O6827" t="s">
        <v>12476</v>
      </c>
      <c r="P6827" s="31" t="str">
        <f t="shared" si="321"/>
        <v>Tripti Homeo Pharmacy  (Dr Toren Chandro)</v>
      </c>
    </row>
    <row r="6828" spans="1:16" hidden="1">
      <c r="A6828" t="str">
        <f t="shared" si="319"/>
        <v>219-582</v>
      </c>
      <c r="B6828">
        <f t="shared" si="320"/>
        <v>219</v>
      </c>
      <c r="C6828">
        <v>582</v>
      </c>
      <c r="D6828" t="s">
        <v>17660</v>
      </c>
      <c r="E6828" t="s">
        <v>14370</v>
      </c>
      <c r="F6828">
        <v>12453</v>
      </c>
      <c r="G6828" t="s">
        <v>14371</v>
      </c>
      <c r="H6828">
        <v>1712584612</v>
      </c>
      <c r="I6828" t="s">
        <v>131</v>
      </c>
      <c r="J6828" t="s">
        <v>397</v>
      </c>
      <c r="K6828" t="s">
        <v>138</v>
      </c>
      <c r="L6828" t="s">
        <v>5715</v>
      </c>
      <c r="M6828" t="s">
        <v>14372</v>
      </c>
      <c r="N6828" t="s">
        <v>18503</v>
      </c>
      <c r="P6828" s="31" t="str">
        <f t="shared" si="321"/>
        <v>Uttara Homeo Pharmacy  (Dr. Shukdev Chandra Das)</v>
      </c>
    </row>
    <row r="6829" spans="1:16" hidden="1">
      <c r="A6829" t="str">
        <f t="shared" si="319"/>
        <v>220-582</v>
      </c>
      <c r="B6829">
        <f t="shared" si="320"/>
        <v>220</v>
      </c>
      <c r="C6829">
        <v>582</v>
      </c>
      <c r="D6829" t="s">
        <v>17660</v>
      </c>
      <c r="E6829" t="s">
        <v>15074</v>
      </c>
      <c r="F6829">
        <v>12776</v>
      </c>
      <c r="G6829" t="s">
        <v>15075</v>
      </c>
      <c r="H6829">
        <v>1721785978</v>
      </c>
      <c r="I6829" t="s">
        <v>131</v>
      </c>
      <c r="J6829" t="s">
        <v>10900</v>
      </c>
      <c r="K6829" t="s">
        <v>152</v>
      </c>
      <c r="L6829" t="s">
        <v>5715</v>
      </c>
      <c r="M6829" t="s">
        <v>15076</v>
      </c>
      <c r="N6829" t="s">
        <v>18503</v>
      </c>
      <c r="P6829" s="31" t="str">
        <f t="shared" si="321"/>
        <v>Uttara Homoeo  Pharmacy  (Dr.Gautam Adhikari)</v>
      </c>
    </row>
    <row r="6830" spans="1:16" hidden="1">
      <c r="A6830" t="str">
        <f t="shared" si="319"/>
        <v>221-582</v>
      </c>
      <c r="B6830">
        <f t="shared" si="320"/>
        <v>221</v>
      </c>
      <c r="C6830">
        <v>582</v>
      </c>
      <c r="D6830" t="s">
        <v>17660</v>
      </c>
      <c r="E6830" t="s">
        <v>12635</v>
      </c>
      <c r="F6830">
        <v>11621</v>
      </c>
      <c r="G6830" t="s">
        <v>12636</v>
      </c>
      <c r="H6830">
        <v>1731989422</v>
      </c>
      <c r="I6830" t="s">
        <v>131</v>
      </c>
      <c r="J6830" t="s">
        <v>10892</v>
      </c>
      <c r="K6830" t="s">
        <v>152</v>
      </c>
      <c r="L6830" t="s">
        <v>5747</v>
      </c>
      <c r="M6830" t="s">
        <v>12637</v>
      </c>
      <c r="N6830" t="s">
        <v>18504</v>
      </c>
      <c r="P6830" s="31" t="str">
        <f t="shared" si="321"/>
        <v>Wahed Homoeo Hall (Dr. Wahed Ali)</v>
      </c>
    </row>
    <row r="6831" spans="1:16" hidden="1">
      <c r="A6831" t="str">
        <f t="shared" si="319"/>
        <v>222-582</v>
      </c>
      <c r="B6831">
        <f t="shared" si="320"/>
        <v>222</v>
      </c>
      <c r="C6831">
        <v>582</v>
      </c>
      <c r="D6831" t="s">
        <v>17660</v>
      </c>
      <c r="E6831" t="s">
        <v>6821</v>
      </c>
      <c r="F6831">
        <v>13139</v>
      </c>
      <c r="G6831" t="s">
        <v>15828</v>
      </c>
      <c r="H6831">
        <v>1737803150</v>
      </c>
      <c r="I6831" t="s">
        <v>131</v>
      </c>
      <c r="J6831" t="s">
        <v>397</v>
      </c>
      <c r="K6831" t="s">
        <v>152</v>
      </c>
      <c r="L6831" t="s">
        <v>14038</v>
      </c>
      <c r="M6831" t="s">
        <v>11645</v>
      </c>
      <c r="N6831" t="s">
        <v>18505</v>
      </c>
      <c r="P6831" s="31" t="str">
        <f t="shared" si="321"/>
        <v>Zarif Homoeo Hall (Dr:Jahangir Alom)</v>
      </c>
    </row>
    <row r="6832" spans="1:16" hidden="1">
      <c r="A6832" t="str">
        <f t="shared" si="319"/>
        <v>1-583</v>
      </c>
      <c r="B6832">
        <f t="shared" si="320"/>
        <v>1</v>
      </c>
      <c r="C6832">
        <v>583</v>
      </c>
      <c r="D6832" t="s">
        <v>17665</v>
      </c>
      <c r="E6832" t="s">
        <v>13130</v>
      </c>
      <c r="F6832">
        <v>11838</v>
      </c>
      <c r="G6832" t="s">
        <v>13131</v>
      </c>
      <c r="H6832">
        <v>1817327057</v>
      </c>
      <c r="I6832" t="s">
        <v>131</v>
      </c>
      <c r="J6832" t="s">
        <v>397</v>
      </c>
      <c r="K6832" t="s">
        <v>1402</v>
      </c>
      <c r="L6832" t="s">
        <v>13132</v>
      </c>
      <c r="M6832" t="s">
        <v>13132</v>
      </c>
      <c r="N6832" t="s">
        <v>18506</v>
      </c>
      <c r="P6832" s="31" t="str">
        <f t="shared" si="321"/>
        <v>Abdul Hai Homoeo (Dr.Abdul Hai)</v>
      </c>
    </row>
    <row r="6833" spans="1:16" hidden="1">
      <c r="A6833" t="str">
        <f t="shared" si="319"/>
        <v>2-583</v>
      </c>
      <c r="B6833">
        <f t="shared" si="320"/>
        <v>2</v>
      </c>
      <c r="C6833">
        <v>583</v>
      </c>
      <c r="D6833" t="s">
        <v>17665</v>
      </c>
      <c r="E6833" t="s">
        <v>13833</v>
      </c>
      <c r="F6833">
        <v>12145</v>
      </c>
      <c r="G6833" t="s">
        <v>13834</v>
      </c>
      <c r="H6833">
        <v>1816112981</v>
      </c>
      <c r="I6833" t="s">
        <v>11538</v>
      </c>
      <c r="J6833" t="s">
        <v>274</v>
      </c>
      <c r="K6833" t="s">
        <v>152</v>
      </c>
      <c r="M6833" t="s">
        <v>13835</v>
      </c>
      <c r="N6833" t="s">
        <v>18507</v>
      </c>
      <c r="P6833" s="31" t="str">
        <f t="shared" si="321"/>
        <v>Acharjo Homoeo Hall (Narayan Acharjo)</v>
      </c>
    </row>
    <row r="6834" spans="1:16" hidden="1">
      <c r="A6834" t="str">
        <f t="shared" si="319"/>
        <v>3-583</v>
      </c>
      <c r="B6834">
        <f t="shared" si="320"/>
        <v>3</v>
      </c>
      <c r="C6834">
        <v>583</v>
      </c>
      <c r="D6834" t="s">
        <v>17665</v>
      </c>
      <c r="E6834" t="s">
        <v>13833</v>
      </c>
      <c r="F6834">
        <v>12192</v>
      </c>
      <c r="G6834" t="s">
        <v>13834</v>
      </c>
      <c r="H6834">
        <v>1816112981</v>
      </c>
      <c r="I6834" t="s">
        <v>11538</v>
      </c>
      <c r="J6834" t="s">
        <v>274</v>
      </c>
      <c r="K6834" t="s">
        <v>152</v>
      </c>
      <c r="M6834" t="s">
        <v>13835</v>
      </c>
      <c r="N6834" t="s">
        <v>10133</v>
      </c>
      <c r="P6834" s="31" t="str">
        <f t="shared" si="321"/>
        <v>Acharjo Homoeo Hall (Narayan Acharjo)</v>
      </c>
    </row>
    <row r="6835" spans="1:16" hidden="1">
      <c r="A6835" t="str">
        <f t="shared" si="319"/>
        <v>4-583</v>
      </c>
      <c r="B6835">
        <f t="shared" si="320"/>
        <v>4</v>
      </c>
      <c r="C6835">
        <v>583</v>
      </c>
      <c r="D6835" t="s">
        <v>17665</v>
      </c>
      <c r="E6835" t="s">
        <v>13140</v>
      </c>
      <c r="F6835">
        <v>11841</v>
      </c>
      <c r="G6835" t="s">
        <v>13141</v>
      </c>
      <c r="H6835">
        <v>1818645233</v>
      </c>
      <c r="I6835" t="s">
        <v>131</v>
      </c>
      <c r="J6835" t="s">
        <v>306</v>
      </c>
      <c r="K6835" t="s">
        <v>152</v>
      </c>
      <c r="L6835" t="s">
        <v>13445</v>
      </c>
      <c r="M6835" t="s">
        <v>13136</v>
      </c>
      <c r="N6835" t="s">
        <v>10133</v>
      </c>
      <c r="P6835" s="31" t="str">
        <f t="shared" si="321"/>
        <v>Adunik Homoeo (Dr.Noan Chandra Das)</v>
      </c>
    </row>
    <row r="6836" spans="1:16" hidden="1">
      <c r="A6836" t="str">
        <f t="shared" si="319"/>
        <v>5-583</v>
      </c>
      <c r="B6836">
        <f t="shared" si="320"/>
        <v>5</v>
      </c>
      <c r="C6836">
        <v>583</v>
      </c>
      <c r="D6836" t="s">
        <v>17665</v>
      </c>
      <c r="E6836" t="s">
        <v>13160</v>
      </c>
      <c r="F6836">
        <v>11849</v>
      </c>
      <c r="G6836" t="s">
        <v>13141</v>
      </c>
      <c r="H6836">
        <v>1813988705</v>
      </c>
      <c r="I6836" t="s">
        <v>131</v>
      </c>
      <c r="J6836" t="s">
        <v>306</v>
      </c>
      <c r="K6836" t="s">
        <v>152</v>
      </c>
      <c r="L6836" t="s">
        <v>13161</v>
      </c>
      <c r="M6836" t="s">
        <v>13162</v>
      </c>
      <c r="N6836" t="s">
        <v>18506</v>
      </c>
      <c r="P6836" s="31" t="str">
        <f t="shared" si="321"/>
        <v>Adunik Homoeo (Dr.Maolana Sahab Uddin)</v>
      </c>
    </row>
    <row r="6837" spans="1:16" hidden="1">
      <c r="A6837" t="str">
        <f t="shared" si="319"/>
        <v>6-583</v>
      </c>
      <c r="B6837">
        <f t="shared" si="320"/>
        <v>6</v>
      </c>
      <c r="C6837">
        <v>583</v>
      </c>
      <c r="D6837" t="s">
        <v>17665</v>
      </c>
      <c r="E6837" t="s">
        <v>11985</v>
      </c>
      <c r="F6837">
        <v>11350</v>
      </c>
      <c r="G6837" t="s">
        <v>11986</v>
      </c>
      <c r="H6837">
        <v>1717536938</v>
      </c>
      <c r="I6837" t="s">
        <v>131</v>
      </c>
      <c r="J6837" t="s">
        <v>10924</v>
      </c>
      <c r="K6837" t="s">
        <v>1402</v>
      </c>
      <c r="L6837" t="s">
        <v>11977</v>
      </c>
      <c r="M6837" t="s">
        <v>11987</v>
      </c>
      <c r="N6837" t="s">
        <v>12485</v>
      </c>
      <c r="P6837" s="31" t="str">
        <f t="shared" si="321"/>
        <v>Ahmadia Homoeo (Dr.Abdul Koddus)</v>
      </c>
    </row>
    <row r="6838" spans="1:16" hidden="1">
      <c r="A6838" t="str">
        <f t="shared" si="319"/>
        <v>7-583</v>
      </c>
      <c r="B6838">
        <f t="shared" si="320"/>
        <v>7</v>
      </c>
      <c r="C6838">
        <v>583</v>
      </c>
      <c r="D6838" t="s">
        <v>17665</v>
      </c>
      <c r="E6838" t="s">
        <v>11958</v>
      </c>
      <c r="F6838">
        <v>11342</v>
      </c>
      <c r="G6838" t="s">
        <v>11959</v>
      </c>
      <c r="H6838">
        <v>1815489403</v>
      </c>
      <c r="I6838" t="s">
        <v>131</v>
      </c>
      <c r="J6838" t="s">
        <v>10912</v>
      </c>
      <c r="K6838" t="s">
        <v>1402</v>
      </c>
      <c r="L6838" t="s">
        <v>19198</v>
      </c>
      <c r="M6838" t="s">
        <v>19199</v>
      </c>
      <c r="N6838" t="s">
        <v>18501</v>
      </c>
      <c r="P6838" s="31" t="str">
        <f t="shared" si="321"/>
        <v>Al Amin Homoeo (Dr.Abdul Mannan Bhuyan )</v>
      </c>
    </row>
    <row r="6839" spans="1:16" hidden="1">
      <c r="A6839" t="str">
        <f t="shared" si="319"/>
        <v>8-583</v>
      </c>
      <c r="B6839">
        <f t="shared" si="320"/>
        <v>8</v>
      </c>
      <c r="C6839">
        <v>583</v>
      </c>
      <c r="D6839" t="s">
        <v>17665</v>
      </c>
      <c r="E6839" t="s">
        <v>13137</v>
      </c>
      <c r="F6839">
        <v>11840</v>
      </c>
      <c r="G6839" t="s">
        <v>13138</v>
      </c>
      <c r="H6839">
        <v>1712277230</v>
      </c>
      <c r="I6839" t="s">
        <v>13139</v>
      </c>
      <c r="J6839" t="s">
        <v>274</v>
      </c>
      <c r="K6839" t="s">
        <v>152</v>
      </c>
      <c r="L6839" t="s">
        <v>13445</v>
      </c>
      <c r="M6839" t="s">
        <v>13136</v>
      </c>
      <c r="N6839" t="s">
        <v>18501</v>
      </c>
      <c r="P6839" s="31" t="str">
        <f t="shared" si="321"/>
        <v>Alam Homoeo (Dr.Shah Alam)</v>
      </c>
    </row>
    <row r="6840" spans="1:16" hidden="1">
      <c r="A6840" t="str">
        <f t="shared" si="319"/>
        <v>9-583</v>
      </c>
      <c r="B6840">
        <f t="shared" si="320"/>
        <v>9</v>
      </c>
      <c r="C6840">
        <v>583</v>
      </c>
      <c r="D6840" t="s">
        <v>17665</v>
      </c>
      <c r="E6840" t="s">
        <v>13547</v>
      </c>
      <c r="F6840">
        <v>12016</v>
      </c>
      <c r="G6840" t="s">
        <v>5067</v>
      </c>
      <c r="H6840">
        <v>1817734211</v>
      </c>
      <c r="I6840" t="s">
        <v>131</v>
      </c>
      <c r="J6840" t="s">
        <v>274</v>
      </c>
      <c r="K6840" t="s">
        <v>133</v>
      </c>
      <c r="L6840" t="s">
        <v>13548</v>
      </c>
      <c r="M6840" t="s">
        <v>13548</v>
      </c>
      <c r="N6840" t="s">
        <v>18508</v>
      </c>
      <c r="P6840" s="31" t="str">
        <f t="shared" si="321"/>
        <v>Alom Homoeo Hall (Dr.Ala Uddin Buya)</v>
      </c>
    </row>
    <row r="6841" spans="1:16" hidden="1">
      <c r="A6841" t="str">
        <f t="shared" si="319"/>
        <v>10-583</v>
      </c>
      <c r="B6841">
        <f t="shared" si="320"/>
        <v>10</v>
      </c>
      <c r="C6841">
        <v>583</v>
      </c>
      <c r="D6841" t="s">
        <v>17665</v>
      </c>
      <c r="E6841" t="s">
        <v>17889</v>
      </c>
      <c r="F6841">
        <v>15465</v>
      </c>
      <c r="G6841" t="s">
        <v>17890</v>
      </c>
      <c r="H6841">
        <v>1312178453</v>
      </c>
      <c r="I6841" t="s">
        <v>131</v>
      </c>
      <c r="J6841" t="s">
        <v>132</v>
      </c>
      <c r="K6841" t="s">
        <v>138</v>
      </c>
      <c r="L6841" t="s">
        <v>17887</v>
      </c>
      <c r="M6841" t="s">
        <v>17891</v>
      </c>
      <c r="N6841" t="s">
        <v>18509</v>
      </c>
      <c r="P6841" s="31" t="str">
        <f t="shared" si="321"/>
        <v>Amal Homoeo Pharmacy (Dr.Amal)</v>
      </c>
    </row>
    <row r="6842" spans="1:16" hidden="1">
      <c r="A6842" t="str">
        <f t="shared" si="319"/>
        <v>11-583</v>
      </c>
      <c r="B6842">
        <f t="shared" si="320"/>
        <v>11</v>
      </c>
      <c r="C6842">
        <v>583</v>
      </c>
      <c r="D6842" t="s">
        <v>17665</v>
      </c>
      <c r="E6842" t="s">
        <v>12010</v>
      </c>
      <c r="F6842">
        <v>11359</v>
      </c>
      <c r="G6842" t="s">
        <v>12011</v>
      </c>
      <c r="H6842">
        <v>1819740801</v>
      </c>
      <c r="I6842" t="s">
        <v>131</v>
      </c>
      <c r="J6842" t="s">
        <v>10895</v>
      </c>
      <c r="K6842" t="s">
        <v>1402</v>
      </c>
      <c r="L6842" t="s">
        <v>12008</v>
      </c>
      <c r="M6842" t="s">
        <v>12012</v>
      </c>
      <c r="N6842" t="s">
        <v>18509</v>
      </c>
      <c r="P6842" s="31" t="str">
        <f t="shared" si="321"/>
        <v>American Homoeo (Dr.Abu Taher)</v>
      </c>
    </row>
    <row r="6843" spans="1:16" hidden="1">
      <c r="A6843" t="str">
        <f t="shared" si="319"/>
        <v>12-583</v>
      </c>
      <c r="B6843">
        <f t="shared" si="320"/>
        <v>12</v>
      </c>
      <c r="C6843">
        <v>583</v>
      </c>
      <c r="D6843" t="s">
        <v>17665</v>
      </c>
      <c r="E6843" t="s">
        <v>12000</v>
      </c>
      <c r="F6843">
        <v>11356</v>
      </c>
      <c r="G6843" t="s">
        <v>12001</v>
      </c>
      <c r="H6843">
        <v>1840394817</v>
      </c>
      <c r="I6843" t="s">
        <v>131</v>
      </c>
      <c r="J6843" t="s">
        <v>10895</v>
      </c>
      <c r="K6843" t="s">
        <v>1402</v>
      </c>
      <c r="L6843" t="s">
        <v>19200</v>
      </c>
      <c r="M6843" t="s">
        <v>12002</v>
      </c>
      <c r="N6843" t="s">
        <v>12487</v>
      </c>
      <c r="P6843" s="31" t="str">
        <f t="shared" si="321"/>
        <v>Amin Homoeo (Dr.Mamun Ahmed )</v>
      </c>
    </row>
    <row r="6844" spans="1:16" hidden="1">
      <c r="A6844" t="str">
        <f t="shared" si="319"/>
        <v>13-583</v>
      </c>
      <c r="B6844">
        <f t="shared" si="320"/>
        <v>13</v>
      </c>
      <c r="C6844">
        <v>583</v>
      </c>
      <c r="D6844" t="s">
        <v>17665</v>
      </c>
      <c r="E6844" t="s">
        <v>13149</v>
      </c>
      <c r="F6844">
        <v>11844</v>
      </c>
      <c r="G6844" t="s">
        <v>10029</v>
      </c>
      <c r="H6844">
        <v>1822695398</v>
      </c>
      <c r="I6844" t="s">
        <v>131</v>
      </c>
      <c r="J6844" t="s">
        <v>172</v>
      </c>
      <c r="K6844" t="s">
        <v>598</v>
      </c>
      <c r="L6844" t="s">
        <v>13147</v>
      </c>
      <c r="M6844" t="s">
        <v>13148</v>
      </c>
      <c r="P6844" s="31" t="str">
        <f t="shared" si="321"/>
        <v>Anowar Homoeo Hall (Dr.Alamgir  Hossen)</v>
      </c>
    </row>
    <row r="6845" spans="1:16" hidden="1">
      <c r="A6845" t="str">
        <f t="shared" si="319"/>
        <v>14-583</v>
      </c>
      <c r="B6845">
        <f t="shared" si="320"/>
        <v>14</v>
      </c>
      <c r="C6845">
        <v>583</v>
      </c>
      <c r="D6845" t="s">
        <v>17665</v>
      </c>
      <c r="E6845" t="s">
        <v>13194</v>
      </c>
      <c r="F6845">
        <v>11862</v>
      </c>
      <c r="G6845" t="s">
        <v>10029</v>
      </c>
      <c r="H6845">
        <v>1818005326</v>
      </c>
      <c r="I6845" t="s">
        <v>131</v>
      </c>
      <c r="J6845" t="s">
        <v>306</v>
      </c>
      <c r="K6845" t="s">
        <v>1402</v>
      </c>
      <c r="L6845" t="s">
        <v>13180</v>
      </c>
      <c r="M6845" t="s">
        <v>19201</v>
      </c>
      <c r="P6845" s="31" t="str">
        <f t="shared" si="321"/>
        <v>Anowar Homoeo Hall (Dr.Maolana Abdus Salam)</v>
      </c>
    </row>
    <row r="6846" spans="1:16" hidden="1">
      <c r="A6846" t="str">
        <f t="shared" si="319"/>
        <v>15-583</v>
      </c>
      <c r="B6846">
        <f t="shared" si="320"/>
        <v>15</v>
      </c>
      <c r="C6846">
        <v>583</v>
      </c>
      <c r="D6846" t="s">
        <v>17665</v>
      </c>
      <c r="E6846" t="s">
        <v>11969</v>
      </c>
      <c r="F6846">
        <v>11345</v>
      </c>
      <c r="G6846" t="s">
        <v>11970</v>
      </c>
      <c r="H6846">
        <v>1777295896</v>
      </c>
      <c r="I6846" t="s">
        <v>11964</v>
      </c>
      <c r="J6846" t="s">
        <v>10912</v>
      </c>
      <c r="K6846" t="s">
        <v>1402</v>
      </c>
      <c r="L6846" t="s">
        <v>19198</v>
      </c>
      <c r="M6846" t="s">
        <v>19202</v>
      </c>
      <c r="N6846" t="s">
        <v>16811</v>
      </c>
      <c r="P6846" s="31" t="str">
        <f t="shared" si="321"/>
        <v>Arrogo Homoeo (Dr.Ataur Rahman)</v>
      </c>
    </row>
    <row r="6847" spans="1:16" hidden="1">
      <c r="A6847" t="str">
        <f t="shared" si="319"/>
        <v>16-583</v>
      </c>
      <c r="B6847">
        <f t="shared" si="320"/>
        <v>16</v>
      </c>
      <c r="C6847">
        <v>583</v>
      </c>
      <c r="D6847" t="s">
        <v>17665</v>
      </c>
      <c r="E6847" t="s">
        <v>13851</v>
      </c>
      <c r="F6847">
        <v>12152</v>
      </c>
      <c r="G6847" t="s">
        <v>13852</v>
      </c>
      <c r="H6847">
        <v>1818911644</v>
      </c>
      <c r="I6847" t="s">
        <v>11538</v>
      </c>
      <c r="J6847" t="s">
        <v>230</v>
      </c>
      <c r="K6847" t="s">
        <v>152</v>
      </c>
      <c r="M6847" t="s">
        <v>11327</v>
      </c>
      <c r="P6847" s="31" t="str">
        <f t="shared" si="321"/>
        <v>Asrafiya Harbal Sentar (Dr.Maylana Jafor Ahmed)</v>
      </c>
    </row>
    <row r="6848" spans="1:16" hidden="1">
      <c r="A6848" t="str">
        <f t="shared" si="319"/>
        <v>17-583</v>
      </c>
      <c r="B6848">
        <f t="shared" si="320"/>
        <v>17</v>
      </c>
      <c r="C6848">
        <v>583</v>
      </c>
      <c r="D6848" t="s">
        <v>17665</v>
      </c>
      <c r="E6848" t="s">
        <v>13851</v>
      </c>
      <c r="F6848">
        <v>12199</v>
      </c>
      <c r="G6848" t="s">
        <v>13852</v>
      </c>
      <c r="H6848">
        <v>1818911644</v>
      </c>
      <c r="I6848" t="s">
        <v>11538</v>
      </c>
      <c r="J6848" t="s">
        <v>230</v>
      </c>
      <c r="K6848" t="s">
        <v>152</v>
      </c>
      <c r="M6848" t="s">
        <v>11327</v>
      </c>
      <c r="P6848" s="31" t="str">
        <f t="shared" si="321"/>
        <v>Asrafiya Harbal Sentar (Dr.Maylana Jafor Ahmed)</v>
      </c>
    </row>
    <row r="6849" spans="1:16" hidden="1">
      <c r="A6849" t="str">
        <f t="shared" si="319"/>
        <v>18-583</v>
      </c>
      <c r="B6849">
        <f t="shared" si="320"/>
        <v>18</v>
      </c>
      <c r="C6849">
        <v>583</v>
      </c>
      <c r="D6849" t="s">
        <v>17665</v>
      </c>
      <c r="E6849" t="s">
        <v>11993</v>
      </c>
      <c r="F6849">
        <v>11353</v>
      </c>
      <c r="G6849" t="s">
        <v>11994</v>
      </c>
      <c r="H6849">
        <v>1916808672</v>
      </c>
      <c r="I6849" t="s">
        <v>131</v>
      </c>
      <c r="J6849" t="s">
        <v>10924</v>
      </c>
      <c r="K6849" t="s">
        <v>1402</v>
      </c>
      <c r="L6849" t="s">
        <v>11977</v>
      </c>
      <c r="M6849" t="s">
        <v>11992</v>
      </c>
      <c r="P6849" s="31" t="str">
        <f t="shared" si="321"/>
        <v>Azad Homoeo (Dr.Abul Kalam Azad)</v>
      </c>
    </row>
    <row r="6850" spans="1:16" hidden="1">
      <c r="A6850" t="str">
        <f t="shared" ref="A6850:A6913" si="322">B6850&amp;"-"&amp;C6850</f>
        <v>19-583</v>
      </c>
      <c r="B6850">
        <f t="shared" ref="B6850:B6913" si="323">IF(C6850=C6849,B6849+1,1)</f>
        <v>19</v>
      </c>
      <c r="C6850">
        <v>583</v>
      </c>
      <c r="D6850" t="s">
        <v>17665</v>
      </c>
      <c r="E6850" t="s">
        <v>13182</v>
      </c>
      <c r="F6850">
        <v>11857</v>
      </c>
      <c r="G6850" t="s">
        <v>13183</v>
      </c>
      <c r="H6850">
        <v>1851650116</v>
      </c>
      <c r="I6850" t="s">
        <v>131</v>
      </c>
      <c r="J6850" t="s">
        <v>132</v>
      </c>
      <c r="K6850" t="s">
        <v>152</v>
      </c>
      <c r="L6850" t="s">
        <v>13180</v>
      </c>
      <c r="M6850" t="s">
        <v>13184</v>
      </c>
      <c r="P6850" s="31" t="str">
        <f t="shared" ref="P6850:P6913" si="324">PROPER(G6850&amp;" ("&amp;E6850&amp;")")</f>
        <v>Bilkis Homoeo (Dr.Haronur Rashid)</v>
      </c>
    </row>
    <row r="6851" spans="1:16" hidden="1">
      <c r="A6851" t="str">
        <f t="shared" si="322"/>
        <v>20-583</v>
      </c>
      <c r="B6851">
        <f t="shared" si="323"/>
        <v>20</v>
      </c>
      <c r="C6851">
        <v>583</v>
      </c>
      <c r="D6851" t="s">
        <v>17665</v>
      </c>
      <c r="E6851" t="s">
        <v>6194</v>
      </c>
      <c r="F6851">
        <v>10113</v>
      </c>
      <c r="G6851" t="s">
        <v>6195</v>
      </c>
      <c r="H6851">
        <v>1719866605</v>
      </c>
      <c r="I6851" t="s">
        <v>131</v>
      </c>
      <c r="J6851" t="s">
        <v>397</v>
      </c>
      <c r="K6851" t="s">
        <v>138</v>
      </c>
      <c r="L6851" t="s">
        <v>6192</v>
      </c>
      <c r="M6851" t="s">
        <v>6193</v>
      </c>
      <c r="P6851" s="31" t="str">
        <f t="shared" si="324"/>
        <v>Bilkis Homoeo Hall (Dr. Samim)</v>
      </c>
    </row>
    <row r="6852" spans="1:16" hidden="1">
      <c r="A6852" t="str">
        <f t="shared" si="322"/>
        <v>21-583</v>
      </c>
      <c r="B6852">
        <f t="shared" si="323"/>
        <v>21</v>
      </c>
      <c r="C6852">
        <v>583</v>
      </c>
      <c r="D6852" t="s">
        <v>17665</v>
      </c>
      <c r="E6852" t="s">
        <v>13137</v>
      </c>
      <c r="F6852">
        <v>11852</v>
      </c>
      <c r="G6852" t="s">
        <v>13169</v>
      </c>
      <c r="H6852">
        <v>1928676726</v>
      </c>
      <c r="I6852" t="s">
        <v>131</v>
      </c>
      <c r="J6852" t="s">
        <v>397</v>
      </c>
      <c r="K6852" t="s">
        <v>152</v>
      </c>
      <c r="L6852" t="s">
        <v>13161</v>
      </c>
      <c r="M6852" t="s">
        <v>13170</v>
      </c>
      <c r="P6852" s="31" t="str">
        <f t="shared" si="324"/>
        <v>Bismillah Homoeo (Dr.Shah Alam)</v>
      </c>
    </row>
    <row r="6853" spans="1:16" hidden="1">
      <c r="A6853" t="str">
        <f t="shared" si="322"/>
        <v>22-583</v>
      </c>
      <c r="B6853">
        <f t="shared" si="323"/>
        <v>22</v>
      </c>
      <c r="C6853">
        <v>583</v>
      </c>
      <c r="D6853" t="s">
        <v>17665</v>
      </c>
      <c r="E6853" t="s">
        <v>13572</v>
      </c>
      <c r="F6853">
        <v>12027</v>
      </c>
      <c r="G6853" t="s">
        <v>13573</v>
      </c>
      <c r="H6853">
        <v>1813262662</v>
      </c>
      <c r="I6853" t="s">
        <v>131</v>
      </c>
      <c r="J6853" t="s">
        <v>397</v>
      </c>
      <c r="K6853" t="s">
        <v>133</v>
      </c>
      <c r="L6853" t="s">
        <v>7974</v>
      </c>
      <c r="M6853" t="s">
        <v>7974</v>
      </c>
      <c r="P6853" s="31" t="str">
        <f t="shared" si="324"/>
        <v>Bissas Homoeo Hall (Dr.Milon Crondo Bissas(B.A))</v>
      </c>
    </row>
    <row r="6854" spans="1:16" hidden="1">
      <c r="A6854" t="str">
        <f t="shared" si="322"/>
        <v>23-583</v>
      </c>
      <c r="B6854">
        <f t="shared" si="323"/>
        <v>23</v>
      </c>
      <c r="C6854">
        <v>583</v>
      </c>
      <c r="D6854" t="s">
        <v>17665</v>
      </c>
      <c r="E6854" t="s">
        <v>13446</v>
      </c>
      <c r="F6854">
        <v>11977</v>
      </c>
      <c r="G6854" t="s">
        <v>913</v>
      </c>
      <c r="H6854">
        <v>1711955612</v>
      </c>
      <c r="I6854" t="s">
        <v>131</v>
      </c>
      <c r="J6854" t="s">
        <v>172</v>
      </c>
      <c r="K6854" t="s">
        <v>1402</v>
      </c>
      <c r="L6854" t="s">
        <v>13445</v>
      </c>
      <c r="M6854" t="s">
        <v>13136</v>
      </c>
      <c r="P6854" s="31" t="str">
        <f t="shared" si="324"/>
        <v>Care Homoeo Hall (Dr.Jahidul Islam)</v>
      </c>
    </row>
    <row r="6855" spans="1:16" hidden="1">
      <c r="A6855" t="str">
        <f t="shared" si="322"/>
        <v>24-583</v>
      </c>
      <c r="B6855">
        <f t="shared" si="323"/>
        <v>24</v>
      </c>
      <c r="C6855">
        <v>583</v>
      </c>
      <c r="D6855" t="s">
        <v>17665</v>
      </c>
      <c r="E6855" t="s">
        <v>13567</v>
      </c>
      <c r="F6855">
        <v>12025</v>
      </c>
      <c r="G6855" t="s">
        <v>13568</v>
      </c>
      <c r="H6855">
        <v>1824779890</v>
      </c>
      <c r="I6855" t="s">
        <v>131</v>
      </c>
      <c r="J6855" t="s">
        <v>397</v>
      </c>
      <c r="K6855" t="s">
        <v>133</v>
      </c>
      <c r="L6855" t="s">
        <v>7974</v>
      </c>
      <c r="M6855" t="s">
        <v>7974</v>
      </c>
      <c r="P6855" s="31" t="str">
        <f t="shared" si="324"/>
        <v>Cenip Homoeo Hall (Dr.Md.Shidullha)</v>
      </c>
    </row>
    <row r="6856" spans="1:16" hidden="1">
      <c r="A6856" t="str">
        <f t="shared" si="322"/>
        <v>25-583</v>
      </c>
      <c r="B6856">
        <f t="shared" si="323"/>
        <v>25</v>
      </c>
      <c r="C6856">
        <v>583</v>
      </c>
      <c r="D6856" t="s">
        <v>17665</v>
      </c>
      <c r="E6856" t="s">
        <v>13836</v>
      </c>
      <c r="F6856">
        <v>12146</v>
      </c>
      <c r="G6856" t="s">
        <v>13837</v>
      </c>
      <c r="H6856">
        <v>1871349075</v>
      </c>
      <c r="I6856" t="s">
        <v>11538</v>
      </c>
      <c r="J6856" t="s">
        <v>397</v>
      </c>
      <c r="K6856" t="s">
        <v>138</v>
      </c>
      <c r="M6856" t="s">
        <v>13838</v>
      </c>
      <c r="P6856" s="31" t="str">
        <f t="shared" si="324"/>
        <v>Cenpi Homoeo Hall (Dr.Jhangir Alom)</v>
      </c>
    </row>
    <row r="6857" spans="1:16" hidden="1">
      <c r="A6857" t="str">
        <f t="shared" si="322"/>
        <v>26-583</v>
      </c>
      <c r="B6857">
        <f t="shared" si="323"/>
        <v>26</v>
      </c>
      <c r="C6857">
        <v>583</v>
      </c>
      <c r="D6857" t="s">
        <v>17665</v>
      </c>
      <c r="E6857" t="s">
        <v>13836</v>
      </c>
      <c r="F6857">
        <v>12193</v>
      </c>
      <c r="G6857" t="s">
        <v>13837</v>
      </c>
      <c r="H6857">
        <v>1871349075</v>
      </c>
      <c r="I6857" t="s">
        <v>11538</v>
      </c>
      <c r="J6857" t="s">
        <v>397</v>
      </c>
      <c r="K6857" t="s">
        <v>138</v>
      </c>
      <c r="M6857" t="s">
        <v>13838</v>
      </c>
      <c r="P6857" s="31" t="str">
        <f t="shared" si="324"/>
        <v>Cenpi Homoeo Hall (Dr.Jhangir Alom)</v>
      </c>
    </row>
    <row r="6858" spans="1:16" hidden="1">
      <c r="A6858" t="str">
        <f t="shared" si="322"/>
        <v>27-583</v>
      </c>
      <c r="B6858">
        <f t="shared" si="323"/>
        <v>27</v>
      </c>
      <c r="C6858">
        <v>583</v>
      </c>
      <c r="D6858" t="s">
        <v>17665</v>
      </c>
      <c r="E6858" t="s">
        <v>13178</v>
      </c>
      <c r="F6858">
        <v>11856</v>
      </c>
      <c r="G6858" t="s">
        <v>13179</v>
      </c>
      <c r="H6858">
        <v>1937217394</v>
      </c>
      <c r="I6858" t="s">
        <v>131</v>
      </c>
      <c r="J6858" t="s">
        <v>306</v>
      </c>
      <c r="K6858" t="s">
        <v>152</v>
      </c>
      <c r="L6858" t="s">
        <v>13180</v>
      </c>
      <c r="M6858" t="s">
        <v>13181</v>
      </c>
      <c r="P6858" s="31" t="str">
        <f t="shared" si="324"/>
        <v>Chaya Homoeo (Dr.Shomir Kanti)</v>
      </c>
    </row>
    <row r="6859" spans="1:16" hidden="1">
      <c r="A6859" t="str">
        <f t="shared" si="322"/>
        <v>28-583</v>
      </c>
      <c r="B6859">
        <f t="shared" si="323"/>
        <v>28</v>
      </c>
      <c r="C6859">
        <v>583</v>
      </c>
      <c r="D6859" t="s">
        <v>17665</v>
      </c>
      <c r="E6859" t="s">
        <v>11937</v>
      </c>
      <c r="F6859">
        <v>11335</v>
      </c>
      <c r="G6859" t="s">
        <v>11938</v>
      </c>
      <c r="H6859">
        <v>1729790837</v>
      </c>
      <c r="I6859" t="s">
        <v>131</v>
      </c>
      <c r="J6859" t="s">
        <v>274</v>
      </c>
      <c r="K6859" t="s">
        <v>138</v>
      </c>
      <c r="L6859" t="s">
        <v>19198</v>
      </c>
      <c r="M6859" t="s">
        <v>19203</v>
      </c>
      <c r="P6859" s="31" t="str">
        <f t="shared" si="324"/>
        <v>Damham Homoeo Pharmacy  (Lion Dr.Shahidul Islam )</v>
      </c>
    </row>
    <row r="6860" spans="1:16" hidden="1">
      <c r="A6860" t="str">
        <f t="shared" si="322"/>
        <v>29-583</v>
      </c>
      <c r="B6860">
        <f t="shared" si="323"/>
        <v>29</v>
      </c>
      <c r="C6860">
        <v>583</v>
      </c>
      <c r="D6860" t="s">
        <v>17665</v>
      </c>
      <c r="E6860" t="s">
        <v>13447</v>
      </c>
      <c r="F6860">
        <v>11978</v>
      </c>
      <c r="G6860" t="s">
        <v>13448</v>
      </c>
      <c r="H6860">
        <v>1818209452</v>
      </c>
      <c r="I6860" t="s">
        <v>131</v>
      </c>
      <c r="J6860" t="s">
        <v>172</v>
      </c>
      <c r="K6860" t="s">
        <v>152</v>
      </c>
      <c r="L6860" t="s">
        <v>13445</v>
      </c>
      <c r="M6860" t="s">
        <v>13135</v>
      </c>
      <c r="P6860" s="31" t="str">
        <f t="shared" si="324"/>
        <v>Debnath Homoeo (Dr.Tafon Chandra Debnath)</v>
      </c>
    </row>
    <row r="6861" spans="1:16" hidden="1">
      <c r="A6861" t="str">
        <f t="shared" si="322"/>
        <v>30-583</v>
      </c>
      <c r="B6861">
        <f t="shared" si="323"/>
        <v>30</v>
      </c>
      <c r="C6861">
        <v>583</v>
      </c>
      <c r="D6861" t="s">
        <v>17665</v>
      </c>
      <c r="E6861" t="s">
        <v>12006</v>
      </c>
      <c r="F6861">
        <v>11358</v>
      </c>
      <c r="G6861" t="s">
        <v>12007</v>
      </c>
      <c r="H6861">
        <v>1834046946</v>
      </c>
      <c r="I6861" t="s">
        <v>131</v>
      </c>
      <c r="J6861" t="s">
        <v>10895</v>
      </c>
      <c r="K6861" t="s">
        <v>1402</v>
      </c>
      <c r="L6861" t="s">
        <v>12008</v>
      </c>
      <c r="M6861" t="s">
        <v>12009</v>
      </c>
      <c r="P6861" s="31" t="str">
        <f t="shared" si="324"/>
        <v>Dhaka Homoeo Complex (Dr.A B Siddik)</v>
      </c>
    </row>
    <row r="6862" spans="1:16" hidden="1">
      <c r="A6862" t="str">
        <f t="shared" si="322"/>
        <v>31-583</v>
      </c>
      <c r="B6862">
        <f t="shared" si="323"/>
        <v>31</v>
      </c>
      <c r="C6862">
        <v>583</v>
      </c>
      <c r="D6862" t="s">
        <v>17665</v>
      </c>
      <c r="E6862" t="s">
        <v>13185</v>
      </c>
      <c r="F6862">
        <v>11858</v>
      </c>
      <c r="G6862" t="s">
        <v>13186</v>
      </c>
      <c r="H6862">
        <v>1819828843</v>
      </c>
      <c r="I6862" t="s">
        <v>131</v>
      </c>
      <c r="J6862" t="s">
        <v>172</v>
      </c>
      <c r="K6862" t="s">
        <v>598</v>
      </c>
      <c r="L6862" t="s">
        <v>13180</v>
      </c>
      <c r="M6862" t="s">
        <v>13187</v>
      </c>
      <c r="P6862" s="31" t="str">
        <f t="shared" si="324"/>
        <v>Dotto Bonik Homoeo (Dr.Nondi Bonik)</v>
      </c>
    </row>
    <row r="6863" spans="1:16" hidden="1">
      <c r="A6863" t="str">
        <f t="shared" si="322"/>
        <v>32-583</v>
      </c>
      <c r="B6863">
        <f t="shared" si="323"/>
        <v>32</v>
      </c>
      <c r="C6863">
        <v>583</v>
      </c>
      <c r="D6863" t="s">
        <v>17665</v>
      </c>
      <c r="E6863" t="s">
        <v>11952</v>
      </c>
      <c r="F6863">
        <v>11340</v>
      </c>
      <c r="G6863" t="s">
        <v>11953</v>
      </c>
      <c r="H6863">
        <v>1983150550</v>
      </c>
      <c r="I6863" t="s">
        <v>131</v>
      </c>
      <c r="J6863" t="s">
        <v>10912</v>
      </c>
      <c r="K6863" t="s">
        <v>11942</v>
      </c>
      <c r="L6863" t="s">
        <v>19198</v>
      </c>
      <c r="M6863" t="s">
        <v>11836</v>
      </c>
      <c r="P6863" s="31" t="str">
        <f t="shared" si="324"/>
        <v>Dotto Homoeo (Dr.Mithun Chandra Dey)</v>
      </c>
    </row>
    <row r="6864" spans="1:16" hidden="1">
      <c r="A6864" t="str">
        <f t="shared" si="322"/>
        <v>33-583</v>
      </c>
      <c r="B6864">
        <f t="shared" si="323"/>
        <v>33</v>
      </c>
      <c r="C6864">
        <v>583</v>
      </c>
      <c r="D6864" t="s">
        <v>17665</v>
      </c>
      <c r="E6864" t="s">
        <v>12025</v>
      </c>
      <c r="F6864">
        <v>11364</v>
      </c>
      <c r="G6864" t="s">
        <v>12026</v>
      </c>
      <c r="H6864">
        <v>1777012567</v>
      </c>
      <c r="I6864" t="s">
        <v>131</v>
      </c>
      <c r="J6864" t="s">
        <v>11772</v>
      </c>
      <c r="K6864" t="s">
        <v>1402</v>
      </c>
      <c r="L6864" t="s">
        <v>12015</v>
      </c>
      <c r="M6864" t="s">
        <v>12024</v>
      </c>
      <c r="P6864" s="31" t="str">
        <f t="shared" si="324"/>
        <v>Dr.Golam Maola Homoeo (Dr.Oman Goni(Sahed))</v>
      </c>
    </row>
    <row r="6865" spans="1:16" hidden="1">
      <c r="A6865" t="str">
        <f t="shared" si="322"/>
        <v>34-583</v>
      </c>
      <c r="B6865">
        <f t="shared" si="323"/>
        <v>34</v>
      </c>
      <c r="C6865">
        <v>583</v>
      </c>
      <c r="D6865" t="s">
        <v>17665</v>
      </c>
      <c r="E6865" t="s">
        <v>13142</v>
      </c>
      <c r="F6865">
        <v>11842</v>
      </c>
      <c r="G6865" t="s">
        <v>13143</v>
      </c>
      <c r="H6865">
        <v>1813262662</v>
      </c>
      <c r="I6865" t="s">
        <v>131</v>
      </c>
      <c r="J6865" t="s">
        <v>306</v>
      </c>
      <c r="K6865" t="s">
        <v>152</v>
      </c>
      <c r="L6865" t="s">
        <v>13445</v>
      </c>
      <c r="M6865" t="s">
        <v>19204</v>
      </c>
      <c r="P6865" s="31" t="str">
        <f t="shared" si="324"/>
        <v>Dr.Milon Chandra Biswas Homoeo (Dr.Milon Chandra )</v>
      </c>
    </row>
    <row r="6866" spans="1:16" hidden="1">
      <c r="A6866" t="str">
        <f t="shared" si="322"/>
        <v>35-583</v>
      </c>
      <c r="B6866">
        <f t="shared" si="323"/>
        <v>35</v>
      </c>
      <c r="C6866">
        <v>583</v>
      </c>
      <c r="D6866" t="s">
        <v>17665</v>
      </c>
      <c r="E6866" t="s">
        <v>12022</v>
      </c>
      <c r="F6866">
        <v>11363</v>
      </c>
      <c r="G6866" t="s">
        <v>12023</v>
      </c>
      <c r="H6866">
        <v>1819875775</v>
      </c>
      <c r="I6866" t="s">
        <v>131</v>
      </c>
      <c r="J6866" t="s">
        <v>11772</v>
      </c>
      <c r="K6866" t="s">
        <v>1402</v>
      </c>
      <c r="L6866" t="s">
        <v>12015</v>
      </c>
      <c r="M6866" t="s">
        <v>12024</v>
      </c>
      <c r="P6866" s="31" t="str">
        <f t="shared" si="324"/>
        <v>Dr.Mohsin Homoeo (Dr.Mohsin Chaudhury )</v>
      </c>
    </row>
    <row r="6867" spans="1:16" hidden="1">
      <c r="A6867" t="str">
        <f t="shared" si="322"/>
        <v>36-583</v>
      </c>
      <c r="B6867">
        <f t="shared" si="323"/>
        <v>36</v>
      </c>
      <c r="C6867">
        <v>583</v>
      </c>
      <c r="D6867" t="s">
        <v>17665</v>
      </c>
      <c r="E6867" t="s">
        <v>11988</v>
      </c>
      <c r="F6867">
        <v>11351</v>
      </c>
      <c r="G6867" t="s">
        <v>11989</v>
      </c>
      <c r="H6867">
        <v>1819509617</v>
      </c>
      <c r="I6867" t="s">
        <v>131</v>
      </c>
      <c r="J6867" t="s">
        <v>10924</v>
      </c>
      <c r="K6867" t="s">
        <v>1402</v>
      </c>
      <c r="L6867" t="s">
        <v>11977</v>
      </c>
      <c r="M6867" t="s">
        <v>11987</v>
      </c>
      <c r="P6867" s="31" t="str">
        <f t="shared" si="324"/>
        <v>Fabiha Homoeo (Dr.Norul Alam)</v>
      </c>
    </row>
    <row r="6868" spans="1:16" hidden="1">
      <c r="A6868" t="str">
        <f t="shared" si="322"/>
        <v>37-583</v>
      </c>
      <c r="B6868">
        <f t="shared" si="323"/>
        <v>37</v>
      </c>
      <c r="C6868">
        <v>583</v>
      </c>
      <c r="D6868" t="s">
        <v>17665</v>
      </c>
      <c r="E6868" t="s">
        <v>18660</v>
      </c>
      <c r="F6868">
        <v>11855</v>
      </c>
      <c r="G6868" t="s">
        <v>2871</v>
      </c>
      <c r="H6868">
        <v>1815092245</v>
      </c>
      <c r="I6868" t="s">
        <v>131</v>
      </c>
      <c r="J6868" t="s">
        <v>306</v>
      </c>
      <c r="K6868" t="s">
        <v>598</v>
      </c>
      <c r="L6868" t="s">
        <v>13175</v>
      </c>
      <c r="M6868" t="s">
        <v>13177</v>
      </c>
      <c r="P6868" s="31" t="str">
        <f t="shared" si="324"/>
        <v>Faruk Homoeo Hall (Dr.Md Ibrahim)</v>
      </c>
    </row>
    <row r="6869" spans="1:16" hidden="1">
      <c r="A6869" t="str">
        <f t="shared" si="322"/>
        <v>38-583</v>
      </c>
      <c r="B6869">
        <f t="shared" si="323"/>
        <v>38</v>
      </c>
      <c r="C6869">
        <v>583</v>
      </c>
      <c r="D6869" t="s">
        <v>17665</v>
      </c>
      <c r="E6869" t="s">
        <v>13449</v>
      </c>
      <c r="F6869">
        <v>11979</v>
      </c>
      <c r="G6869" t="s">
        <v>13450</v>
      </c>
      <c r="H6869">
        <v>1815403854</v>
      </c>
      <c r="I6869" t="s">
        <v>131</v>
      </c>
      <c r="J6869" t="s">
        <v>172</v>
      </c>
      <c r="K6869" t="s">
        <v>152</v>
      </c>
      <c r="L6869" t="s">
        <v>13445</v>
      </c>
      <c r="M6869" t="s">
        <v>13192</v>
      </c>
      <c r="P6869" s="31" t="str">
        <f t="shared" si="324"/>
        <v>Feni Homoeo (Dr.Oahidun Nobi Bhuiyan )</v>
      </c>
    </row>
    <row r="6870" spans="1:16" hidden="1">
      <c r="A6870" t="str">
        <f t="shared" si="322"/>
        <v>39-583</v>
      </c>
      <c r="B6870">
        <f t="shared" si="323"/>
        <v>39</v>
      </c>
      <c r="C6870">
        <v>583</v>
      </c>
      <c r="D6870" t="s">
        <v>17665</v>
      </c>
      <c r="E6870" t="s">
        <v>11979</v>
      </c>
      <c r="F6870">
        <v>11348</v>
      </c>
      <c r="G6870" t="s">
        <v>11980</v>
      </c>
      <c r="H6870">
        <v>1825215244</v>
      </c>
      <c r="I6870" t="s">
        <v>131</v>
      </c>
      <c r="J6870" t="s">
        <v>10924</v>
      </c>
      <c r="K6870" t="s">
        <v>1402</v>
      </c>
      <c r="L6870" t="s">
        <v>11977</v>
      </c>
      <c r="M6870" t="s">
        <v>11981</v>
      </c>
      <c r="P6870" s="31" t="str">
        <f t="shared" si="324"/>
        <v>Hasan Homoeo (Dr.M A Hasan)</v>
      </c>
    </row>
    <row r="6871" spans="1:16" hidden="1">
      <c r="A6871" t="str">
        <f t="shared" si="322"/>
        <v>40-583</v>
      </c>
      <c r="B6871">
        <f t="shared" si="323"/>
        <v>40</v>
      </c>
      <c r="C6871">
        <v>583</v>
      </c>
      <c r="D6871" t="s">
        <v>17665</v>
      </c>
      <c r="E6871" t="s">
        <v>13529</v>
      </c>
      <c r="F6871">
        <v>12009</v>
      </c>
      <c r="G6871" t="s">
        <v>13530</v>
      </c>
      <c r="H6871">
        <v>1830147277</v>
      </c>
      <c r="I6871" t="s">
        <v>13531</v>
      </c>
      <c r="J6871" t="s">
        <v>274</v>
      </c>
      <c r="K6871" t="s">
        <v>133</v>
      </c>
      <c r="L6871" t="s">
        <v>13532</v>
      </c>
      <c r="M6871" t="s">
        <v>13532</v>
      </c>
      <c r="P6871" s="31" t="str">
        <f t="shared" si="324"/>
        <v>Hekimi And Homoeo Chikisaloy (Hakim:Ma:Md.Aminul Islam)</v>
      </c>
    </row>
    <row r="6872" spans="1:16" hidden="1">
      <c r="A6872" t="str">
        <f t="shared" si="322"/>
        <v>41-583</v>
      </c>
      <c r="B6872">
        <f t="shared" si="323"/>
        <v>41</v>
      </c>
      <c r="C6872">
        <v>583</v>
      </c>
      <c r="D6872" t="s">
        <v>17665</v>
      </c>
      <c r="E6872" t="s">
        <v>11975</v>
      </c>
      <c r="F6872">
        <v>11347</v>
      </c>
      <c r="G6872" t="s">
        <v>11976</v>
      </c>
      <c r="H6872">
        <v>1819505793</v>
      </c>
      <c r="I6872" t="s">
        <v>131</v>
      </c>
      <c r="J6872" t="s">
        <v>10924</v>
      </c>
      <c r="K6872" t="s">
        <v>1402</v>
      </c>
      <c r="L6872" t="s">
        <v>11977</v>
      </c>
      <c r="M6872" t="s">
        <v>11978</v>
      </c>
      <c r="P6872" s="31" t="str">
        <f t="shared" si="324"/>
        <v>Henimen Homoeo (Dr.Shib Prosonno)</v>
      </c>
    </row>
    <row r="6873" spans="1:16" hidden="1">
      <c r="A6873" t="str">
        <f t="shared" si="322"/>
        <v>42-583</v>
      </c>
      <c r="B6873">
        <f t="shared" si="323"/>
        <v>42</v>
      </c>
      <c r="C6873">
        <v>583</v>
      </c>
      <c r="D6873" t="s">
        <v>17665</v>
      </c>
      <c r="E6873" t="s">
        <v>13174</v>
      </c>
      <c r="F6873">
        <v>11854</v>
      </c>
      <c r="G6873" t="s">
        <v>536</v>
      </c>
      <c r="H6873">
        <v>1818495907</v>
      </c>
      <c r="I6873" t="s">
        <v>131</v>
      </c>
      <c r="J6873" t="s">
        <v>274</v>
      </c>
      <c r="K6873" t="s">
        <v>152</v>
      </c>
      <c r="L6873" t="s">
        <v>13175</v>
      </c>
      <c r="M6873" t="s">
        <v>13176</v>
      </c>
      <c r="P6873" s="31" t="str">
        <f t="shared" si="324"/>
        <v>Homoeo Care (Dr.Joynal Abedin)</v>
      </c>
    </row>
    <row r="6874" spans="1:16" hidden="1">
      <c r="A6874" t="str">
        <f t="shared" si="322"/>
        <v>43-583</v>
      </c>
      <c r="B6874">
        <f t="shared" si="323"/>
        <v>43</v>
      </c>
      <c r="C6874">
        <v>583</v>
      </c>
      <c r="D6874" t="s">
        <v>17665</v>
      </c>
      <c r="E6874" t="s">
        <v>11934</v>
      </c>
      <c r="F6874">
        <v>11334</v>
      </c>
      <c r="G6874" t="s">
        <v>8276</v>
      </c>
      <c r="H6874">
        <v>1821222861</v>
      </c>
      <c r="I6874" t="s">
        <v>131</v>
      </c>
      <c r="J6874" t="s">
        <v>274</v>
      </c>
      <c r="K6874" t="s">
        <v>1402</v>
      </c>
      <c r="L6874" t="s">
        <v>19198</v>
      </c>
      <c r="M6874" t="s">
        <v>19205</v>
      </c>
      <c r="P6874" s="31" t="str">
        <f t="shared" si="324"/>
        <v>Homoeo Care  (Dr.Daodul Islam)</v>
      </c>
    </row>
    <row r="6875" spans="1:16" hidden="1">
      <c r="A6875" t="str">
        <f t="shared" si="322"/>
        <v>44-583</v>
      </c>
      <c r="B6875">
        <f t="shared" si="323"/>
        <v>44</v>
      </c>
      <c r="C6875">
        <v>583</v>
      </c>
      <c r="D6875" t="s">
        <v>17665</v>
      </c>
      <c r="E6875" t="s">
        <v>13439</v>
      </c>
      <c r="F6875">
        <v>11974</v>
      </c>
      <c r="G6875" t="s">
        <v>5056</v>
      </c>
      <c r="H6875">
        <v>1727403146</v>
      </c>
      <c r="I6875" t="s">
        <v>131</v>
      </c>
      <c r="J6875" t="s">
        <v>397</v>
      </c>
      <c r="K6875" t="s">
        <v>152</v>
      </c>
      <c r="L6875" t="s">
        <v>13147</v>
      </c>
      <c r="M6875" t="s">
        <v>13440</v>
      </c>
      <c r="P6875" s="31" t="str">
        <f t="shared" si="324"/>
        <v>Homoeo Chikitshaloy (Dr.Binoy Kori)</v>
      </c>
    </row>
    <row r="6876" spans="1:16" hidden="1">
      <c r="A6876" t="str">
        <f t="shared" si="322"/>
        <v>45-583</v>
      </c>
      <c r="B6876">
        <f t="shared" si="323"/>
        <v>45</v>
      </c>
      <c r="C6876">
        <v>583</v>
      </c>
      <c r="D6876" t="s">
        <v>17665</v>
      </c>
      <c r="E6876" t="s">
        <v>11945</v>
      </c>
      <c r="F6876">
        <v>11338</v>
      </c>
      <c r="G6876" t="s">
        <v>11941</v>
      </c>
      <c r="H6876">
        <v>1818644750</v>
      </c>
      <c r="I6876" t="s">
        <v>131</v>
      </c>
      <c r="J6876" t="s">
        <v>10912</v>
      </c>
      <c r="K6876" t="s">
        <v>11942</v>
      </c>
      <c r="L6876" t="s">
        <v>19198</v>
      </c>
      <c r="M6876" t="s">
        <v>19206</v>
      </c>
      <c r="P6876" s="31" t="str">
        <f t="shared" si="324"/>
        <v>Ibne Sina Homoeo Hall (Dr.Musa Miah )</v>
      </c>
    </row>
    <row r="6877" spans="1:16" hidden="1">
      <c r="A6877" t="str">
        <f t="shared" si="322"/>
        <v>46-583</v>
      </c>
      <c r="B6877">
        <f t="shared" si="323"/>
        <v>46</v>
      </c>
      <c r="C6877">
        <v>583</v>
      </c>
      <c r="D6877" t="s">
        <v>17665</v>
      </c>
      <c r="E6877" t="s">
        <v>11940</v>
      </c>
      <c r="F6877">
        <v>11336</v>
      </c>
      <c r="G6877" t="s">
        <v>11941</v>
      </c>
      <c r="H6877">
        <v>1917606141</v>
      </c>
      <c r="I6877" t="s">
        <v>131</v>
      </c>
      <c r="J6877" t="s">
        <v>274</v>
      </c>
      <c r="K6877" t="s">
        <v>11942</v>
      </c>
      <c r="L6877" t="s">
        <v>19198</v>
      </c>
      <c r="M6877" t="s">
        <v>19203</v>
      </c>
      <c r="P6877" s="31" t="str">
        <f t="shared" si="324"/>
        <v>Ibne Sina Homoeo Hall (Dr.Mostofa Hossain)</v>
      </c>
    </row>
    <row r="6878" spans="1:16" hidden="1">
      <c r="A6878" t="str">
        <f t="shared" si="322"/>
        <v>47-583</v>
      </c>
      <c r="B6878">
        <f t="shared" si="323"/>
        <v>47</v>
      </c>
      <c r="C6878">
        <v>583</v>
      </c>
      <c r="D6878" t="s">
        <v>17665</v>
      </c>
      <c r="E6878" t="s">
        <v>13188</v>
      </c>
      <c r="F6878">
        <v>11859</v>
      </c>
      <c r="G6878" t="s">
        <v>149</v>
      </c>
      <c r="H6878">
        <v>1818209463</v>
      </c>
      <c r="I6878" t="s">
        <v>131</v>
      </c>
      <c r="J6878" t="s">
        <v>397</v>
      </c>
      <c r="K6878" t="s">
        <v>598</v>
      </c>
      <c r="L6878" t="s">
        <v>13180</v>
      </c>
      <c r="M6878" t="s">
        <v>13189</v>
      </c>
      <c r="P6878" s="31" t="str">
        <f t="shared" si="324"/>
        <v>Islamia Homoeo Hall (Dr.Saleh Ahmed)</v>
      </c>
    </row>
    <row r="6879" spans="1:16" hidden="1">
      <c r="A6879" t="str">
        <f t="shared" si="322"/>
        <v>48-583</v>
      </c>
      <c r="B6879">
        <f t="shared" si="323"/>
        <v>48</v>
      </c>
      <c r="C6879">
        <v>583</v>
      </c>
      <c r="D6879" t="s">
        <v>17665</v>
      </c>
      <c r="E6879" t="s">
        <v>17878</v>
      </c>
      <c r="F6879">
        <v>15460</v>
      </c>
      <c r="G6879" t="s">
        <v>5430</v>
      </c>
      <c r="H6879">
        <v>1815929242</v>
      </c>
      <c r="I6879" t="s">
        <v>131</v>
      </c>
      <c r="J6879" t="s">
        <v>132</v>
      </c>
      <c r="K6879" t="s">
        <v>138</v>
      </c>
      <c r="L6879" t="s">
        <v>17879</v>
      </c>
      <c r="M6879" t="s">
        <v>19207</v>
      </c>
      <c r="P6879" s="31" t="str">
        <f t="shared" si="324"/>
        <v>Islamia Homoeo Hall  (Dr. M. Mahmudul Hasan)</v>
      </c>
    </row>
    <row r="6880" spans="1:16" hidden="1">
      <c r="A6880" t="str">
        <f t="shared" si="322"/>
        <v>49-583</v>
      </c>
      <c r="B6880">
        <f t="shared" si="323"/>
        <v>49</v>
      </c>
      <c r="C6880">
        <v>583</v>
      </c>
      <c r="D6880" t="s">
        <v>17665</v>
      </c>
      <c r="E6880" t="s">
        <v>13537</v>
      </c>
      <c r="F6880">
        <v>12012</v>
      </c>
      <c r="G6880" t="s">
        <v>7541</v>
      </c>
      <c r="H6880">
        <v>1731952417</v>
      </c>
      <c r="I6880" t="s">
        <v>13538</v>
      </c>
      <c r="J6880" t="s">
        <v>274</v>
      </c>
      <c r="K6880" t="s">
        <v>133</v>
      </c>
      <c r="L6880" t="s">
        <v>13532</v>
      </c>
      <c r="M6880" t="s">
        <v>13532</v>
      </c>
      <c r="P6880" s="31" t="str">
        <f t="shared" si="324"/>
        <v>Jalal Homoeo Hall (Dr.Abu Ahammod(Hasan))</v>
      </c>
    </row>
    <row r="6881" spans="1:16" hidden="1">
      <c r="A6881" t="str">
        <f t="shared" si="322"/>
        <v>50-583</v>
      </c>
      <c r="B6881">
        <f t="shared" si="323"/>
        <v>50</v>
      </c>
      <c r="C6881">
        <v>583</v>
      </c>
      <c r="D6881" t="s">
        <v>17665</v>
      </c>
      <c r="E6881" t="s">
        <v>13844</v>
      </c>
      <c r="F6881">
        <v>12149</v>
      </c>
      <c r="G6881" t="s">
        <v>13845</v>
      </c>
      <c r="H6881">
        <v>1815676862</v>
      </c>
      <c r="I6881" t="s">
        <v>11538</v>
      </c>
      <c r="J6881" t="s">
        <v>274</v>
      </c>
      <c r="K6881" t="s">
        <v>1402</v>
      </c>
      <c r="M6881" t="s">
        <v>13846</v>
      </c>
      <c r="P6881" s="31" t="str">
        <f t="shared" si="324"/>
        <v>Jogot Bondu Homoeo Hall (Dr.Narayan  Chokroboti)</v>
      </c>
    </row>
    <row r="6882" spans="1:16" hidden="1">
      <c r="A6882" t="str">
        <f t="shared" si="322"/>
        <v>51-583</v>
      </c>
      <c r="B6882">
        <f t="shared" si="323"/>
        <v>51</v>
      </c>
      <c r="C6882">
        <v>583</v>
      </c>
      <c r="D6882" t="s">
        <v>17665</v>
      </c>
      <c r="E6882" t="s">
        <v>13844</v>
      </c>
      <c r="F6882">
        <v>12196</v>
      </c>
      <c r="G6882" t="s">
        <v>13845</v>
      </c>
      <c r="H6882">
        <v>1815676862</v>
      </c>
      <c r="I6882" t="s">
        <v>11538</v>
      </c>
      <c r="J6882" t="s">
        <v>274</v>
      </c>
      <c r="K6882" t="s">
        <v>1402</v>
      </c>
      <c r="M6882" t="s">
        <v>13846</v>
      </c>
      <c r="P6882" s="31" t="str">
        <f t="shared" si="324"/>
        <v>Jogot Bondu Homoeo Hall (Dr.Narayan  Chokroboti)</v>
      </c>
    </row>
    <row r="6883" spans="1:16" hidden="1">
      <c r="A6883" t="str">
        <f t="shared" si="322"/>
        <v>52-583</v>
      </c>
      <c r="B6883">
        <f t="shared" si="323"/>
        <v>52</v>
      </c>
      <c r="C6883">
        <v>583</v>
      </c>
      <c r="D6883" t="s">
        <v>17665</v>
      </c>
      <c r="E6883" t="s">
        <v>13853</v>
      </c>
      <c r="F6883">
        <v>12153</v>
      </c>
      <c r="G6883" t="s">
        <v>13854</v>
      </c>
      <c r="H6883">
        <v>1819842936</v>
      </c>
      <c r="I6883" t="s">
        <v>11538</v>
      </c>
      <c r="J6883" t="s">
        <v>172</v>
      </c>
      <c r="K6883" t="s">
        <v>152</v>
      </c>
      <c r="M6883" t="s">
        <v>13841</v>
      </c>
      <c r="P6883" s="31" t="str">
        <f t="shared" si="324"/>
        <v>Jogunnat Homoeo Hall (Dr.Hrisi Kes Kor)</v>
      </c>
    </row>
    <row r="6884" spans="1:16" hidden="1">
      <c r="A6884" t="str">
        <f t="shared" si="322"/>
        <v>53-583</v>
      </c>
      <c r="B6884">
        <f t="shared" si="323"/>
        <v>53</v>
      </c>
      <c r="C6884">
        <v>583</v>
      </c>
      <c r="D6884" t="s">
        <v>17665</v>
      </c>
      <c r="E6884" t="s">
        <v>13853</v>
      </c>
      <c r="F6884">
        <v>12200</v>
      </c>
      <c r="G6884" t="s">
        <v>13854</v>
      </c>
      <c r="H6884">
        <v>1819842936</v>
      </c>
      <c r="I6884" t="s">
        <v>11538</v>
      </c>
      <c r="J6884" t="s">
        <v>172</v>
      </c>
      <c r="K6884" t="s">
        <v>152</v>
      </c>
      <c r="M6884" t="s">
        <v>13841</v>
      </c>
      <c r="P6884" s="31" t="str">
        <f t="shared" si="324"/>
        <v>Jogunnat Homoeo Hall (Dr.Hrisi Kes Kor)</v>
      </c>
    </row>
    <row r="6885" spans="1:16" hidden="1">
      <c r="A6885" t="str">
        <f t="shared" si="322"/>
        <v>54-583</v>
      </c>
      <c r="B6885">
        <f t="shared" si="323"/>
        <v>54</v>
      </c>
      <c r="C6885">
        <v>583</v>
      </c>
      <c r="D6885" t="s">
        <v>17665</v>
      </c>
      <c r="E6885" t="s">
        <v>12013</v>
      </c>
      <c r="F6885">
        <v>11360</v>
      </c>
      <c r="G6885" t="s">
        <v>12014</v>
      </c>
      <c r="H6885">
        <v>1717109315</v>
      </c>
      <c r="I6885" t="s">
        <v>131</v>
      </c>
      <c r="J6885" t="s">
        <v>11772</v>
      </c>
      <c r="K6885" t="s">
        <v>1402</v>
      </c>
      <c r="L6885" t="s">
        <v>12015</v>
      </c>
      <c r="M6885" t="s">
        <v>12016</v>
      </c>
      <c r="P6885" s="31" t="str">
        <f t="shared" si="324"/>
        <v>Jononi Homoeo (Dr.Shuklal Debnath)</v>
      </c>
    </row>
    <row r="6886" spans="1:16" hidden="1">
      <c r="A6886" t="str">
        <f t="shared" si="322"/>
        <v>55-583</v>
      </c>
      <c r="B6886">
        <f t="shared" si="323"/>
        <v>55</v>
      </c>
      <c r="C6886">
        <v>583</v>
      </c>
      <c r="D6886" t="s">
        <v>17665</v>
      </c>
      <c r="E6886" t="s">
        <v>13533</v>
      </c>
      <c r="F6886">
        <v>12010</v>
      </c>
      <c r="G6886" t="s">
        <v>1765</v>
      </c>
      <c r="H6886">
        <v>1816153930</v>
      </c>
      <c r="I6886" t="s">
        <v>19208</v>
      </c>
      <c r="J6886" t="s">
        <v>274</v>
      </c>
      <c r="K6886" t="s">
        <v>133</v>
      </c>
      <c r="L6886" t="s">
        <v>13532</v>
      </c>
      <c r="M6886" t="s">
        <v>13532</v>
      </c>
      <c r="P6886" s="31" t="str">
        <f t="shared" si="324"/>
        <v>Jononi Homoeo Hall (Dr.Mohon Lal Ray)</v>
      </c>
    </row>
    <row r="6887" spans="1:16" hidden="1">
      <c r="A6887" t="str">
        <f t="shared" si="322"/>
        <v>56-583</v>
      </c>
      <c r="B6887">
        <f t="shared" si="323"/>
        <v>56</v>
      </c>
      <c r="C6887">
        <v>583</v>
      </c>
      <c r="D6887" t="s">
        <v>17665</v>
      </c>
      <c r="E6887" t="s">
        <v>13849</v>
      </c>
      <c r="F6887">
        <v>12151</v>
      </c>
      <c r="G6887" t="s">
        <v>2068</v>
      </c>
      <c r="H6887">
        <v>1813172991</v>
      </c>
      <c r="I6887" t="s">
        <v>11538</v>
      </c>
      <c r="J6887" t="s">
        <v>306</v>
      </c>
      <c r="K6887" t="s">
        <v>152</v>
      </c>
      <c r="M6887" t="s">
        <v>13850</v>
      </c>
      <c r="P6887" s="31" t="str">
        <f t="shared" si="324"/>
        <v>Jonoseba Homoeo Hall (Dr.Mayolana Ab.Momin)</v>
      </c>
    </row>
    <row r="6888" spans="1:16" hidden="1">
      <c r="A6888" t="str">
        <f t="shared" si="322"/>
        <v>57-583</v>
      </c>
      <c r="B6888">
        <f t="shared" si="323"/>
        <v>57</v>
      </c>
      <c r="C6888">
        <v>583</v>
      </c>
      <c r="D6888" t="s">
        <v>17665</v>
      </c>
      <c r="E6888" t="s">
        <v>13849</v>
      </c>
      <c r="F6888">
        <v>12198</v>
      </c>
      <c r="G6888" t="s">
        <v>2068</v>
      </c>
      <c r="H6888">
        <v>1813172991</v>
      </c>
      <c r="I6888" t="s">
        <v>11538</v>
      </c>
      <c r="J6888" t="s">
        <v>306</v>
      </c>
      <c r="K6888" t="s">
        <v>152</v>
      </c>
      <c r="M6888" t="s">
        <v>13850</v>
      </c>
      <c r="P6888" s="31" t="str">
        <f t="shared" si="324"/>
        <v>Jonoseba Homoeo Hall (Dr.Mayolana Ab.Momin)</v>
      </c>
    </row>
    <row r="6889" spans="1:16" hidden="1">
      <c r="A6889" t="str">
        <f t="shared" si="322"/>
        <v>58-583</v>
      </c>
      <c r="B6889">
        <f t="shared" si="323"/>
        <v>58</v>
      </c>
      <c r="C6889">
        <v>583</v>
      </c>
      <c r="D6889" t="s">
        <v>17665</v>
      </c>
      <c r="E6889" t="s">
        <v>11943</v>
      </c>
      <c r="F6889">
        <v>11337</v>
      </c>
      <c r="G6889" t="s">
        <v>2068</v>
      </c>
      <c r="H6889">
        <v>1816704930</v>
      </c>
      <c r="I6889" t="s">
        <v>11164</v>
      </c>
      <c r="J6889" t="s">
        <v>274</v>
      </c>
      <c r="K6889" t="s">
        <v>1402</v>
      </c>
      <c r="L6889" t="s">
        <v>19200</v>
      </c>
      <c r="M6889" t="s">
        <v>11944</v>
      </c>
      <c r="N6889" t="s">
        <v>13911</v>
      </c>
      <c r="P6889" s="31" t="str">
        <f t="shared" si="324"/>
        <v>Jonoseba Homoeo Hall (Dr.Robiul Haq )</v>
      </c>
    </row>
    <row r="6890" spans="1:16" hidden="1">
      <c r="A6890" t="str">
        <f t="shared" si="322"/>
        <v>59-583</v>
      </c>
      <c r="B6890">
        <f t="shared" si="323"/>
        <v>59</v>
      </c>
      <c r="C6890">
        <v>583</v>
      </c>
      <c r="D6890" t="s">
        <v>17665</v>
      </c>
      <c r="E6890" t="s">
        <v>13563</v>
      </c>
      <c r="F6890">
        <v>12023</v>
      </c>
      <c r="G6890" t="s">
        <v>6267</v>
      </c>
      <c r="H6890">
        <v>1715424631</v>
      </c>
      <c r="I6890" t="s">
        <v>131</v>
      </c>
      <c r="J6890" t="s">
        <v>397</v>
      </c>
      <c r="K6890" t="s">
        <v>133</v>
      </c>
      <c r="L6890" t="s">
        <v>13564</v>
      </c>
      <c r="M6890" t="s">
        <v>13564</v>
      </c>
      <c r="P6890" s="31" t="str">
        <f t="shared" si="324"/>
        <v>Jonota Homoeo Hall (Dr.Sayful Islam)</v>
      </c>
    </row>
    <row r="6891" spans="1:16" hidden="1">
      <c r="A6891" t="str">
        <f t="shared" si="322"/>
        <v>60-583</v>
      </c>
      <c r="B6891">
        <f t="shared" si="323"/>
        <v>60</v>
      </c>
      <c r="C6891">
        <v>583</v>
      </c>
      <c r="D6891" t="s">
        <v>17665</v>
      </c>
      <c r="E6891" t="s">
        <v>13574</v>
      </c>
      <c r="F6891">
        <v>12028</v>
      </c>
      <c r="G6891" t="s">
        <v>6267</v>
      </c>
      <c r="H6891">
        <v>1834335765</v>
      </c>
      <c r="I6891" t="s">
        <v>131</v>
      </c>
      <c r="J6891" t="s">
        <v>397</v>
      </c>
      <c r="K6891" t="s">
        <v>133</v>
      </c>
      <c r="L6891" t="s">
        <v>13575</v>
      </c>
      <c r="M6891" t="s">
        <v>13575</v>
      </c>
      <c r="P6891" s="31" t="str">
        <f t="shared" si="324"/>
        <v>Jonota Homoeo Hall (Dr.Ab.Kayum)</v>
      </c>
    </row>
    <row r="6892" spans="1:16" hidden="1">
      <c r="A6892" t="str">
        <f t="shared" si="322"/>
        <v>61-583</v>
      </c>
      <c r="B6892">
        <f t="shared" si="323"/>
        <v>61</v>
      </c>
      <c r="C6892">
        <v>583</v>
      </c>
      <c r="D6892" t="s">
        <v>17665</v>
      </c>
      <c r="E6892" t="s">
        <v>17880</v>
      </c>
      <c r="F6892">
        <v>15461</v>
      </c>
      <c r="G6892" t="s">
        <v>15342</v>
      </c>
      <c r="H6892">
        <v>1814844891</v>
      </c>
      <c r="I6892" t="s">
        <v>131</v>
      </c>
      <c r="J6892" t="s">
        <v>132</v>
      </c>
      <c r="K6892" t="s">
        <v>138</v>
      </c>
      <c r="L6892" t="s">
        <v>17881</v>
      </c>
      <c r="M6892" t="s">
        <v>17882</v>
      </c>
      <c r="P6892" s="31" t="str">
        <f t="shared" si="324"/>
        <v>Kent Homoeo Pharmacy  (Dr. Md. Abdur Rahman Ripon)</v>
      </c>
    </row>
    <row r="6893" spans="1:16" hidden="1">
      <c r="A6893" t="str">
        <f t="shared" si="322"/>
        <v>62-583</v>
      </c>
      <c r="B6893">
        <f t="shared" si="323"/>
        <v>62</v>
      </c>
      <c r="C6893">
        <v>583</v>
      </c>
      <c r="D6893" t="s">
        <v>17665</v>
      </c>
      <c r="E6893" t="s">
        <v>13579</v>
      </c>
      <c r="F6893">
        <v>12030</v>
      </c>
      <c r="G6893" t="s">
        <v>13580</v>
      </c>
      <c r="H6893">
        <v>1641670329</v>
      </c>
      <c r="I6893" t="s">
        <v>131</v>
      </c>
      <c r="J6893" t="s">
        <v>397</v>
      </c>
      <c r="K6893" t="s">
        <v>133</v>
      </c>
      <c r="L6893" t="s">
        <v>13578</v>
      </c>
      <c r="M6893" t="s">
        <v>13578</v>
      </c>
      <c r="P6893" s="31" t="str">
        <f t="shared" si="324"/>
        <v>Kiron Homoeo Hall (Dr.Sopon Nath)</v>
      </c>
    </row>
    <row r="6894" spans="1:16" hidden="1">
      <c r="A6894" t="str">
        <f t="shared" si="322"/>
        <v>63-583</v>
      </c>
      <c r="B6894">
        <f t="shared" si="323"/>
        <v>63</v>
      </c>
      <c r="C6894">
        <v>583</v>
      </c>
      <c r="D6894" t="s">
        <v>17665</v>
      </c>
      <c r="E6894" t="s">
        <v>13556</v>
      </c>
      <c r="F6894">
        <v>12020</v>
      </c>
      <c r="G6894" t="s">
        <v>9135</v>
      </c>
      <c r="H6894">
        <v>1819857151</v>
      </c>
      <c r="I6894" t="s">
        <v>131</v>
      </c>
      <c r="J6894" t="s">
        <v>230</v>
      </c>
      <c r="K6894" t="s">
        <v>133</v>
      </c>
      <c r="L6894" t="s">
        <v>13557</v>
      </c>
      <c r="M6894" t="s">
        <v>13557</v>
      </c>
      <c r="P6894" s="31" t="str">
        <f t="shared" si="324"/>
        <v>Koruna Homoeo Hall (Dr.Dllip Dash)</v>
      </c>
    </row>
    <row r="6895" spans="1:16" hidden="1">
      <c r="A6895" t="str">
        <f t="shared" si="322"/>
        <v>64-583</v>
      </c>
      <c r="B6895">
        <f t="shared" si="323"/>
        <v>64</v>
      </c>
      <c r="C6895">
        <v>583</v>
      </c>
      <c r="D6895" t="s">
        <v>17665</v>
      </c>
      <c r="E6895" t="s">
        <v>13152</v>
      </c>
      <c r="F6895">
        <v>11846</v>
      </c>
      <c r="G6895" t="s">
        <v>13153</v>
      </c>
      <c r="H6895">
        <v>1812670449</v>
      </c>
      <c r="I6895" t="s">
        <v>131</v>
      </c>
      <c r="J6895" t="s">
        <v>230</v>
      </c>
      <c r="K6895" t="s">
        <v>598</v>
      </c>
      <c r="L6895" t="s">
        <v>13147</v>
      </c>
      <c r="M6895" t="s">
        <v>13154</v>
      </c>
      <c r="P6895" s="31" t="str">
        <f t="shared" si="324"/>
        <v>Madini Homoeo (Dr.Maolana Abdul Motin)</v>
      </c>
    </row>
    <row r="6896" spans="1:16" hidden="1">
      <c r="A6896" t="str">
        <f t="shared" si="322"/>
        <v>65-583</v>
      </c>
      <c r="B6896">
        <f t="shared" si="323"/>
        <v>65</v>
      </c>
      <c r="C6896">
        <v>583</v>
      </c>
      <c r="D6896" t="s">
        <v>17665</v>
      </c>
      <c r="E6896" t="s">
        <v>11948</v>
      </c>
      <c r="F6896">
        <v>11339</v>
      </c>
      <c r="G6896" t="s">
        <v>11949</v>
      </c>
      <c r="H6896">
        <v>1819837928</v>
      </c>
      <c r="I6896" t="s">
        <v>11950</v>
      </c>
      <c r="J6896" t="s">
        <v>10912</v>
      </c>
      <c r="K6896" t="s">
        <v>1402</v>
      </c>
      <c r="L6896" t="s">
        <v>19198</v>
      </c>
      <c r="M6896" t="s">
        <v>19209</v>
      </c>
      <c r="P6896" s="31" t="str">
        <f t="shared" si="324"/>
        <v>Mahbub Homoei (Dr.Sazed Ullah )</v>
      </c>
    </row>
    <row r="6897" spans="1:16" hidden="1">
      <c r="A6897" t="str">
        <f t="shared" si="322"/>
        <v>66-583</v>
      </c>
      <c r="B6897">
        <f t="shared" si="323"/>
        <v>66</v>
      </c>
      <c r="C6897">
        <v>583</v>
      </c>
      <c r="D6897" t="s">
        <v>17665</v>
      </c>
      <c r="E6897" t="s">
        <v>13558</v>
      </c>
      <c r="F6897">
        <v>12021</v>
      </c>
      <c r="G6897" t="s">
        <v>13559</v>
      </c>
      <c r="H6897">
        <v>1722098218</v>
      </c>
      <c r="I6897" t="s">
        <v>11538</v>
      </c>
      <c r="J6897" t="s">
        <v>230</v>
      </c>
      <c r="K6897" t="s">
        <v>133</v>
      </c>
      <c r="L6897" t="s">
        <v>13557</v>
      </c>
      <c r="M6897" t="s">
        <v>13557</v>
      </c>
      <c r="P6897" s="31" t="str">
        <f t="shared" si="324"/>
        <v>Manik Condo Homoeo Hall (Dr.Manik Condro Sil)</v>
      </c>
    </row>
    <row r="6898" spans="1:16" hidden="1">
      <c r="A6898" t="str">
        <f t="shared" si="322"/>
        <v>67-583</v>
      </c>
      <c r="B6898">
        <f t="shared" si="323"/>
        <v>67</v>
      </c>
      <c r="C6898">
        <v>583</v>
      </c>
      <c r="D6898" t="s">
        <v>17665</v>
      </c>
      <c r="E6898" t="s">
        <v>13190</v>
      </c>
      <c r="F6898">
        <v>11860</v>
      </c>
      <c r="G6898" t="s">
        <v>13191</v>
      </c>
      <c r="H6898">
        <v>1830308266</v>
      </c>
      <c r="I6898" t="s">
        <v>131</v>
      </c>
      <c r="J6898" t="s">
        <v>230</v>
      </c>
      <c r="K6898" t="s">
        <v>598</v>
      </c>
      <c r="L6898" t="s">
        <v>13180</v>
      </c>
      <c r="M6898" t="s">
        <v>13192</v>
      </c>
      <c r="P6898" s="31" t="str">
        <f t="shared" si="324"/>
        <v>Matri Seba Homoeo (Dr.Tofora Aktar)</v>
      </c>
    </row>
    <row r="6899" spans="1:16" hidden="1">
      <c r="A6899" t="str">
        <f t="shared" si="322"/>
        <v>68-583</v>
      </c>
      <c r="B6899">
        <f t="shared" si="323"/>
        <v>68</v>
      </c>
      <c r="C6899">
        <v>583</v>
      </c>
      <c r="D6899" t="s">
        <v>17665</v>
      </c>
      <c r="E6899" t="s">
        <v>13541</v>
      </c>
      <c r="F6899">
        <v>12014</v>
      </c>
      <c r="G6899" t="s">
        <v>4415</v>
      </c>
      <c r="H6899">
        <v>1813782678</v>
      </c>
      <c r="I6899" t="s">
        <v>13542</v>
      </c>
      <c r="J6899" t="s">
        <v>274</v>
      </c>
      <c r="K6899" t="s">
        <v>133</v>
      </c>
      <c r="L6899" t="s">
        <v>13543</v>
      </c>
      <c r="M6899" t="s">
        <v>13543</v>
      </c>
      <c r="N6899" t="s">
        <v>14977</v>
      </c>
      <c r="P6899" s="31" t="str">
        <f t="shared" si="324"/>
        <v>Maya Homoeo Hall (Dr.Mihir Chondo Sarma)</v>
      </c>
    </row>
    <row r="6900" spans="1:16" hidden="1">
      <c r="A6900" t="str">
        <f t="shared" si="322"/>
        <v>69-583</v>
      </c>
      <c r="B6900">
        <f t="shared" si="323"/>
        <v>69</v>
      </c>
      <c r="C6900">
        <v>583</v>
      </c>
      <c r="D6900" t="s">
        <v>17665</v>
      </c>
      <c r="E6900" t="s">
        <v>13443</v>
      </c>
      <c r="F6900">
        <v>11976</v>
      </c>
      <c r="G6900" t="s">
        <v>13444</v>
      </c>
      <c r="H6900">
        <v>1817227937</v>
      </c>
      <c r="I6900" t="s">
        <v>131</v>
      </c>
      <c r="J6900" t="s">
        <v>172</v>
      </c>
      <c r="K6900" t="s">
        <v>152</v>
      </c>
      <c r="L6900" t="s">
        <v>13445</v>
      </c>
      <c r="M6900" t="s">
        <v>13136</v>
      </c>
      <c r="P6900" s="31" t="str">
        <f t="shared" si="324"/>
        <v>Modern Homoeo (Dr.Nirmol Chandra)</v>
      </c>
    </row>
    <row r="6901" spans="1:16" hidden="1">
      <c r="A6901" t="str">
        <f t="shared" si="322"/>
        <v>70-583</v>
      </c>
      <c r="B6901">
        <f t="shared" si="323"/>
        <v>70</v>
      </c>
      <c r="C6901">
        <v>583</v>
      </c>
      <c r="D6901" t="s">
        <v>17665</v>
      </c>
      <c r="E6901" t="s">
        <v>13158</v>
      </c>
      <c r="F6901">
        <v>11848</v>
      </c>
      <c r="G6901" t="s">
        <v>13159</v>
      </c>
      <c r="H6901">
        <v>1840831810</v>
      </c>
      <c r="I6901" t="s">
        <v>11894</v>
      </c>
      <c r="J6901" t="s">
        <v>306</v>
      </c>
      <c r="K6901" t="s">
        <v>11942</v>
      </c>
      <c r="L6901" t="s">
        <v>13147</v>
      </c>
      <c r="M6901" t="s">
        <v>13148</v>
      </c>
      <c r="P6901" s="31" t="str">
        <f t="shared" si="324"/>
        <v>Mohammadia Homoeo (Dr.Mominul Haque )</v>
      </c>
    </row>
    <row r="6902" spans="1:16" hidden="1">
      <c r="A6902" t="str">
        <f t="shared" si="322"/>
        <v>71-583</v>
      </c>
      <c r="B6902">
        <f t="shared" si="323"/>
        <v>71</v>
      </c>
      <c r="C6902">
        <v>583</v>
      </c>
      <c r="D6902" t="s">
        <v>17665</v>
      </c>
      <c r="E6902" t="s">
        <v>13576</v>
      </c>
      <c r="F6902">
        <v>12029</v>
      </c>
      <c r="G6902" t="s">
        <v>13577</v>
      </c>
      <c r="H6902">
        <v>1915810262</v>
      </c>
      <c r="I6902" t="s">
        <v>131</v>
      </c>
      <c r="J6902" t="s">
        <v>397</v>
      </c>
      <c r="K6902" t="s">
        <v>133</v>
      </c>
      <c r="L6902" t="s">
        <v>13578</v>
      </c>
      <c r="M6902" t="s">
        <v>13578</v>
      </c>
      <c r="P6902" s="31" t="str">
        <f t="shared" si="324"/>
        <v>Mohona Medisen Sentar (Dr.Rofiqul Islam)</v>
      </c>
    </row>
    <row r="6903" spans="1:16" hidden="1">
      <c r="A6903" t="str">
        <f t="shared" si="322"/>
        <v>72-583</v>
      </c>
      <c r="B6903">
        <f t="shared" si="323"/>
        <v>72</v>
      </c>
      <c r="C6903">
        <v>583</v>
      </c>
      <c r="D6903" t="s">
        <v>17665</v>
      </c>
      <c r="E6903" t="s">
        <v>13441</v>
      </c>
      <c r="F6903">
        <v>11975</v>
      </c>
      <c r="G6903" t="s">
        <v>13442</v>
      </c>
      <c r="H6903">
        <v>1711245459</v>
      </c>
      <c r="I6903" t="s">
        <v>131</v>
      </c>
      <c r="J6903" t="s">
        <v>397</v>
      </c>
      <c r="K6903" t="s">
        <v>1402</v>
      </c>
      <c r="L6903" t="s">
        <v>13147</v>
      </c>
      <c r="M6903" t="s">
        <v>13440</v>
      </c>
      <c r="P6903" s="31" t="str">
        <f t="shared" si="324"/>
        <v>Momota Homoeo (Dr.Nitai Chandra)</v>
      </c>
    </row>
    <row r="6904" spans="1:16" hidden="1">
      <c r="A6904" t="str">
        <f t="shared" si="322"/>
        <v>73-583</v>
      </c>
      <c r="B6904">
        <f t="shared" si="323"/>
        <v>73</v>
      </c>
      <c r="C6904">
        <v>583</v>
      </c>
      <c r="D6904" t="s">
        <v>17665</v>
      </c>
      <c r="E6904" t="s">
        <v>13552</v>
      </c>
      <c r="F6904">
        <v>12018</v>
      </c>
      <c r="G6904" t="s">
        <v>8803</v>
      </c>
      <c r="H6904">
        <v>1817227937</v>
      </c>
      <c r="I6904" t="s">
        <v>131</v>
      </c>
      <c r="J6904" t="s">
        <v>306</v>
      </c>
      <c r="K6904" t="s">
        <v>133</v>
      </c>
      <c r="L6904" t="s">
        <v>13553</v>
      </c>
      <c r="M6904" t="s">
        <v>13553</v>
      </c>
      <c r="P6904" s="31" t="str">
        <f t="shared" si="324"/>
        <v>Mordan Homoeo Hall (Dr.Nirmul Candro Sutrokor)</v>
      </c>
    </row>
    <row r="6905" spans="1:16" hidden="1">
      <c r="A6905" t="str">
        <f t="shared" si="322"/>
        <v>74-583</v>
      </c>
      <c r="B6905">
        <f t="shared" si="323"/>
        <v>74</v>
      </c>
      <c r="C6905">
        <v>583</v>
      </c>
      <c r="D6905" t="s">
        <v>17665</v>
      </c>
      <c r="E6905" t="s">
        <v>13549</v>
      </c>
      <c r="F6905">
        <v>12017</v>
      </c>
      <c r="G6905" t="s">
        <v>13550</v>
      </c>
      <c r="H6905">
        <v>1816112981</v>
      </c>
      <c r="I6905" t="s">
        <v>131</v>
      </c>
      <c r="J6905" t="s">
        <v>274</v>
      </c>
      <c r="K6905" t="s">
        <v>133</v>
      </c>
      <c r="L6905" t="s">
        <v>13551</v>
      </c>
      <c r="M6905" t="s">
        <v>13551</v>
      </c>
      <c r="P6905" s="31" t="str">
        <f t="shared" si="324"/>
        <v>Motogonjo Bazar Sonagaji (Narayon Asarjo)</v>
      </c>
    </row>
    <row r="6906" spans="1:16" hidden="1">
      <c r="A6906" t="str">
        <f t="shared" si="322"/>
        <v>75-583</v>
      </c>
      <c r="B6906">
        <f t="shared" si="323"/>
        <v>75</v>
      </c>
      <c r="C6906">
        <v>583</v>
      </c>
      <c r="D6906" t="s">
        <v>17665</v>
      </c>
      <c r="E6906" t="s">
        <v>11284</v>
      </c>
      <c r="F6906">
        <v>12202</v>
      </c>
      <c r="G6906" t="s">
        <v>13910</v>
      </c>
      <c r="H6906">
        <v>1846464242</v>
      </c>
      <c r="I6906">
        <v>0</v>
      </c>
      <c r="J6906">
        <v>0</v>
      </c>
      <c r="K6906" t="s">
        <v>138</v>
      </c>
      <c r="L6906" t="s">
        <v>13911</v>
      </c>
      <c r="M6906" t="s">
        <v>13911</v>
      </c>
      <c r="P6906" s="31" t="str">
        <f t="shared" si="324"/>
        <v>Mpo-Alamgir Hossain-Feni (Self Stock)</v>
      </c>
    </row>
    <row r="6907" spans="1:16" hidden="1">
      <c r="A6907" t="str">
        <f t="shared" si="322"/>
        <v>76-583</v>
      </c>
      <c r="B6907">
        <f t="shared" si="323"/>
        <v>76</v>
      </c>
      <c r="C6907">
        <v>583</v>
      </c>
      <c r="D6907" t="s">
        <v>17665</v>
      </c>
      <c r="E6907" t="s">
        <v>12019</v>
      </c>
      <c r="F6907">
        <v>11362</v>
      </c>
      <c r="G6907" t="s">
        <v>12020</v>
      </c>
      <c r="H6907">
        <v>1816121121</v>
      </c>
      <c r="I6907" t="s">
        <v>131</v>
      </c>
      <c r="J6907" t="s">
        <v>11772</v>
      </c>
      <c r="K6907" t="s">
        <v>1402</v>
      </c>
      <c r="L6907" t="s">
        <v>12015</v>
      </c>
      <c r="M6907" t="s">
        <v>12021</v>
      </c>
      <c r="P6907" s="31" t="str">
        <f t="shared" si="324"/>
        <v>Mridol Homoeo (Dr.Prodif Chandra)</v>
      </c>
    </row>
    <row r="6908" spans="1:16" hidden="1">
      <c r="A6908" t="str">
        <f t="shared" si="322"/>
        <v>77-583</v>
      </c>
      <c r="B6908">
        <f t="shared" si="323"/>
        <v>77</v>
      </c>
      <c r="C6908">
        <v>583</v>
      </c>
      <c r="D6908" t="s">
        <v>17665</v>
      </c>
      <c r="E6908" t="s">
        <v>13584</v>
      </c>
      <c r="F6908">
        <v>12032</v>
      </c>
      <c r="G6908" t="s">
        <v>13585</v>
      </c>
      <c r="H6908">
        <v>1712068195</v>
      </c>
      <c r="I6908" t="s">
        <v>131</v>
      </c>
      <c r="J6908" t="s">
        <v>397</v>
      </c>
      <c r="K6908" t="s">
        <v>133</v>
      </c>
      <c r="L6908" t="s">
        <v>7974</v>
      </c>
      <c r="M6908" t="s">
        <v>7974</v>
      </c>
      <c r="P6908" s="31" t="str">
        <f t="shared" si="324"/>
        <v>Mujumdar Homoeo Hall (Dr.Mahabub Alahi Mujumdar)</v>
      </c>
    </row>
    <row r="6909" spans="1:16" hidden="1">
      <c r="A6909" t="str">
        <f t="shared" si="322"/>
        <v>78-583</v>
      </c>
      <c r="B6909">
        <f t="shared" si="323"/>
        <v>78</v>
      </c>
      <c r="C6909">
        <v>583</v>
      </c>
      <c r="D6909" t="s">
        <v>17665</v>
      </c>
      <c r="E6909" t="s">
        <v>17883</v>
      </c>
      <c r="F6909">
        <v>15462</v>
      </c>
      <c r="G6909" t="s">
        <v>17884</v>
      </c>
      <c r="H6909">
        <v>1823280236</v>
      </c>
      <c r="I6909" t="s">
        <v>131</v>
      </c>
      <c r="J6909" t="s">
        <v>132</v>
      </c>
      <c r="K6909" t="s">
        <v>138</v>
      </c>
      <c r="L6909" t="s">
        <v>17881</v>
      </c>
      <c r="M6909" t="s">
        <v>1099</v>
      </c>
      <c r="P6909" s="31" t="str">
        <f t="shared" si="324"/>
        <v>N. K. Homoeo Hall (Dr. Ashutash Nath)</v>
      </c>
    </row>
    <row r="6910" spans="1:16" hidden="1">
      <c r="A6910" t="str">
        <f t="shared" si="322"/>
        <v>79-583</v>
      </c>
      <c r="B6910">
        <f t="shared" si="323"/>
        <v>79</v>
      </c>
      <c r="C6910">
        <v>583</v>
      </c>
      <c r="D6910" t="s">
        <v>17665</v>
      </c>
      <c r="E6910" t="s">
        <v>11995</v>
      </c>
      <c r="F6910">
        <v>11354</v>
      </c>
      <c r="G6910" t="s">
        <v>11855</v>
      </c>
      <c r="H6910">
        <v>1814464413</v>
      </c>
      <c r="I6910" t="s">
        <v>131</v>
      </c>
      <c r="J6910" t="s">
        <v>10924</v>
      </c>
      <c r="K6910" t="s">
        <v>1402</v>
      </c>
      <c r="L6910" t="s">
        <v>11977</v>
      </c>
      <c r="M6910" t="s">
        <v>11996</v>
      </c>
      <c r="N6910" t="s">
        <v>14977</v>
      </c>
      <c r="P6910" s="31" t="str">
        <f t="shared" si="324"/>
        <v>National Homoeo (Dr.Jasim Uddin )</v>
      </c>
    </row>
    <row r="6911" spans="1:16" hidden="1">
      <c r="A6911" t="str">
        <f t="shared" si="322"/>
        <v>80-583</v>
      </c>
      <c r="B6911">
        <f t="shared" si="323"/>
        <v>80</v>
      </c>
      <c r="C6911">
        <v>583</v>
      </c>
      <c r="D6911" t="s">
        <v>17665</v>
      </c>
      <c r="E6911" t="s">
        <v>12017</v>
      </c>
      <c r="F6911">
        <v>11361</v>
      </c>
      <c r="G6911" t="s">
        <v>11855</v>
      </c>
      <c r="H6911">
        <v>1824813824</v>
      </c>
      <c r="I6911" t="s">
        <v>131</v>
      </c>
      <c r="J6911" t="s">
        <v>11772</v>
      </c>
      <c r="K6911" t="s">
        <v>1402</v>
      </c>
      <c r="L6911" t="s">
        <v>12015</v>
      </c>
      <c r="M6911" t="s">
        <v>12018</v>
      </c>
      <c r="P6911" s="31" t="str">
        <f t="shared" si="324"/>
        <v>National Homoeo (Dr.Mossarraf Hossen)</v>
      </c>
    </row>
    <row r="6912" spans="1:16" hidden="1">
      <c r="A6912" t="str">
        <f t="shared" si="322"/>
        <v>81-583</v>
      </c>
      <c r="B6912">
        <f t="shared" si="323"/>
        <v>81</v>
      </c>
      <c r="C6912">
        <v>583</v>
      </c>
      <c r="D6912" t="s">
        <v>17665</v>
      </c>
      <c r="E6912" t="s">
        <v>13560</v>
      </c>
      <c r="F6912">
        <v>12022</v>
      </c>
      <c r="G6912" t="s">
        <v>13561</v>
      </c>
      <c r="H6912">
        <v>1813261478</v>
      </c>
      <c r="I6912" t="s">
        <v>19210</v>
      </c>
      <c r="J6912" t="s">
        <v>230</v>
      </c>
      <c r="K6912" t="s">
        <v>133</v>
      </c>
      <c r="L6912" t="s">
        <v>13562</v>
      </c>
      <c r="M6912" t="s">
        <v>13562</v>
      </c>
      <c r="P6912" s="31" t="str">
        <f t="shared" si="324"/>
        <v>Naym Homoeo Hall (Dr.Saha Cotoub Sohag)</v>
      </c>
    </row>
    <row r="6913" spans="1:16" hidden="1">
      <c r="A6913" t="str">
        <f t="shared" si="322"/>
        <v>82-583</v>
      </c>
      <c r="B6913">
        <f t="shared" si="323"/>
        <v>82</v>
      </c>
      <c r="C6913">
        <v>583</v>
      </c>
      <c r="D6913" t="s">
        <v>17665</v>
      </c>
      <c r="E6913" t="s">
        <v>13539</v>
      </c>
      <c r="F6913">
        <v>12013</v>
      </c>
      <c r="G6913" t="s">
        <v>13540</v>
      </c>
      <c r="H6913">
        <v>1813378283</v>
      </c>
      <c r="I6913" t="s">
        <v>19211</v>
      </c>
      <c r="J6913" t="s">
        <v>274</v>
      </c>
      <c r="K6913" t="s">
        <v>133</v>
      </c>
      <c r="L6913" t="s">
        <v>13532</v>
      </c>
      <c r="M6913" t="s">
        <v>13532</v>
      </c>
      <c r="P6913" s="31" t="str">
        <f t="shared" si="324"/>
        <v>Netinonal Dantal Cear And Homoeo Hall (Dr.Gaji Md.Ibrahim)</v>
      </c>
    </row>
    <row r="6914" spans="1:16" hidden="1">
      <c r="A6914" t="str">
        <f t="shared" ref="A6914:A6977" si="325">B6914&amp;"-"&amp;C6914</f>
        <v>83-583</v>
      </c>
      <c r="B6914">
        <f t="shared" ref="B6914:B6977" si="326">IF(C6914=C6913,B6913+1,1)</f>
        <v>83</v>
      </c>
      <c r="C6914">
        <v>583</v>
      </c>
      <c r="D6914" t="s">
        <v>17665</v>
      </c>
      <c r="E6914" t="s">
        <v>13166</v>
      </c>
      <c r="F6914">
        <v>11851</v>
      </c>
      <c r="G6914" t="s">
        <v>13167</v>
      </c>
      <c r="H6914">
        <v>1619595524</v>
      </c>
      <c r="I6914" t="s">
        <v>1077</v>
      </c>
      <c r="J6914" t="s">
        <v>172</v>
      </c>
      <c r="K6914" t="s">
        <v>152</v>
      </c>
      <c r="L6914" t="s">
        <v>13161</v>
      </c>
      <c r="M6914" t="s">
        <v>13168</v>
      </c>
      <c r="N6914" t="s">
        <v>9637</v>
      </c>
      <c r="P6914" s="31" t="str">
        <f t="shared" ref="P6914:P6977" si="327">PROPER(G6914&amp;" ("&amp;E6914&amp;")")</f>
        <v>Netural Drug House (Hakim Omar Faruk)</v>
      </c>
    </row>
    <row r="6915" spans="1:16" hidden="1">
      <c r="A6915" t="str">
        <f t="shared" si="325"/>
        <v>84-583</v>
      </c>
      <c r="B6915">
        <f t="shared" si="326"/>
        <v>84</v>
      </c>
      <c r="C6915">
        <v>583</v>
      </c>
      <c r="D6915" t="s">
        <v>17665</v>
      </c>
      <c r="E6915" t="s">
        <v>13544</v>
      </c>
      <c r="F6915">
        <v>12015</v>
      </c>
      <c r="G6915" t="s">
        <v>13545</v>
      </c>
      <c r="H6915">
        <v>1817355638</v>
      </c>
      <c r="I6915" t="s">
        <v>131</v>
      </c>
      <c r="J6915" t="s">
        <v>274</v>
      </c>
      <c r="K6915" t="s">
        <v>133</v>
      </c>
      <c r="L6915" t="s">
        <v>13546</v>
      </c>
      <c r="M6915" t="s">
        <v>13546</v>
      </c>
      <c r="P6915" s="31" t="str">
        <f t="shared" si="327"/>
        <v>Nihar Homoeo Hall (Dr.Bikash Condro Sil)</v>
      </c>
    </row>
    <row r="6916" spans="1:16" hidden="1">
      <c r="A6916" t="str">
        <f t="shared" si="325"/>
        <v>85-583</v>
      </c>
      <c r="B6916">
        <f t="shared" si="326"/>
        <v>85</v>
      </c>
      <c r="C6916">
        <v>583</v>
      </c>
      <c r="D6916" t="s">
        <v>17665</v>
      </c>
      <c r="E6916" t="s">
        <v>11982</v>
      </c>
      <c r="F6916">
        <v>11349</v>
      </c>
      <c r="G6916" t="s">
        <v>11983</v>
      </c>
      <c r="H6916">
        <v>1818973805</v>
      </c>
      <c r="I6916" t="s">
        <v>131</v>
      </c>
      <c r="J6916" t="s">
        <v>10924</v>
      </c>
      <c r="K6916" t="s">
        <v>1402</v>
      </c>
      <c r="L6916" t="s">
        <v>11977</v>
      </c>
      <c r="M6916" t="s">
        <v>11984</v>
      </c>
      <c r="P6916" s="31" t="str">
        <f t="shared" si="327"/>
        <v>Niloy Homoeo (Dr.Shomir Chandra)</v>
      </c>
    </row>
    <row r="6917" spans="1:16" hidden="1">
      <c r="A6917" t="str">
        <f t="shared" si="325"/>
        <v>86-583</v>
      </c>
      <c r="B6917">
        <f t="shared" si="326"/>
        <v>86</v>
      </c>
      <c r="C6917">
        <v>583</v>
      </c>
      <c r="D6917" t="s">
        <v>17665</v>
      </c>
      <c r="E6917" t="s">
        <v>13146</v>
      </c>
      <c r="F6917">
        <v>11843</v>
      </c>
      <c r="G6917" t="s">
        <v>11832</v>
      </c>
      <c r="H6917">
        <v>1818545855</v>
      </c>
      <c r="I6917" t="s">
        <v>131</v>
      </c>
      <c r="J6917" t="s">
        <v>132</v>
      </c>
      <c r="K6917" t="s">
        <v>598</v>
      </c>
      <c r="L6917" t="s">
        <v>13147</v>
      </c>
      <c r="M6917" t="s">
        <v>13148</v>
      </c>
      <c r="P6917" s="31" t="str">
        <f t="shared" si="327"/>
        <v>Niramoy Homoeo (Dr.Didarul Islam)</v>
      </c>
    </row>
    <row r="6918" spans="1:16" hidden="1">
      <c r="A6918" t="str">
        <f t="shared" si="325"/>
        <v>87-583</v>
      </c>
      <c r="B6918">
        <f t="shared" si="326"/>
        <v>87</v>
      </c>
      <c r="C6918">
        <v>583</v>
      </c>
      <c r="D6918" t="s">
        <v>17665</v>
      </c>
      <c r="E6918" t="s">
        <v>17885</v>
      </c>
      <c r="F6918">
        <v>15463</v>
      </c>
      <c r="G6918" t="s">
        <v>432</v>
      </c>
      <c r="H6918">
        <v>1842191930</v>
      </c>
      <c r="I6918" t="s">
        <v>131</v>
      </c>
      <c r="J6918" t="s">
        <v>132</v>
      </c>
      <c r="K6918" t="s">
        <v>138</v>
      </c>
      <c r="L6918" t="s">
        <v>17881</v>
      </c>
      <c r="M6918" t="s">
        <v>17882</v>
      </c>
      <c r="P6918" s="31" t="str">
        <f t="shared" si="327"/>
        <v>Nur Homoeo Hall (Dr. Md. Kawsar Hossain)</v>
      </c>
    </row>
    <row r="6919" spans="1:16" hidden="1">
      <c r="A6919" t="str">
        <f t="shared" si="325"/>
        <v>88-583</v>
      </c>
      <c r="B6919">
        <f t="shared" si="326"/>
        <v>88</v>
      </c>
      <c r="C6919">
        <v>583</v>
      </c>
      <c r="D6919" t="s">
        <v>17665</v>
      </c>
      <c r="E6919" t="s">
        <v>13155</v>
      </c>
      <c r="F6919">
        <v>11847</v>
      </c>
      <c r="G6919" t="s">
        <v>13156</v>
      </c>
      <c r="H6919">
        <v>1879541013</v>
      </c>
      <c r="I6919" t="s">
        <v>131</v>
      </c>
      <c r="J6919" t="s">
        <v>274</v>
      </c>
      <c r="K6919" t="s">
        <v>152</v>
      </c>
      <c r="L6919" t="s">
        <v>13147</v>
      </c>
      <c r="M6919" t="s">
        <v>13157</v>
      </c>
      <c r="N6919" t="s">
        <v>9637</v>
      </c>
      <c r="P6919" s="31" t="str">
        <f t="shared" si="327"/>
        <v>Omar Faruk Homoeo (Dr..Omar Faruk)</v>
      </c>
    </row>
    <row r="6920" spans="1:16" hidden="1">
      <c r="A6920" t="str">
        <f t="shared" si="325"/>
        <v>89-583</v>
      </c>
      <c r="B6920">
        <f t="shared" si="326"/>
        <v>89</v>
      </c>
      <c r="C6920">
        <v>583</v>
      </c>
      <c r="D6920" t="s">
        <v>17665</v>
      </c>
      <c r="E6920" t="s">
        <v>11990</v>
      </c>
      <c r="F6920">
        <v>11352</v>
      </c>
      <c r="G6920" t="s">
        <v>11991</v>
      </c>
      <c r="H6920">
        <v>1818941365</v>
      </c>
      <c r="I6920" t="s">
        <v>131</v>
      </c>
      <c r="J6920" t="s">
        <v>10924</v>
      </c>
      <c r="K6920" t="s">
        <v>1402</v>
      </c>
      <c r="L6920" t="s">
        <v>11977</v>
      </c>
      <c r="M6920" t="s">
        <v>11992</v>
      </c>
      <c r="P6920" s="31" t="str">
        <f t="shared" si="327"/>
        <v>Opurbo Homoeo (Dr.Nirmul Chandra)</v>
      </c>
    </row>
    <row r="6921" spans="1:16" hidden="1">
      <c r="A6921" t="str">
        <f t="shared" si="325"/>
        <v>90-583</v>
      </c>
      <c r="B6921">
        <f t="shared" si="326"/>
        <v>90</v>
      </c>
      <c r="C6921">
        <v>583</v>
      </c>
      <c r="D6921" t="s">
        <v>17665</v>
      </c>
      <c r="E6921" t="s">
        <v>13581</v>
      </c>
      <c r="F6921">
        <v>12031</v>
      </c>
      <c r="G6921" t="s">
        <v>13582</v>
      </c>
      <c r="H6921">
        <v>1710267195</v>
      </c>
      <c r="I6921" t="s">
        <v>131</v>
      </c>
      <c r="J6921" t="s">
        <v>397</v>
      </c>
      <c r="K6921" t="s">
        <v>133</v>
      </c>
      <c r="L6921" t="s">
        <v>13583</v>
      </c>
      <c r="M6921" t="s">
        <v>13583</v>
      </c>
      <c r="P6921" s="31" t="str">
        <f t="shared" si="327"/>
        <v>Pinu Medisen Sentar (Dr.Md.Sahidulla)</v>
      </c>
    </row>
    <row r="6922" spans="1:16" hidden="1">
      <c r="A6922" t="str">
        <f t="shared" si="325"/>
        <v>91-583</v>
      </c>
      <c r="B6922">
        <f t="shared" si="326"/>
        <v>91</v>
      </c>
      <c r="C6922">
        <v>583</v>
      </c>
      <c r="D6922" t="s">
        <v>17665</v>
      </c>
      <c r="E6922" t="s">
        <v>13855</v>
      </c>
      <c r="F6922">
        <v>12154</v>
      </c>
      <c r="G6922" t="s">
        <v>13856</v>
      </c>
      <c r="H6922">
        <v>1832992821</v>
      </c>
      <c r="I6922" t="s">
        <v>11538</v>
      </c>
      <c r="J6922" t="s">
        <v>230</v>
      </c>
      <c r="K6922" t="s">
        <v>152</v>
      </c>
      <c r="M6922" t="s">
        <v>13857</v>
      </c>
      <c r="P6922" s="31" t="str">
        <f t="shared" si="327"/>
        <v>Pofesar Homoeo Ricaras  (Dr.Brisnu Podo De)</v>
      </c>
    </row>
    <row r="6923" spans="1:16" hidden="1">
      <c r="A6923" t="str">
        <f t="shared" si="325"/>
        <v>92-583</v>
      </c>
      <c r="B6923">
        <f t="shared" si="326"/>
        <v>92</v>
      </c>
      <c r="C6923">
        <v>583</v>
      </c>
      <c r="D6923" t="s">
        <v>17665</v>
      </c>
      <c r="E6923" t="s">
        <v>13855</v>
      </c>
      <c r="F6923">
        <v>12201</v>
      </c>
      <c r="G6923" t="s">
        <v>13856</v>
      </c>
      <c r="H6923">
        <v>1832992821</v>
      </c>
      <c r="I6923" t="s">
        <v>11538</v>
      </c>
      <c r="J6923" t="s">
        <v>230</v>
      </c>
      <c r="K6923" t="s">
        <v>152</v>
      </c>
      <c r="M6923" t="s">
        <v>13857</v>
      </c>
      <c r="P6923" s="31" t="str">
        <f t="shared" si="327"/>
        <v>Pofesar Homoeo Ricaras  (Dr.Brisnu Podo De)</v>
      </c>
    </row>
    <row r="6924" spans="1:16" hidden="1">
      <c r="A6924" t="str">
        <f t="shared" si="325"/>
        <v>93-583</v>
      </c>
      <c r="B6924">
        <f t="shared" si="326"/>
        <v>93</v>
      </c>
      <c r="C6924">
        <v>583</v>
      </c>
      <c r="D6924" t="s">
        <v>17665</v>
      </c>
      <c r="E6924" t="s">
        <v>13437</v>
      </c>
      <c r="F6924">
        <v>11973</v>
      </c>
      <c r="G6924" t="s">
        <v>13438</v>
      </c>
      <c r="H6924">
        <v>1811325557</v>
      </c>
      <c r="I6924" t="s">
        <v>131</v>
      </c>
      <c r="J6924" t="s">
        <v>132</v>
      </c>
      <c r="K6924" t="s">
        <v>1315</v>
      </c>
      <c r="L6924" t="s">
        <v>13175</v>
      </c>
      <c r="M6924" t="s">
        <v>13175</v>
      </c>
      <c r="P6924" s="31" t="str">
        <f t="shared" si="327"/>
        <v>Probin Homoeo (Dr.Abdur Rauf)</v>
      </c>
    </row>
    <row r="6925" spans="1:16" hidden="1">
      <c r="A6925" t="str">
        <f t="shared" si="325"/>
        <v>94-583</v>
      </c>
      <c r="B6925">
        <f t="shared" si="326"/>
        <v>94</v>
      </c>
      <c r="C6925">
        <v>583</v>
      </c>
      <c r="D6925" t="s">
        <v>17665</v>
      </c>
      <c r="E6925" t="s">
        <v>17886</v>
      </c>
      <c r="F6925">
        <v>15464</v>
      </c>
      <c r="G6925" t="s">
        <v>8211</v>
      </c>
      <c r="H6925">
        <v>1783995325</v>
      </c>
      <c r="I6925" t="s">
        <v>131</v>
      </c>
      <c r="J6925" t="s">
        <v>132</v>
      </c>
      <c r="K6925" t="s">
        <v>138</v>
      </c>
      <c r="L6925" t="s">
        <v>17887</v>
      </c>
      <c r="M6925" t="s">
        <v>17888</v>
      </c>
      <c r="P6925" s="31" t="str">
        <f t="shared" si="327"/>
        <v>R K Homoeo Hall (Dr. Kingkar Acharjo)</v>
      </c>
    </row>
    <row r="6926" spans="1:16" hidden="1">
      <c r="A6926" t="str">
        <f t="shared" si="325"/>
        <v>95-583</v>
      </c>
      <c r="B6926">
        <f t="shared" si="326"/>
        <v>95</v>
      </c>
      <c r="C6926">
        <v>583</v>
      </c>
      <c r="D6926" t="s">
        <v>17665</v>
      </c>
      <c r="E6926" t="s">
        <v>13839</v>
      </c>
      <c r="F6926">
        <v>12147</v>
      </c>
      <c r="G6926" t="s">
        <v>13840</v>
      </c>
      <c r="H6926">
        <v>1635003613</v>
      </c>
      <c r="I6926" t="s">
        <v>11538</v>
      </c>
      <c r="J6926" t="s">
        <v>172</v>
      </c>
      <c r="K6926" t="s">
        <v>1402</v>
      </c>
      <c r="M6926" t="s">
        <v>13841</v>
      </c>
      <c r="P6926" s="31" t="str">
        <f t="shared" si="327"/>
        <v>Rada Bipin Bimala Homoeo Hall (Dr.Pomot Cokroboti)</v>
      </c>
    </row>
    <row r="6927" spans="1:16" hidden="1">
      <c r="A6927" t="str">
        <f t="shared" si="325"/>
        <v>96-583</v>
      </c>
      <c r="B6927">
        <f t="shared" si="326"/>
        <v>96</v>
      </c>
      <c r="C6927">
        <v>583</v>
      </c>
      <c r="D6927" t="s">
        <v>17665</v>
      </c>
      <c r="E6927" t="s">
        <v>13839</v>
      </c>
      <c r="F6927">
        <v>12194</v>
      </c>
      <c r="G6927" t="s">
        <v>13840</v>
      </c>
      <c r="H6927">
        <v>1635003613</v>
      </c>
      <c r="I6927" t="s">
        <v>11538</v>
      </c>
      <c r="J6927" t="s">
        <v>172</v>
      </c>
      <c r="K6927" t="s">
        <v>1402</v>
      </c>
      <c r="M6927" t="s">
        <v>13841</v>
      </c>
      <c r="P6927" s="31" t="str">
        <f t="shared" si="327"/>
        <v>Rada Bipin Bimala Homoeo Hall (Dr.Pomot Cokroboti)</v>
      </c>
    </row>
    <row r="6928" spans="1:16" hidden="1">
      <c r="A6928" t="str">
        <f t="shared" si="325"/>
        <v>97-583</v>
      </c>
      <c r="B6928">
        <f t="shared" si="326"/>
        <v>97</v>
      </c>
      <c r="C6928">
        <v>583</v>
      </c>
      <c r="D6928" t="s">
        <v>17665</v>
      </c>
      <c r="E6928" t="s">
        <v>13569</v>
      </c>
      <c r="F6928">
        <v>12026</v>
      </c>
      <c r="G6928" t="s">
        <v>13570</v>
      </c>
      <c r="H6928">
        <v>1820524313</v>
      </c>
      <c r="I6928" t="s">
        <v>131</v>
      </c>
      <c r="J6928" t="s">
        <v>397</v>
      </c>
      <c r="K6928" t="s">
        <v>133</v>
      </c>
      <c r="L6928" t="s">
        <v>13571</v>
      </c>
      <c r="M6928" t="s">
        <v>13571</v>
      </c>
      <c r="P6928" s="31" t="str">
        <f t="shared" si="327"/>
        <v>Rahmaniya Homoeo Hall (Dr.Abdul Rahaman)</v>
      </c>
    </row>
    <row r="6929" spans="1:16" hidden="1">
      <c r="A6929" t="str">
        <f t="shared" si="325"/>
        <v>98-583</v>
      </c>
      <c r="B6929">
        <f t="shared" si="326"/>
        <v>98</v>
      </c>
      <c r="C6929">
        <v>583</v>
      </c>
      <c r="D6929" t="s">
        <v>17665</v>
      </c>
      <c r="E6929" t="s">
        <v>13150</v>
      </c>
      <c r="F6929">
        <v>11845</v>
      </c>
      <c r="G6929" t="s">
        <v>13151</v>
      </c>
      <c r="H6929">
        <v>1787283395</v>
      </c>
      <c r="I6929" t="s">
        <v>11894</v>
      </c>
      <c r="J6929" t="s">
        <v>397</v>
      </c>
      <c r="K6929" t="s">
        <v>598</v>
      </c>
      <c r="L6929" t="s">
        <v>13147</v>
      </c>
      <c r="M6929" t="s">
        <v>13148</v>
      </c>
      <c r="P6929" s="31" t="str">
        <f t="shared" si="327"/>
        <v>Razapur Homoeo Complex (Dr.Afsar Khan)</v>
      </c>
    </row>
    <row r="6930" spans="1:16" hidden="1">
      <c r="A6930" t="str">
        <f t="shared" si="325"/>
        <v>99-583</v>
      </c>
      <c r="B6930">
        <f t="shared" si="326"/>
        <v>99</v>
      </c>
      <c r="C6930">
        <v>583</v>
      </c>
      <c r="D6930" t="s">
        <v>17665</v>
      </c>
      <c r="E6930" t="s">
        <v>11954</v>
      </c>
      <c r="F6930">
        <v>11341</v>
      </c>
      <c r="G6930" t="s">
        <v>11955</v>
      </c>
      <c r="H6930">
        <v>1718548442</v>
      </c>
      <c r="I6930" t="s">
        <v>131</v>
      </c>
      <c r="J6930" t="s">
        <v>10912</v>
      </c>
      <c r="K6930" t="s">
        <v>1402</v>
      </c>
      <c r="L6930" t="s">
        <v>19198</v>
      </c>
      <c r="M6930" t="s">
        <v>19212</v>
      </c>
      <c r="P6930" s="31" t="str">
        <f t="shared" si="327"/>
        <v>Robi Homoeo (Dr.Zafor Ahmed)</v>
      </c>
    </row>
    <row r="6931" spans="1:16" hidden="1">
      <c r="A6931" t="str">
        <f t="shared" si="325"/>
        <v>100-583</v>
      </c>
      <c r="B6931">
        <f t="shared" si="326"/>
        <v>100</v>
      </c>
      <c r="C6931">
        <v>583</v>
      </c>
      <c r="D6931" t="s">
        <v>17665</v>
      </c>
      <c r="E6931" t="s">
        <v>13847</v>
      </c>
      <c r="F6931">
        <v>12150</v>
      </c>
      <c r="G6931" t="s">
        <v>10229</v>
      </c>
      <c r="H6931">
        <v>1772834062</v>
      </c>
      <c r="I6931" t="s">
        <v>11538</v>
      </c>
      <c r="J6931" t="s">
        <v>132</v>
      </c>
      <c r="K6931" t="s">
        <v>152</v>
      </c>
      <c r="M6931" t="s">
        <v>13848</v>
      </c>
      <c r="N6931" t="s">
        <v>18510</v>
      </c>
      <c r="O6931" t="s">
        <v>18511</v>
      </c>
      <c r="P6931" s="31" t="str">
        <f t="shared" si="327"/>
        <v>Rotna Homoeo Hall (Md.Monjul)</v>
      </c>
    </row>
    <row r="6932" spans="1:16" hidden="1">
      <c r="A6932" t="str">
        <f t="shared" si="325"/>
        <v>101-583</v>
      </c>
      <c r="B6932">
        <f t="shared" si="326"/>
        <v>101</v>
      </c>
      <c r="C6932">
        <v>583</v>
      </c>
      <c r="D6932" t="s">
        <v>17665</v>
      </c>
      <c r="E6932" t="s">
        <v>13847</v>
      </c>
      <c r="F6932">
        <v>12197</v>
      </c>
      <c r="G6932" t="s">
        <v>10229</v>
      </c>
      <c r="H6932">
        <v>1772834062</v>
      </c>
      <c r="I6932" t="s">
        <v>11538</v>
      </c>
      <c r="J6932" t="s">
        <v>132</v>
      </c>
      <c r="K6932" t="s">
        <v>152</v>
      </c>
      <c r="M6932" t="s">
        <v>13848</v>
      </c>
      <c r="P6932" s="31" t="str">
        <f t="shared" si="327"/>
        <v>Rotna Homoeo Hall (Md.Monjul)</v>
      </c>
    </row>
    <row r="6933" spans="1:16" hidden="1">
      <c r="A6933" t="str">
        <f t="shared" si="325"/>
        <v>102-583</v>
      </c>
      <c r="B6933">
        <f t="shared" si="326"/>
        <v>102</v>
      </c>
      <c r="C6933">
        <v>583</v>
      </c>
      <c r="D6933" t="s">
        <v>17665</v>
      </c>
      <c r="E6933" t="s">
        <v>19213</v>
      </c>
      <c r="F6933">
        <v>15877</v>
      </c>
      <c r="G6933" t="s">
        <v>19214</v>
      </c>
      <c r="H6933">
        <v>1793657350</v>
      </c>
      <c r="I6933" t="s">
        <v>131</v>
      </c>
      <c r="J6933" t="s">
        <v>10892</v>
      </c>
      <c r="K6933" t="s">
        <v>152</v>
      </c>
      <c r="L6933" t="s">
        <v>13913</v>
      </c>
      <c r="M6933" t="s">
        <v>19215</v>
      </c>
      <c r="P6933" s="31" t="str">
        <f t="shared" si="327"/>
        <v>Safhayet Homoeo Hall (Dr.M Safhayetulla)</v>
      </c>
    </row>
    <row r="6934" spans="1:16" hidden="1">
      <c r="A6934" t="str">
        <f t="shared" si="325"/>
        <v>103-583</v>
      </c>
      <c r="B6934">
        <f t="shared" si="326"/>
        <v>103</v>
      </c>
      <c r="C6934">
        <v>583</v>
      </c>
      <c r="D6934" t="s">
        <v>17665</v>
      </c>
      <c r="E6934" t="s">
        <v>13554</v>
      </c>
      <c r="F6934">
        <v>12019</v>
      </c>
      <c r="G6934" t="s">
        <v>13555</v>
      </c>
      <c r="H6934">
        <v>1820516334</v>
      </c>
      <c r="I6934" t="s">
        <v>19216</v>
      </c>
      <c r="J6934" t="s">
        <v>306</v>
      </c>
      <c r="K6934" t="s">
        <v>133</v>
      </c>
      <c r="L6934" t="s">
        <v>13553</v>
      </c>
      <c r="M6934" t="s">
        <v>13553</v>
      </c>
      <c r="P6934" s="31" t="str">
        <f t="shared" si="327"/>
        <v>Seba Bomoeo Farmeci (Dr.Jibon Kumar Dash)</v>
      </c>
    </row>
    <row r="6935" spans="1:16" hidden="1">
      <c r="A6935" t="str">
        <f t="shared" si="325"/>
        <v>104-583</v>
      </c>
      <c r="B6935">
        <f t="shared" si="326"/>
        <v>104</v>
      </c>
      <c r="C6935">
        <v>583</v>
      </c>
      <c r="D6935" t="s">
        <v>17665</v>
      </c>
      <c r="E6935" t="s">
        <v>13171</v>
      </c>
      <c r="F6935">
        <v>11853</v>
      </c>
      <c r="G6935" t="s">
        <v>13172</v>
      </c>
      <c r="H6935">
        <v>1819841206</v>
      </c>
      <c r="I6935" t="s">
        <v>131</v>
      </c>
      <c r="J6935" t="s">
        <v>230</v>
      </c>
      <c r="K6935" t="s">
        <v>152</v>
      </c>
      <c r="L6935" t="s">
        <v>13445</v>
      </c>
      <c r="M6935" t="s">
        <v>13173</v>
      </c>
      <c r="P6935" s="31" t="str">
        <f t="shared" si="327"/>
        <v>Shafa Homoeo (Dr.Redaynul Bari)</v>
      </c>
    </row>
    <row r="6936" spans="1:16" hidden="1">
      <c r="A6936" t="str">
        <f t="shared" si="325"/>
        <v>105-583</v>
      </c>
      <c r="B6936">
        <f t="shared" si="326"/>
        <v>105</v>
      </c>
      <c r="C6936">
        <v>583</v>
      </c>
      <c r="D6936" t="s">
        <v>17665</v>
      </c>
      <c r="E6936" t="s">
        <v>17956</v>
      </c>
      <c r="F6936">
        <v>15492</v>
      </c>
      <c r="G6936" t="s">
        <v>17957</v>
      </c>
      <c r="H6936">
        <v>1720561041</v>
      </c>
      <c r="I6936" t="s">
        <v>131</v>
      </c>
      <c r="J6936" t="s">
        <v>132</v>
      </c>
      <c r="K6936" t="s">
        <v>138</v>
      </c>
      <c r="L6936" t="s">
        <v>17958</v>
      </c>
      <c r="M6936" t="s">
        <v>1237</v>
      </c>
      <c r="P6936" s="31" t="str">
        <f t="shared" si="327"/>
        <v>Shumita Homoeo Center  (Dr. Babul Chandra Debonath)</v>
      </c>
    </row>
    <row r="6937" spans="1:16" hidden="1">
      <c r="A6937" t="str">
        <f t="shared" si="325"/>
        <v>106-583</v>
      </c>
      <c r="B6937">
        <f t="shared" si="326"/>
        <v>106</v>
      </c>
      <c r="C6937">
        <v>583</v>
      </c>
      <c r="D6937" t="s">
        <v>17665</v>
      </c>
      <c r="E6937" t="s">
        <v>13534</v>
      </c>
      <c r="F6937">
        <v>12011</v>
      </c>
      <c r="G6937" t="s">
        <v>13535</v>
      </c>
      <c r="H6937">
        <v>1816103059</v>
      </c>
      <c r="I6937" t="s">
        <v>131</v>
      </c>
      <c r="J6937" t="s">
        <v>274</v>
      </c>
      <c r="K6937" t="s">
        <v>133</v>
      </c>
      <c r="L6937" t="s">
        <v>13536</v>
      </c>
      <c r="M6937" t="s">
        <v>13536</v>
      </c>
      <c r="P6937" s="31" t="str">
        <f t="shared" si="327"/>
        <v>Sima Homoeo And Ayrbidik Sentar (Dr.Manik Sonkor Boddo)</v>
      </c>
    </row>
    <row r="6938" spans="1:16" hidden="1">
      <c r="A6938" t="str">
        <f t="shared" si="325"/>
        <v>107-583</v>
      </c>
      <c r="B6938">
        <f t="shared" si="326"/>
        <v>107</v>
      </c>
      <c r="C6938">
        <v>583</v>
      </c>
      <c r="D6938" t="s">
        <v>17665</v>
      </c>
      <c r="E6938" t="s">
        <v>13565</v>
      </c>
      <c r="F6938">
        <v>12024</v>
      </c>
      <c r="G6938" t="s">
        <v>13566</v>
      </c>
      <c r="H6938">
        <v>1558775863</v>
      </c>
      <c r="I6938" t="s">
        <v>131</v>
      </c>
      <c r="J6938" t="s">
        <v>397</v>
      </c>
      <c r="K6938" t="s">
        <v>133</v>
      </c>
      <c r="L6938" t="s">
        <v>13564</v>
      </c>
      <c r="M6938" t="s">
        <v>13564</v>
      </c>
      <c r="P6938" s="31" t="str">
        <f t="shared" si="327"/>
        <v>Sohid Homoeo Medical Hall (Dr.Mohammod Sohid Ullha)</v>
      </c>
    </row>
    <row r="6939" spans="1:16" hidden="1">
      <c r="A6939" t="str">
        <f t="shared" si="325"/>
        <v>108-583</v>
      </c>
      <c r="B6939">
        <f t="shared" si="326"/>
        <v>108</v>
      </c>
      <c r="C6939">
        <v>583</v>
      </c>
      <c r="D6939" t="s">
        <v>17665</v>
      </c>
      <c r="E6939" t="s">
        <v>11973</v>
      </c>
      <c r="F6939">
        <v>11346</v>
      </c>
      <c r="G6939" t="s">
        <v>11974</v>
      </c>
      <c r="H6939">
        <v>1730177013</v>
      </c>
      <c r="I6939" t="s">
        <v>131</v>
      </c>
      <c r="J6939" t="s">
        <v>10912</v>
      </c>
      <c r="K6939" t="s">
        <v>1402</v>
      </c>
      <c r="L6939" t="s">
        <v>19198</v>
      </c>
      <c r="M6939" t="s">
        <v>11971</v>
      </c>
      <c r="P6939" s="31" t="str">
        <f t="shared" si="327"/>
        <v>Sonjoy Homoeo (Dr.Utpal Das)</v>
      </c>
    </row>
    <row r="6940" spans="1:16" hidden="1">
      <c r="A6940" t="str">
        <f t="shared" si="325"/>
        <v>109-583</v>
      </c>
      <c r="B6940">
        <f t="shared" si="326"/>
        <v>109</v>
      </c>
      <c r="C6940">
        <v>583</v>
      </c>
      <c r="D6940" t="s">
        <v>17665</v>
      </c>
      <c r="E6940" t="s">
        <v>13133</v>
      </c>
      <c r="F6940">
        <v>11839</v>
      </c>
      <c r="G6940" t="s">
        <v>13134</v>
      </c>
      <c r="H6940">
        <v>1818417588</v>
      </c>
      <c r="I6940" t="s">
        <v>131</v>
      </c>
      <c r="J6940" t="s">
        <v>230</v>
      </c>
      <c r="K6940" t="s">
        <v>152</v>
      </c>
      <c r="L6940" t="s">
        <v>13445</v>
      </c>
      <c r="M6940" t="s">
        <v>13136</v>
      </c>
      <c r="P6940" s="31" t="str">
        <f t="shared" si="327"/>
        <v>Sotsongo Homoeo (Dr.Rajmohan Debonath)</v>
      </c>
    </row>
    <row r="6941" spans="1:16" hidden="1">
      <c r="A6941" t="str">
        <f t="shared" si="325"/>
        <v>110-583</v>
      </c>
      <c r="B6941">
        <f t="shared" si="326"/>
        <v>110</v>
      </c>
      <c r="C6941">
        <v>583</v>
      </c>
      <c r="D6941" t="s">
        <v>17665</v>
      </c>
      <c r="E6941" t="s">
        <v>18160</v>
      </c>
      <c r="F6941">
        <v>15709</v>
      </c>
      <c r="G6941" t="s">
        <v>18161</v>
      </c>
      <c r="H6941">
        <v>1712921513</v>
      </c>
      <c r="I6941" t="s">
        <v>131</v>
      </c>
      <c r="J6941" t="s">
        <v>132</v>
      </c>
      <c r="K6941" t="s">
        <v>138</v>
      </c>
      <c r="L6941" t="s">
        <v>17958</v>
      </c>
      <c r="M6941" t="s">
        <v>18162</v>
      </c>
      <c r="P6941" s="31" t="str">
        <f t="shared" si="327"/>
        <v>Sree Debi Homoeo Center (Dr. Sree Debi)</v>
      </c>
    </row>
    <row r="6942" spans="1:16" hidden="1">
      <c r="A6942" t="str">
        <f t="shared" si="325"/>
        <v>111-583</v>
      </c>
      <c r="B6942">
        <f t="shared" si="326"/>
        <v>111</v>
      </c>
      <c r="C6942">
        <v>583</v>
      </c>
      <c r="D6942" t="s">
        <v>17665</v>
      </c>
      <c r="E6942" t="s">
        <v>12003</v>
      </c>
      <c r="F6942">
        <v>11357</v>
      </c>
      <c r="G6942" t="s">
        <v>12004</v>
      </c>
      <c r="H6942">
        <v>1817260163</v>
      </c>
      <c r="I6942" t="s">
        <v>131</v>
      </c>
      <c r="J6942" t="s">
        <v>10895</v>
      </c>
      <c r="K6942" t="s">
        <v>11942</v>
      </c>
      <c r="L6942" t="s">
        <v>19200</v>
      </c>
      <c r="M6942" t="s">
        <v>12005</v>
      </c>
      <c r="P6942" s="31" t="str">
        <f t="shared" si="327"/>
        <v>Sree Krishno Homoeo (Dr.Arjun Chandra Das)</v>
      </c>
    </row>
    <row r="6943" spans="1:16" hidden="1">
      <c r="A6943" t="str">
        <f t="shared" si="325"/>
        <v>112-583</v>
      </c>
      <c r="B6943">
        <f t="shared" si="326"/>
        <v>112</v>
      </c>
      <c r="C6943">
        <v>583</v>
      </c>
      <c r="D6943" t="s">
        <v>17665</v>
      </c>
      <c r="E6943" t="s">
        <v>11997</v>
      </c>
      <c r="F6943">
        <v>11355</v>
      </c>
      <c r="G6943" t="s">
        <v>11998</v>
      </c>
      <c r="H6943">
        <v>1812327716</v>
      </c>
      <c r="I6943" t="s">
        <v>131</v>
      </c>
      <c r="J6943" t="s">
        <v>10924</v>
      </c>
      <c r="K6943" t="s">
        <v>1402</v>
      </c>
      <c r="L6943" t="s">
        <v>11977</v>
      </c>
      <c r="M6943" t="s">
        <v>11999</v>
      </c>
      <c r="P6943" s="31" t="str">
        <f t="shared" si="327"/>
        <v>Takia Homoeo (Dr.Motaher Homoeo)</v>
      </c>
    </row>
    <row r="6944" spans="1:16" hidden="1">
      <c r="A6944" t="str">
        <f t="shared" si="325"/>
        <v>113-583</v>
      </c>
      <c r="B6944">
        <f t="shared" si="326"/>
        <v>113</v>
      </c>
      <c r="C6944">
        <v>583</v>
      </c>
      <c r="D6944" t="s">
        <v>17665</v>
      </c>
      <c r="E6944" t="s">
        <v>11966</v>
      </c>
      <c r="F6944">
        <v>11344</v>
      </c>
      <c r="G6944" t="s">
        <v>11967</v>
      </c>
      <c r="H6944">
        <v>1819889042</v>
      </c>
      <c r="I6944" t="s">
        <v>131</v>
      </c>
      <c r="J6944" t="s">
        <v>10912</v>
      </c>
      <c r="K6944" t="s">
        <v>1402</v>
      </c>
      <c r="L6944" t="s">
        <v>19198</v>
      </c>
      <c r="M6944" t="s">
        <v>19217</v>
      </c>
      <c r="P6944" s="31" t="str">
        <f t="shared" si="327"/>
        <v>Tuhin Homoeo (Dr.Shahidul Haq)</v>
      </c>
    </row>
    <row r="6945" spans="1:16" hidden="1">
      <c r="A6945" t="str">
        <f t="shared" si="325"/>
        <v>114-583</v>
      </c>
      <c r="B6945">
        <f t="shared" si="326"/>
        <v>114</v>
      </c>
      <c r="C6945">
        <v>583</v>
      </c>
      <c r="D6945" t="s">
        <v>17665</v>
      </c>
      <c r="E6945" t="s">
        <v>13842</v>
      </c>
      <c r="F6945">
        <v>12148</v>
      </c>
      <c r="G6945" t="s">
        <v>13843</v>
      </c>
      <c r="H6945">
        <v>1885260535</v>
      </c>
      <c r="I6945" t="s">
        <v>11538</v>
      </c>
      <c r="J6945" t="s">
        <v>172</v>
      </c>
      <c r="K6945" t="s">
        <v>1402</v>
      </c>
      <c r="M6945" t="s">
        <v>13841</v>
      </c>
      <c r="P6945" s="31" t="str">
        <f t="shared" si="327"/>
        <v>Uma Tara Homoeo Hall (Dr.Rajrndro Posad Cokroboti)</v>
      </c>
    </row>
    <row r="6946" spans="1:16" hidden="1">
      <c r="A6946" t="str">
        <f t="shared" si="325"/>
        <v>115-583</v>
      </c>
      <c r="B6946">
        <f t="shared" si="326"/>
        <v>115</v>
      </c>
      <c r="C6946">
        <v>583</v>
      </c>
      <c r="D6946" t="s">
        <v>17665</v>
      </c>
      <c r="E6946" t="s">
        <v>13842</v>
      </c>
      <c r="F6946">
        <v>12195</v>
      </c>
      <c r="G6946" t="s">
        <v>13843</v>
      </c>
      <c r="H6946">
        <v>1885260535</v>
      </c>
      <c r="I6946" t="s">
        <v>11538</v>
      </c>
      <c r="J6946" t="s">
        <v>172</v>
      </c>
      <c r="K6946" t="s">
        <v>1402</v>
      </c>
      <c r="M6946" t="s">
        <v>13841</v>
      </c>
      <c r="P6946" s="31" t="str">
        <f t="shared" si="327"/>
        <v>Uma Tara Homoeo Hall (Dr.Rajrndro Posad Cokroboti)</v>
      </c>
    </row>
    <row r="6947" spans="1:16" hidden="1">
      <c r="A6947" t="str">
        <f t="shared" si="325"/>
        <v>116-583</v>
      </c>
      <c r="B6947">
        <f t="shared" si="326"/>
        <v>116</v>
      </c>
      <c r="C6947">
        <v>583</v>
      </c>
      <c r="D6947" t="s">
        <v>17665</v>
      </c>
      <c r="E6947" t="s">
        <v>13193</v>
      </c>
      <c r="F6947">
        <v>11861</v>
      </c>
      <c r="G6947" t="s">
        <v>11858</v>
      </c>
      <c r="H6947">
        <v>1824472171</v>
      </c>
      <c r="I6947" t="s">
        <v>131</v>
      </c>
      <c r="J6947" t="s">
        <v>274</v>
      </c>
      <c r="K6947" t="s">
        <v>598</v>
      </c>
      <c r="L6947" t="s">
        <v>13180</v>
      </c>
      <c r="M6947" t="s">
        <v>19218</v>
      </c>
      <c r="P6947" s="31" t="str">
        <f t="shared" si="327"/>
        <v>Usha Homoeo (Dr.Motilal Chakroborthy )</v>
      </c>
    </row>
    <row r="6948" spans="1:16" hidden="1">
      <c r="A6948" t="str">
        <f t="shared" si="325"/>
        <v>117-583</v>
      </c>
      <c r="B6948">
        <f t="shared" si="326"/>
        <v>117</v>
      </c>
      <c r="C6948">
        <v>583</v>
      </c>
      <c r="D6948" t="s">
        <v>17665</v>
      </c>
      <c r="E6948" t="s">
        <v>13163</v>
      </c>
      <c r="F6948">
        <v>11850</v>
      </c>
      <c r="G6948" t="s">
        <v>13164</v>
      </c>
      <c r="H6948">
        <v>1711903574</v>
      </c>
      <c r="I6948" t="s">
        <v>131</v>
      </c>
      <c r="J6948" t="s">
        <v>306</v>
      </c>
      <c r="K6948" t="s">
        <v>152</v>
      </c>
      <c r="L6948" t="s">
        <v>13161</v>
      </c>
      <c r="M6948" t="s">
        <v>13165</v>
      </c>
      <c r="N6948" t="s">
        <v>18512</v>
      </c>
      <c r="P6948" s="31" t="str">
        <f t="shared" si="327"/>
        <v>Uzzal Homoeo (Dr.Uzzal Chandra)</v>
      </c>
    </row>
    <row r="6949" spans="1:16" hidden="1">
      <c r="A6949" t="str">
        <f t="shared" si="325"/>
        <v>118-583</v>
      </c>
      <c r="B6949">
        <f t="shared" si="326"/>
        <v>118</v>
      </c>
      <c r="C6949">
        <v>583</v>
      </c>
      <c r="D6949" t="s">
        <v>17665</v>
      </c>
      <c r="E6949" t="s">
        <v>11962</v>
      </c>
      <c r="F6949">
        <v>11343</v>
      </c>
      <c r="G6949" t="s">
        <v>11963</v>
      </c>
      <c r="H6949">
        <v>1819041043</v>
      </c>
      <c r="I6949" t="s">
        <v>11964</v>
      </c>
      <c r="J6949" t="s">
        <v>10912</v>
      </c>
      <c r="K6949" t="s">
        <v>11942</v>
      </c>
      <c r="L6949" t="s">
        <v>19198</v>
      </c>
      <c r="M6949" t="s">
        <v>19219</v>
      </c>
      <c r="P6949" s="31" t="str">
        <f t="shared" si="327"/>
        <v>Vital Homoeo Care (Dr.Sahadat Hossen)</v>
      </c>
    </row>
    <row r="6950" spans="1:16" hidden="1">
      <c r="A6950" t="str">
        <f t="shared" si="325"/>
        <v>1-584</v>
      </c>
      <c r="B6950">
        <f t="shared" si="326"/>
        <v>1</v>
      </c>
      <c r="C6950">
        <v>584</v>
      </c>
      <c r="D6950" t="s">
        <v>18902</v>
      </c>
      <c r="E6950" t="s">
        <v>11284</v>
      </c>
      <c r="F6950">
        <v>15865</v>
      </c>
      <c r="G6950" t="s">
        <v>19220</v>
      </c>
      <c r="H6950">
        <v>1934448068</v>
      </c>
      <c r="I6950">
        <v>0</v>
      </c>
      <c r="J6950">
        <v>0</v>
      </c>
      <c r="K6950" t="s">
        <v>138</v>
      </c>
      <c r="L6950" t="s">
        <v>85</v>
      </c>
      <c r="M6950" t="s">
        <v>85</v>
      </c>
      <c r="P6950" s="31" t="str">
        <f t="shared" si="327"/>
        <v>Abdur Rahim-Am-Faridpur (Self Stock)</v>
      </c>
    </row>
    <row r="6951" spans="1:16" hidden="1">
      <c r="A6951" t="str">
        <f t="shared" si="325"/>
        <v>1-585</v>
      </c>
      <c r="B6951">
        <f t="shared" si="326"/>
        <v>1</v>
      </c>
      <c r="C6951">
        <v>585</v>
      </c>
      <c r="D6951" t="s">
        <v>17681</v>
      </c>
      <c r="E6951" t="s">
        <v>18661</v>
      </c>
      <c r="F6951">
        <v>14122</v>
      </c>
      <c r="G6951" t="s">
        <v>10557</v>
      </c>
      <c r="H6951">
        <v>1716691567</v>
      </c>
      <c r="I6951" t="s">
        <v>11164</v>
      </c>
      <c r="J6951" t="s">
        <v>10912</v>
      </c>
      <c r="K6951" t="s">
        <v>138</v>
      </c>
      <c r="L6951" t="s">
        <v>11575</v>
      </c>
      <c r="M6951" t="s">
        <v>11576</v>
      </c>
      <c r="P6951" s="31" t="str">
        <f t="shared" si="327"/>
        <v>Ababil Homoeo Hall (Dr Ibrahim Kholoi)</v>
      </c>
    </row>
    <row r="6952" spans="1:16" hidden="1">
      <c r="A6952" t="str">
        <f t="shared" si="325"/>
        <v>2-585</v>
      </c>
      <c r="B6952">
        <f t="shared" si="326"/>
        <v>2</v>
      </c>
      <c r="C6952">
        <v>585</v>
      </c>
      <c r="D6952" t="s">
        <v>17681</v>
      </c>
      <c r="E6952" t="s">
        <v>15010</v>
      </c>
      <c r="F6952">
        <v>14076</v>
      </c>
      <c r="G6952" t="s">
        <v>15011</v>
      </c>
      <c r="H6952">
        <v>1913627498</v>
      </c>
      <c r="I6952" t="s">
        <v>11538</v>
      </c>
      <c r="J6952" t="s">
        <v>10924</v>
      </c>
      <c r="K6952" t="s">
        <v>1402</v>
      </c>
      <c r="L6952" t="s">
        <v>14999</v>
      </c>
      <c r="M6952" t="s">
        <v>15009</v>
      </c>
      <c r="P6952" s="31" t="str">
        <f t="shared" si="327"/>
        <v>Abul Ulaiya Homoeo (Dr.Mamun)</v>
      </c>
    </row>
    <row r="6953" spans="1:16" hidden="1">
      <c r="A6953" t="str">
        <f t="shared" si="325"/>
        <v>3-585</v>
      </c>
      <c r="B6953">
        <f t="shared" si="326"/>
        <v>3</v>
      </c>
      <c r="C6953">
        <v>585</v>
      </c>
      <c r="D6953" t="s">
        <v>17681</v>
      </c>
      <c r="E6953" t="s">
        <v>7993</v>
      </c>
      <c r="F6953">
        <v>14129</v>
      </c>
      <c r="G6953" t="s">
        <v>7994</v>
      </c>
      <c r="H6953">
        <v>1811249704</v>
      </c>
      <c r="I6953" t="s">
        <v>131</v>
      </c>
      <c r="J6953" t="s">
        <v>306</v>
      </c>
      <c r="K6953" t="s">
        <v>138</v>
      </c>
      <c r="L6953" t="s">
        <v>7943</v>
      </c>
      <c r="M6953" t="s">
        <v>7995</v>
      </c>
      <c r="P6953" s="31" t="str">
        <f t="shared" si="327"/>
        <v>Ahamodia Homoeo Hall (Dr. Nure Alahi)</v>
      </c>
    </row>
    <row r="6954" spans="1:16" hidden="1">
      <c r="A6954" t="str">
        <f t="shared" si="325"/>
        <v>4-585</v>
      </c>
      <c r="B6954">
        <f t="shared" si="326"/>
        <v>4</v>
      </c>
      <c r="C6954">
        <v>585</v>
      </c>
      <c r="D6954" t="s">
        <v>17681</v>
      </c>
      <c r="E6954" t="s">
        <v>17972</v>
      </c>
      <c r="F6954">
        <v>15499</v>
      </c>
      <c r="G6954" t="s">
        <v>17973</v>
      </c>
      <c r="H6954" t="s">
        <v>17974</v>
      </c>
      <c r="I6954" t="s">
        <v>131</v>
      </c>
      <c r="J6954" t="s">
        <v>132</v>
      </c>
      <c r="K6954" t="s">
        <v>138</v>
      </c>
      <c r="L6954" t="s">
        <v>17975</v>
      </c>
      <c r="M6954" t="s">
        <v>17976</v>
      </c>
      <c r="P6954" s="31" t="str">
        <f t="shared" si="327"/>
        <v>Al Madina Homoeo Hall  (Dr. Imtiaz Ahmed )</v>
      </c>
    </row>
    <row r="6955" spans="1:16" hidden="1">
      <c r="A6955" t="str">
        <f t="shared" si="325"/>
        <v>5-585</v>
      </c>
      <c r="B6955">
        <f t="shared" si="326"/>
        <v>5</v>
      </c>
      <c r="C6955">
        <v>585</v>
      </c>
      <c r="D6955" t="s">
        <v>17681</v>
      </c>
      <c r="E6955" t="s">
        <v>17339</v>
      </c>
      <c r="F6955">
        <v>14088</v>
      </c>
      <c r="G6955" t="s">
        <v>15055</v>
      </c>
      <c r="H6955">
        <v>1753466912</v>
      </c>
      <c r="I6955" t="s">
        <v>11538</v>
      </c>
      <c r="J6955" t="s">
        <v>10900</v>
      </c>
      <c r="K6955" t="s">
        <v>1402</v>
      </c>
      <c r="L6955" t="s">
        <v>15044</v>
      </c>
      <c r="M6955" t="s">
        <v>15052</v>
      </c>
      <c r="P6955" s="31" t="str">
        <f t="shared" si="327"/>
        <v>Amdadia Homoeo (Dr.Amdadul Haque)</v>
      </c>
    </row>
    <row r="6956" spans="1:16" hidden="1">
      <c r="A6956" t="str">
        <f t="shared" si="325"/>
        <v>6-585</v>
      </c>
      <c r="B6956">
        <f t="shared" si="326"/>
        <v>6</v>
      </c>
      <c r="C6956">
        <v>585</v>
      </c>
      <c r="D6956" t="s">
        <v>17681</v>
      </c>
      <c r="E6956" t="s">
        <v>7950</v>
      </c>
      <c r="F6956">
        <v>14101</v>
      </c>
      <c r="G6956" t="s">
        <v>7432</v>
      </c>
      <c r="H6956">
        <v>173367216</v>
      </c>
      <c r="I6956" t="s">
        <v>131</v>
      </c>
      <c r="J6956" t="s">
        <v>172</v>
      </c>
      <c r="K6956" t="s">
        <v>133</v>
      </c>
      <c r="L6956" t="s">
        <v>7943</v>
      </c>
      <c r="M6956" t="s">
        <v>7951</v>
      </c>
      <c r="P6956" s="31" t="str">
        <f t="shared" si="327"/>
        <v>American Homoeo Hall (Dr. Nithon Chandra Saha)</v>
      </c>
    </row>
    <row r="6957" spans="1:16" hidden="1">
      <c r="A6957" t="str">
        <f t="shared" si="325"/>
        <v>7-585</v>
      </c>
      <c r="B6957">
        <f t="shared" si="326"/>
        <v>7</v>
      </c>
      <c r="C6957">
        <v>585</v>
      </c>
      <c r="D6957" t="s">
        <v>17681</v>
      </c>
      <c r="E6957" t="s">
        <v>7970</v>
      </c>
      <c r="F6957">
        <v>14107</v>
      </c>
      <c r="G6957" t="s">
        <v>7971</v>
      </c>
      <c r="H6957">
        <v>1712991675</v>
      </c>
      <c r="I6957" t="s">
        <v>131</v>
      </c>
      <c r="J6957" t="s">
        <v>274</v>
      </c>
      <c r="K6957" t="s">
        <v>152</v>
      </c>
      <c r="L6957" t="s">
        <v>7966</v>
      </c>
      <c r="M6957" t="s">
        <v>7969</v>
      </c>
      <c r="P6957" s="31" t="str">
        <f t="shared" si="327"/>
        <v>Arogga Homoeo Hall (Dr. Iqbal Hossain)</v>
      </c>
    </row>
    <row r="6958" spans="1:16" hidden="1">
      <c r="A6958" t="str">
        <f t="shared" si="325"/>
        <v>8-585</v>
      </c>
      <c r="B6958">
        <f t="shared" si="326"/>
        <v>8</v>
      </c>
      <c r="C6958">
        <v>585</v>
      </c>
      <c r="D6958" t="s">
        <v>17681</v>
      </c>
      <c r="E6958" t="s">
        <v>15280</v>
      </c>
      <c r="F6958">
        <v>14092</v>
      </c>
      <c r="G6958" t="s">
        <v>15281</v>
      </c>
      <c r="H6958">
        <v>1791385891</v>
      </c>
      <c r="I6958" t="s">
        <v>13098</v>
      </c>
      <c r="J6958" t="s">
        <v>10903</v>
      </c>
      <c r="K6958" t="s">
        <v>152</v>
      </c>
      <c r="L6958" t="s">
        <v>15044</v>
      </c>
      <c r="M6958" t="s">
        <v>15277</v>
      </c>
      <c r="P6958" s="31" t="str">
        <f t="shared" si="327"/>
        <v>Arroggo Homoeo (Dr.Citto Ranjan Sarkar)</v>
      </c>
    </row>
    <row r="6959" spans="1:16" hidden="1">
      <c r="A6959" t="str">
        <f t="shared" si="325"/>
        <v>9-585</v>
      </c>
      <c r="B6959">
        <f t="shared" si="326"/>
        <v>9</v>
      </c>
      <c r="C6959">
        <v>585</v>
      </c>
      <c r="D6959" t="s">
        <v>17681</v>
      </c>
      <c r="E6959" t="s">
        <v>14208</v>
      </c>
      <c r="F6959">
        <v>14119</v>
      </c>
      <c r="G6959" t="s">
        <v>11227</v>
      </c>
      <c r="H6959">
        <v>1717335506</v>
      </c>
      <c r="I6959" t="s">
        <v>131</v>
      </c>
      <c r="J6959" t="s">
        <v>306</v>
      </c>
      <c r="K6959" t="s">
        <v>138</v>
      </c>
      <c r="L6959" t="s">
        <v>11578</v>
      </c>
      <c r="M6959" t="s">
        <v>14209</v>
      </c>
      <c r="P6959" s="31" t="str">
        <f t="shared" si="327"/>
        <v>Arroggo Homoeo Hall (Md.Shafik Ahmed)</v>
      </c>
    </row>
    <row r="6960" spans="1:16" hidden="1">
      <c r="A6960" t="str">
        <f t="shared" si="325"/>
        <v>10-585</v>
      </c>
      <c r="B6960">
        <f t="shared" si="326"/>
        <v>10</v>
      </c>
      <c r="C6960">
        <v>585</v>
      </c>
      <c r="D6960" t="s">
        <v>17681</v>
      </c>
      <c r="E6960" t="s">
        <v>17336</v>
      </c>
      <c r="F6960">
        <v>14071</v>
      </c>
      <c r="G6960" t="s">
        <v>14991</v>
      </c>
      <c r="H6960">
        <v>1712740689</v>
      </c>
      <c r="I6960" t="s">
        <v>11538</v>
      </c>
      <c r="J6960" t="s">
        <v>132</v>
      </c>
      <c r="K6960" t="s">
        <v>138</v>
      </c>
      <c r="L6960" t="s">
        <v>11580</v>
      </c>
      <c r="M6960" t="s">
        <v>14992</v>
      </c>
      <c r="P6960" s="31" t="str">
        <f t="shared" si="327"/>
        <v>Barman Homoeo (Dr.Delip Barman)</v>
      </c>
    </row>
    <row r="6961" spans="1:16" hidden="1">
      <c r="A6961" t="str">
        <f t="shared" si="325"/>
        <v>11-585</v>
      </c>
      <c r="B6961">
        <f t="shared" si="326"/>
        <v>11</v>
      </c>
      <c r="C6961">
        <v>585</v>
      </c>
      <c r="D6961" t="s">
        <v>17681</v>
      </c>
      <c r="E6961" t="s">
        <v>15004</v>
      </c>
      <c r="F6961">
        <v>14075</v>
      </c>
      <c r="G6961" t="s">
        <v>15005</v>
      </c>
      <c r="H6961">
        <v>1995253050</v>
      </c>
      <c r="I6961" t="s">
        <v>11538</v>
      </c>
      <c r="J6961" t="s">
        <v>10924</v>
      </c>
      <c r="K6961" t="s">
        <v>138</v>
      </c>
      <c r="L6961" t="s">
        <v>14999</v>
      </c>
      <c r="M6961" t="s">
        <v>15006</v>
      </c>
      <c r="P6961" s="31" t="str">
        <f t="shared" si="327"/>
        <v>Dawal Homoeo Hall (Dr.Al Amin)</v>
      </c>
    </row>
    <row r="6962" spans="1:16" hidden="1">
      <c r="A6962" t="str">
        <f t="shared" si="325"/>
        <v>12-585</v>
      </c>
      <c r="B6962">
        <f t="shared" si="326"/>
        <v>12</v>
      </c>
      <c r="C6962">
        <v>585</v>
      </c>
      <c r="D6962" t="s">
        <v>17681</v>
      </c>
      <c r="E6962" t="s">
        <v>7939</v>
      </c>
      <c r="F6962">
        <v>14112</v>
      </c>
      <c r="G6962" t="s">
        <v>7940</v>
      </c>
      <c r="H6962">
        <v>1766930422</v>
      </c>
      <c r="I6962" t="s">
        <v>131</v>
      </c>
      <c r="J6962" t="s">
        <v>132</v>
      </c>
      <c r="K6962" t="s">
        <v>152</v>
      </c>
      <c r="L6962" t="s">
        <v>7926</v>
      </c>
      <c r="M6962" t="s">
        <v>7938</v>
      </c>
      <c r="P6962" s="31" t="str">
        <f t="shared" si="327"/>
        <v>Dawamoy Homoeo Hall (Dr. Tapash Debanath)</v>
      </c>
    </row>
    <row r="6963" spans="1:16" hidden="1">
      <c r="A6963" t="str">
        <f t="shared" si="325"/>
        <v>13-585</v>
      </c>
      <c r="B6963">
        <f t="shared" si="326"/>
        <v>13</v>
      </c>
      <c r="C6963">
        <v>585</v>
      </c>
      <c r="D6963" t="s">
        <v>17681</v>
      </c>
      <c r="E6963" t="s">
        <v>15015</v>
      </c>
      <c r="F6963">
        <v>14085</v>
      </c>
      <c r="G6963" t="s">
        <v>15016</v>
      </c>
      <c r="H6963">
        <v>1853465354</v>
      </c>
      <c r="I6963" t="s">
        <v>11964</v>
      </c>
      <c r="J6963" t="s">
        <v>10924</v>
      </c>
      <c r="K6963" t="s">
        <v>138</v>
      </c>
      <c r="L6963" t="s">
        <v>14999</v>
      </c>
      <c r="M6963" t="s">
        <v>15014</v>
      </c>
      <c r="P6963" s="31" t="str">
        <f t="shared" si="327"/>
        <v>Dianamic Homoeo (Dr.Yunus Mia)</v>
      </c>
    </row>
    <row r="6964" spans="1:16" hidden="1">
      <c r="A6964" t="str">
        <f t="shared" si="325"/>
        <v>14-585</v>
      </c>
      <c r="B6964">
        <f t="shared" si="326"/>
        <v>14</v>
      </c>
      <c r="C6964">
        <v>585</v>
      </c>
      <c r="D6964" t="s">
        <v>17681</v>
      </c>
      <c r="E6964" t="s">
        <v>14970</v>
      </c>
      <c r="F6964">
        <v>14082</v>
      </c>
      <c r="G6964" t="s">
        <v>2450</v>
      </c>
      <c r="H6964">
        <v>1842699632</v>
      </c>
      <c r="I6964" t="s">
        <v>11538</v>
      </c>
      <c r="J6964" t="s">
        <v>14960</v>
      </c>
      <c r="K6964" t="s">
        <v>1315</v>
      </c>
      <c r="L6964" t="s">
        <v>11578</v>
      </c>
      <c r="M6964" t="s">
        <v>14971</v>
      </c>
      <c r="P6964" s="31" t="str">
        <f t="shared" si="327"/>
        <v>Digital Homoeo Hall (Dr.Asadullah)</v>
      </c>
    </row>
    <row r="6965" spans="1:16" hidden="1">
      <c r="A6965" t="str">
        <f t="shared" si="325"/>
        <v>15-585</v>
      </c>
      <c r="B6965">
        <f t="shared" si="326"/>
        <v>15</v>
      </c>
      <c r="C6965">
        <v>585</v>
      </c>
      <c r="D6965" t="s">
        <v>17681</v>
      </c>
      <c r="E6965" t="s">
        <v>15025</v>
      </c>
      <c r="F6965">
        <v>14096</v>
      </c>
      <c r="G6965" t="s">
        <v>15026</v>
      </c>
      <c r="H6965">
        <v>1711711054</v>
      </c>
      <c r="I6965" t="s">
        <v>11538</v>
      </c>
      <c r="J6965" t="s">
        <v>10895</v>
      </c>
      <c r="K6965" t="s">
        <v>1402</v>
      </c>
      <c r="L6965" t="s">
        <v>14999</v>
      </c>
      <c r="M6965" t="s">
        <v>15027</v>
      </c>
      <c r="P6965" s="31" t="str">
        <f t="shared" si="327"/>
        <v>Doyal Homoeo Hall (Dr.Hamid Mia)</v>
      </c>
    </row>
    <row r="6966" spans="1:16" hidden="1">
      <c r="A6966" t="str">
        <f t="shared" si="325"/>
        <v>16-585</v>
      </c>
      <c r="B6966">
        <f t="shared" si="326"/>
        <v>16</v>
      </c>
      <c r="C6966">
        <v>585</v>
      </c>
      <c r="D6966" t="s">
        <v>17681</v>
      </c>
      <c r="E6966" t="s">
        <v>15030</v>
      </c>
      <c r="F6966">
        <v>14097</v>
      </c>
      <c r="G6966" t="s">
        <v>16818</v>
      </c>
      <c r="H6966">
        <v>1740940394</v>
      </c>
      <c r="I6966" t="s">
        <v>11538</v>
      </c>
      <c r="J6966" t="s">
        <v>10895</v>
      </c>
      <c r="K6966" t="s">
        <v>1402</v>
      </c>
      <c r="L6966" t="s">
        <v>14999</v>
      </c>
      <c r="M6966" t="s">
        <v>15027</v>
      </c>
      <c r="P6966" s="31" t="str">
        <f t="shared" si="327"/>
        <v>Gaosia Homoeo Hall (Dr.Billal Ahmed)</v>
      </c>
    </row>
    <row r="6967" spans="1:16" hidden="1">
      <c r="A6967" t="str">
        <f t="shared" si="325"/>
        <v>17-585</v>
      </c>
      <c r="B6967">
        <f t="shared" si="326"/>
        <v>17</v>
      </c>
      <c r="C6967">
        <v>585</v>
      </c>
      <c r="D6967" t="s">
        <v>17681</v>
      </c>
      <c r="E6967" t="s">
        <v>7976</v>
      </c>
      <c r="F6967">
        <v>14115</v>
      </c>
      <c r="G6967" t="s">
        <v>7977</v>
      </c>
      <c r="H6967">
        <v>1720153752</v>
      </c>
      <c r="I6967" t="s">
        <v>131</v>
      </c>
      <c r="J6967" t="s">
        <v>274</v>
      </c>
      <c r="K6967" t="s">
        <v>152</v>
      </c>
      <c r="L6967" t="s">
        <v>7974</v>
      </c>
      <c r="M6967" t="s">
        <v>7975</v>
      </c>
      <c r="P6967" s="31" t="str">
        <f t="shared" si="327"/>
        <v>Gobinda Homoeo Hall (Dr. Dulal Bonik)</v>
      </c>
    </row>
    <row r="6968" spans="1:16" hidden="1">
      <c r="A6968" t="str">
        <f t="shared" si="325"/>
        <v>18-585</v>
      </c>
      <c r="B6968">
        <f t="shared" si="326"/>
        <v>18</v>
      </c>
      <c r="C6968">
        <v>585</v>
      </c>
      <c r="D6968" t="s">
        <v>17681</v>
      </c>
      <c r="E6968" t="s">
        <v>14964</v>
      </c>
      <c r="F6968">
        <v>14080</v>
      </c>
      <c r="G6968" t="s">
        <v>14965</v>
      </c>
      <c r="H6968">
        <v>1987012879</v>
      </c>
      <c r="I6968" t="s">
        <v>11538</v>
      </c>
      <c r="J6968" t="s">
        <v>14960</v>
      </c>
      <c r="K6968" t="s">
        <v>1402</v>
      </c>
      <c r="L6968" t="s">
        <v>4799</v>
      </c>
      <c r="M6968" t="s">
        <v>14425</v>
      </c>
      <c r="P6968" s="31" t="str">
        <f t="shared" si="327"/>
        <v>Greenlab Homoeo (Dr.Mohsin)</v>
      </c>
    </row>
    <row r="6969" spans="1:16" hidden="1">
      <c r="A6969" t="str">
        <f t="shared" si="325"/>
        <v>19-585</v>
      </c>
      <c r="B6969">
        <f t="shared" si="326"/>
        <v>19</v>
      </c>
      <c r="C6969">
        <v>585</v>
      </c>
      <c r="D6969" t="s">
        <v>17681</v>
      </c>
      <c r="E6969" t="s">
        <v>7956</v>
      </c>
      <c r="F6969">
        <v>14103</v>
      </c>
      <c r="G6969" t="s">
        <v>7957</v>
      </c>
      <c r="H6969">
        <v>1728084949</v>
      </c>
      <c r="I6969" t="s">
        <v>131</v>
      </c>
      <c r="J6969" t="s">
        <v>230</v>
      </c>
      <c r="K6969" t="s">
        <v>152</v>
      </c>
      <c r="L6969" t="s">
        <v>7954</v>
      </c>
      <c r="M6969" t="s">
        <v>7955</v>
      </c>
      <c r="P6969" s="31" t="str">
        <f t="shared" si="327"/>
        <v>Homoeo Center (Dr. Kazi Moshiur Rahman)</v>
      </c>
    </row>
    <row r="6970" spans="1:16" hidden="1">
      <c r="A6970" t="str">
        <f t="shared" si="325"/>
        <v>20-585</v>
      </c>
      <c r="B6970">
        <f t="shared" si="326"/>
        <v>20</v>
      </c>
      <c r="C6970">
        <v>585</v>
      </c>
      <c r="D6970" t="s">
        <v>17681</v>
      </c>
      <c r="E6970" t="s">
        <v>14423</v>
      </c>
      <c r="F6970">
        <v>14120</v>
      </c>
      <c r="G6970" t="s">
        <v>14424</v>
      </c>
      <c r="H6970">
        <v>1892374119</v>
      </c>
      <c r="I6970" t="s">
        <v>131</v>
      </c>
      <c r="J6970" t="s">
        <v>306</v>
      </c>
      <c r="K6970" t="s">
        <v>1402</v>
      </c>
      <c r="L6970" t="s">
        <v>4799</v>
      </c>
      <c r="M6970" t="s">
        <v>14425</v>
      </c>
      <c r="P6970" s="31" t="str">
        <f t="shared" si="327"/>
        <v>Homoeo Helth Care (Dr.Shamim Hossain)</v>
      </c>
    </row>
    <row r="6971" spans="1:16" hidden="1">
      <c r="A6971" t="str">
        <f t="shared" si="325"/>
        <v>21-585</v>
      </c>
      <c r="B6971">
        <f t="shared" si="326"/>
        <v>21</v>
      </c>
      <c r="C6971">
        <v>585</v>
      </c>
      <c r="D6971" t="s">
        <v>17681</v>
      </c>
      <c r="E6971" t="s">
        <v>2565</v>
      </c>
      <c r="F6971">
        <v>14130</v>
      </c>
      <c r="G6971" t="s">
        <v>8000</v>
      </c>
      <c r="H6971">
        <v>0</v>
      </c>
      <c r="I6971" t="s">
        <v>131</v>
      </c>
      <c r="J6971" t="s">
        <v>306</v>
      </c>
      <c r="K6971" t="s">
        <v>138</v>
      </c>
      <c r="L6971" t="s">
        <v>7943</v>
      </c>
      <c r="M6971" t="s">
        <v>8001</v>
      </c>
      <c r="P6971" s="31" t="str">
        <f t="shared" si="327"/>
        <v>Huq Homoeo Hall (Dr. Hanif)</v>
      </c>
    </row>
    <row r="6972" spans="1:16" hidden="1">
      <c r="A6972" t="str">
        <f t="shared" si="325"/>
        <v>22-585</v>
      </c>
      <c r="B6972">
        <f t="shared" si="326"/>
        <v>22</v>
      </c>
      <c r="C6972">
        <v>585</v>
      </c>
      <c r="D6972" t="s">
        <v>17681</v>
      </c>
      <c r="E6972" t="s">
        <v>15039</v>
      </c>
      <c r="F6972">
        <v>14099</v>
      </c>
      <c r="G6972" t="s">
        <v>15040</v>
      </c>
      <c r="H6972">
        <v>1729528713</v>
      </c>
      <c r="I6972" t="s">
        <v>11538</v>
      </c>
      <c r="J6972" t="s">
        <v>11772</v>
      </c>
      <c r="K6972" t="s">
        <v>1402</v>
      </c>
      <c r="L6972" t="s">
        <v>7926</v>
      </c>
      <c r="M6972" t="s">
        <v>15038</v>
      </c>
      <c r="P6972" s="31" t="str">
        <f t="shared" si="327"/>
        <v>Jasim Homoeo Hall (Dr.Jasim)</v>
      </c>
    </row>
    <row r="6973" spans="1:16" hidden="1">
      <c r="A6973" t="str">
        <f t="shared" si="325"/>
        <v>23-585</v>
      </c>
      <c r="B6973">
        <f t="shared" si="326"/>
        <v>23</v>
      </c>
      <c r="C6973">
        <v>585</v>
      </c>
      <c r="D6973" t="s">
        <v>17681</v>
      </c>
      <c r="E6973" t="s">
        <v>14997</v>
      </c>
      <c r="F6973">
        <v>14072</v>
      </c>
      <c r="G6973" t="s">
        <v>14998</v>
      </c>
      <c r="H6973">
        <v>1794388051</v>
      </c>
      <c r="I6973" t="s">
        <v>11538</v>
      </c>
      <c r="J6973" t="s">
        <v>10924</v>
      </c>
      <c r="K6973" t="s">
        <v>1402</v>
      </c>
      <c r="L6973" t="s">
        <v>14999</v>
      </c>
      <c r="M6973" t="s">
        <v>15000</v>
      </c>
      <c r="P6973" s="31" t="str">
        <f t="shared" si="327"/>
        <v>Jonodorodi Homoeo (Dr.Abdul Kaiyum)</v>
      </c>
    </row>
    <row r="6974" spans="1:16" hidden="1">
      <c r="A6974" t="str">
        <f t="shared" si="325"/>
        <v>24-585</v>
      </c>
      <c r="B6974">
        <f t="shared" si="326"/>
        <v>24</v>
      </c>
      <c r="C6974">
        <v>585</v>
      </c>
      <c r="D6974" t="s">
        <v>17681</v>
      </c>
      <c r="E6974" t="s">
        <v>14966</v>
      </c>
      <c r="F6974">
        <v>14081</v>
      </c>
      <c r="G6974" t="s">
        <v>12014</v>
      </c>
      <c r="H6974">
        <v>1740171052</v>
      </c>
      <c r="I6974" t="s">
        <v>11538</v>
      </c>
      <c r="J6974" t="s">
        <v>14960</v>
      </c>
      <c r="K6974" t="s">
        <v>1402</v>
      </c>
      <c r="L6974" t="s">
        <v>4799</v>
      </c>
      <c r="M6974" t="s">
        <v>14967</v>
      </c>
      <c r="P6974" s="31" t="str">
        <f t="shared" si="327"/>
        <v>Jononi Homoeo (Dr.Jowel)</v>
      </c>
    </row>
    <row r="6975" spans="1:16" hidden="1">
      <c r="A6975" t="str">
        <f t="shared" si="325"/>
        <v>25-585</v>
      </c>
      <c r="B6975">
        <f t="shared" si="326"/>
        <v>25</v>
      </c>
      <c r="C6975">
        <v>585</v>
      </c>
      <c r="D6975" t="s">
        <v>17681</v>
      </c>
      <c r="E6975" t="s">
        <v>17340</v>
      </c>
      <c r="F6975">
        <v>14121</v>
      </c>
      <c r="G6975" t="s">
        <v>14634</v>
      </c>
      <c r="H6975">
        <v>1729528713</v>
      </c>
      <c r="I6975" t="s">
        <v>131</v>
      </c>
      <c r="J6975" t="s">
        <v>230</v>
      </c>
      <c r="K6975" t="s">
        <v>152</v>
      </c>
      <c r="L6975" t="s">
        <v>14635</v>
      </c>
      <c r="M6975" t="s">
        <v>14636</v>
      </c>
      <c r="P6975" s="31" t="str">
        <f t="shared" si="327"/>
        <v>Josim Homoeo Hall (Dr.Jasim)</v>
      </c>
    </row>
    <row r="6976" spans="1:16" hidden="1">
      <c r="A6976" t="str">
        <f t="shared" si="325"/>
        <v>26-585</v>
      </c>
      <c r="B6976">
        <f t="shared" si="326"/>
        <v>26</v>
      </c>
      <c r="C6976">
        <v>585</v>
      </c>
      <c r="D6976" t="s">
        <v>17681</v>
      </c>
      <c r="E6976" t="s">
        <v>15019</v>
      </c>
      <c r="F6976">
        <v>14094</v>
      </c>
      <c r="G6976" t="s">
        <v>15020</v>
      </c>
      <c r="H6976">
        <v>1761700018</v>
      </c>
      <c r="I6976" t="s">
        <v>11538</v>
      </c>
      <c r="J6976" t="s">
        <v>10924</v>
      </c>
      <c r="K6976" t="s">
        <v>138</v>
      </c>
      <c r="L6976" t="s">
        <v>14999</v>
      </c>
      <c r="M6976" t="s">
        <v>15000</v>
      </c>
      <c r="P6976" s="31" t="str">
        <f t="shared" si="327"/>
        <v>Kalgora Homoeo (Dr.Hamde Alhi)</v>
      </c>
    </row>
    <row r="6977" spans="1:16" hidden="1">
      <c r="A6977" t="str">
        <f t="shared" si="325"/>
        <v>27-585</v>
      </c>
      <c r="B6977">
        <f t="shared" si="326"/>
        <v>27</v>
      </c>
      <c r="C6977">
        <v>585</v>
      </c>
      <c r="D6977" t="s">
        <v>17681</v>
      </c>
      <c r="E6977" t="s">
        <v>17338</v>
      </c>
      <c r="F6977">
        <v>14087</v>
      </c>
      <c r="G6977" t="s">
        <v>7982</v>
      </c>
      <c r="H6977">
        <v>1726143929</v>
      </c>
      <c r="I6977" t="s">
        <v>11538</v>
      </c>
      <c r="J6977" t="s">
        <v>10900</v>
      </c>
      <c r="K6977" t="s">
        <v>1402</v>
      </c>
      <c r="L6977" t="s">
        <v>15044</v>
      </c>
      <c r="M6977" t="s">
        <v>15052</v>
      </c>
      <c r="P6977" s="31" t="str">
        <f t="shared" si="327"/>
        <v>Loknath Homoeo (Dr.Tapon Chaudhury)</v>
      </c>
    </row>
    <row r="6978" spans="1:16" hidden="1">
      <c r="A6978" t="str">
        <f t="shared" ref="A6978:A7041" si="328">B6978&amp;"-"&amp;C6978</f>
        <v>28-585</v>
      </c>
      <c r="B6978">
        <f t="shared" ref="B6978:B7041" si="329">IF(C6978=C6977,B6977+1,1)</f>
        <v>28</v>
      </c>
      <c r="C6978">
        <v>585</v>
      </c>
      <c r="D6978" t="s">
        <v>17681</v>
      </c>
      <c r="E6978" t="s">
        <v>7981</v>
      </c>
      <c r="F6978">
        <v>14124</v>
      </c>
      <c r="G6978" t="s">
        <v>7982</v>
      </c>
      <c r="H6978">
        <v>1925194876</v>
      </c>
      <c r="I6978" t="s">
        <v>131</v>
      </c>
      <c r="J6978" t="s">
        <v>274</v>
      </c>
      <c r="K6978" t="s">
        <v>152</v>
      </c>
      <c r="L6978" t="s">
        <v>7974</v>
      </c>
      <c r="M6978" t="s">
        <v>1359</v>
      </c>
      <c r="P6978" s="31" t="str">
        <f t="shared" ref="P6978:P7041" si="330">PROPER(G6978&amp;" ("&amp;E6978&amp;")")</f>
        <v>Loknath Homoeo (Dr. Depali Rani)</v>
      </c>
    </row>
    <row r="6979" spans="1:16" hidden="1">
      <c r="A6979" t="str">
        <f t="shared" si="328"/>
        <v>29-585</v>
      </c>
      <c r="B6979">
        <f t="shared" si="329"/>
        <v>29</v>
      </c>
      <c r="C6979">
        <v>585</v>
      </c>
      <c r="D6979" t="s">
        <v>17681</v>
      </c>
      <c r="E6979" t="s">
        <v>7991</v>
      </c>
      <c r="F6979">
        <v>14128</v>
      </c>
      <c r="G6979" t="s">
        <v>7992</v>
      </c>
      <c r="H6979">
        <v>1817597154</v>
      </c>
      <c r="I6979" t="s">
        <v>131</v>
      </c>
      <c r="J6979" t="s">
        <v>306</v>
      </c>
      <c r="K6979" t="s">
        <v>152</v>
      </c>
      <c r="L6979" t="s">
        <v>7943</v>
      </c>
      <c r="M6979" t="s">
        <v>7943</v>
      </c>
      <c r="P6979" s="31" t="str">
        <f t="shared" si="330"/>
        <v>Lucky Homoeo Hall (Dr. Nasir Hossain)</v>
      </c>
    </row>
    <row r="6980" spans="1:16" hidden="1">
      <c r="A6980" t="str">
        <f t="shared" si="328"/>
        <v>30-585</v>
      </c>
      <c r="B6980">
        <f t="shared" si="329"/>
        <v>30</v>
      </c>
      <c r="C6980">
        <v>585</v>
      </c>
      <c r="D6980" t="s">
        <v>17681</v>
      </c>
      <c r="E6980" t="s">
        <v>7930</v>
      </c>
      <c r="F6980">
        <v>14110</v>
      </c>
      <c r="G6980" t="s">
        <v>1111</v>
      </c>
      <c r="H6980">
        <v>1731570775</v>
      </c>
      <c r="I6980" t="s">
        <v>131</v>
      </c>
      <c r="J6980" t="s">
        <v>132</v>
      </c>
      <c r="K6980" t="s">
        <v>152</v>
      </c>
      <c r="L6980" t="s">
        <v>7926</v>
      </c>
      <c r="M6980" t="s">
        <v>7931</v>
      </c>
      <c r="P6980" s="31" t="str">
        <f t="shared" si="330"/>
        <v>Maa Homoeo Hall (Dr. Dono Mia)</v>
      </c>
    </row>
    <row r="6981" spans="1:16" hidden="1">
      <c r="A6981" t="str">
        <f t="shared" si="328"/>
        <v>31-585</v>
      </c>
      <c r="B6981">
        <f t="shared" si="329"/>
        <v>31</v>
      </c>
      <c r="C6981">
        <v>585</v>
      </c>
      <c r="D6981" t="s">
        <v>17681</v>
      </c>
      <c r="E6981" t="s">
        <v>7941</v>
      </c>
      <c r="F6981">
        <v>14113</v>
      </c>
      <c r="G6981" t="s">
        <v>1111</v>
      </c>
      <c r="H6981">
        <v>1730002732</v>
      </c>
      <c r="I6981" t="s">
        <v>131</v>
      </c>
      <c r="J6981" t="s">
        <v>132</v>
      </c>
      <c r="K6981" t="s">
        <v>133</v>
      </c>
      <c r="L6981" t="s">
        <v>7926</v>
      </c>
      <c r="M6981" t="s">
        <v>7938</v>
      </c>
      <c r="P6981" s="31" t="str">
        <f t="shared" si="330"/>
        <v>Maa Homoeo Hall (Dr. Harandra Debanath)</v>
      </c>
    </row>
    <row r="6982" spans="1:16" hidden="1">
      <c r="A6982" t="str">
        <f t="shared" si="328"/>
        <v>32-585</v>
      </c>
      <c r="B6982">
        <f t="shared" si="329"/>
        <v>32</v>
      </c>
      <c r="C6982">
        <v>585</v>
      </c>
      <c r="D6982" t="s">
        <v>17681</v>
      </c>
      <c r="E6982" t="s">
        <v>17466</v>
      </c>
      <c r="F6982">
        <v>14918</v>
      </c>
      <c r="G6982" t="s">
        <v>1111</v>
      </c>
      <c r="H6982">
        <v>1925148526</v>
      </c>
      <c r="I6982" t="s">
        <v>131</v>
      </c>
      <c r="J6982" t="s">
        <v>306</v>
      </c>
      <c r="K6982" t="s">
        <v>138</v>
      </c>
      <c r="L6982" t="s">
        <v>1116</v>
      </c>
      <c r="M6982" t="s">
        <v>762</v>
      </c>
      <c r="P6982" s="31" t="str">
        <f t="shared" si="330"/>
        <v>Maa Homoeo Hall (Dr.Kamal Uddin)</v>
      </c>
    </row>
    <row r="6983" spans="1:16" hidden="1">
      <c r="A6983" t="str">
        <f t="shared" si="328"/>
        <v>33-585</v>
      </c>
      <c r="B6983">
        <f t="shared" si="329"/>
        <v>33</v>
      </c>
      <c r="C6983">
        <v>585</v>
      </c>
      <c r="D6983" t="s">
        <v>17681</v>
      </c>
      <c r="E6983" t="s">
        <v>18662</v>
      </c>
      <c r="F6983">
        <v>14116</v>
      </c>
      <c r="G6983" t="s">
        <v>11577</v>
      </c>
      <c r="H6983">
        <v>1758475805</v>
      </c>
      <c r="I6983" t="s">
        <v>11164</v>
      </c>
      <c r="J6983" t="s">
        <v>11352</v>
      </c>
      <c r="K6983" t="s">
        <v>152</v>
      </c>
      <c r="L6983" t="s">
        <v>11578</v>
      </c>
      <c r="M6983" t="s">
        <v>11579</v>
      </c>
      <c r="P6983" s="31" t="str">
        <f t="shared" si="330"/>
        <v>Mahmud Homoeo (Dr Samsuddin)</v>
      </c>
    </row>
    <row r="6984" spans="1:16" hidden="1">
      <c r="A6984" t="str">
        <f t="shared" si="328"/>
        <v>34-585</v>
      </c>
      <c r="B6984">
        <f t="shared" si="329"/>
        <v>34</v>
      </c>
      <c r="C6984">
        <v>585</v>
      </c>
      <c r="D6984" t="s">
        <v>17681</v>
      </c>
      <c r="E6984" t="s">
        <v>7965</v>
      </c>
      <c r="F6984">
        <v>14106</v>
      </c>
      <c r="G6984" t="s">
        <v>2134</v>
      </c>
      <c r="H6984">
        <v>1758475805</v>
      </c>
      <c r="I6984" t="s">
        <v>131</v>
      </c>
      <c r="J6984" t="s">
        <v>274</v>
      </c>
      <c r="K6984" t="s">
        <v>152</v>
      </c>
      <c r="L6984" t="s">
        <v>7966</v>
      </c>
      <c r="M6984" t="s">
        <v>7967</v>
      </c>
      <c r="P6984" s="31" t="str">
        <f t="shared" si="330"/>
        <v>Mahmud Homoeo Hall (Dr. Samsu Uddin)</v>
      </c>
    </row>
    <row r="6985" spans="1:16" hidden="1">
      <c r="A6985" t="str">
        <f t="shared" si="328"/>
        <v>35-585</v>
      </c>
      <c r="B6985">
        <f t="shared" si="329"/>
        <v>35</v>
      </c>
      <c r="C6985">
        <v>585</v>
      </c>
      <c r="D6985" t="s">
        <v>17681</v>
      </c>
      <c r="E6985" t="s">
        <v>18663</v>
      </c>
      <c r="F6985">
        <v>14118</v>
      </c>
      <c r="G6985" t="s">
        <v>12492</v>
      </c>
      <c r="H6985">
        <v>1745729246</v>
      </c>
      <c r="I6985" t="s">
        <v>131</v>
      </c>
      <c r="J6985" t="s">
        <v>10895</v>
      </c>
      <c r="K6985" t="s">
        <v>1402</v>
      </c>
      <c r="L6985" t="s">
        <v>12493</v>
      </c>
      <c r="M6985" t="s">
        <v>12494</v>
      </c>
      <c r="P6985" s="31" t="str">
        <f t="shared" si="330"/>
        <v>Mastar Homoeo Hall (Dr Razu Ahmed)</v>
      </c>
    </row>
    <row r="6986" spans="1:16" hidden="1">
      <c r="A6986" t="str">
        <f t="shared" si="328"/>
        <v>36-585</v>
      </c>
      <c r="B6986">
        <f t="shared" si="329"/>
        <v>36</v>
      </c>
      <c r="C6986">
        <v>585</v>
      </c>
      <c r="D6986" t="s">
        <v>17681</v>
      </c>
      <c r="E6986" t="s">
        <v>15017</v>
      </c>
      <c r="F6986">
        <v>14086</v>
      </c>
      <c r="G6986" t="s">
        <v>15018</v>
      </c>
      <c r="H6986">
        <v>1631244073</v>
      </c>
      <c r="I6986" t="s">
        <v>11964</v>
      </c>
      <c r="J6986" t="s">
        <v>10924</v>
      </c>
      <c r="K6986" t="s">
        <v>1402</v>
      </c>
      <c r="L6986" t="s">
        <v>14999</v>
      </c>
      <c r="M6986" t="s">
        <v>15014</v>
      </c>
      <c r="P6986" s="31" t="str">
        <f t="shared" si="330"/>
        <v>Medicare Homoeo (Dr.Sheuli Aktar)</v>
      </c>
    </row>
    <row r="6987" spans="1:16" hidden="1">
      <c r="A6987" t="str">
        <f t="shared" si="328"/>
        <v>37-585</v>
      </c>
      <c r="B6987">
        <f t="shared" si="329"/>
        <v>37</v>
      </c>
      <c r="C6987">
        <v>585</v>
      </c>
      <c r="D6987" t="s">
        <v>17681</v>
      </c>
      <c r="E6987" t="s">
        <v>1379</v>
      </c>
      <c r="F6987">
        <v>14079</v>
      </c>
      <c r="G6987" t="s">
        <v>13444</v>
      </c>
      <c r="H6987">
        <v>1716665804</v>
      </c>
      <c r="I6987" t="s">
        <v>11538</v>
      </c>
      <c r="J6987" t="s">
        <v>14960</v>
      </c>
      <c r="K6987" t="s">
        <v>138</v>
      </c>
      <c r="L6987" t="s">
        <v>4799</v>
      </c>
      <c r="M6987" t="s">
        <v>14425</v>
      </c>
      <c r="P6987" s="31" t="str">
        <f t="shared" si="330"/>
        <v>Modern Homoeo (Dr.Jahid)</v>
      </c>
    </row>
    <row r="6988" spans="1:16" hidden="1">
      <c r="A6988" t="str">
        <f t="shared" si="328"/>
        <v>38-585</v>
      </c>
      <c r="B6988">
        <f t="shared" si="329"/>
        <v>38</v>
      </c>
      <c r="C6988">
        <v>585</v>
      </c>
      <c r="D6988" t="s">
        <v>17681</v>
      </c>
      <c r="E6988" t="s">
        <v>2359</v>
      </c>
      <c r="F6988">
        <v>14105</v>
      </c>
      <c r="G6988" t="s">
        <v>7959</v>
      </c>
      <c r="H6988">
        <v>1715621495</v>
      </c>
      <c r="I6988" t="s">
        <v>131</v>
      </c>
      <c r="J6988" t="s">
        <v>230</v>
      </c>
      <c r="K6988" t="s">
        <v>152</v>
      </c>
      <c r="L6988" t="s">
        <v>7960</v>
      </c>
      <c r="M6988" t="s">
        <v>7961</v>
      </c>
      <c r="P6988" s="31" t="str">
        <f t="shared" si="330"/>
        <v>Mokti Homoeo Hall (Dr. Mohiuddin)</v>
      </c>
    </row>
    <row r="6989" spans="1:16" hidden="1">
      <c r="A6989" t="str">
        <f t="shared" si="328"/>
        <v>39-585</v>
      </c>
      <c r="B6989">
        <f t="shared" si="329"/>
        <v>39</v>
      </c>
      <c r="C6989">
        <v>585</v>
      </c>
      <c r="D6989" t="s">
        <v>17681</v>
      </c>
      <c r="E6989" t="s">
        <v>15273</v>
      </c>
      <c r="F6989">
        <v>14090</v>
      </c>
      <c r="G6989" t="s">
        <v>512</v>
      </c>
      <c r="H6989">
        <v>1717358281</v>
      </c>
      <c r="I6989" t="s">
        <v>11164</v>
      </c>
      <c r="J6989" t="s">
        <v>306</v>
      </c>
      <c r="K6989" t="s">
        <v>152</v>
      </c>
      <c r="L6989" t="s">
        <v>4799</v>
      </c>
      <c r="M6989" t="s">
        <v>15274</v>
      </c>
      <c r="P6989" s="31" t="str">
        <f t="shared" si="330"/>
        <v>Momota Homoeo Hall (Dr.Krisna Podo Baisho)</v>
      </c>
    </row>
    <row r="6990" spans="1:16" hidden="1">
      <c r="A6990" t="str">
        <f t="shared" si="328"/>
        <v>40-585</v>
      </c>
      <c r="B6990">
        <f t="shared" si="329"/>
        <v>40</v>
      </c>
      <c r="C6990">
        <v>585</v>
      </c>
      <c r="D6990" t="s">
        <v>17681</v>
      </c>
      <c r="E6990" t="s">
        <v>15043</v>
      </c>
      <c r="F6990">
        <v>14093</v>
      </c>
      <c r="G6990" t="s">
        <v>14996</v>
      </c>
      <c r="H6990">
        <v>1761351432</v>
      </c>
      <c r="I6990" t="s">
        <v>11538</v>
      </c>
      <c r="J6990" t="s">
        <v>10900</v>
      </c>
      <c r="K6990" t="s">
        <v>1402</v>
      </c>
      <c r="L6990" t="s">
        <v>15044</v>
      </c>
      <c r="M6990" t="s">
        <v>15045</v>
      </c>
      <c r="P6990" s="31" t="str">
        <f t="shared" si="330"/>
        <v>Montola Homoeo (Dr.Ferdus)</v>
      </c>
    </row>
    <row r="6991" spans="1:16" hidden="1">
      <c r="A6991" t="str">
        <f t="shared" si="328"/>
        <v>41-585</v>
      </c>
      <c r="B6991">
        <f t="shared" si="329"/>
        <v>41</v>
      </c>
      <c r="C6991">
        <v>585</v>
      </c>
      <c r="D6991" t="s">
        <v>17681</v>
      </c>
      <c r="E6991" t="s">
        <v>4226</v>
      </c>
      <c r="F6991">
        <v>14091</v>
      </c>
      <c r="G6991" t="s">
        <v>1053</v>
      </c>
      <c r="H6991">
        <v>1756433934</v>
      </c>
      <c r="I6991" t="s">
        <v>11164</v>
      </c>
      <c r="J6991" t="s">
        <v>10903</v>
      </c>
      <c r="K6991" t="s">
        <v>152</v>
      </c>
      <c r="L6991" t="s">
        <v>15044</v>
      </c>
      <c r="M6991" t="s">
        <v>15278</v>
      </c>
      <c r="N6991" t="s">
        <v>4799</v>
      </c>
      <c r="P6991" s="31" t="str">
        <f t="shared" si="330"/>
        <v>Montola Homoeo Hall (Dr.Emon)</v>
      </c>
    </row>
    <row r="6992" spans="1:16" hidden="1">
      <c r="A6992" t="str">
        <f t="shared" si="328"/>
        <v>42-585</v>
      </c>
      <c r="B6992">
        <f t="shared" si="329"/>
        <v>42</v>
      </c>
      <c r="C6992">
        <v>585</v>
      </c>
      <c r="D6992" t="s">
        <v>17681</v>
      </c>
      <c r="E6992" t="s">
        <v>11284</v>
      </c>
      <c r="F6992">
        <v>14123</v>
      </c>
      <c r="G6992" t="s">
        <v>11392</v>
      </c>
      <c r="H6992">
        <v>1934448046</v>
      </c>
      <c r="I6992">
        <v>0</v>
      </c>
      <c r="J6992" t="s">
        <v>10924</v>
      </c>
      <c r="K6992" t="s">
        <v>138</v>
      </c>
      <c r="L6992" t="s">
        <v>11393</v>
      </c>
      <c r="M6992" t="s">
        <v>11393</v>
      </c>
      <c r="P6992" s="31" t="str">
        <f t="shared" si="330"/>
        <v>Mpo-Jonaeid Mullah-B.Baria (Self Stock)</v>
      </c>
    </row>
    <row r="6993" spans="1:16" hidden="1">
      <c r="A6993" t="str">
        <f t="shared" si="328"/>
        <v>43-585</v>
      </c>
      <c r="B6993">
        <f t="shared" si="329"/>
        <v>43</v>
      </c>
      <c r="C6993">
        <v>585</v>
      </c>
      <c r="D6993" t="s">
        <v>17681</v>
      </c>
      <c r="E6993" t="s">
        <v>15036</v>
      </c>
      <c r="F6993">
        <v>14098</v>
      </c>
      <c r="G6993" t="s">
        <v>15037</v>
      </c>
      <c r="H6993">
        <v>1845689901</v>
      </c>
      <c r="I6993" t="s">
        <v>11538</v>
      </c>
      <c r="J6993" t="s">
        <v>11772</v>
      </c>
      <c r="K6993" t="s">
        <v>1402</v>
      </c>
      <c r="L6993" t="s">
        <v>7926</v>
      </c>
      <c r="M6993" t="s">
        <v>15038</v>
      </c>
      <c r="P6993" s="31" t="str">
        <f t="shared" si="330"/>
        <v>Naon Homoeo (Dr.Tarek)</v>
      </c>
    </row>
    <row r="6994" spans="1:16" hidden="1">
      <c r="A6994" t="str">
        <f t="shared" si="328"/>
        <v>44-585</v>
      </c>
      <c r="B6994">
        <f t="shared" si="329"/>
        <v>44</v>
      </c>
      <c r="C6994">
        <v>585</v>
      </c>
      <c r="D6994" t="s">
        <v>17681</v>
      </c>
      <c r="E6994" t="s">
        <v>7934</v>
      </c>
      <c r="F6994">
        <v>14111</v>
      </c>
      <c r="G6994" t="s">
        <v>7935</v>
      </c>
      <c r="H6994">
        <v>1814177075</v>
      </c>
      <c r="I6994" t="s">
        <v>131</v>
      </c>
      <c r="J6994" t="s">
        <v>132</v>
      </c>
      <c r="K6994" t="s">
        <v>138</v>
      </c>
      <c r="L6994" t="s">
        <v>7926</v>
      </c>
      <c r="M6994" t="s">
        <v>7931</v>
      </c>
      <c r="P6994" s="31" t="str">
        <f t="shared" si="330"/>
        <v>Nargis Homoeo Hall (Dr. Amir Hamza)</v>
      </c>
    </row>
    <row r="6995" spans="1:16" hidden="1">
      <c r="A6995" t="str">
        <f t="shared" si="328"/>
        <v>45-585</v>
      </c>
      <c r="B6995">
        <f t="shared" si="329"/>
        <v>45</v>
      </c>
      <c r="C6995">
        <v>585</v>
      </c>
      <c r="D6995" t="s">
        <v>17681</v>
      </c>
      <c r="E6995" t="s">
        <v>15021</v>
      </c>
      <c r="F6995">
        <v>14095</v>
      </c>
      <c r="G6995" t="s">
        <v>15022</v>
      </c>
      <c r="H6995">
        <v>1724641066</v>
      </c>
      <c r="I6995" t="s">
        <v>11538</v>
      </c>
      <c r="J6995" t="s">
        <v>10895</v>
      </c>
      <c r="K6995" t="s">
        <v>138</v>
      </c>
      <c r="L6995" t="s">
        <v>14999</v>
      </c>
      <c r="M6995" t="s">
        <v>15023</v>
      </c>
      <c r="P6995" s="31" t="str">
        <f t="shared" si="330"/>
        <v>Nazmul Homoeo Hall (Dr.Nazmul)</v>
      </c>
    </row>
    <row r="6996" spans="1:16" hidden="1">
      <c r="A6996" t="str">
        <f t="shared" si="328"/>
        <v>46-585</v>
      </c>
      <c r="B6996">
        <f t="shared" si="329"/>
        <v>46</v>
      </c>
      <c r="C6996">
        <v>585</v>
      </c>
      <c r="D6996" t="s">
        <v>17681</v>
      </c>
      <c r="E6996" t="s">
        <v>15001</v>
      </c>
      <c r="F6996">
        <v>14073</v>
      </c>
      <c r="G6996" t="s">
        <v>3522</v>
      </c>
      <c r="H6996">
        <v>1822964966</v>
      </c>
      <c r="I6996" t="s">
        <v>11538</v>
      </c>
      <c r="J6996" t="s">
        <v>10924</v>
      </c>
      <c r="K6996" t="s">
        <v>11942</v>
      </c>
      <c r="L6996" t="s">
        <v>14999</v>
      </c>
      <c r="M6996" t="s">
        <v>15000</v>
      </c>
      <c r="P6996" s="31" t="str">
        <f t="shared" si="330"/>
        <v>Nila Homoeo Hall (Dr.Azad)</v>
      </c>
    </row>
    <row r="6997" spans="1:16" hidden="1">
      <c r="A6997" t="str">
        <f t="shared" si="328"/>
        <v>47-585</v>
      </c>
      <c r="B6997">
        <f t="shared" si="329"/>
        <v>47</v>
      </c>
      <c r="C6997">
        <v>585</v>
      </c>
      <c r="D6997" t="s">
        <v>17681</v>
      </c>
      <c r="E6997" t="s">
        <v>15183</v>
      </c>
      <c r="F6997">
        <v>14089</v>
      </c>
      <c r="G6997" t="s">
        <v>144</v>
      </c>
      <c r="H6997">
        <v>1987207372</v>
      </c>
      <c r="I6997" t="s">
        <v>11164</v>
      </c>
      <c r="J6997" t="s">
        <v>306</v>
      </c>
      <c r="K6997" t="s">
        <v>138</v>
      </c>
      <c r="L6997" t="s">
        <v>11578</v>
      </c>
      <c r="M6997" t="s">
        <v>11578</v>
      </c>
      <c r="P6997" s="31" t="str">
        <f t="shared" si="330"/>
        <v>Niramoy Homoeo Hall (Dr.Atik)</v>
      </c>
    </row>
    <row r="6998" spans="1:16" hidden="1">
      <c r="A6998" t="str">
        <f t="shared" si="328"/>
        <v>48-585</v>
      </c>
      <c r="B6998">
        <f t="shared" si="329"/>
        <v>48</v>
      </c>
      <c r="C6998">
        <v>585</v>
      </c>
      <c r="D6998" t="s">
        <v>17681</v>
      </c>
      <c r="E6998" t="s">
        <v>7990</v>
      </c>
      <c r="F6998">
        <v>14127</v>
      </c>
      <c r="G6998" t="s">
        <v>144</v>
      </c>
      <c r="H6998">
        <v>1740615287</v>
      </c>
      <c r="I6998" t="s">
        <v>131</v>
      </c>
      <c r="J6998" t="s">
        <v>306</v>
      </c>
      <c r="K6998" t="s">
        <v>138</v>
      </c>
      <c r="L6998" t="s">
        <v>7943</v>
      </c>
      <c r="M6998" t="s">
        <v>7943</v>
      </c>
      <c r="P6998" s="31" t="str">
        <f t="shared" si="330"/>
        <v>Niramoy Homoeo Hall (Dr. Nasir Ahmed)</v>
      </c>
    </row>
    <row r="6999" spans="1:16" hidden="1">
      <c r="A6999" t="str">
        <f t="shared" si="328"/>
        <v>49-585</v>
      </c>
      <c r="B6999">
        <f t="shared" si="329"/>
        <v>49</v>
      </c>
      <c r="C6999">
        <v>585</v>
      </c>
      <c r="D6999" t="s">
        <v>17681</v>
      </c>
      <c r="E6999" t="s">
        <v>14959</v>
      </c>
      <c r="F6999">
        <v>14078</v>
      </c>
      <c r="G6999" t="s">
        <v>893</v>
      </c>
      <c r="H6999">
        <v>1711487268</v>
      </c>
      <c r="I6999" t="s">
        <v>11538</v>
      </c>
      <c r="J6999" t="s">
        <v>14960</v>
      </c>
      <c r="K6999" t="s">
        <v>138</v>
      </c>
      <c r="L6999" t="s">
        <v>4799</v>
      </c>
      <c r="M6999" t="s">
        <v>4799</v>
      </c>
      <c r="P6999" s="31" t="str">
        <f t="shared" si="330"/>
        <v>Nondi Homoeo Hall (Dr.Debojit Debu)</v>
      </c>
    </row>
    <row r="7000" spans="1:16" hidden="1">
      <c r="A7000" t="str">
        <f t="shared" si="328"/>
        <v>50-585</v>
      </c>
      <c r="B7000">
        <f t="shared" si="329"/>
        <v>50</v>
      </c>
      <c r="C7000">
        <v>585</v>
      </c>
      <c r="D7000" t="s">
        <v>17681</v>
      </c>
      <c r="E7000" t="s">
        <v>7972</v>
      </c>
      <c r="F7000">
        <v>14114</v>
      </c>
      <c r="G7000" t="s">
        <v>7973</v>
      </c>
      <c r="H7000">
        <v>1774910261</v>
      </c>
      <c r="I7000" t="s">
        <v>131</v>
      </c>
      <c r="J7000" t="s">
        <v>274</v>
      </c>
      <c r="K7000" t="s">
        <v>138</v>
      </c>
      <c r="L7000" t="s">
        <v>7974</v>
      </c>
      <c r="M7000" t="s">
        <v>7975</v>
      </c>
      <c r="P7000" s="31" t="str">
        <f t="shared" si="330"/>
        <v>Poddar Homoeo Hall (Dr. Uzzal Bonik)</v>
      </c>
    </row>
    <row r="7001" spans="1:16" hidden="1">
      <c r="A7001" t="str">
        <f t="shared" si="328"/>
        <v>51-585</v>
      </c>
      <c r="B7001">
        <f t="shared" si="329"/>
        <v>51</v>
      </c>
      <c r="C7001">
        <v>585</v>
      </c>
      <c r="D7001" t="s">
        <v>17681</v>
      </c>
      <c r="E7001" t="s">
        <v>7987</v>
      </c>
      <c r="F7001">
        <v>14126</v>
      </c>
      <c r="G7001" t="s">
        <v>7988</v>
      </c>
      <c r="H7001">
        <v>1712610424</v>
      </c>
      <c r="I7001" t="s">
        <v>131</v>
      </c>
      <c r="J7001" t="s">
        <v>274</v>
      </c>
      <c r="K7001" t="s">
        <v>138</v>
      </c>
      <c r="L7001" t="s">
        <v>7974</v>
      </c>
      <c r="M7001" t="s">
        <v>7989</v>
      </c>
      <c r="P7001" s="31" t="str">
        <f t="shared" si="330"/>
        <v>Rahmani Homoeo Hall (Dr. Mokleshor Rahman)</v>
      </c>
    </row>
    <row r="7002" spans="1:16" hidden="1">
      <c r="A7002" t="str">
        <f t="shared" si="328"/>
        <v>52-585</v>
      </c>
      <c r="B7002">
        <f t="shared" si="329"/>
        <v>52</v>
      </c>
      <c r="C7002">
        <v>585</v>
      </c>
      <c r="D7002" t="s">
        <v>17681</v>
      </c>
      <c r="E7002" t="s">
        <v>7952</v>
      </c>
      <c r="F7002">
        <v>14102</v>
      </c>
      <c r="G7002" t="s">
        <v>7953</v>
      </c>
      <c r="H7002">
        <v>1727067562</v>
      </c>
      <c r="I7002" t="s">
        <v>131</v>
      </c>
      <c r="J7002" t="s">
        <v>230</v>
      </c>
      <c r="K7002" t="s">
        <v>138</v>
      </c>
      <c r="L7002" t="s">
        <v>7954</v>
      </c>
      <c r="M7002" t="s">
        <v>7955</v>
      </c>
      <c r="P7002" s="31" t="str">
        <f t="shared" si="330"/>
        <v>Romana Homoeo Hall (Dr. Jotish Poddar)</v>
      </c>
    </row>
    <row r="7003" spans="1:16" hidden="1">
      <c r="A7003" t="str">
        <f t="shared" si="328"/>
        <v>53-585</v>
      </c>
      <c r="B7003">
        <f t="shared" si="329"/>
        <v>53</v>
      </c>
      <c r="C7003">
        <v>585</v>
      </c>
      <c r="D7003" t="s">
        <v>17681</v>
      </c>
      <c r="E7003" t="s">
        <v>14983</v>
      </c>
      <c r="F7003">
        <v>14077</v>
      </c>
      <c r="G7003" t="s">
        <v>14984</v>
      </c>
      <c r="H7003">
        <v>1728477020</v>
      </c>
      <c r="I7003" t="s">
        <v>11538</v>
      </c>
      <c r="J7003" t="s">
        <v>10912</v>
      </c>
      <c r="K7003" t="s">
        <v>1402</v>
      </c>
      <c r="L7003" t="s">
        <v>11580</v>
      </c>
      <c r="M7003" t="s">
        <v>19010</v>
      </c>
      <c r="P7003" s="31" t="str">
        <f t="shared" si="330"/>
        <v>Romesh Homoeo Hall (Dr.Romesh Sen)</v>
      </c>
    </row>
    <row r="7004" spans="1:16" hidden="1">
      <c r="A7004" t="str">
        <f t="shared" si="328"/>
        <v>54-585</v>
      </c>
      <c r="B7004">
        <f t="shared" si="329"/>
        <v>54</v>
      </c>
      <c r="C7004">
        <v>585</v>
      </c>
      <c r="D7004" t="s">
        <v>17681</v>
      </c>
      <c r="E7004" t="s">
        <v>14956</v>
      </c>
      <c r="F7004">
        <v>14070</v>
      </c>
      <c r="G7004" t="s">
        <v>14957</v>
      </c>
      <c r="H7004">
        <v>1790171777</v>
      </c>
      <c r="I7004" t="s">
        <v>11538</v>
      </c>
      <c r="J7004" t="s">
        <v>274</v>
      </c>
      <c r="K7004" t="s">
        <v>138</v>
      </c>
      <c r="L7004" t="s">
        <v>14954</v>
      </c>
      <c r="M7004" t="s">
        <v>14958</v>
      </c>
      <c r="P7004" s="31" t="str">
        <f t="shared" si="330"/>
        <v>Samim Homoeo Hall (Dr.Samim Ahmed)</v>
      </c>
    </row>
    <row r="7005" spans="1:16" hidden="1">
      <c r="A7005" t="str">
        <f t="shared" si="328"/>
        <v>55-585</v>
      </c>
      <c r="B7005">
        <f t="shared" si="329"/>
        <v>55</v>
      </c>
      <c r="C7005">
        <v>585</v>
      </c>
      <c r="D7005" t="s">
        <v>17681</v>
      </c>
      <c r="E7005" t="s">
        <v>14952</v>
      </c>
      <c r="F7005">
        <v>14100</v>
      </c>
      <c r="G7005" t="s">
        <v>14953</v>
      </c>
      <c r="H7005">
        <v>1721650436</v>
      </c>
      <c r="I7005" t="s">
        <v>11538</v>
      </c>
      <c r="J7005" t="s">
        <v>274</v>
      </c>
      <c r="K7005" t="s">
        <v>1402</v>
      </c>
      <c r="L7005" t="s">
        <v>14954</v>
      </c>
      <c r="M7005" t="s">
        <v>14955</v>
      </c>
      <c r="P7005" s="31" t="str">
        <f t="shared" si="330"/>
        <v>Samsun Homoeo Hall (Dr.Sopon Debonth)</v>
      </c>
    </row>
    <row r="7006" spans="1:16" hidden="1">
      <c r="A7006" t="str">
        <f t="shared" si="328"/>
        <v>56-585</v>
      </c>
      <c r="B7006">
        <f t="shared" si="329"/>
        <v>56</v>
      </c>
      <c r="C7006">
        <v>585</v>
      </c>
      <c r="D7006" t="s">
        <v>17681</v>
      </c>
      <c r="E7006" t="s">
        <v>7946</v>
      </c>
      <c r="F7006">
        <v>14109</v>
      </c>
      <c r="G7006" t="s">
        <v>701</v>
      </c>
      <c r="H7006">
        <v>1724861946</v>
      </c>
      <c r="I7006" t="s">
        <v>131</v>
      </c>
      <c r="J7006" t="s">
        <v>172</v>
      </c>
      <c r="K7006" t="s">
        <v>152</v>
      </c>
      <c r="L7006" t="s">
        <v>7943</v>
      </c>
      <c r="M7006" t="s">
        <v>7947</v>
      </c>
      <c r="P7006" s="31" t="str">
        <f t="shared" si="330"/>
        <v>Santi Homoeo Hall (Dr. Santiranjon Gosh)</v>
      </c>
    </row>
    <row r="7007" spans="1:16" hidden="1">
      <c r="A7007" t="str">
        <f t="shared" si="328"/>
        <v>57-585</v>
      </c>
      <c r="B7007">
        <f t="shared" si="329"/>
        <v>57</v>
      </c>
      <c r="C7007">
        <v>585</v>
      </c>
      <c r="D7007" t="s">
        <v>17681</v>
      </c>
      <c r="E7007" t="s">
        <v>7958</v>
      </c>
      <c r="F7007">
        <v>14104</v>
      </c>
      <c r="G7007" t="s">
        <v>199</v>
      </c>
      <c r="H7007">
        <v>1714721650</v>
      </c>
      <c r="I7007" t="s">
        <v>131</v>
      </c>
      <c r="J7007" t="s">
        <v>230</v>
      </c>
      <c r="K7007" t="s">
        <v>152</v>
      </c>
      <c r="L7007" t="s">
        <v>7954</v>
      </c>
      <c r="M7007" t="s">
        <v>7955</v>
      </c>
      <c r="P7007" s="31" t="str">
        <f t="shared" si="330"/>
        <v>Sefa Homoeo Hall (Dr. Md. Yonus)</v>
      </c>
    </row>
    <row r="7008" spans="1:16" hidden="1">
      <c r="A7008" t="str">
        <f t="shared" si="328"/>
        <v>58-585</v>
      </c>
      <c r="B7008">
        <f t="shared" si="329"/>
        <v>58</v>
      </c>
      <c r="C7008">
        <v>585</v>
      </c>
      <c r="D7008" t="s">
        <v>17681</v>
      </c>
      <c r="E7008" t="s">
        <v>15002</v>
      </c>
      <c r="F7008">
        <v>14074</v>
      </c>
      <c r="G7008" t="s">
        <v>17337</v>
      </c>
      <c r="H7008">
        <v>1682632531</v>
      </c>
      <c r="I7008" t="s">
        <v>11538</v>
      </c>
      <c r="J7008" t="s">
        <v>10924</v>
      </c>
      <c r="K7008" t="s">
        <v>1402</v>
      </c>
      <c r="L7008" t="s">
        <v>14999</v>
      </c>
      <c r="M7008" t="s">
        <v>15000</v>
      </c>
      <c r="P7008" s="31" t="str">
        <f t="shared" si="330"/>
        <v>Sobar Jonno Homoeopath (Dr.Samim Hossen)</v>
      </c>
    </row>
    <row r="7009" spans="1:18" hidden="1">
      <c r="A7009" t="str">
        <f t="shared" si="328"/>
        <v>59-585</v>
      </c>
      <c r="B7009">
        <f t="shared" si="329"/>
        <v>59</v>
      </c>
      <c r="C7009">
        <v>585</v>
      </c>
      <c r="D7009" t="s">
        <v>17681</v>
      </c>
      <c r="E7009" t="s">
        <v>14949</v>
      </c>
      <c r="F7009">
        <v>14131</v>
      </c>
      <c r="G7009" t="s">
        <v>14950</v>
      </c>
      <c r="H7009">
        <v>1716676038</v>
      </c>
      <c r="I7009" t="s">
        <v>11538</v>
      </c>
      <c r="J7009" t="s">
        <v>132</v>
      </c>
      <c r="K7009" t="s">
        <v>1402</v>
      </c>
      <c r="L7009" t="s">
        <v>14951</v>
      </c>
      <c r="M7009" t="s">
        <v>11580</v>
      </c>
      <c r="P7009" s="31" t="str">
        <f t="shared" si="330"/>
        <v>Sohani Homoeo Hall (Dr.Kazi Kibria)</v>
      </c>
    </row>
    <row r="7010" spans="1:18" hidden="1">
      <c r="A7010" t="str">
        <f t="shared" si="328"/>
        <v>60-585</v>
      </c>
      <c r="B7010">
        <f t="shared" si="329"/>
        <v>60</v>
      </c>
      <c r="C7010">
        <v>585</v>
      </c>
      <c r="D7010" t="s">
        <v>17681</v>
      </c>
      <c r="E7010" t="s">
        <v>14979</v>
      </c>
      <c r="F7010">
        <v>14084</v>
      </c>
      <c r="G7010" t="s">
        <v>14980</v>
      </c>
      <c r="H7010">
        <v>1721292777</v>
      </c>
      <c r="I7010" t="s">
        <v>11538</v>
      </c>
      <c r="J7010" t="s">
        <v>132</v>
      </c>
      <c r="K7010" t="s">
        <v>1402</v>
      </c>
      <c r="L7010" t="s">
        <v>14981</v>
      </c>
      <c r="M7010" t="s">
        <v>14982</v>
      </c>
      <c r="P7010" s="31" t="str">
        <f t="shared" si="330"/>
        <v>Sree Trenoan Homoeo (Dr.Ripon Das)</v>
      </c>
    </row>
    <row r="7011" spans="1:18" hidden="1">
      <c r="A7011" t="str">
        <f t="shared" si="328"/>
        <v>61-585</v>
      </c>
      <c r="B7011">
        <f t="shared" si="329"/>
        <v>61</v>
      </c>
      <c r="C7011">
        <v>585</v>
      </c>
      <c r="D7011" t="s">
        <v>17681</v>
      </c>
      <c r="E7011" t="s">
        <v>18664</v>
      </c>
      <c r="F7011">
        <v>14117</v>
      </c>
      <c r="G7011" t="s">
        <v>12490</v>
      </c>
      <c r="H7011">
        <v>1972171455</v>
      </c>
      <c r="I7011" t="s">
        <v>11164</v>
      </c>
      <c r="J7011" t="s">
        <v>10903</v>
      </c>
      <c r="K7011" t="s">
        <v>1402</v>
      </c>
      <c r="L7011" t="s">
        <v>4799</v>
      </c>
      <c r="M7011" t="s">
        <v>12491</v>
      </c>
      <c r="P7011" s="31" t="str">
        <f t="shared" si="330"/>
        <v>Srija Homoeo Hall (Dr Sohel Kormokar)</v>
      </c>
    </row>
    <row r="7012" spans="1:18" hidden="1">
      <c r="A7012" t="str">
        <f t="shared" si="328"/>
        <v>62-585</v>
      </c>
      <c r="B7012">
        <f t="shared" si="329"/>
        <v>62</v>
      </c>
      <c r="C7012">
        <v>585</v>
      </c>
      <c r="D7012" t="s">
        <v>17681</v>
      </c>
      <c r="E7012" t="s">
        <v>7948</v>
      </c>
      <c r="F7012">
        <v>14108</v>
      </c>
      <c r="G7012" t="s">
        <v>7949</v>
      </c>
      <c r="H7012">
        <v>1715892432</v>
      </c>
      <c r="I7012" t="s">
        <v>131</v>
      </c>
      <c r="J7012" t="s">
        <v>172</v>
      </c>
      <c r="K7012" t="s">
        <v>152</v>
      </c>
      <c r="L7012" t="s">
        <v>7943</v>
      </c>
      <c r="M7012" t="s">
        <v>7947</v>
      </c>
      <c r="N7012" t="s">
        <v>18517</v>
      </c>
      <c r="P7012" s="31" t="str">
        <f t="shared" si="330"/>
        <v>The Dhaka Homoeo Hall (Dr. Bissho Sen)</v>
      </c>
    </row>
    <row r="7013" spans="1:18" hidden="1">
      <c r="A7013" t="str">
        <f t="shared" si="328"/>
        <v>63-585</v>
      </c>
      <c r="B7013">
        <f t="shared" si="329"/>
        <v>63</v>
      </c>
      <c r="C7013">
        <v>585</v>
      </c>
      <c r="D7013" t="s">
        <v>17681</v>
      </c>
      <c r="E7013" t="s">
        <v>6946</v>
      </c>
      <c r="F7013">
        <v>14083</v>
      </c>
      <c r="G7013" t="s">
        <v>14972</v>
      </c>
      <c r="H7013">
        <v>1917515809</v>
      </c>
      <c r="I7013" t="s">
        <v>11538</v>
      </c>
      <c r="J7013" t="s">
        <v>14960</v>
      </c>
      <c r="K7013" t="s">
        <v>1402</v>
      </c>
      <c r="L7013" t="s">
        <v>11578</v>
      </c>
      <c r="M7013" t="s">
        <v>14971</v>
      </c>
      <c r="P7013" s="31" t="str">
        <f t="shared" si="330"/>
        <v>The Islamia Hall (Dr.Ibrahim)</v>
      </c>
    </row>
    <row r="7014" spans="1:18" hidden="1">
      <c r="A7014" t="str">
        <f t="shared" si="328"/>
        <v>64-585</v>
      </c>
      <c r="B7014">
        <f t="shared" si="329"/>
        <v>64</v>
      </c>
      <c r="C7014">
        <v>585</v>
      </c>
      <c r="D7014" t="s">
        <v>17681</v>
      </c>
      <c r="E7014" t="s">
        <v>7983</v>
      </c>
      <c r="F7014">
        <v>14125</v>
      </c>
      <c r="G7014" t="s">
        <v>7984</v>
      </c>
      <c r="H7014" t="s">
        <v>7985</v>
      </c>
      <c r="I7014" t="s">
        <v>131</v>
      </c>
      <c r="J7014" t="s">
        <v>274</v>
      </c>
      <c r="K7014" t="s">
        <v>152</v>
      </c>
      <c r="L7014" t="s">
        <v>7974</v>
      </c>
      <c r="M7014" t="s">
        <v>7986</v>
      </c>
      <c r="P7014" s="31" t="str">
        <f t="shared" si="330"/>
        <v>The New Economic Homoeo (Dr. Nitha Chakrabarti)</v>
      </c>
    </row>
    <row r="7015" spans="1:18" hidden="1">
      <c r="A7015" t="str">
        <f t="shared" si="328"/>
        <v>1-586</v>
      </c>
      <c r="B7015">
        <f t="shared" si="329"/>
        <v>1</v>
      </c>
      <c r="C7015">
        <v>586</v>
      </c>
      <c r="D7015" t="s">
        <v>17664</v>
      </c>
      <c r="E7015" t="s">
        <v>13836</v>
      </c>
      <c r="F7015">
        <v>13034</v>
      </c>
      <c r="G7015" t="s">
        <v>15627</v>
      </c>
      <c r="H7015">
        <v>1739792019</v>
      </c>
      <c r="I7015" t="s">
        <v>131</v>
      </c>
      <c r="J7015" t="s">
        <v>274</v>
      </c>
      <c r="K7015" t="s">
        <v>152</v>
      </c>
      <c r="L7015" t="s">
        <v>15109</v>
      </c>
      <c r="M7015" t="s">
        <v>14600</v>
      </c>
      <c r="P7015" s="31" t="str">
        <f t="shared" si="330"/>
        <v>Ahacan Homoeo Hall (Dr.Jhangir Alom)</v>
      </c>
    </row>
    <row r="7016" spans="1:18" hidden="1">
      <c r="A7016" t="str">
        <f t="shared" si="328"/>
        <v>2-586</v>
      </c>
      <c r="B7016">
        <f t="shared" si="329"/>
        <v>2</v>
      </c>
      <c r="C7016">
        <v>586</v>
      </c>
      <c r="D7016" t="s">
        <v>17664</v>
      </c>
      <c r="E7016" t="s">
        <v>18163</v>
      </c>
      <c r="F7016">
        <v>15579</v>
      </c>
      <c r="G7016" t="s">
        <v>18164</v>
      </c>
      <c r="H7016">
        <v>1731761849</v>
      </c>
      <c r="I7016" t="s">
        <v>131</v>
      </c>
      <c r="J7016" t="s">
        <v>132</v>
      </c>
      <c r="K7016" t="s">
        <v>138</v>
      </c>
      <c r="L7016" t="s">
        <v>17898</v>
      </c>
      <c r="M7016" t="s">
        <v>18165</v>
      </c>
      <c r="P7016" s="31" t="str">
        <f t="shared" si="330"/>
        <v>Al Madina Homoeo Center (Dr. Md. Noor Hossain)</v>
      </c>
    </row>
    <row r="7017" spans="1:18" hidden="1">
      <c r="A7017" t="str">
        <f t="shared" si="328"/>
        <v>3-586</v>
      </c>
      <c r="B7017">
        <f t="shared" si="329"/>
        <v>3</v>
      </c>
      <c r="C7017">
        <v>586</v>
      </c>
      <c r="D7017" t="s">
        <v>17664</v>
      </c>
      <c r="E7017" t="s">
        <v>8309</v>
      </c>
      <c r="F7017">
        <v>8604</v>
      </c>
      <c r="G7017" t="s">
        <v>7534</v>
      </c>
      <c r="H7017" t="s">
        <v>8310</v>
      </c>
      <c r="I7017" t="s">
        <v>131</v>
      </c>
      <c r="J7017" t="s">
        <v>274</v>
      </c>
      <c r="K7017" t="s">
        <v>152</v>
      </c>
      <c r="L7017" t="s">
        <v>8307</v>
      </c>
      <c r="M7017" t="s">
        <v>8298</v>
      </c>
      <c r="P7017" s="31" t="str">
        <f t="shared" si="330"/>
        <v>Al Madina Homoeo Hall (Dr. Abul Kashem )</v>
      </c>
    </row>
    <row r="7018" spans="1:18" hidden="1">
      <c r="A7018" t="str">
        <f t="shared" si="328"/>
        <v>4-586</v>
      </c>
      <c r="B7018">
        <f t="shared" si="329"/>
        <v>4</v>
      </c>
      <c r="C7018">
        <v>586</v>
      </c>
      <c r="D7018" t="s">
        <v>17664</v>
      </c>
      <c r="E7018" t="s">
        <v>17896</v>
      </c>
      <c r="F7018">
        <v>15469</v>
      </c>
      <c r="G7018" t="s">
        <v>17897</v>
      </c>
      <c r="H7018">
        <v>1713620422</v>
      </c>
      <c r="I7018" t="s">
        <v>131</v>
      </c>
      <c r="J7018" t="s">
        <v>132</v>
      </c>
      <c r="K7018" t="s">
        <v>138</v>
      </c>
      <c r="L7018" t="s">
        <v>17898</v>
      </c>
      <c r="M7018" t="s">
        <v>14226</v>
      </c>
      <c r="P7018" s="31" t="str">
        <f t="shared" si="330"/>
        <v>Alam Pharmacy  (Dr. Md. Shah Alam)</v>
      </c>
    </row>
    <row r="7019" spans="1:18" hidden="1">
      <c r="A7019" t="str">
        <f t="shared" si="328"/>
        <v>5-586</v>
      </c>
      <c r="B7019">
        <f t="shared" si="329"/>
        <v>5</v>
      </c>
      <c r="C7019">
        <v>586</v>
      </c>
      <c r="D7019" t="s">
        <v>17664</v>
      </c>
      <c r="E7019" t="s">
        <v>14507</v>
      </c>
      <c r="F7019">
        <v>12518</v>
      </c>
      <c r="G7019" t="s">
        <v>5067</v>
      </c>
      <c r="H7019">
        <v>1730916465</v>
      </c>
      <c r="I7019" t="s">
        <v>131</v>
      </c>
      <c r="J7019" t="s">
        <v>2596</v>
      </c>
      <c r="K7019" t="s">
        <v>152</v>
      </c>
      <c r="L7019" t="s">
        <v>14508</v>
      </c>
      <c r="M7019" t="s">
        <v>14508</v>
      </c>
      <c r="P7019" s="31" t="str">
        <f t="shared" si="330"/>
        <v>Alom Homoeo Hall (Md.Sohel)</v>
      </c>
    </row>
    <row r="7020" spans="1:18" hidden="1">
      <c r="A7020" t="str">
        <f t="shared" si="328"/>
        <v>6-586</v>
      </c>
      <c r="B7020">
        <f t="shared" si="329"/>
        <v>6</v>
      </c>
      <c r="C7020">
        <v>586</v>
      </c>
      <c r="D7020" t="s">
        <v>17664</v>
      </c>
      <c r="E7020" t="s">
        <v>18166</v>
      </c>
      <c r="F7020">
        <v>15650</v>
      </c>
      <c r="G7020" t="s">
        <v>18167</v>
      </c>
      <c r="H7020">
        <v>1866090583</v>
      </c>
      <c r="I7020" t="s">
        <v>131</v>
      </c>
      <c r="J7020" t="s">
        <v>132</v>
      </c>
      <c r="K7020" t="s">
        <v>138</v>
      </c>
      <c r="L7020" t="s">
        <v>17898</v>
      </c>
      <c r="M7020" t="s">
        <v>1794</v>
      </c>
      <c r="P7020" s="31" t="str">
        <f t="shared" si="330"/>
        <v>Annoor Homoeo Hall &amp; Medicine Care (Dr. Md. Rubayet Hossain)</v>
      </c>
    </row>
    <row r="7021" spans="1:18" hidden="1">
      <c r="A7021" t="str">
        <f t="shared" si="328"/>
        <v>7-586</v>
      </c>
      <c r="B7021">
        <f t="shared" si="329"/>
        <v>7</v>
      </c>
      <c r="C7021">
        <v>586</v>
      </c>
      <c r="D7021" t="s">
        <v>17664</v>
      </c>
      <c r="E7021" t="s">
        <v>15675</v>
      </c>
      <c r="F7021">
        <v>13060</v>
      </c>
      <c r="G7021" t="s">
        <v>15676</v>
      </c>
      <c r="H7021">
        <v>1926967758</v>
      </c>
      <c r="I7021" t="s">
        <v>131</v>
      </c>
      <c r="J7021" t="s">
        <v>397</v>
      </c>
      <c r="K7021" t="s">
        <v>152</v>
      </c>
      <c r="L7021" t="s">
        <v>15109</v>
      </c>
      <c r="M7021" t="s">
        <v>15625</v>
      </c>
      <c r="P7021" s="31" t="str">
        <f t="shared" si="330"/>
        <v>Arman Homoeo Hall (Dr.Md.Shakhat Hosen)</v>
      </c>
    </row>
    <row r="7022" spans="1:18" hidden="1">
      <c r="A7022" t="str">
        <f t="shared" si="328"/>
        <v>8-586</v>
      </c>
      <c r="B7022">
        <f t="shared" si="329"/>
        <v>8</v>
      </c>
      <c r="C7022">
        <v>586</v>
      </c>
      <c r="D7022" t="s">
        <v>17664</v>
      </c>
      <c r="E7022" t="s">
        <v>1877</v>
      </c>
      <c r="F7022">
        <v>8601</v>
      </c>
      <c r="G7022" t="s">
        <v>8300</v>
      </c>
      <c r="H7022" t="s">
        <v>8301</v>
      </c>
      <c r="I7022" t="s">
        <v>131</v>
      </c>
      <c r="J7022" t="s">
        <v>274</v>
      </c>
      <c r="K7022" t="s">
        <v>152</v>
      </c>
      <c r="L7022" t="s">
        <v>8298</v>
      </c>
      <c r="M7022" t="s">
        <v>8302</v>
      </c>
      <c r="P7022" s="31" t="str">
        <f t="shared" si="330"/>
        <v>Arogga Nikaton  (Dr. Milon )</v>
      </c>
    </row>
    <row r="7023" spans="1:18" hidden="1">
      <c r="A7023" t="str">
        <f t="shared" si="328"/>
        <v>9-586</v>
      </c>
      <c r="B7023">
        <f t="shared" si="329"/>
        <v>9</v>
      </c>
      <c r="C7023">
        <v>586</v>
      </c>
      <c r="D7023" t="s">
        <v>17664</v>
      </c>
      <c r="E7023" t="s">
        <v>15647</v>
      </c>
      <c r="F7023">
        <v>13044</v>
      </c>
      <c r="G7023" t="s">
        <v>1143</v>
      </c>
      <c r="H7023">
        <v>1873752273</v>
      </c>
      <c r="I7023" t="s">
        <v>131</v>
      </c>
      <c r="J7023" t="s">
        <v>172</v>
      </c>
      <c r="K7023" t="s">
        <v>152</v>
      </c>
      <c r="L7023" t="s">
        <v>15109</v>
      </c>
      <c r="M7023" t="s">
        <v>15648</v>
      </c>
      <c r="P7023" s="31" t="str">
        <f t="shared" si="330"/>
        <v>Aysha Homoeo Hall (Dr.Sumayya Aktar)</v>
      </c>
    </row>
    <row r="7024" spans="1:18" hidden="1">
      <c r="A7024" t="str">
        <f t="shared" si="328"/>
        <v>10-586</v>
      </c>
      <c r="B7024">
        <f t="shared" si="329"/>
        <v>10</v>
      </c>
      <c r="C7024">
        <v>586</v>
      </c>
      <c r="D7024" t="s">
        <v>17664</v>
      </c>
      <c r="E7024" t="s">
        <v>15628</v>
      </c>
      <c r="F7024">
        <v>13035</v>
      </c>
      <c r="G7024" t="s">
        <v>15629</v>
      </c>
      <c r="H7024">
        <v>1706519394</v>
      </c>
      <c r="I7024" t="s">
        <v>131</v>
      </c>
      <c r="J7024" t="s">
        <v>230</v>
      </c>
      <c r="K7024" t="s">
        <v>152</v>
      </c>
      <c r="L7024" t="s">
        <v>15109</v>
      </c>
      <c r="M7024" t="s">
        <v>15630</v>
      </c>
      <c r="P7024" s="31" t="str">
        <f t="shared" si="330"/>
        <v>Bina Homoeo Hall (Dr.Binoy)</v>
      </c>
      <c r="Q7024" t="s">
        <v>17054</v>
      </c>
      <c r="R7024" t="s">
        <v>15111</v>
      </c>
    </row>
    <row r="7025" spans="1:16" hidden="1">
      <c r="A7025" t="str">
        <f t="shared" si="328"/>
        <v>11-586</v>
      </c>
      <c r="B7025">
        <f t="shared" si="329"/>
        <v>11</v>
      </c>
      <c r="C7025">
        <v>586</v>
      </c>
      <c r="D7025" t="s">
        <v>17664</v>
      </c>
      <c r="E7025" t="s">
        <v>15649</v>
      </c>
      <c r="F7025">
        <v>13045</v>
      </c>
      <c r="G7025" t="s">
        <v>15650</v>
      </c>
      <c r="H7025">
        <v>1815340423</v>
      </c>
      <c r="I7025" t="s">
        <v>131</v>
      </c>
      <c r="J7025" t="s">
        <v>172</v>
      </c>
      <c r="K7025" t="s">
        <v>152</v>
      </c>
      <c r="L7025" t="s">
        <v>15109</v>
      </c>
      <c r="M7025" t="s">
        <v>15644</v>
      </c>
      <c r="P7025" s="31" t="str">
        <f t="shared" si="330"/>
        <v>Bismillha Homoeo Hall (Dr.Omor Faruk)</v>
      </c>
    </row>
    <row r="7026" spans="1:16" hidden="1">
      <c r="A7026" t="str">
        <f t="shared" si="328"/>
        <v>12-586</v>
      </c>
      <c r="B7026">
        <f t="shared" si="329"/>
        <v>12</v>
      </c>
      <c r="C7026">
        <v>586</v>
      </c>
      <c r="D7026" t="s">
        <v>17664</v>
      </c>
      <c r="E7026" t="s">
        <v>15635</v>
      </c>
      <c r="F7026">
        <v>13038</v>
      </c>
      <c r="G7026" t="s">
        <v>1131</v>
      </c>
      <c r="H7026">
        <v>1928154646</v>
      </c>
      <c r="I7026" t="s">
        <v>131</v>
      </c>
      <c r="J7026" t="s">
        <v>172</v>
      </c>
      <c r="K7026" t="s">
        <v>152</v>
      </c>
      <c r="L7026" t="s">
        <v>15109</v>
      </c>
      <c r="M7026" t="s">
        <v>15636</v>
      </c>
      <c r="P7026" s="31" t="str">
        <f t="shared" si="330"/>
        <v>Classic Homoeo Hall (Dr.Abdul Majed Khan)</v>
      </c>
    </row>
    <row r="7027" spans="1:16" hidden="1">
      <c r="A7027" t="str">
        <f t="shared" si="328"/>
        <v>13-586</v>
      </c>
      <c r="B7027">
        <f t="shared" si="329"/>
        <v>13</v>
      </c>
      <c r="C7027">
        <v>586</v>
      </c>
      <c r="D7027" t="s">
        <v>17664</v>
      </c>
      <c r="E7027" t="s">
        <v>14611</v>
      </c>
      <c r="F7027">
        <v>12559</v>
      </c>
      <c r="G7027" t="s">
        <v>2894</v>
      </c>
      <c r="H7027">
        <v>1831887490</v>
      </c>
      <c r="I7027" t="s">
        <v>11538</v>
      </c>
      <c r="J7027" t="s">
        <v>397</v>
      </c>
      <c r="K7027" t="s">
        <v>1402</v>
      </c>
      <c r="M7027" t="s">
        <v>14612</v>
      </c>
      <c r="P7027" s="31" t="str">
        <f t="shared" si="330"/>
        <v>Dhaka Homoeo Hall (Dr.Abdur Rob)</v>
      </c>
    </row>
    <row r="7028" spans="1:16" hidden="1">
      <c r="A7028" t="str">
        <f t="shared" si="328"/>
        <v>14-586</v>
      </c>
      <c r="B7028">
        <f t="shared" si="329"/>
        <v>14</v>
      </c>
      <c r="C7028">
        <v>586</v>
      </c>
      <c r="D7028" t="s">
        <v>17664</v>
      </c>
      <c r="E7028" t="s">
        <v>17892</v>
      </c>
      <c r="F7028">
        <v>15468</v>
      </c>
      <c r="G7028" t="s">
        <v>17893</v>
      </c>
      <c r="H7028">
        <v>1626447955</v>
      </c>
      <c r="I7028" t="s">
        <v>131</v>
      </c>
      <c r="J7028" t="s">
        <v>132</v>
      </c>
      <c r="K7028" t="s">
        <v>138</v>
      </c>
      <c r="L7028" t="s">
        <v>17894</v>
      </c>
      <c r="M7028" t="s">
        <v>17895</v>
      </c>
      <c r="P7028" s="31" t="str">
        <f t="shared" si="330"/>
        <v>Fozlenur Homoeo Hall  (Dr. Md. Abul Kashem)</v>
      </c>
    </row>
    <row r="7029" spans="1:16" hidden="1">
      <c r="A7029" t="str">
        <f t="shared" si="328"/>
        <v>15-586</v>
      </c>
      <c r="B7029">
        <f t="shared" si="329"/>
        <v>15</v>
      </c>
      <c r="C7029">
        <v>586</v>
      </c>
      <c r="D7029" t="s">
        <v>17664</v>
      </c>
      <c r="E7029" t="s">
        <v>242</v>
      </c>
      <c r="F7029">
        <v>8592</v>
      </c>
      <c r="G7029" t="s">
        <v>2132</v>
      </c>
      <c r="H7029" t="s">
        <v>8274</v>
      </c>
      <c r="I7029" t="s">
        <v>131</v>
      </c>
      <c r="J7029" t="s">
        <v>397</v>
      </c>
      <c r="K7029" t="s">
        <v>152</v>
      </c>
      <c r="L7029" t="s">
        <v>8267</v>
      </c>
      <c r="M7029" t="s">
        <v>8268</v>
      </c>
      <c r="P7029" s="31" t="str">
        <f t="shared" si="330"/>
        <v>German Homoeo Hall (Dr. Osman Goni)</v>
      </c>
    </row>
    <row r="7030" spans="1:16" hidden="1">
      <c r="A7030" t="str">
        <f t="shared" si="328"/>
        <v>16-586</v>
      </c>
      <c r="B7030">
        <f t="shared" si="329"/>
        <v>16</v>
      </c>
      <c r="C7030">
        <v>586</v>
      </c>
      <c r="D7030" t="s">
        <v>17664</v>
      </c>
      <c r="E7030" t="s">
        <v>8226</v>
      </c>
      <c r="F7030">
        <v>8608</v>
      </c>
      <c r="G7030" t="s">
        <v>8227</v>
      </c>
      <c r="H7030" t="s">
        <v>8317</v>
      </c>
      <c r="I7030" t="s">
        <v>131</v>
      </c>
      <c r="J7030" t="s">
        <v>306</v>
      </c>
      <c r="K7030" t="s">
        <v>138</v>
      </c>
      <c r="L7030" t="s">
        <v>8224</v>
      </c>
      <c r="M7030" t="s">
        <v>8318</v>
      </c>
      <c r="P7030" s="31" t="str">
        <f t="shared" si="330"/>
        <v>Goni Amin Homoeo Hall (Dr. Shihab)</v>
      </c>
    </row>
    <row r="7031" spans="1:16" hidden="1">
      <c r="A7031" t="str">
        <f t="shared" si="328"/>
        <v>17-586</v>
      </c>
      <c r="B7031">
        <f t="shared" si="329"/>
        <v>17</v>
      </c>
      <c r="C7031">
        <v>586</v>
      </c>
      <c r="D7031" t="s">
        <v>17664</v>
      </c>
      <c r="E7031" t="s">
        <v>8252</v>
      </c>
      <c r="F7031">
        <v>8585</v>
      </c>
      <c r="G7031" t="s">
        <v>2050</v>
      </c>
      <c r="H7031" t="s">
        <v>8253</v>
      </c>
      <c r="I7031" t="s">
        <v>131</v>
      </c>
      <c r="J7031" t="s">
        <v>172</v>
      </c>
      <c r="K7031" t="s">
        <v>152</v>
      </c>
      <c r="L7031" t="s">
        <v>8250</v>
      </c>
      <c r="M7031" t="s">
        <v>8251</v>
      </c>
      <c r="P7031" s="31" t="str">
        <f t="shared" si="330"/>
        <v>Haque Homoeo Hall (Dr. Azgar )</v>
      </c>
    </row>
    <row r="7032" spans="1:16" hidden="1">
      <c r="A7032" t="str">
        <f t="shared" si="328"/>
        <v>18-586</v>
      </c>
      <c r="B7032">
        <f t="shared" si="329"/>
        <v>18</v>
      </c>
      <c r="C7032">
        <v>586</v>
      </c>
      <c r="D7032" t="s">
        <v>17664</v>
      </c>
      <c r="E7032" t="s">
        <v>14615</v>
      </c>
      <c r="F7032">
        <v>12561</v>
      </c>
      <c r="G7032" t="s">
        <v>14616</v>
      </c>
      <c r="H7032">
        <v>1857001977</v>
      </c>
      <c r="I7032" t="s">
        <v>11538</v>
      </c>
      <c r="J7032" t="s">
        <v>397</v>
      </c>
      <c r="K7032" t="s">
        <v>1402</v>
      </c>
      <c r="M7032" t="s">
        <v>14617</v>
      </c>
      <c r="P7032" s="31" t="str">
        <f t="shared" si="330"/>
        <v>Heni Man Homoeo Hall (Dr.Jakir Hosen)</v>
      </c>
    </row>
    <row r="7033" spans="1:16" hidden="1">
      <c r="A7033" t="str">
        <f t="shared" si="328"/>
        <v>19-586</v>
      </c>
      <c r="B7033">
        <f t="shared" si="329"/>
        <v>19</v>
      </c>
      <c r="C7033">
        <v>586</v>
      </c>
      <c r="D7033" t="s">
        <v>17664</v>
      </c>
      <c r="E7033" t="s">
        <v>8265</v>
      </c>
      <c r="F7033">
        <v>8589</v>
      </c>
      <c r="G7033" t="s">
        <v>1447</v>
      </c>
      <c r="H7033" t="s">
        <v>8266</v>
      </c>
      <c r="I7033" t="s">
        <v>131</v>
      </c>
      <c r="J7033" t="s">
        <v>397</v>
      </c>
      <c r="K7033" t="s">
        <v>138</v>
      </c>
      <c r="L7033" t="s">
        <v>8267</v>
      </c>
      <c r="M7033" t="s">
        <v>8268</v>
      </c>
      <c r="P7033" s="31" t="str">
        <f t="shared" si="330"/>
        <v>Henimen Homoeo Hall (Dr. Khairul Alam)</v>
      </c>
    </row>
    <row r="7034" spans="1:16" hidden="1">
      <c r="A7034" t="str">
        <f t="shared" si="328"/>
        <v>20-586</v>
      </c>
      <c r="B7034">
        <f t="shared" si="329"/>
        <v>20</v>
      </c>
      <c r="C7034">
        <v>586</v>
      </c>
      <c r="D7034" t="s">
        <v>17664</v>
      </c>
      <c r="E7034" t="s">
        <v>15654</v>
      </c>
      <c r="F7034">
        <v>13048</v>
      </c>
      <c r="G7034" t="s">
        <v>12125</v>
      </c>
      <c r="H7034">
        <v>1720324280</v>
      </c>
      <c r="I7034" t="s">
        <v>131</v>
      </c>
      <c r="J7034" t="s">
        <v>172</v>
      </c>
      <c r="K7034" t="s">
        <v>152</v>
      </c>
      <c r="L7034" t="s">
        <v>15109</v>
      </c>
      <c r="M7034" t="s">
        <v>15648</v>
      </c>
      <c r="P7034" s="31" t="str">
        <f t="shared" si="330"/>
        <v>Homoeo Aroggo (Dr.Abu Taher)</v>
      </c>
    </row>
    <row r="7035" spans="1:16" hidden="1">
      <c r="A7035" t="str">
        <f t="shared" si="328"/>
        <v>21-586</v>
      </c>
      <c r="B7035">
        <f t="shared" si="329"/>
        <v>21</v>
      </c>
      <c r="C7035">
        <v>586</v>
      </c>
      <c r="D7035" t="s">
        <v>17664</v>
      </c>
      <c r="E7035" t="s">
        <v>8275</v>
      </c>
      <c r="F7035">
        <v>8593</v>
      </c>
      <c r="G7035" t="s">
        <v>8276</v>
      </c>
      <c r="H7035" t="s">
        <v>8277</v>
      </c>
      <c r="I7035" t="s">
        <v>131</v>
      </c>
      <c r="J7035" t="s">
        <v>397</v>
      </c>
      <c r="K7035" t="s">
        <v>152</v>
      </c>
      <c r="L7035" t="s">
        <v>8267</v>
      </c>
      <c r="M7035" t="s">
        <v>8268</v>
      </c>
      <c r="P7035" s="31" t="str">
        <f t="shared" si="330"/>
        <v>Homoeo Care  (Dr. Rajib )</v>
      </c>
    </row>
    <row r="7036" spans="1:16" hidden="1">
      <c r="A7036" t="str">
        <f t="shared" si="328"/>
        <v>22-586</v>
      </c>
      <c r="B7036">
        <f t="shared" si="329"/>
        <v>22</v>
      </c>
      <c r="C7036">
        <v>586</v>
      </c>
      <c r="D7036" t="s">
        <v>17664</v>
      </c>
      <c r="E7036" t="s">
        <v>15659</v>
      </c>
      <c r="F7036">
        <v>13051</v>
      </c>
      <c r="G7036" t="s">
        <v>15660</v>
      </c>
      <c r="H7036">
        <v>1716256089</v>
      </c>
      <c r="I7036" t="s">
        <v>131</v>
      </c>
      <c r="J7036" t="s">
        <v>274</v>
      </c>
      <c r="K7036" t="s">
        <v>152</v>
      </c>
      <c r="L7036" t="s">
        <v>15109</v>
      </c>
      <c r="M7036" t="s">
        <v>15658</v>
      </c>
      <c r="N7036" t="s">
        <v>18517</v>
      </c>
      <c r="P7036" s="31" t="str">
        <f t="shared" si="330"/>
        <v>Homoeo Medical Sentar (Dr.Kamrujaman)</v>
      </c>
    </row>
    <row r="7037" spans="1:16" hidden="1">
      <c r="A7037" t="str">
        <f t="shared" si="328"/>
        <v>23-586</v>
      </c>
      <c r="B7037">
        <f t="shared" si="329"/>
        <v>23</v>
      </c>
      <c r="C7037">
        <v>586</v>
      </c>
      <c r="D7037" t="s">
        <v>17664</v>
      </c>
      <c r="E7037" t="s">
        <v>8258</v>
      </c>
      <c r="F7037">
        <v>8587</v>
      </c>
      <c r="G7037" t="s">
        <v>8259</v>
      </c>
      <c r="H7037" t="s">
        <v>8260</v>
      </c>
      <c r="I7037" t="s">
        <v>131</v>
      </c>
      <c r="J7037" t="s">
        <v>172</v>
      </c>
      <c r="K7037" t="s">
        <v>138</v>
      </c>
      <c r="L7037" t="s">
        <v>8250</v>
      </c>
      <c r="M7037" t="s">
        <v>8257</v>
      </c>
      <c r="N7037" t="s">
        <v>18517</v>
      </c>
      <c r="P7037" s="31" t="str">
        <f t="shared" si="330"/>
        <v>Homoeo Research Center (Dr. Abdur Razzaq)</v>
      </c>
    </row>
    <row r="7038" spans="1:16" hidden="1">
      <c r="A7038" t="str">
        <f t="shared" si="328"/>
        <v>24-586</v>
      </c>
      <c r="B7038">
        <f t="shared" si="329"/>
        <v>24</v>
      </c>
      <c r="C7038">
        <v>586</v>
      </c>
      <c r="D7038" t="s">
        <v>17664</v>
      </c>
      <c r="E7038" t="s">
        <v>14601</v>
      </c>
      <c r="F7038">
        <v>12555</v>
      </c>
      <c r="G7038" t="s">
        <v>14602</v>
      </c>
      <c r="H7038">
        <v>1712073057</v>
      </c>
      <c r="I7038" t="s">
        <v>11538</v>
      </c>
      <c r="J7038" t="s">
        <v>397</v>
      </c>
      <c r="K7038" t="s">
        <v>1402</v>
      </c>
      <c r="M7038" t="s">
        <v>14603</v>
      </c>
      <c r="P7038" s="31" t="str">
        <f t="shared" si="330"/>
        <v>Hosen Homoeo Farmesi (Dr.Khorsed Alo.)</v>
      </c>
    </row>
    <row r="7039" spans="1:16" hidden="1">
      <c r="A7039" t="str">
        <f t="shared" si="328"/>
        <v>25-586</v>
      </c>
      <c r="B7039">
        <f t="shared" si="329"/>
        <v>25</v>
      </c>
      <c r="C7039">
        <v>586</v>
      </c>
      <c r="D7039" t="s">
        <v>17664</v>
      </c>
      <c r="E7039" t="s">
        <v>15680</v>
      </c>
      <c r="F7039">
        <v>13062</v>
      </c>
      <c r="G7039" t="s">
        <v>8145</v>
      </c>
      <c r="H7039">
        <v>1712073057</v>
      </c>
      <c r="I7039" t="s">
        <v>131</v>
      </c>
      <c r="J7039" t="s">
        <v>132</v>
      </c>
      <c r="K7039" t="s">
        <v>152</v>
      </c>
      <c r="L7039" t="s">
        <v>15109</v>
      </c>
      <c r="M7039" t="s">
        <v>15679</v>
      </c>
      <c r="P7039" s="31" t="str">
        <f t="shared" si="330"/>
        <v>Hosen Homoeo Hall (Khorsed Alom)</v>
      </c>
    </row>
    <row r="7040" spans="1:16" hidden="1">
      <c r="A7040" t="str">
        <f t="shared" si="328"/>
        <v>26-586</v>
      </c>
      <c r="B7040">
        <f t="shared" si="329"/>
        <v>26</v>
      </c>
      <c r="C7040">
        <v>586</v>
      </c>
      <c r="D7040" t="s">
        <v>17664</v>
      </c>
      <c r="E7040" t="s">
        <v>7860</v>
      </c>
      <c r="F7040">
        <v>8597</v>
      </c>
      <c r="G7040" t="s">
        <v>149</v>
      </c>
      <c r="H7040" t="s">
        <v>8289</v>
      </c>
      <c r="I7040" t="s">
        <v>131</v>
      </c>
      <c r="J7040" t="s">
        <v>230</v>
      </c>
      <c r="K7040" t="s">
        <v>152</v>
      </c>
      <c r="L7040" t="s">
        <v>8285</v>
      </c>
      <c r="M7040" t="s">
        <v>2469</v>
      </c>
      <c r="P7040" s="31" t="str">
        <f t="shared" si="330"/>
        <v>Islamia Homoeo Hall (Dr. Morshed )</v>
      </c>
    </row>
    <row r="7041" spans="1:17" hidden="1">
      <c r="A7041" t="str">
        <f t="shared" si="328"/>
        <v>27-586</v>
      </c>
      <c r="B7041">
        <f t="shared" si="329"/>
        <v>27</v>
      </c>
      <c r="C7041">
        <v>586</v>
      </c>
      <c r="D7041" t="s">
        <v>17664</v>
      </c>
      <c r="E7041" t="s">
        <v>14606</v>
      </c>
      <c r="F7041">
        <v>12557</v>
      </c>
      <c r="G7041" t="s">
        <v>14607</v>
      </c>
      <c r="H7041">
        <v>1712890356</v>
      </c>
      <c r="I7041" t="s">
        <v>11538</v>
      </c>
      <c r="J7041" t="s">
        <v>397</v>
      </c>
      <c r="K7041" t="s">
        <v>1402</v>
      </c>
      <c r="M7041" t="s">
        <v>14603</v>
      </c>
      <c r="N7041" t="s">
        <v>18517</v>
      </c>
      <c r="P7041" s="31" t="str">
        <f t="shared" si="330"/>
        <v>Islamiya Homoeo Hall (Dr.Morsed Alom)</v>
      </c>
    </row>
    <row r="7042" spans="1:17" hidden="1">
      <c r="A7042" t="str">
        <f t="shared" ref="A7042:A7105" si="331">B7042&amp;"-"&amp;C7042</f>
        <v>28-586</v>
      </c>
      <c r="B7042">
        <f t="shared" ref="B7042:B7105" si="332">IF(C7042=C7041,B7041+1,1)</f>
        <v>28</v>
      </c>
      <c r="C7042">
        <v>586</v>
      </c>
      <c r="D7042" t="s">
        <v>17664</v>
      </c>
      <c r="E7042" t="s">
        <v>15672</v>
      </c>
      <c r="F7042">
        <v>13058</v>
      </c>
      <c r="G7042" t="s">
        <v>1765</v>
      </c>
      <c r="H7042">
        <v>1712360299</v>
      </c>
      <c r="I7042" t="s">
        <v>131</v>
      </c>
      <c r="J7042" t="s">
        <v>397</v>
      </c>
      <c r="K7042" t="s">
        <v>152</v>
      </c>
      <c r="L7042" t="s">
        <v>15109</v>
      </c>
      <c r="M7042" t="s">
        <v>15625</v>
      </c>
      <c r="P7042" s="31" t="str">
        <f t="shared" ref="P7042:P7105" si="333">PROPER(G7042&amp;" ("&amp;E7042&amp;")")</f>
        <v>Jononi Homoeo Hall (Md.Norulla Rakib)</v>
      </c>
    </row>
    <row r="7043" spans="1:17" hidden="1">
      <c r="A7043" t="str">
        <f t="shared" si="331"/>
        <v>29-586</v>
      </c>
      <c r="B7043">
        <f t="shared" si="332"/>
        <v>29</v>
      </c>
      <c r="C7043">
        <v>586</v>
      </c>
      <c r="D7043" t="s">
        <v>17664</v>
      </c>
      <c r="E7043" t="s">
        <v>15638</v>
      </c>
      <c r="F7043">
        <v>13040</v>
      </c>
      <c r="G7043" t="s">
        <v>2068</v>
      </c>
      <c r="H7043">
        <v>1746877486</v>
      </c>
      <c r="I7043" t="s">
        <v>131</v>
      </c>
      <c r="J7043" t="s">
        <v>397</v>
      </c>
      <c r="K7043" t="s">
        <v>152</v>
      </c>
      <c r="L7043" t="s">
        <v>15109</v>
      </c>
      <c r="M7043" t="s">
        <v>15625</v>
      </c>
      <c r="P7043" s="31" t="str">
        <f t="shared" si="333"/>
        <v>Jonoseba Homoeo Hall (Dr.Belal Hosen)</v>
      </c>
    </row>
    <row r="7044" spans="1:17" hidden="1">
      <c r="A7044" t="str">
        <f t="shared" si="331"/>
        <v>30-586</v>
      </c>
      <c r="B7044">
        <f t="shared" si="332"/>
        <v>30</v>
      </c>
      <c r="C7044">
        <v>586</v>
      </c>
      <c r="D7044" t="s">
        <v>17664</v>
      </c>
      <c r="E7044" t="s">
        <v>15633</v>
      </c>
      <c r="F7044">
        <v>13037</v>
      </c>
      <c r="G7044" t="s">
        <v>15634</v>
      </c>
      <c r="H7044">
        <v>1892989294</v>
      </c>
      <c r="I7044" t="s">
        <v>131</v>
      </c>
      <c r="J7044" t="s">
        <v>397</v>
      </c>
      <c r="K7044" t="s">
        <v>152</v>
      </c>
      <c r="L7044" t="s">
        <v>15109</v>
      </c>
      <c r="M7044" t="s">
        <v>8298</v>
      </c>
      <c r="P7044" s="31" t="str">
        <f t="shared" si="333"/>
        <v>Lamiya Medicall Hall (Dr.Golam Mostofa)</v>
      </c>
    </row>
    <row r="7045" spans="1:17" hidden="1">
      <c r="A7045" t="str">
        <f t="shared" si="331"/>
        <v>31-586</v>
      </c>
      <c r="B7045">
        <f t="shared" si="332"/>
        <v>31</v>
      </c>
      <c r="C7045">
        <v>586</v>
      </c>
      <c r="D7045" t="s">
        <v>17664</v>
      </c>
      <c r="E7045" t="s">
        <v>8241</v>
      </c>
      <c r="F7045">
        <v>8582</v>
      </c>
      <c r="G7045" t="s">
        <v>8242</v>
      </c>
      <c r="H7045" t="s">
        <v>8243</v>
      </c>
      <c r="I7045" t="s">
        <v>131</v>
      </c>
      <c r="J7045" t="s">
        <v>132</v>
      </c>
      <c r="K7045" t="s">
        <v>138</v>
      </c>
      <c r="L7045" t="s">
        <v>47</v>
      </c>
      <c r="M7045" t="s">
        <v>8231</v>
      </c>
      <c r="P7045" s="31" t="str">
        <f t="shared" si="333"/>
        <v>Laxipur Homoeo Hall (Dr. Jilani )</v>
      </c>
    </row>
    <row r="7046" spans="1:17" hidden="1">
      <c r="A7046" t="str">
        <f t="shared" si="331"/>
        <v>32-586</v>
      </c>
      <c r="B7046">
        <f t="shared" si="332"/>
        <v>32</v>
      </c>
      <c r="C7046">
        <v>586</v>
      </c>
      <c r="D7046" t="s">
        <v>17664</v>
      </c>
      <c r="E7046" t="s">
        <v>8278</v>
      </c>
      <c r="F7046">
        <v>8594</v>
      </c>
      <c r="G7046" t="s">
        <v>8279</v>
      </c>
      <c r="H7046" t="s">
        <v>8280</v>
      </c>
      <c r="I7046" t="s">
        <v>131</v>
      </c>
      <c r="J7046" t="s">
        <v>397</v>
      </c>
      <c r="K7046" t="s">
        <v>138</v>
      </c>
      <c r="L7046" t="s">
        <v>8267</v>
      </c>
      <c r="M7046" t="s">
        <v>8281</v>
      </c>
      <c r="P7046" s="31" t="str">
        <f t="shared" si="333"/>
        <v>Lubna Homoeo Hall (Dr. Jamal Uddin Bablu)</v>
      </c>
    </row>
    <row r="7047" spans="1:17" hidden="1">
      <c r="A7047" t="str">
        <f t="shared" si="331"/>
        <v>33-586</v>
      </c>
      <c r="B7047">
        <f t="shared" si="332"/>
        <v>33</v>
      </c>
      <c r="C7047">
        <v>586</v>
      </c>
      <c r="D7047" t="s">
        <v>17664</v>
      </c>
      <c r="E7047" t="s">
        <v>15670</v>
      </c>
      <c r="F7047">
        <v>13057</v>
      </c>
      <c r="G7047" t="s">
        <v>15671</v>
      </c>
      <c r="H7047">
        <v>1816299118</v>
      </c>
      <c r="I7047" t="s">
        <v>131</v>
      </c>
      <c r="J7047" t="s">
        <v>397</v>
      </c>
      <c r="K7047" t="s">
        <v>152</v>
      </c>
      <c r="L7047" t="s">
        <v>15109</v>
      </c>
      <c r="M7047" t="s">
        <v>15625</v>
      </c>
      <c r="P7047" s="31" t="str">
        <f t="shared" si="333"/>
        <v>Luxmipurhomoeo Hall (Dr.Md.Sohid)</v>
      </c>
    </row>
    <row r="7048" spans="1:17" hidden="1">
      <c r="A7048" t="str">
        <f t="shared" si="331"/>
        <v>34-586</v>
      </c>
      <c r="B7048">
        <f t="shared" si="332"/>
        <v>34</v>
      </c>
      <c r="C7048">
        <v>586</v>
      </c>
      <c r="D7048" t="s">
        <v>17664</v>
      </c>
      <c r="E7048" t="s">
        <v>15651</v>
      </c>
      <c r="F7048">
        <v>13046</v>
      </c>
      <c r="G7048" t="s">
        <v>638</v>
      </c>
      <c r="H7048">
        <v>1811013130</v>
      </c>
      <c r="I7048" t="s">
        <v>131</v>
      </c>
      <c r="J7048" t="s">
        <v>172</v>
      </c>
      <c r="K7048" t="s">
        <v>152</v>
      </c>
      <c r="L7048" t="s">
        <v>15109</v>
      </c>
      <c r="M7048" t="s">
        <v>15644</v>
      </c>
      <c r="P7048" s="31" t="str">
        <f t="shared" si="333"/>
        <v>Ma Homoeo Hall (Dr.Didar Hosen)</v>
      </c>
      <c r="Q7048" t="s">
        <v>17055</v>
      </c>
    </row>
    <row r="7049" spans="1:17" hidden="1">
      <c r="A7049" t="str">
        <f t="shared" si="331"/>
        <v>35-586</v>
      </c>
      <c r="B7049">
        <f t="shared" si="332"/>
        <v>35</v>
      </c>
      <c r="C7049">
        <v>586</v>
      </c>
      <c r="D7049" t="s">
        <v>17664</v>
      </c>
      <c r="E7049" t="s">
        <v>15652</v>
      </c>
      <c r="F7049">
        <v>13047</v>
      </c>
      <c r="G7049" t="s">
        <v>15653</v>
      </c>
      <c r="H7049">
        <v>1785254862</v>
      </c>
      <c r="I7049" t="s">
        <v>131</v>
      </c>
      <c r="J7049" t="s">
        <v>172</v>
      </c>
      <c r="K7049" t="s">
        <v>152</v>
      </c>
      <c r="L7049" t="s">
        <v>15109</v>
      </c>
      <c r="M7049" t="s">
        <v>15648</v>
      </c>
      <c r="P7049" s="31" t="str">
        <f t="shared" si="333"/>
        <v>Ma Homoeo Hall(2) (Dr.Mostafijur Rahoman)</v>
      </c>
    </row>
    <row r="7050" spans="1:17" hidden="1">
      <c r="A7050" t="str">
        <f t="shared" si="331"/>
        <v>36-586</v>
      </c>
      <c r="B7050">
        <f t="shared" si="332"/>
        <v>36</v>
      </c>
      <c r="C7050">
        <v>586</v>
      </c>
      <c r="D7050" t="s">
        <v>17664</v>
      </c>
      <c r="E7050" t="s">
        <v>3289</v>
      </c>
      <c r="F7050">
        <v>8598</v>
      </c>
      <c r="G7050" t="s">
        <v>1779</v>
      </c>
      <c r="H7050" t="s">
        <v>8290</v>
      </c>
      <c r="I7050" t="s">
        <v>131</v>
      </c>
      <c r="J7050" t="s">
        <v>230</v>
      </c>
      <c r="K7050" t="s">
        <v>152</v>
      </c>
      <c r="L7050" t="s">
        <v>8285</v>
      </c>
      <c r="M7050" t="s">
        <v>2469</v>
      </c>
      <c r="P7050" s="31" t="str">
        <f t="shared" si="333"/>
        <v>Maa Homoeo Medical (Dr. Abdullah)</v>
      </c>
    </row>
    <row r="7051" spans="1:17" hidden="1">
      <c r="A7051" t="str">
        <f t="shared" si="331"/>
        <v>37-586</v>
      </c>
      <c r="B7051">
        <f t="shared" si="332"/>
        <v>37</v>
      </c>
      <c r="C7051">
        <v>586</v>
      </c>
      <c r="D7051" t="s">
        <v>17664</v>
      </c>
      <c r="E7051" t="s">
        <v>15624</v>
      </c>
      <c r="F7051">
        <v>13032</v>
      </c>
      <c r="G7051" t="s">
        <v>3022</v>
      </c>
      <c r="H7051">
        <v>1748010842</v>
      </c>
      <c r="I7051" t="s">
        <v>131</v>
      </c>
      <c r="J7051" t="s">
        <v>397</v>
      </c>
      <c r="K7051" t="s">
        <v>152</v>
      </c>
      <c r="L7051" t="s">
        <v>15109</v>
      </c>
      <c r="M7051" t="s">
        <v>15625</v>
      </c>
      <c r="P7051" s="31" t="str">
        <f t="shared" si="333"/>
        <v>Madina Homoeo Hall (Dr.Nacir Ahmed)</v>
      </c>
    </row>
    <row r="7052" spans="1:17" hidden="1">
      <c r="A7052" t="str">
        <f t="shared" si="331"/>
        <v>38-586</v>
      </c>
      <c r="B7052">
        <f t="shared" si="332"/>
        <v>38</v>
      </c>
      <c r="C7052">
        <v>586</v>
      </c>
      <c r="D7052" t="s">
        <v>17664</v>
      </c>
      <c r="E7052" t="s">
        <v>2128</v>
      </c>
      <c r="F7052">
        <v>8581</v>
      </c>
      <c r="G7052" t="s">
        <v>8239</v>
      </c>
      <c r="H7052" t="s">
        <v>8240</v>
      </c>
      <c r="I7052" t="s">
        <v>131</v>
      </c>
      <c r="J7052" t="s">
        <v>132</v>
      </c>
      <c r="K7052" t="s">
        <v>152</v>
      </c>
      <c r="L7052" t="s">
        <v>47</v>
      </c>
      <c r="M7052" t="s">
        <v>8231</v>
      </c>
      <c r="P7052" s="31" t="str">
        <f t="shared" si="333"/>
        <v>Manabkallan Homoeo Hall (Dr. Rayhan)</v>
      </c>
    </row>
    <row r="7053" spans="1:17" hidden="1">
      <c r="A7053" t="str">
        <f t="shared" si="331"/>
        <v>39-586</v>
      </c>
      <c r="B7053">
        <f t="shared" si="332"/>
        <v>39</v>
      </c>
      <c r="C7053">
        <v>586</v>
      </c>
      <c r="D7053" t="s">
        <v>17664</v>
      </c>
      <c r="E7053" t="s">
        <v>8222</v>
      </c>
      <c r="F7053">
        <v>8606</v>
      </c>
      <c r="G7053" t="s">
        <v>8223</v>
      </c>
      <c r="H7053" t="s">
        <v>8312</v>
      </c>
      <c r="I7053" t="s">
        <v>131</v>
      </c>
      <c r="J7053" t="s">
        <v>306</v>
      </c>
      <c r="K7053" t="s">
        <v>152</v>
      </c>
      <c r="L7053" t="s">
        <v>8224</v>
      </c>
      <c r="M7053" t="s">
        <v>8225</v>
      </c>
      <c r="P7053" s="31" t="str">
        <f t="shared" si="333"/>
        <v>Manju Homoeo Hall (Dr. Manjur Alam)</v>
      </c>
    </row>
    <row r="7054" spans="1:17" hidden="1">
      <c r="A7054" t="str">
        <f t="shared" si="331"/>
        <v>40-586</v>
      </c>
      <c r="B7054">
        <f t="shared" si="332"/>
        <v>40</v>
      </c>
      <c r="C7054">
        <v>586</v>
      </c>
      <c r="D7054" t="s">
        <v>17664</v>
      </c>
      <c r="E7054" t="s">
        <v>15668</v>
      </c>
      <c r="F7054">
        <v>13056</v>
      </c>
      <c r="G7054" t="s">
        <v>15669</v>
      </c>
      <c r="H7054">
        <v>1741444642</v>
      </c>
      <c r="I7054" t="s">
        <v>131</v>
      </c>
      <c r="J7054" t="s">
        <v>397</v>
      </c>
      <c r="K7054" t="s">
        <v>152</v>
      </c>
      <c r="L7054" t="s">
        <v>15109</v>
      </c>
      <c r="M7054" t="s">
        <v>15625</v>
      </c>
      <c r="P7054" s="31" t="str">
        <f t="shared" si="333"/>
        <v>Manob Collan Homoeo Hall (Dr.Rayhan)</v>
      </c>
    </row>
    <row r="7055" spans="1:17" hidden="1">
      <c r="A7055" t="str">
        <f t="shared" si="331"/>
        <v>41-586</v>
      </c>
      <c r="B7055">
        <f t="shared" si="332"/>
        <v>41</v>
      </c>
      <c r="C7055">
        <v>586</v>
      </c>
      <c r="D7055" t="s">
        <v>17664</v>
      </c>
      <c r="E7055" t="s">
        <v>15656</v>
      </c>
      <c r="F7055">
        <v>13050</v>
      </c>
      <c r="G7055" t="s">
        <v>15657</v>
      </c>
      <c r="H7055">
        <v>1716915591</v>
      </c>
      <c r="I7055" t="s">
        <v>131</v>
      </c>
      <c r="J7055" t="s">
        <v>274</v>
      </c>
      <c r="K7055" t="s">
        <v>152</v>
      </c>
      <c r="L7055" t="s">
        <v>15109</v>
      </c>
      <c r="M7055" t="s">
        <v>15658</v>
      </c>
      <c r="P7055" s="31" t="str">
        <f t="shared" si="333"/>
        <v>Mastas Homoeo Hall (Dr.Md.Amanotullha)</v>
      </c>
    </row>
    <row r="7056" spans="1:17" hidden="1">
      <c r="A7056" t="str">
        <f t="shared" si="331"/>
        <v>42-586</v>
      </c>
      <c r="B7056">
        <f t="shared" si="332"/>
        <v>42</v>
      </c>
      <c r="C7056">
        <v>586</v>
      </c>
      <c r="D7056" t="s">
        <v>17664</v>
      </c>
      <c r="E7056" t="s">
        <v>8236</v>
      </c>
      <c r="F7056">
        <v>8580</v>
      </c>
      <c r="G7056" t="s">
        <v>4994</v>
      </c>
      <c r="H7056" t="s">
        <v>8237</v>
      </c>
      <c r="I7056" t="s">
        <v>131</v>
      </c>
      <c r="J7056" t="s">
        <v>132</v>
      </c>
      <c r="K7056" t="s">
        <v>152</v>
      </c>
      <c r="L7056" t="s">
        <v>47</v>
      </c>
      <c r="M7056" t="s">
        <v>8238</v>
      </c>
      <c r="P7056" s="31" t="str">
        <f t="shared" si="333"/>
        <v>Modern Homoeo Clinic (Dr. Akter Hossain Faruq)</v>
      </c>
    </row>
    <row r="7057" spans="1:17" hidden="1">
      <c r="A7057" t="str">
        <f t="shared" si="331"/>
        <v>43-586</v>
      </c>
      <c r="B7057">
        <f t="shared" si="332"/>
        <v>43</v>
      </c>
      <c r="C7057">
        <v>586</v>
      </c>
      <c r="D7057" t="s">
        <v>17664</v>
      </c>
      <c r="E7057" t="s">
        <v>15673</v>
      </c>
      <c r="F7057">
        <v>13059</v>
      </c>
      <c r="G7057" t="s">
        <v>15674</v>
      </c>
      <c r="H7057">
        <v>1712208721</v>
      </c>
      <c r="I7057" t="s">
        <v>131</v>
      </c>
      <c r="J7057" t="s">
        <v>397</v>
      </c>
      <c r="K7057" t="s">
        <v>152</v>
      </c>
      <c r="L7057" t="s">
        <v>15109</v>
      </c>
      <c r="M7057" t="s">
        <v>15625</v>
      </c>
      <c r="P7057" s="31" t="str">
        <f t="shared" si="333"/>
        <v>Modran Homoeo Hall (Dr.Md.Aktar Hosen)</v>
      </c>
      <c r="Q7057" t="s">
        <v>17056</v>
      </c>
    </row>
    <row r="7058" spans="1:17" hidden="1">
      <c r="A7058" t="str">
        <f t="shared" si="331"/>
        <v>44-586</v>
      </c>
      <c r="B7058">
        <f t="shared" si="332"/>
        <v>44</v>
      </c>
      <c r="C7058">
        <v>586</v>
      </c>
      <c r="D7058" t="s">
        <v>17664</v>
      </c>
      <c r="E7058" t="s">
        <v>15661</v>
      </c>
      <c r="F7058">
        <v>13052</v>
      </c>
      <c r="G7058" t="s">
        <v>947</v>
      </c>
      <c r="H7058">
        <v>1750764270</v>
      </c>
      <c r="I7058" t="s">
        <v>131</v>
      </c>
      <c r="J7058" t="s">
        <v>274</v>
      </c>
      <c r="K7058" t="s">
        <v>152</v>
      </c>
      <c r="L7058" t="s">
        <v>15109</v>
      </c>
      <c r="M7058" t="s">
        <v>15658</v>
      </c>
      <c r="P7058" s="31" t="str">
        <f t="shared" si="333"/>
        <v>Monir Homoeo Hall (Dr.Monir Hosen)</v>
      </c>
    </row>
    <row r="7059" spans="1:17" hidden="1">
      <c r="A7059" t="str">
        <f t="shared" si="331"/>
        <v>45-586</v>
      </c>
      <c r="B7059">
        <f t="shared" si="332"/>
        <v>45</v>
      </c>
      <c r="C7059">
        <v>586</v>
      </c>
      <c r="D7059" t="s">
        <v>17664</v>
      </c>
      <c r="E7059" t="s">
        <v>11284</v>
      </c>
      <c r="F7059">
        <v>11155</v>
      </c>
      <c r="G7059" t="s">
        <v>11607</v>
      </c>
      <c r="H7059">
        <v>1934448027</v>
      </c>
      <c r="I7059">
        <v>0</v>
      </c>
      <c r="J7059">
        <v>0</v>
      </c>
      <c r="K7059" t="s">
        <v>138</v>
      </c>
      <c r="L7059" t="s">
        <v>6268</v>
      </c>
      <c r="M7059" t="s">
        <v>6268</v>
      </c>
      <c r="P7059" s="31" t="str">
        <f t="shared" si="333"/>
        <v>Mpo-Shahabuddin Hossain-Laxmipur (Self Stock)</v>
      </c>
    </row>
    <row r="7060" spans="1:17" hidden="1">
      <c r="A7060" t="str">
        <f t="shared" si="331"/>
        <v>46-586</v>
      </c>
      <c r="B7060">
        <f t="shared" si="332"/>
        <v>46</v>
      </c>
      <c r="C7060">
        <v>586</v>
      </c>
      <c r="D7060" t="s">
        <v>17664</v>
      </c>
      <c r="E7060" t="s">
        <v>8287</v>
      </c>
      <c r="F7060">
        <v>8596</v>
      </c>
      <c r="G7060" t="s">
        <v>549</v>
      </c>
      <c r="H7060" t="s">
        <v>8288</v>
      </c>
      <c r="I7060" t="s">
        <v>131</v>
      </c>
      <c r="J7060" t="s">
        <v>230</v>
      </c>
      <c r="K7060" t="s">
        <v>138</v>
      </c>
      <c r="L7060" t="s">
        <v>8285</v>
      </c>
      <c r="M7060" t="s">
        <v>2469</v>
      </c>
      <c r="P7060" s="31" t="str">
        <f t="shared" si="333"/>
        <v>National Homoeo Hall (Dr. Habib )</v>
      </c>
    </row>
    <row r="7061" spans="1:17" hidden="1">
      <c r="A7061" t="str">
        <f t="shared" si="331"/>
        <v>47-586</v>
      </c>
      <c r="B7061">
        <f t="shared" si="332"/>
        <v>47</v>
      </c>
      <c r="C7061">
        <v>586</v>
      </c>
      <c r="D7061" t="s">
        <v>17664</v>
      </c>
      <c r="E7061" t="s">
        <v>8269</v>
      </c>
      <c r="F7061">
        <v>8590</v>
      </c>
      <c r="G7061" t="s">
        <v>8270</v>
      </c>
      <c r="H7061" t="s">
        <v>8271</v>
      </c>
      <c r="I7061" t="s">
        <v>131</v>
      </c>
      <c r="J7061" t="s">
        <v>397</v>
      </c>
      <c r="K7061" t="s">
        <v>138</v>
      </c>
      <c r="L7061" t="s">
        <v>8267</v>
      </c>
      <c r="M7061" t="s">
        <v>8268</v>
      </c>
      <c r="P7061" s="31" t="str">
        <f t="shared" si="333"/>
        <v>New Life Homoeo Pharmacy (Dr. Jashim Uddin )</v>
      </c>
    </row>
    <row r="7062" spans="1:17" hidden="1">
      <c r="A7062" t="str">
        <f t="shared" si="331"/>
        <v>48-586</v>
      </c>
      <c r="B7062">
        <f t="shared" si="332"/>
        <v>48</v>
      </c>
      <c r="C7062">
        <v>586</v>
      </c>
      <c r="D7062" t="s">
        <v>17664</v>
      </c>
      <c r="E7062" t="s">
        <v>8232</v>
      </c>
      <c r="F7062">
        <v>8579</v>
      </c>
      <c r="G7062" t="s">
        <v>8233</v>
      </c>
      <c r="H7062" t="s">
        <v>8234</v>
      </c>
      <c r="I7062" t="s">
        <v>131</v>
      </c>
      <c r="J7062" t="s">
        <v>132</v>
      </c>
      <c r="K7062" t="s">
        <v>138</v>
      </c>
      <c r="L7062" t="s">
        <v>47</v>
      </c>
      <c r="M7062" t="s">
        <v>8235</v>
      </c>
      <c r="P7062" s="31" t="str">
        <f t="shared" si="333"/>
        <v>New Rahmania Homoeo Hall (Dr. Abdur Rahman )</v>
      </c>
    </row>
    <row r="7063" spans="1:17" hidden="1">
      <c r="A7063" t="str">
        <f t="shared" si="331"/>
        <v>49-586</v>
      </c>
      <c r="B7063">
        <f t="shared" si="332"/>
        <v>49</v>
      </c>
      <c r="C7063">
        <v>586</v>
      </c>
      <c r="D7063" t="s">
        <v>17664</v>
      </c>
      <c r="E7063" t="s">
        <v>14608</v>
      </c>
      <c r="F7063">
        <v>12558</v>
      </c>
      <c r="G7063" t="s">
        <v>14609</v>
      </c>
      <c r="H7063">
        <v>1715122936</v>
      </c>
      <c r="I7063" t="s">
        <v>11538</v>
      </c>
      <c r="J7063" t="s">
        <v>397</v>
      </c>
      <c r="K7063" t="s">
        <v>1402</v>
      </c>
      <c r="L7063" t="s">
        <v>6268</v>
      </c>
      <c r="M7063" t="s">
        <v>14610</v>
      </c>
      <c r="P7063" s="31" t="str">
        <f t="shared" si="333"/>
        <v>Nikhil Homoeo Hall (Dr.Nitto Gopal Vomik)</v>
      </c>
    </row>
    <row r="7064" spans="1:17" hidden="1">
      <c r="A7064" t="str">
        <f t="shared" si="331"/>
        <v>50-586</v>
      </c>
      <c r="B7064">
        <f t="shared" si="332"/>
        <v>50</v>
      </c>
      <c r="C7064">
        <v>586</v>
      </c>
      <c r="D7064" t="s">
        <v>17664</v>
      </c>
      <c r="E7064" t="s">
        <v>18168</v>
      </c>
      <c r="F7064">
        <v>15677</v>
      </c>
      <c r="G7064" t="s">
        <v>16505</v>
      </c>
      <c r="H7064">
        <v>1731461437</v>
      </c>
      <c r="I7064" t="s">
        <v>131</v>
      </c>
      <c r="J7064" t="s">
        <v>2596</v>
      </c>
      <c r="K7064" t="s">
        <v>152</v>
      </c>
      <c r="L7064" t="s">
        <v>47</v>
      </c>
      <c r="M7064" t="s">
        <v>18169</v>
      </c>
      <c r="P7064" s="31" t="str">
        <f t="shared" si="333"/>
        <v>Niramoy Homoeo Hall (Dr. Masudur Rahaman)</v>
      </c>
    </row>
    <row r="7065" spans="1:17" hidden="1">
      <c r="A7065" t="str">
        <f t="shared" si="331"/>
        <v>51-586</v>
      </c>
      <c r="B7065">
        <f t="shared" si="332"/>
        <v>51</v>
      </c>
      <c r="C7065">
        <v>586</v>
      </c>
      <c r="D7065" t="s">
        <v>17664</v>
      </c>
      <c r="E7065" t="s">
        <v>18170</v>
      </c>
      <c r="F7065">
        <v>15678</v>
      </c>
      <c r="G7065" t="s">
        <v>18171</v>
      </c>
      <c r="H7065">
        <v>1812451772</v>
      </c>
      <c r="I7065" t="s">
        <v>131</v>
      </c>
      <c r="J7065" t="s">
        <v>2596</v>
      </c>
      <c r="K7065" t="s">
        <v>152</v>
      </c>
      <c r="L7065" t="s">
        <v>18172</v>
      </c>
      <c r="M7065" t="s">
        <v>19221</v>
      </c>
      <c r="P7065" s="31" t="str">
        <f t="shared" si="333"/>
        <v>Nittananda Homoeo Hall (Dr.Jeko Shaha)</v>
      </c>
    </row>
    <row r="7066" spans="1:17" hidden="1">
      <c r="A7066" t="str">
        <f t="shared" si="331"/>
        <v>52-586</v>
      </c>
      <c r="B7066">
        <f t="shared" si="332"/>
        <v>52</v>
      </c>
      <c r="C7066">
        <v>586</v>
      </c>
      <c r="D7066" t="s">
        <v>17664</v>
      </c>
      <c r="E7066" t="s">
        <v>8291</v>
      </c>
      <c r="F7066">
        <v>8599</v>
      </c>
      <c r="G7066" t="s">
        <v>8292</v>
      </c>
      <c r="H7066" t="s">
        <v>8293</v>
      </c>
      <c r="I7066" t="s">
        <v>131</v>
      </c>
      <c r="J7066" t="s">
        <v>230</v>
      </c>
      <c r="K7066" t="s">
        <v>138</v>
      </c>
      <c r="L7066" t="s">
        <v>8285</v>
      </c>
      <c r="M7066" t="s">
        <v>8294</v>
      </c>
      <c r="P7066" s="31" t="str">
        <f t="shared" si="333"/>
        <v>Nitto Kandi Homoeo  (Dr. Nitto Kandi )</v>
      </c>
    </row>
    <row r="7067" spans="1:17" hidden="1">
      <c r="A7067" t="str">
        <f t="shared" si="331"/>
        <v>53-586</v>
      </c>
      <c r="B7067">
        <f t="shared" si="332"/>
        <v>53</v>
      </c>
      <c r="C7067">
        <v>586</v>
      </c>
      <c r="D7067" t="s">
        <v>17664</v>
      </c>
      <c r="E7067" t="s">
        <v>8247</v>
      </c>
      <c r="F7067">
        <v>8584</v>
      </c>
      <c r="G7067" t="s">
        <v>8248</v>
      </c>
      <c r="H7067" t="s">
        <v>8249</v>
      </c>
      <c r="I7067" t="s">
        <v>131</v>
      </c>
      <c r="J7067" t="s">
        <v>172</v>
      </c>
      <c r="K7067" t="s">
        <v>152</v>
      </c>
      <c r="L7067" t="s">
        <v>8250</v>
      </c>
      <c r="M7067" t="s">
        <v>8251</v>
      </c>
      <c r="P7067" s="31" t="str">
        <f t="shared" si="333"/>
        <v>Nomitha Homoeo Hall (Dr. Biplob Kumar Chakrabarthi)</v>
      </c>
    </row>
    <row r="7068" spans="1:17" hidden="1">
      <c r="A7068" t="str">
        <f t="shared" si="331"/>
        <v>54-586</v>
      </c>
      <c r="B7068">
        <f t="shared" si="332"/>
        <v>54</v>
      </c>
      <c r="C7068">
        <v>586</v>
      </c>
      <c r="D7068" t="s">
        <v>17664</v>
      </c>
      <c r="E7068" t="s">
        <v>15683</v>
      </c>
      <c r="F7068">
        <v>13064</v>
      </c>
      <c r="G7068" t="s">
        <v>9987</v>
      </c>
      <c r="H7068">
        <v>1873413199</v>
      </c>
      <c r="I7068" t="s">
        <v>131</v>
      </c>
      <c r="J7068" t="s">
        <v>132</v>
      </c>
      <c r="K7068" t="s">
        <v>138</v>
      </c>
      <c r="M7068" t="s">
        <v>15625</v>
      </c>
      <c r="P7068" s="31" t="str">
        <f t="shared" si="333"/>
        <v>Nusrat Homoeo Hall (Dr.Anowar Hosen)</v>
      </c>
    </row>
    <row r="7069" spans="1:17" hidden="1">
      <c r="A7069" t="str">
        <f t="shared" si="331"/>
        <v>55-586</v>
      </c>
      <c r="B7069">
        <f t="shared" si="332"/>
        <v>55</v>
      </c>
      <c r="C7069">
        <v>586</v>
      </c>
      <c r="D7069" t="s">
        <v>17664</v>
      </c>
      <c r="E7069" t="s">
        <v>8282</v>
      </c>
      <c r="F7069">
        <v>8595</v>
      </c>
      <c r="G7069" t="s">
        <v>8283</v>
      </c>
      <c r="H7069" t="s">
        <v>8284</v>
      </c>
      <c r="I7069" t="s">
        <v>131</v>
      </c>
      <c r="J7069" t="s">
        <v>230</v>
      </c>
      <c r="K7069" t="s">
        <v>138</v>
      </c>
      <c r="L7069" t="s">
        <v>8285</v>
      </c>
      <c r="M7069" t="s">
        <v>8286</v>
      </c>
      <c r="P7069" s="31" t="str">
        <f t="shared" si="333"/>
        <v>Oshoda Gar (Dr. Manik Lal )</v>
      </c>
    </row>
    <row r="7070" spans="1:17" hidden="1">
      <c r="A7070" t="str">
        <f t="shared" si="331"/>
        <v>56-586</v>
      </c>
      <c r="B7070">
        <f t="shared" si="332"/>
        <v>56</v>
      </c>
      <c r="C7070">
        <v>586</v>
      </c>
      <c r="D7070" t="s">
        <v>17664</v>
      </c>
      <c r="E7070" t="s">
        <v>15666</v>
      </c>
      <c r="F7070">
        <v>13055</v>
      </c>
      <c r="G7070" t="s">
        <v>15667</v>
      </c>
      <c r="H7070">
        <v>1712093780</v>
      </c>
      <c r="I7070" t="s">
        <v>131</v>
      </c>
      <c r="J7070" t="s">
        <v>397</v>
      </c>
      <c r="K7070" t="s">
        <v>152</v>
      </c>
      <c r="L7070" t="s">
        <v>15109</v>
      </c>
      <c r="M7070" t="s">
        <v>15625</v>
      </c>
      <c r="P7070" s="31" t="str">
        <f t="shared" si="333"/>
        <v>Piyor Homoeo Hall (Dr.Md.Kamal Hosen)</v>
      </c>
    </row>
    <row r="7071" spans="1:17" hidden="1">
      <c r="A7071" t="str">
        <f t="shared" si="331"/>
        <v>57-586</v>
      </c>
      <c r="B7071">
        <f t="shared" si="332"/>
        <v>57</v>
      </c>
      <c r="C7071">
        <v>586</v>
      </c>
      <c r="D7071" t="s">
        <v>17664</v>
      </c>
      <c r="E7071" t="s">
        <v>2024</v>
      </c>
      <c r="F7071">
        <v>8602</v>
      </c>
      <c r="G7071" t="s">
        <v>8303</v>
      </c>
      <c r="H7071" t="s">
        <v>8304</v>
      </c>
      <c r="I7071" t="s">
        <v>131</v>
      </c>
      <c r="J7071" t="s">
        <v>274</v>
      </c>
      <c r="K7071" t="s">
        <v>138</v>
      </c>
      <c r="L7071" t="s">
        <v>8298</v>
      </c>
      <c r="M7071" t="s">
        <v>8302</v>
      </c>
      <c r="P7071" s="31" t="str">
        <f t="shared" si="333"/>
        <v>Polli Plan Homoeo (Dr. Abdul Mannan)</v>
      </c>
    </row>
    <row r="7072" spans="1:17" hidden="1">
      <c r="A7072" t="str">
        <f t="shared" si="331"/>
        <v>58-586</v>
      </c>
      <c r="B7072">
        <f t="shared" si="332"/>
        <v>58</v>
      </c>
      <c r="C7072">
        <v>586</v>
      </c>
      <c r="D7072" t="s">
        <v>17664</v>
      </c>
      <c r="E7072" t="s">
        <v>15645</v>
      </c>
      <c r="F7072">
        <v>13043</v>
      </c>
      <c r="G7072" t="s">
        <v>15646</v>
      </c>
      <c r="H7072">
        <v>1715924349</v>
      </c>
      <c r="I7072" t="s">
        <v>131</v>
      </c>
      <c r="J7072" t="s">
        <v>172</v>
      </c>
      <c r="K7072" t="s">
        <v>152</v>
      </c>
      <c r="L7072" t="s">
        <v>15109</v>
      </c>
      <c r="M7072" t="s">
        <v>8298</v>
      </c>
      <c r="P7072" s="31" t="str">
        <f t="shared" si="333"/>
        <v>Polli Pran Homoeo Hall (Dr.Abdulkhalek)</v>
      </c>
    </row>
    <row r="7073" spans="1:17" hidden="1">
      <c r="A7073" t="str">
        <f t="shared" si="331"/>
        <v>59-586</v>
      </c>
      <c r="B7073">
        <f t="shared" si="332"/>
        <v>59</v>
      </c>
      <c r="C7073">
        <v>586</v>
      </c>
      <c r="D7073" t="s">
        <v>17664</v>
      </c>
      <c r="E7073" t="s">
        <v>8244</v>
      </c>
      <c r="F7073">
        <v>8583</v>
      </c>
      <c r="G7073" t="s">
        <v>8245</v>
      </c>
      <c r="H7073" t="s">
        <v>8246</v>
      </c>
      <c r="I7073" t="s">
        <v>131</v>
      </c>
      <c r="J7073" t="s">
        <v>132</v>
      </c>
      <c r="K7073" t="s">
        <v>138</v>
      </c>
      <c r="L7073" t="s">
        <v>47</v>
      </c>
      <c r="M7073" t="s">
        <v>8231</v>
      </c>
      <c r="P7073" s="31" t="str">
        <f t="shared" si="333"/>
        <v>Pure Homoeo Hall (Dr. Kamal Hossain )</v>
      </c>
    </row>
    <row r="7074" spans="1:17" hidden="1">
      <c r="A7074" t="str">
        <f t="shared" si="331"/>
        <v>60-586</v>
      </c>
      <c r="B7074">
        <f t="shared" si="332"/>
        <v>60</v>
      </c>
      <c r="C7074">
        <v>586</v>
      </c>
      <c r="D7074" t="s">
        <v>17664</v>
      </c>
      <c r="E7074" t="s">
        <v>3357</v>
      </c>
      <c r="F7074">
        <v>8605</v>
      </c>
      <c r="G7074" t="s">
        <v>1406</v>
      </c>
      <c r="H7074" t="s">
        <v>8311</v>
      </c>
      <c r="I7074" t="s">
        <v>131</v>
      </c>
      <c r="J7074" t="s">
        <v>274</v>
      </c>
      <c r="K7074" t="s">
        <v>138</v>
      </c>
      <c r="L7074" t="s">
        <v>8307</v>
      </c>
      <c r="M7074" t="s">
        <v>8298</v>
      </c>
      <c r="P7074" s="31" t="str">
        <f t="shared" si="333"/>
        <v>Rahmania Homoeo Hall (Dr. Abdur Rahman)</v>
      </c>
    </row>
    <row r="7075" spans="1:17" hidden="1">
      <c r="A7075" t="str">
        <f t="shared" si="331"/>
        <v>61-586</v>
      </c>
      <c r="B7075">
        <f t="shared" si="332"/>
        <v>61</v>
      </c>
      <c r="C7075">
        <v>586</v>
      </c>
      <c r="D7075" t="s">
        <v>17664</v>
      </c>
      <c r="E7075" t="s">
        <v>15662</v>
      </c>
      <c r="F7075">
        <v>13053</v>
      </c>
      <c r="G7075" t="s">
        <v>15663</v>
      </c>
      <c r="H7075">
        <v>1729442679</v>
      </c>
      <c r="I7075" t="s">
        <v>131</v>
      </c>
      <c r="J7075" t="s">
        <v>274</v>
      </c>
      <c r="K7075" t="s">
        <v>152</v>
      </c>
      <c r="L7075" t="s">
        <v>15109</v>
      </c>
      <c r="M7075" t="s">
        <v>14600</v>
      </c>
      <c r="P7075" s="31" t="str">
        <f t="shared" si="333"/>
        <v>Rajjak Homoeo Farmesi (Dr.Rajjak)</v>
      </c>
    </row>
    <row r="7076" spans="1:17" hidden="1">
      <c r="A7076" t="str">
        <f t="shared" si="331"/>
        <v>62-586</v>
      </c>
      <c r="B7076">
        <f t="shared" si="332"/>
        <v>62</v>
      </c>
      <c r="C7076">
        <v>586</v>
      </c>
      <c r="D7076" t="s">
        <v>17664</v>
      </c>
      <c r="E7076" t="s">
        <v>15639</v>
      </c>
      <c r="F7076">
        <v>13041</v>
      </c>
      <c r="G7076" t="s">
        <v>15640</v>
      </c>
      <c r="H7076">
        <v>1719700065</v>
      </c>
      <c r="I7076" t="s">
        <v>131</v>
      </c>
      <c r="J7076" t="s">
        <v>172</v>
      </c>
      <c r="K7076" t="s">
        <v>152</v>
      </c>
      <c r="L7076" t="s">
        <v>15109</v>
      </c>
      <c r="M7076" t="s">
        <v>15641</v>
      </c>
      <c r="P7076" s="31" t="str">
        <f t="shared" si="333"/>
        <v>Ramcirsno Homoeo Hall (Dr.Osis Kumar)</v>
      </c>
    </row>
    <row r="7077" spans="1:17" hidden="1">
      <c r="A7077" t="str">
        <f t="shared" si="331"/>
        <v>63-586</v>
      </c>
      <c r="B7077">
        <f t="shared" si="332"/>
        <v>63</v>
      </c>
      <c r="C7077">
        <v>586</v>
      </c>
      <c r="D7077" t="s">
        <v>17664</v>
      </c>
      <c r="E7077" t="s">
        <v>8295</v>
      </c>
      <c r="F7077">
        <v>8600</v>
      </c>
      <c r="G7077" t="s">
        <v>8296</v>
      </c>
      <c r="H7077" t="s">
        <v>8297</v>
      </c>
      <c r="I7077" t="s">
        <v>131</v>
      </c>
      <c r="J7077" t="s">
        <v>274</v>
      </c>
      <c r="K7077" t="s">
        <v>138</v>
      </c>
      <c r="L7077" t="s">
        <v>8298</v>
      </c>
      <c r="M7077" t="s">
        <v>8299</v>
      </c>
      <c r="P7077" s="31" t="str">
        <f t="shared" si="333"/>
        <v>Ramgonj Homoeo Hall (Dr. Ashish Kumar )</v>
      </c>
    </row>
    <row r="7078" spans="1:17" hidden="1">
      <c r="A7078" t="str">
        <f t="shared" si="331"/>
        <v>64-586</v>
      </c>
      <c r="B7078">
        <f t="shared" si="332"/>
        <v>64</v>
      </c>
      <c r="C7078">
        <v>586</v>
      </c>
      <c r="D7078" t="s">
        <v>17664</v>
      </c>
      <c r="E7078" t="s">
        <v>15631</v>
      </c>
      <c r="F7078">
        <v>13036</v>
      </c>
      <c r="G7078" t="s">
        <v>14778</v>
      </c>
      <c r="H7078">
        <v>1303336769</v>
      </c>
      <c r="I7078" t="s">
        <v>131</v>
      </c>
      <c r="J7078" t="s">
        <v>274</v>
      </c>
      <c r="K7078" t="s">
        <v>152</v>
      </c>
      <c r="L7078" t="s">
        <v>15109</v>
      </c>
      <c r="M7078" t="s">
        <v>15632</v>
      </c>
      <c r="P7078" s="31" t="str">
        <f t="shared" si="333"/>
        <v>Raysha Homoeo Hall (Dr.Fokir Ali Ahmed)</v>
      </c>
    </row>
    <row r="7079" spans="1:17" hidden="1">
      <c r="A7079" t="str">
        <f t="shared" si="331"/>
        <v>65-586</v>
      </c>
      <c r="B7079">
        <f t="shared" si="332"/>
        <v>65</v>
      </c>
      <c r="C7079">
        <v>586</v>
      </c>
      <c r="D7079" t="s">
        <v>17664</v>
      </c>
      <c r="E7079" t="s">
        <v>14599</v>
      </c>
      <c r="F7079">
        <v>12554</v>
      </c>
      <c r="G7079" t="s">
        <v>741</v>
      </c>
      <c r="H7079">
        <v>1729442679</v>
      </c>
      <c r="I7079" t="s">
        <v>11538</v>
      </c>
      <c r="K7079" t="s">
        <v>1402</v>
      </c>
      <c r="M7079" t="s">
        <v>14600</v>
      </c>
      <c r="P7079" s="31" t="str">
        <f t="shared" si="333"/>
        <v>Razzak Homoeo Hall (Md.Abdur.Rajjak)</v>
      </c>
    </row>
    <row r="7080" spans="1:17" hidden="1">
      <c r="A7080" t="str">
        <f t="shared" si="331"/>
        <v>66-586</v>
      </c>
      <c r="B7080">
        <f t="shared" si="332"/>
        <v>66</v>
      </c>
      <c r="C7080">
        <v>586</v>
      </c>
      <c r="D7080" t="s">
        <v>17664</v>
      </c>
      <c r="E7080" t="s">
        <v>15649</v>
      </c>
      <c r="F7080">
        <v>13049</v>
      </c>
      <c r="G7080" t="s">
        <v>15655</v>
      </c>
      <c r="H7080">
        <v>1813527720</v>
      </c>
      <c r="I7080" t="s">
        <v>131</v>
      </c>
      <c r="J7080" t="s">
        <v>172</v>
      </c>
      <c r="K7080" t="s">
        <v>152</v>
      </c>
      <c r="L7080" t="s">
        <v>15109</v>
      </c>
      <c r="M7080" t="s">
        <v>15644</v>
      </c>
      <c r="P7080" s="31" t="str">
        <f t="shared" si="333"/>
        <v>Rhomutollha Homoeo Hall (Dr.Omor Faruk)</v>
      </c>
      <c r="Q7080" t="s">
        <v>17057</v>
      </c>
    </row>
    <row r="7081" spans="1:17" hidden="1">
      <c r="A7081" t="str">
        <f t="shared" si="331"/>
        <v>67-586</v>
      </c>
      <c r="B7081">
        <f t="shared" si="332"/>
        <v>67</v>
      </c>
      <c r="C7081">
        <v>586</v>
      </c>
      <c r="D7081" t="s">
        <v>17664</v>
      </c>
      <c r="E7081" t="s">
        <v>15642</v>
      </c>
      <c r="F7081">
        <v>13042</v>
      </c>
      <c r="G7081" t="s">
        <v>15643</v>
      </c>
      <c r="H7081">
        <v>1713624661</v>
      </c>
      <c r="I7081" t="s">
        <v>131</v>
      </c>
      <c r="J7081" t="s">
        <v>172</v>
      </c>
      <c r="K7081" t="s">
        <v>152</v>
      </c>
      <c r="L7081" t="s">
        <v>15109</v>
      </c>
      <c r="M7081" t="s">
        <v>15644</v>
      </c>
      <c r="P7081" s="31" t="str">
        <f t="shared" si="333"/>
        <v>Rohmaniya Homoeo Hall (Dr.M Rhaman )</v>
      </c>
    </row>
    <row r="7082" spans="1:17" hidden="1">
      <c r="A7082" t="str">
        <f t="shared" si="331"/>
        <v>68-586</v>
      </c>
      <c r="B7082">
        <f t="shared" si="332"/>
        <v>68</v>
      </c>
      <c r="C7082">
        <v>586</v>
      </c>
      <c r="D7082" t="s">
        <v>17664</v>
      </c>
      <c r="E7082" t="s">
        <v>15637</v>
      </c>
      <c r="F7082">
        <v>13039</v>
      </c>
      <c r="G7082" t="s">
        <v>2848</v>
      </c>
      <c r="H7082">
        <v>1714806038</v>
      </c>
      <c r="I7082" t="s">
        <v>131</v>
      </c>
      <c r="J7082" t="s">
        <v>230</v>
      </c>
      <c r="K7082" t="s">
        <v>152</v>
      </c>
      <c r="L7082" t="s">
        <v>15109</v>
      </c>
      <c r="M7082" t="s">
        <v>15630</v>
      </c>
      <c r="P7082" s="31" t="str">
        <f t="shared" si="333"/>
        <v>Sahin Homoeo Hall (Dr.Abul Kasem)</v>
      </c>
    </row>
    <row r="7083" spans="1:17" hidden="1">
      <c r="A7083" t="str">
        <f t="shared" si="331"/>
        <v>69-586</v>
      </c>
      <c r="B7083">
        <f t="shared" si="332"/>
        <v>69</v>
      </c>
      <c r="C7083">
        <v>586</v>
      </c>
      <c r="D7083" t="s">
        <v>17664</v>
      </c>
      <c r="E7083" t="s">
        <v>8254</v>
      </c>
      <c r="F7083">
        <v>8586</v>
      </c>
      <c r="G7083" t="s">
        <v>8255</v>
      </c>
      <c r="H7083" t="s">
        <v>8256</v>
      </c>
      <c r="I7083" t="s">
        <v>131</v>
      </c>
      <c r="J7083" t="s">
        <v>172</v>
      </c>
      <c r="K7083" t="s">
        <v>152</v>
      </c>
      <c r="L7083" t="s">
        <v>8250</v>
      </c>
      <c r="M7083" t="s">
        <v>8257</v>
      </c>
      <c r="P7083" s="31" t="str">
        <f t="shared" si="333"/>
        <v>Salauddin Homoeo Hall (Dr. Salauddin )</v>
      </c>
    </row>
    <row r="7084" spans="1:17" hidden="1">
      <c r="A7084" t="str">
        <f t="shared" si="331"/>
        <v>70-586</v>
      </c>
      <c r="B7084">
        <f t="shared" si="332"/>
        <v>70</v>
      </c>
      <c r="C7084">
        <v>586</v>
      </c>
      <c r="D7084" t="s">
        <v>17664</v>
      </c>
      <c r="E7084" t="s">
        <v>8272</v>
      </c>
      <c r="F7084">
        <v>8591</v>
      </c>
      <c r="G7084" t="s">
        <v>196</v>
      </c>
      <c r="H7084" t="s">
        <v>8273</v>
      </c>
      <c r="I7084" t="s">
        <v>131</v>
      </c>
      <c r="J7084" t="s">
        <v>397</v>
      </c>
      <c r="K7084" t="s">
        <v>138</v>
      </c>
      <c r="L7084" t="s">
        <v>8267</v>
      </c>
      <c r="M7084" t="s">
        <v>8268</v>
      </c>
      <c r="P7084" s="31" t="str">
        <f t="shared" si="333"/>
        <v>Seba Homoeo Hall (Dr. Abu Jafar)</v>
      </c>
    </row>
    <row r="7085" spans="1:17" hidden="1">
      <c r="A7085" t="str">
        <f t="shared" si="331"/>
        <v>71-586</v>
      </c>
      <c r="B7085">
        <f t="shared" si="332"/>
        <v>71</v>
      </c>
      <c r="C7085">
        <v>586</v>
      </c>
      <c r="D7085" t="s">
        <v>17664</v>
      </c>
      <c r="E7085" t="s">
        <v>14604</v>
      </c>
      <c r="F7085">
        <v>12556</v>
      </c>
      <c r="G7085" t="s">
        <v>199</v>
      </c>
      <c r="H7085">
        <v>1725434521</v>
      </c>
      <c r="I7085" t="s">
        <v>11538</v>
      </c>
      <c r="J7085" t="s">
        <v>397</v>
      </c>
      <c r="K7085" t="s">
        <v>1402</v>
      </c>
      <c r="M7085" t="s">
        <v>14605</v>
      </c>
      <c r="P7085" s="31" t="str">
        <f t="shared" si="333"/>
        <v>Sefa Homoeo Hall (Dr.Deloyar Hosen)</v>
      </c>
    </row>
    <row r="7086" spans="1:17" hidden="1">
      <c r="A7086" t="str">
        <f t="shared" si="331"/>
        <v>72-586</v>
      </c>
      <c r="B7086">
        <f t="shared" si="332"/>
        <v>72</v>
      </c>
      <c r="C7086">
        <v>586</v>
      </c>
      <c r="D7086" t="s">
        <v>17664</v>
      </c>
      <c r="E7086" t="s">
        <v>14613</v>
      </c>
      <c r="F7086">
        <v>12560</v>
      </c>
      <c r="G7086" t="s">
        <v>4210</v>
      </c>
      <c r="H7086">
        <v>1714806038</v>
      </c>
      <c r="I7086" t="s">
        <v>11538</v>
      </c>
      <c r="J7086" t="s">
        <v>397</v>
      </c>
      <c r="K7086" t="s">
        <v>1402</v>
      </c>
      <c r="M7086" t="s">
        <v>14614</v>
      </c>
      <c r="P7086" s="31" t="str">
        <f t="shared" si="333"/>
        <v>Shahin Homoeo Hall (Abul Kasem)</v>
      </c>
    </row>
    <row r="7087" spans="1:17" hidden="1">
      <c r="A7087" t="str">
        <f t="shared" si="331"/>
        <v>73-586</v>
      </c>
      <c r="B7087">
        <f t="shared" si="332"/>
        <v>73</v>
      </c>
      <c r="C7087">
        <v>586</v>
      </c>
      <c r="D7087" t="s">
        <v>17664</v>
      </c>
      <c r="E7087" t="s">
        <v>8228</v>
      </c>
      <c r="F7087">
        <v>8578</v>
      </c>
      <c r="G7087" t="s">
        <v>8229</v>
      </c>
      <c r="H7087" t="s">
        <v>8230</v>
      </c>
      <c r="I7087" t="s">
        <v>131</v>
      </c>
      <c r="J7087" t="s">
        <v>132</v>
      </c>
      <c r="K7087" t="s">
        <v>138</v>
      </c>
      <c r="L7087" t="s">
        <v>47</v>
      </c>
      <c r="M7087" t="s">
        <v>8231</v>
      </c>
      <c r="P7087" s="31" t="str">
        <f t="shared" si="333"/>
        <v>Shanta Homoeo Hall (Dr. Omar Faruq)</v>
      </c>
    </row>
    <row r="7088" spans="1:17" hidden="1">
      <c r="A7088" t="str">
        <f t="shared" si="331"/>
        <v>74-586</v>
      </c>
      <c r="B7088">
        <f t="shared" si="332"/>
        <v>74</v>
      </c>
      <c r="C7088">
        <v>586</v>
      </c>
      <c r="D7088" t="s">
        <v>17664</v>
      </c>
      <c r="E7088" t="s">
        <v>18173</v>
      </c>
      <c r="F7088">
        <v>15708</v>
      </c>
      <c r="G7088" t="s">
        <v>18174</v>
      </c>
      <c r="H7088">
        <v>1717236711</v>
      </c>
      <c r="I7088" t="s">
        <v>131</v>
      </c>
      <c r="J7088" t="s">
        <v>132</v>
      </c>
      <c r="K7088" t="s">
        <v>138</v>
      </c>
      <c r="L7088" t="s">
        <v>17898</v>
      </c>
      <c r="M7088" t="s">
        <v>1794</v>
      </c>
      <c r="P7088" s="31" t="str">
        <f t="shared" si="333"/>
        <v>Shanta Homoeo Hall 3 (Dr. Md. Omar Faruk )</v>
      </c>
    </row>
    <row r="7089" spans="1:17" hidden="1">
      <c r="A7089" t="str">
        <f t="shared" si="331"/>
        <v>75-586</v>
      </c>
      <c r="B7089">
        <f t="shared" si="332"/>
        <v>75</v>
      </c>
      <c r="C7089">
        <v>586</v>
      </c>
      <c r="D7089" t="s">
        <v>17664</v>
      </c>
      <c r="E7089" t="s">
        <v>10649</v>
      </c>
      <c r="F7089">
        <v>10712</v>
      </c>
      <c r="G7089" t="s">
        <v>10650</v>
      </c>
      <c r="H7089">
        <v>1934448027</v>
      </c>
      <c r="I7089" t="s">
        <v>1311</v>
      </c>
      <c r="J7089" t="s">
        <v>274</v>
      </c>
      <c r="K7089" t="s">
        <v>152</v>
      </c>
      <c r="L7089" t="s">
        <v>19222</v>
      </c>
      <c r="M7089" t="s">
        <v>19223</v>
      </c>
      <c r="P7089" s="31" t="str">
        <f t="shared" si="333"/>
        <v>Shanta Homoeo Hall-2 (Dr. Omar Faruk)</v>
      </c>
    </row>
    <row r="7090" spans="1:17" hidden="1">
      <c r="A7090" t="str">
        <f t="shared" si="331"/>
        <v>76-586</v>
      </c>
      <c r="B7090">
        <f t="shared" si="332"/>
        <v>76</v>
      </c>
      <c r="C7090">
        <v>586</v>
      </c>
      <c r="D7090" t="s">
        <v>17664</v>
      </c>
      <c r="E7090" t="s">
        <v>17899</v>
      </c>
      <c r="F7090">
        <v>15470</v>
      </c>
      <c r="G7090" t="s">
        <v>17900</v>
      </c>
      <c r="H7090">
        <v>1618991249</v>
      </c>
      <c r="I7090" t="s">
        <v>131</v>
      </c>
      <c r="J7090" t="s">
        <v>132</v>
      </c>
      <c r="K7090" t="s">
        <v>138</v>
      </c>
      <c r="L7090" t="s">
        <v>8250</v>
      </c>
      <c r="M7090" t="s">
        <v>17901</v>
      </c>
      <c r="P7090" s="31" t="str">
        <f t="shared" si="333"/>
        <v>Shefa Homoeo Pharmacy  (Dr. M. M. Kamal Uddin)</v>
      </c>
    </row>
    <row r="7091" spans="1:17" hidden="1">
      <c r="A7091" t="str">
        <f t="shared" si="331"/>
        <v>77-586</v>
      </c>
      <c r="B7091">
        <f t="shared" si="332"/>
        <v>77</v>
      </c>
      <c r="C7091">
        <v>586</v>
      </c>
      <c r="D7091" t="s">
        <v>17664</v>
      </c>
      <c r="E7091" t="s">
        <v>8305</v>
      </c>
      <c r="F7091">
        <v>8603</v>
      </c>
      <c r="G7091" t="s">
        <v>3405</v>
      </c>
      <c r="H7091" t="s">
        <v>8306</v>
      </c>
      <c r="I7091" t="s">
        <v>131</v>
      </c>
      <c r="J7091" t="s">
        <v>274</v>
      </c>
      <c r="K7091" t="s">
        <v>152</v>
      </c>
      <c r="L7091" t="s">
        <v>8307</v>
      </c>
      <c r="M7091" t="s">
        <v>8308</v>
      </c>
      <c r="P7091" s="31" t="str">
        <f t="shared" si="333"/>
        <v>Shifa Homoeo Hall (Dr. Delowar Hossain )</v>
      </c>
    </row>
    <row r="7092" spans="1:17" hidden="1">
      <c r="A7092" t="str">
        <f t="shared" si="331"/>
        <v>78-586</v>
      </c>
      <c r="B7092">
        <f t="shared" si="332"/>
        <v>78</v>
      </c>
      <c r="C7092">
        <v>586</v>
      </c>
      <c r="D7092" t="s">
        <v>17664</v>
      </c>
      <c r="E7092" t="s">
        <v>8313</v>
      </c>
      <c r="F7092">
        <v>8607</v>
      </c>
      <c r="G7092" t="s">
        <v>8314</v>
      </c>
      <c r="H7092" t="s">
        <v>8315</v>
      </c>
      <c r="I7092" t="s">
        <v>131</v>
      </c>
      <c r="J7092" t="s">
        <v>306</v>
      </c>
      <c r="K7092" t="s">
        <v>138</v>
      </c>
      <c r="L7092" t="s">
        <v>8224</v>
      </c>
      <c r="M7092" t="s">
        <v>8316</v>
      </c>
      <c r="P7092" s="31" t="str">
        <f t="shared" si="333"/>
        <v>Shoman Homoeo  (Dr. Amol Mujumdar )</v>
      </c>
    </row>
    <row r="7093" spans="1:17" hidden="1">
      <c r="A7093" t="str">
        <f t="shared" si="331"/>
        <v>79-586</v>
      </c>
      <c r="B7093">
        <f t="shared" si="332"/>
        <v>79</v>
      </c>
      <c r="C7093">
        <v>586</v>
      </c>
      <c r="D7093" t="s">
        <v>17664</v>
      </c>
      <c r="E7093" t="s">
        <v>15681</v>
      </c>
      <c r="F7093">
        <v>13063</v>
      </c>
      <c r="G7093" t="s">
        <v>15682</v>
      </c>
      <c r="H7093">
        <v>1732484232</v>
      </c>
      <c r="I7093" t="s">
        <v>131</v>
      </c>
      <c r="J7093" t="s">
        <v>132</v>
      </c>
      <c r="K7093" t="s">
        <v>152</v>
      </c>
      <c r="L7093" t="s">
        <v>15109</v>
      </c>
      <c r="M7093" t="s">
        <v>15679</v>
      </c>
      <c r="P7093" s="31" t="str">
        <f t="shared" si="333"/>
        <v>Siti Homoeo Hall (Dr.Eusuf )</v>
      </c>
    </row>
    <row r="7094" spans="1:17" hidden="1">
      <c r="A7094" t="str">
        <f t="shared" si="331"/>
        <v>80-586</v>
      </c>
      <c r="B7094">
        <f t="shared" si="332"/>
        <v>80</v>
      </c>
      <c r="C7094">
        <v>586</v>
      </c>
      <c r="D7094" t="s">
        <v>17664</v>
      </c>
      <c r="E7094" t="s">
        <v>8261</v>
      </c>
      <c r="F7094">
        <v>8588</v>
      </c>
      <c r="G7094" t="s">
        <v>8262</v>
      </c>
      <c r="H7094" t="s">
        <v>8263</v>
      </c>
      <c r="I7094" t="s">
        <v>131</v>
      </c>
      <c r="J7094" t="s">
        <v>172</v>
      </c>
      <c r="K7094" t="s">
        <v>152</v>
      </c>
      <c r="L7094" t="s">
        <v>8250</v>
      </c>
      <c r="M7094" t="s">
        <v>8264</v>
      </c>
      <c r="P7094" s="31" t="str">
        <f t="shared" si="333"/>
        <v>Sotto Narayan Homoeo Hall (Dr. Nimai Chand Mojumder)</v>
      </c>
    </row>
    <row r="7095" spans="1:17" hidden="1">
      <c r="A7095" t="str">
        <f t="shared" si="331"/>
        <v>81-586</v>
      </c>
      <c r="B7095">
        <f t="shared" si="332"/>
        <v>81</v>
      </c>
      <c r="C7095">
        <v>586</v>
      </c>
      <c r="D7095" t="s">
        <v>17664</v>
      </c>
      <c r="E7095" t="s">
        <v>15664</v>
      </c>
      <c r="F7095">
        <v>13054</v>
      </c>
      <c r="G7095" t="s">
        <v>15665</v>
      </c>
      <c r="H7095">
        <v>1733749843</v>
      </c>
      <c r="I7095" t="s">
        <v>131</v>
      </c>
      <c r="J7095" t="s">
        <v>397</v>
      </c>
      <c r="K7095" t="s">
        <v>152</v>
      </c>
      <c r="L7095" t="s">
        <v>15109</v>
      </c>
      <c r="M7095" t="s">
        <v>15625</v>
      </c>
      <c r="P7095" s="31" t="str">
        <f t="shared" si="333"/>
        <v>Sri Sri Homoeo Hall (Dr.Sonjit Kumar)</v>
      </c>
    </row>
    <row r="7096" spans="1:17" hidden="1">
      <c r="A7096" t="str">
        <f t="shared" si="331"/>
        <v>82-586</v>
      </c>
      <c r="B7096">
        <f t="shared" si="332"/>
        <v>82</v>
      </c>
      <c r="C7096">
        <v>586</v>
      </c>
      <c r="D7096" t="s">
        <v>17664</v>
      </c>
      <c r="E7096" t="s">
        <v>15677</v>
      </c>
      <c r="F7096">
        <v>13061</v>
      </c>
      <c r="G7096" t="s">
        <v>15678</v>
      </c>
      <c r="H7096">
        <v>1712024873</v>
      </c>
      <c r="I7096" t="s">
        <v>131</v>
      </c>
      <c r="J7096" t="s">
        <v>132</v>
      </c>
      <c r="K7096" t="s">
        <v>152</v>
      </c>
      <c r="L7096" t="s">
        <v>15109</v>
      </c>
      <c r="M7096" t="s">
        <v>15679</v>
      </c>
      <c r="P7096" s="31" t="str">
        <f t="shared" si="333"/>
        <v>The National Homoeo Hall (Dr.M M Habibullha)</v>
      </c>
    </row>
    <row r="7097" spans="1:17" hidden="1">
      <c r="A7097" t="str">
        <f t="shared" si="331"/>
        <v>83-586</v>
      </c>
      <c r="B7097">
        <f t="shared" si="332"/>
        <v>83</v>
      </c>
      <c r="C7097">
        <v>586</v>
      </c>
      <c r="D7097" t="s">
        <v>17664</v>
      </c>
      <c r="E7097" t="s">
        <v>15626</v>
      </c>
      <c r="F7097">
        <v>13033</v>
      </c>
      <c r="G7097" t="s">
        <v>765</v>
      </c>
      <c r="H7097">
        <v>1816053722</v>
      </c>
      <c r="I7097" t="s">
        <v>131</v>
      </c>
      <c r="J7097" t="s">
        <v>397</v>
      </c>
      <c r="K7097" t="s">
        <v>152</v>
      </c>
      <c r="L7097" t="s">
        <v>15109</v>
      </c>
      <c r="M7097" t="s">
        <v>15625</v>
      </c>
      <c r="P7097" s="31" t="str">
        <f t="shared" si="333"/>
        <v>Uposom Homoeo Hall (Dr.Alomgir)</v>
      </c>
    </row>
    <row r="7098" spans="1:17" hidden="1">
      <c r="A7098" t="str">
        <f t="shared" si="331"/>
        <v>1-588</v>
      </c>
      <c r="B7098">
        <f t="shared" si="332"/>
        <v>1</v>
      </c>
      <c r="C7098">
        <v>588</v>
      </c>
      <c r="D7098" t="s">
        <v>17666</v>
      </c>
      <c r="E7098" t="s">
        <v>16325</v>
      </c>
      <c r="F7098">
        <v>13373</v>
      </c>
      <c r="G7098" t="s">
        <v>16326</v>
      </c>
      <c r="H7098">
        <v>1715213638</v>
      </c>
      <c r="I7098" t="s">
        <v>1157</v>
      </c>
      <c r="K7098" t="s">
        <v>152</v>
      </c>
      <c r="L7098" t="s">
        <v>16172</v>
      </c>
      <c r="M7098" t="s">
        <v>16327</v>
      </c>
      <c r="P7098" s="31" t="str">
        <f t="shared" si="333"/>
        <v>A Ali Homoeo Holl (Abdul Jobbar Khan)</v>
      </c>
      <c r="Q7098" t="s">
        <v>17058</v>
      </c>
    </row>
    <row r="7099" spans="1:17" hidden="1">
      <c r="A7099" t="str">
        <f t="shared" si="331"/>
        <v>2-588</v>
      </c>
      <c r="B7099">
        <f t="shared" si="332"/>
        <v>2</v>
      </c>
      <c r="C7099">
        <v>588</v>
      </c>
      <c r="D7099" t="s">
        <v>17666</v>
      </c>
      <c r="E7099" t="s">
        <v>16061</v>
      </c>
      <c r="F7099">
        <v>13252</v>
      </c>
      <c r="G7099" t="s">
        <v>16062</v>
      </c>
      <c r="H7099">
        <v>1632346465</v>
      </c>
      <c r="I7099" t="s">
        <v>131</v>
      </c>
      <c r="K7099" t="s">
        <v>152</v>
      </c>
      <c r="L7099" t="s">
        <v>16063</v>
      </c>
      <c r="M7099" t="s">
        <v>16064</v>
      </c>
      <c r="P7099" s="31" t="str">
        <f t="shared" si="333"/>
        <v>Abir Homoeo Holl (Dr  Kamrul)</v>
      </c>
    </row>
    <row r="7100" spans="1:17" hidden="1">
      <c r="A7100" t="str">
        <f t="shared" si="331"/>
        <v>3-588</v>
      </c>
      <c r="B7100">
        <f t="shared" si="332"/>
        <v>3</v>
      </c>
      <c r="C7100">
        <v>588</v>
      </c>
      <c r="D7100" t="s">
        <v>17666</v>
      </c>
      <c r="E7100" t="s">
        <v>16263</v>
      </c>
      <c r="F7100">
        <v>13345</v>
      </c>
      <c r="G7100" t="s">
        <v>16062</v>
      </c>
      <c r="H7100">
        <v>1718149923</v>
      </c>
      <c r="I7100" t="s">
        <v>131</v>
      </c>
      <c r="K7100" t="s">
        <v>152</v>
      </c>
      <c r="L7100" t="s">
        <v>16079</v>
      </c>
      <c r="M7100" t="s">
        <v>16264</v>
      </c>
      <c r="P7100" s="31" t="str">
        <f t="shared" si="333"/>
        <v>Abir Homoeo Holl (Dr Md Ajijur Rohoman)</v>
      </c>
    </row>
    <row r="7101" spans="1:17" hidden="1">
      <c r="A7101" t="str">
        <f t="shared" si="331"/>
        <v>4-588</v>
      </c>
      <c r="B7101">
        <f t="shared" si="332"/>
        <v>4</v>
      </c>
      <c r="C7101">
        <v>588</v>
      </c>
      <c r="D7101" t="s">
        <v>17666</v>
      </c>
      <c r="E7101" t="s">
        <v>16639</v>
      </c>
      <c r="F7101">
        <v>13511</v>
      </c>
      <c r="G7101" t="s">
        <v>15072</v>
      </c>
      <c r="H7101">
        <v>1741374728</v>
      </c>
      <c r="I7101" t="s">
        <v>131</v>
      </c>
      <c r="J7101" t="s">
        <v>306</v>
      </c>
      <c r="K7101" t="s">
        <v>152</v>
      </c>
      <c r="L7101" t="s">
        <v>16629</v>
      </c>
      <c r="M7101" t="s">
        <v>16640</v>
      </c>
      <c r="P7101" s="31" t="str">
        <f t="shared" si="333"/>
        <v>Adhunik Homoeo Holl (Dr Mofijur Rohoman )</v>
      </c>
    </row>
    <row r="7102" spans="1:17" hidden="1">
      <c r="A7102" t="str">
        <f t="shared" si="331"/>
        <v>5-588</v>
      </c>
      <c r="B7102">
        <f t="shared" si="332"/>
        <v>5</v>
      </c>
      <c r="C7102">
        <v>588</v>
      </c>
      <c r="D7102" t="s">
        <v>17666</v>
      </c>
      <c r="E7102" t="s">
        <v>16177</v>
      </c>
      <c r="F7102">
        <v>13294</v>
      </c>
      <c r="G7102" t="s">
        <v>16178</v>
      </c>
      <c r="H7102">
        <v>1716291801</v>
      </c>
      <c r="I7102" t="s">
        <v>131</v>
      </c>
      <c r="K7102" t="s">
        <v>152</v>
      </c>
      <c r="L7102" t="s">
        <v>16172</v>
      </c>
      <c r="M7102" t="s">
        <v>16173</v>
      </c>
      <c r="P7102" s="31" t="str">
        <f t="shared" si="333"/>
        <v>Adorsho Homoeo Holl (Dr Abdul Auale Sentu)</v>
      </c>
    </row>
    <row r="7103" spans="1:17" hidden="1">
      <c r="A7103" t="str">
        <f t="shared" si="331"/>
        <v>6-588</v>
      </c>
      <c r="B7103">
        <f t="shared" si="332"/>
        <v>6</v>
      </c>
      <c r="C7103">
        <v>588</v>
      </c>
      <c r="D7103" t="s">
        <v>17666</v>
      </c>
      <c r="E7103" t="s">
        <v>16318</v>
      </c>
      <c r="F7103">
        <v>13370</v>
      </c>
      <c r="G7103" t="s">
        <v>16319</v>
      </c>
      <c r="H7103">
        <v>1994220506</v>
      </c>
      <c r="I7103" t="s">
        <v>131</v>
      </c>
      <c r="K7103" t="s">
        <v>133</v>
      </c>
      <c r="L7103" t="s">
        <v>16303</v>
      </c>
      <c r="M7103" t="s">
        <v>16317</v>
      </c>
      <c r="P7103" s="31" t="str">
        <f t="shared" si="333"/>
        <v>Adorso Homeo Holl (Dr Ejajul Hok)</v>
      </c>
      <c r="Q7103" t="s">
        <v>17063</v>
      </c>
    </row>
    <row r="7104" spans="1:17" hidden="1">
      <c r="A7104" t="str">
        <f t="shared" si="331"/>
        <v>7-588</v>
      </c>
      <c r="B7104">
        <f t="shared" si="332"/>
        <v>7</v>
      </c>
      <c r="C7104">
        <v>588</v>
      </c>
      <c r="D7104" t="s">
        <v>17666</v>
      </c>
      <c r="E7104" t="s">
        <v>16338</v>
      </c>
      <c r="F7104">
        <v>13379</v>
      </c>
      <c r="G7104" t="s">
        <v>16339</v>
      </c>
      <c r="H7104">
        <v>1760257886</v>
      </c>
      <c r="I7104" t="s">
        <v>131</v>
      </c>
      <c r="K7104" t="s">
        <v>152</v>
      </c>
      <c r="L7104" t="s">
        <v>16303</v>
      </c>
      <c r="M7104" t="s">
        <v>16335</v>
      </c>
      <c r="P7104" s="31" t="str">
        <f t="shared" si="333"/>
        <v>Adorso Homoeo Holl (Dr Abdul Hosen)</v>
      </c>
    </row>
    <row r="7105" spans="1:16" hidden="1">
      <c r="A7105" t="str">
        <f t="shared" si="331"/>
        <v>8-588</v>
      </c>
      <c r="B7105">
        <f t="shared" si="332"/>
        <v>8</v>
      </c>
      <c r="C7105">
        <v>588</v>
      </c>
      <c r="D7105" t="s">
        <v>17666</v>
      </c>
      <c r="E7105" t="s">
        <v>16518</v>
      </c>
      <c r="F7105">
        <v>13462</v>
      </c>
      <c r="G7105" t="s">
        <v>16519</v>
      </c>
      <c r="H7105">
        <v>1741374728</v>
      </c>
      <c r="I7105" t="s">
        <v>131</v>
      </c>
      <c r="K7105" t="s">
        <v>152</v>
      </c>
      <c r="L7105" t="s">
        <v>16303</v>
      </c>
      <c r="M7105" t="s">
        <v>16520</v>
      </c>
      <c r="P7105" s="31" t="str">
        <f t="shared" si="333"/>
        <v>Adunick Homoeo Holl (Dr Md Mofijur Rohoman)</v>
      </c>
    </row>
    <row r="7106" spans="1:16" hidden="1">
      <c r="A7106" t="str">
        <f t="shared" ref="A7106:A7169" si="334">B7106&amp;"-"&amp;C7106</f>
        <v>9-588</v>
      </c>
      <c r="B7106">
        <f t="shared" ref="B7106:B7169" si="335">IF(C7106=C7105,B7105+1,1)</f>
        <v>9</v>
      </c>
      <c r="C7106">
        <v>588</v>
      </c>
      <c r="D7106" t="s">
        <v>17666</v>
      </c>
      <c r="E7106" t="s">
        <v>16112</v>
      </c>
      <c r="F7106">
        <v>13271</v>
      </c>
      <c r="G7106" t="s">
        <v>16113</v>
      </c>
      <c r="H7106">
        <v>1718347895</v>
      </c>
      <c r="I7106" t="s">
        <v>131</v>
      </c>
      <c r="K7106" t="s">
        <v>1315</v>
      </c>
      <c r="L7106" t="s">
        <v>16063</v>
      </c>
      <c r="M7106" t="s">
        <v>16114</v>
      </c>
      <c r="P7106" s="31" t="str">
        <f t="shared" ref="P7106:P7169" si="336">PROPER(G7106&amp;" ("&amp;E7106&amp;")")</f>
        <v>Ajajia Oushadolay (Dr Fardin Ahoson Sony)</v>
      </c>
    </row>
    <row r="7107" spans="1:16" hidden="1">
      <c r="A7107" t="str">
        <f t="shared" si="334"/>
        <v>10-588</v>
      </c>
      <c r="B7107">
        <f t="shared" si="335"/>
        <v>10</v>
      </c>
      <c r="C7107">
        <v>588</v>
      </c>
      <c r="D7107" t="s">
        <v>17666</v>
      </c>
      <c r="E7107" t="s">
        <v>18211</v>
      </c>
      <c r="F7107">
        <v>15701</v>
      </c>
      <c r="G7107" t="s">
        <v>18212</v>
      </c>
      <c r="H7107">
        <v>1934448324</v>
      </c>
      <c r="I7107" t="s">
        <v>131</v>
      </c>
      <c r="K7107" t="s">
        <v>138</v>
      </c>
      <c r="L7107" t="s">
        <v>18195</v>
      </c>
      <c r="M7107" t="s">
        <v>18213</v>
      </c>
      <c r="P7107" s="31" t="str">
        <f t="shared" si="336"/>
        <v>Al-Amin Self Stock  (Al-Amin )</v>
      </c>
    </row>
    <row r="7108" spans="1:16" hidden="1">
      <c r="A7108" t="str">
        <f t="shared" si="334"/>
        <v>11-588</v>
      </c>
      <c r="B7108">
        <f t="shared" si="335"/>
        <v>11</v>
      </c>
      <c r="C7108">
        <v>588</v>
      </c>
      <c r="D7108" t="s">
        <v>17666</v>
      </c>
      <c r="E7108" t="s">
        <v>16143</v>
      </c>
      <c r="F7108">
        <v>13283</v>
      </c>
      <c r="G7108" t="s">
        <v>16144</v>
      </c>
      <c r="H7108">
        <v>1704715040</v>
      </c>
      <c r="I7108" t="s">
        <v>131</v>
      </c>
      <c r="K7108" t="s">
        <v>1315</v>
      </c>
      <c r="L7108" t="s">
        <v>16079</v>
      </c>
      <c r="M7108" t="s">
        <v>16101</v>
      </c>
      <c r="P7108" s="31" t="str">
        <f t="shared" si="336"/>
        <v>Allahar Dan Homoeo  Holl (Dr Md Makail Isalm)</v>
      </c>
    </row>
    <row r="7109" spans="1:16" hidden="1">
      <c r="A7109" t="str">
        <f t="shared" si="334"/>
        <v>12-588</v>
      </c>
      <c r="B7109">
        <f t="shared" si="335"/>
        <v>12</v>
      </c>
      <c r="C7109">
        <v>588</v>
      </c>
      <c r="D7109" t="s">
        <v>17666</v>
      </c>
      <c r="E7109" t="s">
        <v>16596</v>
      </c>
      <c r="F7109">
        <v>13493</v>
      </c>
      <c r="G7109" t="s">
        <v>16597</v>
      </c>
      <c r="H7109">
        <v>1756775677</v>
      </c>
      <c r="I7109" t="s">
        <v>131</v>
      </c>
      <c r="K7109" t="s">
        <v>152</v>
      </c>
      <c r="L7109" t="s">
        <v>16303</v>
      </c>
      <c r="M7109" t="s">
        <v>16598</v>
      </c>
      <c r="P7109" s="31" t="str">
        <f t="shared" si="336"/>
        <v>Anuara Homoeo Holl (Dr Md Jearul Hok)</v>
      </c>
    </row>
    <row r="7110" spans="1:16" hidden="1">
      <c r="A7110" t="str">
        <f t="shared" si="334"/>
        <v>13-588</v>
      </c>
      <c r="B7110">
        <f t="shared" si="335"/>
        <v>13</v>
      </c>
      <c r="C7110">
        <v>588</v>
      </c>
      <c r="D7110" t="s">
        <v>17666</v>
      </c>
      <c r="E7110" t="s">
        <v>19224</v>
      </c>
      <c r="F7110">
        <v>13375</v>
      </c>
      <c r="G7110" t="s">
        <v>16330</v>
      </c>
      <c r="H7110">
        <v>1724540658</v>
      </c>
      <c r="I7110" t="s">
        <v>131</v>
      </c>
      <c r="K7110" t="s">
        <v>133</v>
      </c>
      <c r="L7110" t="s">
        <v>16172</v>
      </c>
      <c r="M7110" t="s">
        <v>16327</v>
      </c>
      <c r="P7110" s="31" t="str">
        <f t="shared" si="336"/>
        <v>Anusokti Homoeo Holl (Dr Munier Ahamed  ( Ajim))</v>
      </c>
    </row>
    <row r="7111" spans="1:16" hidden="1">
      <c r="A7111" t="str">
        <f t="shared" si="334"/>
        <v>14-588</v>
      </c>
      <c r="B7111">
        <f t="shared" si="335"/>
        <v>14</v>
      </c>
      <c r="C7111">
        <v>588</v>
      </c>
      <c r="D7111" t="s">
        <v>17666</v>
      </c>
      <c r="E7111" t="s">
        <v>19225</v>
      </c>
      <c r="F7111">
        <v>15857</v>
      </c>
      <c r="G7111" t="s">
        <v>19226</v>
      </c>
      <c r="H7111">
        <v>1912280752</v>
      </c>
      <c r="K7111" t="s">
        <v>152</v>
      </c>
      <c r="L7111" t="s">
        <v>18201</v>
      </c>
      <c r="M7111" t="s">
        <v>19227</v>
      </c>
      <c r="P7111" s="31" t="str">
        <f t="shared" si="336"/>
        <v>Ash Shafa Homeo Hall (Abdul Alim)</v>
      </c>
    </row>
    <row r="7112" spans="1:16" hidden="1">
      <c r="A7112" t="str">
        <f t="shared" si="334"/>
        <v>15-588</v>
      </c>
      <c r="B7112">
        <f t="shared" si="335"/>
        <v>15</v>
      </c>
      <c r="C7112">
        <v>588</v>
      </c>
      <c r="D7112" t="s">
        <v>17666</v>
      </c>
      <c r="E7112" t="s">
        <v>18197</v>
      </c>
      <c r="F7112">
        <v>15659</v>
      </c>
      <c r="G7112" t="s">
        <v>18198</v>
      </c>
      <c r="H7112">
        <v>1308272283</v>
      </c>
      <c r="I7112" t="s">
        <v>131</v>
      </c>
      <c r="K7112" t="s">
        <v>152</v>
      </c>
      <c r="L7112" t="s">
        <v>905</v>
      </c>
      <c r="M7112" t="s">
        <v>18196</v>
      </c>
      <c r="P7112" s="31" t="str">
        <f t="shared" si="336"/>
        <v>Ashraf Pharmacy  (Ashraf)</v>
      </c>
    </row>
    <row r="7113" spans="1:16" hidden="1">
      <c r="A7113" t="str">
        <f t="shared" si="334"/>
        <v>16-588</v>
      </c>
      <c r="B7113">
        <f t="shared" si="335"/>
        <v>16</v>
      </c>
      <c r="C7113">
        <v>588</v>
      </c>
      <c r="D7113" t="s">
        <v>17666</v>
      </c>
      <c r="E7113" t="s">
        <v>16108</v>
      </c>
      <c r="F7113">
        <v>13269</v>
      </c>
      <c r="G7113" t="s">
        <v>16109</v>
      </c>
      <c r="H7113">
        <v>1724779730</v>
      </c>
      <c r="I7113" t="s">
        <v>131</v>
      </c>
      <c r="K7113" t="s">
        <v>133</v>
      </c>
      <c r="L7113" t="s">
        <v>16079</v>
      </c>
      <c r="M7113" t="s">
        <v>16107</v>
      </c>
      <c r="P7113" s="31" t="str">
        <f t="shared" si="336"/>
        <v>Bashas Homoeofarmaci (Dr Md Oshman Goni)</v>
      </c>
    </row>
    <row r="7114" spans="1:16" hidden="1">
      <c r="A7114" t="str">
        <f t="shared" si="334"/>
        <v>17-588</v>
      </c>
      <c r="B7114">
        <f t="shared" si="335"/>
        <v>17</v>
      </c>
      <c r="C7114">
        <v>588</v>
      </c>
      <c r="D7114" t="s">
        <v>17666</v>
      </c>
      <c r="E7114" t="s">
        <v>16130</v>
      </c>
      <c r="F7114">
        <v>13278</v>
      </c>
      <c r="G7114" t="s">
        <v>16131</v>
      </c>
      <c r="H7114">
        <v>1925432432</v>
      </c>
      <c r="I7114" t="s">
        <v>131</v>
      </c>
      <c r="K7114" t="s">
        <v>1315</v>
      </c>
      <c r="L7114" t="s">
        <v>16063</v>
      </c>
      <c r="M7114" t="s">
        <v>16132</v>
      </c>
      <c r="P7114" s="31" t="str">
        <f t="shared" si="336"/>
        <v>Bhadon Homeo Holl (Dr Md Nesarula )</v>
      </c>
    </row>
    <row r="7115" spans="1:16" hidden="1">
      <c r="A7115" t="str">
        <f t="shared" si="334"/>
        <v>18-588</v>
      </c>
      <c r="B7115">
        <f t="shared" si="335"/>
        <v>18</v>
      </c>
      <c r="C7115">
        <v>588</v>
      </c>
      <c r="D7115" t="s">
        <v>17666</v>
      </c>
      <c r="E7115" t="s">
        <v>16102</v>
      </c>
      <c r="F7115">
        <v>13267</v>
      </c>
      <c r="G7115" t="s">
        <v>16103</v>
      </c>
      <c r="H7115">
        <v>1712675730</v>
      </c>
      <c r="I7115" t="s">
        <v>131</v>
      </c>
      <c r="K7115" t="s">
        <v>133</v>
      </c>
      <c r="L7115" t="s">
        <v>16063</v>
      </c>
      <c r="M7115" t="s">
        <v>16104</v>
      </c>
      <c r="P7115" s="31" t="str">
        <f t="shared" si="336"/>
        <v>Binti Homoeo Holl (Dr Balal Hosan)</v>
      </c>
    </row>
    <row r="7116" spans="1:16" hidden="1">
      <c r="A7116" t="str">
        <f t="shared" si="334"/>
        <v>19-588</v>
      </c>
      <c r="B7116">
        <f t="shared" si="335"/>
        <v>19</v>
      </c>
      <c r="C7116">
        <v>588</v>
      </c>
      <c r="D7116" t="s">
        <v>17666</v>
      </c>
      <c r="E7116" t="s">
        <v>16182</v>
      </c>
      <c r="F7116">
        <v>13296</v>
      </c>
      <c r="G7116" t="s">
        <v>16183</v>
      </c>
      <c r="H7116">
        <v>1916057612</v>
      </c>
      <c r="I7116" t="s">
        <v>131</v>
      </c>
      <c r="K7116" t="s">
        <v>152</v>
      </c>
      <c r="L7116" t="s">
        <v>16172</v>
      </c>
      <c r="M7116" t="s">
        <v>16181</v>
      </c>
      <c r="P7116" s="31" t="str">
        <f t="shared" si="336"/>
        <v>Bismalah Homoeo Holl (Dr Md Ballal Hosan)</v>
      </c>
    </row>
    <row r="7117" spans="1:16" hidden="1">
      <c r="A7117" t="str">
        <f t="shared" si="334"/>
        <v>20-588</v>
      </c>
      <c r="B7117">
        <f t="shared" si="335"/>
        <v>20</v>
      </c>
      <c r="C7117">
        <v>588</v>
      </c>
      <c r="D7117" t="s">
        <v>17666</v>
      </c>
      <c r="E7117" t="s">
        <v>16083</v>
      </c>
      <c r="F7117">
        <v>13260</v>
      </c>
      <c r="G7117" t="s">
        <v>16084</v>
      </c>
      <c r="H7117">
        <v>1779516728</v>
      </c>
      <c r="I7117" t="s">
        <v>131</v>
      </c>
      <c r="K7117" t="s">
        <v>152</v>
      </c>
      <c r="L7117" t="s">
        <v>16063</v>
      </c>
      <c r="M7117" t="s">
        <v>16082</v>
      </c>
      <c r="P7117" s="31" t="str">
        <f t="shared" si="336"/>
        <v>Bismelah Homieo Holl (Dr Md Nashir)</v>
      </c>
    </row>
    <row r="7118" spans="1:16" hidden="1">
      <c r="A7118" t="str">
        <f t="shared" si="334"/>
        <v>21-588</v>
      </c>
      <c r="B7118">
        <f t="shared" si="335"/>
        <v>21</v>
      </c>
      <c r="C7118">
        <v>588</v>
      </c>
      <c r="D7118" t="s">
        <v>17666</v>
      </c>
      <c r="E7118" t="s">
        <v>16529</v>
      </c>
      <c r="F7118">
        <v>13466</v>
      </c>
      <c r="G7118" t="s">
        <v>16530</v>
      </c>
      <c r="H7118">
        <v>1729825080</v>
      </c>
      <c r="I7118" t="s">
        <v>131</v>
      </c>
      <c r="K7118" t="s">
        <v>152</v>
      </c>
      <c r="L7118" t="s">
        <v>16303</v>
      </c>
      <c r="M7118" t="s">
        <v>16531</v>
      </c>
      <c r="P7118" s="31" t="str">
        <f t="shared" si="336"/>
        <v>Bismillah Homoeo Cember (Dr Mojjem Hosan )</v>
      </c>
    </row>
    <row r="7119" spans="1:16" hidden="1">
      <c r="A7119" t="str">
        <f t="shared" si="334"/>
        <v>22-588</v>
      </c>
      <c r="B7119">
        <f t="shared" si="335"/>
        <v>22</v>
      </c>
      <c r="C7119">
        <v>588</v>
      </c>
      <c r="D7119" t="s">
        <v>17666</v>
      </c>
      <c r="E7119" t="s">
        <v>16328</v>
      </c>
      <c r="F7119">
        <v>13374</v>
      </c>
      <c r="G7119" t="s">
        <v>16329</v>
      </c>
      <c r="H7119">
        <v>1742008412</v>
      </c>
      <c r="I7119" t="s">
        <v>131</v>
      </c>
      <c r="K7119" t="s">
        <v>152</v>
      </c>
      <c r="L7119" t="s">
        <v>16172</v>
      </c>
      <c r="M7119" t="s">
        <v>16327</v>
      </c>
      <c r="P7119" s="31" t="str">
        <f t="shared" si="336"/>
        <v>Dorsona Homoeo Holl (Dr Sumontob Kumar)</v>
      </c>
    </row>
    <row r="7120" spans="1:16" hidden="1">
      <c r="A7120" t="str">
        <f t="shared" si="334"/>
        <v>23-588</v>
      </c>
      <c r="B7120">
        <f t="shared" si="335"/>
        <v>23</v>
      </c>
      <c r="C7120">
        <v>588</v>
      </c>
      <c r="D7120" t="s">
        <v>17666</v>
      </c>
      <c r="E7120" t="s">
        <v>16115</v>
      </c>
      <c r="F7120">
        <v>13272</v>
      </c>
      <c r="G7120" t="s">
        <v>16116</v>
      </c>
      <c r="H7120">
        <v>1777306326</v>
      </c>
      <c r="I7120" t="s">
        <v>131</v>
      </c>
      <c r="K7120" t="s">
        <v>1315</v>
      </c>
      <c r="L7120" t="s">
        <v>16079</v>
      </c>
      <c r="M7120" t="s">
        <v>16117</v>
      </c>
      <c r="P7120" s="31" t="str">
        <f t="shared" si="336"/>
        <v>Dr Somser Bashas (Anik Homoeo Holl)</v>
      </c>
    </row>
    <row r="7121" spans="1:16" hidden="1">
      <c r="A7121" t="str">
        <f t="shared" si="334"/>
        <v>24-588</v>
      </c>
      <c r="B7121">
        <f t="shared" si="335"/>
        <v>24</v>
      </c>
      <c r="C7121">
        <v>588</v>
      </c>
      <c r="D7121" t="s">
        <v>17666</v>
      </c>
      <c r="E7121" t="s">
        <v>16126</v>
      </c>
      <c r="F7121">
        <v>13276</v>
      </c>
      <c r="G7121" t="s">
        <v>16127</v>
      </c>
      <c r="H7121">
        <v>1716574033</v>
      </c>
      <c r="I7121" t="s">
        <v>131</v>
      </c>
      <c r="K7121" t="s">
        <v>1315</v>
      </c>
      <c r="L7121" t="s">
        <v>16063</v>
      </c>
      <c r="M7121" t="s">
        <v>16082</v>
      </c>
      <c r="P7121" s="31" t="str">
        <f t="shared" si="336"/>
        <v>Gafari Homoeo Holl (Dr Abujar Gafari)</v>
      </c>
    </row>
    <row r="7122" spans="1:16" hidden="1">
      <c r="A7122" t="str">
        <f t="shared" si="334"/>
        <v>25-588</v>
      </c>
      <c r="B7122">
        <f t="shared" si="335"/>
        <v>25</v>
      </c>
      <c r="C7122">
        <v>588</v>
      </c>
      <c r="D7122" t="s">
        <v>17666</v>
      </c>
      <c r="E7122" t="s">
        <v>18214</v>
      </c>
      <c r="F7122">
        <v>15702</v>
      </c>
      <c r="G7122" t="s">
        <v>18215</v>
      </c>
      <c r="H7122">
        <v>1981209244</v>
      </c>
      <c r="I7122" t="s">
        <v>131</v>
      </c>
      <c r="K7122" t="s">
        <v>152</v>
      </c>
      <c r="L7122" t="s">
        <v>18216</v>
      </c>
      <c r="M7122" t="s">
        <v>18217</v>
      </c>
      <c r="P7122" s="31" t="str">
        <f t="shared" si="336"/>
        <v>Germany  Homeo Hall (Dr Moshiur Rahman )</v>
      </c>
    </row>
    <row r="7123" spans="1:16" hidden="1">
      <c r="A7123" t="str">
        <f t="shared" si="334"/>
        <v>26-588</v>
      </c>
      <c r="B7123">
        <f t="shared" si="335"/>
        <v>26</v>
      </c>
      <c r="C7123">
        <v>588</v>
      </c>
      <c r="D7123" t="s">
        <v>17666</v>
      </c>
      <c r="E7123" t="s">
        <v>16343</v>
      </c>
      <c r="F7123">
        <v>13381</v>
      </c>
      <c r="G7123" t="s">
        <v>16344</v>
      </c>
      <c r="H7123">
        <v>1912972922</v>
      </c>
      <c r="I7123" t="s">
        <v>131</v>
      </c>
      <c r="J7123" t="s">
        <v>118</v>
      </c>
      <c r="K7123" t="s">
        <v>152</v>
      </c>
      <c r="L7123" t="s">
        <v>16341</v>
      </c>
      <c r="M7123" t="s">
        <v>16342</v>
      </c>
      <c r="P7123" s="31" t="str">
        <f t="shared" si="336"/>
        <v>Hafij Homoeo Holl (Dr Md Mohashin Ali)</v>
      </c>
    </row>
    <row r="7124" spans="1:16" hidden="1">
      <c r="A7124" t="str">
        <f t="shared" si="334"/>
        <v>27-588</v>
      </c>
      <c r="B7124">
        <f t="shared" si="335"/>
        <v>27</v>
      </c>
      <c r="C7124">
        <v>588</v>
      </c>
      <c r="D7124" t="s">
        <v>17666</v>
      </c>
      <c r="E7124" t="s">
        <v>16077</v>
      </c>
      <c r="F7124">
        <v>13258</v>
      </c>
      <c r="G7124" t="s">
        <v>16078</v>
      </c>
      <c r="H7124">
        <v>1922036494</v>
      </c>
      <c r="I7124" t="s">
        <v>1157</v>
      </c>
      <c r="K7124" t="s">
        <v>1315</v>
      </c>
      <c r="L7124" t="s">
        <v>16079</v>
      </c>
      <c r="M7124" t="s">
        <v>16080</v>
      </c>
      <c r="P7124" s="31" t="str">
        <f t="shared" si="336"/>
        <v>Haniman Homoeo Holl (Dr Idries )</v>
      </c>
    </row>
    <row r="7125" spans="1:16" hidden="1">
      <c r="A7125" t="str">
        <f t="shared" si="334"/>
        <v>28-588</v>
      </c>
      <c r="B7125">
        <f t="shared" si="335"/>
        <v>28</v>
      </c>
      <c r="C7125">
        <v>588</v>
      </c>
      <c r="D7125" t="s">
        <v>17666</v>
      </c>
      <c r="E7125" t="s">
        <v>16715</v>
      </c>
      <c r="F7125">
        <v>13253</v>
      </c>
      <c r="G7125" t="s">
        <v>16716</v>
      </c>
      <c r="H7125">
        <v>1712595771</v>
      </c>
      <c r="I7125" t="s">
        <v>131</v>
      </c>
      <c r="J7125" t="s">
        <v>2596</v>
      </c>
      <c r="K7125" t="s">
        <v>152</v>
      </c>
      <c r="L7125" t="s">
        <v>16063</v>
      </c>
      <c r="M7125" t="s">
        <v>16065</v>
      </c>
      <c r="P7125" s="31" t="str">
        <f t="shared" si="336"/>
        <v>Haniman Homoeo Pharmacy (Dr Rofikul)</v>
      </c>
    </row>
    <row r="7126" spans="1:16" hidden="1">
      <c r="A7126" t="str">
        <f t="shared" si="334"/>
        <v>29-588</v>
      </c>
      <c r="B7126">
        <f t="shared" si="335"/>
        <v>29</v>
      </c>
      <c r="C7126">
        <v>588</v>
      </c>
      <c r="D7126" t="s">
        <v>17666</v>
      </c>
      <c r="E7126" t="s">
        <v>16345</v>
      </c>
      <c r="F7126">
        <v>13382</v>
      </c>
      <c r="G7126" t="s">
        <v>16346</v>
      </c>
      <c r="H7126">
        <v>1715267170</v>
      </c>
      <c r="I7126" t="s">
        <v>131</v>
      </c>
      <c r="K7126" t="s">
        <v>152</v>
      </c>
      <c r="L7126" t="s">
        <v>16341</v>
      </c>
      <c r="M7126" t="s">
        <v>16342</v>
      </c>
      <c r="P7126" s="31" t="str">
        <f t="shared" si="336"/>
        <v>Hannan Homoeo Holl (Dr Nurjaman Tonnu)</v>
      </c>
    </row>
    <row r="7127" spans="1:16" hidden="1">
      <c r="A7127" t="str">
        <f t="shared" si="334"/>
        <v>30-588</v>
      </c>
      <c r="B7127">
        <f t="shared" si="335"/>
        <v>30</v>
      </c>
      <c r="C7127">
        <v>588</v>
      </c>
      <c r="D7127" t="s">
        <v>17666</v>
      </c>
      <c r="E7127" t="s">
        <v>18207</v>
      </c>
      <c r="F7127">
        <v>15699</v>
      </c>
      <c r="G7127" t="s">
        <v>18208</v>
      </c>
      <c r="H7127">
        <v>1726115807</v>
      </c>
      <c r="I7127" t="s">
        <v>131</v>
      </c>
      <c r="K7127" t="s">
        <v>152</v>
      </c>
      <c r="L7127" t="s">
        <v>18195</v>
      </c>
      <c r="M7127" t="s">
        <v>18209</v>
      </c>
      <c r="P7127" s="31" t="str">
        <f t="shared" si="336"/>
        <v>Hauqe Homeo Hall (Dr Ismail Hossen)</v>
      </c>
    </row>
    <row r="7128" spans="1:16" hidden="1">
      <c r="A7128" t="str">
        <f t="shared" si="334"/>
        <v>31-588</v>
      </c>
      <c r="B7128">
        <f t="shared" si="335"/>
        <v>31</v>
      </c>
      <c r="C7128">
        <v>588</v>
      </c>
      <c r="D7128" t="s">
        <v>17666</v>
      </c>
      <c r="E7128" t="s">
        <v>16120</v>
      </c>
      <c r="F7128">
        <v>13274</v>
      </c>
      <c r="G7128" t="s">
        <v>16121</v>
      </c>
      <c r="H7128">
        <v>1712651910</v>
      </c>
      <c r="I7128" t="s">
        <v>131</v>
      </c>
      <c r="K7128" t="s">
        <v>1315</v>
      </c>
      <c r="L7128" t="s">
        <v>16063</v>
      </c>
      <c r="M7128" t="s">
        <v>16122</v>
      </c>
      <c r="P7128" s="31" t="str">
        <f t="shared" si="336"/>
        <v>Hok Homoeo Farmaci (Dr Ekramul Hok )</v>
      </c>
    </row>
    <row r="7129" spans="1:16" hidden="1">
      <c r="A7129" t="str">
        <f t="shared" si="334"/>
        <v>32-588</v>
      </c>
      <c r="B7129">
        <f t="shared" si="335"/>
        <v>32</v>
      </c>
      <c r="C7129">
        <v>588</v>
      </c>
      <c r="D7129" t="s">
        <v>17666</v>
      </c>
      <c r="E7129" t="s">
        <v>16601</v>
      </c>
      <c r="F7129">
        <v>13495</v>
      </c>
      <c r="G7129" t="s">
        <v>16602</v>
      </c>
      <c r="H7129">
        <v>1727805172</v>
      </c>
      <c r="I7129" t="s">
        <v>131</v>
      </c>
      <c r="K7129" t="s">
        <v>152</v>
      </c>
      <c r="L7129" t="s">
        <v>16303</v>
      </c>
      <c r="M7129" t="s">
        <v>16603</v>
      </c>
      <c r="P7129" s="31" t="str">
        <f t="shared" si="336"/>
        <v>Hok Homoeo Holl (Dr Ajijul Hok)</v>
      </c>
    </row>
    <row r="7130" spans="1:16" hidden="1">
      <c r="A7130" t="str">
        <f t="shared" si="334"/>
        <v>33-588</v>
      </c>
      <c r="B7130">
        <f t="shared" si="335"/>
        <v>33</v>
      </c>
      <c r="C7130">
        <v>588</v>
      </c>
      <c r="D7130" t="s">
        <v>17666</v>
      </c>
      <c r="E7130" t="s">
        <v>16634</v>
      </c>
      <c r="F7130">
        <v>13509</v>
      </c>
      <c r="G7130" t="s">
        <v>16635</v>
      </c>
      <c r="H7130">
        <v>1716277954</v>
      </c>
      <c r="I7130" t="s">
        <v>131</v>
      </c>
      <c r="J7130" t="s">
        <v>230</v>
      </c>
      <c r="K7130" t="s">
        <v>152</v>
      </c>
      <c r="L7130" t="s">
        <v>16629</v>
      </c>
      <c r="M7130" t="s">
        <v>16636</v>
      </c>
      <c r="P7130" s="31" t="str">
        <f t="shared" si="336"/>
        <v>Homeo Doctor Khana (Dr Md Minhaz Udden)</v>
      </c>
    </row>
    <row r="7131" spans="1:16" hidden="1">
      <c r="A7131" t="str">
        <f t="shared" si="334"/>
        <v>34-588</v>
      </c>
      <c r="B7131">
        <f t="shared" si="335"/>
        <v>34</v>
      </c>
      <c r="C7131">
        <v>588</v>
      </c>
      <c r="D7131" t="s">
        <v>17666</v>
      </c>
      <c r="E7131" t="s">
        <v>16250</v>
      </c>
      <c r="F7131">
        <v>13341</v>
      </c>
      <c r="G7131" t="s">
        <v>16251</v>
      </c>
      <c r="H7131">
        <v>1715094743</v>
      </c>
      <c r="I7131" t="s">
        <v>131</v>
      </c>
      <c r="K7131" t="s">
        <v>133</v>
      </c>
      <c r="L7131" t="s">
        <v>16252</v>
      </c>
      <c r="M7131" t="s">
        <v>16253</v>
      </c>
      <c r="P7131" s="31" t="str">
        <f t="shared" si="336"/>
        <v>Homoeo Palace (Dr Amores Kumar)</v>
      </c>
    </row>
    <row r="7132" spans="1:16" hidden="1">
      <c r="A7132" t="str">
        <f t="shared" si="334"/>
        <v>35-588</v>
      </c>
      <c r="B7132">
        <f t="shared" si="335"/>
        <v>35</v>
      </c>
      <c r="C7132">
        <v>588</v>
      </c>
      <c r="D7132" t="s">
        <v>17666</v>
      </c>
      <c r="E7132" t="s">
        <v>16175</v>
      </c>
      <c r="F7132">
        <v>13293</v>
      </c>
      <c r="G7132" t="s">
        <v>16176</v>
      </c>
      <c r="H7132">
        <v>1912109459</v>
      </c>
      <c r="I7132" t="s">
        <v>131</v>
      </c>
      <c r="K7132" t="s">
        <v>152</v>
      </c>
      <c r="L7132" t="s">
        <v>16172</v>
      </c>
      <c r="M7132" t="s">
        <v>16173</v>
      </c>
      <c r="P7132" s="31" t="str">
        <f t="shared" si="336"/>
        <v>Ideal Homoeo Kear 2 (Dr Md Ibrahim Kholil)</v>
      </c>
    </row>
    <row r="7133" spans="1:16" hidden="1">
      <c r="A7133" t="str">
        <f t="shared" si="334"/>
        <v>36-588</v>
      </c>
      <c r="B7133">
        <f t="shared" si="335"/>
        <v>36</v>
      </c>
      <c r="C7133">
        <v>588</v>
      </c>
      <c r="D7133" t="s">
        <v>17666</v>
      </c>
      <c r="E7133" t="s">
        <v>16136</v>
      </c>
      <c r="F7133">
        <v>13280</v>
      </c>
      <c r="G7133" t="s">
        <v>16137</v>
      </c>
      <c r="H7133">
        <v>1715854880</v>
      </c>
      <c r="I7133" t="s">
        <v>131</v>
      </c>
      <c r="K7133" t="s">
        <v>1315</v>
      </c>
      <c r="L7133" t="s">
        <v>16079</v>
      </c>
      <c r="M7133" t="s">
        <v>16117</v>
      </c>
      <c r="P7133" s="31" t="str">
        <f t="shared" si="336"/>
        <v>Idial Homoeo Holl (Dr Md Soukot Ali)</v>
      </c>
    </row>
    <row r="7134" spans="1:16" hidden="1">
      <c r="A7134" t="str">
        <f t="shared" si="334"/>
        <v>37-588</v>
      </c>
      <c r="B7134">
        <f t="shared" si="335"/>
        <v>37</v>
      </c>
      <c r="C7134">
        <v>588</v>
      </c>
      <c r="D7134" t="s">
        <v>17666</v>
      </c>
      <c r="E7134" t="s">
        <v>16308</v>
      </c>
      <c r="F7134">
        <v>13366</v>
      </c>
      <c r="G7134" t="s">
        <v>16309</v>
      </c>
      <c r="H7134">
        <v>1719563211</v>
      </c>
      <c r="I7134" t="s">
        <v>131</v>
      </c>
      <c r="K7134" t="s">
        <v>152</v>
      </c>
      <c r="L7134" t="s">
        <v>16303</v>
      </c>
      <c r="M7134" t="s">
        <v>16064</v>
      </c>
      <c r="P7134" s="31" t="str">
        <f t="shared" si="336"/>
        <v>Islami Homoeo Holl (Dr Abdul Hi L)</v>
      </c>
    </row>
    <row r="7135" spans="1:16" hidden="1">
      <c r="A7135" t="str">
        <f t="shared" si="334"/>
        <v>38-588</v>
      </c>
      <c r="B7135">
        <f t="shared" si="335"/>
        <v>38</v>
      </c>
      <c r="C7135">
        <v>588</v>
      </c>
      <c r="D7135" t="s">
        <v>17666</v>
      </c>
      <c r="E7135" t="s">
        <v>16099</v>
      </c>
      <c r="F7135">
        <v>13266</v>
      </c>
      <c r="G7135" t="s">
        <v>16100</v>
      </c>
      <c r="H7135">
        <v>1718659388</v>
      </c>
      <c r="I7135" t="s">
        <v>131</v>
      </c>
      <c r="K7135" t="s">
        <v>133</v>
      </c>
      <c r="L7135" t="s">
        <v>16079</v>
      </c>
      <c r="M7135" t="s">
        <v>16101</v>
      </c>
      <c r="P7135" s="31" t="str">
        <f t="shared" si="336"/>
        <v>Jaker Homoeo Holl (Dr Md Ajimul Islam)</v>
      </c>
    </row>
    <row r="7136" spans="1:16" hidden="1">
      <c r="A7136" t="str">
        <f t="shared" si="334"/>
        <v>39-588</v>
      </c>
      <c r="B7136">
        <f t="shared" si="335"/>
        <v>39</v>
      </c>
      <c r="C7136">
        <v>588</v>
      </c>
      <c r="D7136" t="s">
        <v>17666</v>
      </c>
      <c r="E7136" t="s">
        <v>16091</v>
      </c>
      <c r="F7136">
        <v>13263</v>
      </c>
      <c r="G7136" t="s">
        <v>16092</v>
      </c>
      <c r="H7136">
        <v>1719562262</v>
      </c>
      <c r="I7136" t="s">
        <v>131</v>
      </c>
      <c r="K7136" t="s">
        <v>133</v>
      </c>
      <c r="L7136" t="s">
        <v>16079</v>
      </c>
      <c r="M7136" t="s">
        <v>16093</v>
      </c>
      <c r="P7136" s="31" t="str">
        <f t="shared" si="336"/>
        <v>Jalal Homoeo Holl (Dr Ahamed Jalal)</v>
      </c>
    </row>
    <row r="7137" spans="1:16" hidden="1">
      <c r="A7137" t="str">
        <f t="shared" si="334"/>
        <v>40-588</v>
      </c>
      <c r="B7137">
        <f t="shared" si="335"/>
        <v>40</v>
      </c>
      <c r="C7137">
        <v>588</v>
      </c>
      <c r="D7137" t="s">
        <v>17666</v>
      </c>
      <c r="E7137" t="s">
        <v>16513</v>
      </c>
      <c r="F7137">
        <v>13460</v>
      </c>
      <c r="G7137" t="s">
        <v>16514</v>
      </c>
      <c r="H7137">
        <v>1708608704</v>
      </c>
      <c r="I7137" t="s">
        <v>131</v>
      </c>
      <c r="K7137" t="s">
        <v>152</v>
      </c>
      <c r="L7137" t="s">
        <v>16252</v>
      </c>
      <c r="M7137" t="s">
        <v>16515</v>
      </c>
      <c r="P7137" s="31" t="str">
        <f t="shared" si="336"/>
        <v>Jarman Homoeo Holl (Dr Md Korshed Alom)</v>
      </c>
    </row>
    <row r="7138" spans="1:16" hidden="1">
      <c r="A7138" t="str">
        <f t="shared" si="334"/>
        <v>41-588</v>
      </c>
      <c r="B7138">
        <f t="shared" si="335"/>
        <v>41</v>
      </c>
      <c r="C7138">
        <v>588</v>
      </c>
      <c r="D7138" t="s">
        <v>17666</v>
      </c>
      <c r="E7138" t="s">
        <v>16320</v>
      </c>
      <c r="F7138">
        <v>13371</v>
      </c>
      <c r="G7138" t="s">
        <v>16321</v>
      </c>
      <c r="H7138">
        <v>1719914457</v>
      </c>
      <c r="I7138" t="s">
        <v>131</v>
      </c>
      <c r="K7138" t="s">
        <v>152</v>
      </c>
      <c r="L7138" t="s">
        <v>16303</v>
      </c>
      <c r="M7138" t="s">
        <v>16317</v>
      </c>
      <c r="P7138" s="31" t="str">
        <f t="shared" si="336"/>
        <v>Jobear Homoeo Holl (Dr Md Sidur Rohoman )</v>
      </c>
    </row>
    <row r="7139" spans="1:16" hidden="1">
      <c r="A7139" t="str">
        <f t="shared" si="334"/>
        <v>42-588</v>
      </c>
      <c r="B7139">
        <f t="shared" si="335"/>
        <v>42</v>
      </c>
      <c r="C7139">
        <v>588</v>
      </c>
      <c r="D7139" t="s">
        <v>17666</v>
      </c>
      <c r="E7139" t="s">
        <v>16534</v>
      </c>
      <c r="F7139">
        <v>13468</v>
      </c>
      <c r="G7139" t="s">
        <v>16535</v>
      </c>
      <c r="H7139">
        <v>1717286726</v>
      </c>
      <c r="I7139" t="s">
        <v>16272</v>
      </c>
      <c r="K7139" t="s">
        <v>1315</v>
      </c>
      <c r="L7139" t="s">
        <v>16303</v>
      </c>
      <c r="M7139" t="s">
        <v>16536</v>
      </c>
      <c r="P7139" s="31" t="str">
        <f t="shared" si="336"/>
        <v>Jollil Homoeo Holl (Dr Md Habibur )</v>
      </c>
    </row>
    <row r="7140" spans="1:16" hidden="1">
      <c r="A7140" t="str">
        <f t="shared" si="334"/>
        <v>43-588</v>
      </c>
      <c r="B7140">
        <f t="shared" si="335"/>
        <v>43</v>
      </c>
      <c r="C7140">
        <v>588</v>
      </c>
      <c r="D7140" t="s">
        <v>17666</v>
      </c>
      <c r="E7140" t="s">
        <v>16526</v>
      </c>
      <c r="F7140">
        <v>13465</v>
      </c>
      <c r="G7140" t="s">
        <v>16527</v>
      </c>
      <c r="H7140">
        <v>1926559490</v>
      </c>
      <c r="I7140" t="s">
        <v>131</v>
      </c>
      <c r="K7140" t="s">
        <v>133</v>
      </c>
      <c r="L7140" t="s">
        <v>16303</v>
      </c>
      <c r="M7140" t="s">
        <v>16528</v>
      </c>
      <c r="P7140" s="31" t="str">
        <f t="shared" si="336"/>
        <v>Jonaead Homoeo Holl (Dr Norojaman )</v>
      </c>
    </row>
    <row r="7141" spans="1:16" hidden="1">
      <c r="A7141" t="str">
        <f t="shared" si="334"/>
        <v>44-588</v>
      </c>
      <c r="B7141">
        <f t="shared" si="335"/>
        <v>44</v>
      </c>
      <c r="C7141">
        <v>588</v>
      </c>
      <c r="D7141" t="s">
        <v>17666</v>
      </c>
      <c r="E7141" t="s">
        <v>16637</v>
      </c>
      <c r="F7141">
        <v>13510</v>
      </c>
      <c r="G7141" t="s">
        <v>16638</v>
      </c>
      <c r="H7141">
        <v>1721848979</v>
      </c>
      <c r="I7141" t="s">
        <v>131</v>
      </c>
      <c r="J7141" t="s">
        <v>274</v>
      </c>
      <c r="K7141" t="s">
        <v>152</v>
      </c>
      <c r="L7141" t="s">
        <v>16625</v>
      </c>
      <c r="M7141" t="s">
        <v>16626</v>
      </c>
      <c r="P7141" s="31" t="str">
        <f t="shared" si="336"/>
        <v>Khan Homoeo Holl (Dr Hasannur Jaman Khan)</v>
      </c>
    </row>
    <row r="7142" spans="1:16" hidden="1">
      <c r="A7142" t="str">
        <f t="shared" si="334"/>
        <v>45-588</v>
      </c>
      <c r="B7142">
        <f t="shared" si="335"/>
        <v>45</v>
      </c>
      <c r="C7142">
        <v>588</v>
      </c>
      <c r="D7142" t="s">
        <v>17666</v>
      </c>
      <c r="E7142" t="s">
        <v>16085</v>
      </c>
      <c r="F7142">
        <v>13261</v>
      </c>
      <c r="G7142" t="s">
        <v>16086</v>
      </c>
      <c r="H7142">
        <v>1760803868</v>
      </c>
      <c r="I7142" t="s">
        <v>131</v>
      </c>
      <c r="K7142" t="s">
        <v>133</v>
      </c>
      <c r="L7142" t="s">
        <v>16079</v>
      </c>
      <c r="M7142" t="s">
        <v>16087</v>
      </c>
      <c r="P7142" s="31" t="str">
        <f t="shared" si="336"/>
        <v>Khan Homoeo Kornar (Dr  Mrs Famia Khatun)</v>
      </c>
    </row>
    <row r="7143" spans="1:16" hidden="1">
      <c r="A7143" t="str">
        <f t="shared" si="334"/>
        <v>46-588</v>
      </c>
      <c r="B7143">
        <f t="shared" si="335"/>
        <v>46</v>
      </c>
      <c r="C7143">
        <v>588</v>
      </c>
      <c r="D7143" t="s">
        <v>17666</v>
      </c>
      <c r="E7143" t="s">
        <v>18199</v>
      </c>
      <c r="F7143">
        <v>15660</v>
      </c>
      <c r="G7143" t="s">
        <v>18200</v>
      </c>
      <c r="H7143">
        <v>1711237845</v>
      </c>
      <c r="I7143" t="s">
        <v>381</v>
      </c>
      <c r="K7143" t="s">
        <v>138</v>
      </c>
      <c r="L7143" t="s">
        <v>18177</v>
      </c>
      <c r="M7143" t="s">
        <v>18201</v>
      </c>
      <c r="P7143" s="31" t="str">
        <f t="shared" si="336"/>
        <v>Kosim Medical  (Kosim)</v>
      </c>
    </row>
    <row r="7144" spans="1:16" hidden="1">
      <c r="A7144" t="str">
        <f t="shared" si="334"/>
        <v>47-588</v>
      </c>
      <c r="B7144">
        <f t="shared" si="335"/>
        <v>47</v>
      </c>
      <c r="C7144">
        <v>588</v>
      </c>
      <c r="D7144" t="s">
        <v>17666</v>
      </c>
      <c r="E7144" t="s">
        <v>18193</v>
      </c>
      <c r="F7144">
        <v>15658</v>
      </c>
      <c r="G7144" t="s">
        <v>18194</v>
      </c>
      <c r="H7144">
        <v>1401869875</v>
      </c>
      <c r="I7144" t="s">
        <v>131</v>
      </c>
      <c r="K7144" t="s">
        <v>152</v>
      </c>
      <c r="L7144" t="s">
        <v>18195</v>
      </c>
      <c r="M7144" t="s">
        <v>18196</v>
      </c>
      <c r="P7144" s="31" t="str">
        <f t="shared" si="336"/>
        <v>Lal Mohammed Pharmacy  (Lal Mohammed )</v>
      </c>
    </row>
    <row r="7145" spans="1:16" hidden="1">
      <c r="A7145" t="str">
        <f t="shared" si="334"/>
        <v>48-588</v>
      </c>
      <c r="B7145">
        <f t="shared" si="335"/>
        <v>48</v>
      </c>
      <c r="C7145">
        <v>588</v>
      </c>
      <c r="D7145" t="s">
        <v>17666</v>
      </c>
      <c r="E7145" t="s">
        <v>18225</v>
      </c>
      <c r="F7145">
        <v>15732</v>
      </c>
      <c r="G7145" t="s">
        <v>18226</v>
      </c>
      <c r="H7145">
        <v>1716106294</v>
      </c>
      <c r="I7145" t="s">
        <v>131</v>
      </c>
      <c r="K7145" t="s">
        <v>152</v>
      </c>
      <c r="L7145" t="s">
        <v>18195</v>
      </c>
      <c r="M7145" t="s">
        <v>18227</v>
      </c>
      <c r="P7145" s="31" t="str">
        <f t="shared" si="336"/>
        <v>Liton Pharmacy  (Dr Aynal Hauqe (Liton))</v>
      </c>
    </row>
    <row r="7146" spans="1:16" hidden="1">
      <c r="A7146" t="str">
        <f t="shared" si="334"/>
        <v>49-588</v>
      </c>
      <c r="B7146">
        <f t="shared" si="335"/>
        <v>49</v>
      </c>
      <c r="C7146">
        <v>588</v>
      </c>
      <c r="D7146" t="s">
        <v>17666</v>
      </c>
      <c r="E7146" t="s">
        <v>16322</v>
      </c>
      <c r="F7146">
        <v>13372</v>
      </c>
      <c r="G7146" t="s">
        <v>16323</v>
      </c>
      <c r="H7146">
        <v>1916411890</v>
      </c>
      <c r="I7146" t="s">
        <v>131</v>
      </c>
      <c r="K7146" t="s">
        <v>152</v>
      </c>
      <c r="L7146" t="s">
        <v>16172</v>
      </c>
      <c r="M7146" t="s">
        <v>16324</v>
      </c>
      <c r="P7146" s="31" t="str">
        <f t="shared" si="336"/>
        <v>M Sorkar Homoeo Holl (Dr Abdur Rohoman(Motier))</v>
      </c>
    </row>
    <row r="7147" spans="1:16" hidden="1">
      <c r="A7147" t="str">
        <f t="shared" si="334"/>
        <v>50-588</v>
      </c>
      <c r="B7147">
        <f t="shared" si="335"/>
        <v>50</v>
      </c>
      <c r="C7147">
        <v>588</v>
      </c>
      <c r="D7147" t="s">
        <v>17666</v>
      </c>
      <c r="E7147" t="s">
        <v>16265</v>
      </c>
      <c r="F7147">
        <v>13346</v>
      </c>
      <c r="G7147" t="s">
        <v>16266</v>
      </c>
      <c r="H7147">
        <v>1712777043</v>
      </c>
      <c r="I7147" t="s">
        <v>131</v>
      </c>
      <c r="K7147" t="s">
        <v>133</v>
      </c>
      <c r="L7147" t="s">
        <v>16079</v>
      </c>
      <c r="M7147" t="s">
        <v>16267</v>
      </c>
      <c r="P7147" s="31" t="str">
        <f t="shared" si="336"/>
        <v>Ma Homoeo Ckisaloy (Dr Prokas Sorkar)</v>
      </c>
    </row>
    <row r="7148" spans="1:16" hidden="1">
      <c r="A7148" t="str">
        <f t="shared" si="334"/>
        <v>51-588</v>
      </c>
      <c r="B7148">
        <f t="shared" si="335"/>
        <v>51</v>
      </c>
      <c r="C7148">
        <v>588</v>
      </c>
      <c r="D7148" t="s">
        <v>17666</v>
      </c>
      <c r="E7148" t="s">
        <v>16532</v>
      </c>
      <c r="F7148">
        <v>13467</v>
      </c>
      <c r="G7148" t="s">
        <v>16533</v>
      </c>
      <c r="H7148">
        <v>1719020619</v>
      </c>
      <c r="I7148" t="s">
        <v>16272</v>
      </c>
      <c r="K7148" t="s">
        <v>1315</v>
      </c>
      <c r="L7148" t="s">
        <v>16303</v>
      </c>
      <c r="M7148" t="s">
        <v>16525</v>
      </c>
      <c r="P7148" s="31" t="str">
        <f t="shared" si="336"/>
        <v>Ma Rohima Ckisaloy (Dr Ikbal Hosan)</v>
      </c>
    </row>
    <row r="7149" spans="1:16" hidden="1">
      <c r="A7149" t="str">
        <f t="shared" si="334"/>
        <v>52-588</v>
      </c>
      <c r="B7149">
        <f t="shared" si="335"/>
        <v>52</v>
      </c>
      <c r="C7149">
        <v>588</v>
      </c>
      <c r="D7149" t="s">
        <v>17666</v>
      </c>
      <c r="E7149" t="s">
        <v>16068</v>
      </c>
      <c r="F7149">
        <v>13255</v>
      </c>
      <c r="G7149" t="s">
        <v>16069</v>
      </c>
      <c r="H7149">
        <v>1939138345</v>
      </c>
      <c r="I7149" t="s">
        <v>131</v>
      </c>
      <c r="K7149" t="s">
        <v>152</v>
      </c>
      <c r="L7149" t="s">
        <v>16063</v>
      </c>
      <c r="M7149" t="s">
        <v>16070</v>
      </c>
      <c r="P7149" s="31" t="str">
        <f t="shared" si="336"/>
        <v>Madicare Homoeo Clininick (Dr Jillur Rohoman)</v>
      </c>
    </row>
    <row r="7150" spans="1:16" hidden="1">
      <c r="A7150" t="str">
        <f t="shared" si="334"/>
        <v>53-588</v>
      </c>
      <c r="B7150">
        <f t="shared" si="335"/>
        <v>53</v>
      </c>
      <c r="C7150">
        <v>588</v>
      </c>
      <c r="D7150" t="s">
        <v>17666</v>
      </c>
      <c r="E7150" t="s">
        <v>16254</v>
      </c>
      <c r="F7150">
        <v>13342</v>
      </c>
      <c r="G7150" t="s">
        <v>16255</v>
      </c>
      <c r="H7150">
        <v>1759646681</v>
      </c>
      <c r="I7150" t="s">
        <v>131</v>
      </c>
      <c r="K7150" t="s">
        <v>152</v>
      </c>
      <c r="L7150" t="s">
        <v>16079</v>
      </c>
      <c r="M7150" t="s">
        <v>16256</v>
      </c>
      <c r="P7150" s="31" t="str">
        <f t="shared" si="336"/>
        <v>Maer Doua Homoeo Midicure (Dr Previn  Acter)</v>
      </c>
    </row>
    <row r="7151" spans="1:16" hidden="1">
      <c r="A7151" t="str">
        <f t="shared" si="334"/>
        <v>54-588</v>
      </c>
      <c r="B7151">
        <f t="shared" si="335"/>
        <v>54</v>
      </c>
      <c r="C7151">
        <v>588</v>
      </c>
      <c r="D7151" t="s">
        <v>17666</v>
      </c>
      <c r="E7151" t="s">
        <v>16096</v>
      </c>
      <c r="F7151">
        <v>13265</v>
      </c>
      <c r="G7151" t="s">
        <v>16097</v>
      </c>
      <c r="H7151">
        <v>1912267083</v>
      </c>
      <c r="I7151" t="s">
        <v>131</v>
      </c>
      <c r="K7151" t="s">
        <v>1315</v>
      </c>
      <c r="L7151" t="s">
        <v>16079</v>
      </c>
      <c r="M7151" t="s">
        <v>16098</v>
      </c>
      <c r="P7151" s="31" t="str">
        <f t="shared" si="336"/>
        <v>Maerdoua Homoeo Holl (Dr Monirul Islam)</v>
      </c>
    </row>
    <row r="7152" spans="1:16" hidden="1">
      <c r="A7152" t="str">
        <f t="shared" si="334"/>
        <v>55-588</v>
      </c>
      <c r="B7152">
        <f t="shared" si="335"/>
        <v>55</v>
      </c>
      <c r="C7152">
        <v>588</v>
      </c>
      <c r="D7152" t="s">
        <v>17666</v>
      </c>
      <c r="E7152" t="s">
        <v>16631</v>
      </c>
      <c r="F7152">
        <v>13508</v>
      </c>
      <c r="G7152" t="s">
        <v>16632</v>
      </c>
      <c r="H7152">
        <v>1718375363</v>
      </c>
      <c r="I7152" t="s">
        <v>131</v>
      </c>
      <c r="J7152" t="s">
        <v>397</v>
      </c>
      <c r="K7152" t="s">
        <v>152</v>
      </c>
      <c r="L7152" t="s">
        <v>16252</v>
      </c>
      <c r="M7152" t="s">
        <v>16633</v>
      </c>
      <c r="P7152" s="31" t="str">
        <f t="shared" si="336"/>
        <v>Mahim Homoeo Holl (Dr Abdula Khan)</v>
      </c>
    </row>
    <row r="7153" spans="1:16" hidden="1">
      <c r="A7153" t="str">
        <f t="shared" si="334"/>
        <v>56-588</v>
      </c>
      <c r="B7153">
        <f t="shared" si="335"/>
        <v>56</v>
      </c>
      <c r="C7153">
        <v>588</v>
      </c>
      <c r="D7153" t="s">
        <v>17666</v>
      </c>
      <c r="E7153" t="s">
        <v>18222</v>
      </c>
      <c r="F7153">
        <v>15707</v>
      </c>
      <c r="G7153" t="s">
        <v>18223</v>
      </c>
      <c r="H7153">
        <v>1763449257</v>
      </c>
      <c r="I7153" t="s">
        <v>131</v>
      </c>
      <c r="K7153" t="s">
        <v>152</v>
      </c>
      <c r="L7153" t="s">
        <v>18201</v>
      </c>
      <c r="M7153" t="s">
        <v>18224</v>
      </c>
      <c r="P7153" s="31" t="str">
        <f t="shared" si="336"/>
        <v>Mama Vagna Pharmacy  (Dr Jahangir )</v>
      </c>
    </row>
    <row r="7154" spans="1:16" hidden="1">
      <c r="A7154" t="str">
        <f t="shared" si="334"/>
        <v>57-588</v>
      </c>
      <c r="B7154">
        <f t="shared" si="335"/>
        <v>57</v>
      </c>
      <c r="C7154">
        <v>588</v>
      </c>
      <c r="D7154" t="s">
        <v>17666</v>
      </c>
      <c r="E7154" t="s">
        <v>18204</v>
      </c>
      <c r="F7154">
        <v>15696</v>
      </c>
      <c r="G7154" t="s">
        <v>18205</v>
      </c>
      <c r="H7154">
        <v>1733668169</v>
      </c>
      <c r="I7154" t="s">
        <v>131</v>
      </c>
      <c r="K7154" t="s">
        <v>152</v>
      </c>
      <c r="L7154" t="s">
        <v>18177</v>
      </c>
      <c r="M7154" t="s">
        <v>18206</v>
      </c>
      <c r="P7154" s="31" t="str">
        <f t="shared" si="336"/>
        <v>Mariya Mabiya Pharmacy  (Dr Abdul Mannan)</v>
      </c>
    </row>
    <row r="7155" spans="1:16" hidden="1">
      <c r="A7155" t="str">
        <f t="shared" si="334"/>
        <v>58-588</v>
      </c>
      <c r="B7155">
        <f t="shared" si="335"/>
        <v>58</v>
      </c>
      <c r="C7155">
        <v>588</v>
      </c>
      <c r="D7155" t="s">
        <v>17666</v>
      </c>
      <c r="E7155" t="s">
        <v>18218</v>
      </c>
      <c r="F7155">
        <v>15703</v>
      </c>
      <c r="G7155" t="s">
        <v>2951</v>
      </c>
      <c r="H7155">
        <v>1316086230</v>
      </c>
      <c r="I7155" t="s">
        <v>131</v>
      </c>
      <c r="K7155" t="s">
        <v>152</v>
      </c>
      <c r="L7155" t="s">
        <v>18201</v>
      </c>
      <c r="M7155" t="s">
        <v>910</v>
      </c>
      <c r="P7155" s="31" t="str">
        <f t="shared" si="336"/>
        <v>Master Homeo Hall (Dr Rangs Mpo)</v>
      </c>
    </row>
    <row r="7156" spans="1:16" hidden="1">
      <c r="A7156" t="str">
        <f t="shared" si="334"/>
        <v>59-588</v>
      </c>
      <c r="B7156">
        <f t="shared" si="335"/>
        <v>59</v>
      </c>
      <c r="C7156">
        <v>588</v>
      </c>
      <c r="D7156" t="s">
        <v>17666</v>
      </c>
      <c r="E7156" t="s">
        <v>16174</v>
      </c>
      <c r="F7156">
        <v>13292</v>
      </c>
      <c r="G7156" t="s">
        <v>16111</v>
      </c>
      <c r="H7156">
        <v>1715251516</v>
      </c>
      <c r="I7156" t="s">
        <v>131</v>
      </c>
      <c r="K7156" t="s">
        <v>152</v>
      </c>
      <c r="L7156" t="s">
        <v>16172</v>
      </c>
      <c r="M7156" t="s">
        <v>16173</v>
      </c>
      <c r="P7156" s="31" t="str">
        <f t="shared" si="336"/>
        <v>Master Homoeo Holl (Alhaj Dr A N M Mostofa Kamal)</v>
      </c>
    </row>
    <row r="7157" spans="1:16" hidden="1">
      <c r="A7157" t="str">
        <f t="shared" si="334"/>
        <v>60-588</v>
      </c>
      <c r="B7157">
        <f t="shared" si="335"/>
        <v>60</v>
      </c>
      <c r="C7157">
        <v>588</v>
      </c>
      <c r="D7157" t="s">
        <v>17666</v>
      </c>
      <c r="E7157" t="s">
        <v>16110</v>
      </c>
      <c r="F7157">
        <v>13270</v>
      </c>
      <c r="G7157" t="s">
        <v>16111</v>
      </c>
      <c r="H7157">
        <v>1725317132</v>
      </c>
      <c r="I7157" t="s">
        <v>131</v>
      </c>
      <c r="K7157" t="s">
        <v>152</v>
      </c>
      <c r="L7157" t="s">
        <v>16079</v>
      </c>
      <c r="M7157" t="s">
        <v>16107</v>
      </c>
      <c r="P7157" s="31" t="str">
        <f t="shared" si="336"/>
        <v>Master Homoeo Holl (Dr Mrs Mahabuba Acter )</v>
      </c>
    </row>
    <row r="7158" spans="1:16" hidden="1">
      <c r="A7158" t="str">
        <f t="shared" si="334"/>
        <v>61-588</v>
      </c>
      <c r="B7158">
        <f t="shared" si="335"/>
        <v>61</v>
      </c>
      <c r="C7158">
        <v>588</v>
      </c>
      <c r="D7158" t="s">
        <v>17666</v>
      </c>
      <c r="E7158" t="s">
        <v>16074</v>
      </c>
      <c r="F7158">
        <v>13257</v>
      </c>
      <c r="G7158" t="s">
        <v>16075</v>
      </c>
      <c r="H7158">
        <v>1710864410</v>
      </c>
      <c r="I7158" t="s">
        <v>131</v>
      </c>
      <c r="K7158" t="s">
        <v>152</v>
      </c>
      <c r="L7158" t="s">
        <v>16063</v>
      </c>
      <c r="M7158" t="s">
        <v>16076</v>
      </c>
      <c r="P7158" s="31" t="str">
        <f t="shared" si="336"/>
        <v>Mearun Homieo  (Dr  Majbaur)</v>
      </c>
    </row>
    <row r="7159" spans="1:16" hidden="1">
      <c r="A7159" t="str">
        <f t="shared" si="334"/>
        <v>62-588</v>
      </c>
      <c r="B7159">
        <f t="shared" si="335"/>
        <v>62</v>
      </c>
      <c r="C7159">
        <v>588</v>
      </c>
      <c r="D7159" t="s">
        <v>17666</v>
      </c>
      <c r="E7159" t="s">
        <v>16081</v>
      </c>
      <c r="F7159">
        <v>13259</v>
      </c>
      <c r="G7159" t="s">
        <v>16075</v>
      </c>
      <c r="H7159">
        <v>1743857272</v>
      </c>
      <c r="I7159" t="s">
        <v>131</v>
      </c>
      <c r="K7159" t="s">
        <v>152</v>
      </c>
      <c r="L7159" t="s">
        <v>16063</v>
      </c>
      <c r="M7159" t="s">
        <v>16082</v>
      </c>
      <c r="P7159" s="31" t="str">
        <f t="shared" si="336"/>
        <v>Mearun Homieo  (Dr  Md Kamrujaman)</v>
      </c>
    </row>
    <row r="7160" spans="1:16" hidden="1">
      <c r="A7160" t="str">
        <f t="shared" si="334"/>
        <v>63-588</v>
      </c>
      <c r="B7160">
        <f t="shared" si="335"/>
        <v>63</v>
      </c>
      <c r="C7160">
        <v>588</v>
      </c>
      <c r="D7160" t="s">
        <v>17666</v>
      </c>
      <c r="E7160" t="s">
        <v>16094</v>
      </c>
      <c r="F7160">
        <v>13264</v>
      </c>
      <c r="G7160" t="s">
        <v>16075</v>
      </c>
      <c r="H7160">
        <v>1727587841</v>
      </c>
      <c r="I7160" t="s">
        <v>1157</v>
      </c>
      <c r="K7160" t="s">
        <v>1315</v>
      </c>
      <c r="L7160" t="s">
        <v>16079</v>
      </c>
      <c r="M7160" t="s">
        <v>16095</v>
      </c>
      <c r="P7160" s="31" t="str">
        <f t="shared" si="336"/>
        <v>Mearun Homieo  (Dr Mohiuddin)</v>
      </c>
    </row>
    <row r="7161" spans="1:16" hidden="1">
      <c r="A7161" t="str">
        <f t="shared" si="334"/>
        <v>64-588</v>
      </c>
      <c r="B7161">
        <f t="shared" si="335"/>
        <v>64</v>
      </c>
      <c r="C7161">
        <v>588</v>
      </c>
      <c r="D7161" t="s">
        <v>17666</v>
      </c>
      <c r="E7161" t="s">
        <v>16313</v>
      </c>
      <c r="F7161">
        <v>13368</v>
      </c>
      <c r="G7161" t="s">
        <v>16314</v>
      </c>
      <c r="H7161">
        <v>1718830523</v>
      </c>
      <c r="I7161" t="s">
        <v>131</v>
      </c>
      <c r="J7161" t="s">
        <v>118</v>
      </c>
      <c r="K7161" t="s">
        <v>152</v>
      </c>
      <c r="L7161" t="s">
        <v>16303</v>
      </c>
      <c r="M7161" t="s">
        <v>16312</v>
      </c>
      <c r="P7161" s="31" t="str">
        <f t="shared" si="336"/>
        <v>Meherun Homoeo Holl (Dr Mahafujur Rohoman)</v>
      </c>
    </row>
    <row r="7162" spans="1:16" hidden="1">
      <c r="A7162" t="str">
        <f t="shared" si="334"/>
        <v>65-588</v>
      </c>
      <c r="B7162">
        <f t="shared" si="335"/>
        <v>65</v>
      </c>
      <c r="C7162">
        <v>588</v>
      </c>
      <c r="D7162" t="s">
        <v>17666</v>
      </c>
      <c r="E7162" t="s">
        <v>16170</v>
      </c>
      <c r="F7162">
        <v>13291</v>
      </c>
      <c r="G7162" t="s">
        <v>16171</v>
      </c>
      <c r="H7162">
        <v>1713919881</v>
      </c>
      <c r="I7162" t="s">
        <v>131</v>
      </c>
      <c r="K7162" t="s">
        <v>152</v>
      </c>
      <c r="L7162" t="s">
        <v>16172</v>
      </c>
      <c r="M7162" t="s">
        <v>16173</v>
      </c>
      <c r="P7162" s="31" t="str">
        <f t="shared" si="336"/>
        <v>Mehorun Homoeo Holl (Dr Mhabubur Rohoman)</v>
      </c>
    </row>
    <row r="7163" spans="1:16" hidden="1">
      <c r="A7163" t="str">
        <f t="shared" si="334"/>
        <v>66-588</v>
      </c>
      <c r="B7163">
        <f t="shared" si="335"/>
        <v>66</v>
      </c>
      <c r="C7163">
        <v>588</v>
      </c>
      <c r="D7163" t="s">
        <v>17666</v>
      </c>
      <c r="E7163" t="s">
        <v>16170</v>
      </c>
      <c r="F7163">
        <v>13340</v>
      </c>
      <c r="G7163" t="s">
        <v>16171</v>
      </c>
      <c r="H7163">
        <v>1713919881</v>
      </c>
      <c r="I7163" t="s">
        <v>131</v>
      </c>
      <c r="K7163" t="s">
        <v>152</v>
      </c>
      <c r="L7163" t="s">
        <v>16172</v>
      </c>
      <c r="M7163" t="s">
        <v>16173</v>
      </c>
      <c r="P7163" s="31" t="str">
        <f t="shared" si="336"/>
        <v>Mehorun Homoeo Holl (Dr Mhabubur Rohoman)</v>
      </c>
    </row>
    <row r="7164" spans="1:16" hidden="1">
      <c r="A7164" t="str">
        <f t="shared" si="334"/>
        <v>67-588</v>
      </c>
      <c r="B7164">
        <f t="shared" si="335"/>
        <v>67</v>
      </c>
      <c r="C7164">
        <v>588</v>
      </c>
      <c r="D7164" t="s">
        <v>17666</v>
      </c>
      <c r="E7164" t="s">
        <v>18219</v>
      </c>
      <c r="F7164">
        <v>15706</v>
      </c>
      <c r="G7164" t="s">
        <v>18220</v>
      </c>
      <c r="H7164">
        <v>1717805660</v>
      </c>
      <c r="I7164" t="s">
        <v>131</v>
      </c>
      <c r="K7164" t="s">
        <v>152</v>
      </c>
      <c r="L7164" t="s">
        <v>18177</v>
      </c>
      <c r="M7164" t="s">
        <v>18221</v>
      </c>
      <c r="P7164" s="31" t="str">
        <f t="shared" si="336"/>
        <v>Mesarch Pal Pharmacy  (Dr Shopon Kumar Pal)</v>
      </c>
    </row>
    <row r="7165" spans="1:16" hidden="1">
      <c r="A7165" t="str">
        <f t="shared" si="334"/>
        <v>68-588</v>
      </c>
      <c r="B7165">
        <f t="shared" si="335"/>
        <v>68</v>
      </c>
      <c r="C7165">
        <v>588</v>
      </c>
      <c r="D7165" t="s">
        <v>17666</v>
      </c>
      <c r="E7165" t="s">
        <v>18665</v>
      </c>
      <c r="F7165">
        <v>15792</v>
      </c>
      <c r="G7165" t="s">
        <v>18666</v>
      </c>
      <c r="H7165">
        <v>1929074442</v>
      </c>
      <c r="I7165" t="s">
        <v>131</v>
      </c>
      <c r="K7165" t="s">
        <v>138</v>
      </c>
      <c r="L7165" t="s">
        <v>18201</v>
      </c>
      <c r="M7165" t="s">
        <v>18667</v>
      </c>
      <c r="P7165" s="31" t="str">
        <f t="shared" si="336"/>
        <v>Mim Pharmacy  (Dr Shoriful Islam)</v>
      </c>
    </row>
    <row r="7166" spans="1:16" hidden="1">
      <c r="A7166" t="str">
        <f t="shared" si="334"/>
        <v>69-588</v>
      </c>
      <c r="B7166">
        <f t="shared" si="335"/>
        <v>69</v>
      </c>
      <c r="C7166">
        <v>588</v>
      </c>
      <c r="D7166" t="s">
        <v>17666</v>
      </c>
      <c r="E7166" t="s">
        <v>18665</v>
      </c>
      <c r="F7166">
        <v>15812</v>
      </c>
      <c r="G7166" t="s">
        <v>18666</v>
      </c>
      <c r="H7166">
        <v>1929074442</v>
      </c>
      <c r="I7166" t="s">
        <v>131</v>
      </c>
      <c r="K7166" t="s">
        <v>138</v>
      </c>
      <c r="L7166" t="s">
        <v>18201</v>
      </c>
      <c r="M7166" t="s">
        <v>18667</v>
      </c>
      <c r="P7166" s="31" t="str">
        <f t="shared" si="336"/>
        <v>Mim Pharmacy  (Dr Shoriful Islam)</v>
      </c>
    </row>
    <row r="7167" spans="1:16" hidden="1">
      <c r="A7167" t="str">
        <f t="shared" si="334"/>
        <v>70-588</v>
      </c>
      <c r="B7167">
        <f t="shared" si="335"/>
        <v>70</v>
      </c>
      <c r="C7167">
        <v>588</v>
      </c>
      <c r="D7167" t="s">
        <v>17666</v>
      </c>
      <c r="E7167" t="s">
        <v>16123</v>
      </c>
      <c r="F7167">
        <v>13275</v>
      </c>
      <c r="G7167" t="s">
        <v>16124</v>
      </c>
      <c r="H7167">
        <v>1935263857</v>
      </c>
      <c r="I7167" t="s">
        <v>131</v>
      </c>
      <c r="K7167" t="s">
        <v>1315</v>
      </c>
      <c r="L7167" t="s">
        <v>16063</v>
      </c>
      <c r="M7167" t="s">
        <v>16125</v>
      </c>
      <c r="P7167" s="31" t="str">
        <f t="shared" si="336"/>
        <v>Mordan Homoeo Holl (Dr Md  Omore Fruk)</v>
      </c>
    </row>
    <row r="7168" spans="1:16" hidden="1">
      <c r="A7168" t="str">
        <f t="shared" si="334"/>
        <v>71-588</v>
      </c>
      <c r="B7168">
        <f t="shared" si="335"/>
        <v>71</v>
      </c>
      <c r="C7168">
        <v>588</v>
      </c>
      <c r="D7168" t="s">
        <v>17666</v>
      </c>
      <c r="E7168" t="s">
        <v>16347</v>
      </c>
      <c r="F7168">
        <v>13383</v>
      </c>
      <c r="G7168" t="s">
        <v>16124</v>
      </c>
      <c r="H7168">
        <v>1716352308</v>
      </c>
      <c r="I7168" t="s">
        <v>131</v>
      </c>
      <c r="K7168" t="s">
        <v>133</v>
      </c>
      <c r="L7168" t="s">
        <v>16341</v>
      </c>
      <c r="M7168" t="s">
        <v>16342</v>
      </c>
      <c r="P7168" s="31" t="str">
        <f t="shared" si="336"/>
        <v>Mordan Homoeo Holl (Dr Mir Anisur Rohoman )</v>
      </c>
    </row>
    <row r="7169" spans="1:16" hidden="1">
      <c r="A7169" t="str">
        <f t="shared" si="334"/>
        <v>72-588</v>
      </c>
      <c r="B7169">
        <f t="shared" si="335"/>
        <v>72</v>
      </c>
      <c r="C7169">
        <v>588</v>
      </c>
      <c r="D7169" t="s">
        <v>17666</v>
      </c>
      <c r="E7169" t="s">
        <v>16138</v>
      </c>
      <c r="F7169">
        <v>13281</v>
      </c>
      <c r="G7169" t="s">
        <v>16124</v>
      </c>
      <c r="H7169">
        <v>1934554759</v>
      </c>
      <c r="I7169" t="s">
        <v>131</v>
      </c>
      <c r="K7169" t="s">
        <v>1315</v>
      </c>
      <c r="L7169" t="s">
        <v>16079</v>
      </c>
      <c r="M7169" t="s">
        <v>16139</v>
      </c>
      <c r="P7169" s="31" t="str">
        <f t="shared" si="336"/>
        <v>Mordan Homoeo Holl (Dr Anisur Rohoman)</v>
      </c>
    </row>
    <row r="7170" spans="1:16" hidden="1">
      <c r="A7170" t="str">
        <f t="shared" ref="A7170:A7233" si="337">B7170&amp;"-"&amp;C7170</f>
        <v>73-588</v>
      </c>
      <c r="B7170">
        <f t="shared" ref="B7170:B7233" si="338">IF(C7170=C7169,B7169+1,1)</f>
        <v>73</v>
      </c>
      <c r="C7170">
        <v>588</v>
      </c>
      <c r="D7170" t="s">
        <v>17666</v>
      </c>
      <c r="E7170" t="s">
        <v>18184</v>
      </c>
      <c r="F7170">
        <v>15575</v>
      </c>
      <c r="G7170" t="s">
        <v>18185</v>
      </c>
      <c r="H7170">
        <v>1725376457</v>
      </c>
      <c r="I7170" t="s">
        <v>381</v>
      </c>
      <c r="K7170" t="s">
        <v>152</v>
      </c>
      <c r="L7170" t="s">
        <v>18177</v>
      </c>
      <c r="M7170" t="s">
        <v>18186</v>
      </c>
      <c r="P7170" s="31" t="str">
        <f t="shared" ref="P7170:P7233" si="339">PROPER(G7170&amp;" ("&amp;E7170&amp;")")</f>
        <v>Moriom Pharmacy  (Dr.Enamul Hauqa)</v>
      </c>
    </row>
    <row r="7171" spans="1:16" hidden="1">
      <c r="A7171" t="str">
        <f t="shared" si="337"/>
        <v>74-588</v>
      </c>
      <c r="B7171">
        <f t="shared" si="338"/>
        <v>74</v>
      </c>
      <c r="C7171">
        <v>588</v>
      </c>
      <c r="D7171" t="s">
        <v>17666</v>
      </c>
      <c r="E7171" t="s">
        <v>16274</v>
      </c>
      <c r="F7171">
        <v>13349</v>
      </c>
      <c r="G7171" t="s">
        <v>16275</v>
      </c>
      <c r="H7171">
        <v>1726033195</v>
      </c>
      <c r="I7171" t="s">
        <v>16272</v>
      </c>
      <c r="J7171" t="s">
        <v>2596</v>
      </c>
      <c r="K7171" t="s">
        <v>1315</v>
      </c>
      <c r="L7171" t="s">
        <v>16079</v>
      </c>
      <c r="M7171" t="s">
        <v>16276</v>
      </c>
      <c r="P7171" s="31" t="str">
        <f t="shared" si="339"/>
        <v>Motier Farmaci (Dr Md Motier)</v>
      </c>
    </row>
    <row r="7172" spans="1:16" hidden="1">
      <c r="A7172" t="str">
        <f t="shared" si="337"/>
        <v>75-588</v>
      </c>
      <c r="B7172">
        <f t="shared" si="338"/>
        <v>75</v>
      </c>
      <c r="C7172">
        <v>588</v>
      </c>
      <c r="D7172" t="s">
        <v>17666</v>
      </c>
      <c r="E7172" t="s">
        <v>11284</v>
      </c>
      <c r="F7172">
        <v>13356</v>
      </c>
      <c r="G7172" t="s">
        <v>18175</v>
      </c>
      <c r="H7172">
        <v>1934448324</v>
      </c>
      <c r="I7172">
        <v>0</v>
      </c>
      <c r="J7172">
        <v>0</v>
      </c>
      <c r="K7172" t="s">
        <v>138</v>
      </c>
      <c r="L7172" t="s">
        <v>16294</v>
      </c>
      <c r="M7172" t="s">
        <v>16294</v>
      </c>
      <c r="P7172" s="31" t="str">
        <f t="shared" si="339"/>
        <v>Mpo-Al-Amin Hossen-Kotchandpur (Self Stock)</v>
      </c>
    </row>
    <row r="7173" spans="1:16" hidden="1">
      <c r="A7173" t="str">
        <f t="shared" si="337"/>
        <v>76-588</v>
      </c>
      <c r="B7173">
        <f t="shared" si="338"/>
        <v>76</v>
      </c>
      <c r="C7173">
        <v>588</v>
      </c>
      <c r="D7173" t="s">
        <v>17666</v>
      </c>
      <c r="E7173" t="s">
        <v>16333</v>
      </c>
      <c r="F7173">
        <v>13377</v>
      </c>
      <c r="G7173" t="s">
        <v>16334</v>
      </c>
      <c r="H7173">
        <v>1923969638</v>
      </c>
      <c r="I7173" t="s">
        <v>131</v>
      </c>
      <c r="K7173" t="s">
        <v>152</v>
      </c>
      <c r="L7173" t="s">
        <v>16303</v>
      </c>
      <c r="M7173" t="s">
        <v>16335</v>
      </c>
      <c r="P7173" s="31" t="str">
        <f t="shared" si="339"/>
        <v>Munthasir Homoeo Holl (Dr Mojibor Rohoman)</v>
      </c>
    </row>
    <row r="7174" spans="1:16" hidden="1">
      <c r="A7174" t="str">
        <f t="shared" si="337"/>
        <v>77-588</v>
      </c>
      <c r="B7174">
        <f t="shared" si="338"/>
        <v>77</v>
      </c>
      <c r="C7174">
        <v>588</v>
      </c>
      <c r="D7174" t="s">
        <v>17666</v>
      </c>
      <c r="E7174" t="s">
        <v>16105</v>
      </c>
      <c r="F7174">
        <v>13268</v>
      </c>
      <c r="G7174" t="s">
        <v>16106</v>
      </c>
      <c r="H7174">
        <v>1718852895</v>
      </c>
      <c r="I7174" t="s">
        <v>131</v>
      </c>
      <c r="K7174" t="s">
        <v>152</v>
      </c>
      <c r="L7174" t="s">
        <v>16079</v>
      </c>
      <c r="M7174" t="s">
        <v>16107</v>
      </c>
      <c r="P7174" s="31" t="str">
        <f t="shared" si="339"/>
        <v>Naramoy Homoeo Farmaci (Dr Md Khokon)</v>
      </c>
    </row>
    <row r="7175" spans="1:16" hidden="1">
      <c r="A7175" t="str">
        <f t="shared" si="337"/>
        <v>78-588</v>
      </c>
      <c r="B7175">
        <f t="shared" si="338"/>
        <v>78</v>
      </c>
      <c r="C7175">
        <v>588</v>
      </c>
      <c r="D7175" t="s">
        <v>17666</v>
      </c>
      <c r="E7175" t="s">
        <v>18181</v>
      </c>
      <c r="F7175">
        <v>15574</v>
      </c>
      <c r="G7175" t="s">
        <v>18182</v>
      </c>
      <c r="H7175">
        <v>1917252857</v>
      </c>
      <c r="I7175" t="s">
        <v>381</v>
      </c>
      <c r="K7175" t="s">
        <v>138</v>
      </c>
      <c r="L7175" t="s">
        <v>18177</v>
      </c>
      <c r="M7175" t="s">
        <v>18183</v>
      </c>
      <c r="P7175" s="31" t="str">
        <f t="shared" si="339"/>
        <v>Naz Clinic  (Dr.Nazim Uddin)</v>
      </c>
    </row>
    <row r="7176" spans="1:16" hidden="1">
      <c r="A7176" t="str">
        <f t="shared" si="337"/>
        <v>79-588</v>
      </c>
      <c r="B7176">
        <f t="shared" si="338"/>
        <v>79</v>
      </c>
      <c r="C7176">
        <v>588</v>
      </c>
      <c r="D7176" t="s">
        <v>17666</v>
      </c>
      <c r="E7176" t="s">
        <v>16140</v>
      </c>
      <c r="F7176">
        <v>13282</v>
      </c>
      <c r="G7176" t="s">
        <v>16141</v>
      </c>
      <c r="H7176">
        <v>1915095760</v>
      </c>
      <c r="I7176" t="s">
        <v>131</v>
      </c>
      <c r="K7176" t="s">
        <v>152</v>
      </c>
      <c r="L7176" t="s">
        <v>16079</v>
      </c>
      <c r="M7176" t="s">
        <v>16142</v>
      </c>
      <c r="P7176" s="31" t="str">
        <f t="shared" si="339"/>
        <v>Neramay Homoeo Holl (Dr Md Anisur Rohoman)</v>
      </c>
    </row>
    <row r="7177" spans="1:16" hidden="1">
      <c r="A7177" t="str">
        <f t="shared" si="337"/>
        <v>80-588</v>
      </c>
      <c r="B7177">
        <f t="shared" si="338"/>
        <v>80</v>
      </c>
      <c r="C7177">
        <v>588</v>
      </c>
      <c r="D7177" t="s">
        <v>17666</v>
      </c>
      <c r="E7177" t="s">
        <v>16623</v>
      </c>
      <c r="F7177">
        <v>13506</v>
      </c>
      <c r="G7177" t="s">
        <v>16624</v>
      </c>
      <c r="H7177">
        <v>1713915490</v>
      </c>
      <c r="I7177" t="s">
        <v>131</v>
      </c>
      <c r="J7177" t="s">
        <v>132</v>
      </c>
      <c r="K7177" t="s">
        <v>152</v>
      </c>
      <c r="L7177" t="s">
        <v>16625</v>
      </c>
      <c r="M7177" t="s">
        <v>16626</v>
      </c>
      <c r="P7177" s="31" t="str">
        <f t="shared" si="339"/>
        <v>Neramoy Homoeo  Holl (Dr Rezaul Korim)</v>
      </c>
    </row>
    <row r="7178" spans="1:16" hidden="1">
      <c r="A7178" t="str">
        <f t="shared" si="337"/>
        <v>81-588</v>
      </c>
      <c r="B7178">
        <f t="shared" si="338"/>
        <v>81</v>
      </c>
      <c r="C7178">
        <v>588</v>
      </c>
      <c r="D7178" t="s">
        <v>17666</v>
      </c>
      <c r="E7178" t="s">
        <v>16118</v>
      </c>
      <c r="F7178">
        <v>13273</v>
      </c>
      <c r="G7178" t="s">
        <v>16119</v>
      </c>
      <c r="H7178">
        <v>1714936425</v>
      </c>
      <c r="I7178" t="s">
        <v>131</v>
      </c>
      <c r="K7178" t="s">
        <v>1315</v>
      </c>
      <c r="L7178" t="s">
        <v>16063</v>
      </c>
      <c r="M7178" t="s">
        <v>16064</v>
      </c>
      <c r="P7178" s="31" t="str">
        <f t="shared" si="339"/>
        <v>Neramoy Homoeo Clenic (Dr Smorojit Biswas)</v>
      </c>
    </row>
    <row r="7179" spans="1:16" hidden="1">
      <c r="A7179" t="str">
        <f t="shared" si="337"/>
        <v>82-588</v>
      </c>
      <c r="B7179">
        <f t="shared" si="338"/>
        <v>82</v>
      </c>
      <c r="C7179">
        <v>588</v>
      </c>
      <c r="D7179" t="s">
        <v>17666</v>
      </c>
      <c r="E7179" t="s">
        <v>16105</v>
      </c>
      <c r="F7179">
        <v>13469</v>
      </c>
      <c r="G7179" t="s">
        <v>16537</v>
      </c>
      <c r="H7179">
        <v>1718852895</v>
      </c>
      <c r="I7179" t="s">
        <v>1157</v>
      </c>
      <c r="K7179" t="s">
        <v>1315</v>
      </c>
      <c r="L7179" t="s">
        <v>16303</v>
      </c>
      <c r="M7179" t="s">
        <v>16538</v>
      </c>
      <c r="P7179" s="31" t="str">
        <f t="shared" si="339"/>
        <v>Neramoy Homoeo Holl (Dr Md Khokon)</v>
      </c>
    </row>
    <row r="7180" spans="1:16" hidden="1">
      <c r="A7180" t="str">
        <f t="shared" si="337"/>
        <v>83-588</v>
      </c>
      <c r="B7180">
        <f t="shared" si="338"/>
        <v>83</v>
      </c>
      <c r="C7180">
        <v>588</v>
      </c>
      <c r="D7180" t="s">
        <v>17666</v>
      </c>
      <c r="E7180" t="s">
        <v>16599</v>
      </c>
      <c r="F7180">
        <v>13494</v>
      </c>
      <c r="G7180" t="s">
        <v>16600</v>
      </c>
      <c r="H7180">
        <v>1935380938</v>
      </c>
      <c r="I7180" t="s">
        <v>131</v>
      </c>
      <c r="K7180" t="s">
        <v>133</v>
      </c>
      <c r="L7180" t="s">
        <v>16303</v>
      </c>
      <c r="M7180" t="s">
        <v>16536</v>
      </c>
      <c r="P7180" s="31" t="str">
        <f t="shared" si="339"/>
        <v>New Homoeo Holl (Dr Rouson Ali )</v>
      </c>
    </row>
    <row r="7181" spans="1:16" hidden="1">
      <c r="A7181" t="str">
        <f t="shared" si="337"/>
        <v>84-588</v>
      </c>
      <c r="B7181">
        <f t="shared" si="338"/>
        <v>84</v>
      </c>
      <c r="C7181">
        <v>588</v>
      </c>
      <c r="D7181" t="s">
        <v>17666</v>
      </c>
      <c r="E7181" t="s">
        <v>18668</v>
      </c>
      <c r="F7181">
        <v>15841</v>
      </c>
      <c r="G7181" t="s">
        <v>18669</v>
      </c>
      <c r="H7181">
        <v>1712501768</v>
      </c>
      <c r="I7181" t="s">
        <v>131</v>
      </c>
      <c r="K7181" t="s">
        <v>152</v>
      </c>
      <c r="L7181" t="s">
        <v>18670</v>
      </c>
      <c r="M7181" t="s">
        <v>18671</v>
      </c>
      <c r="P7181" s="31" t="str">
        <f t="shared" si="339"/>
        <v>Niramoy Homeopathy  (Dr Rezail Korim)</v>
      </c>
    </row>
    <row r="7182" spans="1:16" hidden="1">
      <c r="A7182" t="str">
        <f t="shared" si="337"/>
        <v>85-588</v>
      </c>
      <c r="B7182">
        <f t="shared" si="338"/>
        <v>85</v>
      </c>
      <c r="C7182">
        <v>588</v>
      </c>
      <c r="D7182" t="s">
        <v>17666</v>
      </c>
      <c r="E7182" t="s">
        <v>16521</v>
      </c>
      <c r="F7182">
        <v>13463</v>
      </c>
      <c r="G7182" t="s">
        <v>16522</v>
      </c>
      <c r="H7182">
        <v>1610142050</v>
      </c>
      <c r="I7182" t="s">
        <v>131</v>
      </c>
      <c r="K7182" t="s">
        <v>152</v>
      </c>
      <c r="L7182" t="s">
        <v>16303</v>
      </c>
      <c r="M7182" t="s">
        <v>16520</v>
      </c>
      <c r="P7182" s="31" t="str">
        <f t="shared" si="339"/>
        <v>Niribli Homoeo Holl (Dr Abdul Samad)</v>
      </c>
    </row>
    <row r="7183" spans="1:16" hidden="1">
      <c r="A7183" t="str">
        <f t="shared" si="337"/>
        <v>86-588</v>
      </c>
      <c r="B7183">
        <f t="shared" si="338"/>
        <v>86</v>
      </c>
      <c r="C7183">
        <v>588</v>
      </c>
      <c r="D7183" t="s">
        <v>17666</v>
      </c>
      <c r="E7183" t="s">
        <v>18672</v>
      </c>
      <c r="F7183">
        <v>15790</v>
      </c>
      <c r="G7183" t="s">
        <v>18673</v>
      </c>
      <c r="H7183">
        <v>1932968780</v>
      </c>
      <c r="I7183" t="s">
        <v>131</v>
      </c>
      <c r="K7183" t="s">
        <v>152</v>
      </c>
      <c r="L7183" t="s">
        <v>18670</v>
      </c>
      <c r="M7183" t="s">
        <v>18217</v>
      </c>
      <c r="P7183" s="31" t="str">
        <f t="shared" si="339"/>
        <v>Nirob Homeo Holl (Dr Tanjina Piash (Rekha))</v>
      </c>
    </row>
    <row r="7184" spans="1:16" hidden="1">
      <c r="A7184" t="str">
        <f t="shared" si="337"/>
        <v>87-588</v>
      </c>
      <c r="B7184">
        <f t="shared" si="338"/>
        <v>87</v>
      </c>
      <c r="C7184">
        <v>588</v>
      </c>
      <c r="D7184" t="s">
        <v>17666</v>
      </c>
      <c r="E7184" t="s">
        <v>18672</v>
      </c>
      <c r="F7184">
        <v>15810</v>
      </c>
      <c r="G7184" t="s">
        <v>18673</v>
      </c>
      <c r="H7184">
        <v>1932968780</v>
      </c>
      <c r="I7184" t="s">
        <v>131</v>
      </c>
      <c r="K7184" t="s">
        <v>152</v>
      </c>
      <c r="L7184" t="s">
        <v>18670</v>
      </c>
      <c r="M7184" t="s">
        <v>18217</v>
      </c>
      <c r="P7184" s="31" t="str">
        <f t="shared" si="339"/>
        <v>Nirob Homeo Holl (Dr Tanjina Piash (Rekha))</v>
      </c>
    </row>
    <row r="7185" spans="1:16" hidden="1">
      <c r="A7185" t="str">
        <f t="shared" si="337"/>
        <v>88-588</v>
      </c>
      <c r="B7185">
        <f t="shared" si="338"/>
        <v>88</v>
      </c>
      <c r="C7185">
        <v>588</v>
      </c>
      <c r="D7185" t="s">
        <v>17666</v>
      </c>
      <c r="E7185" t="s">
        <v>18674</v>
      </c>
      <c r="F7185">
        <v>15813</v>
      </c>
      <c r="G7185" t="s">
        <v>18675</v>
      </c>
      <c r="H7185">
        <v>1984378780</v>
      </c>
      <c r="I7185" t="s">
        <v>131</v>
      </c>
      <c r="K7185" t="s">
        <v>152</v>
      </c>
      <c r="L7185" t="s">
        <v>18201</v>
      </c>
      <c r="M7185" t="s">
        <v>18676</v>
      </c>
      <c r="P7185" s="31" t="str">
        <f t="shared" si="339"/>
        <v>Nizum Homeo Holl (Dr Josim Uddin)</v>
      </c>
    </row>
    <row r="7186" spans="1:16" hidden="1">
      <c r="A7186" t="str">
        <f t="shared" si="337"/>
        <v>89-588</v>
      </c>
      <c r="B7186">
        <f t="shared" si="338"/>
        <v>89</v>
      </c>
      <c r="C7186">
        <v>588</v>
      </c>
      <c r="D7186" t="s">
        <v>17666</v>
      </c>
      <c r="E7186" t="s">
        <v>12993</v>
      </c>
      <c r="F7186">
        <v>15700</v>
      </c>
      <c r="G7186" t="s">
        <v>18210</v>
      </c>
      <c r="H7186">
        <v>1726115807</v>
      </c>
      <c r="I7186" t="s">
        <v>131</v>
      </c>
      <c r="K7186" t="s">
        <v>152</v>
      </c>
      <c r="L7186" t="s">
        <v>18195</v>
      </c>
      <c r="M7186" t="s">
        <v>18195</v>
      </c>
      <c r="P7186" s="31" t="str">
        <f t="shared" si="339"/>
        <v>Nur Homeo Hall  (Dr Abdul Alim)</v>
      </c>
    </row>
    <row r="7187" spans="1:16" hidden="1">
      <c r="A7187" t="str">
        <f t="shared" si="337"/>
        <v>90-588</v>
      </c>
      <c r="B7187">
        <f t="shared" si="338"/>
        <v>90</v>
      </c>
      <c r="C7187">
        <v>588</v>
      </c>
      <c r="D7187" t="s">
        <v>17666</v>
      </c>
      <c r="E7187" t="s">
        <v>16305</v>
      </c>
      <c r="F7187">
        <v>13365</v>
      </c>
      <c r="G7187" t="s">
        <v>16306</v>
      </c>
      <c r="H7187">
        <v>1747301809</v>
      </c>
      <c r="I7187" t="s">
        <v>131</v>
      </c>
      <c r="K7187" t="s">
        <v>133</v>
      </c>
      <c r="L7187" t="s">
        <v>16303</v>
      </c>
      <c r="M7187" t="s">
        <v>16307</v>
      </c>
      <c r="P7187" s="31" t="str">
        <f t="shared" si="339"/>
        <v>Nur Homoeo Holl (Dr Kobita Khonom)</v>
      </c>
    </row>
    <row r="7188" spans="1:16" hidden="1">
      <c r="A7188" t="str">
        <f t="shared" si="337"/>
        <v>91-588</v>
      </c>
      <c r="B7188">
        <f t="shared" si="338"/>
        <v>91</v>
      </c>
      <c r="C7188">
        <v>588</v>
      </c>
      <c r="D7188" t="s">
        <v>17666</v>
      </c>
      <c r="E7188" t="s">
        <v>1371</v>
      </c>
      <c r="F7188">
        <v>15572</v>
      </c>
      <c r="G7188" t="s">
        <v>18176</v>
      </c>
      <c r="H7188">
        <v>1937869171</v>
      </c>
      <c r="I7188" t="s">
        <v>131</v>
      </c>
      <c r="K7188" t="s">
        <v>152</v>
      </c>
      <c r="L7188" t="s">
        <v>18177</v>
      </c>
      <c r="M7188" t="s">
        <v>18178</v>
      </c>
      <c r="P7188" s="31" t="str">
        <f t="shared" si="339"/>
        <v>Nur Stor (Dr.Nur Islam)</v>
      </c>
    </row>
    <row r="7189" spans="1:16" hidden="1">
      <c r="A7189" t="str">
        <f t="shared" si="337"/>
        <v>92-588</v>
      </c>
      <c r="B7189">
        <f t="shared" si="338"/>
        <v>92</v>
      </c>
      <c r="C7189">
        <v>588</v>
      </c>
      <c r="D7189" t="s">
        <v>17666</v>
      </c>
      <c r="E7189" t="s">
        <v>2049</v>
      </c>
      <c r="F7189">
        <v>10165</v>
      </c>
      <c r="G7189" t="s">
        <v>6259</v>
      </c>
      <c r="H7189">
        <v>1825067264</v>
      </c>
      <c r="I7189" t="s">
        <v>131</v>
      </c>
      <c r="J7189" t="s">
        <v>306</v>
      </c>
      <c r="K7189" t="s">
        <v>152</v>
      </c>
      <c r="L7189" t="s">
        <v>6254</v>
      </c>
      <c r="M7189" t="s">
        <v>6254</v>
      </c>
      <c r="P7189" s="31" t="str">
        <f t="shared" si="339"/>
        <v>Nurani Homoeo Hall (Dr. Enamul Haque)</v>
      </c>
    </row>
    <row r="7190" spans="1:16" hidden="1">
      <c r="A7190" t="str">
        <f t="shared" si="337"/>
        <v>93-588</v>
      </c>
      <c r="B7190">
        <f t="shared" si="338"/>
        <v>93</v>
      </c>
      <c r="C7190">
        <v>588</v>
      </c>
      <c r="D7190" t="s">
        <v>17666</v>
      </c>
      <c r="E7190" t="s">
        <v>16277</v>
      </c>
      <c r="F7190">
        <v>13350</v>
      </c>
      <c r="G7190" t="s">
        <v>16278</v>
      </c>
      <c r="H7190">
        <v>1718206580</v>
      </c>
      <c r="I7190" t="s">
        <v>1157</v>
      </c>
      <c r="K7190" t="s">
        <v>1315</v>
      </c>
      <c r="L7190" t="s">
        <v>16252</v>
      </c>
      <c r="M7190" t="s">
        <v>16279</v>
      </c>
      <c r="P7190" s="31" t="str">
        <f t="shared" si="339"/>
        <v>Nurea Shefa Homoeo Holl (Dr Mohabia Hosson)</v>
      </c>
    </row>
    <row r="7191" spans="1:16" hidden="1">
      <c r="A7191" t="str">
        <f t="shared" si="337"/>
        <v>94-588</v>
      </c>
      <c r="B7191">
        <f t="shared" si="338"/>
        <v>94</v>
      </c>
      <c r="C7191">
        <v>588</v>
      </c>
      <c r="D7191" t="s">
        <v>17666</v>
      </c>
      <c r="E7191" t="s">
        <v>18191</v>
      </c>
      <c r="F7191">
        <v>15578</v>
      </c>
      <c r="G7191" t="s">
        <v>18192</v>
      </c>
      <c r="H7191">
        <v>1916150576</v>
      </c>
      <c r="I7191" t="s">
        <v>131</v>
      </c>
      <c r="K7191" t="s">
        <v>152</v>
      </c>
      <c r="L7191" t="s">
        <v>18177</v>
      </c>
      <c r="M7191" t="s">
        <v>18177</v>
      </c>
      <c r="P7191" s="31" t="str">
        <f t="shared" si="339"/>
        <v>Omidul Osudoloy (Dr.Omidul)</v>
      </c>
    </row>
    <row r="7192" spans="1:16" hidden="1">
      <c r="A7192" t="str">
        <f t="shared" si="337"/>
        <v>95-588</v>
      </c>
      <c r="B7192">
        <f t="shared" si="338"/>
        <v>95</v>
      </c>
      <c r="C7192">
        <v>588</v>
      </c>
      <c r="D7192" t="s">
        <v>17666</v>
      </c>
      <c r="E7192" t="s">
        <v>16627</v>
      </c>
      <c r="F7192">
        <v>13507</v>
      </c>
      <c r="G7192" t="s">
        <v>16628</v>
      </c>
      <c r="H7192">
        <v>1726115621</v>
      </c>
      <c r="I7192" t="s">
        <v>131</v>
      </c>
      <c r="J7192" t="s">
        <v>172</v>
      </c>
      <c r="K7192" t="s">
        <v>133</v>
      </c>
      <c r="L7192" t="s">
        <v>16629</v>
      </c>
      <c r="M7192" t="s">
        <v>16630</v>
      </c>
      <c r="P7192" s="31" t="str">
        <f t="shared" si="339"/>
        <v>Orin Homoeo Holl (Dr Moriujaman )</v>
      </c>
    </row>
    <row r="7193" spans="1:16" hidden="1">
      <c r="A7193" t="str">
        <f t="shared" si="337"/>
        <v>96-588</v>
      </c>
      <c r="B7193">
        <f t="shared" si="338"/>
        <v>96</v>
      </c>
      <c r="C7193">
        <v>588</v>
      </c>
      <c r="D7193" t="s">
        <v>17666</v>
      </c>
      <c r="E7193" t="s">
        <v>16516</v>
      </c>
      <c r="F7193">
        <v>13461</v>
      </c>
      <c r="G7193" t="s">
        <v>16517</v>
      </c>
      <c r="H7193">
        <v>1724782045</v>
      </c>
      <c r="I7193" t="s">
        <v>131</v>
      </c>
      <c r="K7193" t="s">
        <v>133</v>
      </c>
      <c r="L7193" t="s">
        <v>16252</v>
      </c>
      <c r="M7193" t="s">
        <v>16515</v>
      </c>
      <c r="P7193" s="31" t="str">
        <f t="shared" si="339"/>
        <v>Prova Homoeo Holl (Dr S M Torikul Islam)</v>
      </c>
    </row>
    <row r="7194" spans="1:16" hidden="1">
      <c r="A7194" t="str">
        <f t="shared" si="337"/>
        <v>97-588</v>
      </c>
      <c r="B7194">
        <f t="shared" si="338"/>
        <v>97</v>
      </c>
      <c r="C7194">
        <v>588</v>
      </c>
      <c r="D7194" t="s">
        <v>17666</v>
      </c>
      <c r="E7194" t="s">
        <v>16310</v>
      </c>
      <c r="F7194">
        <v>13367</v>
      </c>
      <c r="G7194" t="s">
        <v>16311</v>
      </c>
      <c r="H7194">
        <v>1795376650</v>
      </c>
      <c r="I7194" t="s">
        <v>131</v>
      </c>
      <c r="K7194" t="s">
        <v>152</v>
      </c>
      <c r="L7194" t="s">
        <v>16303</v>
      </c>
      <c r="M7194" t="s">
        <v>16312</v>
      </c>
      <c r="P7194" s="31" t="str">
        <f t="shared" si="339"/>
        <v>Rubina Homoeo Holl (Dr Md Saide)</v>
      </c>
    </row>
    <row r="7195" spans="1:16" hidden="1">
      <c r="A7195" t="str">
        <f t="shared" si="337"/>
        <v>98-588</v>
      </c>
      <c r="B7195">
        <f t="shared" si="338"/>
        <v>98</v>
      </c>
      <c r="C7195">
        <v>588</v>
      </c>
      <c r="D7195" t="s">
        <v>17666</v>
      </c>
      <c r="E7195" t="s">
        <v>16133</v>
      </c>
      <c r="F7195">
        <v>13279</v>
      </c>
      <c r="G7195" t="s">
        <v>16134</v>
      </c>
      <c r="H7195">
        <v>1724081784</v>
      </c>
      <c r="I7195" t="s">
        <v>131</v>
      </c>
      <c r="K7195" t="s">
        <v>1315</v>
      </c>
      <c r="L7195" t="s">
        <v>16063</v>
      </c>
      <c r="M7195" t="s">
        <v>16135</v>
      </c>
      <c r="P7195" s="31" t="str">
        <f t="shared" si="339"/>
        <v>Rustom Cokku Neramoy Homoeo Holl (Dr Subrina Khatun )</v>
      </c>
    </row>
    <row r="7196" spans="1:16" hidden="1">
      <c r="A7196" t="str">
        <f t="shared" si="337"/>
        <v>99-588</v>
      </c>
      <c r="B7196">
        <f t="shared" si="338"/>
        <v>99</v>
      </c>
      <c r="C7196">
        <v>588</v>
      </c>
      <c r="D7196" t="s">
        <v>17666</v>
      </c>
      <c r="E7196" t="s">
        <v>16315</v>
      </c>
      <c r="F7196">
        <v>13369</v>
      </c>
      <c r="G7196" t="s">
        <v>16316</v>
      </c>
      <c r="H7196">
        <v>1915201976</v>
      </c>
      <c r="I7196" t="s">
        <v>131</v>
      </c>
      <c r="K7196" t="s">
        <v>152</v>
      </c>
      <c r="L7196" t="s">
        <v>16303</v>
      </c>
      <c r="M7196" t="s">
        <v>16317</v>
      </c>
      <c r="P7196" s="31" t="str">
        <f t="shared" si="339"/>
        <v>Samania Madisin Kornar (Dr Md Lsmill )</v>
      </c>
    </row>
    <row r="7197" spans="1:16" hidden="1">
      <c r="A7197" t="str">
        <f t="shared" si="337"/>
        <v>100-588</v>
      </c>
      <c r="B7197">
        <f t="shared" si="338"/>
        <v>100</v>
      </c>
      <c r="C7197">
        <v>588</v>
      </c>
      <c r="D7197" t="s">
        <v>17666</v>
      </c>
      <c r="E7197" t="s">
        <v>18189</v>
      </c>
      <c r="F7197">
        <v>15577</v>
      </c>
      <c r="G7197" t="s">
        <v>18190</v>
      </c>
      <c r="H7197">
        <v>1712232905</v>
      </c>
      <c r="I7197" t="s">
        <v>131</v>
      </c>
      <c r="K7197" t="s">
        <v>152</v>
      </c>
      <c r="L7197" t="s">
        <v>18177</v>
      </c>
      <c r="M7197" t="s">
        <v>18177</v>
      </c>
      <c r="P7197" s="31" t="str">
        <f t="shared" si="339"/>
        <v>Seba Clinic  (Dr.Hakim)</v>
      </c>
    </row>
    <row r="7198" spans="1:16" hidden="1">
      <c r="A7198" t="str">
        <f t="shared" si="337"/>
        <v>101-588</v>
      </c>
      <c r="B7198">
        <f t="shared" si="338"/>
        <v>101</v>
      </c>
      <c r="C7198">
        <v>588</v>
      </c>
      <c r="D7198" t="s">
        <v>17666</v>
      </c>
      <c r="E7198" t="s">
        <v>16128</v>
      </c>
      <c r="F7198">
        <v>13277</v>
      </c>
      <c r="G7198" t="s">
        <v>16129</v>
      </c>
      <c r="H7198">
        <v>1915116580</v>
      </c>
      <c r="I7198" t="s">
        <v>131</v>
      </c>
      <c r="K7198" t="s">
        <v>1315</v>
      </c>
      <c r="L7198" t="s">
        <v>16063</v>
      </c>
      <c r="M7198" t="s">
        <v>16082</v>
      </c>
      <c r="P7198" s="31" t="str">
        <f t="shared" si="339"/>
        <v>Sefa Homoeo Holl (Dr Morad Ali)</v>
      </c>
    </row>
    <row r="7199" spans="1:16" hidden="1">
      <c r="A7199" t="str">
        <f t="shared" si="337"/>
        <v>102-588</v>
      </c>
      <c r="B7199">
        <f t="shared" si="338"/>
        <v>102</v>
      </c>
      <c r="C7199">
        <v>588</v>
      </c>
      <c r="D7199" t="s">
        <v>17666</v>
      </c>
      <c r="E7199" t="s">
        <v>11788</v>
      </c>
      <c r="F7199">
        <v>15661</v>
      </c>
      <c r="G7199" t="s">
        <v>18202</v>
      </c>
      <c r="H7199">
        <v>1719375618</v>
      </c>
      <c r="I7199" t="s">
        <v>381</v>
      </c>
      <c r="K7199" t="s">
        <v>152</v>
      </c>
      <c r="L7199" t="s">
        <v>18195</v>
      </c>
      <c r="M7199" t="s">
        <v>18203</v>
      </c>
      <c r="P7199" s="31" t="str">
        <f t="shared" si="339"/>
        <v>Selim Pharmacy  (Dr Selim)</v>
      </c>
    </row>
    <row r="7200" spans="1:16" hidden="1">
      <c r="A7200" t="str">
        <f t="shared" si="337"/>
        <v>103-588</v>
      </c>
      <c r="B7200">
        <f t="shared" si="338"/>
        <v>103</v>
      </c>
      <c r="C7200">
        <v>588</v>
      </c>
      <c r="D7200" t="s">
        <v>17666</v>
      </c>
      <c r="E7200" t="s">
        <v>8254</v>
      </c>
      <c r="F7200">
        <v>15573</v>
      </c>
      <c r="G7200" t="s">
        <v>18179</v>
      </c>
      <c r="H7200">
        <v>1926677943</v>
      </c>
      <c r="I7200" t="s">
        <v>131</v>
      </c>
      <c r="K7200" t="s">
        <v>152</v>
      </c>
      <c r="L7200" t="s">
        <v>905</v>
      </c>
      <c r="M7200" t="s">
        <v>18180</v>
      </c>
      <c r="P7200" s="31" t="str">
        <f t="shared" si="339"/>
        <v>Shahed Pharmacy  (Dr. Salauddin )</v>
      </c>
    </row>
    <row r="7201" spans="1:16" hidden="1">
      <c r="A7201" t="str">
        <f t="shared" si="337"/>
        <v>104-588</v>
      </c>
      <c r="B7201">
        <f t="shared" si="338"/>
        <v>104</v>
      </c>
      <c r="C7201">
        <v>588</v>
      </c>
      <c r="D7201" t="s">
        <v>17666</v>
      </c>
      <c r="E7201" t="s">
        <v>18187</v>
      </c>
      <c r="F7201">
        <v>15576</v>
      </c>
      <c r="G7201" t="s">
        <v>18179</v>
      </c>
      <c r="H7201">
        <v>1748643876</v>
      </c>
      <c r="I7201" t="s">
        <v>381</v>
      </c>
      <c r="K7201" t="s">
        <v>152</v>
      </c>
      <c r="L7201" t="s">
        <v>905</v>
      </c>
      <c r="M7201" t="s">
        <v>18188</v>
      </c>
      <c r="P7201" s="31" t="str">
        <f t="shared" si="339"/>
        <v>Shahed Pharmacy  (Dr Shahanur)</v>
      </c>
    </row>
    <row r="7202" spans="1:16" hidden="1">
      <c r="A7202" t="str">
        <f t="shared" si="337"/>
        <v>105-588</v>
      </c>
      <c r="B7202">
        <f t="shared" si="338"/>
        <v>105</v>
      </c>
      <c r="C7202">
        <v>588</v>
      </c>
      <c r="D7202" t="s">
        <v>17666</v>
      </c>
      <c r="E7202" t="s">
        <v>16271</v>
      </c>
      <c r="F7202">
        <v>13348</v>
      </c>
      <c r="G7202" t="s">
        <v>16717</v>
      </c>
      <c r="H7202">
        <v>1749850942</v>
      </c>
      <c r="I7202" t="s">
        <v>16272</v>
      </c>
      <c r="J7202" t="s">
        <v>2596</v>
      </c>
      <c r="K7202" t="s">
        <v>1315</v>
      </c>
      <c r="L7202" t="s">
        <v>16079</v>
      </c>
      <c r="M7202" t="s">
        <v>16273</v>
      </c>
      <c r="P7202" s="31" t="str">
        <f t="shared" si="339"/>
        <v>Shaid Pharmacy (Dr Md Shaid)</v>
      </c>
    </row>
    <row r="7203" spans="1:16" hidden="1">
      <c r="A7203" t="str">
        <f t="shared" si="337"/>
        <v>106-588</v>
      </c>
      <c r="B7203">
        <f t="shared" si="338"/>
        <v>106</v>
      </c>
      <c r="C7203">
        <v>588</v>
      </c>
      <c r="D7203" t="s">
        <v>17666</v>
      </c>
      <c r="E7203" t="s">
        <v>16268</v>
      </c>
      <c r="F7203">
        <v>13347</v>
      </c>
      <c r="G7203" t="s">
        <v>16269</v>
      </c>
      <c r="H7203">
        <v>1711942908</v>
      </c>
      <c r="I7203" t="s">
        <v>131</v>
      </c>
      <c r="K7203" t="s">
        <v>152</v>
      </c>
      <c r="L7203" t="s">
        <v>16079</v>
      </c>
      <c r="M7203" t="s">
        <v>16270</v>
      </c>
      <c r="P7203" s="31" t="str">
        <f t="shared" si="339"/>
        <v>Shak Homoeo Holl (Dr Shak Alauddin )</v>
      </c>
    </row>
    <row r="7204" spans="1:16" hidden="1">
      <c r="A7204" t="str">
        <f t="shared" si="337"/>
        <v>107-588</v>
      </c>
      <c r="B7204">
        <f t="shared" si="338"/>
        <v>107</v>
      </c>
      <c r="C7204">
        <v>588</v>
      </c>
      <c r="D7204" t="s">
        <v>17666</v>
      </c>
      <c r="E7204" t="s">
        <v>16348</v>
      </c>
      <c r="F7204">
        <v>13384</v>
      </c>
      <c r="G7204" t="s">
        <v>16349</v>
      </c>
      <c r="H7204">
        <v>1714694120</v>
      </c>
      <c r="I7204" t="s">
        <v>131</v>
      </c>
      <c r="K7204" t="s">
        <v>152</v>
      </c>
      <c r="L7204" t="s">
        <v>16341</v>
      </c>
      <c r="M7204" t="s">
        <v>16350</v>
      </c>
      <c r="P7204" s="31" t="str">
        <f t="shared" si="339"/>
        <v>Sheba Homoeo Holl (Dr Md Feroj Ahamed)</v>
      </c>
    </row>
    <row r="7205" spans="1:16" hidden="1">
      <c r="A7205" t="str">
        <f t="shared" si="337"/>
        <v>108-588</v>
      </c>
      <c r="B7205">
        <f t="shared" si="338"/>
        <v>108</v>
      </c>
      <c r="C7205">
        <v>588</v>
      </c>
      <c r="D7205" t="s">
        <v>17666</v>
      </c>
      <c r="E7205" t="s">
        <v>19228</v>
      </c>
      <c r="F7205">
        <v>15856</v>
      </c>
      <c r="G7205" t="s">
        <v>19229</v>
      </c>
      <c r="H7205">
        <v>1935790387</v>
      </c>
      <c r="I7205" t="s">
        <v>131</v>
      </c>
      <c r="K7205" t="s">
        <v>152</v>
      </c>
      <c r="L7205" t="s">
        <v>18201</v>
      </c>
      <c r="M7205" t="s">
        <v>19227</v>
      </c>
      <c r="P7205" s="31" t="str">
        <f t="shared" si="339"/>
        <v>Siam Homeo Hall (Dr Ashraf Ali)</v>
      </c>
    </row>
    <row r="7206" spans="1:16" hidden="1">
      <c r="A7206" t="str">
        <f t="shared" si="337"/>
        <v>109-588</v>
      </c>
      <c r="B7206">
        <f t="shared" si="338"/>
        <v>109</v>
      </c>
      <c r="C7206">
        <v>588</v>
      </c>
      <c r="D7206" t="s">
        <v>17666</v>
      </c>
      <c r="E7206" t="s">
        <v>16066</v>
      </c>
      <c r="F7206">
        <v>13254</v>
      </c>
      <c r="G7206" t="s">
        <v>16067</v>
      </c>
      <c r="H7206">
        <v>1833737704</v>
      </c>
      <c r="I7206" t="s">
        <v>131</v>
      </c>
      <c r="K7206" t="s">
        <v>1315</v>
      </c>
      <c r="L7206" t="s">
        <v>16063</v>
      </c>
      <c r="M7206" t="s">
        <v>12280</v>
      </c>
      <c r="P7206" s="31" t="str">
        <f t="shared" si="339"/>
        <v>Sonli Homioeo  Holl (Dr Amirul Islam)</v>
      </c>
    </row>
    <row r="7207" spans="1:16" hidden="1">
      <c r="A7207" t="str">
        <f t="shared" si="337"/>
        <v>110-588</v>
      </c>
      <c r="B7207">
        <f t="shared" si="338"/>
        <v>110</v>
      </c>
      <c r="C7207">
        <v>588</v>
      </c>
      <c r="D7207" t="s">
        <v>17666</v>
      </c>
      <c r="E7207" t="s">
        <v>16301</v>
      </c>
      <c r="F7207">
        <v>13364</v>
      </c>
      <c r="G7207" t="s">
        <v>16302</v>
      </c>
      <c r="H7207">
        <v>1997245183</v>
      </c>
      <c r="I7207" t="s">
        <v>131</v>
      </c>
      <c r="K7207" t="s">
        <v>152</v>
      </c>
      <c r="L7207" t="s">
        <v>16303</v>
      </c>
      <c r="M7207" t="s">
        <v>16304</v>
      </c>
      <c r="P7207" s="31" t="str">
        <f t="shared" si="339"/>
        <v>Sufi Homoeo Holl (Dr Md Sofiullah)</v>
      </c>
    </row>
    <row r="7208" spans="1:16" hidden="1">
      <c r="A7208" t="str">
        <f t="shared" si="337"/>
        <v>111-588</v>
      </c>
      <c r="B7208">
        <f t="shared" si="338"/>
        <v>111</v>
      </c>
      <c r="C7208">
        <v>588</v>
      </c>
      <c r="D7208" t="s">
        <v>17666</v>
      </c>
      <c r="E7208" t="s">
        <v>16523</v>
      </c>
      <c r="F7208">
        <v>13464</v>
      </c>
      <c r="G7208" t="s">
        <v>16524</v>
      </c>
      <c r="H7208">
        <v>1711944440</v>
      </c>
      <c r="I7208" t="s">
        <v>131</v>
      </c>
      <c r="K7208" t="s">
        <v>152</v>
      </c>
      <c r="L7208" t="s">
        <v>16303</v>
      </c>
      <c r="M7208" t="s">
        <v>16525</v>
      </c>
      <c r="P7208" s="31" t="str">
        <f t="shared" si="339"/>
        <v>Suvo Homoeo Holl (Dr Kartic )</v>
      </c>
    </row>
    <row r="7209" spans="1:16" hidden="1">
      <c r="A7209" t="str">
        <f t="shared" si="337"/>
        <v>112-588</v>
      </c>
      <c r="B7209">
        <f t="shared" si="338"/>
        <v>112</v>
      </c>
      <c r="C7209">
        <v>588</v>
      </c>
      <c r="D7209" t="s">
        <v>17666</v>
      </c>
      <c r="E7209" t="s">
        <v>16071</v>
      </c>
      <c r="F7209">
        <v>13256</v>
      </c>
      <c r="G7209" t="s">
        <v>16072</v>
      </c>
      <c r="H7209">
        <v>1745664335</v>
      </c>
      <c r="I7209" t="s">
        <v>131</v>
      </c>
      <c r="K7209" t="s">
        <v>152</v>
      </c>
      <c r="L7209" t="s">
        <v>16063</v>
      </c>
      <c r="M7209" t="s">
        <v>16073</v>
      </c>
      <c r="P7209" s="31" t="str">
        <f t="shared" si="339"/>
        <v>Syful Homio Holl (Dr Siful Islam)</v>
      </c>
    </row>
    <row r="7210" spans="1:16" hidden="1">
      <c r="A7210" t="str">
        <f t="shared" si="337"/>
        <v>113-588</v>
      </c>
      <c r="B7210">
        <f t="shared" si="338"/>
        <v>113</v>
      </c>
      <c r="C7210">
        <v>588</v>
      </c>
      <c r="D7210" t="s">
        <v>17666</v>
      </c>
      <c r="E7210" t="s">
        <v>18677</v>
      </c>
      <c r="F7210">
        <v>15791</v>
      </c>
      <c r="G7210" t="s">
        <v>18678</v>
      </c>
      <c r="H7210">
        <v>1917894368</v>
      </c>
      <c r="I7210" t="s">
        <v>131</v>
      </c>
      <c r="K7210" t="s">
        <v>152</v>
      </c>
      <c r="L7210" t="s">
        <v>18670</v>
      </c>
      <c r="M7210" t="s">
        <v>18679</v>
      </c>
      <c r="P7210" s="31" t="str">
        <f t="shared" si="339"/>
        <v>Tabassum Homeo Holl (Dr Md Jamal Uddin)</v>
      </c>
    </row>
    <row r="7211" spans="1:16" hidden="1">
      <c r="A7211" t="str">
        <f t="shared" si="337"/>
        <v>114-588</v>
      </c>
      <c r="B7211">
        <f t="shared" si="338"/>
        <v>114</v>
      </c>
      <c r="C7211">
        <v>588</v>
      </c>
      <c r="D7211" t="s">
        <v>17666</v>
      </c>
      <c r="E7211" t="s">
        <v>18677</v>
      </c>
      <c r="F7211">
        <v>15811</v>
      </c>
      <c r="G7211" t="s">
        <v>18678</v>
      </c>
      <c r="H7211">
        <v>1917894368</v>
      </c>
      <c r="I7211" t="s">
        <v>131</v>
      </c>
      <c r="K7211" t="s">
        <v>152</v>
      </c>
      <c r="L7211" t="s">
        <v>18670</v>
      </c>
      <c r="M7211" t="s">
        <v>18679</v>
      </c>
      <c r="P7211" s="31" t="str">
        <f t="shared" si="339"/>
        <v>Tabassum Homeo Holl (Dr Md Jamal Uddin)</v>
      </c>
    </row>
    <row r="7212" spans="1:16" hidden="1">
      <c r="A7212" t="str">
        <f t="shared" si="337"/>
        <v>115-588</v>
      </c>
      <c r="B7212">
        <f t="shared" si="338"/>
        <v>115</v>
      </c>
      <c r="C7212">
        <v>588</v>
      </c>
      <c r="D7212" t="s">
        <v>17666</v>
      </c>
      <c r="E7212" t="s">
        <v>16179</v>
      </c>
      <c r="F7212">
        <v>13295</v>
      </c>
      <c r="G7212" t="s">
        <v>16180</v>
      </c>
      <c r="H7212">
        <v>1917894368</v>
      </c>
      <c r="I7212" t="s">
        <v>131</v>
      </c>
      <c r="J7212" t="s">
        <v>118</v>
      </c>
      <c r="K7212" t="s">
        <v>133</v>
      </c>
      <c r="L7212" t="s">
        <v>16172</v>
      </c>
      <c r="M7212" t="s">
        <v>16181</v>
      </c>
      <c r="P7212" s="31" t="str">
        <f t="shared" si="339"/>
        <v>Tabassum Homoeo Holl (Dr Md Jamal Uddin)</v>
      </c>
    </row>
    <row r="7213" spans="1:16" hidden="1">
      <c r="A7213" t="str">
        <f t="shared" si="337"/>
        <v>116-588</v>
      </c>
      <c r="B7213">
        <f t="shared" si="338"/>
        <v>116</v>
      </c>
      <c r="C7213">
        <v>588</v>
      </c>
      <c r="D7213" t="s">
        <v>17666</v>
      </c>
      <c r="E7213" t="s">
        <v>16351</v>
      </c>
      <c r="F7213">
        <v>13385</v>
      </c>
      <c r="G7213" t="s">
        <v>16352</v>
      </c>
      <c r="H7213">
        <v>1716853025</v>
      </c>
      <c r="I7213" t="s">
        <v>16272</v>
      </c>
      <c r="K7213" t="s">
        <v>1315</v>
      </c>
      <c r="L7213" t="s">
        <v>16341</v>
      </c>
      <c r="M7213" t="s">
        <v>16353</v>
      </c>
      <c r="P7213" s="31" t="str">
        <f t="shared" si="339"/>
        <v>Talha Homoeo Holl (Dr Hera Rohoman)</v>
      </c>
    </row>
    <row r="7214" spans="1:16" hidden="1">
      <c r="A7214" t="str">
        <f t="shared" si="337"/>
        <v>117-588</v>
      </c>
      <c r="B7214">
        <f t="shared" si="338"/>
        <v>117</v>
      </c>
      <c r="C7214">
        <v>588</v>
      </c>
      <c r="D7214" t="s">
        <v>17666</v>
      </c>
      <c r="E7214" t="s">
        <v>16351</v>
      </c>
      <c r="F7214">
        <v>13496</v>
      </c>
      <c r="G7214" t="s">
        <v>16352</v>
      </c>
      <c r="H7214">
        <v>1716853025</v>
      </c>
      <c r="I7214" t="s">
        <v>131</v>
      </c>
      <c r="K7214" t="s">
        <v>152</v>
      </c>
      <c r="L7214" t="s">
        <v>16604</v>
      </c>
      <c r="M7214" t="s">
        <v>16605</v>
      </c>
      <c r="P7214" s="31" t="str">
        <f t="shared" si="339"/>
        <v>Talha Homoeo Holl (Dr Hera Rohoman)</v>
      </c>
    </row>
    <row r="7215" spans="1:16" hidden="1">
      <c r="A7215" t="str">
        <f t="shared" si="337"/>
        <v>118-588</v>
      </c>
      <c r="B7215">
        <f t="shared" si="338"/>
        <v>118</v>
      </c>
      <c r="C7215">
        <v>588</v>
      </c>
      <c r="D7215" t="s">
        <v>17666</v>
      </c>
      <c r="E7215" t="s">
        <v>16088</v>
      </c>
      <c r="F7215">
        <v>13262</v>
      </c>
      <c r="G7215" t="s">
        <v>16089</v>
      </c>
      <c r="H7215">
        <v>1756528647</v>
      </c>
      <c r="I7215" t="s">
        <v>131</v>
      </c>
      <c r="K7215" t="s">
        <v>152</v>
      </c>
      <c r="L7215" t="s">
        <v>16079</v>
      </c>
      <c r="M7215" t="s">
        <v>16090</v>
      </c>
      <c r="P7215" s="31" t="str">
        <f t="shared" si="339"/>
        <v>Touhid Homoe Holl (Dr Md Besarot Hossson)</v>
      </c>
    </row>
    <row r="7216" spans="1:16" hidden="1">
      <c r="A7216" t="str">
        <f t="shared" si="337"/>
        <v>119-588</v>
      </c>
      <c r="B7216">
        <f t="shared" si="338"/>
        <v>119</v>
      </c>
      <c r="C7216">
        <v>588</v>
      </c>
      <c r="D7216" t="s">
        <v>17666</v>
      </c>
      <c r="E7216" t="s">
        <v>16260</v>
      </c>
      <c r="F7216">
        <v>13344</v>
      </c>
      <c r="G7216" t="s">
        <v>16261</v>
      </c>
      <c r="H7216">
        <v>1935261156</v>
      </c>
      <c r="I7216" t="s">
        <v>131</v>
      </c>
      <c r="J7216" t="s">
        <v>118</v>
      </c>
      <c r="K7216" t="s">
        <v>152</v>
      </c>
      <c r="L7216" t="s">
        <v>16252</v>
      </c>
      <c r="M7216" t="s">
        <v>16262</v>
      </c>
      <c r="P7216" s="31" t="str">
        <f t="shared" si="339"/>
        <v>Tuli Homoeo Holl (Dr A Sattar)</v>
      </c>
    </row>
    <row r="7217" spans="1:16" hidden="1">
      <c r="A7217" t="str">
        <f t="shared" si="337"/>
        <v>120-588</v>
      </c>
      <c r="B7217">
        <f t="shared" si="338"/>
        <v>120</v>
      </c>
      <c r="C7217">
        <v>588</v>
      </c>
      <c r="D7217" t="s">
        <v>17666</v>
      </c>
      <c r="E7217" t="s">
        <v>16257</v>
      </c>
      <c r="F7217">
        <v>13343</v>
      </c>
      <c r="G7217" t="s">
        <v>16258</v>
      </c>
      <c r="H7217">
        <v>1745108425</v>
      </c>
      <c r="I7217" t="s">
        <v>131</v>
      </c>
      <c r="K7217" t="s">
        <v>152</v>
      </c>
      <c r="L7217" t="s">
        <v>16252</v>
      </c>
      <c r="M7217" t="s">
        <v>16259</v>
      </c>
      <c r="P7217" s="31" t="str">
        <f t="shared" si="339"/>
        <v>Usa Homoeo Holl (Dr Sontos Ray )</v>
      </c>
    </row>
    <row r="7218" spans="1:16" hidden="1">
      <c r="A7218" t="str">
        <f t="shared" si="337"/>
        <v>121-588</v>
      </c>
      <c r="B7218">
        <f t="shared" si="338"/>
        <v>121</v>
      </c>
      <c r="C7218">
        <v>588</v>
      </c>
      <c r="D7218" t="s">
        <v>17666</v>
      </c>
      <c r="E7218" t="s">
        <v>16340</v>
      </c>
      <c r="F7218">
        <v>13380</v>
      </c>
      <c r="G7218" t="s">
        <v>16337</v>
      </c>
      <c r="H7218">
        <v>1722505031</v>
      </c>
      <c r="I7218" t="s">
        <v>131</v>
      </c>
      <c r="K7218" t="s">
        <v>152</v>
      </c>
      <c r="L7218" t="s">
        <v>16341</v>
      </c>
      <c r="M7218" t="s">
        <v>16342</v>
      </c>
      <c r="P7218" s="31" t="str">
        <f t="shared" si="339"/>
        <v>Vay Vay Homoeo Holl (Dr Boktrujaman Concol)</v>
      </c>
    </row>
    <row r="7219" spans="1:16" hidden="1">
      <c r="A7219" t="str">
        <f t="shared" si="337"/>
        <v>122-588</v>
      </c>
      <c r="B7219">
        <f t="shared" si="338"/>
        <v>122</v>
      </c>
      <c r="C7219">
        <v>588</v>
      </c>
      <c r="D7219" t="s">
        <v>17666</v>
      </c>
      <c r="E7219" t="s">
        <v>16336</v>
      </c>
      <c r="F7219">
        <v>13378</v>
      </c>
      <c r="G7219" t="s">
        <v>16337</v>
      </c>
      <c r="H7219">
        <v>1923857674</v>
      </c>
      <c r="I7219" t="s">
        <v>131</v>
      </c>
      <c r="K7219" t="s">
        <v>133</v>
      </c>
      <c r="L7219" t="s">
        <v>16303</v>
      </c>
      <c r="M7219" t="s">
        <v>16335</v>
      </c>
      <c r="P7219" s="31" t="str">
        <f t="shared" si="339"/>
        <v>Vay Vay Homoeo Holl (Dr Osman Goni )</v>
      </c>
    </row>
    <row r="7220" spans="1:16" hidden="1">
      <c r="A7220" t="str">
        <f t="shared" si="337"/>
        <v>1-589</v>
      </c>
      <c r="B7220">
        <f t="shared" si="338"/>
        <v>1</v>
      </c>
      <c r="C7220">
        <v>589</v>
      </c>
      <c r="D7220" t="s">
        <v>17663</v>
      </c>
      <c r="E7220" t="s">
        <v>7320</v>
      </c>
      <c r="F7220">
        <v>8040</v>
      </c>
      <c r="G7220" t="s">
        <v>7321</v>
      </c>
      <c r="H7220">
        <v>1763055561</v>
      </c>
      <c r="I7220" t="s">
        <v>131</v>
      </c>
      <c r="J7220" t="s">
        <v>230</v>
      </c>
      <c r="K7220" t="s">
        <v>133</v>
      </c>
      <c r="L7220" t="s">
        <v>7305</v>
      </c>
      <c r="M7220" t="s">
        <v>7322</v>
      </c>
      <c r="P7220" s="31" t="str">
        <f t="shared" si="339"/>
        <v xml:space="preserve">  Attosokti H.H (Rohim Uddin)</v>
      </c>
    </row>
    <row r="7221" spans="1:16" hidden="1">
      <c r="A7221" t="str">
        <f t="shared" si="337"/>
        <v>2-589</v>
      </c>
      <c r="B7221">
        <f t="shared" si="338"/>
        <v>2</v>
      </c>
      <c r="C7221">
        <v>589</v>
      </c>
      <c r="D7221" t="s">
        <v>17663</v>
      </c>
      <c r="E7221" t="s">
        <v>7307</v>
      </c>
      <c r="F7221">
        <v>8031</v>
      </c>
      <c r="G7221" t="s">
        <v>7308</v>
      </c>
      <c r="H7221">
        <v>1984615950</v>
      </c>
      <c r="I7221" t="s">
        <v>4129</v>
      </c>
      <c r="J7221" t="s">
        <v>230</v>
      </c>
      <c r="K7221" t="s">
        <v>138</v>
      </c>
      <c r="L7221" t="s">
        <v>7305</v>
      </c>
      <c r="M7221" t="s">
        <v>7309</v>
      </c>
      <c r="P7221" s="31" t="str">
        <f t="shared" si="339"/>
        <v xml:space="preserve">  Habib H.H (Ab. Hakim)</v>
      </c>
    </row>
    <row r="7222" spans="1:16" hidden="1">
      <c r="A7222" t="str">
        <f t="shared" si="337"/>
        <v>3-589</v>
      </c>
      <c r="B7222">
        <f t="shared" si="338"/>
        <v>3</v>
      </c>
      <c r="C7222">
        <v>589</v>
      </c>
      <c r="D7222" t="s">
        <v>17663</v>
      </c>
      <c r="E7222" t="s">
        <v>7296</v>
      </c>
      <c r="F7222">
        <v>8025</v>
      </c>
      <c r="G7222" t="s">
        <v>7297</v>
      </c>
      <c r="H7222">
        <v>1751074494</v>
      </c>
      <c r="I7222" t="s">
        <v>4129</v>
      </c>
      <c r="J7222" t="s">
        <v>397</v>
      </c>
      <c r="K7222" t="s">
        <v>3961</v>
      </c>
      <c r="L7222" t="s">
        <v>7298</v>
      </c>
      <c r="M7222" t="s">
        <v>7299</v>
      </c>
      <c r="P7222" s="31" t="str">
        <f t="shared" si="339"/>
        <v xml:space="preserve">  Khaza  H.H (Dr. Fazlul Haque)</v>
      </c>
    </row>
    <row r="7223" spans="1:16" hidden="1">
      <c r="A7223" t="str">
        <f t="shared" si="337"/>
        <v>4-589</v>
      </c>
      <c r="B7223">
        <f t="shared" si="338"/>
        <v>4</v>
      </c>
      <c r="C7223">
        <v>589</v>
      </c>
      <c r="D7223" t="s">
        <v>17663</v>
      </c>
      <c r="E7223" t="s">
        <v>7361</v>
      </c>
      <c r="F7223">
        <v>8060</v>
      </c>
      <c r="G7223" t="s">
        <v>7362</v>
      </c>
      <c r="H7223">
        <v>0</v>
      </c>
      <c r="I7223" t="s">
        <v>131</v>
      </c>
      <c r="J7223" t="s">
        <v>274</v>
      </c>
      <c r="K7223" t="s">
        <v>138</v>
      </c>
      <c r="L7223" t="s">
        <v>7347</v>
      </c>
      <c r="M7223" t="s">
        <v>7363</v>
      </c>
      <c r="P7223" s="31" t="str">
        <f t="shared" si="339"/>
        <v xml:space="preserve">  Likhi H.H (Dr. Utpol)</v>
      </c>
    </row>
    <row r="7224" spans="1:16" hidden="1">
      <c r="A7224" t="str">
        <f t="shared" si="337"/>
        <v>5-589</v>
      </c>
      <c r="B7224">
        <f t="shared" si="338"/>
        <v>5</v>
      </c>
      <c r="C7224">
        <v>589</v>
      </c>
      <c r="D7224" t="s">
        <v>17663</v>
      </c>
      <c r="E7224" t="s">
        <v>4178</v>
      </c>
      <c r="F7224">
        <v>8069</v>
      </c>
      <c r="G7224" t="s">
        <v>7372</v>
      </c>
      <c r="H7224" t="s">
        <v>7373</v>
      </c>
      <c r="I7224" t="s">
        <v>131</v>
      </c>
      <c r="J7224" t="s">
        <v>306</v>
      </c>
      <c r="K7224" t="s">
        <v>4002</v>
      </c>
      <c r="L7224" t="s">
        <v>7267</v>
      </c>
      <c r="M7224" t="s">
        <v>7374</v>
      </c>
      <c r="P7224" s="31" t="str">
        <f t="shared" si="339"/>
        <v xml:space="preserve">  Misor H.H (Susil Chondro)</v>
      </c>
    </row>
    <row r="7225" spans="1:16" hidden="1">
      <c r="A7225" t="str">
        <f t="shared" si="337"/>
        <v>6-589</v>
      </c>
      <c r="B7225">
        <f t="shared" si="338"/>
        <v>6</v>
      </c>
      <c r="C7225">
        <v>589</v>
      </c>
      <c r="D7225" t="s">
        <v>17663</v>
      </c>
      <c r="E7225" t="s">
        <v>16748</v>
      </c>
      <c r="F7225">
        <v>13551</v>
      </c>
      <c r="G7225" t="s">
        <v>16749</v>
      </c>
      <c r="H7225">
        <v>1748227883</v>
      </c>
      <c r="J7225" t="s">
        <v>230</v>
      </c>
      <c r="K7225" t="s">
        <v>133</v>
      </c>
      <c r="L7225" t="s">
        <v>7267</v>
      </c>
      <c r="M7225" t="s">
        <v>16750</v>
      </c>
      <c r="P7225" s="31" t="str">
        <f t="shared" si="339"/>
        <v xml:space="preserve"> Rabia Homoeo Hall (Dr Solayman Miah)</v>
      </c>
    </row>
    <row r="7226" spans="1:16" hidden="1">
      <c r="A7226" t="str">
        <f t="shared" si="337"/>
        <v>7-589</v>
      </c>
      <c r="B7226">
        <f t="shared" si="338"/>
        <v>7</v>
      </c>
      <c r="C7226">
        <v>589</v>
      </c>
      <c r="D7226" t="s">
        <v>17663</v>
      </c>
      <c r="E7226" t="s">
        <v>7323</v>
      </c>
      <c r="F7226">
        <v>8042</v>
      </c>
      <c r="G7226" t="s">
        <v>7324</v>
      </c>
      <c r="H7226">
        <v>1799845872</v>
      </c>
      <c r="I7226" t="s">
        <v>3963</v>
      </c>
      <c r="J7226" t="s">
        <v>230</v>
      </c>
      <c r="K7226" t="s">
        <v>4195</v>
      </c>
      <c r="L7226" t="s">
        <v>7305</v>
      </c>
      <c r="M7226" t="s">
        <v>7325</v>
      </c>
      <c r="P7226" s="31" t="str">
        <f t="shared" si="339"/>
        <v>Abeda H.H (Hayder Ali)</v>
      </c>
    </row>
    <row r="7227" spans="1:16" hidden="1">
      <c r="A7227" t="str">
        <f t="shared" si="337"/>
        <v>8-589</v>
      </c>
      <c r="B7227">
        <f t="shared" si="338"/>
        <v>8</v>
      </c>
      <c r="C7227">
        <v>589</v>
      </c>
      <c r="D7227" t="s">
        <v>17663</v>
      </c>
      <c r="E7227" t="s">
        <v>7288</v>
      </c>
      <c r="F7227">
        <v>8020</v>
      </c>
      <c r="G7227" t="s">
        <v>7289</v>
      </c>
      <c r="H7227">
        <v>1719302152</v>
      </c>
      <c r="I7227" t="s">
        <v>131</v>
      </c>
      <c r="J7227" t="s">
        <v>397</v>
      </c>
      <c r="K7227" t="s">
        <v>138</v>
      </c>
      <c r="L7227" t="s">
        <v>7277</v>
      </c>
      <c r="M7227" t="s">
        <v>7287</v>
      </c>
      <c r="P7227" s="31" t="str">
        <f t="shared" si="339"/>
        <v>Adil H.H (Dr. Liton)</v>
      </c>
    </row>
    <row r="7228" spans="1:16" hidden="1">
      <c r="A7228" t="str">
        <f t="shared" si="337"/>
        <v>9-589</v>
      </c>
      <c r="B7228">
        <f t="shared" si="338"/>
        <v>9</v>
      </c>
      <c r="C7228">
        <v>589</v>
      </c>
      <c r="D7228" t="s">
        <v>17663</v>
      </c>
      <c r="E7228" t="s">
        <v>7283</v>
      </c>
      <c r="F7228">
        <v>8018</v>
      </c>
      <c r="G7228" t="s">
        <v>312</v>
      </c>
      <c r="H7228">
        <v>1722862950</v>
      </c>
      <c r="I7228" t="s">
        <v>3963</v>
      </c>
      <c r="J7228" t="s">
        <v>397</v>
      </c>
      <c r="K7228" t="s">
        <v>3996</v>
      </c>
      <c r="L7228" t="s">
        <v>7277</v>
      </c>
      <c r="M7228" t="s">
        <v>7279</v>
      </c>
      <c r="P7228" s="31" t="str">
        <f t="shared" si="339"/>
        <v>Adorsho Homoeo Hall (Morsed)</v>
      </c>
    </row>
    <row r="7229" spans="1:16" hidden="1">
      <c r="A7229" t="str">
        <f t="shared" si="337"/>
        <v>10-589</v>
      </c>
      <c r="B7229">
        <f t="shared" si="338"/>
        <v>10</v>
      </c>
      <c r="C7229">
        <v>589</v>
      </c>
      <c r="D7229" t="s">
        <v>17663</v>
      </c>
      <c r="E7229" t="s">
        <v>7368</v>
      </c>
      <c r="F7229">
        <v>8066</v>
      </c>
      <c r="G7229" t="s">
        <v>312</v>
      </c>
      <c r="H7229">
        <v>1722158249</v>
      </c>
      <c r="I7229">
        <v>0</v>
      </c>
      <c r="J7229" t="s">
        <v>306</v>
      </c>
      <c r="K7229" t="s">
        <v>3996</v>
      </c>
      <c r="L7229" t="s">
        <v>7267</v>
      </c>
      <c r="M7229" t="s">
        <v>7267</v>
      </c>
      <c r="P7229" s="31" t="str">
        <f t="shared" si="339"/>
        <v>Adorsho Homoeo Hall (Sirajul Islam)</v>
      </c>
    </row>
    <row r="7230" spans="1:16" hidden="1">
      <c r="A7230" t="str">
        <f t="shared" si="337"/>
        <v>11-589</v>
      </c>
      <c r="B7230">
        <f t="shared" si="338"/>
        <v>11</v>
      </c>
      <c r="C7230">
        <v>589</v>
      </c>
      <c r="D7230" t="s">
        <v>17663</v>
      </c>
      <c r="E7230" t="s">
        <v>7326</v>
      </c>
      <c r="F7230">
        <v>8043</v>
      </c>
      <c r="G7230" t="s">
        <v>7327</v>
      </c>
      <c r="H7230">
        <v>1742778069</v>
      </c>
      <c r="I7230">
        <v>0</v>
      </c>
      <c r="J7230" t="s">
        <v>230</v>
      </c>
      <c r="K7230" t="s">
        <v>3996</v>
      </c>
      <c r="L7230" t="s">
        <v>7305</v>
      </c>
      <c r="M7230" t="s">
        <v>7328</v>
      </c>
      <c r="P7230" s="31" t="str">
        <f t="shared" si="339"/>
        <v>Adorso H.Cli (Shamol Chondro)</v>
      </c>
    </row>
    <row r="7231" spans="1:16" hidden="1">
      <c r="A7231" t="str">
        <f t="shared" si="337"/>
        <v>12-589</v>
      </c>
      <c r="B7231">
        <f t="shared" si="338"/>
        <v>12</v>
      </c>
      <c r="C7231">
        <v>589</v>
      </c>
      <c r="D7231" t="s">
        <v>17663</v>
      </c>
      <c r="E7231" t="s">
        <v>7272</v>
      </c>
      <c r="F7231">
        <v>8011</v>
      </c>
      <c r="G7231" t="s">
        <v>7273</v>
      </c>
      <c r="H7231">
        <v>1712314341</v>
      </c>
      <c r="I7231" t="s">
        <v>3963</v>
      </c>
      <c r="J7231" t="s">
        <v>132</v>
      </c>
      <c r="K7231" t="s">
        <v>3996</v>
      </c>
      <c r="L7231" t="s">
        <v>7267</v>
      </c>
      <c r="M7231" t="s">
        <v>7267</v>
      </c>
      <c r="P7231" s="31" t="str">
        <f t="shared" si="339"/>
        <v>Aklass H.H (Mokhleture)</v>
      </c>
    </row>
    <row r="7232" spans="1:16" hidden="1">
      <c r="A7232" t="str">
        <f t="shared" si="337"/>
        <v>13-589</v>
      </c>
      <c r="B7232">
        <f t="shared" si="338"/>
        <v>13</v>
      </c>
      <c r="C7232">
        <v>589</v>
      </c>
      <c r="D7232" t="s">
        <v>17663</v>
      </c>
      <c r="E7232" t="s">
        <v>14356</v>
      </c>
      <c r="F7232">
        <v>12446</v>
      </c>
      <c r="G7232" t="s">
        <v>14357</v>
      </c>
      <c r="H7232">
        <v>1772938131</v>
      </c>
      <c r="I7232" t="s">
        <v>1077</v>
      </c>
      <c r="J7232" t="s">
        <v>132</v>
      </c>
      <c r="K7232" t="s">
        <v>133</v>
      </c>
      <c r="L7232" t="s">
        <v>7341</v>
      </c>
      <c r="M7232" t="s">
        <v>14358</v>
      </c>
      <c r="P7232" s="31" t="str">
        <f t="shared" si="339"/>
        <v>Al Jamil Homoeo Hall (Haf  Mijanur Rahman)</v>
      </c>
    </row>
    <row r="7233" spans="1:16" hidden="1">
      <c r="A7233" t="str">
        <f t="shared" si="337"/>
        <v>14-589</v>
      </c>
      <c r="B7233">
        <f t="shared" si="338"/>
        <v>14</v>
      </c>
      <c r="C7233">
        <v>589</v>
      </c>
      <c r="D7233" t="s">
        <v>17663</v>
      </c>
      <c r="E7233" t="s">
        <v>16968</v>
      </c>
      <c r="F7233">
        <v>13650</v>
      </c>
      <c r="G7233" t="s">
        <v>16969</v>
      </c>
      <c r="H7233">
        <v>1783007227</v>
      </c>
      <c r="I7233" t="s">
        <v>131</v>
      </c>
      <c r="J7233" t="s">
        <v>397</v>
      </c>
      <c r="K7233" t="s">
        <v>133</v>
      </c>
      <c r="L7233" t="s">
        <v>7298</v>
      </c>
      <c r="M7233" t="s">
        <v>7298</v>
      </c>
      <c r="P7233" s="31" t="str">
        <f t="shared" si="339"/>
        <v>Anzu Ara Homoeo Hall (Dr Arif Hossain)</v>
      </c>
    </row>
    <row r="7234" spans="1:16" hidden="1">
      <c r="A7234" t="str">
        <f t="shared" ref="A7234:A7297" si="340">B7234&amp;"-"&amp;C7234</f>
        <v>15-589</v>
      </c>
      <c r="B7234">
        <f t="shared" ref="B7234:B7297" si="341">IF(C7234=C7233,B7233+1,1)</f>
        <v>15</v>
      </c>
      <c r="C7234">
        <v>589</v>
      </c>
      <c r="D7234" t="s">
        <v>17663</v>
      </c>
      <c r="E7234" t="s">
        <v>7375</v>
      </c>
      <c r="F7234">
        <v>8070</v>
      </c>
      <c r="G7234" t="s">
        <v>473</v>
      </c>
      <c r="H7234">
        <v>1737360093</v>
      </c>
      <c r="I7234">
        <v>0</v>
      </c>
      <c r="J7234" t="s">
        <v>306</v>
      </c>
      <c r="K7234" t="s">
        <v>133</v>
      </c>
      <c r="L7234" t="s">
        <v>7267</v>
      </c>
      <c r="M7234" t="s">
        <v>7374</v>
      </c>
      <c r="P7234" s="31" t="str">
        <f t="shared" ref="P7234:P7297" si="342">PROPER(G7234&amp;" ("&amp;E7234&amp;")")</f>
        <v>Aziz Homoeo Hall (Mohin Uddin)</v>
      </c>
    </row>
    <row r="7235" spans="1:16" hidden="1">
      <c r="A7235" t="str">
        <f t="shared" si="340"/>
        <v>16-589</v>
      </c>
      <c r="B7235">
        <f t="shared" si="341"/>
        <v>16</v>
      </c>
      <c r="C7235">
        <v>589</v>
      </c>
      <c r="D7235" t="s">
        <v>17663</v>
      </c>
      <c r="E7235" t="s">
        <v>16501</v>
      </c>
      <c r="F7235">
        <v>13455</v>
      </c>
      <c r="G7235" t="s">
        <v>16502</v>
      </c>
      <c r="H7235">
        <v>723992929</v>
      </c>
      <c r="J7235" t="s">
        <v>230</v>
      </c>
      <c r="K7235" t="s">
        <v>133</v>
      </c>
      <c r="L7235" t="s">
        <v>7267</v>
      </c>
      <c r="M7235" t="s">
        <v>16503</v>
      </c>
      <c r="P7235" s="31" t="str">
        <f t="shared" si="342"/>
        <v>Badsha Madicin Cornar (Dr Rubal Khondokar)</v>
      </c>
    </row>
    <row r="7236" spans="1:16" hidden="1">
      <c r="A7236" t="str">
        <f t="shared" si="340"/>
        <v>17-589</v>
      </c>
      <c r="B7236">
        <f t="shared" si="341"/>
        <v>17</v>
      </c>
      <c r="C7236">
        <v>589</v>
      </c>
      <c r="D7236" t="s">
        <v>17663</v>
      </c>
      <c r="E7236" t="s">
        <v>7278</v>
      </c>
      <c r="F7236">
        <v>8015</v>
      </c>
      <c r="G7236" t="s">
        <v>4350</v>
      </c>
      <c r="H7236">
        <v>1750313475</v>
      </c>
      <c r="I7236" t="s">
        <v>4129</v>
      </c>
      <c r="J7236" t="s">
        <v>397</v>
      </c>
      <c r="K7236" t="s">
        <v>3961</v>
      </c>
      <c r="L7236" t="s">
        <v>7277</v>
      </c>
      <c r="M7236" t="s">
        <v>7279</v>
      </c>
      <c r="P7236" s="31" t="str">
        <f t="shared" si="342"/>
        <v>Bismillah H.H (Mofijul Islam)</v>
      </c>
    </row>
    <row r="7237" spans="1:16" hidden="1">
      <c r="A7237" t="str">
        <f t="shared" si="340"/>
        <v>18-589</v>
      </c>
      <c r="B7237">
        <f t="shared" si="341"/>
        <v>18</v>
      </c>
      <c r="C7237">
        <v>589</v>
      </c>
      <c r="D7237" t="s">
        <v>17663</v>
      </c>
      <c r="E7237" t="s">
        <v>7315</v>
      </c>
      <c r="F7237">
        <v>8036</v>
      </c>
      <c r="G7237" t="s">
        <v>4350</v>
      </c>
      <c r="H7237" t="s">
        <v>7316</v>
      </c>
      <c r="I7237">
        <v>0</v>
      </c>
      <c r="J7237" t="s">
        <v>230</v>
      </c>
      <c r="K7237" t="s">
        <v>152</v>
      </c>
      <c r="L7237" t="s">
        <v>7305</v>
      </c>
      <c r="M7237" t="s">
        <v>7317</v>
      </c>
      <c r="P7237" s="31" t="str">
        <f t="shared" si="342"/>
        <v>Bismillah H.H (Jahingir Alom)</v>
      </c>
    </row>
    <row r="7238" spans="1:16" hidden="1">
      <c r="A7238" t="str">
        <f t="shared" si="340"/>
        <v>19-589</v>
      </c>
      <c r="B7238">
        <f t="shared" si="341"/>
        <v>19</v>
      </c>
      <c r="C7238">
        <v>589</v>
      </c>
      <c r="D7238" t="s">
        <v>17663</v>
      </c>
      <c r="E7238" t="s">
        <v>16498</v>
      </c>
      <c r="F7238">
        <v>13454</v>
      </c>
      <c r="G7238" t="s">
        <v>16499</v>
      </c>
      <c r="H7238">
        <v>1918205276</v>
      </c>
      <c r="J7238" t="s">
        <v>230</v>
      </c>
      <c r="K7238" t="s">
        <v>133</v>
      </c>
      <c r="L7238" t="s">
        <v>7267</v>
      </c>
      <c r="M7238" t="s">
        <v>16500</v>
      </c>
      <c r="P7238" s="31" t="str">
        <f t="shared" si="342"/>
        <v>Chitagong Homoeo Hall (Dr Momotaj Uddin)</v>
      </c>
    </row>
    <row r="7239" spans="1:16" hidden="1">
      <c r="A7239" t="str">
        <f t="shared" si="340"/>
        <v>20-589</v>
      </c>
      <c r="B7239">
        <f t="shared" si="341"/>
        <v>20</v>
      </c>
      <c r="C7239">
        <v>589</v>
      </c>
      <c r="D7239" t="s">
        <v>17663</v>
      </c>
      <c r="E7239" t="s">
        <v>7369</v>
      </c>
      <c r="F7239">
        <v>8067</v>
      </c>
      <c r="G7239" t="s">
        <v>7370</v>
      </c>
      <c r="H7239">
        <v>1740293779</v>
      </c>
      <c r="I7239" t="s">
        <v>4376</v>
      </c>
      <c r="J7239" t="s">
        <v>306</v>
      </c>
      <c r="K7239" t="s">
        <v>4195</v>
      </c>
      <c r="L7239" t="s">
        <v>7267</v>
      </c>
      <c r="M7239" t="s">
        <v>7267</v>
      </c>
      <c r="P7239" s="31" t="str">
        <f t="shared" si="342"/>
        <v>Garman H.H (Foridul Islam)</v>
      </c>
    </row>
    <row r="7240" spans="1:16" hidden="1">
      <c r="A7240" t="str">
        <f t="shared" si="340"/>
        <v>21-589</v>
      </c>
      <c r="B7240">
        <f t="shared" si="341"/>
        <v>21</v>
      </c>
      <c r="C7240">
        <v>589</v>
      </c>
      <c r="D7240" t="s">
        <v>17663</v>
      </c>
      <c r="E7240" t="s">
        <v>7256</v>
      </c>
      <c r="F7240">
        <v>8004</v>
      </c>
      <c r="G7240" t="s">
        <v>7257</v>
      </c>
      <c r="H7240">
        <v>1750983331</v>
      </c>
      <c r="I7240">
        <v>0</v>
      </c>
      <c r="J7240" t="s">
        <v>132</v>
      </c>
      <c r="K7240" t="s">
        <v>133</v>
      </c>
      <c r="L7240" t="s">
        <v>7250</v>
      </c>
      <c r="M7240" t="s">
        <v>4137</v>
      </c>
      <c r="P7240" s="31" t="str">
        <f t="shared" si="342"/>
        <v>Gonga H.H (Sudon Bormon)</v>
      </c>
    </row>
    <row r="7241" spans="1:16" hidden="1">
      <c r="A7241" t="str">
        <f t="shared" si="340"/>
        <v>22-589</v>
      </c>
      <c r="B7241">
        <f t="shared" si="341"/>
        <v>22</v>
      </c>
      <c r="C7241">
        <v>589</v>
      </c>
      <c r="D7241" t="s">
        <v>17663</v>
      </c>
      <c r="E7241" t="s">
        <v>7318</v>
      </c>
      <c r="F7241">
        <v>8039</v>
      </c>
      <c r="G7241" t="s">
        <v>7319</v>
      </c>
      <c r="H7241">
        <v>1785223196</v>
      </c>
      <c r="I7241" t="s">
        <v>3963</v>
      </c>
      <c r="J7241" t="s">
        <v>230</v>
      </c>
      <c r="K7241" t="s">
        <v>3961</v>
      </c>
      <c r="L7241" t="s">
        <v>7305</v>
      </c>
      <c r="M7241" t="s">
        <v>7311</v>
      </c>
      <c r="P7241" s="31" t="str">
        <f t="shared" si="342"/>
        <v>Habib H.H (Habibur Rahman)</v>
      </c>
    </row>
    <row r="7242" spans="1:16" hidden="1">
      <c r="A7242" t="str">
        <f t="shared" si="340"/>
        <v>23-589</v>
      </c>
      <c r="B7242">
        <f t="shared" si="341"/>
        <v>23</v>
      </c>
      <c r="C7242">
        <v>589</v>
      </c>
      <c r="D7242" t="s">
        <v>17663</v>
      </c>
      <c r="E7242" t="s">
        <v>7383</v>
      </c>
      <c r="F7242">
        <v>8075</v>
      </c>
      <c r="G7242" t="s">
        <v>7384</v>
      </c>
      <c r="H7242">
        <v>1783245017</v>
      </c>
      <c r="I7242">
        <v>0</v>
      </c>
      <c r="J7242" t="s">
        <v>306</v>
      </c>
      <c r="K7242" t="s">
        <v>4195</v>
      </c>
      <c r="L7242" t="s">
        <v>7267</v>
      </c>
      <c r="M7242" t="s">
        <v>7374</v>
      </c>
      <c r="P7242" s="31" t="str">
        <f t="shared" si="342"/>
        <v>Hanif H.H (Abu Hanif)</v>
      </c>
    </row>
    <row r="7243" spans="1:16" hidden="1">
      <c r="A7243" t="str">
        <f t="shared" si="340"/>
        <v>24-589</v>
      </c>
      <c r="B7243">
        <f t="shared" si="341"/>
        <v>24</v>
      </c>
      <c r="C7243">
        <v>589</v>
      </c>
      <c r="D7243" t="s">
        <v>17663</v>
      </c>
      <c r="E7243" t="s">
        <v>14933</v>
      </c>
      <c r="F7243">
        <v>12711</v>
      </c>
      <c r="G7243" t="s">
        <v>2050</v>
      </c>
      <c r="H7243">
        <v>1729613330</v>
      </c>
      <c r="I7243" t="s">
        <v>131</v>
      </c>
      <c r="J7243" t="s">
        <v>132</v>
      </c>
      <c r="K7243" t="s">
        <v>133</v>
      </c>
      <c r="L7243" t="s">
        <v>14350</v>
      </c>
      <c r="M7243" t="s">
        <v>7253</v>
      </c>
      <c r="P7243" s="31" t="str">
        <f t="shared" si="342"/>
        <v>Haque Homoeo Hall (Dr Ekramul Haque)</v>
      </c>
    </row>
    <row r="7244" spans="1:16" hidden="1">
      <c r="A7244" t="str">
        <f t="shared" si="340"/>
        <v>25-589</v>
      </c>
      <c r="B7244">
        <f t="shared" si="341"/>
        <v>25</v>
      </c>
      <c r="C7244">
        <v>589</v>
      </c>
      <c r="D7244" t="s">
        <v>17663</v>
      </c>
      <c r="E7244" t="s">
        <v>7270</v>
      </c>
      <c r="F7244">
        <v>8010</v>
      </c>
      <c r="G7244" t="s">
        <v>7271</v>
      </c>
      <c r="H7244">
        <v>0</v>
      </c>
      <c r="I7244" t="s">
        <v>3998</v>
      </c>
      <c r="J7244" t="s">
        <v>132</v>
      </c>
      <c r="K7244" t="s">
        <v>4195</v>
      </c>
      <c r="L7244" t="s">
        <v>7267</v>
      </c>
      <c r="M7244" t="s">
        <v>7267</v>
      </c>
      <c r="P7244" s="31" t="str">
        <f t="shared" si="342"/>
        <v>Homoeo Chamber (Mostofa Hossain)</v>
      </c>
    </row>
    <row r="7245" spans="1:16" hidden="1">
      <c r="A7245" t="str">
        <f t="shared" si="340"/>
        <v>26-589</v>
      </c>
      <c r="B7245">
        <f t="shared" si="341"/>
        <v>26</v>
      </c>
      <c r="C7245">
        <v>589</v>
      </c>
      <c r="D7245" t="s">
        <v>17663</v>
      </c>
      <c r="E7245" t="s">
        <v>7366</v>
      </c>
      <c r="F7245">
        <v>8065</v>
      </c>
      <c r="G7245" t="s">
        <v>7367</v>
      </c>
      <c r="H7245">
        <v>1714859684</v>
      </c>
      <c r="I7245" t="s">
        <v>131</v>
      </c>
      <c r="J7245" t="s">
        <v>306</v>
      </c>
      <c r="K7245" t="s">
        <v>133</v>
      </c>
      <c r="L7245" t="s">
        <v>7267</v>
      </c>
      <c r="M7245" t="s">
        <v>7267</v>
      </c>
      <c r="P7245" s="31" t="str">
        <f t="shared" si="342"/>
        <v>Ibna Sina H.H (Selim Manna)</v>
      </c>
    </row>
    <row r="7246" spans="1:16" hidden="1">
      <c r="A7246" t="str">
        <f t="shared" si="340"/>
        <v>27-589</v>
      </c>
      <c r="B7246">
        <f t="shared" si="341"/>
        <v>27</v>
      </c>
      <c r="C7246">
        <v>589</v>
      </c>
      <c r="D7246" t="s">
        <v>17663</v>
      </c>
      <c r="E7246" t="s">
        <v>7376</v>
      </c>
      <c r="F7246">
        <v>8071</v>
      </c>
      <c r="G7246" t="s">
        <v>7377</v>
      </c>
      <c r="H7246">
        <v>1740400924</v>
      </c>
      <c r="I7246">
        <v>0</v>
      </c>
      <c r="J7246" t="s">
        <v>306</v>
      </c>
      <c r="K7246" t="s">
        <v>3961</v>
      </c>
      <c r="L7246" t="s">
        <v>7267</v>
      </c>
      <c r="M7246" t="s">
        <v>7374</v>
      </c>
      <c r="P7246" s="31" t="str">
        <f t="shared" si="342"/>
        <v>Ibrahim Homoeo Hall (Motiar Rahman)</v>
      </c>
    </row>
    <row r="7247" spans="1:16" hidden="1">
      <c r="A7247" t="str">
        <f t="shared" si="340"/>
        <v>28-589</v>
      </c>
      <c r="B7247">
        <f t="shared" si="341"/>
        <v>28</v>
      </c>
      <c r="C7247">
        <v>589</v>
      </c>
      <c r="D7247" t="s">
        <v>17663</v>
      </c>
      <c r="E7247" t="s">
        <v>12819</v>
      </c>
      <c r="F7247">
        <v>11705</v>
      </c>
      <c r="G7247" t="s">
        <v>12820</v>
      </c>
      <c r="H7247">
        <v>1723066266</v>
      </c>
      <c r="I7247" t="s">
        <v>1077</v>
      </c>
      <c r="J7247" t="s">
        <v>397</v>
      </c>
      <c r="K7247" t="s">
        <v>133</v>
      </c>
      <c r="L7247" t="s">
        <v>7298</v>
      </c>
      <c r="M7247" t="s">
        <v>7279</v>
      </c>
      <c r="P7247" s="31" t="str">
        <f t="shared" si="342"/>
        <v>J M Homoe Hall (Dr Jahangir Alam)</v>
      </c>
    </row>
    <row r="7248" spans="1:16" hidden="1">
      <c r="A7248" t="str">
        <f t="shared" si="340"/>
        <v>29-589</v>
      </c>
      <c r="B7248">
        <f t="shared" si="341"/>
        <v>29</v>
      </c>
      <c r="C7248">
        <v>589</v>
      </c>
      <c r="D7248" t="s">
        <v>17663</v>
      </c>
      <c r="E7248" t="s">
        <v>12788</v>
      </c>
      <c r="F7248">
        <v>11695</v>
      </c>
      <c r="G7248" t="s">
        <v>12789</v>
      </c>
      <c r="H7248">
        <v>1913161942</v>
      </c>
      <c r="I7248" t="s">
        <v>131</v>
      </c>
      <c r="J7248" t="s">
        <v>274</v>
      </c>
      <c r="K7248" t="s">
        <v>133</v>
      </c>
      <c r="L7248" t="s">
        <v>7267</v>
      </c>
      <c r="M7248" t="s">
        <v>12790</v>
      </c>
      <c r="P7248" s="31" t="str">
        <f t="shared" si="342"/>
        <v>Jannatun Homoeo Hall (Dr Abul Kasam)</v>
      </c>
    </row>
    <row r="7249" spans="1:16" hidden="1">
      <c r="A7249" t="str">
        <f t="shared" si="340"/>
        <v>30-589</v>
      </c>
      <c r="B7249">
        <f t="shared" si="341"/>
        <v>30</v>
      </c>
      <c r="C7249">
        <v>589</v>
      </c>
      <c r="D7249" t="s">
        <v>17663</v>
      </c>
      <c r="E7249" t="s">
        <v>12826</v>
      </c>
      <c r="F7249">
        <v>11708</v>
      </c>
      <c r="G7249" t="s">
        <v>12827</v>
      </c>
      <c r="H7249">
        <v>1761268962</v>
      </c>
      <c r="I7249" t="s">
        <v>131</v>
      </c>
      <c r="J7249" t="s">
        <v>397</v>
      </c>
      <c r="K7249" t="s">
        <v>133</v>
      </c>
      <c r="L7249" t="s">
        <v>7298</v>
      </c>
      <c r="M7249" t="s">
        <v>7298</v>
      </c>
      <c r="P7249" s="31" t="str">
        <f t="shared" si="342"/>
        <v>Jhuma Homeo Hall (Dr Md Hasmot Ali)</v>
      </c>
    </row>
    <row r="7250" spans="1:16" hidden="1">
      <c r="A7250" t="str">
        <f t="shared" si="340"/>
        <v>31-589</v>
      </c>
      <c r="B7250">
        <f t="shared" si="341"/>
        <v>31</v>
      </c>
      <c r="C7250">
        <v>589</v>
      </c>
      <c r="D7250" t="s">
        <v>17663</v>
      </c>
      <c r="E7250" t="s">
        <v>4024</v>
      </c>
      <c r="F7250">
        <v>8076</v>
      </c>
      <c r="G7250" t="s">
        <v>7385</v>
      </c>
      <c r="H7250">
        <v>1774462504</v>
      </c>
      <c r="I7250">
        <v>0</v>
      </c>
      <c r="J7250" t="s">
        <v>306</v>
      </c>
      <c r="K7250" t="s">
        <v>133</v>
      </c>
      <c r="L7250" t="s">
        <v>7267</v>
      </c>
      <c r="M7250" t="s">
        <v>7374</v>
      </c>
      <c r="P7250" s="31" t="str">
        <f t="shared" si="342"/>
        <v>Jobaida H.H (Zahidul Islam)</v>
      </c>
    </row>
    <row r="7251" spans="1:16" hidden="1">
      <c r="A7251" t="str">
        <f t="shared" si="340"/>
        <v>32-589</v>
      </c>
      <c r="B7251">
        <f t="shared" si="341"/>
        <v>32</v>
      </c>
      <c r="C7251">
        <v>589</v>
      </c>
      <c r="D7251" t="s">
        <v>17663</v>
      </c>
      <c r="E7251" t="s">
        <v>14934</v>
      </c>
      <c r="F7251">
        <v>12712</v>
      </c>
      <c r="G7251" t="s">
        <v>14935</v>
      </c>
      <c r="H7251">
        <v>1720437710</v>
      </c>
      <c r="I7251" t="s">
        <v>131</v>
      </c>
      <c r="J7251" t="s">
        <v>172</v>
      </c>
      <c r="K7251" t="s">
        <v>133</v>
      </c>
      <c r="L7251" t="s">
        <v>7341</v>
      </c>
      <c r="M7251" t="s">
        <v>14936</v>
      </c>
      <c r="P7251" s="31" t="str">
        <f t="shared" si="342"/>
        <v>Jotirmoy Homoeo Hall (Dr Samol Chondro Ray)</v>
      </c>
    </row>
    <row r="7252" spans="1:16" hidden="1">
      <c r="A7252" t="str">
        <f t="shared" si="340"/>
        <v>33-589</v>
      </c>
      <c r="B7252">
        <f t="shared" si="341"/>
        <v>33</v>
      </c>
      <c r="C7252">
        <v>589</v>
      </c>
      <c r="D7252" t="s">
        <v>17663</v>
      </c>
      <c r="E7252" t="s">
        <v>7246</v>
      </c>
      <c r="F7252">
        <v>7998</v>
      </c>
      <c r="G7252" t="s">
        <v>7247</v>
      </c>
      <c r="H7252">
        <v>1741159765</v>
      </c>
      <c r="I7252" t="s">
        <v>3963</v>
      </c>
      <c r="J7252" t="s">
        <v>132</v>
      </c>
      <c r="K7252" t="s">
        <v>4185</v>
      </c>
      <c r="L7252" t="s">
        <v>7248</v>
      </c>
      <c r="M7252" t="s">
        <v>4137</v>
      </c>
      <c r="P7252" s="31" t="str">
        <f t="shared" si="342"/>
        <v>Kamola H.H (Sreemoti Joyossre Pal)</v>
      </c>
    </row>
    <row r="7253" spans="1:16" hidden="1">
      <c r="A7253" t="str">
        <f t="shared" si="340"/>
        <v>34-589</v>
      </c>
      <c r="B7253">
        <f t="shared" si="341"/>
        <v>34</v>
      </c>
      <c r="C7253">
        <v>589</v>
      </c>
      <c r="D7253" t="s">
        <v>17663</v>
      </c>
      <c r="E7253" t="s">
        <v>4287</v>
      </c>
      <c r="F7253">
        <v>8009</v>
      </c>
      <c r="G7253" t="s">
        <v>7268</v>
      </c>
      <c r="H7253">
        <v>1710050174</v>
      </c>
      <c r="I7253" t="s">
        <v>4027</v>
      </c>
      <c r="J7253" t="s">
        <v>132</v>
      </c>
      <c r="K7253" t="s">
        <v>3977</v>
      </c>
      <c r="L7253" t="s">
        <v>7267</v>
      </c>
      <c r="M7253" t="s">
        <v>7269</v>
      </c>
      <c r="P7253" s="31" t="str">
        <f t="shared" si="342"/>
        <v>Kisor Homoeo Hall (Ab. Latif)</v>
      </c>
    </row>
    <row r="7254" spans="1:16" hidden="1">
      <c r="A7254" t="str">
        <f t="shared" si="340"/>
        <v>35-589</v>
      </c>
      <c r="B7254">
        <f t="shared" si="341"/>
        <v>35</v>
      </c>
      <c r="C7254">
        <v>589</v>
      </c>
      <c r="D7254" t="s">
        <v>17663</v>
      </c>
      <c r="E7254" t="s">
        <v>7334</v>
      </c>
      <c r="F7254">
        <v>8050</v>
      </c>
      <c r="G7254" t="s">
        <v>7335</v>
      </c>
      <c r="H7254" t="s">
        <v>7336</v>
      </c>
      <c r="I7254">
        <v>0</v>
      </c>
      <c r="J7254" t="s">
        <v>274</v>
      </c>
      <c r="K7254" t="s">
        <v>3977</v>
      </c>
      <c r="L7254" t="s">
        <v>7337</v>
      </c>
      <c r="M7254" t="s">
        <v>7338</v>
      </c>
      <c r="P7254" s="31" t="str">
        <f t="shared" si="342"/>
        <v>Kobiraj Ghor (Ab. Mannan)</v>
      </c>
    </row>
    <row r="7255" spans="1:16" hidden="1">
      <c r="A7255" t="str">
        <f t="shared" si="340"/>
        <v>36-589</v>
      </c>
      <c r="B7255">
        <f t="shared" si="341"/>
        <v>36</v>
      </c>
      <c r="C7255">
        <v>589</v>
      </c>
      <c r="D7255" t="s">
        <v>17663</v>
      </c>
      <c r="E7255" t="s">
        <v>7251</v>
      </c>
      <c r="F7255">
        <v>8001</v>
      </c>
      <c r="G7255" t="s">
        <v>7252</v>
      </c>
      <c r="H7255">
        <v>1718345731</v>
      </c>
      <c r="I7255">
        <v>0</v>
      </c>
      <c r="J7255" t="s">
        <v>132</v>
      </c>
      <c r="K7255" t="s">
        <v>133</v>
      </c>
      <c r="L7255" t="s">
        <v>7248</v>
      </c>
      <c r="M7255" t="s">
        <v>7253</v>
      </c>
      <c r="P7255" s="31" t="str">
        <f t="shared" si="342"/>
        <v>Kobirj H.H (Sree Sudon Kumar)</v>
      </c>
    </row>
    <row r="7256" spans="1:16" hidden="1">
      <c r="A7256" t="str">
        <f t="shared" si="340"/>
        <v>37-589</v>
      </c>
      <c r="B7256">
        <f t="shared" si="341"/>
        <v>37</v>
      </c>
      <c r="C7256">
        <v>589</v>
      </c>
      <c r="D7256" t="s">
        <v>17663</v>
      </c>
      <c r="E7256" t="s">
        <v>4423</v>
      </c>
      <c r="F7256">
        <v>8077</v>
      </c>
      <c r="G7256" t="s">
        <v>7386</v>
      </c>
      <c r="H7256">
        <v>1783244654</v>
      </c>
      <c r="I7256" t="s">
        <v>4129</v>
      </c>
      <c r="J7256" t="s">
        <v>306</v>
      </c>
      <c r="K7256" t="s">
        <v>4195</v>
      </c>
      <c r="L7256" t="s">
        <v>7267</v>
      </c>
      <c r="M7256" t="s">
        <v>7374</v>
      </c>
      <c r="P7256" s="31" t="str">
        <f t="shared" si="342"/>
        <v>Kuddus Homoeo Hall (Ab. Kuddus)</v>
      </c>
    </row>
    <row r="7257" spans="1:16" hidden="1">
      <c r="A7257" t="str">
        <f t="shared" si="340"/>
        <v>38-589</v>
      </c>
      <c r="B7257">
        <f t="shared" si="341"/>
        <v>38</v>
      </c>
      <c r="C7257">
        <v>589</v>
      </c>
      <c r="D7257" t="s">
        <v>17663</v>
      </c>
      <c r="E7257" t="s">
        <v>7274</v>
      </c>
      <c r="F7257">
        <v>8012</v>
      </c>
      <c r="G7257" t="s">
        <v>7275</v>
      </c>
      <c r="H7257">
        <v>1723889557</v>
      </c>
      <c r="I7257">
        <v>0</v>
      </c>
      <c r="J7257" t="s">
        <v>132</v>
      </c>
      <c r="K7257" t="s">
        <v>4195</v>
      </c>
      <c r="L7257" t="s">
        <v>7267</v>
      </c>
      <c r="M7257" t="s">
        <v>7269</v>
      </c>
      <c r="P7257" s="31" t="str">
        <f t="shared" si="342"/>
        <v>Kumkum H.H (Habiba Sultana)</v>
      </c>
    </row>
    <row r="7258" spans="1:16" hidden="1">
      <c r="A7258" t="str">
        <f t="shared" si="340"/>
        <v>39-589</v>
      </c>
      <c r="B7258">
        <f t="shared" si="341"/>
        <v>39</v>
      </c>
      <c r="C7258">
        <v>589</v>
      </c>
      <c r="D7258" t="s">
        <v>17663</v>
      </c>
      <c r="E7258" t="s">
        <v>4092</v>
      </c>
      <c r="F7258">
        <v>8027</v>
      </c>
      <c r="G7258" t="s">
        <v>7300</v>
      </c>
      <c r="H7258">
        <v>1716276241</v>
      </c>
      <c r="I7258">
        <v>0</v>
      </c>
      <c r="J7258" t="s">
        <v>397</v>
      </c>
      <c r="K7258" t="s">
        <v>3996</v>
      </c>
      <c r="L7258" t="s">
        <v>7267</v>
      </c>
      <c r="M7258" t="s">
        <v>7301</v>
      </c>
      <c r="P7258" s="31" t="str">
        <f t="shared" si="342"/>
        <v>Laki  H.H (Robiul Islam)</v>
      </c>
    </row>
    <row r="7259" spans="1:16" hidden="1">
      <c r="A7259" t="str">
        <f t="shared" si="340"/>
        <v>40-589</v>
      </c>
      <c r="B7259">
        <f t="shared" si="341"/>
        <v>40</v>
      </c>
      <c r="C7259">
        <v>589</v>
      </c>
      <c r="D7259" t="s">
        <v>17663</v>
      </c>
      <c r="E7259" t="s">
        <v>7263</v>
      </c>
      <c r="F7259">
        <v>8007</v>
      </c>
      <c r="G7259" t="s">
        <v>7264</v>
      </c>
      <c r="H7259">
        <v>1728052676</v>
      </c>
      <c r="I7259">
        <v>0</v>
      </c>
      <c r="J7259" t="s">
        <v>132</v>
      </c>
      <c r="K7259" t="s">
        <v>3961</v>
      </c>
      <c r="L7259" t="s">
        <v>7265</v>
      </c>
      <c r="M7259" t="s">
        <v>7261</v>
      </c>
      <c r="P7259" s="31" t="str">
        <f t="shared" si="342"/>
        <v>Laki H.H (Bipin Chondro)</v>
      </c>
    </row>
    <row r="7260" spans="1:16" hidden="1">
      <c r="A7260" t="str">
        <f t="shared" si="340"/>
        <v>41-589</v>
      </c>
      <c r="B7260">
        <f t="shared" si="341"/>
        <v>41</v>
      </c>
      <c r="C7260">
        <v>589</v>
      </c>
      <c r="D7260" t="s">
        <v>17663</v>
      </c>
      <c r="E7260" t="s">
        <v>7276</v>
      </c>
      <c r="F7260">
        <v>8014</v>
      </c>
      <c r="G7260" t="s">
        <v>1111</v>
      </c>
      <c r="H7260">
        <v>1737069588</v>
      </c>
      <c r="I7260" t="s">
        <v>3963</v>
      </c>
      <c r="J7260" t="s">
        <v>397</v>
      </c>
      <c r="K7260" t="s">
        <v>4185</v>
      </c>
      <c r="L7260" t="s">
        <v>7277</v>
      </c>
      <c r="M7260" t="s">
        <v>4137</v>
      </c>
      <c r="P7260" s="31" t="str">
        <f t="shared" si="342"/>
        <v>Maa Homoeo Hall (Rasidul Islam)</v>
      </c>
    </row>
    <row r="7261" spans="1:16" hidden="1">
      <c r="A7261" t="str">
        <f t="shared" si="340"/>
        <v>42-589</v>
      </c>
      <c r="B7261">
        <f t="shared" si="341"/>
        <v>42</v>
      </c>
      <c r="C7261">
        <v>589</v>
      </c>
      <c r="D7261" t="s">
        <v>17663</v>
      </c>
      <c r="E7261" t="s">
        <v>7249</v>
      </c>
      <c r="F7261">
        <v>8000</v>
      </c>
      <c r="G7261" t="s">
        <v>1111</v>
      </c>
      <c r="H7261">
        <v>1736809634</v>
      </c>
      <c r="I7261" t="s">
        <v>4218</v>
      </c>
      <c r="J7261" t="s">
        <v>132</v>
      </c>
      <c r="K7261" t="s">
        <v>3996</v>
      </c>
      <c r="L7261" t="s">
        <v>7250</v>
      </c>
      <c r="M7261" t="s">
        <v>4137</v>
      </c>
      <c r="P7261" s="31" t="str">
        <f t="shared" si="342"/>
        <v>Maa Homoeo Hall (Manik Mia)</v>
      </c>
    </row>
    <row r="7262" spans="1:16" hidden="1">
      <c r="A7262" t="str">
        <f t="shared" si="340"/>
        <v>43-589</v>
      </c>
      <c r="B7262">
        <f t="shared" si="341"/>
        <v>43</v>
      </c>
      <c r="C7262">
        <v>589</v>
      </c>
      <c r="D7262" t="s">
        <v>17663</v>
      </c>
      <c r="E7262" t="s">
        <v>7365</v>
      </c>
      <c r="F7262">
        <v>8064</v>
      </c>
      <c r="G7262" t="s">
        <v>1111</v>
      </c>
      <c r="H7262">
        <v>1774580751</v>
      </c>
      <c r="I7262" t="s">
        <v>4376</v>
      </c>
      <c r="J7262" t="s">
        <v>306</v>
      </c>
      <c r="K7262" t="s">
        <v>4185</v>
      </c>
      <c r="L7262" t="s">
        <v>7267</v>
      </c>
      <c r="M7262" t="s">
        <v>7267</v>
      </c>
      <c r="P7262" s="31" t="str">
        <f t="shared" si="342"/>
        <v>Maa Homoeo Hall (Jobaidul Islam)</v>
      </c>
    </row>
    <row r="7263" spans="1:16" hidden="1">
      <c r="A7263" t="str">
        <f t="shared" si="340"/>
        <v>44-589</v>
      </c>
      <c r="B7263">
        <f t="shared" si="341"/>
        <v>44</v>
      </c>
      <c r="C7263">
        <v>589</v>
      </c>
      <c r="D7263" t="s">
        <v>17663</v>
      </c>
      <c r="E7263" t="s">
        <v>7304</v>
      </c>
      <c r="F7263">
        <v>8030</v>
      </c>
      <c r="G7263" t="s">
        <v>1111</v>
      </c>
      <c r="H7263">
        <v>1718755527</v>
      </c>
      <c r="I7263">
        <v>0</v>
      </c>
      <c r="J7263" t="s">
        <v>230</v>
      </c>
      <c r="K7263" t="s">
        <v>3996</v>
      </c>
      <c r="L7263" t="s">
        <v>7305</v>
      </c>
      <c r="M7263" t="s">
        <v>7306</v>
      </c>
      <c r="P7263" s="31" t="str">
        <f t="shared" si="342"/>
        <v>Maa Homoeo Hall (Sree Anukul)</v>
      </c>
    </row>
    <row r="7264" spans="1:16" hidden="1">
      <c r="A7264" t="str">
        <f t="shared" si="340"/>
        <v>45-589</v>
      </c>
      <c r="B7264">
        <f t="shared" si="341"/>
        <v>45</v>
      </c>
      <c r="C7264">
        <v>589</v>
      </c>
      <c r="D7264" t="s">
        <v>17663</v>
      </c>
      <c r="E7264" t="s">
        <v>7310</v>
      </c>
      <c r="F7264">
        <v>8034</v>
      </c>
      <c r="G7264" t="s">
        <v>1111</v>
      </c>
      <c r="H7264">
        <v>1736510060</v>
      </c>
      <c r="I7264">
        <v>0</v>
      </c>
      <c r="J7264" t="s">
        <v>230</v>
      </c>
      <c r="K7264" t="s">
        <v>3996</v>
      </c>
      <c r="L7264" t="s">
        <v>7305</v>
      </c>
      <c r="M7264" t="s">
        <v>7311</v>
      </c>
      <c r="P7264" s="31" t="str">
        <f t="shared" si="342"/>
        <v>Maa Homoeo Hall (Belal Hossain)</v>
      </c>
    </row>
    <row r="7265" spans="1:16" hidden="1">
      <c r="A7265" t="str">
        <f t="shared" si="340"/>
        <v>46-589</v>
      </c>
      <c r="B7265">
        <f t="shared" si="341"/>
        <v>46</v>
      </c>
      <c r="C7265">
        <v>589</v>
      </c>
      <c r="D7265" t="s">
        <v>17663</v>
      </c>
      <c r="E7265" t="s">
        <v>16510</v>
      </c>
      <c r="F7265">
        <v>13459</v>
      </c>
      <c r="G7265" t="s">
        <v>16511</v>
      </c>
      <c r="H7265">
        <v>1595584249</v>
      </c>
      <c r="J7265" t="s">
        <v>274</v>
      </c>
      <c r="K7265" t="s">
        <v>133</v>
      </c>
      <c r="L7265" t="s">
        <v>7267</v>
      </c>
      <c r="M7265" t="s">
        <v>16512</v>
      </c>
      <c r="P7265" s="31" t="str">
        <f t="shared" si="342"/>
        <v>Maa Homoeo Hall (Dr Rubal Hossan)</v>
      </c>
    </row>
    <row r="7266" spans="1:16" hidden="1">
      <c r="A7266" t="str">
        <f t="shared" si="340"/>
        <v>47-589</v>
      </c>
      <c r="B7266">
        <f t="shared" si="341"/>
        <v>47</v>
      </c>
      <c r="C7266">
        <v>589</v>
      </c>
      <c r="D7266" t="s">
        <v>17663</v>
      </c>
      <c r="E7266" t="s">
        <v>16734</v>
      </c>
      <c r="F7266">
        <v>13545</v>
      </c>
      <c r="G7266" t="s">
        <v>16735</v>
      </c>
      <c r="H7266">
        <v>1948725397</v>
      </c>
      <c r="J7266" t="s">
        <v>230</v>
      </c>
      <c r="K7266" t="s">
        <v>133</v>
      </c>
      <c r="L7266" t="s">
        <v>7267</v>
      </c>
      <c r="M7266" t="s">
        <v>16500</v>
      </c>
      <c r="P7266" s="31" t="str">
        <f t="shared" si="342"/>
        <v>Mahafuz Homoeo Hall (Dr Sofiar Rahman)</v>
      </c>
    </row>
    <row r="7267" spans="1:16" hidden="1">
      <c r="A7267" t="str">
        <f t="shared" si="340"/>
        <v>48-589</v>
      </c>
      <c r="B7267">
        <f t="shared" si="341"/>
        <v>48</v>
      </c>
      <c r="C7267">
        <v>589</v>
      </c>
      <c r="D7267" t="s">
        <v>17663</v>
      </c>
      <c r="E7267" t="s">
        <v>14940</v>
      </c>
      <c r="F7267">
        <v>12714</v>
      </c>
      <c r="G7267" t="s">
        <v>10203</v>
      </c>
      <c r="H7267">
        <v>1710603747</v>
      </c>
      <c r="I7267" t="s">
        <v>131</v>
      </c>
      <c r="J7267" t="s">
        <v>230</v>
      </c>
      <c r="K7267" t="s">
        <v>133</v>
      </c>
      <c r="L7267" t="s">
        <v>14941</v>
      </c>
      <c r="M7267" t="s">
        <v>14354</v>
      </c>
      <c r="P7267" s="31" t="str">
        <f t="shared" si="342"/>
        <v>Maloti Homoeo Hall (Dr Sree Shemul Chondro Sen)</v>
      </c>
    </row>
    <row r="7268" spans="1:16" hidden="1">
      <c r="A7268" t="str">
        <f t="shared" si="340"/>
        <v>49-589</v>
      </c>
      <c r="B7268">
        <f t="shared" si="341"/>
        <v>49</v>
      </c>
      <c r="C7268">
        <v>589</v>
      </c>
      <c r="D7268" t="s">
        <v>17663</v>
      </c>
      <c r="E7268" t="s">
        <v>14930</v>
      </c>
      <c r="F7268">
        <v>12710</v>
      </c>
      <c r="G7268" t="s">
        <v>14931</v>
      </c>
      <c r="H7268">
        <v>1742196927</v>
      </c>
      <c r="I7268" t="s">
        <v>131</v>
      </c>
      <c r="J7268" t="s">
        <v>397</v>
      </c>
      <c r="K7268" t="s">
        <v>133</v>
      </c>
      <c r="L7268" t="s">
        <v>14932</v>
      </c>
      <c r="M7268" t="s">
        <v>7298</v>
      </c>
      <c r="P7268" s="31" t="str">
        <f t="shared" si="342"/>
        <v>Mayar Dowya Homoeo Hall (Dr Rofiqul Islam)</v>
      </c>
    </row>
    <row r="7269" spans="1:16" hidden="1">
      <c r="A7269" t="str">
        <f t="shared" si="340"/>
        <v>50-589</v>
      </c>
      <c r="B7269">
        <f t="shared" si="341"/>
        <v>50</v>
      </c>
      <c r="C7269">
        <v>589</v>
      </c>
      <c r="D7269" t="s">
        <v>17663</v>
      </c>
      <c r="E7269" t="s">
        <v>16745</v>
      </c>
      <c r="F7269">
        <v>13550</v>
      </c>
      <c r="G7269" t="s">
        <v>16746</v>
      </c>
      <c r="H7269">
        <v>1751148234</v>
      </c>
      <c r="J7269" t="s">
        <v>274</v>
      </c>
      <c r="K7269" t="s">
        <v>133</v>
      </c>
      <c r="L7269" t="s">
        <v>7267</v>
      </c>
      <c r="M7269" t="s">
        <v>16747</v>
      </c>
      <c r="P7269" s="31" t="str">
        <f t="shared" si="342"/>
        <v>Mayar Doya Ousadhaloy (Dr Md Sagor Ali)</v>
      </c>
    </row>
    <row r="7270" spans="1:16" hidden="1">
      <c r="A7270" t="str">
        <f t="shared" si="340"/>
        <v>51-589</v>
      </c>
      <c r="B7270">
        <f t="shared" si="341"/>
        <v>51</v>
      </c>
      <c r="C7270">
        <v>589</v>
      </c>
      <c r="D7270" t="s">
        <v>17663</v>
      </c>
      <c r="E7270" t="s">
        <v>7331</v>
      </c>
      <c r="F7270">
        <v>8045</v>
      </c>
      <c r="G7270" t="s">
        <v>6906</v>
      </c>
      <c r="H7270">
        <v>1787986378</v>
      </c>
      <c r="I7270" t="s">
        <v>4015</v>
      </c>
      <c r="J7270" t="s">
        <v>230</v>
      </c>
      <c r="K7270" t="s">
        <v>4185</v>
      </c>
      <c r="L7270" t="s">
        <v>7305</v>
      </c>
      <c r="M7270" t="s">
        <v>7328</v>
      </c>
      <c r="P7270" s="31" t="str">
        <f t="shared" si="342"/>
        <v>Mithila Homoeo Hall (Sekender Ali)</v>
      </c>
    </row>
    <row r="7271" spans="1:16" hidden="1">
      <c r="A7271" t="str">
        <f t="shared" si="340"/>
        <v>52-589</v>
      </c>
      <c r="B7271">
        <f t="shared" si="341"/>
        <v>52</v>
      </c>
      <c r="C7271">
        <v>589</v>
      </c>
      <c r="D7271" t="s">
        <v>17663</v>
      </c>
      <c r="E7271" t="s">
        <v>7371</v>
      </c>
      <c r="F7271">
        <v>8068</v>
      </c>
      <c r="G7271" t="s">
        <v>259</v>
      </c>
      <c r="H7271">
        <v>1786969043</v>
      </c>
      <c r="I7271">
        <v>0</v>
      </c>
      <c r="J7271" t="s">
        <v>306</v>
      </c>
      <c r="K7271" t="s">
        <v>133</v>
      </c>
      <c r="L7271" t="s">
        <v>7267</v>
      </c>
      <c r="M7271" t="s">
        <v>7267</v>
      </c>
      <c r="P7271" s="31" t="str">
        <f t="shared" si="342"/>
        <v>Modina Homoeo Hall (Asaduzzaman)</v>
      </c>
    </row>
    <row r="7272" spans="1:16" hidden="1">
      <c r="A7272" t="str">
        <f t="shared" si="340"/>
        <v>53-589</v>
      </c>
      <c r="B7272">
        <f t="shared" si="341"/>
        <v>53</v>
      </c>
      <c r="C7272">
        <v>589</v>
      </c>
      <c r="D7272" t="s">
        <v>17663</v>
      </c>
      <c r="E7272" t="s">
        <v>4199</v>
      </c>
      <c r="F7272">
        <v>8017</v>
      </c>
      <c r="G7272" t="s">
        <v>7282</v>
      </c>
      <c r="H7272">
        <v>1717879400</v>
      </c>
      <c r="I7272" t="s">
        <v>131</v>
      </c>
      <c r="J7272" t="s">
        <v>397</v>
      </c>
      <c r="K7272" t="s">
        <v>3996</v>
      </c>
      <c r="L7272" t="s">
        <v>7277</v>
      </c>
      <c r="M7272" t="s">
        <v>7279</v>
      </c>
      <c r="P7272" s="31" t="str">
        <f t="shared" si="342"/>
        <v>Mokbul Homoeo Hall (Sadikul Islam)</v>
      </c>
    </row>
    <row r="7273" spans="1:16" hidden="1">
      <c r="A7273" t="str">
        <f t="shared" si="340"/>
        <v>54-589</v>
      </c>
      <c r="B7273">
        <f t="shared" si="341"/>
        <v>54</v>
      </c>
      <c r="C7273">
        <v>589</v>
      </c>
      <c r="D7273" t="s">
        <v>17663</v>
      </c>
      <c r="E7273" t="s">
        <v>11284</v>
      </c>
      <c r="F7273">
        <v>11021</v>
      </c>
      <c r="G7273" t="s">
        <v>11379</v>
      </c>
      <c r="H7273">
        <v>1934448018</v>
      </c>
      <c r="I7273">
        <v>0</v>
      </c>
      <c r="J7273">
        <v>0</v>
      </c>
      <c r="K7273" t="s">
        <v>138</v>
      </c>
      <c r="L7273" t="s">
        <v>11380</v>
      </c>
      <c r="M7273" t="s">
        <v>11380</v>
      </c>
      <c r="P7273" s="31" t="str">
        <f t="shared" si="342"/>
        <v>Mpo-Prodip Kumar Ray-Patgram (Self Stock)</v>
      </c>
    </row>
    <row r="7274" spans="1:16" hidden="1">
      <c r="A7274" t="str">
        <f t="shared" si="340"/>
        <v>55-589</v>
      </c>
      <c r="B7274">
        <f t="shared" si="341"/>
        <v>55</v>
      </c>
      <c r="C7274">
        <v>589</v>
      </c>
      <c r="D7274" t="s">
        <v>17663</v>
      </c>
      <c r="E7274" t="s">
        <v>12821</v>
      </c>
      <c r="F7274">
        <v>11706</v>
      </c>
      <c r="G7274" t="s">
        <v>4359</v>
      </c>
      <c r="H7274">
        <v>1773781887</v>
      </c>
      <c r="I7274" t="s">
        <v>131</v>
      </c>
      <c r="J7274" t="s">
        <v>274</v>
      </c>
      <c r="K7274" t="s">
        <v>133</v>
      </c>
      <c r="L7274" t="s">
        <v>7267</v>
      </c>
      <c r="M7274" t="s">
        <v>12822</v>
      </c>
      <c r="P7274" s="31" t="str">
        <f t="shared" si="342"/>
        <v>Mukul Homoeo Hall (Dr Monsur Hossain)</v>
      </c>
    </row>
    <row r="7275" spans="1:16" hidden="1">
      <c r="A7275" t="str">
        <f t="shared" si="340"/>
        <v>56-589</v>
      </c>
      <c r="B7275">
        <f t="shared" si="341"/>
        <v>56</v>
      </c>
      <c r="C7275">
        <v>589</v>
      </c>
      <c r="D7275" t="s">
        <v>17663</v>
      </c>
      <c r="E7275" t="s">
        <v>16736</v>
      </c>
      <c r="F7275">
        <v>13546</v>
      </c>
      <c r="G7275" t="s">
        <v>16737</v>
      </c>
      <c r="H7275">
        <v>1797649298</v>
      </c>
      <c r="J7275" t="s">
        <v>230</v>
      </c>
      <c r="K7275" t="s">
        <v>133</v>
      </c>
      <c r="L7275" t="s">
        <v>7267</v>
      </c>
      <c r="M7275" t="s">
        <v>16738</v>
      </c>
      <c r="P7275" s="31" t="str">
        <f t="shared" si="342"/>
        <v>Narayon Ousadhaloy (Dr Sree Pobittro Odhikari)</v>
      </c>
    </row>
    <row r="7276" spans="1:16" hidden="1">
      <c r="A7276" t="str">
        <f t="shared" si="340"/>
        <v>57-589</v>
      </c>
      <c r="B7276">
        <f t="shared" si="341"/>
        <v>57</v>
      </c>
      <c r="C7276">
        <v>589</v>
      </c>
      <c r="D7276" t="s">
        <v>17663</v>
      </c>
      <c r="E7276" t="s">
        <v>7290</v>
      </c>
      <c r="F7276">
        <v>8021</v>
      </c>
      <c r="G7276" t="s">
        <v>5958</v>
      </c>
      <c r="H7276" t="s">
        <v>7291</v>
      </c>
      <c r="I7276">
        <v>0</v>
      </c>
      <c r="J7276" t="s">
        <v>397</v>
      </c>
      <c r="K7276" t="s">
        <v>4002</v>
      </c>
      <c r="L7276" t="s">
        <v>7277</v>
      </c>
      <c r="M7276" t="s">
        <v>7292</v>
      </c>
      <c r="P7276" s="31" t="str">
        <f t="shared" si="342"/>
        <v>Nasima Homoeo Hall (Maruf Hossain)</v>
      </c>
    </row>
    <row r="7277" spans="1:16" hidden="1">
      <c r="A7277" t="str">
        <f t="shared" si="340"/>
        <v>58-589</v>
      </c>
      <c r="B7277">
        <f t="shared" si="341"/>
        <v>58</v>
      </c>
      <c r="C7277">
        <v>589</v>
      </c>
      <c r="D7277" t="s">
        <v>17663</v>
      </c>
      <c r="E7277" t="s">
        <v>16504</v>
      </c>
      <c r="F7277">
        <v>13456</v>
      </c>
      <c r="G7277" t="s">
        <v>16505</v>
      </c>
      <c r="H7277">
        <v>1719246912</v>
      </c>
      <c r="J7277" t="s">
        <v>230</v>
      </c>
      <c r="K7277" t="s">
        <v>133</v>
      </c>
      <c r="L7277" t="s">
        <v>7267</v>
      </c>
      <c r="M7277" t="s">
        <v>16506</v>
      </c>
      <c r="P7277" s="31" t="str">
        <f t="shared" si="342"/>
        <v>Niramoy Homoeo Hall (Dr Khirod Chandra Ray)</v>
      </c>
    </row>
    <row r="7278" spans="1:16" hidden="1">
      <c r="A7278" t="str">
        <f t="shared" si="340"/>
        <v>59-589</v>
      </c>
      <c r="B7278">
        <f t="shared" si="341"/>
        <v>59</v>
      </c>
      <c r="C7278">
        <v>589</v>
      </c>
      <c r="D7278" t="s">
        <v>17663</v>
      </c>
      <c r="E7278" t="s">
        <v>14930</v>
      </c>
      <c r="F7278">
        <v>13457</v>
      </c>
      <c r="G7278" t="s">
        <v>16505</v>
      </c>
      <c r="H7278">
        <v>173926546</v>
      </c>
      <c r="J7278" t="s">
        <v>274</v>
      </c>
      <c r="K7278" t="s">
        <v>133</v>
      </c>
      <c r="L7278" t="s">
        <v>7267</v>
      </c>
      <c r="M7278" t="s">
        <v>16507</v>
      </c>
      <c r="P7278" s="31" t="str">
        <f t="shared" si="342"/>
        <v>Niramoy Homoeo Hall (Dr Rofiqul Islam)</v>
      </c>
    </row>
    <row r="7279" spans="1:16" hidden="1">
      <c r="A7279" t="str">
        <f t="shared" si="340"/>
        <v>60-589</v>
      </c>
      <c r="B7279">
        <f t="shared" si="341"/>
        <v>60</v>
      </c>
      <c r="C7279">
        <v>589</v>
      </c>
      <c r="D7279" t="s">
        <v>17663</v>
      </c>
      <c r="E7279" t="s">
        <v>14928</v>
      </c>
      <c r="F7279">
        <v>12709</v>
      </c>
      <c r="G7279" t="s">
        <v>14929</v>
      </c>
      <c r="H7279">
        <v>1721219189</v>
      </c>
      <c r="I7279" t="s">
        <v>131</v>
      </c>
      <c r="J7279" t="s">
        <v>172</v>
      </c>
      <c r="K7279" t="s">
        <v>133</v>
      </c>
      <c r="L7279" t="s">
        <v>7209</v>
      </c>
      <c r="M7279" t="s">
        <v>7341</v>
      </c>
      <c r="P7279" s="31" t="str">
        <f t="shared" si="342"/>
        <v>Nirnoy Homoeo Hall (Dr Gobindo Chondro Ray)</v>
      </c>
    </row>
    <row r="7280" spans="1:16" hidden="1">
      <c r="A7280" t="str">
        <f t="shared" si="340"/>
        <v>61-589</v>
      </c>
      <c r="B7280">
        <f t="shared" si="341"/>
        <v>61</v>
      </c>
      <c r="C7280">
        <v>589</v>
      </c>
      <c r="D7280" t="s">
        <v>17663</v>
      </c>
      <c r="E7280" t="s">
        <v>7329</v>
      </c>
      <c r="F7280">
        <v>8044</v>
      </c>
      <c r="G7280" t="s">
        <v>7330</v>
      </c>
      <c r="H7280">
        <v>1746716057</v>
      </c>
      <c r="I7280" t="s">
        <v>131</v>
      </c>
      <c r="J7280" t="s">
        <v>230</v>
      </c>
      <c r="K7280" t="s">
        <v>152</v>
      </c>
      <c r="L7280" t="s">
        <v>7305</v>
      </c>
      <c r="M7280" t="s">
        <v>7328</v>
      </c>
      <c r="P7280" s="31" t="str">
        <f t="shared" si="342"/>
        <v>Nisat H.H (Dr. Bulbul)</v>
      </c>
    </row>
    <row r="7281" spans="1:17" hidden="1">
      <c r="A7281" t="str">
        <f t="shared" si="340"/>
        <v>62-589</v>
      </c>
      <c r="B7281">
        <f t="shared" si="341"/>
        <v>62</v>
      </c>
      <c r="C7281">
        <v>589</v>
      </c>
      <c r="D7281" t="s">
        <v>17663</v>
      </c>
      <c r="E7281" t="s">
        <v>7284</v>
      </c>
      <c r="F7281">
        <v>8019</v>
      </c>
      <c r="G7281" t="s">
        <v>7285</v>
      </c>
      <c r="H7281">
        <v>1735518326</v>
      </c>
      <c r="I7281" t="s">
        <v>7286</v>
      </c>
      <c r="J7281" t="s">
        <v>397</v>
      </c>
      <c r="K7281" t="s">
        <v>3996</v>
      </c>
      <c r="L7281" t="s">
        <v>7277</v>
      </c>
      <c r="M7281" t="s">
        <v>7287</v>
      </c>
      <c r="P7281" s="31" t="str">
        <f t="shared" si="342"/>
        <v>Ovi Homoeo Hall (Sree Samol Chondro)</v>
      </c>
    </row>
    <row r="7282" spans="1:17" hidden="1">
      <c r="A7282" t="str">
        <f t="shared" si="340"/>
        <v>63-589</v>
      </c>
      <c r="B7282">
        <f t="shared" si="341"/>
        <v>63</v>
      </c>
      <c r="C7282">
        <v>589</v>
      </c>
      <c r="D7282" t="s">
        <v>17663</v>
      </c>
      <c r="E7282" t="s">
        <v>16739</v>
      </c>
      <c r="F7282">
        <v>13547</v>
      </c>
      <c r="G7282" t="s">
        <v>16740</v>
      </c>
      <c r="H7282">
        <v>1924627330</v>
      </c>
      <c r="J7282" t="s">
        <v>230</v>
      </c>
      <c r="K7282" t="s">
        <v>133</v>
      </c>
      <c r="L7282" t="s">
        <v>7267</v>
      </c>
      <c r="M7282" t="s">
        <v>16741</v>
      </c>
      <c r="P7282" s="31" t="str">
        <f t="shared" si="342"/>
        <v>P S Madicin Plas (Dr Abdul Jalil)</v>
      </c>
    </row>
    <row r="7283" spans="1:17" hidden="1">
      <c r="A7283" t="str">
        <f t="shared" si="340"/>
        <v>64-589</v>
      </c>
      <c r="B7283">
        <f t="shared" si="341"/>
        <v>64</v>
      </c>
      <c r="C7283">
        <v>589</v>
      </c>
      <c r="D7283" t="s">
        <v>17663</v>
      </c>
      <c r="E7283" t="s">
        <v>7293</v>
      </c>
      <c r="F7283">
        <v>8022</v>
      </c>
      <c r="G7283" t="s">
        <v>7294</v>
      </c>
      <c r="H7283">
        <v>1774395208</v>
      </c>
      <c r="I7283" t="s">
        <v>131</v>
      </c>
      <c r="J7283" t="s">
        <v>397</v>
      </c>
      <c r="K7283" t="s">
        <v>152</v>
      </c>
      <c r="L7283" t="s">
        <v>7277</v>
      </c>
      <c r="M7283" t="s">
        <v>7295</v>
      </c>
      <c r="P7283" s="31" t="str">
        <f t="shared" si="342"/>
        <v>Pori Mon Homoeo Hall (Dr. Parvej)</v>
      </c>
    </row>
    <row r="7284" spans="1:17" hidden="1">
      <c r="A7284" t="str">
        <f t="shared" si="340"/>
        <v>65-589</v>
      </c>
      <c r="B7284">
        <f t="shared" si="341"/>
        <v>65</v>
      </c>
      <c r="C7284">
        <v>589</v>
      </c>
      <c r="D7284" t="s">
        <v>17663</v>
      </c>
      <c r="E7284" t="s">
        <v>7312</v>
      </c>
      <c r="F7284">
        <v>8035</v>
      </c>
      <c r="G7284" t="s">
        <v>7313</v>
      </c>
      <c r="H7284">
        <v>0</v>
      </c>
      <c r="I7284" t="s">
        <v>3998</v>
      </c>
      <c r="J7284" t="s">
        <v>230</v>
      </c>
      <c r="K7284" t="s">
        <v>3996</v>
      </c>
      <c r="L7284" t="s">
        <v>7305</v>
      </c>
      <c r="M7284" t="s">
        <v>7314</v>
      </c>
      <c r="P7284" s="31" t="str">
        <f t="shared" si="342"/>
        <v>Rajandro H.H (Rajendro Nath)</v>
      </c>
    </row>
    <row r="7285" spans="1:17" hidden="1">
      <c r="A7285" t="str">
        <f t="shared" si="340"/>
        <v>66-589</v>
      </c>
      <c r="B7285">
        <f t="shared" si="341"/>
        <v>66</v>
      </c>
      <c r="C7285">
        <v>589</v>
      </c>
      <c r="D7285" t="s">
        <v>17663</v>
      </c>
      <c r="E7285" t="s">
        <v>7378</v>
      </c>
      <c r="F7285">
        <v>8072</v>
      </c>
      <c r="G7285" t="s">
        <v>519</v>
      </c>
      <c r="H7285">
        <v>1729365094</v>
      </c>
      <c r="I7285">
        <v>0</v>
      </c>
      <c r="J7285" t="s">
        <v>306</v>
      </c>
      <c r="K7285" t="s">
        <v>152</v>
      </c>
      <c r="L7285" t="s">
        <v>7267</v>
      </c>
      <c r="M7285" t="s">
        <v>7374</v>
      </c>
      <c r="P7285" s="31" t="str">
        <f t="shared" si="342"/>
        <v>Ray Homoeo Hall (Dhiren Chondro)</v>
      </c>
    </row>
    <row r="7286" spans="1:17" hidden="1">
      <c r="A7286" t="str">
        <f t="shared" si="340"/>
        <v>67-589</v>
      </c>
      <c r="B7286">
        <f t="shared" si="341"/>
        <v>67</v>
      </c>
      <c r="C7286">
        <v>589</v>
      </c>
      <c r="D7286" t="s">
        <v>17663</v>
      </c>
      <c r="E7286" t="s">
        <v>7381</v>
      </c>
      <c r="F7286">
        <v>8074</v>
      </c>
      <c r="G7286" t="s">
        <v>7382</v>
      </c>
      <c r="H7286">
        <v>1786967297</v>
      </c>
      <c r="I7286">
        <v>0</v>
      </c>
      <c r="J7286" t="s">
        <v>306</v>
      </c>
      <c r="K7286" t="s">
        <v>133</v>
      </c>
      <c r="L7286" t="s">
        <v>7267</v>
      </c>
      <c r="M7286" t="s">
        <v>7267</v>
      </c>
      <c r="P7286" s="31" t="str">
        <f t="shared" si="342"/>
        <v>Safa H.H (Akhterujjaman)</v>
      </c>
    </row>
    <row r="7287" spans="1:17" hidden="1">
      <c r="A7287" t="str">
        <f t="shared" si="340"/>
        <v>68-589</v>
      </c>
      <c r="B7287">
        <f t="shared" si="341"/>
        <v>68</v>
      </c>
      <c r="C7287">
        <v>589</v>
      </c>
      <c r="D7287" t="s">
        <v>17663</v>
      </c>
      <c r="E7287" t="s">
        <v>7302</v>
      </c>
      <c r="F7287">
        <v>8028</v>
      </c>
      <c r="G7287" t="s">
        <v>7303</v>
      </c>
      <c r="H7287">
        <v>1737352283</v>
      </c>
      <c r="I7287">
        <v>0</v>
      </c>
      <c r="J7287" t="s">
        <v>397</v>
      </c>
      <c r="K7287" t="s">
        <v>152</v>
      </c>
      <c r="L7287" t="s">
        <v>7267</v>
      </c>
      <c r="M7287" t="s">
        <v>7269</v>
      </c>
      <c r="P7287" s="31" t="str">
        <f t="shared" si="342"/>
        <v>Salina H.H (Salina Akter)</v>
      </c>
    </row>
    <row r="7288" spans="1:17" hidden="1">
      <c r="A7288" t="str">
        <f t="shared" si="340"/>
        <v>69-589</v>
      </c>
      <c r="B7288">
        <f t="shared" si="341"/>
        <v>69</v>
      </c>
      <c r="C7288">
        <v>589</v>
      </c>
      <c r="D7288" t="s">
        <v>17663</v>
      </c>
      <c r="E7288" t="s">
        <v>16508</v>
      </c>
      <c r="F7288">
        <v>13458</v>
      </c>
      <c r="G7288" t="s">
        <v>16509</v>
      </c>
      <c r="H7288">
        <v>1785223196</v>
      </c>
      <c r="J7288" t="s">
        <v>230</v>
      </c>
      <c r="K7288" t="s">
        <v>133</v>
      </c>
      <c r="L7288" t="s">
        <v>7267</v>
      </c>
      <c r="M7288" t="s">
        <v>7314</v>
      </c>
      <c r="P7288" s="31" t="str">
        <f t="shared" si="342"/>
        <v>Samia Homoeo Hall (Dr Ahosan Habib)</v>
      </c>
    </row>
    <row r="7289" spans="1:17" hidden="1">
      <c r="A7289" t="str">
        <f t="shared" si="340"/>
        <v>70-589</v>
      </c>
      <c r="B7289">
        <f t="shared" si="341"/>
        <v>70</v>
      </c>
      <c r="C7289">
        <v>589</v>
      </c>
      <c r="D7289" t="s">
        <v>17663</v>
      </c>
      <c r="E7289" t="s">
        <v>7117</v>
      </c>
      <c r="F7289">
        <v>8062</v>
      </c>
      <c r="G7289" t="s">
        <v>328</v>
      </c>
      <c r="H7289">
        <v>1944166608</v>
      </c>
      <c r="I7289" t="s">
        <v>3963</v>
      </c>
      <c r="J7289" t="s">
        <v>306</v>
      </c>
      <c r="K7289" t="s">
        <v>4185</v>
      </c>
      <c r="L7289" t="s">
        <v>7267</v>
      </c>
      <c r="M7289" t="s">
        <v>7267</v>
      </c>
      <c r="P7289" s="31" t="str">
        <f t="shared" si="342"/>
        <v>Sarkar Homoeo Hall (Ab. Karim)</v>
      </c>
    </row>
    <row r="7290" spans="1:17" hidden="1">
      <c r="A7290" t="str">
        <f t="shared" si="340"/>
        <v>71-589</v>
      </c>
      <c r="B7290">
        <f t="shared" si="341"/>
        <v>71</v>
      </c>
      <c r="C7290">
        <v>589</v>
      </c>
      <c r="D7290" t="s">
        <v>17663</v>
      </c>
      <c r="E7290" t="s">
        <v>7364</v>
      </c>
      <c r="F7290">
        <v>8063</v>
      </c>
      <c r="G7290" t="s">
        <v>196</v>
      </c>
      <c r="H7290">
        <v>1912833443</v>
      </c>
      <c r="I7290" t="s">
        <v>4027</v>
      </c>
      <c r="J7290" t="s">
        <v>306</v>
      </c>
      <c r="K7290" t="s">
        <v>4002</v>
      </c>
      <c r="L7290" t="s">
        <v>7267</v>
      </c>
      <c r="M7290" t="s">
        <v>7267</v>
      </c>
      <c r="P7290" s="31" t="str">
        <f t="shared" si="342"/>
        <v>Seba Homoeo Hall (Momotaj Uddin)</v>
      </c>
    </row>
    <row r="7291" spans="1:17" hidden="1">
      <c r="A7291" t="str">
        <f t="shared" si="340"/>
        <v>72-589</v>
      </c>
      <c r="B7291">
        <f t="shared" si="341"/>
        <v>72</v>
      </c>
      <c r="C7291">
        <v>589</v>
      </c>
      <c r="D7291" t="s">
        <v>17663</v>
      </c>
      <c r="E7291" t="s">
        <v>16742</v>
      </c>
      <c r="F7291">
        <v>13548</v>
      </c>
      <c r="G7291" t="s">
        <v>14023</v>
      </c>
      <c r="H7291">
        <v>1725787526</v>
      </c>
      <c r="J7291" t="s">
        <v>274</v>
      </c>
      <c r="K7291" t="s">
        <v>133</v>
      </c>
      <c r="L7291" t="s">
        <v>7267</v>
      </c>
      <c r="M7291" t="s">
        <v>16507</v>
      </c>
      <c r="P7291" s="31" t="str">
        <f t="shared" si="342"/>
        <v>Seba Homoeo Hall (Dr Robiul Islam)</v>
      </c>
    </row>
    <row r="7292" spans="1:17" hidden="1">
      <c r="A7292" t="str">
        <f t="shared" si="340"/>
        <v>73-589</v>
      </c>
      <c r="B7292">
        <f t="shared" si="341"/>
        <v>73</v>
      </c>
      <c r="C7292">
        <v>589</v>
      </c>
      <c r="D7292" t="s">
        <v>17663</v>
      </c>
      <c r="E7292" t="s">
        <v>12823</v>
      </c>
      <c r="F7292">
        <v>11707</v>
      </c>
      <c r="G7292" t="s">
        <v>12824</v>
      </c>
      <c r="H7292">
        <v>1991546210</v>
      </c>
      <c r="I7292" t="s">
        <v>131</v>
      </c>
      <c r="J7292" t="s">
        <v>397</v>
      </c>
      <c r="K7292" t="s">
        <v>133</v>
      </c>
      <c r="L7292" t="s">
        <v>7298</v>
      </c>
      <c r="M7292" t="s">
        <v>12825</v>
      </c>
      <c r="P7292" s="31" t="str">
        <f t="shared" si="342"/>
        <v>Sebok Homoeo Hall (Dr Md Ab Salam)</v>
      </c>
    </row>
    <row r="7293" spans="1:17" hidden="1">
      <c r="A7293" t="str">
        <f t="shared" si="340"/>
        <v>74-589</v>
      </c>
      <c r="B7293">
        <f t="shared" si="341"/>
        <v>74</v>
      </c>
      <c r="C7293">
        <v>589</v>
      </c>
      <c r="D7293" t="s">
        <v>17663</v>
      </c>
      <c r="E7293" t="s">
        <v>15718</v>
      </c>
      <c r="F7293">
        <v>13080</v>
      </c>
      <c r="G7293" t="s">
        <v>3751</v>
      </c>
      <c r="H7293">
        <v>1738157600</v>
      </c>
      <c r="I7293" t="s">
        <v>131</v>
      </c>
      <c r="J7293" t="s">
        <v>274</v>
      </c>
      <c r="K7293" t="s">
        <v>133</v>
      </c>
      <c r="L7293" t="s">
        <v>7267</v>
      </c>
      <c r="M7293" t="s">
        <v>7267</v>
      </c>
      <c r="P7293" s="31" t="str">
        <f t="shared" si="342"/>
        <v>Siam Homoeo Hall (Dr Hazrat Ali)</v>
      </c>
    </row>
    <row r="7294" spans="1:17" hidden="1">
      <c r="A7294" t="str">
        <f t="shared" si="340"/>
        <v>75-589</v>
      </c>
      <c r="B7294">
        <f t="shared" si="341"/>
        <v>75</v>
      </c>
      <c r="C7294">
        <v>589</v>
      </c>
      <c r="D7294" t="s">
        <v>17663</v>
      </c>
      <c r="E7294" t="s">
        <v>4045</v>
      </c>
      <c r="F7294">
        <v>8049</v>
      </c>
      <c r="G7294" t="s">
        <v>7332</v>
      </c>
      <c r="H7294">
        <v>0</v>
      </c>
      <c r="I7294">
        <v>0</v>
      </c>
      <c r="J7294" t="s">
        <v>274</v>
      </c>
      <c r="K7294" t="s">
        <v>133</v>
      </c>
      <c r="L7294" t="s">
        <v>7333</v>
      </c>
      <c r="M7294" t="s">
        <v>7333</v>
      </c>
      <c r="P7294" s="31" t="str">
        <f t="shared" si="342"/>
        <v>Siddik H.H (Saiful Islam)</v>
      </c>
      <c r="Q7294" t="s">
        <v>9785</v>
      </c>
    </row>
    <row r="7295" spans="1:17" hidden="1">
      <c r="A7295" t="str">
        <f t="shared" si="340"/>
        <v>76-589</v>
      </c>
      <c r="B7295">
        <f t="shared" si="341"/>
        <v>76</v>
      </c>
      <c r="C7295">
        <v>589</v>
      </c>
      <c r="D7295" t="s">
        <v>17663</v>
      </c>
      <c r="E7295" t="s">
        <v>7266</v>
      </c>
      <c r="F7295">
        <v>8008</v>
      </c>
      <c r="G7295" t="s">
        <v>6191</v>
      </c>
      <c r="H7295">
        <v>1750671001</v>
      </c>
      <c r="I7295" t="s">
        <v>3963</v>
      </c>
      <c r="J7295" t="s">
        <v>132</v>
      </c>
      <c r="K7295" t="s">
        <v>4195</v>
      </c>
      <c r="L7295" t="s">
        <v>7267</v>
      </c>
      <c r="M7295" t="s">
        <v>7267</v>
      </c>
      <c r="P7295" s="31" t="str">
        <f t="shared" si="342"/>
        <v>Sotota Homoeo Hall (Touhidul Islam)</v>
      </c>
    </row>
    <row r="7296" spans="1:17" hidden="1">
      <c r="A7296" t="str">
        <f t="shared" si="340"/>
        <v>77-589</v>
      </c>
      <c r="B7296">
        <f t="shared" si="341"/>
        <v>77</v>
      </c>
      <c r="C7296">
        <v>589</v>
      </c>
      <c r="D7296" t="s">
        <v>17663</v>
      </c>
      <c r="E7296" t="s">
        <v>16743</v>
      </c>
      <c r="F7296">
        <v>13549</v>
      </c>
      <c r="G7296" t="s">
        <v>16744</v>
      </c>
      <c r="H7296">
        <v>1910792457</v>
      </c>
      <c r="J7296" t="s">
        <v>230</v>
      </c>
      <c r="K7296" t="s">
        <v>133</v>
      </c>
      <c r="L7296" t="s">
        <v>7267</v>
      </c>
      <c r="M7296" t="s">
        <v>16500</v>
      </c>
      <c r="P7296" s="31" t="str">
        <f t="shared" si="342"/>
        <v>Sumon Pharmacy (Dr Rahat Prodhan)</v>
      </c>
    </row>
    <row r="7297" spans="1:17" hidden="1">
      <c r="A7297" t="str">
        <f t="shared" si="340"/>
        <v>78-589</v>
      </c>
      <c r="B7297">
        <f t="shared" si="341"/>
        <v>78</v>
      </c>
      <c r="C7297">
        <v>589</v>
      </c>
      <c r="D7297" t="s">
        <v>17663</v>
      </c>
      <c r="E7297" t="s">
        <v>7280</v>
      </c>
      <c r="F7297">
        <v>8016</v>
      </c>
      <c r="G7297" t="s">
        <v>7281</v>
      </c>
      <c r="H7297">
        <v>1791533192</v>
      </c>
      <c r="I7297" t="s">
        <v>3998</v>
      </c>
      <c r="J7297" t="s">
        <v>397</v>
      </c>
      <c r="K7297" t="s">
        <v>4195</v>
      </c>
      <c r="L7297" t="s">
        <v>7277</v>
      </c>
      <c r="M7297" t="s">
        <v>7279</v>
      </c>
      <c r="P7297" s="31" t="str">
        <f t="shared" si="342"/>
        <v>Suvo H.H (Sajjad Hossain)</v>
      </c>
      <c r="Q7297" t="s">
        <v>9798</v>
      </c>
    </row>
    <row r="7298" spans="1:17" hidden="1">
      <c r="A7298" t="str">
        <f t="shared" ref="A7298:A7361" si="343">B7298&amp;"-"&amp;C7298</f>
        <v>79-589</v>
      </c>
      <c r="B7298">
        <f t="shared" ref="B7298:B7361" si="344">IF(C7298=C7297,B7297+1,1)</f>
        <v>79</v>
      </c>
      <c r="C7298">
        <v>589</v>
      </c>
      <c r="D7298" t="s">
        <v>17663</v>
      </c>
      <c r="E7298" t="s">
        <v>7379</v>
      </c>
      <c r="F7298">
        <v>8073</v>
      </c>
      <c r="G7298" t="s">
        <v>7380</v>
      </c>
      <c r="H7298">
        <v>1945285976</v>
      </c>
      <c r="I7298" t="s">
        <v>3963</v>
      </c>
      <c r="J7298" t="s">
        <v>306</v>
      </c>
      <c r="K7298" t="s">
        <v>3977</v>
      </c>
      <c r="L7298" t="s">
        <v>7267</v>
      </c>
      <c r="M7298" t="s">
        <v>7267</v>
      </c>
      <c r="P7298" s="31" t="str">
        <f t="shared" ref="P7298:P7361" si="345">PROPER(G7298&amp;" ("&amp;E7298&amp;")")</f>
        <v>The Samim H.H (Sahaduzzaman)</v>
      </c>
    </row>
    <row r="7299" spans="1:17" hidden="1">
      <c r="A7299" t="str">
        <f t="shared" si="343"/>
        <v>80-589</v>
      </c>
      <c r="B7299">
        <f t="shared" si="344"/>
        <v>80</v>
      </c>
      <c r="C7299">
        <v>589</v>
      </c>
      <c r="D7299" t="s">
        <v>17663</v>
      </c>
      <c r="E7299" t="s">
        <v>14926</v>
      </c>
      <c r="F7299">
        <v>12708</v>
      </c>
      <c r="G7299" t="s">
        <v>14927</v>
      </c>
      <c r="H7299">
        <v>1737031914</v>
      </c>
      <c r="I7299" t="s">
        <v>131</v>
      </c>
      <c r="J7299" t="s">
        <v>172</v>
      </c>
      <c r="K7299" t="s">
        <v>133</v>
      </c>
      <c r="L7299" t="s">
        <v>7341</v>
      </c>
      <c r="M7299" t="s">
        <v>7341</v>
      </c>
      <c r="P7299" s="31" t="str">
        <f t="shared" si="345"/>
        <v>Uddoy Homoeo Hall (Dr Shris Chondro Ray)</v>
      </c>
    </row>
    <row r="7300" spans="1:17" hidden="1">
      <c r="A7300" t="str">
        <f t="shared" si="343"/>
        <v>81-589</v>
      </c>
      <c r="B7300">
        <f t="shared" si="344"/>
        <v>81</v>
      </c>
      <c r="C7300">
        <v>589</v>
      </c>
      <c r="D7300" t="s">
        <v>17663</v>
      </c>
      <c r="E7300" t="s">
        <v>14925</v>
      </c>
      <c r="F7300">
        <v>12707</v>
      </c>
      <c r="G7300" t="s">
        <v>13786</v>
      </c>
      <c r="H7300">
        <v>1737254728</v>
      </c>
      <c r="I7300" t="s">
        <v>131</v>
      </c>
      <c r="J7300" t="s">
        <v>397</v>
      </c>
      <c r="K7300" t="s">
        <v>133</v>
      </c>
      <c r="L7300" t="s">
        <v>7298</v>
      </c>
      <c r="M7300" t="s">
        <v>7298</v>
      </c>
      <c r="P7300" s="31" t="str">
        <f t="shared" si="345"/>
        <v>Uttom Homoeo Hall (Dr Mohendro Nath Ray)</v>
      </c>
    </row>
    <row r="7301" spans="1:17" hidden="1">
      <c r="A7301" t="str">
        <f t="shared" si="343"/>
        <v>82-589</v>
      </c>
      <c r="B7301">
        <f t="shared" si="344"/>
        <v>82</v>
      </c>
      <c r="C7301">
        <v>589</v>
      </c>
      <c r="D7301" t="s">
        <v>17663</v>
      </c>
      <c r="E7301" t="s">
        <v>14937</v>
      </c>
      <c r="F7301">
        <v>12713</v>
      </c>
      <c r="G7301" t="s">
        <v>14938</v>
      </c>
      <c r="H7301">
        <v>1745195231</v>
      </c>
      <c r="I7301" t="s">
        <v>131</v>
      </c>
      <c r="J7301" t="s">
        <v>132</v>
      </c>
      <c r="K7301" t="s">
        <v>133</v>
      </c>
      <c r="L7301" t="s">
        <v>14350</v>
      </c>
      <c r="M7301" t="s">
        <v>14939</v>
      </c>
      <c r="P7301" s="31" t="str">
        <f t="shared" si="345"/>
        <v>Vobes Homoeo Hall (Dr Sree Vobes Chondro)</v>
      </c>
    </row>
    <row r="7302" spans="1:17" hidden="1">
      <c r="A7302" t="str">
        <f t="shared" si="343"/>
        <v>1-590</v>
      </c>
      <c r="B7302">
        <f t="shared" si="344"/>
        <v>1</v>
      </c>
      <c r="C7302">
        <v>590</v>
      </c>
      <c r="D7302" t="s">
        <v>17662</v>
      </c>
      <c r="E7302" t="s">
        <v>4255</v>
      </c>
      <c r="F7302">
        <v>6174</v>
      </c>
      <c r="G7302" t="s">
        <v>4256</v>
      </c>
      <c r="H7302" t="s">
        <v>4257</v>
      </c>
      <c r="I7302" t="s">
        <v>4258</v>
      </c>
      <c r="J7302" t="s">
        <v>397</v>
      </c>
      <c r="K7302" t="s">
        <v>3996</v>
      </c>
      <c r="L7302" t="s">
        <v>4171</v>
      </c>
      <c r="M7302" t="s">
        <v>4259</v>
      </c>
      <c r="P7302" s="31" t="str">
        <f t="shared" si="345"/>
        <v xml:space="preserve">  Chuduri H.H (Dr. Noushad)</v>
      </c>
    </row>
    <row r="7303" spans="1:17" hidden="1">
      <c r="A7303" t="str">
        <f t="shared" si="343"/>
        <v>2-590</v>
      </c>
      <c r="B7303">
        <f t="shared" si="344"/>
        <v>2</v>
      </c>
      <c r="C7303">
        <v>590</v>
      </c>
      <c r="D7303" t="s">
        <v>17662</v>
      </c>
      <c r="E7303" t="s">
        <v>4275</v>
      </c>
      <c r="F7303">
        <v>6186</v>
      </c>
      <c r="G7303" t="s">
        <v>4276</v>
      </c>
      <c r="H7303">
        <v>1723513522</v>
      </c>
      <c r="I7303" t="s">
        <v>3982</v>
      </c>
      <c r="J7303" t="s">
        <v>230</v>
      </c>
      <c r="K7303" t="s">
        <v>133</v>
      </c>
      <c r="L7303" t="s">
        <v>4146</v>
      </c>
      <c r="M7303" t="s">
        <v>4277</v>
      </c>
      <c r="P7303" s="31" t="str">
        <f t="shared" si="345"/>
        <v xml:space="preserve">  G.M H. Hall (Dr. Golam Mowla)</v>
      </c>
    </row>
    <row r="7304" spans="1:17" hidden="1">
      <c r="A7304" t="str">
        <f t="shared" si="343"/>
        <v>3-590</v>
      </c>
      <c r="B7304">
        <f t="shared" si="344"/>
        <v>3</v>
      </c>
      <c r="C7304">
        <v>590</v>
      </c>
      <c r="D7304" t="s">
        <v>17662</v>
      </c>
      <c r="E7304" t="s">
        <v>4278</v>
      </c>
      <c r="F7304">
        <v>6187</v>
      </c>
      <c r="G7304" t="s">
        <v>4279</v>
      </c>
      <c r="H7304" t="s">
        <v>4280</v>
      </c>
      <c r="I7304">
        <v>0</v>
      </c>
      <c r="J7304" t="s">
        <v>230</v>
      </c>
      <c r="K7304" t="s">
        <v>133</v>
      </c>
      <c r="L7304" t="s">
        <v>4146</v>
      </c>
      <c r="M7304" t="s">
        <v>4277</v>
      </c>
      <c r="P7304" s="31" t="str">
        <f t="shared" si="345"/>
        <v xml:space="preserve">  G.R H. Hall (Dr. Golam Rosul)</v>
      </c>
    </row>
    <row r="7305" spans="1:17" hidden="1">
      <c r="A7305" t="str">
        <f t="shared" si="343"/>
        <v>4-590</v>
      </c>
      <c r="B7305">
        <f t="shared" si="344"/>
        <v>4</v>
      </c>
      <c r="C7305">
        <v>590</v>
      </c>
      <c r="D7305" t="s">
        <v>17662</v>
      </c>
      <c r="E7305" t="s">
        <v>4336</v>
      </c>
      <c r="F7305">
        <v>6207</v>
      </c>
      <c r="G7305" t="s">
        <v>4337</v>
      </c>
      <c r="H7305" t="s">
        <v>4338</v>
      </c>
      <c r="I7305" t="s">
        <v>3982</v>
      </c>
      <c r="J7305" t="s">
        <v>274</v>
      </c>
      <c r="K7305" t="s">
        <v>4195</v>
      </c>
      <c r="L7305" t="s">
        <v>4339</v>
      </c>
      <c r="M7305" t="s">
        <v>4340</v>
      </c>
      <c r="P7305" s="31" t="str">
        <f t="shared" si="345"/>
        <v xml:space="preserve">  Galiv H.H (Dr. Rofiqul)</v>
      </c>
    </row>
    <row r="7306" spans="1:17" hidden="1">
      <c r="A7306" t="str">
        <f t="shared" si="343"/>
        <v>5-590</v>
      </c>
      <c r="B7306">
        <f t="shared" si="344"/>
        <v>5</v>
      </c>
      <c r="C7306">
        <v>590</v>
      </c>
      <c r="D7306" t="s">
        <v>17662</v>
      </c>
      <c r="E7306" t="s">
        <v>4143</v>
      </c>
      <c r="F7306">
        <v>6131</v>
      </c>
      <c r="G7306" t="s">
        <v>4144</v>
      </c>
      <c r="H7306" t="s">
        <v>4145</v>
      </c>
      <c r="I7306" t="s">
        <v>3963</v>
      </c>
      <c r="J7306" t="s">
        <v>132</v>
      </c>
      <c r="K7306" t="s">
        <v>4002</v>
      </c>
      <c r="L7306" t="s">
        <v>4146</v>
      </c>
      <c r="M7306" t="s">
        <v>4142</v>
      </c>
      <c r="P7306" s="31" t="str">
        <f t="shared" si="345"/>
        <v xml:space="preserve">  Indhe H.M (Dr. Nur Rouson Mondol)</v>
      </c>
    </row>
    <row r="7307" spans="1:17" hidden="1">
      <c r="A7307" t="str">
        <f t="shared" si="343"/>
        <v>6-590</v>
      </c>
      <c r="B7307">
        <f t="shared" si="344"/>
        <v>6</v>
      </c>
      <c r="C7307">
        <v>590</v>
      </c>
      <c r="D7307" t="s">
        <v>17662</v>
      </c>
      <c r="E7307" t="s">
        <v>4265</v>
      </c>
      <c r="F7307">
        <v>6180</v>
      </c>
      <c r="G7307" t="s">
        <v>4266</v>
      </c>
      <c r="H7307" t="s">
        <v>4267</v>
      </c>
      <c r="I7307" t="s">
        <v>4254</v>
      </c>
      <c r="J7307" t="s">
        <v>230</v>
      </c>
      <c r="K7307" t="s">
        <v>3996</v>
      </c>
      <c r="L7307" t="s">
        <v>4141</v>
      </c>
      <c r="M7307" t="s">
        <v>4262</v>
      </c>
      <c r="P7307" s="31" t="str">
        <f t="shared" si="345"/>
        <v xml:space="preserve">  Jaman H. Hall (Dr. Md. Sobhan)</v>
      </c>
    </row>
    <row r="7308" spans="1:17" hidden="1">
      <c r="A7308" t="str">
        <f t="shared" si="343"/>
        <v>7-590</v>
      </c>
      <c r="B7308">
        <f t="shared" si="344"/>
        <v>7</v>
      </c>
      <c r="C7308">
        <v>590</v>
      </c>
      <c r="D7308" t="s">
        <v>17662</v>
      </c>
      <c r="E7308" t="s">
        <v>4287</v>
      </c>
      <c r="F7308">
        <v>6191</v>
      </c>
      <c r="G7308" t="s">
        <v>4288</v>
      </c>
      <c r="H7308" t="s">
        <v>4289</v>
      </c>
      <c r="I7308" t="s">
        <v>131</v>
      </c>
      <c r="J7308" t="s">
        <v>230</v>
      </c>
      <c r="K7308" t="s">
        <v>4195</v>
      </c>
      <c r="L7308" t="s">
        <v>4141</v>
      </c>
      <c r="M7308" t="s">
        <v>4290</v>
      </c>
      <c r="P7308" s="31" t="str">
        <f t="shared" si="345"/>
        <v xml:space="preserve">  Jonoseba H.H (Ab. Latif)</v>
      </c>
    </row>
    <row r="7309" spans="1:17" hidden="1">
      <c r="A7309" t="str">
        <f t="shared" si="343"/>
        <v>8-590</v>
      </c>
      <c r="B7309">
        <f t="shared" si="344"/>
        <v>8</v>
      </c>
      <c r="C7309">
        <v>590</v>
      </c>
      <c r="D7309" t="s">
        <v>17662</v>
      </c>
      <c r="E7309" t="s">
        <v>4192</v>
      </c>
      <c r="F7309">
        <v>6149</v>
      </c>
      <c r="G7309" t="s">
        <v>4193</v>
      </c>
      <c r="H7309" t="s">
        <v>4194</v>
      </c>
      <c r="I7309" t="s">
        <v>3965</v>
      </c>
      <c r="J7309" t="s">
        <v>172</v>
      </c>
      <c r="K7309" t="s">
        <v>4195</v>
      </c>
      <c r="L7309" t="s">
        <v>4171</v>
      </c>
      <c r="M7309" t="s">
        <v>4186</v>
      </c>
      <c r="P7309" s="31" t="str">
        <f t="shared" si="345"/>
        <v xml:space="preserve">  Layla H.H (Shirajul Islam)</v>
      </c>
    </row>
    <row r="7310" spans="1:17" hidden="1">
      <c r="A7310" t="str">
        <f t="shared" si="343"/>
        <v>9-590</v>
      </c>
      <c r="B7310">
        <f t="shared" si="344"/>
        <v>9</v>
      </c>
      <c r="C7310">
        <v>590</v>
      </c>
      <c r="D7310" t="s">
        <v>17662</v>
      </c>
      <c r="E7310" t="s">
        <v>4212</v>
      </c>
      <c r="F7310">
        <v>6156</v>
      </c>
      <c r="G7310" t="s">
        <v>4213</v>
      </c>
      <c r="H7310">
        <v>1738694893</v>
      </c>
      <c r="I7310" t="s">
        <v>4214</v>
      </c>
      <c r="J7310" t="s">
        <v>172</v>
      </c>
      <c r="K7310" t="s">
        <v>4195</v>
      </c>
      <c r="L7310" t="s">
        <v>4171</v>
      </c>
      <c r="M7310" t="s">
        <v>4215</v>
      </c>
      <c r="P7310" s="31" t="str">
        <f t="shared" si="345"/>
        <v xml:space="preserve">  Maa  Homoeo Hall (Ariful Islam)</v>
      </c>
    </row>
    <row r="7311" spans="1:17" hidden="1">
      <c r="A7311" t="str">
        <f t="shared" si="343"/>
        <v>10-590</v>
      </c>
      <c r="B7311">
        <f t="shared" si="344"/>
        <v>10</v>
      </c>
      <c r="C7311">
        <v>590</v>
      </c>
      <c r="D7311" t="s">
        <v>17662</v>
      </c>
      <c r="E7311" t="s">
        <v>4332</v>
      </c>
      <c r="F7311">
        <v>6206</v>
      </c>
      <c r="G7311" t="s">
        <v>4333</v>
      </c>
      <c r="H7311" t="s">
        <v>4334</v>
      </c>
      <c r="I7311" t="s">
        <v>3965</v>
      </c>
      <c r="J7311" t="s">
        <v>274</v>
      </c>
      <c r="K7311" t="s">
        <v>4195</v>
      </c>
      <c r="L7311" t="s">
        <v>4171</v>
      </c>
      <c r="M7311" t="s">
        <v>4335</v>
      </c>
      <c r="P7311" s="31" t="str">
        <f t="shared" si="345"/>
        <v xml:space="preserve">  Obodan H.H (Dr. Piyas)</v>
      </c>
    </row>
    <row r="7312" spans="1:17" hidden="1">
      <c r="A7312" t="str">
        <f t="shared" si="343"/>
        <v>11-590</v>
      </c>
      <c r="B7312">
        <f t="shared" si="344"/>
        <v>11</v>
      </c>
      <c r="C7312">
        <v>590</v>
      </c>
      <c r="D7312" t="s">
        <v>17662</v>
      </c>
      <c r="E7312" t="s">
        <v>4160</v>
      </c>
      <c r="F7312">
        <v>6137</v>
      </c>
      <c r="G7312" t="s">
        <v>4161</v>
      </c>
      <c r="H7312" t="s">
        <v>4162</v>
      </c>
      <c r="I7312" t="s">
        <v>4163</v>
      </c>
      <c r="J7312" t="s">
        <v>132</v>
      </c>
      <c r="K7312" t="s">
        <v>3961</v>
      </c>
      <c r="L7312" t="s">
        <v>4141</v>
      </c>
      <c r="M7312" t="s">
        <v>4142</v>
      </c>
      <c r="P7312" s="31" t="str">
        <f t="shared" si="345"/>
        <v xml:space="preserve">  Priya H.H (Dr. Royel)</v>
      </c>
    </row>
    <row r="7313" spans="1:16" hidden="1">
      <c r="A7313" t="str">
        <f t="shared" si="343"/>
        <v>12-590</v>
      </c>
      <c r="B7313">
        <f t="shared" si="344"/>
        <v>12</v>
      </c>
      <c r="C7313">
        <v>590</v>
      </c>
      <c r="D7313" t="s">
        <v>17662</v>
      </c>
      <c r="E7313" t="s">
        <v>4248</v>
      </c>
      <c r="F7313">
        <v>6172</v>
      </c>
      <c r="G7313" t="s">
        <v>4249</v>
      </c>
      <c r="H7313">
        <v>1763784493</v>
      </c>
      <c r="I7313" t="s">
        <v>4250</v>
      </c>
      <c r="J7313" t="s">
        <v>397</v>
      </c>
      <c r="K7313" t="s">
        <v>3996</v>
      </c>
      <c r="L7313" t="s">
        <v>4171</v>
      </c>
      <c r="M7313" t="s">
        <v>4251</v>
      </c>
      <c r="P7313" s="31" t="str">
        <f t="shared" si="345"/>
        <v xml:space="preserve">  Rakhal Hooeo Hall (Dr. Khaled)</v>
      </c>
    </row>
    <row r="7314" spans="1:16" hidden="1">
      <c r="A7314" t="str">
        <f t="shared" si="343"/>
        <v>13-590</v>
      </c>
      <c r="B7314">
        <f t="shared" si="344"/>
        <v>13</v>
      </c>
      <c r="C7314">
        <v>590</v>
      </c>
      <c r="D7314" t="s">
        <v>17662</v>
      </c>
      <c r="E7314" t="s">
        <v>4252</v>
      </c>
      <c r="F7314">
        <v>6173</v>
      </c>
      <c r="G7314" t="s">
        <v>4253</v>
      </c>
      <c r="H7314">
        <v>1751188286</v>
      </c>
      <c r="I7314" t="s">
        <v>4254</v>
      </c>
      <c r="J7314" t="s">
        <v>397</v>
      </c>
      <c r="K7314" t="s">
        <v>3961</v>
      </c>
      <c r="L7314" t="s">
        <v>4171</v>
      </c>
      <c r="M7314" t="s">
        <v>4236</v>
      </c>
      <c r="P7314" s="31" t="str">
        <f t="shared" si="345"/>
        <v xml:space="preserve">  Ruhan H.H (Dr.Sahabul Islam)</v>
      </c>
    </row>
    <row r="7315" spans="1:16" hidden="1">
      <c r="A7315" t="str">
        <f t="shared" si="343"/>
        <v>14-590</v>
      </c>
      <c r="B7315">
        <f t="shared" si="344"/>
        <v>14</v>
      </c>
      <c r="C7315">
        <v>590</v>
      </c>
      <c r="D7315" t="s">
        <v>17662</v>
      </c>
      <c r="E7315" t="s">
        <v>4260</v>
      </c>
      <c r="F7315">
        <v>6178</v>
      </c>
      <c r="G7315" t="s">
        <v>4261</v>
      </c>
      <c r="H7315">
        <v>1761211708</v>
      </c>
      <c r="I7315">
        <v>0</v>
      </c>
      <c r="J7315" t="s">
        <v>230</v>
      </c>
      <c r="K7315" t="s">
        <v>3996</v>
      </c>
      <c r="L7315" t="s">
        <v>4146</v>
      </c>
      <c r="M7315" t="s">
        <v>4262</v>
      </c>
      <c r="P7315" s="31" t="str">
        <f t="shared" si="345"/>
        <v xml:space="preserve">  Salama H. Hall (Ab. Salam)</v>
      </c>
    </row>
    <row r="7316" spans="1:16" hidden="1">
      <c r="A7316" t="str">
        <f t="shared" si="343"/>
        <v>15-590</v>
      </c>
      <c r="B7316">
        <f t="shared" si="344"/>
        <v>15</v>
      </c>
      <c r="C7316">
        <v>590</v>
      </c>
      <c r="D7316" t="s">
        <v>17662</v>
      </c>
      <c r="E7316" t="s">
        <v>4329</v>
      </c>
      <c r="F7316">
        <v>6205</v>
      </c>
      <c r="G7316" t="s">
        <v>4330</v>
      </c>
      <c r="H7316" t="s">
        <v>4331</v>
      </c>
      <c r="I7316" t="s">
        <v>3965</v>
      </c>
      <c r="J7316" t="s">
        <v>274</v>
      </c>
      <c r="K7316" t="s">
        <v>3977</v>
      </c>
      <c r="L7316" t="s">
        <v>4171</v>
      </c>
      <c r="M7316" t="s">
        <v>4186</v>
      </c>
      <c r="P7316" s="31" t="str">
        <f t="shared" si="345"/>
        <v xml:space="preserve">  Siraji  H.H (Dr. Siraj)</v>
      </c>
    </row>
    <row r="7317" spans="1:16" hidden="1">
      <c r="A7317" t="str">
        <f t="shared" si="343"/>
        <v>16-590</v>
      </c>
      <c r="B7317">
        <f t="shared" si="344"/>
        <v>16</v>
      </c>
      <c r="C7317">
        <v>590</v>
      </c>
      <c r="D7317" t="s">
        <v>17662</v>
      </c>
      <c r="E7317" t="s">
        <v>4241</v>
      </c>
      <c r="F7317">
        <v>6169</v>
      </c>
      <c r="G7317" t="s">
        <v>4242</v>
      </c>
      <c r="H7317">
        <v>0</v>
      </c>
      <c r="I7317">
        <v>0</v>
      </c>
      <c r="J7317" t="s">
        <v>397</v>
      </c>
      <c r="K7317" t="s">
        <v>4195</v>
      </c>
      <c r="L7317" t="s">
        <v>4171</v>
      </c>
      <c r="M7317" t="s">
        <v>4243</v>
      </c>
      <c r="P7317" s="31" t="str">
        <f t="shared" si="345"/>
        <v xml:space="preserve">  Sojib H.H (Dr. Somir)</v>
      </c>
    </row>
    <row r="7318" spans="1:16" hidden="1">
      <c r="A7318" t="str">
        <f t="shared" si="343"/>
        <v>17-590</v>
      </c>
      <c r="B7318">
        <f t="shared" si="344"/>
        <v>17</v>
      </c>
      <c r="C7318">
        <v>590</v>
      </c>
      <c r="D7318" t="s">
        <v>17662</v>
      </c>
      <c r="E7318" t="s">
        <v>4300</v>
      </c>
      <c r="F7318">
        <v>6195</v>
      </c>
      <c r="G7318" t="s">
        <v>4301</v>
      </c>
      <c r="H7318">
        <v>1768745000</v>
      </c>
      <c r="I7318" t="s">
        <v>4254</v>
      </c>
      <c r="J7318" t="s">
        <v>274</v>
      </c>
      <c r="K7318" t="s">
        <v>3977</v>
      </c>
      <c r="L7318" t="s">
        <v>3989</v>
      </c>
      <c r="M7318" t="s">
        <v>4299</v>
      </c>
      <c r="P7318" s="31" t="str">
        <f t="shared" si="345"/>
        <v xml:space="preserve">  Tohomina H.H (Dr. Tohomina)</v>
      </c>
    </row>
    <row r="7319" spans="1:16" hidden="1">
      <c r="A7319" t="str">
        <f t="shared" si="343"/>
        <v>18-590</v>
      </c>
      <c r="B7319">
        <f t="shared" si="344"/>
        <v>18</v>
      </c>
      <c r="C7319">
        <v>590</v>
      </c>
      <c r="D7319" t="s">
        <v>17662</v>
      </c>
      <c r="E7319" t="s">
        <v>4219</v>
      </c>
      <c r="F7319">
        <v>6158</v>
      </c>
      <c r="G7319" t="s">
        <v>4220</v>
      </c>
      <c r="H7319" t="s">
        <v>4221</v>
      </c>
      <c r="I7319" t="s">
        <v>4222</v>
      </c>
      <c r="J7319" t="s">
        <v>172</v>
      </c>
      <c r="K7319" t="s">
        <v>4195</v>
      </c>
      <c r="L7319" t="s">
        <v>4171</v>
      </c>
      <c r="M7319" t="s">
        <v>4215</v>
      </c>
      <c r="P7319" s="31" t="str">
        <f t="shared" si="345"/>
        <v>Aminur Homoeo Hall (Dr. Aminur)</v>
      </c>
    </row>
    <row r="7320" spans="1:16" hidden="1">
      <c r="A7320" t="str">
        <f t="shared" si="343"/>
        <v>19-590</v>
      </c>
      <c r="B7320">
        <f t="shared" si="344"/>
        <v>19</v>
      </c>
      <c r="C7320">
        <v>590</v>
      </c>
      <c r="D7320" t="s">
        <v>17662</v>
      </c>
      <c r="E7320" t="s">
        <v>4239</v>
      </c>
      <c r="F7320">
        <v>6168</v>
      </c>
      <c r="G7320" t="s">
        <v>4240</v>
      </c>
      <c r="H7320">
        <v>1734293460</v>
      </c>
      <c r="I7320" t="s">
        <v>131</v>
      </c>
      <c r="J7320" t="s">
        <v>397</v>
      </c>
      <c r="K7320" t="s">
        <v>3996</v>
      </c>
      <c r="L7320" t="s">
        <v>4171</v>
      </c>
      <c r="M7320" t="s">
        <v>4236</v>
      </c>
      <c r="P7320" s="31" t="str">
        <f t="shared" si="345"/>
        <v>Anu Homoeo Hall (Dr. Md. Mintu)</v>
      </c>
    </row>
    <row r="7321" spans="1:16" hidden="1">
      <c r="A7321" t="str">
        <f t="shared" si="343"/>
        <v>20-590</v>
      </c>
      <c r="B7321">
        <f t="shared" si="344"/>
        <v>20</v>
      </c>
      <c r="C7321">
        <v>590</v>
      </c>
      <c r="D7321" t="s">
        <v>17662</v>
      </c>
      <c r="E7321" t="s">
        <v>9687</v>
      </c>
      <c r="F7321">
        <v>10047</v>
      </c>
      <c r="G7321" t="s">
        <v>9688</v>
      </c>
      <c r="H7321">
        <v>1712474143</v>
      </c>
      <c r="I7321" t="s">
        <v>131</v>
      </c>
      <c r="K7321" t="s">
        <v>133</v>
      </c>
      <c r="L7321" t="s">
        <v>9685</v>
      </c>
      <c r="M7321" t="s">
        <v>9689</v>
      </c>
      <c r="P7321" s="31" t="str">
        <f t="shared" si="345"/>
        <v>Apurbo Ovru Homoeo Hall (Dr.Binoy Kumar)</v>
      </c>
    </row>
    <row r="7322" spans="1:16" hidden="1">
      <c r="A7322" t="str">
        <f t="shared" si="343"/>
        <v>21-590</v>
      </c>
      <c r="B7322">
        <f t="shared" si="344"/>
        <v>21</v>
      </c>
      <c r="C7322">
        <v>590</v>
      </c>
      <c r="D7322" t="s">
        <v>17662</v>
      </c>
      <c r="E7322" t="s">
        <v>4230</v>
      </c>
      <c r="F7322">
        <v>6164</v>
      </c>
      <c r="G7322" t="s">
        <v>1772</v>
      </c>
      <c r="H7322" t="s">
        <v>4231</v>
      </c>
      <c r="I7322" t="s">
        <v>4027</v>
      </c>
      <c r="J7322" t="s">
        <v>397</v>
      </c>
      <c r="K7322" t="s">
        <v>4185</v>
      </c>
      <c r="L7322" t="s">
        <v>4171</v>
      </c>
      <c r="M7322" t="s">
        <v>4232</v>
      </c>
      <c r="P7322" s="31" t="str">
        <f t="shared" si="345"/>
        <v>Aroggo Homoeo Hall (Dr. Ziyaur Rahman)</v>
      </c>
    </row>
    <row r="7323" spans="1:16" hidden="1">
      <c r="A7323" t="str">
        <f t="shared" si="343"/>
        <v>22-590</v>
      </c>
      <c r="B7323">
        <f t="shared" si="344"/>
        <v>22</v>
      </c>
      <c r="C7323">
        <v>590</v>
      </c>
      <c r="D7323" t="s">
        <v>17662</v>
      </c>
      <c r="E7323" t="s">
        <v>4244</v>
      </c>
      <c r="F7323">
        <v>6170</v>
      </c>
      <c r="G7323" t="s">
        <v>1772</v>
      </c>
      <c r="H7323">
        <v>1739663622</v>
      </c>
      <c r="I7323" t="s">
        <v>3965</v>
      </c>
      <c r="J7323" t="s">
        <v>397</v>
      </c>
      <c r="K7323" t="s">
        <v>152</v>
      </c>
      <c r="L7323" t="s">
        <v>4171</v>
      </c>
      <c r="M7323" t="s">
        <v>4245</v>
      </c>
      <c r="P7323" s="31" t="str">
        <f t="shared" si="345"/>
        <v>Aroggo Homoeo Hall (Noresh Chandra Sarkar)</v>
      </c>
    </row>
    <row r="7324" spans="1:16" hidden="1">
      <c r="A7324" t="str">
        <f t="shared" si="343"/>
        <v>23-590</v>
      </c>
      <c r="B7324">
        <f t="shared" si="344"/>
        <v>23</v>
      </c>
      <c r="C7324">
        <v>590</v>
      </c>
      <c r="D7324" t="s">
        <v>17662</v>
      </c>
      <c r="E7324">
        <v>0</v>
      </c>
      <c r="F7324">
        <v>6138</v>
      </c>
      <c r="G7324" t="s">
        <v>4164</v>
      </c>
      <c r="H7324" t="s">
        <v>4165</v>
      </c>
      <c r="I7324">
        <v>0</v>
      </c>
      <c r="J7324" t="s">
        <v>132</v>
      </c>
      <c r="K7324">
        <v>0</v>
      </c>
      <c r="L7324" t="s">
        <v>4146</v>
      </c>
      <c r="M7324" t="s">
        <v>4166</v>
      </c>
      <c r="P7324" s="31" t="str">
        <f t="shared" si="345"/>
        <v>Asirbad Homoeo Hall (0)</v>
      </c>
    </row>
    <row r="7325" spans="1:16" hidden="1">
      <c r="A7325" t="str">
        <f t="shared" si="343"/>
        <v>24-590</v>
      </c>
      <c r="B7325">
        <f t="shared" si="344"/>
        <v>24</v>
      </c>
      <c r="C7325">
        <v>590</v>
      </c>
      <c r="D7325" t="s">
        <v>17662</v>
      </c>
      <c r="E7325" t="s">
        <v>4297</v>
      </c>
      <c r="F7325">
        <v>6194</v>
      </c>
      <c r="G7325" t="s">
        <v>4298</v>
      </c>
      <c r="H7325">
        <v>1912123333</v>
      </c>
      <c r="I7325" t="s">
        <v>3963</v>
      </c>
      <c r="J7325" t="s">
        <v>274</v>
      </c>
      <c r="K7325" t="s">
        <v>4195</v>
      </c>
      <c r="L7325" t="s">
        <v>3997</v>
      </c>
      <c r="M7325" t="s">
        <v>4299</v>
      </c>
      <c r="P7325" s="31" t="str">
        <f t="shared" si="345"/>
        <v>Assimullah Homoeo Hall (Dr. Anwarul)</v>
      </c>
    </row>
    <row r="7326" spans="1:16" hidden="1">
      <c r="A7326" t="str">
        <f t="shared" si="343"/>
        <v>25-590</v>
      </c>
      <c r="B7326">
        <f t="shared" si="344"/>
        <v>25</v>
      </c>
      <c r="C7326">
        <v>590</v>
      </c>
      <c r="D7326" t="s">
        <v>17662</v>
      </c>
      <c r="E7326" t="s">
        <v>4302</v>
      </c>
      <c r="F7326">
        <v>6196</v>
      </c>
      <c r="G7326" t="s">
        <v>4303</v>
      </c>
      <c r="H7326" t="s">
        <v>4304</v>
      </c>
      <c r="I7326" t="s">
        <v>4027</v>
      </c>
      <c r="J7326" t="s">
        <v>274</v>
      </c>
      <c r="K7326" t="s">
        <v>4185</v>
      </c>
      <c r="L7326" t="s">
        <v>4305</v>
      </c>
      <c r="M7326" t="s">
        <v>4305</v>
      </c>
      <c r="P7326" s="31" t="str">
        <f t="shared" si="345"/>
        <v>Azad Homeo Hall (Dr. Ab. Motin)</v>
      </c>
    </row>
    <row r="7327" spans="1:16" hidden="1">
      <c r="A7327" t="str">
        <f t="shared" si="343"/>
        <v>26-590</v>
      </c>
      <c r="B7327">
        <f t="shared" si="344"/>
        <v>26</v>
      </c>
      <c r="C7327">
        <v>590</v>
      </c>
      <c r="D7327" t="s">
        <v>17662</v>
      </c>
      <c r="E7327" t="s">
        <v>4315</v>
      </c>
      <c r="F7327">
        <v>6200</v>
      </c>
      <c r="G7327" t="s">
        <v>4316</v>
      </c>
      <c r="H7327">
        <v>1714942819</v>
      </c>
      <c r="I7327" t="s">
        <v>3963</v>
      </c>
      <c r="J7327" t="s">
        <v>274</v>
      </c>
      <c r="K7327" t="s">
        <v>4185</v>
      </c>
      <c r="L7327" t="s">
        <v>4305</v>
      </c>
      <c r="M7327" t="s">
        <v>4309</v>
      </c>
      <c r="P7327" s="31" t="str">
        <f t="shared" si="345"/>
        <v>Baba Homoeo Hall (Sree Manik Chondro)</v>
      </c>
    </row>
    <row r="7328" spans="1:16" hidden="1">
      <c r="A7328" t="str">
        <f t="shared" si="343"/>
        <v>27-590</v>
      </c>
      <c r="B7328">
        <f t="shared" si="344"/>
        <v>27</v>
      </c>
      <c r="C7328">
        <v>590</v>
      </c>
      <c r="D7328" t="s">
        <v>17662</v>
      </c>
      <c r="E7328" t="s">
        <v>4295</v>
      </c>
      <c r="F7328">
        <v>6193</v>
      </c>
      <c r="G7328" t="s">
        <v>4296</v>
      </c>
      <c r="H7328">
        <v>1743012652</v>
      </c>
      <c r="I7328" t="s">
        <v>4254</v>
      </c>
      <c r="J7328" t="s">
        <v>230</v>
      </c>
      <c r="K7328" t="s">
        <v>4195</v>
      </c>
      <c r="L7328" t="s">
        <v>4141</v>
      </c>
      <c r="M7328" t="s">
        <v>4294</v>
      </c>
      <c r="P7328" s="31" t="str">
        <f t="shared" si="345"/>
        <v>Bijoy H.H (Bijoy Kumar)</v>
      </c>
    </row>
    <row r="7329" spans="1:16" hidden="1">
      <c r="A7329" t="str">
        <f t="shared" si="343"/>
        <v>28-590</v>
      </c>
      <c r="B7329">
        <f t="shared" si="344"/>
        <v>28</v>
      </c>
      <c r="C7329">
        <v>590</v>
      </c>
      <c r="D7329" t="s">
        <v>17662</v>
      </c>
      <c r="E7329" t="s">
        <v>4154</v>
      </c>
      <c r="F7329">
        <v>6135</v>
      </c>
      <c r="G7329" t="s">
        <v>4155</v>
      </c>
      <c r="H7329" t="s">
        <v>4156</v>
      </c>
      <c r="I7329" t="s">
        <v>3968</v>
      </c>
      <c r="J7329" t="s">
        <v>132</v>
      </c>
      <c r="K7329" t="s">
        <v>133</v>
      </c>
      <c r="L7329" t="s">
        <v>4146</v>
      </c>
      <c r="M7329" t="s">
        <v>4142</v>
      </c>
      <c r="P7329" s="31" t="str">
        <f t="shared" si="345"/>
        <v>Bondhu Homoeo Hall (Sree Dino-Bondhu)</v>
      </c>
    </row>
    <row r="7330" spans="1:16" hidden="1">
      <c r="A7330" t="str">
        <f t="shared" si="343"/>
        <v>29-590</v>
      </c>
      <c r="B7330">
        <f t="shared" si="344"/>
        <v>29</v>
      </c>
      <c r="C7330">
        <v>590</v>
      </c>
      <c r="D7330" t="s">
        <v>17662</v>
      </c>
      <c r="E7330" t="s">
        <v>4157</v>
      </c>
      <c r="F7330">
        <v>6136</v>
      </c>
      <c r="G7330" t="s">
        <v>4158</v>
      </c>
      <c r="H7330" t="s">
        <v>4159</v>
      </c>
      <c r="I7330" t="s">
        <v>3968</v>
      </c>
      <c r="J7330" t="s">
        <v>132</v>
      </c>
      <c r="K7330" t="s">
        <v>3977</v>
      </c>
      <c r="L7330" t="s">
        <v>4146</v>
      </c>
      <c r="M7330" t="s">
        <v>4142</v>
      </c>
      <c r="P7330" s="31" t="str">
        <f t="shared" si="345"/>
        <v>Delower Homoeo Hall (Dr.Delwar)</v>
      </c>
    </row>
    <row r="7331" spans="1:16" hidden="1">
      <c r="A7331" t="str">
        <f t="shared" si="343"/>
        <v>30-590</v>
      </c>
      <c r="B7331">
        <f t="shared" si="344"/>
        <v>30</v>
      </c>
      <c r="C7331">
        <v>590</v>
      </c>
      <c r="D7331" t="s">
        <v>17662</v>
      </c>
      <c r="E7331" t="s">
        <v>4182</v>
      </c>
      <c r="F7331">
        <v>6146</v>
      </c>
      <c r="G7331" t="s">
        <v>4183</v>
      </c>
      <c r="H7331" t="s">
        <v>4184</v>
      </c>
      <c r="I7331" t="s">
        <v>3982</v>
      </c>
      <c r="J7331" t="s">
        <v>172</v>
      </c>
      <c r="K7331" t="s">
        <v>4185</v>
      </c>
      <c r="L7331" t="s">
        <v>4171</v>
      </c>
      <c r="M7331" t="s">
        <v>4186</v>
      </c>
      <c r="P7331" s="31" t="str">
        <f t="shared" si="345"/>
        <v>Dhaka Homoeo Lnternational (Dr. Shah Alam)</v>
      </c>
    </row>
    <row r="7332" spans="1:16" hidden="1">
      <c r="A7332" t="str">
        <f t="shared" si="343"/>
        <v>31-590</v>
      </c>
      <c r="B7332">
        <f t="shared" si="344"/>
        <v>31</v>
      </c>
      <c r="C7332">
        <v>590</v>
      </c>
      <c r="D7332" t="s">
        <v>17662</v>
      </c>
      <c r="E7332" t="s">
        <v>4281</v>
      </c>
      <c r="F7332">
        <v>6188</v>
      </c>
      <c r="G7332" t="s">
        <v>4282</v>
      </c>
      <c r="H7332">
        <v>1737936302</v>
      </c>
      <c r="I7332" t="s">
        <v>3968</v>
      </c>
      <c r="J7332" t="s">
        <v>230</v>
      </c>
      <c r="K7332" t="s">
        <v>4195</v>
      </c>
      <c r="L7332" t="s">
        <v>4146</v>
      </c>
      <c r="M7332" t="s">
        <v>4277</v>
      </c>
      <c r="P7332" s="31" t="str">
        <f t="shared" si="345"/>
        <v>Eleyas Homoeo Hall (Dr. Eleyas)</v>
      </c>
    </row>
    <row r="7333" spans="1:16" hidden="1">
      <c r="A7333" t="str">
        <f t="shared" si="343"/>
        <v>32-590</v>
      </c>
      <c r="B7333">
        <f t="shared" si="344"/>
        <v>32</v>
      </c>
      <c r="C7333">
        <v>590</v>
      </c>
      <c r="D7333" t="s">
        <v>17662</v>
      </c>
      <c r="E7333" t="s">
        <v>4226</v>
      </c>
      <c r="F7333">
        <v>6162</v>
      </c>
      <c r="G7333" t="s">
        <v>614</v>
      </c>
      <c r="H7333">
        <v>1728462388</v>
      </c>
      <c r="I7333" t="s">
        <v>3963</v>
      </c>
      <c r="J7333" t="s">
        <v>397</v>
      </c>
      <c r="K7333" t="s">
        <v>4185</v>
      </c>
      <c r="L7333" t="s">
        <v>4171</v>
      </c>
      <c r="M7333" t="s">
        <v>4227</v>
      </c>
      <c r="P7333" s="31" t="str">
        <f t="shared" si="345"/>
        <v>Emon Homoeo Hall (Dr.Emon)</v>
      </c>
    </row>
    <row r="7334" spans="1:16" hidden="1">
      <c r="A7334" t="str">
        <f t="shared" si="343"/>
        <v>33-590</v>
      </c>
      <c r="B7334">
        <f t="shared" si="344"/>
        <v>33</v>
      </c>
      <c r="C7334">
        <v>590</v>
      </c>
      <c r="D7334" t="s">
        <v>17662</v>
      </c>
      <c r="E7334" t="s">
        <v>4169</v>
      </c>
      <c r="F7334">
        <v>6140</v>
      </c>
      <c r="G7334" t="s">
        <v>2132</v>
      </c>
      <c r="H7334">
        <v>1772552047</v>
      </c>
      <c r="I7334" t="s">
        <v>4170</v>
      </c>
      <c r="J7334" t="s">
        <v>132</v>
      </c>
      <c r="K7334" t="s">
        <v>3977</v>
      </c>
      <c r="L7334" t="s">
        <v>4171</v>
      </c>
      <c r="M7334" t="s">
        <v>4172</v>
      </c>
      <c r="P7334" s="31" t="str">
        <f t="shared" si="345"/>
        <v>German Homoeo Hall (Md. Rafiqul)</v>
      </c>
    </row>
    <row r="7335" spans="1:16" hidden="1">
      <c r="A7335" t="str">
        <f t="shared" si="343"/>
        <v>34-590</v>
      </c>
      <c r="B7335">
        <f t="shared" si="344"/>
        <v>34</v>
      </c>
      <c r="C7335">
        <v>590</v>
      </c>
      <c r="D7335" t="s">
        <v>17662</v>
      </c>
      <c r="E7335" t="s">
        <v>4147</v>
      </c>
      <c r="F7335">
        <v>6132</v>
      </c>
      <c r="G7335" t="s">
        <v>1020</v>
      </c>
      <c r="H7335" t="s">
        <v>4148</v>
      </c>
      <c r="I7335" t="s">
        <v>3963</v>
      </c>
      <c r="J7335" t="s">
        <v>132</v>
      </c>
      <c r="K7335" t="s">
        <v>138</v>
      </c>
      <c r="L7335" t="s">
        <v>4146</v>
      </c>
      <c r="M7335" t="s">
        <v>4142</v>
      </c>
      <c r="P7335" s="31" t="str">
        <f t="shared" si="345"/>
        <v>Gita Homoeo Hall (Pomessor Chandro)</v>
      </c>
    </row>
    <row r="7336" spans="1:16" hidden="1">
      <c r="A7336" t="str">
        <f t="shared" si="343"/>
        <v>35-590</v>
      </c>
      <c r="B7336">
        <f t="shared" si="344"/>
        <v>35</v>
      </c>
      <c r="C7336">
        <v>590</v>
      </c>
      <c r="D7336" t="s">
        <v>17662</v>
      </c>
      <c r="E7336" t="s">
        <v>4321</v>
      </c>
      <c r="F7336">
        <v>6202</v>
      </c>
      <c r="G7336" t="s">
        <v>4322</v>
      </c>
      <c r="H7336">
        <v>1740334260</v>
      </c>
      <c r="I7336" t="s">
        <v>4015</v>
      </c>
      <c r="J7336" t="s">
        <v>274</v>
      </c>
      <c r="K7336" t="s">
        <v>133</v>
      </c>
      <c r="L7336" t="s">
        <v>4323</v>
      </c>
      <c r="M7336" t="s">
        <v>4320</v>
      </c>
      <c r="P7336" s="31" t="str">
        <f t="shared" si="345"/>
        <v>Gupta Homoeo Hall (Modon Kumar)</v>
      </c>
    </row>
    <row r="7337" spans="1:16" hidden="1">
      <c r="A7337" t="str">
        <f t="shared" si="343"/>
        <v>36-590</v>
      </c>
      <c r="B7337">
        <f t="shared" si="344"/>
        <v>36</v>
      </c>
      <c r="C7337">
        <v>590</v>
      </c>
      <c r="D7337" t="s">
        <v>17662</v>
      </c>
      <c r="E7337" t="s">
        <v>4233</v>
      </c>
      <c r="F7337">
        <v>6165</v>
      </c>
      <c r="G7337" t="s">
        <v>524</v>
      </c>
      <c r="H7337" t="s">
        <v>4234</v>
      </c>
      <c r="I7337" t="s">
        <v>3965</v>
      </c>
      <c r="J7337" t="s">
        <v>397</v>
      </c>
      <c r="K7337" t="s">
        <v>152</v>
      </c>
      <c r="L7337" t="s">
        <v>4171</v>
      </c>
      <c r="M7337" t="s">
        <v>4232</v>
      </c>
      <c r="P7337" s="31" t="str">
        <f t="shared" si="345"/>
        <v>Horidas Homoeo Hall (Dr. Porimal Chandro)</v>
      </c>
    </row>
    <row r="7338" spans="1:16" hidden="1">
      <c r="A7338" t="str">
        <f t="shared" si="343"/>
        <v>37-590</v>
      </c>
      <c r="B7338">
        <f t="shared" si="344"/>
        <v>37</v>
      </c>
      <c r="C7338">
        <v>590</v>
      </c>
      <c r="D7338" t="s">
        <v>17662</v>
      </c>
      <c r="E7338" t="s">
        <v>4312</v>
      </c>
      <c r="F7338">
        <v>6199</v>
      </c>
      <c r="G7338" t="s">
        <v>4313</v>
      </c>
      <c r="H7338">
        <v>1738549652</v>
      </c>
      <c r="I7338" t="s">
        <v>131</v>
      </c>
      <c r="J7338" t="s">
        <v>274</v>
      </c>
      <c r="K7338" t="s">
        <v>4185</v>
      </c>
      <c r="L7338" t="s">
        <v>4305</v>
      </c>
      <c r="M7338" t="s">
        <v>4314</v>
      </c>
      <c r="P7338" s="31" t="str">
        <f t="shared" si="345"/>
        <v>Jaker Homoeo Hall (Minhazul Islam)</v>
      </c>
    </row>
    <row r="7339" spans="1:16" hidden="1">
      <c r="A7339" t="str">
        <f t="shared" si="343"/>
        <v>38-590</v>
      </c>
      <c r="B7339">
        <f t="shared" si="344"/>
        <v>38</v>
      </c>
      <c r="C7339">
        <v>590</v>
      </c>
      <c r="D7339" t="s">
        <v>17662</v>
      </c>
      <c r="E7339" t="s">
        <v>4263</v>
      </c>
      <c r="F7339">
        <v>6179</v>
      </c>
      <c r="G7339" t="s">
        <v>2709</v>
      </c>
      <c r="H7339" t="s">
        <v>4264</v>
      </c>
      <c r="I7339" t="s">
        <v>4027</v>
      </c>
      <c r="J7339" t="s">
        <v>230</v>
      </c>
      <c r="K7339" t="s">
        <v>3961</v>
      </c>
      <c r="L7339" t="s">
        <v>4141</v>
      </c>
      <c r="M7339" t="s">
        <v>4262</v>
      </c>
      <c r="P7339" s="31" t="str">
        <f t="shared" si="345"/>
        <v>Janota Homoeo Hall (Dr. Shahin)</v>
      </c>
    </row>
    <row r="7340" spans="1:16" hidden="1">
      <c r="A7340" t="str">
        <f t="shared" si="343"/>
        <v>39-590</v>
      </c>
      <c r="B7340">
        <f t="shared" si="344"/>
        <v>39</v>
      </c>
      <c r="C7340">
        <v>590</v>
      </c>
      <c r="D7340" t="s">
        <v>17662</v>
      </c>
      <c r="E7340" t="s">
        <v>4291</v>
      </c>
      <c r="F7340">
        <v>6192</v>
      </c>
      <c r="G7340" t="s">
        <v>4292</v>
      </c>
      <c r="H7340" t="s">
        <v>4293</v>
      </c>
      <c r="I7340" t="s">
        <v>3965</v>
      </c>
      <c r="J7340" t="s">
        <v>230</v>
      </c>
      <c r="K7340" t="s">
        <v>4195</v>
      </c>
      <c r="L7340" t="s">
        <v>4141</v>
      </c>
      <c r="M7340" t="s">
        <v>4294</v>
      </c>
      <c r="P7340" s="31" t="str">
        <f t="shared" si="345"/>
        <v>Jasmen H.H (Md. Shopon)</v>
      </c>
    </row>
    <row r="7341" spans="1:16" hidden="1">
      <c r="A7341" t="str">
        <f t="shared" si="343"/>
        <v>40-590</v>
      </c>
      <c r="B7341">
        <f t="shared" si="344"/>
        <v>40</v>
      </c>
      <c r="C7341">
        <v>590</v>
      </c>
      <c r="D7341" t="s">
        <v>17662</v>
      </c>
      <c r="E7341" t="s">
        <v>4235</v>
      </c>
      <c r="F7341">
        <v>6166</v>
      </c>
      <c r="G7341" t="s">
        <v>2068</v>
      </c>
      <c r="H7341">
        <v>1744664247</v>
      </c>
      <c r="I7341" t="s">
        <v>3965</v>
      </c>
      <c r="J7341" t="s">
        <v>397</v>
      </c>
      <c r="K7341" t="s">
        <v>3996</v>
      </c>
      <c r="L7341" t="s">
        <v>4171</v>
      </c>
      <c r="M7341" t="s">
        <v>4236</v>
      </c>
      <c r="P7341" s="31" t="str">
        <f t="shared" si="345"/>
        <v>Jonoseba Homoeo Hall (Dr. Sofiqul)</v>
      </c>
    </row>
    <row r="7342" spans="1:16" hidden="1">
      <c r="A7342" t="str">
        <f t="shared" si="343"/>
        <v>41-590</v>
      </c>
      <c r="B7342">
        <f t="shared" si="344"/>
        <v>41</v>
      </c>
      <c r="C7342">
        <v>590</v>
      </c>
      <c r="D7342" t="s">
        <v>17662</v>
      </c>
      <c r="E7342" t="s">
        <v>9683</v>
      </c>
      <c r="F7342">
        <v>10046</v>
      </c>
      <c r="G7342" t="s">
        <v>9684</v>
      </c>
      <c r="H7342">
        <v>1738431946</v>
      </c>
      <c r="I7342" t="s">
        <v>131</v>
      </c>
      <c r="K7342" t="s">
        <v>133</v>
      </c>
      <c r="L7342" t="s">
        <v>9685</v>
      </c>
      <c r="M7342" t="s">
        <v>9686</v>
      </c>
      <c r="P7342" s="31" t="str">
        <f t="shared" si="345"/>
        <v>Jugan Homoeo Hall (Dr.Jeebon Bormon)</v>
      </c>
    </row>
    <row r="7343" spans="1:16" hidden="1">
      <c r="A7343" t="str">
        <f t="shared" si="343"/>
        <v>42-590</v>
      </c>
      <c r="B7343">
        <f t="shared" si="344"/>
        <v>42</v>
      </c>
      <c r="C7343">
        <v>590</v>
      </c>
      <c r="D7343" t="s">
        <v>17662</v>
      </c>
      <c r="E7343" t="s">
        <v>4283</v>
      </c>
      <c r="F7343">
        <v>6190</v>
      </c>
      <c r="G7343" t="s">
        <v>4062</v>
      </c>
      <c r="H7343" t="s">
        <v>4284</v>
      </c>
      <c r="I7343" t="s">
        <v>4285</v>
      </c>
      <c r="J7343" t="s">
        <v>230</v>
      </c>
      <c r="K7343" t="s">
        <v>4195</v>
      </c>
      <c r="L7343" t="s">
        <v>4141</v>
      </c>
      <c r="M7343" t="s">
        <v>4286</v>
      </c>
      <c r="P7343" s="31" t="str">
        <f t="shared" si="345"/>
        <v>Kohinur Homoeo Hall (Dr. Rayhan)</v>
      </c>
    </row>
    <row r="7344" spans="1:16" hidden="1">
      <c r="A7344" t="str">
        <f t="shared" si="343"/>
        <v>43-590</v>
      </c>
      <c r="B7344">
        <f t="shared" si="344"/>
        <v>43</v>
      </c>
      <c r="C7344">
        <v>590</v>
      </c>
      <c r="D7344" t="s">
        <v>17662</v>
      </c>
      <c r="E7344" t="s">
        <v>3991</v>
      </c>
      <c r="F7344">
        <v>6203</v>
      </c>
      <c r="G7344" t="s">
        <v>4062</v>
      </c>
      <c r="H7344">
        <v>1728463203</v>
      </c>
      <c r="I7344">
        <v>0</v>
      </c>
      <c r="J7344" t="s">
        <v>274</v>
      </c>
      <c r="K7344" t="s">
        <v>3977</v>
      </c>
      <c r="L7344" t="s">
        <v>4323</v>
      </c>
      <c r="M7344" t="s">
        <v>4324</v>
      </c>
      <c r="P7344" s="31" t="str">
        <f t="shared" si="345"/>
        <v>Kohinur Homoeo Hall (Ab. Rasid)</v>
      </c>
    </row>
    <row r="7345" spans="1:16" hidden="1">
      <c r="A7345" t="str">
        <f t="shared" si="343"/>
        <v>44-590</v>
      </c>
      <c r="B7345">
        <f t="shared" si="344"/>
        <v>44</v>
      </c>
      <c r="C7345">
        <v>590</v>
      </c>
      <c r="D7345" t="s">
        <v>17662</v>
      </c>
      <c r="E7345" t="s">
        <v>10814</v>
      </c>
      <c r="F7345">
        <v>10785</v>
      </c>
      <c r="G7345" t="s">
        <v>10815</v>
      </c>
      <c r="H7345">
        <v>1750262729</v>
      </c>
      <c r="I7345" t="s">
        <v>131</v>
      </c>
      <c r="J7345" t="s">
        <v>2596</v>
      </c>
      <c r="K7345" t="s">
        <v>152</v>
      </c>
      <c r="L7345" t="s">
        <v>10816</v>
      </c>
      <c r="M7345" t="s">
        <v>10817</v>
      </c>
      <c r="P7345" s="31" t="str">
        <f t="shared" si="345"/>
        <v>Kotha Homoeo Hall (Dr Kakuli Sarker)</v>
      </c>
    </row>
    <row r="7346" spans="1:16" hidden="1">
      <c r="A7346" t="str">
        <f t="shared" si="343"/>
        <v>45-590</v>
      </c>
      <c r="B7346">
        <f t="shared" si="344"/>
        <v>45</v>
      </c>
      <c r="C7346">
        <v>590</v>
      </c>
      <c r="D7346" t="s">
        <v>17662</v>
      </c>
      <c r="E7346" t="s">
        <v>9848</v>
      </c>
      <c r="F7346">
        <v>11215</v>
      </c>
      <c r="G7346" t="s">
        <v>9849</v>
      </c>
      <c r="H7346">
        <v>1797779173</v>
      </c>
      <c r="I7346" t="s">
        <v>131</v>
      </c>
      <c r="J7346" t="s">
        <v>397</v>
      </c>
      <c r="K7346" t="s">
        <v>133</v>
      </c>
      <c r="L7346" t="s">
        <v>9850</v>
      </c>
      <c r="M7346" t="s">
        <v>9851</v>
      </c>
      <c r="P7346" s="31" t="str">
        <f t="shared" si="345"/>
        <v>Life Homoeo Hall (Dr Jakir Hossain)</v>
      </c>
    </row>
    <row r="7347" spans="1:16" hidden="1">
      <c r="A7347" t="str">
        <f t="shared" si="343"/>
        <v>46-590</v>
      </c>
      <c r="B7347">
        <f t="shared" si="344"/>
        <v>46</v>
      </c>
      <c r="C7347">
        <v>590</v>
      </c>
      <c r="D7347" t="s">
        <v>17662</v>
      </c>
      <c r="E7347" t="s">
        <v>9812</v>
      </c>
      <c r="F7347">
        <v>10910</v>
      </c>
      <c r="G7347" t="s">
        <v>9813</v>
      </c>
      <c r="H7347">
        <v>1719245278</v>
      </c>
      <c r="I7347" t="s">
        <v>131</v>
      </c>
      <c r="J7347" t="s">
        <v>2596</v>
      </c>
      <c r="K7347" t="s">
        <v>152</v>
      </c>
      <c r="L7347" t="s">
        <v>9685</v>
      </c>
      <c r="M7347" t="s">
        <v>9814</v>
      </c>
      <c r="P7347" s="31" t="str">
        <f t="shared" si="345"/>
        <v>Lokkhi Homoeo Hall (Dr Khagendra Nath Goswami)</v>
      </c>
    </row>
    <row r="7348" spans="1:16" hidden="1">
      <c r="A7348" t="str">
        <f t="shared" si="343"/>
        <v>47-590</v>
      </c>
      <c r="B7348">
        <f t="shared" si="344"/>
        <v>47</v>
      </c>
      <c r="C7348">
        <v>590</v>
      </c>
      <c r="D7348" t="s">
        <v>17662</v>
      </c>
      <c r="E7348" t="s">
        <v>10336</v>
      </c>
      <c r="F7348">
        <v>10544</v>
      </c>
      <c r="G7348" t="s">
        <v>10337</v>
      </c>
      <c r="H7348">
        <v>1311975057</v>
      </c>
      <c r="I7348" t="s">
        <v>131</v>
      </c>
      <c r="J7348" t="s">
        <v>2596</v>
      </c>
      <c r="K7348" t="s">
        <v>133</v>
      </c>
      <c r="L7348" t="s">
        <v>9875</v>
      </c>
      <c r="M7348" t="s">
        <v>10338</v>
      </c>
      <c r="P7348" s="31" t="str">
        <f t="shared" si="345"/>
        <v>Lota Homoeo Hall (Dr Susil Chondro)</v>
      </c>
    </row>
    <row r="7349" spans="1:16" hidden="1">
      <c r="A7349" t="str">
        <f t="shared" si="343"/>
        <v>48-590</v>
      </c>
      <c r="B7349">
        <f t="shared" si="344"/>
        <v>48</v>
      </c>
      <c r="C7349">
        <v>590</v>
      </c>
      <c r="D7349" t="s">
        <v>17662</v>
      </c>
      <c r="E7349" t="s">
        <v>4270</v>
      </c>
      <c r="F7349">
        <v>6184</v>
      </c>
      <c r="G7349" t="s">
        <v>4271</v>
      </c>
      <c r="H7349" t="s">
        <v>4272</v>
      </c>
      <c r="I7349" t="s">
        <v>131</v>
      </c>
      <c r="J7349" t="s">
        <v>230</v>
      </c>
      <c r="K7349" t="s">
        <v>133</v>
      </c>
      <c r="L7349" t="s">
        <v>4141</v>
      </c>
      <c r="M7349" t="s">
        <v>4273</v>
      </c>
      <c r="P7349" s="31" t="str">
        <f t="shared" si="345"/>
        <v>Maa H. Hall (Ab. Kasem)</v>
      </c>
    </row>
    <row r="7350" spans="1:16" hidden="1">
      <c r="A7350" t="str">
        <f t="shared" si="343"/>
        <v>49-590</v>
      </c>
      <c r="B7350">
        <f t="shared" si="344"/>
        <v>49</v>
      </c>
      <c r="C7350">
        <v>590</v>
      </c>
      <c r="D7350" t="s">
        <v>17662</v>
      </c>
      <c r="E7350" t="s">
        <v>4173</v>
      </c>
      <c r="F7350">
        <v>6141</v>
      </c>
      <c r="G7350" t="s">
        <v>1111</v>
      </c>
      <c r="H7350" t="s">
        <v>4174</v>
      </c>
      <c r="I7350" t="s">
        <v>3968</v>
      </c>
      <c r="J7350" t="s">
        <v>132</v>
      </c>
      <c r="K7350" t="s">
        <v>3961</v>
      </c>
      <c r="L7350" t="s">
        <v>4171</v>
      </c>
      <c r="M7350" t="s">
        <v>4172</v>
      </c>
      <c r="P7350" s="31" t="str">
        <f t="shared" si="345"/>
        <v>Maa Homoeo Hall (Susanto Kumar)</v>
      </c>
    </row>
    <row r="7351" spans="1:16" hidden="1">
      <c r="A7351" t="str">
        <f t="shared" si="343"/>
        <v>50-590</v>
      </c>
      <c r="B7351">
        <f t="shared" si="344"/>
        <v>50</v>
      </c>
      <c r="C7351">
        <v>590</v>
      </c>
      <c r="D7351" t="s">
        <v>17662</v>
      </c>
      <c r="E7351" t="s">
        <v>4223</v>
      </c>
      <c r="F7351">
        <v>6159</v>
      </c>
      <c r="G7351" t="s">
        <v>210</v>
      </c>
      <c r="H7351" t="s">
        <v>4224</v>
      </c>
      <c r="I7351" t="s">
        <v>3965</v>
      </c>
      <c r="J7351" t="s">
        <v>172</v>
      </c>
      <c r="K7351" t="s">
        <v>3996</v>
      </c>
      <c r="L7351" t="s">
        <v>4171</v>
      </c>
      <c r="M7351" t="s">
        <v>4225</v>
      </c>
      <c r="P7351" s="31" t="str">
        <f t="shared" si="345"/>
        <v>Master Homoeo Hall (Dr. Anwara)</v>
      </c>
    </row>
    <row r="7352" spans="1:16" hidden="1">
      <c r="A7352" t="str">
        <f t="shared" si="343"/>
        <v>51-590</v>
      </c>
      <c r="B7352">
        <f t="shared" si="344"/>
        <v>51</v>
      </c>
      <c r="C7352">
        <v>590</v>
      </c>
      <c r="D7352" t="s">
        <v>17662</v>
      </c>
      <c r="E7352" t="s">
        <v>12630</v>
      </c>
      <c r="F7352">
        <v>11619</v>
      </c>
      <c r="G7352" t="s">
        <v>400</v>
      </c>
      <c r="H7352">
        <v>1870384056</v>
      </c>
      <c r="I7352" t="s">
        <v>131</v>
      </c>
      <c r="J7352" t="s">
        <v>274</v>
      </c>
      <c r="K7352" t="s">
        <v>152</v>
      </c>
      <c r="L7352" t="s">
        <v>9875</v>
      </c>
      <c r="M7352" t="s">
        <v>12631</v>
      </c>
      <c r="P7352" s="31" t="str">
        <f t="shared" si="345"/>
        <v>Masum Homoeo Hall (Dr. Md. Masum)</v>
      </c>
    </row>
    <row r="7353" spans="1:16" hidden="1">
      <c r="A7353" t="str">
        <f t="shared" si="343"/>
        <v>52-590</v>
      </c>
      <c r="B7353">
        <f t="shared" si="344"/>
        <v>52</v>
      </c>
      <c r="C7353">
        <v>590</v>
      </c>
      <c r="D7353" t="s">
        <v>17662</v>
      </c>
      <c r="E7353" t="s">
        <v>4310</v>
      </c>
      <c r="F7353">
        <v>6198</v>
      </c>
      <c r="G7353" t="s">
        <v>4311</v>
      </c>
      <c r="H7353">
        <v>1726864184</v>
      </c>
      <c r="I7353" t="s">
        <v>3963</v>
      </c>
      <c r="J7353" t="s">
        <v>274</v>
      </c>
      <c r="K7353" t="s">
        <v>4185</v>
      </c>
      <c r="L7353" t="s">
        <v>4305</v>
      </c>
      <c r="M7353" t="s">
        <v>4309</v>
      </c>
      <c r="P7353" s="31" t="str">
        <f t="shared" si="345"/>
        <v>Maya H.H (Mukul Chondro)</v>
      </c>
    </row>
    <row r="7354" spans="1:16" hidden="1">
      <c r="A7354" t="str">
        <f t="shared" si="343"/>
        <v>53-590</v>
      </c>
      <c r="B7354">
        <f t="shared" si="344"/>
        <v>53</v>
      </c>
      <c r="C7354">
        <v>590</v>
      </c>
      <c r="D7354" t="s">
        <v>17662</v>
      </c>
      <c r="E7354" t="s">
        <v>11682</v>
      </c>
      <c r="F7354">
        <v>11216</v>
      </c>
      <c r="G7354" t="s">
        <v>6029</v>
      </c>
      <c r="H7354">
        <v>1713746970</v>
      </c>
      <c r="I7354" t="s">
        <v>131</v>
      </c>
      <c r="J7354" t="s">
        <v>172</v>
      </c>
      <c r="K7354" t="s">
        <v>133</v>
      </c>
      <c r="L7354" t="s">
        <v>10816</v>
      </c>
      <c r="M7354" t="s">
        <v>11683</v>
      </c>
      <c r="P7354" s="31" t="str">
        <f t="shared" si="345"/>
        <v>Mim Homoeo Hall (Dr. Aklak Mia)</v>
      </c>
    </row>
    <row r="7355" spans="1:16" hidden="1">
      <c r="A7355" t="str">
        <f t="shared" si="343"/>
        <v>54-590</v>
      </c>
      <c r="B7355">
        <f t="shared" si="344"/>
        <v>54</v>
      </c>
      <c r="C7355">
        <v>590</v>
      </c>
      <c r="D7355" t="s">
        <v>17662</v>
      </c>
      <c r="E7355" t="s">
        <v>4178</v>
      </c>
      <c r="F7355">
        <v>6143</v>
      </c>
      <c r="G7355" t="s">
        <v>4179</v>
      </c>
      <c r="H7355">
        <v>1711414721</v>
      </c>
      <c r="I7355" t="s">
        <v>3965</v>
      </c>
      <c r="J7355" t="s">
        <v>132</v>
      </c>
      <c r="K7355" t="s">
        <v>152</v>
      </c>
      <c r="L7355" t="s">
        <v>4171</v>
      </c>
      <c r="M7355" t="s">
        <v>4172</v>
      </c>
      <c r="P7355" s="31" t="str">
        <f t="shared" si="345"/>
        <v>Moli Homoeo Hall (Susil Chondro)</v>
      </c>
    </row>
    <row r="7356" spans="1:16" hidden="1">
      <c r="A7356" t="str">
        <f t="shared" si="343"/>
        <v>55-590</v>
      </c>
      <c r="B7356">
        <f t="shared" si="344"/>
        <v>55</v>
      </c>
      <c r="C7356">
        <v>590</v>
      </c>
      <c r="D7356" t="s">
        <v>17662</v>
      </c>
      <c r="E7356" t="s">
        <v>4066</v>
      </c>
      <c r="F7356">
        <v>6204</v>
      </c>
      <c r="G7356" t="s">
        <v>4325</v>
      </c>
      <c r="H7356" t="s">
        <v>4326</v>
      </c>
      <c r="I7356" t="s">
        <v>4327</v>
      </c>
      <c r="J7356" t="s">
        <v>274</v>
      </c>
      <c r="K7356" t="s">
        <v>4195</v>
      </c>
      <c r="L7356" t="s">
        <v>3997</v>
      </c>
      <c r="M7356" t="s">
        <v>4328</v>
      </c>
      <c r="P7356" s="31" t="str">
        <f t="shared" si="345"/>
        <v>Momotaj Homoeo Hall (Sowkat Ali)</v>
      </c>
    </row>
    <row r="7357" spans="1:16" hidden="1">
      <c r="A7357" t="str">
        <f t="shared" si="343"/>
        <v>56-590</v>
      </c>
      <c r="B7357">
        <f t="shared" si="344"/>
        <v>56</v>
      </c>
      <c r="C7357">
        <v>590</v>
      </c>
      <c r="D7357" t="s">
        <v>17662</v>
      </c>
      <c r="E7357" t="s">
        <v>4341</v>
      </c>
      <c r="F7357">
        <v>6208</v>
      </c>
      <c r="G7357" t="s">
        <v>4342</v>
      </c>
      <c r="H7357" t="s">
        <v>4343</v>
      </c>
      <c r="I7357" t="s">
        <v>3965</v>
      </c>
      <c r="J7357" t="s">
        <v>274</v>
      </c>
      <c r="K7357" t="s">
        <v>4195</v>
      </c>
      <c r="L7357" t="s">
        <v>4339</v>
      </c>
      <c r="M7357" t="s">
        <v>4344</v>
      </c>
      <c r="P7357" s="31" t="str">
        <f t="shared" si="345"/>
        <v>Mordarn H.H (Dr. Alom)</v>
      </c>
    </row>
    <row r="7358" spans="1:16" hidden="1">
      <c r="A7358" t="str">
        <f t="shared" si="343"/>
        <v>57-590</v>
      </c>
      <c r="B7358">
        <f t="shared" si="344"/>
        <v>57</v>
      </c>
      <c r="C7358">
        <v>590</v>
      </c>
      <c r="D7358" t="s">
        <v>17662</v>
      </c>
      <c r="E7358" t="s">
        <v>4175</v>
      </c>
      <c r="F7358">
        <v>6142</v>
      </c>
      <c r="G7358" t="s">
        <v>4176</v>
      </c>
      <c r="H7358">
        <v>1710728960</v>
      </c>
      <c r="I7358" t="s">
        <v>4177</v>
      </c>
      <c r="J7358" t="s">
        <v>132</v>
      </c>
      <c r="K7358" t="s">
        <v>138</v>
      </c>
      <c r="L7358" t="s">
        <v>4171</v>
      </c>
      <c r="M7358" t="s">
        <v>4172</v>
      </c>
      <c r="P7358" s="31" t="str">
        <f t="shared" si="345"/>
        <v>Mother Homoeo Care (Md. Firoj)</v>
      </c>
    </row>
    <row r="7359" spans="1:16" hidden="1">
      <c r="A7359" t="str">
        <f t="shared" si="343"/>
        <v>58-590</v>
      </c>
      <c r="B7359">
        <f t="shared" si="344"/>
        <v>58</v>
      </c>
      <c r="C7359">
        <v>590</v>
      </c>
      <c r="D7359" t="s">
        <v>17662</v>
      </c>
      <c r="E7359" t="s">
        <v>4196</v>
      </c>
      <c r="F7359">
        <v>6150</v>
      </c>
      <c r="G7359" t="s">
        <v>4197</v>
      </c>
      <c r="H7359" t="s">
        <v>4198</v>
      </c>
      <c r="I7359" t="s">
        <v>3965</v>
      </c>
      <c r="J7359" t="s">
        <v>172</v>
      </c>
      <c r="K7359" t="s">
        <v>4195</v>
      </c>
      <c r="L7359" t="s">
        <v>4171</v>
      </c>
      <c r="M7359" t="s">
        <v>4186</v>
      </c>
      <c r="P7359" s="31" t="str">
        <f t="shared" si="345"/>
        <v>Mousumi Homoeo Hall (Sree Tonmoy)</v>
      </c>
    </row>
    <row r="7360" spans="1:16" hidden="1">
      <c r="A7360" t="str">
        <f t="shared" si="343"/>
        <v>59-590</v>
      </c>
      <c r="B7360">
        <f t="shared" si="344"/>
        <v>59</v>
      </c>
      <c r="C7360">
        <v>590</v>
      </c>
      <c r="D7360" t="s">
        <v>17662</v>
      </c>
      <c r="E7360" t="s">
        <v>11284</v>
      </c>
      <c r="F7360">
        <v>11023</v>
      </c>
      <c r="G7360" t="s">
        <v>11382</v>
      </c>
      <c r="H7360">
        <v>1934448054</v>
      </c>
      <c r="I7360">
        <v>0</v>
      </c>
      <c r="J7360">
        <v>0</v>
      </c>
      <c r="K7360" t="s">
        <v>138</v>
      </c>
      <c r="L7360" t="s">
        <v>26</v>
      </c>
      <c r="M7360" t="s">
        <v>26</v>
      </c>
      <c r="P7360" s="31" t="str">
        <f t="shared" si="345"/>
        <v>Mpo-Manik Hossain-Mithapukur (Self Stock)</v>
      </c>
    </row>
    <row r="7361" spans="1:16" hidden="1">
      <c r="A7361" t="str">
        <f t="shared" si="343"/>
        <v>60-590</v>
      </c>
      <c r="B7361">
        <f t="shared" si="344"/>
        <v>60</v>
      </c>
      <c r="C7361">
        <v>590</v>
      </c>
      <c r="D7361" t="s">
        <v>17662</v>
      </c>
      <c r="E7361" t="s">
        <v>4189</v>
      </c>
      <c r="F7361">
        <v>6148</v>
      </c>
      <c r="G7361" t="s">
        <v>4190</v>
      </c>
      <c r="H7361" t="s">
        <v>4191</v>
      </c>
      <c r="I7361" t="s">
        <v>4027</v>
      </c>
      <c r="J7361" t="s">
        <v>172</v>
      </c>
      <c r="K7361" t="s">
        <v>4185</v>
      </c>
      <c r="L7361" t="s">
        <v>4171</v>
      </c>
      <c r="M7361" t="s">
        <v>4186</v>
      </c>
      <c r="P7361" s="31" t="str">
        <f t="shared" si="345"/>
        <v>Mun Homoeo Hall (Rostom Ali)</v>
      </c>
    </row>
    <row r="7362" spans="1:16" hidden="1">
      <c r="A7362" t="str">
        <f t="shared" ref="A7362:A7425" si="346">B7362&amp;"-"&amp;C7362</f>
        <v>61-590</v>
      </c>
      <c r="B7362">
        <f t="shared" ref="B7362:B7425" si="347">IF(C7362=C7361,B7361+1,1)</f>
        <v>61</v>
      </c>
      <c r="C7362">
        <v>590</v>
      </c>
      <c r="D7362" t="s">
        <v>17662</v>
      </c>
      <c r="E7362" t="s">
        <v>4187</v>
      </c>
      <c r="F7362">
        <v>6147</v>
      </c>
      <c r="G7362" t="s">
        <v>144</v>
      </c>
      <c r="H7362" t="s">
        <v>4188</v>
      </c>
      <c r="I7362" t="s">
        <v>4027</v>
      </c>
      <c r="J7362" t="s">
        <v>172</v>
      </c>
      <c r="K7362" t="s">
        <v>3961</v>
      </c>
      <c r="L7362" t="s">
        <v>4171</v>
      </c>
      <c r="M7362" t="s">
        <v>4186</v>
      </c>
      <c r="P7362" s="31" t="str">
        <f t="shared" ref="P7362:P7425" si="348">PROPER(G7362&amp;" ("&amp;E7362&amp;")")</f>
        <v>Niramoy Homoeo Hall (Mominur Rahman)</v>
      </c>
    </row>
    <row r="7363" spans="1:16" hidden="1">
      <c r="A7363" t="str">
        <f t="shared" si="346"/>
        <v>62-590</v>
      </c>
      <c r="B7363">
        <f t="shared" si="347"/>
        <v>62</v>
      </c>
      <c r="C7363">
        <v>590</v>
      </c>
      <c r="D7363" t="s">
        <v>17662</v>
      </c>
      <c r="E7363" t="s">
        <v>4202</v>
      </c>
      <c r="F7363">
        <v>6152</v>
      </c>
      <c r="G7363" t="s">
        <v>432</v>
      </c>
      <c r="H7363" t="s">
        <v>4203</v>
      </c>
      <c r="I7363" t="s">
        <v>3968</v>
      </c>
      <c r="J7363" t="s">
        <v>172</v>
      </c>
      <c r="K7363" t="s">
        <v>3996</v>
      </c>
      <c r="L7363" t="s">
        <v>4171</v>
      </c>
      <c r="M7363" t="s">
        <v>4186</v>
      </c>
      <c r="P7363" s="31" t="str">
        <f t="shared" si="348"/>
        <v>Nur Homoeo Hall (Dr. Nur Alom)</v>
      </c>
    </row>
    <row r="7364" spans="1:16" hidden="1">
      <c r="A7364" t="str">
        <f t="shared" si="346"/>
        <v>63-590</v>
      </c>
      <c r="B7364">
        <f t="shared" si="347"/>
        <v>63</v>
      </c>
      <c r="C7364">
        <v>590</v>
      </c>
      <c r="D7364" t="s">
        <v>17662</v>
      </c>
      <c r="E7364" t="s">
        <v>4207</v>
      </c>
      <c r="F7364">
        <v>6154</v>
      </c>
      <c r="G7364" t="s">
        <v>4208</v>
      </c>
      <c r="H7364">
        <v>1797813969</v>
      </c>
      <c r="I7364" t="s">
        <v>3965</v>
      </c>
      <c r="J7364" t="s">
        <v>172</v>
      </c>
      <c r="K7364" t="s">
        <v>152</v>
      </c>
      <c r="L7364" t="s">
        <v>4171</v>
      </c>
      <c r="M7364" t="s">
        <v>4186</v>
      </c>
      <c r="P7364" s="31" t="str">
        <f t="shared" si="348"/>
        <v>Omar Homoeo Hall (Umor Faruk)</v>
      </c>
    </row>
    <row r="7365" spans="1:16" hidden="1">
      <c r="A7365" t="str">
        <f t="shared" si="346"/>
        <v>64-590</v>
      </c>
      <c r="B7365">
        <f t="shared" si="347"/>
        <v>64</v>
      </c>
      <c r="C7365">
        <v>590</v>
      </c>
      <c r="D7365" t="s">
        <v>17662</v>
      </c>
      <c r="E7365" t="s">
        <v>13726</v>
      </c>
      <c r="F7365">
        <v>12098</v>
      </c>
      <c r="G7365" t="s">
        <v>772</v>
      </c>
      <c r="H7365">
        <v>1717549891</v>
      </c>
      <c r="I7365" t="s">
        <v>131</v>
      </c>
      <c r="J7365" t="s">
        <v>172</v>
      </c>
      <c r="K7365" t="s">
        <v>133</v>
      </c>
      <c r="L7365" t="s">
        <v>10816</v>
      </c>
      <c r="M7365" t="s">
        <v>13727</v>
      </c>
      <c r="P7365" s="31" t="str">
        <f t="shared" si="348"/>
        <v>Polash Homoeo Hall (Prodip Chandro Sorkar)</v>
      </c>
    </row>
    <row r="7366" spans="1:16" hidden="1">
      <c r="A7366" t="str">
        <f t="shared" si="346"/>
        <v>65-590</v>
      </c>
      <c r="B7366">
        <f t="shared" si="347"/>
        <v>65</v>
      </c>
      <c r="C7366">
        <v>590</v>
      </c>
      <c r="D7366" t="s">
        <v>17662</v>
      </c>
      <c r="E7366">
        <v>0</v>
      </c>
      <c r="F7366">
        <v>6185</v>
      </c>
      <c r="G7366" t="s">
        <v>1594</v>
      </c>
      <c r="H7366" t="s">
        <v>4274</v>
      </c>
      <c r="I7366" t="s">
        <v>131</v>
      </c>
      <c r="J7366" t="s">
        <v>230</v>
      </c>
      <c r="K7366" t="s">
        <v>4195</v>
      </c>
      <c r="L7366" t="s">
        <v>4146</v>
      </c>
      <c r="M7366" t="s">
        <v>4146</v>
      </c>
      <c r="N7366" t="s">
        <v>10452</v>
      </c>
      <c r="P7366" s="31" t="str">
        <f t="shared" si="348"/>
        <v>Pranto Homoeo Hall (0)</v>
      </c>
    </row>
    <row r="7367" spans="1:16" hidden="1">
      <c r="A7367" t="str">
        <f t="shared" si="346"/>
        <v>66-590</v>
      </c>
      <c r="B7367">
        <f t="shared" si="347"/>
        <v>66</v>
      </c>
      <c r="C7367">
        <v>590</v>
      </c>
      <c r="D7367" t="s">
        <v>17662</v>
      </c>
      <c r="E7367" t="s">
        <v>4151</v>
      </c>
      <c r="F7367">
        <v>6134</v>
      </c>
      <c r="G7367" t="s">
        <v>4152</v>
      </c>
      <c r="H7367" t="s">
        <v>4153</v>
      </c>
      <c r="I7367" t="s">
        <v>3968</v>
      </c>
      <c r="J7367" t="s">
        <v>132</v>
      </c>
      <c r="K7367" t="s">
        <v>152</v>
      </c>
      <c r="L7367" t="s">
        <v>4146</v>
      </c>
      <c r="M7367" t="s">
        <v>4142</v>
      </c>
      <c r="P7367" s="31" t="str">
        <f t="shared" si="348"/>
        <v>Prodip Homoeo Hall (Kranti Bormon)</v>
      </c>
    </row>
    <row r="7368" spans="1:16" hidden="1">
      <c r="A7368" t="str">
        <f t="shared" si="346"/>
        <v>67-590</v>
      </c>
      <c r="B7368">
        <f t="shared" si="347"/>
        <v>67</v>
      </c>
      <c r="C7368">
        <v>590</v>
      </c>
      <c r="D7368" t="s">
        <v>17662</v>
      </c>
      <c r="E7368" t="s">
        <v>4199</v>
      </c>
      <c r="F7368">
        <v>6151</v>
      </c>
      <c r="G7368" t="s">
        <v>4200</v>
      </c>
      <c r="H7368" t="s">
        <v>4201</v>
      </c>
      <c r="I7368" t="s">
        <v>4027</v>
      </c>
      <c r="J7368" t="s">
        <v>172</v>
      </c>
      <c r="K7368" t="s">
        <v>3996</v>
      </c>
      <c r="L7368" t="s">
        <v>4171</v>
      </c>
      <c r="M7368" t="s">
        <v>4186</v>
      </c>
      <c r="P7368" s="31" t="str">
        <f t="shared" si="348"/>
        <v>Rabaya Homoeo Hall (Sadikul Islam)</v>
      </c>
    </row>
    <row r="7369" spans="1:16" hidden="1">
      <c r="A7369" t="str">
        <f t="shared" si="346"/>
        <v>68-590</v>
      </c>
      <c r="B7369">
        <f t="shared" si="347"/>
        <v>68</v>
      </c>
      <c r="C7369">
        <v>590</v>
      </c>
      <c r="D7369" t="s">
        <v>17662</v>
      </c>
      <c r="E7369" t="s">
        <v>4268</v>
      </c>
      <c r="F7369">
        <v>6183</v>
      </c>
      <c r="G7369" t="s">
        <v>4269</v>
      </c>
      <c r="H7369">
        <v>1737898639</v>
      </c>
      <c r="I7369" t="s">
        <v>131</v>
      </c>
      <c r="J7369" t="s">
        <v>230</v>
      </c>
      <c r="K7369" t="s">
        <v>4195</v>
      </c>
      <c r="L7369" t="s">
        <v>4141</v>
      </c>
      <c r="M7369" t="s">
        <v>4262</v>
      </c>
      <c r="P7369" s="31" t="str">
        <f t="shared" si="348"/>
        <v>Rakib Homoeo Hall (Dr. Rakibul)</v>
      </c>
    </row>
    <row r="7370" spans="1:16" hidden="1">
      <c r="A7370" t="str">
        <f t="shared" si="346"/>
        <v>69-590</v>
      </c>
      <c r="B7370">
        <f t="shared" si="347"/>
        <v>69</v>
      </c>
      <c r="C7370">
        <v>590</v>
      </c>
      <c r="D7370" t="s">
        <v>17662</v>
      </c>
      <c r="E7370" t="s">
        <v>9569</v>
      </c>
      <c r="F7370">
        <v>9934</v>
      </c>
      <c r="G7370" t="s">
        <v>519</v>
      </c>
      <c r="H7370">
        <v>1719464694</v>
      </c>
      <c r="I7370" t="s">
        <v>131</v>
      </c>
      <c r="J7370" t="s">
        <v>9570</v>
      </c>
      <c r="K7370" t="s">
        <v>1315</v>
      </c>
      <c r="L7370" t="s">
        <v>9571</v>
      </c>
      <c r="M7370" t="s">
        <v>26</v>
      </c>
      <c r="P7370" s="31" t="str">
        <f t="shared" si="348"/>
        <v>Ray Homoeo Hall (Dr.Sree Porimol Chandra Ray)</v>
      </c>
    </row>
    <row r="7371" spans="1:16" hidden="1">
      <c r="A7371" t="str">
        <f t="shared" si="346"/>
        <v>70-590</v>
      </c>
      <c r="B7371">
        <f t="shared" si="347"/>
        <v>70</v>
      </c>
      <c r="C7371">
        <v>590</v>
      </c>
      <c r="D7371" t="s">
        <v>17662</v>
      </c>
      <c r="E7371" t="s">
        <v>4204</v>
      </c>
      <c r="F7371">
        <v>6153</v>
      </c>
      <c r="G7371" t="s">
        <v>4205</v>
      </c>
      <c r="H7371" t="s">
        <v>4206</v>
      </c>
      <c r="I7371">
        <v>0</v>
      </c>
      <c r="J7371" t="s">
        <v>172</v>
      </c>
      <c r="K7371" t="s">
        <v>3996</v>
      </c>
      <c r="L7371" t="s">
        <v>4171</v>
      </c>
      <c r="M7371" t="s">
        <v>4186</v>
      </c>
      <c r="P7371" s="31" t="str">
        <f t="shared" si="348"/>
        <v>Ridoy Homoeo Hall (Dr. Ridoy)</v>
      </c>
    </row>
    <row r="7372" spans="1:16" hidden="1">
      <c r="A7372" t="str">
        <f t="shared" si="346"/>
        <v>71-590</v>
      </c>
      <c r="B7372">
        <f t="shared" si="347"/>
        <v>71</v>
      </c>
      <c r="C7372">
        <v>590</v>
      </c>
      <c r="D7372" t="s">
        <v>17662</v>
      </c>
      <c r="E7372" t="s">
        <v>4138</v>
      </c>
      <c r="F7372">
        <v>6130</v>
      </c>
      <c r="G7372" t="s">
        <v>4139</v>
      </c>
      <c r="H7372" t="s">
        <v>4140</v>
      </c>
      <c r="I7372" t="s">
        <v>3982</v>
      </c>
      <c r="J7372" t="s">
        <v>132</v>
      </c>
      <c r="K7372" t="s">
        <v>4005</v>
      </c>
      <c r="L7372" t="s">
        <v>4141</v>
      </c>
      <c r="M7372" t="s">
        <v>4142</v>
      </c>
      <c r="P7372" s="31" t="str">
        <f t="shared" si="348"/>
        <v>Sadhon H.H. (Dr. Vupoti Chandro )</v>
      </c>
    </row>
    <row r="7373" spans="1:16" hidden="1">
      <c r="A7373" t="str">
        <f t="shared" si="346"/>
        <v>72-590</v>
      </c>
      <c r="B7373">
        <f t="shared" si="347"/>
        <v>72</v>
      </c>
      <c r="C7373">
        <v>590</v>
      </c>
      <c r="D7373" t="s">
        <v>17662</v>
      </c>
      <c r="E7373" t="s">
        <v>4317</v>
      </c>
      <c r="F7373">
        <v>6201</v>
      </c>
      <c r="G7373" t="s">
        <v>4318</v>
      </c>
      <c r="H7373" t="s">
        <v>4319</v>
      </c>
      <c r="I7373">
        <v>0</v>
      </c>
      <c r="J7373" t="s">
        <v>274</v>
      </c>
      <c r="K7373" t="s">
        <v>4195</v>
      </c>
      <c r="L7373" t="s">
        <v>4305</v>
      </c>
      <c r="M7373" t="s">
        <v>4320</v>
      </c>
      <c r="P7373" s="31" t="str">
        <f t="shared" si="348"/>
        <v>Samni Janoseba Homoeo Hall (Abul Kalam Azad)</v>
      </c>
    </row>
    <row r="7374" spans="1:16" hidden="1">
      <c r="A7374" t="str">
        <f t="shared" si="346"/>
        <v>73-590</v>
      </c>
      <c r="B7374">
        <f t="shared" si="347"/>
        <v>73</v>
      </c>
      <c r="C7374">
        <v>590</v>
      </c>
      <c r="D7374" t="s">
        <v>17662</v>
      </c>
      <c r="E7374" t="s">
        <v>17026</v>
      </c>
      <c r="F7374">
        <v>13654</v>
      </c>
      <c r="G7374" t="s">
        <v>17027</v>
      </c>
      <c r="H7374">
        <v>1723607208</v>
      </c>
      <c r="I7374" t="s">
        <v>131</v>
      </c>
      <c r="J7374" t="s">
        <v>172</v>
      </c>
      <c r="K7374" t="s">
        <v>133</v>
      </c>
      <c r="L7374" t="s">
        <v>17013</v>
      </c>
      <c r="M7374" t="s">
        <v>17028</v>
      </c>
      <c r="P7374" s="31" t="str">
        <f t="shared" si="348"/>
        <v>Satu Homoeo Hall (Dr Pran Gobindo)</v>
      </c>
    </row>
    <row r="7375" spans="1:16" hidden="1">
      <c r="A7375" t="str">
        <f t="shared" si="346"/>
        <v>74-590</v>
      </c>
      <c r="B7375">
        <f t="shared" si="347"/>
        <v>74</v>
      </c>
      <c r="C7375">
        <v>590</v>
      </c>
      <c r="D7375" t="s">
        <v>17662</v>
      </c>
      <c r="E7375" t="s">
        <v>4167</v>
      </c>
      <c r="F7375">
        <v>6139</v>
      </c>
      <c r="G7375" t="s">
        <v>196</v>
      </c>
      <c r="H7375" t="s">
        <v>4168</v>
      </c>
      <c r="I7375" t="s">
        <v>3968</v>
      </c>
      <c r="J7375" t="s">
        <v>132</v>
      </c>
      <c r="K7375" t="s">
        <v>133</v>
      </c>
      <c r="L7375">
        <v>0</v>
      </c>
      <c r="M7375" t="s">
        <v>4142</v>
      </c>
      <c r="P7375" s="31" t="str">
        <f t="shared" si="348"/>
        <v>Seba Homoeo Hall (Shee Jibon)</v>
      </c>
    </row>
    <row r="7376" spans="1:16" hidden="1">
      <c r="A7376" t="str">
        <f t="shared" si="346"/>
        <v>75-590</v>
      </c>
      <c r="B7376">
        <f t="shared" si="347"/>
        <v>75</v>
      </c>
      <c r="C7376">
        <v>590</v>
      </c>
      <c r="D7376" t="s">
        <v>17662</v>
      </c>
      <c r="E7376" t="s">
        <v>4209</v>
      </c>
      <c r="F7376">
        <v>6155</v>
      </c>
      <c r="G7376" t="s">
        <v>4210</v>
      </c>
      <c r="H7376" t="s">
        <v>4211</v>
      </c>
      <c r="I7376" t="s">
        <v>131</v>
      </c>
      <c r="J7376" t="s">
        <v>172</v>
      </c>
      <c r="K7376" t="s">
        <v>3977</v>
      </c>
      <c r="L7376" t="s">
        <v>4171</v>
      </c>
      <c r="M7376" t="s">
        <v>4186</v>
      </c>
      <c r="N7376" t="s">
        <v>12529</v>
      </c>
      <c r="P7376" s="31" t="str">
        <f t="shared" si="348"/>
        <v>Shahin Homoeo Hall (Isahak Ali)</v>
      </c>
    </row>
    <row r="7377" spans="1:16" hidden="1">
      <c r="A7377" t="str">
        <f t="shared" si="346"/>
        <v>76-590</v>
      </c>
      <c r="B7377">
        <f t="shared" si="347"/>
        <v>76</v>
      </c>
      <c r="C7377">
        <v>590</v>
      </c>
      <c r="D7377" t="s">
        <v>17662</v>
      </c>
      <c r="E7377" t="s">
        <v>4149</v>
      </c>
      <c r="F7377">
        <v>6133</v>
      </c>
      <c r="G7377" t="s">
        <v>1239</v>
      </c>
      <c r="H7377" t="s">
        <v>4150</v>
      </c>
      <c r="I7377" t="s">
        <v>131</v>
      </c>
      <c r="J7377" t="s">
        <v>132</v>
      </c>
      <c r="K7377">
        <v>0</v>
      </c>
      <c r="L7377" t="s">
        <v>4146</v>
      </c>
      <c r="M7377" t="s">
        <v>4142</v>
      </c>
      <c r="P7377" s="31" t="str">
        <f t="shared" si="348"/>
        <v>Shajalal Homoeo Hall (Nur-Nabi)</v>
      </c>
    </row>
    <row r="7378" spans="1:16" hidden="1">
      <c r="A7378" t="str">
        <f t="shared" si="346"/>
        <v>77-590</v>
      </c>
      <c r="B7378">
        <f t="shared" si="347"/>
        <v>77</v>
      </c>
      <c r="C7378">
        <v>590</v>
      </c>
      <c r="D7378" t="s">
        <v>17662</v>
      </c>
      <c r="E7378" t="s">
        <v>12285</v>
      </c>
      <c r="F7378">
        <v>11484</v>
      </c>
      <c r="G7378" t="s">
        <v>12286</v>
      </c>
      <c r="H7378">
        <v>1726546166</v>
      </c>
      <c r="I7378" t="s">
        <v>131</v>
      </c>
      <c r="J7378" t="s">
        <v>274</v>
      </c>
      <c r="K7378" t="s">
        <v>133</v>
      </c>
      <c r="L7378" t="s">
        <v>9875</v>
      </c>
      <c r="M7378" t="s">
        <v>12287</v>
      </c>
      <c r="P7378" s="31" t="str">
        <f t="shared" si="348"/>
        <v>Shodrish Homoeo Hall (Dr.Azharul Islam)</v>
      </c>
    </row>
    <row r="7379" spans="1:16" hidden="1">
      <c r="A7379" t="str">
        <f t="shared" si="346"/>
        <v>78-590</v>
      </c>
      <c r="B7379">
        <f t="shared" si="347"/>
        <v>78</v>
      </c>
      <c r="C7379">
        <v>590</v>
      </c>
      <c r="D7379" t="s">
        <v>17662</v>
      </c>
      <c r="E7379" t="s">
        <v>10769</v>
      </c>
      <c r="F7379">
        <v>10767</v>
      </c>
      <c r="G7379" t="s">
        <v>10770</v>
      </c>
      <c r="H7379">
        <v>1724678663</v>
      </c>
      <c r="I7379" t="s">
        <v>131</v>
      </c>
      <c r="J7379" t="s">
        <v>230</v>
      </c>
      <c r="K7379" t="s">
        <v>152</v>
      </c>
      <c r="L7379" t="s">
        <v>10771</v>
      </c>
      <c r="M7379" t="s">
        <v>10771</v>
      </c>
      <c r="P7379" s="31" t="str">
        <f t="shared" si="348"/>
        <v>Sohira Homoeo Chamber (Dr Ruhul Amin)</v>
      </c>
    </row>
    <row r="7380" spans="1:16" hidden="1">
      <c r="A7380" t="str">
        <f t="shared" si="346"/>
        <v>79-590</v>
      </c>
      <c r="B7380">
        <f t="shared" si="347"/>
        <v>79</v>
      </c>
      <c r="C7380">
        <v>590</v>
      </c>
      <c r="D7380" t="s">
        <v>17662</v>
      </c>
      <c r="E7380" t="s">
        <v>4216</v>
      </c>
      <c r="F7380">
        <v>6157</v>
      </c>
      <c r="G7380" t="s">
        <v>4217</v>
      </c>
      <c r="H7380">
        <v>1763261413</v>
      </c>
      <c r="I7380" t="s">
        <v>4218</v>
      </c>
      <c r="J7380" t="s">
        <v>172</v>
      </c>
      <c r="K7380" t="s">
        <v>4002</v>
      </c>
      <c r="L7380" t="s">
        <v>4171</v>
      </c>
      <c r="M7380" t="s">
        <v>4215</v>
      </c>
      <c r="P7380" s="31" t="str">
        <f t="shared" si="348"/>
        <v>Surzzo Homoeo Hall (Dr. Adnan)</v>
      </c>
    </row>
    <row r="7381" spans="1:16" hidden="1">
      <c r="A7381" t="str">
        <f t="shared" si="346"/>
        <v>80-590</v>
      </c>
      <c r="B7381">
        <f t="shared" si="347"/>
        <v>80</v>
      </c>
      <c r="C7381">
        <v>590</v>
      </c>
      <c r="D7381" t="s">
        <v>17662</v>
      </c>
      <c r="E7381" t="s">
        <v>4246</v>
      </c>
      <c r="F7381">
        <v>6171</v>
      </c>
      <c r="G7381" t="s">
        <v>2438</v>
      </c>
      <c r="H7381" t="s">
        <v>4247</v>
      </c>
      <c r="I7381">
        <v>0</v>
      </c>
      <c r="J7381" t="s">
        <v>397</v>
      </c>
      <c r="K7381" t="s">
        <v>3961</v>
      </c>
      <c r="L7381" t="s">
        <v>4171</v>
      </c>
      <c r="M7381" t="s">
        <v>4245</v>
      </c>
      <c r="P7381" s="31" t="str">
        <f t="shared" si="348"/>
        <v>Susil Homoeo Hall (Surjo Kanto Roy)</v>
      </c>
    </row>
    <row r="7382" spans="1:16" hidden="1">
      <c r="A7382" t="str">
        <f t="shared" si="346"/>
        <v>81-590</v>
      </c>
      <c r="B7382">
        <f t="shared" si="347"/>
        <v>81</v>
      </c>
      <c r="C7382">
        <v>590</v>
      </c>
      <c r="D7382" t="s">
        <v>17662</v>
      </c>
      <c r="E7382" t="s">
        <v>4180</v>
      </c>
      <c r="F7382">
        <v>6145</v>
      </c>
      <c r="G7382" t="s">
        <v>4181</v>
      </c>
      <c r="H7382">
        <v>1741313656</v>
      </c>
      <c r="I7382" t="s">
        <v>3968</v>
      </c>
      <c r="J7382" t="s">
        <v>132</v>
      </c>
      <c r="K7382" t="s">
        <v>133</v>
      </c>
      <c r="L7382" t="s">
        <v>4171</v>
      </c>
      <c r="M7382" t="s">
        <v>4172</v>
      </c>
      <c r="P7382" s="31" t="str">
        <f t="shared" si="348"/>
        <v>Tabassum H.H (Dr. Deuk)</v>
      </c>
    </row>
    <row r="7383" spans="1:16" hidden="1">
      <c r="A7383" t="str">
        <f t="shared" si="346"/>
        <v>82-590</v>
      </c>
      <c r="B7383">
        <f t="shared" si="347"/>
        <v>82</v>
      </c>
      <c r="C7383">
        <v>590</v>
      </c>
      <c r="D7383" t="s">
        <v>17662</v>
      </c>
      <c r="E7383" t="s">
        <v>4228</v>
      </c>
      <c r="F7383">
        <v>6163</v>
      </c>
      <c r="G7383" t="s">
        <v>4229</v>
      </c>
      <c r="H7383">
        <v>1710489591</v>
      </c>
      <c r="I7383" t="s">
        <v>4027</v>
      </c>
      <c r="J7383" t="s">
        <v>397</v>
      </c>
      <c r="K7383" t="s">
        <v>4002</v>
      </c>
      <c r="L7383" t="s">
        <v>4171</v>
      </c>
      <c r="M7383" t="s">
        <v>4227</v>
      </c>
      <c r="P7383" s="31" t="str">
        <f t="shared" si="348"/>
        <v>Tawohid Homoeo Hall (Md. Talash)</v>
      </c>
    </row>
    <row r="7384" spans="1:16" hidden="1">
      <c r="A7384" t="str">
        <f t="shared" si="346"/>
        <v>83-590</v>
      </c>
      <c r="B7384">
        <f t="shared" si="347"/>
        <v>83</v>
      </c>
      <c r="C7384">
        <v>590</v>
      </c>
      <c r="D7384" t="s">
        <v>17662</v>
      </c>
      <c r="E7384" t="s">
        <v>4237</v>
      </c>
      <c r="F7384">
        <v>6167</v>
      </c>
      <c r="G7384" t="s">
        <v>4238</v>
      </c>
      <c r="H7384">
        <v>1727620395</v>
      </c>
      <c r="I7384" t="s">
        <v>4129</v>
      </c>
      <c r="J7384" t="s">
        <v>397</v>
      </c>
      <c r="K7384" t="s">
        <v>3996</v>
      </c>
      <c r="L7384" t="s">
        <v>4171</v>
      </c>
      <c r="M7384" t="s">
        <v>4236</v>
      </c>
      <c r="P7384" s="31" t="str">
        <f t="shared" si="348"/>
        <v>The Khan Homoeo Hall (Dr. Ikhlas)</v>
      </c>
    </row>
    <row r="7385" spans="1:16" hidden="1">
      <c r="A7385" t="str">
        <f t="shared" si="346"/>
        <v>84-590</v>
      </c>
      <c r="B7385">
        <f t="shared" si="347"/>
        <v>84</v>
      </c>
      <c r="C7385">
        <v>590</v>
      </c>
      <c r="D7385" t="s">
        <v>17662</v>
      </c>
      <c r="E7385" t="s">
        <v>17558</v>
      </c>
      <c r="F7385">
        <v>15037</v>
      </c>
      <c r="G7385" t="s">
        <v>17559</v>
      </c>
      <c r="H7385">
        <v>1721749435</v>
      </c>
      <c r="I7385" t="s">
        <v>131</v>
      </c>
      <c r="J7385" t="s">
        <v>274</v>
      </c>
      <c r="K7385" t="s">
        <v>152</v>
      </c>
      <c r="L7385" t="s">
        <v>10789</v>
      </c>
      <c r="M7385" t="s">
        <v>13822</v>
      </c>
      <c r="P7385" s="31" t="str">
        <f t="shared" si="348"/>
        <v>The Mondol Homoeo Hall   (Dr. Md. Sirajul Islam)</v>
      </c>
    </row>
    <row r="7386" spans="1:16" hidden="1">
      <c r="A7386" t="str">
        <f t="shared" si="346"/>
        <v>85-590</v>
      </c>
      <c r="B7386">
        <f t="shared" si="347"/>
        <v>85</v>
      </c>
      <c r="C7386">
        <v>590</v>
      </c>
      <c r="D7386" t="s">
        <v>17662</v>
      </c>
      <c r="E7386" t="s">
        <v>4306</v>
      </c>
      <c r="F7386">
        <v>6197</v>
      </c>
      <c r="G7386" t="s">
        <v>4307</v>
      </c>
      <c r="H7386" t="s">
        <v>4308</v>
      </c>
      <c r="I7386" t="s">
        <v>3963</v>
      </c>
      <c r="J7386" t="s">
        <v>274</v>
      </c>
      <c r="K7386" t="s">
        <v>4185</v>
      </c>
      <c r="L7386" t="s">
        <v>4305</v>
      </c>
      <c r="M7386" t="s">
        <v>4309</v>
      </c>
      <c r="P7386" s="31" t="str">
        <f t="shared" si="348"/>
        <v>The New Homoeo Hall (Lavlu Poddar)</v>
      </c>
    </row>
    <row r="7387" spans="1:16" hidden="1">
      <c r="A7387" t="str">
        <f t="shared" si="346"/>
        <v>86-590</v>
      </c>
      <c r="B7387">
        <f t="shared" si="347"/>
        <v>86</v>
      </c>
      <c r="C7387">
        <v>590</v>
      </c>
      <c r="D7387" t="s">
        <v>17662</v>
      </c>
      <c r="E7387" t="s">
        <v>9690</v>
      </c>
      <c r="F7387">
        <v>10048</v>
      </c>
      <c r="G7387" t="s">
        <v>3383</v>
      </c>
      <c r="H7387">
        <v>1751307524</v>
      </c>
      <c r="I7387" t="s">
        <v>131</v>
      </c>
      <c r="K7387" t="s">
        <v>133</v>
      </c>
      <c r="L7387" t="s">
        <v>9685</v>
      </c>
      <c r="M7387" t="s">
        <v>9691</v>
      </c>
      <c r="P7387" s="31" t="str">
        <f t="shared" si="348"/>
        <v>Tuba Homoeo Hall (Dr.Sskhawat Hossain)</v>
      </c>
    </row>
    <row r="7388" spans="1:16" hidden="1">
      <c r="A7388" t="str">
        <f t="shared" si="346"/>
        <v>87-590</v>
      </c>
      <c r="B7388">
        <f t="shared" si="347"/>
        <v>87</v>
      </c>
      <c r="C7388">
        <v>590</v>
      </c>
      <c r="D7388" t="s">
        <v>17662</v>
      </c>
      <c r="E7388" t="s">
        <v>13728</v>
      </c>
      <c r="F7388">
        <v>12099</v>
      </c>
      <c r="G7388" t="s">
        <v>13729</v>
      </c>
      <c r="H7388">
        <v>1794949280</v>
      </c>
      <c r="I7388" t="s">
        <v>131</v>
      </c>
      <c r="J7388" t="s">
        <v>172</v>
      </c>
      <c r="K7388" t="s">
        <v>133</v>
      </c>
      <c r="L7388" t="s">
        <v>10816</v>
      </c>
      <c r="M7388" t="s">
        <v>13727</v>
      </c>
      <c r="N7388" t="s">
        <v>13874</v>
      </c>
      <c r="P7388" s="31" t="str">
        <f t="shared" si="348"/>
        <v>Wajed Homoeo Hall (Dr Wajedul Islam)</v>
      </c>
    </row>
    <row r="7389" spans="1:16" hidden="1">
      <c r="A7389" t="str">
        <f t="shared" si="346"/>
        <v>1-594</v>
      </c>
      <c r="B7389">
        <f t="shared" si="347"/>
        <v>1</v>
      </c>
      <c r="C7389">
        <v>594</v>
      </c>
      <c r="D7389" t="s">
        <v>18303</v>
      </c>
      <c r="E7389" t="s">
        <v>1364</v>
      </c>
      <c r="F7389">
        <v>4459</v>
      </c>
      <c r="G7389" t="s">
        <v>312</v>
      </c>
      <c r="H7389">
        <v>1716706058</v>
      </c>
      <c r="I7389" t="s">
        <v>1311</v>
      </c>
      <c r="J7389" t="s">
        <v>172</v>
      </c>
      <c r="K7389" t="s">
        <v>152</v>
      </c>
      <c r="L7389" t="s">
        <v>1359</v>
      </c>
      <c r="M7389" t="s">
        <v>1365</v>
      </c>
      <c r="N7389" t="s">
        <v>12082</v>
      </c>
      <c r="P7389" s="31" t="str">
        <f t="shared" si="348"/>
        <v>Adorsho Homoeo Hall (Dr. Rahmatulla)</v>
      </c>
    </row>
    <row r="7390" spans="1:16" hidden="1">
      <c r="A7390" t="str">
        <f t="shared" si="346"/>
        <v>2-594</v>
      </c>
      <c r="B7390">
        <f t="shared" si="347"/>
        <v>2</v>
      </c>
      <c r="C7390">
        <v>594</v>
      </c>
      <c r="D7390" t="s">
        <v>18303</v>
      </c>
      <c r="E7390" t="s">
        <v>1316</v>
      </c>
      <c r="F7390">
        <v>4440</v>
      </c>
      <c r="G7390" t="s">
        <v>818</v>
      </c>
      <c r="H7390">
        <v>1972822972</v>
      </c>
      <c r="I7390" t="s">
        <v>1311</v>
      </c>
      <c r="J7390" t="s">
        <v>132</v>
      </c>
      <c r="K7390" t="s">
        <v>1315</v>
      </c>
      <c r="L7390" t="s">
        <v>1312</v>
      </c>
      <c r="M7390" t="s">
        <v>330</v>
      </c>
      <c r="P7390" s="31" t="str">
        <f t="shared" si="348"/>
        <v>Alam Homoeo Hall (Dr. Khurshad Alam)</v>
      </c>
    </row>
    <row r="7391" spans="1:16" hidden="1">
      <c r="A7391" t="str">
        <f t="shared" si="346"/>
        <v>3-594</v>
      </c>
      <c r="B7391">
        <f t="shared" si="347"/>
        <v>3</v>
      </c>
      <c r="C7391">
        <v>594</v>
      </c>
      <c r="D7391" t="s">
        <v>18303</v>
      </c>
      <c r="E7391" t="s">
        <v>1355</v>
      </c>
      <c r="F7391">
        <v>4456</v>
      </c>
      <c r="G7391" t="s">
        <v>1356</v>
      </c>
      <c r="H7391">
        <v>1819465033</v>
      </c>
      <c r="I7391" t="s">
        <v>1311</v>
      </c>
      <c r="J7391" t="s">
        <v>172</v>
      </c>
      <c r="K7391" t="s">
        <v>133</v>
      </c>
      <c r="L7391" t="s">
        <v>1348</v>
      </c>
      <c r="M7391" t="s">
        <v>1352</v>
      </c>
      <c r="P7391" s="31" t="str">
        <f t="shared" si="348"/>
        <v>Amin  Homoeo Hall (Dr. Ruhul Amin)</v>
      </c>
    </row>
    <row r="7392" spans="1:16" hidden="1">
      <c r="A7392" t="str">
        <f t="shared" si="346"/>
        <v>4-594</v>
      </c>
      <c r="B7392">
        <f t="shared" si="347"/>
        <v>4</v>
      </c>
      <c r="C7392">
        <v>594</v>
      </c>
      <c r="D7392" t="s">
        <v>18303</v>
      </c>
      <c r="E7392" t="s">
        <v>1443</v>
      </c>
      <c r="F7392">
        <v>4498</v>
      </c>
      <c r="G7392" t="s">
        <v>318</v>
      </c>
      <c r="H7392">
        <v>1791250757</v>
      </c>
      <c r="I7392" t="s">
        <v>1311</v>
      </c>
      <c r="J7392" t="s">
        <v>274</v>
      </c>
      <c r="K7392" t="s">
        <v>133</v>
      </c>
      <c r="L7392" t="s">
        <v>1393</v>
      </c>
      <c r="M7392" t="s">
        <v>1099</v>
      </c>
      <c r="P7392" s="31" t="str">
        <f t="shared" si="348"/>
        <v>Amina Homoeo Hall (Dr. Amina Bagom)</v>
      </c>
    </row>
    <row r="7393" spans="1:16" hidden="1">
      <c r="A7393" t="str">
        <f t="shared" si="346"/>
        <v>5-594</v>
      </c>
      <c r="B7393">
        <f t="shared" si="347"/>
        <v>5</v>
      </c>
      <c r="C7393">
        <v>594</v>
      </c>
      <c r="D7393" t="s">
        <v>18303</v>
      </c>
      <c r="E7393" t="s">
        <v>1398</v>
      </c>
      <c r="F7393">
        <v>4475</v>
      </c>
      <c r="G7393" t="s">
        <v>1399</v>
      </c>
      <c r="H7393">
        <v>1745859276</v>
      </c>
      <c r="I7393" t="s">
        <v>1311</v>
      </c>
      <c r="J7393" t="s">
        <v>397</v>
      </c>
      <c r="K7393" t="s">
        <v>133</v>
      </c>
      <c r="L7393" t="s">
        <v>1400</v>
      </c>
      <c r="M7393" t="s">
        <v>1400</v>
      </c>
      <c r="P7393" s="31" t="str">
        <f t="shared" si="348"/>
        <v>Aminul Homoeo Hall (Dr. Aminul Islam)</v>
      </c>
    </row>
    <row r="7394" spans="1:16" hidden="1">
      <c r="A7394" t="str">
        <f t="shared" si="346"/>
        <v>6-594</v>
      </c>
      <c r="B7394">
        <f t="shared" si="347"/>
        <v>6</v>
      </c>
      <c r="C7394">
        <v>594</v>
      </c>
      <c r="D7394" t="s">
        <v>18303</v>
      </c>
      <c r="E7394" t="s">
        <v>1381</v>
      </c>
      <c r="F7394">
        <v>4466</v>
      </c>
      <c r="G7394" t="s">
        <v>1382</v>
      </c>
      <c r="H7394">
        <v>1721289892</v>
      </c>
      <c r="I7394" t="s">
        <v>247</v>
      </c>
      <c r="J7394" t="s">
        <v>172</v>
      </c>
      <c r="K7394" t="s">
        <v>133</v>
      </c>
      <c r="L7394" t="s">
        <v>1369</v>
      </c>
      <c r="M7394" t="s">
        <v>1378</v>
      </c>
      <c r="P7394" s="31" t="str">
        <f t="shared" si="348"/>
        <v>Anguman Homoeo Hall (Dr.Jakir Hossen)</v>
      </c>
    </row>
    <row r="7395" spans="1:16" hidden="1">
      <c r="A7395" t="str">
        <f t="shared" si="346"/>
        <v>7-594</v>
      </c>
      <c r="B7395">
        <f t="shared" si="347"/>
        <v>7</v>
      </c>
      <c r="C7395">
        <v>594</v>
      </c>
      <c r="D7395" t="s">
        <v>18303</v>
      </c>
      <c r="E7395" t="s">
        <v>1379</v>
      </c>
      <c r="F7395">
        <v>4465</v>
      </c>
      <c r="G7395" t="s">
        <v>1380</v>
      </c>
      <c r="H7395">
        <v>1818609226</v>
      </c>
      <c r="I7395" t="s">
        <v>247</v>
      </c>
      <c r="J7395" t="s">
        <v>172</v>
      </c>
      <c r="K7395" t="s">
        <v>133</v>
      </c>
      <c r="L7395" t="s">
        <v>1369</v>
      </c>
      <c r="M7395" t="s">
        <v>1378</v>
      </c>
      <c r="P7395" s="31" t="str">
        <f t="shared" si="348"/>
        <v>Anhar Homoeo Hall (Dr.Jahid)</v>
      </c>
    </row>
    <row r="7396" spans="1:16" hidden="1">
      <c r="A7396" t="str">
        <f t="shared" si="346"/>
        <v>8-594</v>
      </c>
      <c r="B7396">
        <f t="shared" si="347"/>
        <v>8</v>
      </c>
      <c r="C7396">
        <v>594</v>
      </c>
      <c r="D7396" t="s">
        <v>18303</v>
      </c>
      <c r="E7396" t="s">
        <v>1430</v>
      </c>
      <c r="F7396">
        <v>4491</v>
      </c>
      <c r="G7396" t="s">
        <v>1431</v>
      </c>
      <c r="H7396">
        <v>1963737149</v>
      </c>
      <c r="I7396" t="s">
        <v>1311</v>
      </c>
      <c r="J7396" t="s">
        <v>230</v>
      </c>
      <c r="K7396" t="s">
        <v>133</v>
      </c>
      <c r="L7396" t="s">
        <v>1416</v>
      </c>
      <c r="M7396" t="s">
        <v>1429</v>
      </c>
      <c r="P7396" s="31" t="str">
        <f t="shared" si="348"/>
        <v>Anondo Homoeo Hall (Dr. Noni Gopal)</v>
      </c>
    </row>
    <row r="7397" spans="1:16" hidden="1">
      <c r="A7397" t="str">
        <f t="shared" si="346"/>
        <v>9-594</v>
      </c>
      <c r="B7397">
        <f t="shared" si="347"/>
        <v>9</v>
      </c>
      <c r="C7397">
        <v>594</v>
      </c>
      <c r="D7397" t="s">
        <v>18303</v>
      </c>
      <c r="E7397" t="s">
        <v>9950</v>
      </c>
      <c r="F7397">
        <v>10324</v>
      </c>
      <c r="G7397" t="s">
        <v>1772</v>
      </c>
      <c r="H7397">
        <v>1784160440</v>
      </c>
      <c r="I7397" t="s">
        <v>9951</v>
      </c>
      <c r="J7397" t="s">
        <v>2596</v>
      </c>
      <c r="K7397" t="s">
        <v>133</v>
      </c>
      <c r="L7397" t="s">
        <v>9948</v>
      </c>
      <c r="M7397" t="s">
        <v>9948</v>
      </c>
      <c r="P7397" s="31" t="str">
        <f t="shared" si="348"/>
        <v>Aroggo Homoeo Hall (Dr.Mohiuddin)</v>
      </c>
    </row>
    <row r="7398" spans="1:16" hidden="1">
      <c r="A7398" t="str">
        <f t="shared" si="346"/>
        <v>10-594</v>
      </c>
      <c r="B7398">
        <f t="shared" si="347"/>
        <v>10</v>
      </c>
      <c r="C7398">
        <v>594</v>
      </c>
      <c r="D7398" t="s">
        <v>18303</v>
      </c>
      <c r="E7398" t="s">
        <v>1336</v>
      </c>
      <c r="F7398">
        <v>4449</v>
      </c>
      <c r="G7398" t="s">
        <v>1337</v>
      </c>
      <c r="H7398">
        <v>1790902662</v>
      </c>
      <c r="I7398" t="s">
        <v>1311</v>
      </c>
      <c r="J7398" t="s">
        <v>132</v>
      </c>
      <c r="K7398" t="s">
        <v>133</v>
      </c>
      <c r="L7398" t="s">
        <v>1312</v>
      </c>
      <c r="M7398" t="s">
        <v>1338</v>
      </c>
      <c r="P7398" s="31" t="str">
        <f t="shared" si="348"/>
        <v>Arun Homoeo Hall (Dr. Arun)</v>
      </c>
    </row>
    <row r="7399" spans="1:16" hidden="1">
      <c r="A7399" t="str">
        <f t="shared" si="346"/>
        <v>11-594</v>
      </c>
      <c r="B7399">
        <f t="shared" si="347"/>
        <v>11</v>
      </c>
      <c r="C7399">
        <v>594</v>
      </c>
      <c r="D7399" t="s">
        <v>18303</v>
      </c>
      <c r="E7399" t="s">
        <v>1403</v>
      </c>
      <c r="F7399">
        <v>4477</v>
      </c>
      <c r="G7399" t="s">
        <v>1404</v>
      </c>
      <c r="H7399">
        <v>1937634898</v>
      </c>
      <c r="I7399" t="s">
        <v>1311</v>
      </c>
      <c r="J7399" t="s">
        <v>397</v>
      </c>
      <c r="K7399" t="s">
        <v>138</v>
      </c>
      <c r="L7399" t="s">
        <v>1400</v>
      </c>
      <c r="M7399" t="s">
        <v>1400</v>
      </c>
      <c r="P7399" s="31" t="str">
        <f t="shared" si="348"/>
        <v>Bangaldesh Homoeo Hall (Dr.Eusuf Ali)</v>
      </c>
    </row>
    <row r="7400" spans="1:16" hidden="1">
      <c r="A7400" t="str">
        <f t="shared" si="346"/>
        <v>12-594</v>
      </c>
      <c r="B7400">
        <f t="shared" si="347"/>
        <v>12</v>
      </c>
      <c r="C7400">
        <v>594</v>
      </c>
      <c r="D7400" t="s">
        <v>18303</v>
      </c>
      <c r="E7400" t="s">
        <v>1461</v>
      </c>
      <c r="F7400">
        <v>4509</v>
      </c>
      <c r="G7400" t="s">
        <v>1462</v>
      </c>
      <c r="H7400">
        <v>1937634898</v>
      </c>
      <c r="I7400" t="s">
        <v>1311</v>
      </c>
      <c r="J7400" t="s">
        <v>306</v>
      </c>
      <c r="K7400" t="s">
        <v>138</v>
      </c>
      <c r="L7400" t="s">
        <v>1459</v>
      </c>
      <c r="M7400" t="s">
        <v>1460</v>
      </c>
      <c r="P7400" s="31" t="str">
        <f t="shared" si="348"/>
        <v>Bangladesh Homoeo Hall (Dr. Eusuf)</v>
      </c>
    </row>
    <row r="7401" spans="1:16" hidden="1">
      <c r="A7401" t="str">
        <f t="shared" si="346"/>
        <v>13-594</v>
      </c>
      <c r="B7401">
        <f t="shared" si="347"/>
        <v>13</v>
      </c>
      <c r="C7401">
        <v>594</v>
      </c>
      <c r="D7401" t="s">
        <v>18303</v>
      </c>
      <c r="E7401" t="s">
        <v>10291</v>
      </c>
      <c r="F7401">
        <v>10520</v>
      </c>
      <c r="G7401" t="s">
        <v>10292</v>
      </c>
      <c r="H7401">
        <v>1721289920</v>
      </c>
      <c r="I7401" t="s">
        <v>131</v>
      </c>
      <c r="J7401" t="s">
        <v>10107</v>
      </c>
      <c r="K7401" t="s">
        <v>133</v>
      </c>
      <c r="L7401" t="s">
        <v>10293</v>
      </c>
      <c r="M7401" t="s">
        <v>19230</v>
      </c>
      <c r="P7401" s="31" t="str">
        <f t="shared" si="348"/>
        <v>Bangladesh Unani (Hakim Md Saiful Islam)</v>
      </c>
    </row>
    <row r="7402" spans="1:16" hidden="1">
      <c r="A7402" t="str">
        <f t="shared" si="346"/>
        <v>14-594</v>
      </c>
      <c r="B7402">
        <f t="shared" si="347"/>
        <v>14</v>
      </c>
      <c r="C7402">
        <v>594</v>
      </c>
      <c r="D7402" t="s">
        <v>18303</v>
      </c>
      <c r="E7402" t="s">
        <v>1361</v>
      </c>
      <c r="F7402">
        <v>4458</v>
      </c>
      <c r="G7402" t="s">
        <v>1362</v>
      </c>
      <c r="H7402">
        <v>1632486380</v>
      </c>
      <c r="I7402" t="s">
        <v>1311</v>
      </c>
      <c r="J7402" t="s">
        <v>172</v>
      </c>
      <c r="K7402" t="s">
        <v>133</v>
      </c>
      <c r="L7402" t="s">
        <v>1363</v>
      </c>
      <c r="M7402" t="s">
        <v>1363</v>
      </c>
      <c r="P7402" s="31" t="str">
        <f t="shared" si="348"/>
        <v>Basunti  Homoeo Hall (Dr. Khusnobis)</v>
      </c>
    </row>
    <row r="7403" spans="1:16" hidden="1">
      <c r="A7403" t="str">
        <f t="shared" si="346"/>
        <v>15-594</v>
      </c>
      <c r="B7403">
        <f t="shared" si="347"/>
        <v>15</v>
      </c>
      <c r="C7403">
        <v>594</v>
      </c>
      <c r="D7403" t="s">
        <v>18303</v>
      </c>
      <c r="E7403" t="s">
        <v>1345</v>
      </c>
      <c r="F7403">
        <v>4452</v>
      </c>
      <c r="G7403" t="s">
        <v>1346</v>
      </c>
      <c r="H7403">
        <v>1728501217</v>
      </c>
      <c r="I7403" t="s">
        <v>1311</v>
      </c>
      <c r="J7403" t="s">
        <v>132</v>
      </c>
      <c r="K7403" t="s">
        <v>133</v>
      </c>
      <c r="L7403" t="s">
        <v>1312</v>
      </c>
      <c r="M7403" t="s">
        <v>1329</v>
      </c>
      <c r="P7403" s="31" t="str">
        <f t="shared" si="348"/>
        <v>Bell Kussi Homoeo Hall (Dr. Ansar Ali)</v>
      </c>
    </row>
    <row r="7404" spans="1:16" hidden="1">
      <c r="A7404" t="str">
        <f t="shared" si="346"/>
        <v>16-594</v>
      </c>
      <c r="B7404">
        <f t="shared" si="347"/>
        <v>16</v>
      </c>
      <c r="C7404">
        <v>594</v>
      </c>
      <c r="D7404" t="s">
        <v>18303</v>
      </c>
      <c r="E7404" t="s">
        <v>16358</v>
      </c>
      <c r="F7404">
        <v>13388</v>
      </c>
      <c r="G7404" t="s">
        <v>5939</v>
      </c>
      <c r="H7404">
        <v>1772703878</v>
      </c>
      <c r="I7404" t="s">
        <v>11538</v>
      </c>
      <c r="J7404" t="s">
        <v>172</v>
      </c>
      <c r="K7404" t="s">
        <v>138</v>
      </c>
      <c r="L7404" t="s">
        <v>16359</v>
      </c>
      <c r="M7404" t="s">
        <v>19231</v>
      </c>
      <c r="P7404" s="31" t="str">
        <f t="shared" si="348"/>
        <v>Biplob Homoeo Hall (Dr.Anowerul Houque)</v>
      </c>
    </row>
    <row r="7405" spans="1:16" hidden="1">
      <c r="A7405" t="str">
        <f t="shared" si="346"/>
        <v>17-594</v>
      </c>
      <c r="B7405">
        <f t="shared" si="347"/>
        <v>17</v>
      </c>
      <c r="C7405">
        <v>594</v>
      </c>
      <c r="D7405" t="s">
        <v>18303</v>
      </c>
      <c r="E7405" t="s">
        <v>1366</v>
      </c>
      <c r="F7405">
        <v>4460</v>
      </c>
      <c r="G7405" t="s">
        <v>1367</v>
      </c>
      <c r="H7405">
        <v>1911517096</v>
      </c>
      <c r="I7405" t="s">
        <v>1368</v>
      </c>
      <c r="J7405" t="s">
        <v>172</v>
      </c>
      <c r="K7405" t="s">
        <v>133</v>
      </c>
      <c r="L7405" t="s">
        <v>1369</v>
      </c>
      <c r="M7405" t="s">
        <v>1370</v>
      </c>
      <c r="P7405" s="31" t="str">
        <f t="shared" si="348"/>
        <v>Bulbul Homeo Hall (Dr. Bulbul)</v>
      </c>
    </row>
    <row r="7406" spans="1:16" hidden="1">
      <c r="A7406" t="str">
        <f t="shared" si="346"/>
        <v>18-594</v>
      </c>
      <c r="B7406">
        <f t="shared" si="347"/>
        <v>18</v>
      </c>
      <c r="C7406">
        <v>594</v>
      </c>
      <c r="D7406" t="s">
        <v>18303</v>
      </c>
      <c r="E7406" t="s">
        <v>1423</v>
      </c>
      <c r="F7406">
        <v>4488</v>
      </c>
      <c r="G7406" t="s">
        <v>1424</v>
      </c>
      <c r="H7406">
        <v>1712720795</v>
      </c>
      <c r="I7406" t="s">
        <v>1311</v>
      </c>
      <c r="J7406" t="s">
        <v>230</v>
      </c>
      <c r="K7406" t="s">
        <v>138</v>
      </c>
      <c r="L7406" t="s">
        <v>1416</v>
      </c>
      <c r="M7406" t="s">
        <v>1416</v>
      </c>
      <c r="P7406" s="31" t="str">
        <f t="shared" si="348"/>
        <v>Chapal Medical Hall (Dr. Rangu)</v>
      </c>
    </row>
    <row r="7407" spans="1:16" hidden="1">
      <c r="A7407" t="str">
        <f t="shared" si="346"/>
        <v>19-594</v>
      </c>
      <c r="B7407">
        <f t="shared" si="347"/>
        <v>19</v>
      </c>
      <c r="C7407">
        <v>594</v>
      </c>
      <c r="D7407" t="s">
        <v>18303</v>
      </c>
      <c r="E7407" t="s">
        <v>1409</v>
      </c>
      <c r="F7407">
        <v>4480</v>
      </c>
      <c r="G7407" t="s">
        <v>1410</v>
      </c>
      <c r="H7407">
        <v>1711513800</v>
      </c>
      <c r="I7407" t="s">
        <v>1311</v>
      </c>
      <c r="J7407" t="s">
        <v>397</v>
      </c>
      <c r="K7407" t="s">
        <v>1315</v>
      </c>
      <c r="L7407" t="s">
        <v>1407</v>
      </c>
      <c r="M7407" t="s">
        <v>1407</v>
      </c>
      <c r="P7407" s="31" t="str">
        <f t="shared" si="348"/>
        <v>Ealahi Homoeo Hall (Dr.Khalakujaman)</v>
      </c>
    </row>
    <row r="7408" spans="1:16" hidden="1">
      <c r="A7408" t="str">
        <f t="shared" si="346"/>
        <v>20-594</v>
      </c>
      <c r="B7408">
        <f t="shared" si="347"/>
        <v>20</v>
      </c>
      <c r="C7408">
        <v>594</v>
      </c>
      <c r="D7408" t="s">
        <v>18303</v>
      </c>
      <c r="E7408" t="s">
        <v>1448</v>
      </c>
      <c r="F7408">
        <v>4501</v>
      </c>
      <c r="G7408" t="s">
        <v>1410</v>
      </c>
      <c r="H7408">
        <v>1711513800</v>
      </c>
      <c r="I7408" t="s">
        <v>1311</v>
      </c>
      <c r="J7408" t="s">
        <v>274</v>
      </c>
      <c r="K7408" t="s">
        <v>152</v>
      </c>
      <c r="L7408" t="s">
        <v>1407</v>
      </c>
      <c r="M7408" t="s">
        <v>1407</v>
      </c>
      <c r="P7408" s="31" t="str">
        <f t="shared" si="348"/>
        <v>Ealahi Homoeo Hall (Dr. Kalakujaman)</v>
      </c>
    </row>
    <row r="7409" spans="1:17" hidden="1">
      <c r="A7409" t="str">
        <f t="shared" si="346"/>
        <v>21-594</v>
      </c>
      <c r="B7409">
        <f t="shared" si="347"/>
        <v>21</v>
      </c>
      <c r="C7409">
        <v>594</v>
      </c>
      <c r="D7409" t="s">
        <v>18303</v>
      </c>
      <c r="E7409" t="s">
        <v>1414</v>
      </c>
      <c r="F7409">
        <v>4484</v>
      </c>
      <c r="G7409" t="s">
        <v>1415</v>
      </c>
      <c r="H7409">
        <v>1715111021</v>
      </c>
      <c r="I7409" t="s">
        <v>1311</v>
      </c>
      <c r="J7409" t="s">
        <v>230</v>
      </c>
      <c r="K7409" t="s">
        <v>133</v>
      </c>
      <c r="L7409" t="s">
        <v>1416</v>
      </c>
      <c r="M7409" t="s">
        <v>1416</v>
      </c>
      <c r="P7409" s="31" t="str">
        <f t="shared" si="348"/>
        <v>Fahad Homoeo Hall (Dr. M.A Jolil Sarker)</v>
      </c>
      <c r="Q7409" t="s">
        <v>17064</v>
      </c>
    </row>
    <row r="7410" spans="1:17" hidden="1">
      <c r="A7410" t="str">
        <f t="shared" si="346"/>
        <v>22-594</v>
      </c>
      <c r="B7410">
        <f t="shared" si="347"/>
        <v>22</v>
      </c>
      <c r="C7410">
        <v>594</v>
      </c>
      <c r="D7410" t="s">
        <v>18303</v>
      </c>
      <c r="E7410" t="s">
        <v>1317</v>
      </c>
      <c r="F7410">
        <v>4441</v>
      </c>
      <c r="G7410" t="s">
        <v>1318</v>
      </c>
      <c r="H7410">
        <v>1715113298</v>
      </c>
      <c r="I7410" t="s">
        <v>1311</v>
      </c>
      <c r="J7410" t="s">
        <v>132</v>
      </c>
      <c r="K7410" t="s">
        <v>1315</v>
      </c>
      <c r="L7410" t="s">
        <v>1312</v>
      </c>
      <c r="M7410" t="s">
        <v>1319</v>
      </c>
      <c r="P7410" s="31" t="str">
        <f t="shared" si="348"/>
        <v>Fatama Homoeo Hall (Dr. M.A. Gafur)</v>
      </c>
    </row>
    <row r="7411" spans="1:17" hidden="1">
      <c r="A7411" t="str">
        <f t="shared" si="346"/>
        <v>23-594</v>
      </c>
      <c r="B7411">
        <f t="shared" si="347"/>
        <v>23</v>
      </c>
      <c r="C7411">
        <v>594</v>
      </c>
      <c r="D7411" t="s">
        <v>18303</v>
      </c>
      <c r="E7411" t="s">
        <v>1455</v>
      </c>
      <c r="F7411">
        <v>4506</v>
      </c>
      <c r="G7411" t="s">
        <v>1456</v>
      </c>
      <c r="H7411">
        <v>17551134266</v>
      </c>
      <c r="I7411" t="s">
        <v>1311</v>
      </c>
      <c r="J7411" t="s">
        <v>274</v>
      </c>
      <c r="K7411" t="s">
        <v>133</v>
      </c>
      <c r="L7411" t="s">
        <v>1407</v>
      </c>
      <c r="M7411" t="s">
        <v>1457</v>
      </c>
      <c r="P7411" s="31" t="str">
        <f t="shared" si="348"/>
        <v>Feroja Homoeo Hall (Dr. Pann Akter)</v>
      </c>
    </row>
    <row r="7412" spans="1:17" hidden="1">
      <c r="A7412" t="str">
        <f t="shared" si="346"/>
        <v>24-594</v>
      </c>
      <c r="B7412">
        <f t="shared" si="347"/>
        <v>24</v>
      </c>
      <c r="C7412">
        <v>594</v>
      </c>
      <c r="D7412" t="s">
        <v>18303</v>
      </c>
      <c r="E7412" t="s">
        <v>1471</v>
      </c>
      <c r="F7412">
        <v>4513</v>
      </c>
      <c r="G7412" t="s">
        <v>1472</v>
      </c>
      <c r="H7412">
        <v>1712682006</v>
      </c>
      <c r="I7412" t="s">
        <v>1473</v>
      </c>
      <c r="J7412" t="s">
        <v>306</v>
      </c>
      <c r="K7412" t="s">
        <v>133</v>
      </c>
      <c r="L7412" t="s">
        <v>1469</v>
      </c>
      <c r="M7412" t="s">
        <v>1469</v>
      </c>
      <c r="P7412" s="31" t="str">
        <f t="shared" si="348"/>
        <v>G.M Oushad Gar (Dr. Azig)</v>
      </c>
    </row>
    <row r="7413" spans="1:17" hidden="1">
      <c r="A7413" t="str">
        <f t="shared" si="346"/>
        <v>25-594</v>
      </c>
      <c r="B7413">
        <f t="shared" si="347"/>
        <v>25</v>
      </c>
      <c r="C7413">
        <v>594</v>
      </c>
      <c r="D7413" t="s">
        <v>18303</v>
      </c>
      <c r="E7413" t="s">
        <v>1327</v>
      </c>
      <c r="F7413">
        <v>4444</v>
      </c>
      <c r="G7413" t="s">
        <v>1328</v>
      </c>
      <c r="H7413">
        <v>1715885115</v>
      </c>
      <c r="I7413" t="s">
        <v>1311</v>
      </c>
      <c r="J7413" t="s">
        <v>132</v>
      </c>
      <c r="K7413" t="s">
        <v>133</v>
      </c>
      <c r="L7413" t="s">
        <v>1312</v>
      </c>
      <c r="M7413" t="s">
        <v>1329</v>
      </c>
      <c r="P7413" s="31" t="str">
        <f t="shared" si="348"/>
        <v>Grofaj International (Dr. Golam Ohahid)</v>
      </c>
    </row>
    <row r="7414" spans="1:17" hidden="1">
      <c r="A7414" t="str">
        <f t="shared" si="346"/>
        <v>26-594</v>
      </c>
      <c r="B7414">
        <f t="shared" si="347"/>
        <v>26</v>
      </c>
      <c r="C7414">
        <v>594</v>
      </c>
      <c r="D7414" t="s">
        <v>18303</v>
      </c>
      <c r="E7414" t="s">
        <v>1371</v>
      </c>
      <c r="F7414">
        <v>4461</v>
      </c>
      <c r="G7414" t="s">
        <v>268</v>
      </c>
      <c r="H7414">
        <v>1911517097</v>
      </c>
      <c r="I7414" t="s">
        <v>1368</v>
      </c>
      <c r="J7414" t="s">
        <v>172</v>
      </c>
      <c r="K7414" t="s">
        <v>1315</v>
      </c>
      <c r="L7414" t="s">
        <v>1369</v>
      </c>
      <c r="M7414" t="s">
        <v>1372</v>
      </c>
      <c r="P7414" s="31" t="str">
        <f t="shared" si="348"/>
        <v>Hakkani Homoeo Hall (Dr.Nur Islam)</v>
      </c>
    </row>
    <row r="7415" spans="1:17" hidden="1">
      <c r="A7415" t="str">
        <f t="shared" si="346"/>
        <v>27-594</v>
      </c>
      <c r="B7415">
        <f t="shared" si="347"/>
        <v>27</v>
      </c>
      <c r="C7415">
        <v>594</v>
      </c>
      <c r="D7415" t="s">
        <v>18303</v>
      </c>
      <c r="E7415" t="s">
        <v>1446</v>
      </c>
      <c r="F7415">
        <v>4500</v>
      </c>
      <c r="G7415" t="s">
        <v>1447</v>
      </c>
      <c r="H7415">
        <v>0</v>
      </c>
      <c r="I7415" t="s">
        <v>1311</v>
      </c>
      <c r="J7415" t="s">
        <v>274</v>
      </c>
      <c r="K7415" t="s">
        <v>152</v>
      </c>
      <c r="L7415" t="s">
        <v>1407</v>
      </c>
      <c r="M7415" t="s">
        <v>1407</v>
      </c>
      <c r="P7415" s="31" t="str">
        <f t="shared" si="348"/>
        <v>Henimen Homoeo Hall (Dr. Dilger)</v>
      </c>
    </row>
    <row r="7416" spans="1:17" hidden="1">
      <c r="A7416" t="str">
        <f t="shared" si="346"/>
        <v>28-594</v>
      </c>
      <c r="B7416">
        <f t="shared" si="347"/>
        <v>28</v>
      </c>
      <c r="C7416">
        <v>594</v>
      </c>
      <c r="D7416" t="s">
        <v>18303</v>
      </c>
      <c r="E7416" t="s">
        <v>1441</v>
      </c>
      <c r="F7416">
        <v>4497</v>
      </c>
      <c r="G7416" t="s">
        <v>1442</v>
      </c>
      <c r="H7416">
        <v>1735367315</v>
      </c>
      <c r="I7416" t="s">
        <v>1311</v>
      </c>
      <c r="J7416" t="s">
        <v>274</v>
      </c>
      <c r="K7416" t="s">
        <v>133</v>
      </c>
      <c r="L7416" t="s">
        <v>1393</v>
      </c>
      <c r="M7416" t="s">
        <v>1440</v>
      </c>
      <c r="P7416" s="31" t="str">
        <f t="shared" si="348"/>
        <v>Homoeo Bidanaloy (Dr. Ismile Hossen)</v>
      </c>
      <c r="Q7416" t="s">
        <v>17065</v>
      </c>
    </row>
    <row r="7417" spans="1:17" hidden="1">
      <c r="A7417" t="str">
        <f t="shared" si="346"/>
        <v>29-594</v>
      </c>
      <c r="B7417">
        <f t="shared" si="347"/>
        <v>29</v>
      </c>
      <c r="C7417">
        <v>594</v>
      </c>
      <c r="D7417" t="s">
        <v>18303</v>
      </c>
      <c r="E7417" t="s">
        <v>9946</v>
      </c>
      <c r="F7417">
        <v>10323</v>
      </c>
      <c r="G7417" t="s">
        <v>9947</v>
      </c>
      <c r="H7417">
        <v>1717161609</v>
      </c>
      <c r="I7417" t="s">
        <v>131</v>
      </c>
      <c r="J7417" t="s">
        <v>2596</v>
      </c>
      <c r="K7417" t="s">
        <v>133</v>
      </c>
      <c r="L7417" t="s">
        <v>9948</v>
      </c>
      <c r="M7417" t="s">
        <v>9949</v>
      </c>
      <c r="P7417" s="31" t="str">
        <f t="shared" si="348"/>
        <v>Homoeo Corner (Dr.Habibur Rahman)</v>
      </c>
    </row>
    <row r="7418" spans="1:17" hidden="1">
      <c r="A7418" t="str">
        <f t="shared" si="346"/>
        <v>30-594</v>
      </c>
      <c r="B7418">
        <f t="shared" si="347"/>
        <v>30</v>
      </c>
      <c r="C7418">
        <v>594</v>
      </c>
      <c r="D7418" t="s">
        <v>18303</v>
      </c>
      <c r="E7418" t="s">
        <v>1386</v>
      </c>
      <c r="F7418">
        <v>4469</v>
      </c>
      <c r="G7418" t="s">
        <v>1387</v>
      </c>
      <c r="H7418">
        <v>1716577826</v>
      </c>
      <c r="I7418" t="s">
        <v>1311</v>
      </c>
      <c r="J7418" t="s">
        <v>397</v>
      </c>
      <c r="K7418" t="s">
        <v>1315</v>
      </c>
      <c r="L7418" t="s">
        <v>1388</v>
      </c>
      <c r="M7418" t="s">
        <v>1389</v>
      </c>
      <c r="P7418" s="31" t="str">
        <f t="shared" si="348"/>
        <v>Homoeo Subassa (Dr. Gobindo)</v>
      </c>
    </row>
    <row r="7419" spans="1:17" hidden="1">
      <c r="A7419" t="str">
        <f t="shared" si="346"/>
        <v>31-594</v>
      </c>
      <c r="B7419">
        <f t="shared" si="347"/>
        <v>31</v>
      </c>
      <c r="C7419">
        <v>594</v>
      </c>
      <c r="D7419" t="s">
        <v>18303</v>
      </c>
      <c r="E7419" t="s">
        <v>1413</v>
      </c>
      <c r="F7419">
        <v>4483</v>
      </c>
      <c r="G7419" t="s">
        <v>1387</v>
      </c>
      <c r="H7419">
        <v>1716577826</v>
      </c>
      <c r="I7419" t="s">
        <v>1311</v>
      </c>
      <c r="J7419" t="s">
        <v>230</v>
      </c>
      <c r="K7419" t="s">
        <v>133</v>
      </c>
      <c r="L7419" t="s">
        <v>1312</v>
      </c>
      <c r="M7419" t="s">
        <v>1389</v>
      </c>
      <c r="P7419" s="31" t="str">
        <f t="shared" si="348"/>
        <v>Homoeo Subassa (Dr.Gubindo)</v>
      </c>
    </row>
    <row r="7420" spans="1:17" hidden="1">
      <c r="A7420" t="str">
        <f t="shared" si="346"/>
        <v>32-594</v>
      </c>
      <c r="B7420">
        <f t="shared" si="347"/>
        <v>32</v>
      </c>
      <c r="C7420">
        <v>594</v>
      </c>
      <c r="D7420" t="s">
        <v>18303</v>
      </c>
      <c r="E7420" t="s">
        <v>1419</v>
      </c>
      <c r="F7420">
        <v>4486</v>
      </c>
      <c r="G7420" t="s">
        <v>1420</v>
      </c>
      <c r="H7420">
        <v>17214256170</v>
      </c>
      <c r="I7420" t="s">
        <v>1311</v>
      </c>
      <c r="J7420" t="s">
        <v>230</v>
      </c>
      <c r="K7420" t="s">
        <v>133</v>
      </c>
      <c r="L7420" t="s">
        <v>1416</v>
      </c>
      <c r="M7420" t="s">
        <v>1416</v>
      </c>
      <c r="P7420" s="31" t="str">
        <f t="shared" si="348"/>
        <v>Humayoun Homoeo Hall (Dr. Humayoun Khalid)</v>
      </c>
    </row>
    <row r="7421" spans="1:17" hidden="1">
      <c r="A7421" t="str">
        <f t="shared" si="346"/>
        <v>33-594</v>
      </c>
      <c r="B7421">
        <f t="shared" si="347"/>
        <v>33</v>
      </c>
      <c r="C7421">
        <v>594</v>
      </c>
      <c r="D7421" t="s">
        <v>18303</v>
      </c>
      <c r="E7421" t="s">
        <v>10054</v>
      </c>
      <c r="F7421">
        <v>10381</v>
      </c>
      <c r="G7421" t="s">
        <v>7377</v>
      </c>
      <c r="H7421">
        <v>1812136807</v>
      </c>
      <c r="I7421" t="s">
        <v>131</v>
      </c>
      <c r="J7421" t="s">
        <v>132</v>
      </c>
      <c r="K7421" t="s">
        <v>133</v>
      </c>
      <c r="L7421" t="s">
        <v>9948</v>
      </c>
      <c r="M7421" t="s">
        <v>10055</v>
      </c>
      <c r="P7421" s="31" t="str">
        <f t="shared" si="348"/>
        <v>Ibrahim Homoeo Hall (Dr.Md.Hosen Khan)</v>
      </c>
    </row>
    <row r="7422" spans="1:17" hidden="1">
      <c r="A7422" t="str">
        <f t="shared" si="346"/>
        <v>34-594</v>
      </c>
      <c r="B7422">
        <f t="shared" si="347"/>
        <v>34</v>
      </c>
      <c r="C7422">
        <v>594</v>
      </c>
      <c r="D7422" t="s">
        <v>18303</v>
      </c>
      <c r="E7422" t="s">
        <v>10020</v>
      </c>
      <c r="F7422">
        <v>10360</v>
      </c>
      <c r="G7422" t="s">
        <v>10021</v>
      </c>
      <c r="H7422">
        <v>1915418630</v>
      </c>
      <c r="I7422" t="s">
        <v>4818</v>
      </c>
      <c r="J7422" t="s">
        <v>2596</v>
      </c>
      <c r="K7422" t="s">
        <v>133</v>
      </c>
      <c r="L7422" t="s">
        <v>1312</v>
      </c>
      <c r="M7422" t="s">
        <v>19232</v>
      </c>
      <c r="P7422" s="31" t="str">
        <f t="shared" si="348"/>
        <v>Jalalain Unani Medical Hall (Hakim Md.Jalal Uddin)</v>
      </c>
    </row>
    <row r="7423" spans="1:17" hidden="1">
      <c r="A7423" t="str">
        <f t="shared" si="346"/>
        <v>35-594</v>
      </c>
      <c r="B7423">
        <f t="shared" si="347"/>
        <v>35</v>
      </c>
      <c r="C7423">
        <v>594</v>
      </c>
      <c r="D7423" t="s">
        <v>18303</v>
      </c>
      <c r="E7423" t="s">
        <v>10286</v>
      </c>
      <c r="F7423">
        <v>10519</v>
      </c>
      <c r="G7423" t="s">
        <v>10287</v>
      </c>
      <c r="H7423">
        <v>1718686926</v>
      </c>
      <c r="I7423" t="s">
        <v>131</v>
      </c>
      <c r="J7423" t="s">
        <v>10107</v>
      </c>
      <c r="K7423" t="s">
        <v>133</v>
      </c>
      <c r="L7423" t="s">
        <v>10288</v>
      </c>
      <c r="M7423" t="s">
        <v>19233</v>
      </c>
      <c r="P7423" s="31" t="str">
        <f t="shared" si="348"/>
        <v>Jalil Homoeo Pharmacy (Dr.Nur E Alam Siddiki)</v>
      </c>
    </row>
    <row r="7424" spans="1:17" hidden="1">
      <c r="A7424" t="str">
        <f t="shared" si="346"/>
        <v>36-594</v>
      </c>
      <c r="B7424">
        <f t="shared" si="347"/>
        <v>36</v>
      </c>
      <c r="C7424">
        <v>594</v>
      </c>
      <c r="D7424" t="s">
        <v>18303</v>
      </c>
      <c r="E7424" t="s">
        <v>1333</v>
      </c>
      <c r="F7424">
        <v>4447</v>
      </c>
      <c r="G7424" t="s">
        <v>1334</v>
      </c>
      <c r="H7424">
        <v>1722911989</v>
      </c>
      <c r="I7424" t="s">
        <v>1311</v>
      </c>
      <c r="J7424" t="s">
        <v>132</v>
      </c>
      <c r="K7424" t="s">
        <v>133</v>
      </c>
      <c r="L7424" t="s">
        <v>1312</v>
      </c>
      <c r="M7424" t="s">
        <v>1332</v>
      </c>
      <c r="P7424" s="31" t="str">
        <f t="shared" si="348"/>
        <v>Janak Homoeo Hall (Dr. Johir)</v>
      </c>
    </row>
    <row r="7425" spans="1:16" hidden="1">
      <c r="A7425" t="str">
        <f t="shared" si="346"/>
        <v>37-594</v>
      </c>
      <c r="B7425">
        <f t="shared" si="347"/>
        <v>37</v>
      </c>
      <c r="C7425">
        <v>594</v>
      </c>
      <c r="D7425" t="s">
        <v>18303</v>
      </c>
      <c r="E7425" t="s">
        <v>1330</v>
      </c>
      <c r="F7425">
        <v>4445</v>
      </c>
      <c r="G7425" t="s">
        <v>1243</v>
      </c>
      <c r="H7425">
        <v>1813681962</v>
      </c>
      <c r="I7425" t="s">
        <v>1311</v>
      </c>
      <c r="J7425" t="s">
        <v>132</v>
      </c>
      <c r="K7425" t="s">
        <v>133</v>
      </c>
      <c r="L7425" t="s">
        <v>1312</v>
      </c>
      <c r="M7425" t="s">
        <v>1329</v>
      </c>
      <c r="P7425" s="31" t="str">
        <f t="shared" si="348"/>
        <v>Janata Homoeo Hall (Dr. Alhaj Uddin)</v>
      </c>
    </row>
    <row r="7426" spans="1:16" hidden="1">
      <c r="A7426" t="str">
        <f t="shared" ref="A7426:A7489" si="349">B7426&amp;"-"&amp;C7426</f>
        <v>38-594</v>
      </c>
      <c r="B7426">
        <f t="shared" ref="B7426:B7489" si="350">IF(C7426=C7425,B7425+1,1)</f>
        <v>38</v>
      </c>
      <c r="C7426">
        <v>594</v>
      </c>
      <c r="D7426" t="s">
        <v>18303</v>
      </c>
      <c r="E7426" t="s">
        <v>1331</v>
      </c>
      <c r="F7426">
        <v>4446</v>
      </c>
      <c r="G7426" t="s">
        <v>250</v>
      </c>
      <c r="H7426">
        <v>1622639211</v>
      </c>
      <c r="I7426" t="s">
        <v>1311</v>
      </c>
      <c r="J7426" t="s">
        <v>132</v>
      </c>
      <c r="K7426" t="s">
        <v>133</v>
      </c>
      <c r="L7426" t="s">
        <v>1312</v>
      </c>
      <c r="M7426" t="s">
        <v>1332</v>
      </c>
      <c r="P7426" s="31" t="str">
        <f t="shared" ref="P7426:P7489" si="351">PROPER(G7426&amp;" ("&amp;E7426&amp;")")</f>
        <v>Janoni Homoeo Hall (Dr.Monjurul)</v>
      </c>
    </row>
    <row r="7427" spans="1:16" hidden="1">
      <c r="A7427" t="str">
        <f t="shared" si="349"/>
        <v>39-594</v>
      </c>
      <c r="B7427">
        <f t="shared" si="350"/>
        <v>39</v>
      </c>
      <c r="C7427">
        <v>594</v>
      </c>
      <c r="D7427" t="s">
        <v>18303</v>
      </c>
      <c r="E7427" t="s">
        <v>1383</v>
      </c>
      <c r="F7427">
        <v>4467</v>
      </c>
      <c r="G7427" t="s">
        <v>1384</v>
      </c>
      <c r="H7427">
        <v>1835636653</v>
      </c>
      <c r="I7427" t="s">
        <v>247</v>
      </c>
      <c r="J7427" t="s">
        <v>172</v>
      </c>
      <c r="K7427" t="s">
        <v>133</v>
      </c>
      <c r="L7427" t="s">
        <v>1369</v>
      </c>
      <c r="M7427" t="s">
        <v>1385</v>
      </c>
      <c r="P7427" s="31" t="str">
        <f t="shared" si="351"/>
        <v>Kader Homoeo Hall (Dr. Nahid)</v>
      </c>
    </row>
    <row r="7428" spans="1:16" hidden="1">
      <c r="A7428" t="str">
        <f t="shared" si="349"/>
        <v>40-594</v>
      </c>
      <c r="B7428">
        <f t="shared" si="350"/>
        <v>40</v>
      </c>
      <c r="C7428">
        <v>594</v>
      </c>
      <c r="D7428" t="s">
        <v>18303</v>
      </c>
      <c r="E7428" t="s">
        <v>1335</v>
      </c>
      <c r="F7428">
        <v>4448</v>
      </c>
      <c r="G7428" t="s">
        <v>130</v>
      </c>
      <c r="H7428">
        <v>1721259072</v>
      </c>
      <c r="I7428" t="s">
        <v>1311</v>
      </c>
      <c r="J7428" t="s">
        <v>132</v>
      </c>
      <c r="K7428" t="s">
        <v>133</v>
      </c>
      <c r="L7428" t="s">
        <v>1312</v>
      </c>
      <c r="M7428" t="s">
        <v>1332</v>
      </c>
      <c r="P7428" s="31" t="str">
        <f t="shared" si="351"/>
        <v>Khan Homoeo Hall (M.A. Rohim Khan)</v>
      </c>
    </row>
    <row r="7429" spans="1:16" hidden="1">
      <c r="A7429" t="str">
        <f t="shared" si="349"/>
        <v>41-594</v>
      </c>
      <c r="B7429">
        <f t="shared" si="350"/>
        <v>41</v>
      </c>
      <c r="C7429">
        <v>594</v>
      </c>
      <c r="D7429" t="s">
        <v>18303</v>
      </c>
      <c r="E7429" t="s">
        <v>744</v>
      </c>
      <c r="F7429">
        <v>4463</v>
      </c>
      <c r="G7429" t="s">
        <v>130</v>
      </c>
      <c r="H7429">
        <v>1741181933</v>
      </c>
      <c r="I7429" t="s">
        <v>247</v>
      </c>
      <c r="J7429" t="s">
        <v>172</v>
      </c>
      <c r="K7429" t="s">
        <v>133</v>
      </c>
      <c r="L7429" t="s">
        <v>1369</v>
      </c>
      <c r="M7429" t="s">
        <v>1375</v>
      </c>
      <c r="P7429" s="31" t="str">
        <f t="shared" si="351"/>
        <v>Khan Homoeo Hall (Dr. Hamid)</v>
      </c>
    </row>
    <row r="7430" spans="1:16" hidden="1">
      <c r="A7430" t="str">
        <f t="shared" si="349"/>
        <v>42-594</v>
      </c>
      <c r="B7430">
        <f t="shared" si="350"/>
        <v>42</v>
      </c>
      <c r="C7430">
        <v>594</v>
      </c>
      <c r="D7430" t="s">
        <v>18303</v>
      </c>
      <c r="E7430" t="s">
        <v>1342</v>
      </c>
      <c r="F7430">
        <v>4451</v>
      </c>
      <c r="G7430" t="s">
        <v>1343</v>
      </c>
      <c r="H7430">
        <v>1972822972</v>
      </c>
      <c r="I7430" t="s">
        <v>1311</v>
      </c>
      <c r="J7430" t="s">
        <v>132</v>
      </c>
      <c r="K7430" t="s">
        <v>133</v>
      </c>
      <c r="L7430" t="s">
        <v>1312</v>
      </c>
      <c r="M7430" t="s">
        <v>1344</v>
      </c>
      <c r="P7430" s="31" t="str">
        <f t="shared" si="351"/>
        <v>Khurshad Homoeo Hall (Dr.Khurshad)</v>
      </c>
    </row>
    <row r="7431" spans="1:16" hidden="1">
      <c r="A7431" t="str">
        <f t="shared" si="349"/>
        <v>43-594</v>
      </c>
      <c r="B7431">
        <f t="shared" si="350"/>
        <v>43</v>
      </c>
      <c r="C7431">
        <v>594</v>
      </c>
      <c r="D7431" t="s">
        <v>18303</v>
      </c>
      <c r="E7431" t="s">
        <v>1310</v>
      </c>
      <c r="F7431">
        <v>4438</v>
      </c>
      <c r="G7431" t="s">
        <v>1111</v>
      </c>
      <c r="H7431">
        <v>1726773587</v>
      </c>
      <c r="I7431" t="s">
        <v>1311</v>
      </c>
      <c r="J7431" t="s">
        <v>132</v>
      </c>
      <c r="K7431" t="s">
        <v>133</v>
      </c>
      <c r="L7431" t="s">
        <v>1312</v>
      </c>
      <c r="M7431" t="s">
        <v>1313</v>
      </c>
      <c r="P7431" s="31" t="str">
        <f t="shared" si="351"/>
        <v>Maa Homoeo Hall (Dr. Hamida Akter)</v>
      </c>
    </row>
    <row r="7432" spans="1:16" hidden="1">
      <c r="A7432" t="str">
        <f t="shared" si="349"/>
        <v>44-594</v>
      </c>
      <c r="B7432">
        <f t="shared" si="350"/>
        <v>44</v>
      </c>
      <c r="C7432">
        <v>594</v>
      </c>
      <c r="D7432" t="s">
        <v>18303</v>
      </c>
      <c r="E7432" t="s">
        <v>1474</v>
      </c>
      <c r="F7432">
        <v>4514</v>
      </c>
      <c r="G7432" t="s">
        <v>1111</v>
      </c>
      <c r="H7432">
        <v>17414763300</v>
      </c>
      <c r="I7432" t="s">
        <v>1311</v>
      </c>
      <c r="J7432" t="s">
        <v>306</v>
      </c>
      <c r="K7432" t="s">
        <v>1315</v>
      </c>
      <c r="L7432" t="s">
        <v>1469</v>
      </c>
      <c r="M7432" t="s">
        <v>1475</v>
      </c>
      <c r="P7432" s="31" t="str">
        <f t="shared" si="351"/>
        <v>Maa Homoeo Hall (Dr. Bimol Chandra Biossas)</v>
      </c>
    </row>
    <row r="7433" spans="1:16" hidden="1">
      <c r="A7433" t="str">
        <f t="shared" si="349"/>
        <v>45-594</v>
      </c>
      <c r="B7433">
        <f t="shared" si="350"/>
        <v>45</v>
      </c>
      <c r="C7433">
        <v>594</v>
      </c>
      <c r="D7433" t="s">
        <v>18303</v>
      </c>
      <c r="E7433" t="s">
        <v>1454</v>
      </c>
      <c r="F7433">
        <v>4505</v>
      </c>
      <c r="G7433" t="s">
        <v>1111</v>
      </c>
      <c r="H7433">
        <v>1732831960</v>
      </c>
      <c r="I7433" t="s">
        <v>1311</v>
      </c>
      <c r="J7433" t="s">
        <v>274</v>
      </c>
      <c r="K7433" t="s">
        <v>133</v>
      </c>
      <c r="L7433" t="s">
        <v>1407</v>
      </c>
      <c r="M7433" t="s">
        <v>1453</v>
      </c>
      <c r="P7433" s="31" t="str">
        <f t="shared" si="351"/>
        <v>Maa Homoeo Hall (Dr. Abul Kasam)</v>
      </c>
    </row>
    <row r="7434" spans="1:16" hidden="1">
      <c r="A7434" t="str">
        <f t="shared" si="349"/>
        <v>46-594</v>
      </c>
      <c r="B7434">
        <f t="shared" si="350"/>
        <v>46</v>
      </c>
      <c r="C7434">
        <v>594</v>
      </c>
      <c r="D7434" t="s">
        <v>18303</v>
      </c>
      <c r="E7434" t="s">
        <v>10023</v>
      </c>
      <c r="F7434">
        <v>10361</v>
      </c>
      <c r="G7434" t="s">
        <v>10024</v>
      </c>
      <c r="H7434">
        <v>1726579338</v>
      </c>
      <c r="I7434" t="s">
        <v>131</v>
      </c>
      <c r="J7434" t="s">
        <v>132</v>
      </c>
      <c r="K7434" t="s">
        <v>133</v>
      </c>
      <c r="L7434" t="s">
        <v>1312</v>
      </c>
      <c r="M7434" t="s">
        <v>19234</v>
      </c>
      <c r="P7434" s="31" t="str">
        <f t="shared" si="351"/>
        <v>Maa Medical Hall (Dr.Md.Sharif Hossen)</v>
      </c>
    </row>
    <row r="7435" spans="1:16" hidden="1">
      <c r="A7435" t="str">
        <f t="shared" si="349"/>
        <v>47-594</v>
      </c>
      <c r="B7435">
        <f t="shared" si="350"/>
        <v>47</v>
      </c>
      <c r="C7435">
        <v>594</v>
      </c>
      <c r="D7435" t="s">
        <v>18303</v>
      </c>
      <c r="E7435" t="s">
        <v>1373</v>
      </c>
      <c r="F7435">
        <v>4462</v>
      </c>
      <c r="G7435" t="s">
        <v>1374</v>
      </c>
      <c r="H7435">
        <v>1720521383</v>
      </c>
      <c r="I7435" t="s">
        <v>1368</v>
      </c>
      <c r="J7435" t="s">
        <v>172</v>
      </c>
      <c r="K7435" t="s">
        <v>1315</v>
      </c>
      <c r="L7435" t="s">
        <v>1369</v>
      </c>
      <c r="M7435" t="s">
        <v>1372</v>
      </c>
      <c r="P7435" s="31" t="str">
        <f t="shared" si="351"/>
        <v>Makka Homoeo Hall (Dr.Abdur Rajak)</v>
      </c>
    </row>
    <row r="7436" spans="1:16" hidden="1">
      <c r="A7436" t="str">
        <f t="shared" si="349"/>
        <v>48-594</v>
      </c>
      <c r="B7436">
        <f t="shared" si="350"/>
        <v>48</v>
      </c>
      <c r="C7436">
        <v>594</v>
      </c>
      <c r="D7436" t="s">
        <v>18303</v>
      </c>
      <c r="E7436" t="s">
        <v>18680</v>
      </c>
      <c r="F7436">
        <v>15749</v>
      </c>
      <c r="G7436" t="s">
        <v>18681</v>
      </c>
      <c r="H7436">
        <v>1775434374</v>
      </c>
      <c r="I7436" t="s">
        <v>131</v>
      </c>
      <c r="J7436" t="s">
        <v>397</v>
      </c>
      <c r="K7436" t="s">
        <v>152</v>
      </c>
      <c r="M7436" t="s">
        <v>19235</v>
      </c>
      <c r="P7436" s="31" t="str">
        <f t="shared" si="351"/>
        <v>Mili Unani Medical Hall (Dr.Shahidul Islam Khokon)</v>
      </c>
    </row>
    <row r="7437" spans="1:16" hidden="1">
      <c r="A7437" t="str">
        <f t="shared" si="349"/>
        <v>49-594</v>
      </c>
      <c r="B7437">
        <f t="shared" si="350"/>
        <v>49</v>
      </c>
      <c r="C7437">
        <v>594</v>
      </c>
      <c r="D7437" t="s">
        <v>18303</v>
      </c>
      <c r="E7437" t="s">
        <v>1451</v>
      </c>
      <c r="F7437">
        <v>4504</v>
      </c>
      <c r="G7437" t="s">
        <v>1452</v>
      </c>
      <c r="H7437">
        <v>1787818100</v>
      </c>
      <c r="I7437" t="s">
        <v>1311</v>
      </c>
      <c r="J7437" t="s">
        <v>274</v>
      </c>
      <c r="K7437" t="s">
        <v>133</v>
      </c>
      <c r="L7437" t="s">
        <v>1407</v>
      </c>
      <c r="M7437" t="s">
        <v>1453</v>
      </c>
      <c r="P7437" s="31" t="str">
        <f t="shared" si="351"/>
        <v>Mogal Homoeo Hall (Dr. Hafijur Rahman)</v>
      </c>
    </row>
    <row r="7438" spans="1:16" hidden="1">
      <c r="A7438" t="str">
        <f t="shared" si="349"/>
        <v>50-594</v>
      </c>
      <c r="B7438">
        <f t="shared" si="350"/>
        <v>50</v>
      </c>
      <c r="C7438">
        <v>594</v>
      </c>
      <c r="D7438" t="s">
        <v>18303</v>
      </c>
      <c r="E7438" t="s">
        <v>11284</v>
      </c>
      <c r="F7438">
        <v>13363</v>
      </c>
      <c r="G7438" t="s">
        <v>18520</v>
      </c>
      <c r="H7438">
        <v>1324172245</v>
      </c>
      <c r="I7438">
        <v>0</v>
      </c>
      <c r="J7438">
        <v>0</v>
      </c>
      <c r="K7438" t="s">
        <v>138</v>
      </c>
      <c r="L7438" t="s">
        <v>10705</v>
      </c>
      <c r="M7438" t="s">
        <v>10705</v>
      </c>
      <c r="P7438" s="31" t="str">
        <f t="shared" si="351"/>
        <v>Mpo-Aminul Islam-Tangail (Self Stock)</v>
      </c>
    </row>
    <row r="7439" spans="1:16" hidden="1">
      <c r="A7439" t="str">
        <f t="shared" si="349"/>
        <v>51-594</v>
      </c>
      <c r="B7439">
        <f t="shared" si="350"/>
        <v>51</v>
      </c>
      <c r="C7439">
        <v>594</v>
      </c>
      <c r="D7439" t="s">
        <v>18303</v>
      </c>
      <c r="E7439" t="s">
        <v>1353</v>
      </c>
      <c r="F7439">
        <v>4455</v>
      </c>
      <c r="G7439" t="s">
        <v>1354</v>
      </c>
      <c r="H7439">
        <v>1753992725</v>
      </c>
      <c r="I7439" t="s">
        <v>1311</v>
      </c>
      <c r="J7439" t="s">
        <v>172</v>
      </c>
      <c r="K7439" t="s">
        <v>133</v>
      </c>
      <c r="L7439" t="s">
        <v>1348</v>
      </c>
      <c r="M7439" t="s">
        <v>1352</v>
      </c>
      <c r="P7439" s="31" t="str">
        <f t="shared" si="351"/>
        <v>Mukti  Homoeo Hall (Dr.Minoti Sarker)</v>
      </c>
    </row>
    <row r="7440" spans="1:16" hidden="1">
      <c r="A7440" t="str">
        <f t="shared" si="349"/>
        <v>52-594</v>
      </c>
      <c r="B7440">
        <f t="shared" si="350"/>
        <v>52</v>
      </c>
      <c r="C7440">
        <v>594</v>
      </c>
      <c r="D7440" t="s">
        <v>18303</v>
      </c>
      <c r="E7440" t="s">
        <v>1476</v>
      </c>
      <c r="F7440">
        <v>4515</v>
      </c>
      <c r="G7440" t="s">
        <v>1477</v>
      </c>
      <c r="H7440">
        <v>0</v>
      </c>
      <c r="I7440" t="s">
        <v>1311</v>
      </c>
      <c r="J7440" t="s">
        <v>306</v>
      </c>
      <c r="K7440" t="s">
        <v>138</v>
      </c>
      <c r="L7440" t="s">
        <v>1469</v>
      </c>
      <c r="M7440" t="s">
        <v>1478</v>
      </c>
      <c r="P7440" s="31" t="str">
        <f t="shared" si="351"/>
        <v>Nadu Homoeo Hall (Dr. Nadu)</v>
      </c>
    </row>
    <row r="7441" spans="1:16" hidden="1">
      <c r="A7441" t="str">
        <f t="shared" si="349"/>
        <v>53-594</v>
      </c>
      <c r="B7441">
        <f t="shared" si="350"/>
        <v>53</v>
      </c>
      <c r="C7441">
        <v>594</v>
      </c>
      <c r="D7441" t="s">
        <v>18303</v>
      </c>
      <c r="E7441" t="s">
        <v>1395</v>
      </c>
      <c r="F7441">
        <v>4474</v>
      </c>
      <c r="G7441" t="s">
        <v>549</v>
      </c>
      <c r="H7441">
        <v>1728115701</v>
      </c>
      <c r="I7441" t="s">
        <v>1396</v>
      </c>
      <c r="J7441" t="s">
        <v>397</v>
      </c>
      <c r="K7441" t="s">
        <v>1315</v>
      </c>
      <c r="L7441" t="s">
        <v>1393</v>
      </c>
      <c r="M7441" t="s">
        <v>1397</v>
      </c>
      <c r="P7441" s="31" t="str">
        <f t="shared" si="351"/>
        <v>National Homoeo Hall (Dr.Md. Masud)</v>
      </c>
    </row>
    <row r="7442" spans="1:16" hidden="1">
      <c r="A7442" t="str">
        <f t="shared" si="349"/>
        <v>54-594</v>
      </c>
      <c r="B7442">
        <f t="shared" si="350"/>
        <v>54</v>
      </c>
      <c r="C7442">
        <v>594</v>
      </c>
      <c r="D7442" t="s">
        <v>18303</v>
      </c>
      <c r="E7442" t="s">
        <v>417</v>
      </c>
      <c r="F7442">
        <v>4470</v>
      </c>
      <c r="G7442" t="s">
        <v>1390</v>
      </c>
      <c r="H7442">
        <v>1772525715</v>
      </c>
      <c r="I7442" t="s">
        <v>1311</v>
      </c>
      <c r="J7442" t="s">
        <v>397</v>
      </c>
      <c r="K7442" t="s">
        <v>1315</v>
      </c>
      <c r="L7442" t="s">
        <v>1388</v>
      </c>
      <c r="M7442" t="s">
        <v>1389</v>
      </c>
      <c r="P7442" s="31" t="str">
        <f t="shared" si="351"/>
        <v>Neshat Homoeo Hall (Dr. Dulal)</v>
      </c>
    </row>
    <row r="7443" spans="1:16" hidden="1">
      <c r="A7443" t="str">
        <f t="shared" si="349"/>
        <v>55-594</v>
      </c>
      <c r="B7443">
        <f t="shared" si="350"/>
        <v>55</v>
      </c>
      <c r="C7443">
        <v>594</v>
      </c>
      <c r="D7443" t="s">
        <v>18303</v>
      </c>
      <c r="E7443" t="s">
        <v>417</v>
      </c>
      <c r="F7443">
        <v>4482</v>
      </c>
      <c r="G7443" t="s">
        <v>1390</v>
      </c>
      <c r="H7443">
        <v>1772525715</v>
      </c>
      <c r="I7443" t="s">
        <v>1396</v>
      </c>
      <c r="J7443" t="s">
        <v>230</v>
      </c>
      <c r="K7443" t="s">
        <v>133</v>
      </c>
      <c r="L7443" t="s">
        <v>1312</v>
      </c>
      <c r="M7443" t="s">
        <v>1389</v>
      </c>
      <c r="P7443" s="31" t="str">
        <f t="shared" si="351"/>
        <v>Neshat Homoeo Hall (Dr. Dulal)</v>
      </c>
    </row>
    <row r="7444" spans="1:16" hidden="1">
      <c r="A7444" t="str">
        <f t="shared" si="349"/>
        <v>56-594</v>
      </c>
      <c r="B7444">
        <f t="shared" si="350"/>
        <v>56</v>
      </c>
      <c r="C7444">
        <v>594</v>
      </c>
      <c r="D7444" t="s">
        <v>18303</v>
      </c>
      <c r="E7444" t="s">
        <v>1357</v>
      </c>
      <c r="F7444">
        <v>4457</v>
      </c>
      <c r="G7444" t="s">
        <v>1358</v>
      </c>
      <c r="H7444">
        <v>1715103620</v>
      </c>
      <c r="I7444" t="s">
        <v>1311</v>
      </c>
      <c r="J7444" t="s">
        <v>172</v>
      </c>
      <c r="K7444" t="s">
        <v>138</v>
      </c>
      <c r="L7444" t="s">
        <v>1359</v>
      </c>
      <c r="M7444" t="s">
        <v>1360</v>
      </c>
      <c r="P7444" s="31" t="str">
        <f t="shared" si="351"/>
        <v>Paul Homoeo Hall (Dr.Sujit Khumar Paul)</v>
      </c>
    </row>
    <row r="7445" spans="1:16" hidden="1">
      <c r="A7445" t="str">
        <f t="shared" si="349"/>
        <v>57-594</v>
      </c>
      <c r="B7445">
        <f t="shared" si="350"/>
        <v>57</v>
      </c>
      <c r="C7445">
        <v>594</v>
      </c>
      <c r="D7445" t="s">
        <v>18303</v>
      </c>
      <c r="E7445" t="s">
        <v>1394</v>
      </c>
      <c r="F7445">
        <v>4472</v>
      </c>
      <c r="G7445" t="s">
        <v>164</v>
      </c>
      <c r="H7445">
        <v>1716577849</v>
      </c>
      <c r="I7445" t="s">
        <v>1311</v>
      </c>
      <c r="J7445" t="s">
        <v>397</v>
      </c>
      <c r="K7445" t="s">
        <v>133</v>
      </c>
      <c r="L7445" t="s">
        <v>1393</v>
      </c>
      <c r="M7445" t="s">
        <v>1344</v>
      </c>
      <c r="P7445" s="31" t="str">
        <f t="shared" si="351"/>
        <v>Prince Homoeo Hall (Dr. Monir)</v>
      </c>
    </row>
    <row r="7446" spans="1:16" hidden="1">
      <c r="A7446" t="str">
        <f t="shared" si="349"/>
        <v>58-594</v>
      </c>
      <c r="B7446">
        <f t="shared" si="350"/>
        <v>58</v>
      </c>
      <c r="C7446">
        <v>594</v>
      </c>
      <c r="D7446" t="s">
        <v>18303</v>
      </c>
      <c r="E7446" t="s">
        <v>1314</v>
      </c>
      <c r="F7446">
        <v>4439</v>
      </c>
      <c r="G7446" t="s">
        <v>164</v>
      </c>
      <c r="H7446">
        <v>1716577849</v>
      </c>
      <c r="I7446" t="s">
        <v>1311</v>
      </c>
      <c r="J7446" t="s">
        <v>132</v>
      </c>
      <c r="K7446" t="s">
        <v>1315</v>
      </c>
      <c r="L7446" t="s">
        <v>1312</v>
      </c>
      <c r="M7446" t="s">
        <v>1313</v>
      </c>
      <c r="P7446" s="31" t="str">
        <f t="shared" si="351"/>
        <v>Prince Homoeo Hall (Dr. Monir Hossen)</v>
      </c>
    </row>
    <row r="7447" spans="1:16" hidden="1">
      <c r="A7447" t="str">
        <f t="shared" si="349"/>
        <v>59-594</v>
      </c>
      <c r="B7447">
        <f t="shared" si="350"/>
        <v>59</v>
      </c>
      <c r="C7447">
        <v>594</v>
      </c>
      <c r="D7447" t="s">
        <v>18303</v>
      </c>
      <c r="E7447" t="s">
        <v>1405</v>
      </c>
      <c r="F7447">
        <v>4478</v>
      </c>
      <c r="G7447" t="s">
        <v>1406</v>
      </c>
      <c r="H7447">
        <v>1917023489</v>
      </c>
      <c r="I7447" t="s">
        <v>1311</v>
      </c>
      <c r="J7447" t="s">
        <v>397</v>
      </c>
      <c r="K7447" t="s">
        <v>133</v>
      </c>
      <c r="L7447" t="s">
        <v>1407</v>
      </c>
      <c r="M7447" t="s">
        <v>1407</v>
      </c>
      <c r="P7447" s="31" t="str">
        <f t="shared" si="351"/>
        <v>Rahmania Homoeo Hall (Dr.Sibli Sadik)</v>
      </c>
    </row>
    <row r="7448" spans="1:16" hidden="1">
      <c r="A7448" t="str">
        <f t="shared" si="349"/>
        <v>60-594</v>
      </c>
      <c r="B7448">
        <f t="shared" si="350"/>
        <v>60</v>
      </c>
      <c r="C7448">
        <v>594</v>
      </c>
      <c r="D7448" t="s">
        <v>18303</v>
      </c>
      <c r="E7448" t="s">
        <v>1449</v>
      </c>
      <c r="F7448">
        <v>4502</v>
      </c>
      <c r="G7448" t="s">
        <v>1406</v>
      </c>
      <c r="H7448">
        <v>1917023489</v>
      </c>
      <c r="I7448" t="s">
        <v>1311</v>
      </c>
      <c r="J7448" t="s">
        <v>274</v>
      </c>
      <c r="K7448" t="s">
        <v>133</v>
      </c>
      <c r="L7448" t="s">
        <v>1407</v>
      </c>
      <c r="M7448" t="s">
        <v>1450</v>
      </c>
      <c r="P7448" s="31" t="str">
        <f t="shared" si="351"/>
        <v>Rahmania Homoeo Hall (Dr. Sibli Sadik)</v>
      </c>
    </row>
    <row r="7449" spans="1:16" hidden="1">
      <c r="A7449" t="str">
        <f t="shared" si="349"/>
        <v>61-594</v>
      </c>
      <c r="B7449">
        <f t="shared" si="350"/>
        <v>61</v>
      </c>
      <c r="C7449">
        <v>594</v>
      </c>
      <c r="D7449" t="s">
        <v>18303</v>
      </c>
      <c r="E7449" t="s">
        <v>1350</v>
      </c>
      <c r="F7449">
        <v>4454</v>
      </c>
      <c r="G7449" t="s">
        <v>1351</v>
      </c>
      <c r="H7449">
        <v>1713562108</v>
      </c>
      <c r="I7449" t="s">
        <v>1311</v>
      </c>
      <c r="J7449" t="s">
        <v>172</v>
      </c>
      <c r="K7449" t="s">
        <v>138</v>
      </c>
      <c r="L7449" t="s">
        <v>1348</v>
      </c>
      <c r="M7449" t="s">
        <v>1352</v>
      </c>
      <c r="P7449" s="31" t="str">
        <f t="shared" si="351"/>
        <v>Razia Homoeo Hall (Dr.Hazrat Ali)</v>
      </c>
    </row>
    <row r="7450" spans="1:16" hidden="1">
      <c r="A7450" t="str">
        <f t="shared" si="349"/>
        <v>62-594</v>
      </c>
      <c r="B7450">
        <f t="shared" si="350"/>
        <v>62</v>
      </c>
      <c r="C7450">
        <v>594</v>
      </c>
      <c r="D7450" t="s">
        <v>18303</v>
      </c>
      <c r="E7450" t="s">
        <v>1376</v>
      </c>
      <c r="F7450">
        <v>4464</v>
      </c>
      <c r="G7450" t="s">
        <v>1377</v>
      </c>
      <c r="H7450">
        <v>1682191552</v>
      </c>
      <c r="I7450" t="s">
        <v>247</v>
      </c>
      <c r="J7450" t="s">
        <v>172</v>
      </c>
      <c r="K7450" t="s">
        <v>133</v>
      </c>
      <c r="L7450" t="s">
        <v>1369</v>
      </c>
      <c r="M7450" t="s">
        <v>1378</v>
      </c>
      <c r="P7450" s="31" t="str">
        <f t="shared" si="351"/>
        <v>Rima Homoeo Hall (Dr.Liton)</v>
      </c>
    </row>
    <row r="7451" spans="1:16" hidden="1">
      <c r="A7451" t="str">
        <f t="shared" si="349"/>
        <v>63-594</v>
      </c>
      <c r="B7451">
        <f t="shared" si="350"/>
        <v>63</v>
      </c>
      <c r="C7451">
        <v>594</v>
      </c>
      <c r="D7451" t="s">
        <v>18303</v>
      </c>
      <c r="E7451" t="s">
        <v>1320</v>
      </c>
      <c r="F7451">
        <v>4473</v>
      </c>
      <c r="G7451" t="s">
        <v>1321</v>
      </c>
      <c r="H7451">
        <v>1675991163</v>
      </c>
      <c r="I7451" t="s">
        <v>1311</v>
      </c>
      <c r="J7451" t="s">
        <v>397</v>
      </c>
      <c r="K7451" t="s">
        <v>152</v>
      </c>
      <c r="L7451" t="s">
        <v>1312</v>
      </c>
      <c r="M7451" t="s">
        <v>1323</v>
      </c>
      <c r="P7451" s="31" t="str">
        <f t="shared" si="351"/>
        <v>Samar Homoeo Hall (Dr. N.C. Pondit)</v>
      </c>
    </row>
    <row r="7452" spans="1:16" hidden="1">
      <c r="A7452" t="str">
        <f t="shared" si="349"/>
        <v>64-594</v>
      </c>
      <c r="B7452">
        <f t="shared" si="350"/>
        <v>64</v>
      </c>
      <c r="C7452">
        <v>594</v>
      </c>
      <c r="D7452" t="s">
        <v>18303</v>
      </c>
      <c r="E7452" t="s">
        <v>1428</v>
      </c>
      <c r="F7452">
        <v>4490</v>
      </c>
      <c r="G7452" t="s">
        <v>701</v>
      </c>
      <c r="H7452">
        <v>1725657261</v>
      </c>
      <c r="I7452" t="s">
        <v>1311</v>
      </c>
      <c r="J7452" t="s">
        <v>230</v>
      </c>
      <c r="K7452" t="s">
        <v>133</v>
      </c>
      <c r="L7452" t="s">
        <v>1416</v>
      </c>
      <c r="M7452" t="s">
        <v>1429</v>
      </c>
      <c r="P7452" s="31" t="str">
        <f t="shared" si="351"/>
        <v>Santi Homoeo Hall (Dr. Bablu Sill)</v>
      </c>
    </row>
    <row r="7453" spans="1:16" hidden="1">
      <c r="A7453" t="str">
        <f t="shared" si="349"/>
        <v>65-594</v>
      </c>
      <c r="B7453">
        <f t="shared" si="350"/>
        <v>65</v>
      </c>
      <c r="C7453">
        <v>594</v>
      </c>
      <c r="D7453" t="s">
        <v>18303</v>
      </c>
      <c r="E7453" t="s">
        <v>1444</v>
      </c>
      <c r="F7453">
        <v>4499</v>
      </c>
      <c r="G7453" t="s">
        <v>1445</v>
      </c>
      <c r="H7453">
        <v>1937477793</v>
      </c>
      <c r="I7453" t="s">
        <v>1311</v>
      </c>
      <c r="J7453" t="s">
        <v>274</v>
      </c>
      <c r="K7453" t="s">
        <v>133</v>
      </c>
      <c r="L7453" t="s">
        <v>1407</v>
      </c>
      <c r="M7453" t="s">
        <v>1407</v>
      </c>
      <c r="P7453" s="31" t="str">
        <f t="shared" si="351"/>
        <v>Sarker Homoeo Hall (Dr. Edris)</v>
      </c>
    </row>
    <row r="7454" spans="1:16" hidden="1">
      <c r="A7454" t="str">
        <f t="shared" si="349"/>
        <v>66-594</v>
      </c>
      <c r="B7454">
        <f t="shared" si="350"/>
        <v>66</v>
      </c>
      <c r="C7454">
        <v>594</v>
      </c>
      <c r="D7454" t="s">
        <v>18303</v>
      </c>
      <c r="E7454" t="s">
        <v>1439</v>
      </c>
      <c r="F7454">
        <v>4496</v>
      </c>
      <c r="G7454" t="s">
        <v>559</v>
      </c>
      <c r="H7454">
        <v>1736664660</v>
      </c>
      <c r="I7454" t="s">
        <v>1311</v>
      </c>
      <c r="J7454" t="s">
        <v>274</v>
      </c>
      <c r="K7454" t="s">
        <v>133</v>
      </c>
      <c r="L7454" t="s">
        <v>1393</v>
      </c>
      <c r="M7454" t="s">
        <v>1440</v>
      </c>
      <c r="P7454" s="31" t="str">
        <f t="shared" si="351"/>
        <v>Satota Homoeo Hall (Dr. Obaidulla)</v>
      </c>
    </row>
    <row r="7455" spans="1:16" hidden="1">
      <c r="A7455" t="str">
        <f t="shared" si="349"/>
        <v>67-594</v>
      </c>
      <c r="B7455">
        <f t="shared" si="350"/>
        <v>67</v>
      </c>
      <c r="C7455">
        <v>594</v>
      </c>
      <c r="D7455" t="s">
        <v>18303</v>
      </c>
      <c r="E7455" t="s">
        <v>1417</v>
      </c>
      <c r="F7455">
        <v>4485</v>
      </c>
      <c r="G7455" t="s">
        <v>1418</v>
      </c>
      <c r="H7455">
        <v>1739391109</v>
      </c>
      <c r="I7455" t="s">
        <v>1311</v>
      </c>
      <c r="J7455" t="s">
        <v>230</v>
      </c>
      <c r="K7455" t="s">
        <v>133</v>
      </c>
      <c r="L7455" t="s">
        <v>1416</v>
      </c>
      <c r="M7455" t="s">
        <v>1416</v>
      </c>
      <c r="P7455" s="31" t="str">
        <f t="shared" si="351"/>
        <v>Sawoun Homoeo Hall (Dr. Abdur Rohim)</v>
      </c>
    </row>
    <row r="7456" spans="1:16" hidden="1">
      <c r="A7456" t="str">
        <f t="shared" si="349"/>
        <v>68-594</v>
      </c>
      <c r="B7456">
        <f t="shared" si="350"/>
        <v>68</v>
      </c>
      <c r="C7456">
        <v>594</v>
      </c>
      <c r="D7456" t="s">
        <v>18303</v>
      </c>
      <c r="E7456" t="s">
        <v>1432</v>
      </c>
      <c r="F7456">
        <v>4492</v>
      </c>
      <c r="G7456" t="s">
        <v>1433</v>
      </c>
      <c r="H7456">
        <v>1743288353</v>
      </c>
      <c r="I7456" t="s">
        <v>1311</v>
      </c>
      <c r="J7456" t="s">
        <v>230</v>
      </c>
      <c r="K7456" t="s">
        <v>133</v>
      </c>
      <c r="L7456" t="s">
        <v>1416</v>
      </c>
      <c r="M7456" t="s">
        <v>1429</v>
      </c>
      <c r="P7456" s="31" t="str">
        <f t="shared" si="351"/>
        <v>Seam Homoeo Hall (Dr. Fojlul Haq)</v>
      </c>
    </row>
    <row r="7457" spans="1:16" hidden="1">
      <c r="A7457" t="str">
        <f t="shared" si="349"/>
        <v>69-594</v>
      </c>
      <c r="B7457">
        <f t="shared" si="350"/>
        <v>69</v>
      </c>
      <c r="C7457">
        <v>594</v>
      </c>
      <c r="D7457" t="s">
        <v>18303</v>
      </c>
      <c r="E7457" t="s">
        <v>1463</v>
      </c>
      <c r="F7457">
        <v>4510</v>
      </c>
      <c r="G7457" t="s">
        <v>196</v>
      </c>
      <c r="H7457">
        <v>1721827360</v>
      </c>
      <c r="I7457" t="s">
        <v>1311</v>
      </c>
      <c r="J7457" t="s">
        <v>306</v>
      </c>
      <c r="K7457" t="s">
        <v>133</v>
      </c>
      <c r="L7457" t="s">
        <v>1459</v>
      </c>
      <c r="M7457" t="s">
        <v>1460</v>
      </c>
      <c r="P7457" s="31" t="str">
        <f t="shared" si="351"/>
        <v>Seba Homoeo Hall (Dr. Morshed Alom)</v>
      </c>
    </row>
    <row r="7458" spans="1:16" hidden="1">
      <c r="A7458" t="str">
        <f t="shared" si="349"/>
        <v>70-594</v>
      </c>
      <c r="B7458">
        <f t="shared" si="350"/>
        <v>70</v>
      </c>
      <c r="C7458">
        <v>594</v>
      </c>
      <c r="D7458" t="s">
        <v>18303</v>
      </c>
      <c r="E7458" t="s">
        <v>1434</v>
      </c>
      <c r="F7458">
        <v>4493</v>
      </c>
      <c r="G7458" t="s">
        <v>196</v>
      </c>
      <c r="H7458">
        <v>0</v>
      </c>
      <c r="I7458" t="s">
        <v>1311</v>
      </c>
      <c r="J7458" t="s">
        <v>230</v>
      </c>
      <c r="K7458" t="s">
        <v>138</v>
      </c>
      <c r="L7458" t="s">
        <v>1416</v>
      </c>
      <c r="M7458" t="s">
        <v>1435</v>
      </c>
      <c r="P7458" s="31" t="str">
        <f t="shared" si="351"/>
        <v>Seba Homoeo Hall (Dr.Golap)</v>
      </c>
    </row>
    <row r="7459" spans="1:16" hidden="1">
      <c r="A7459" t="str">
        <f t="shared" si="349"/>
        <v>71-594</v>
      </c>
      <c r="B7459">
        <f t="shared" si="350"/>
        <v>71</v>
      </c>
      <c r="C7459">
        <v>594</v>
      </c>
      <c r="D7459" t="s">
        <v>18303</v>
      </c>
      <c r="E7459" t="s">
        <v>1339</v>
      </c>
      <c r="F7459">
        <v>4450</v>
      </c>
      <c r="G7459" t="s">
        <v>1340</v>
      </c>
      <c r="H7459">
        <v>1734352642</v>
      </c>
      <c r="I7459" t="s">
        <v>1311</v>
      </c>
      <c r="J7459" t="s">
        <v>132</v>
      </c>
      <c r="K7459" t="s">
        <v>133</v>
      </c>
      <c r="L7459" t="s">
        <v>1312</v>
      </c>
      <c r="M7459" t="s">
        <v>1341</v>
      </c>
      <c r="P7459" s="31" t="str">
        <f t="shared" si="351"/>
        <v>Seba Medcine Hall (Md. Abdus Salam Arif)</v>
      </c>
    </row>
    <row r="7460" spans="1:16" hidden="1">
      <c r="A7460" t="str">
        <f t="shared" si="349"/>
        <v>72-594</v>
      </c>
      <c r="B7460">
        <f t="shared" si="350"/>
        <v>72</v>
      </c>
      <c r="C7460">
        <v>594</v>
      </c>
      <c r="D7460" t="s">
        <v>18303</v>
      </c>
      <c r="E7460" t="s">
        <v>1467</v>
      </c>
      <c r="F7460">
        <v>4512</v>
      </c>
      <c r="G7460" t="s">
        <v>1468</v>
      </c>
      <c r="H7460">
        <v>1717983829</v>
      </c>
      <c r="I7460" t="s">
        <v>1396</v>
      </c>
      <c r="J7460" t="s">
        <v>306</v>
      </c>
      <c r="K7460" t="s">
        <v>1315</v>
      </c>
      <c r="L7460" t="s">
        <v>1469</v>
      </c>
      <c r="M7460" t="s">
        <v>1470</v>
      </c>
      <c r="P7460" s="31" t="str">
        <f t="shared" si="351"/>
        <v>Shanti Oushadaloy (Dr. Santos)</v>
      </c>
    </row>
    <row r="7461" spans="1:16" hidden="1">
      <c r="A7461" t="str">
        <f t="shared" si="349"/>
        <v>73-594</v>
      </c>
      <c r="B7461">
        <f t="shared" si="350"/>
        <v>73</v>
      </c>
      <c r="C7461">
        <v>594</v>
      </c>
      <c r="D7461" t="s">
        <v>18303</v>
      </c>
      <c r="E7461" t="s">
        <v>10702</v>
      </c>
      <c r="F7461">
        <v>10734</v>
      </c>
      <c r="G7461" t="s">
        <v>10703</v>
      </c>
      <c r="H7461">
        <v>1732417638</v>
      </c>
      <c r="I7461" t="s">
        <v>131</v>
      </c>
      <c r="J7461" t="s">
        <v>2596</v>
      </c>
      <c r="K7461" t="s">
        <v>152</v>
      </c>
      <c r="L7461" t="s">
        <v>10704</v>
      </c>
      <c r="M7461" t="s">
        <v>19236</v>
      </c>
      <c r="P7461" s="31" t="str">
        <f t="shared" si="351"/>
        <v>Shefa Homoeo Health Care (Dr. M Mushahid)</v>
      </c>
    </row>
    <row r="7462" spans="1:16" hidden="1">
      <c r="A7462" t="str">
        <f t="shared" si="349"/>
        <v>74-594</v>
      </c>
      <c r="B7462">
        <f t="shared" si="350"/>
        <v>74</v>
      </c>
      <c r="C7462">
        <v>594</v>
      </c>
      <c r="D7462" t="s">
        <v>18303</v>
      </c>
      <c r="E7462" t="s">
        <v>1324</v>
      </c>
      <c r="F7462">
        <v>4443</v>
      </c>
      <c r="G7462" t="s">
        <v>1325</v>
      </c>
      <c r="H7462">
        <v>1731464797</v>
      </c>
      <c r="I7462" t="s">
        <v>1311</v>
      </c>
      <c r="J7462" t="s">
        <v>132</v>
      </c>
      <c r="K7462" t="s">
        <v>133</v>
      </c>
      <c r="L7462" t="s">
        <v>1312</v>
      </c>
      <c r="M7462" t="s">
        <v>1326</v>
      </c>
      <c r="P7462" s="31" t="str">
        <f t="shared" si="351"/>
        <v>Shuffatul Ginun Homoeo Hall (Dr. Abu Bakkar Siddik)</v>
      </c>
    </row>
    <row r="7463" spans="1:16" hidden="1">
      <c r="A7463" t="str">
        <f t="shared" si="349"/>
        <v>75-594</v>
      </c>
      <c r="B7463">
        <f t="shared" si="350"/>
        <v>75</v>
      </c>
      <c r="C7463">
        <v>594</v>
      </c>
      <c r="D7463" t="s">
        <v>18303</v>
      </c>
      <c r="E7463" t="s">
        <v>1425</v>
      </c>
      <c r="F7463">
        <v>4489</v>
      </c>
      <c r="G7463" t="s">
        <v>1426</v>
      </c>
      <c r="H7463">
        <v>1724655457</v>
      </c>
      <c r="I7463" t="s">
        <v>1311</v>
      </c>
      <c r="J7463" t="s">
        <v>230</v>
      </c>
      <c r="K7463" t="s">
        <v>133</v>
      </c>
      <c r="L7463" t="s">
        <v>1416</v>
      </c>
      <c r="M7463" t="s">
        <v>1427</v>
      </c>
      <c r="P7463" s="31" t="str">
        <f t="shared" si="351"/>
        <v>Soahn Sofal Ho. Hall (Dr. Salim Mia)</v>
      </c>
    </row>
    <row r="7464" spans="1:16" hidden="1">
      <c r="A7464" t="str">
        <f t="shared" si="349"/>
        <v>76-594</v>
      </c>
      <c r="B7464">
        <f t="shared" si="350"/>
        <v>76</v>
      </c>
      <c r="C7464">
        <v>594</v>
      </c>
      <c r="D7464" t="s">
        <v>18303</v>
      </c>
      <c r="E7464" t="s">
        <v>539</v>
      </c>
      <c r="F7464">
        <v>4516</v>
      </c>
      <c r="G7464" t="s">
        <v>1479</v>
      </c>
      <c r="H7464">
        <v>1715015336</v>
      </c>
      <c r="I7464" t="s">
        <v>1473</v>
      </c>
      <c r="J7464" t="s">
        <v>306</v>
      </c>
      <c r="K7464" t="s">
        <v>133</v>
      </c>
      <c r="L7464" t="s">
        <v>1400</v>
      </c>
      <c r="M7464" t="s">
        <v>1480</v>
      </c>
      <c r="P7464" s="31" t="str">
        <f t="shared" si="351"/>
        <v>Sodesh Unani (Dr. Habibur Rahman)</v>
      </c>
    </row>
    <row r="7465" spans="1:16" hidden="1">
      <c r="A7465" t="str">
        <f t="shared" si="349"/>
        <v>77-594</v>
      </c>
      <c r="B7465">
        <f t="shared" si="350"/>
        <v>77</v>
      </c>
      <c r="C7465">
        <v>594</v>
      </c>
      <c r="D7465" t="s">
        <v>18303</v>
      </c>
      <c r="E7465" t="s">
        <v>444</v>
      </c>
      <c r="F7465">
        <v>4479</v>
      </c>
      <c r="G7465" t="s">
        <v>1408</v>
      </c>
      <c r="H7465">
        <v>1715015336</v>
      </c>
      <c r="I7465" t="s">
        <v>1311</v>
      </c>
      <c r="J7465" t="s">
        <v>397</v>
      </c>
      <c r="K7465" t="s">
        <v>138</v>
      </c>
      <c r="L7465" t="s">
        <v>1407</v>
      </c>
      <c r="M7465" t="s">
        <v>1397</v>
      </c>
      <c r="P7465" s="31" t="str">
        <f t="shared" si="351"/>
        <v>Sondani Homoeo Hall (Dr. Habib)</v>
      </c>
    </row>
    <row r="7466" spans="1:16" hidden="1">
      <c r="A7466" t="str">
        <f t="shared" si="349"/>
        <v>78-594</v>
      </c>
      <c r="B7466">
        <f t="shared" si="350"/>
        <v>78</v>
      </c>
      <c r="C7466">
        <v>594</v>
      </c>
      <c r="D7466" t="s">
        <v>18303</v>
      </c>
      <c r="E7466" t="s">
        <v>539</v>
      </c>
      <c r="F7466">
        <v>4503</v>
      </c>
      <c r="G7466" t="s">
        <v>1408</v>
      </c>
      <c r="H7466">
        <v>1715015336</v>
      </c>
      <c r="I7466" t="s">
        <v>1311</v>
      </c>
      <c r="J7466" t="s">
        <v>274</v>
      </c>
      <c r="K7466" t="s">
        <v>138</v>
      </c>
      <c r="L7466" t="s">
        <v>1407</v>
      </c>
      <c r="M7466" t="s">
        <v>1319</v>
      </c>
      <c r="P7466" s="31" t="str">
        <f t="shared" si="351"/>
        <v>Sondani Homoeo Hall (Dr. Habibur Rahman)</v>
      </c>
    </row>
    <row r="7467" spans="1:16" hidden="1">
      <c r="A7467" t="str">
        <f t="shared" si="349"/>
        <v>79-594</v>
      </c>
      <c r="B7467">
        <f t="shared" si="350"/>
        <v>79</v>
      </c>
      <c r="C7467">
        <v>594</v>
      </c>
      <c r="D7467" t="s">
        <v>18303</v>
      </c>
      <c r="E7467" t="s">
        <v>1324</v>
      </c>
      <c r="F7467">
        <v>4481</v>
      </c>
      <c r="G7467" t="s">
        <v>1411</v>
      </c>
      <c r="H7467">
        <v>1723456765</v>
      </c>
      <c r="I7467" t="s">
        <v>1311</v>
      </c>
      <c r="J7467" t="s">
        <v>397</v>
      </c>
      <c r="K7467" t="s">
        <v>152</v>
      </c>
      <c r="L7467" t="s">
        <v>1312</v>
      </c>
      <c r="M7467" t="s">
        <v>1412</v>
      </c>
      <c r="P7467" s="31" t="str">
        <f t="shared" si="351"/>
        <v>Suffatul Ginan H. Hall (Dr. Abu Bakkar Siddik)</v>
      </c>
    </row>
    <row r="7468" spans="1:16" hidden="1">
      <c r="A7468" t="str">
        <f t="shared" si="349"/>
        <v>80-594</v>
      </c>
      <c r="B7468">
        <f t="shared" si="350"/>
        <v>80</v>
      </c>
      <c r="C7468">
        <v>594</v>
      </c>
      <c r="D7468" t="s">
        <v>18303</v>
      </c>
      <c r="E7468" t="s">
        <v>1391</v>
      </c>
      <c r="F7468">
        <v>4471</v>
      </c>
      <c r="G7468" t="s">
        <v>1392</v>
      </c>
      <c r="H7468">
        <v>1718820340</v>
      </c>
      <c r="I7468" t="s">
        <v>1311</v>
      </c>
      <c r="J7468" t="s">
        <v>397</v>
      </c>
      <c r="K7468" t="s">
        <v>138</v>
      </c>
      <c r="L7468" t="s">
        <v>1393</v>
      </c>
      <c r="M7468" t="s">
        <v>1099</v>
      </c>
      <c r="P7468" s="31" t="str">
        <f t="shared" si="351"/>
        <v>Sumi Homoeo Hall (Dr. Fardus Alom)</v>
      </c>
    </row>
    <row r="7469" spans="1:16" hidden="1">
      <c r="A7469" t="str">
        <f t="shared" si="349"/>
        <v>81-594</v>
      </c>
      <c r="B7469">
        <f t="shared" si="350"/>
        <v>81</v>
      </c>
      <c r="C7469">
        <v>594</v>
      </c>
      <c r="D7469" t="s">
        <v>18303</v>
      </c>
      <c r="E7469" t="s">
        <v>1436</v>
      </c>
      <c r="F7469">
        <v>4494</v>
      </c>
      <c r="G7469" t="s">
        <v>1392</v>
      </c>
      <c r="H7469">
        <v>1714820340</v>
      </c>
      <c r="I7469" t="s">
        <v>1311</v>
      </c>
      <c r="J7469" t="s">
        <v>274</v>
      </c>
      <c r="K7469" t="s">
        <v>138</v>
      </c>
      <c r="L7469" t="s">
        <v>1393</v>
      </c>
      <c r="M7469" t="s">
        <v>1099</v>
      </c>
      <c r="P7469" s="31" t="str">
        <f t="shared" si="351"/>
        <v>Sumi Homoeo Hall (Dr. Ferdus Alom)</v>
      </c>
    </row>
    <row r="7470" spans="1:16" hidden="1">
      <c r="A7470" t="str">
        <f t="shared" si="349"/>
        <v>82-594</v>
      </c>
      <c r="B7470">
        <f t="shared" si="350"/>
        <v>82</v>
      </c>
      <c r="C7470">
        <v>594</v>
      </c>
      <c r="D7470" t="s">
        <v>18303</v>
      </c>
      <c r="E7470" t="s">
        <v>1347</v>
      </c>
      <c r="F7470">
        <v>4453</v>
      </c>
      <c r="G7470" t="s">
        <v>305</v>
      </c>
      <c r="H7470">
        <v>1710702536</v>
      </c>
      <c r="I7470" t="s">
        <v>1311</v>
      </c>
      <c r="J7470" t="s">
        <v>172</v>
      </c>
      <c r="K7470" t="s">
        <v>133</v>
      </c>
      <c r="L7470" t="s">
        <v>1348</v>
      </c>
      <c r="M7470" t="s">
        <v>1349</v>
      </c>
      <c r="P7470" s="31" t="str">
        <f t="shared" si="351"/>
        <v>Sumon Homoeo Hall (Dr. Saiful Islam)</v>
      </c>
    </row>
    <row r="7471" spans="1:16" hidden="1">
      <c r="A7471" t="str">
        <f t="shared" si="349"/>
        <v>83-594</v>
      </c>
      <c r="B7471">
        <f t="shared" si="350"/>
        <v>83</v>
      </c>
      <c r="C7471">
        <v>594</v>
      </c>
      <c r="D7471" t="s">
        <v>18303</v>
      </c>
      <c r="E7471" t="s">
        <v>1464</v>
      </c>
      <c r="F7471">
        <v>4511</v>
      </c>
      <c r="G7471" t="s">
        <v>1465</v>
      </c>
      <c r="H7471">
        <v>1719817066</v>
      </c>
      <c r="I7471" t="s">
        <v>1311</v>
      </c>
      <c r="J7471" t="s">
        <v>306</v>
      </c>
      <c r="K7471" t="s">
        <v>1315</v>
      </c>
      <c r="L7471" t="s">
        <v>1459</v>
      </c>
      <c r="M7471" t="s">
        <v>1466</v>
      </c>
      <c r="P7471" s="31" t="str">
        <f t="shared" si="351"/>
        <v>Talukdher Harbel (Dr. Abdul Hamid)</v>
      </c>
    </row>
    <row r="7472" spans="1:16" hidden="1">
      <c r="A7472" t="str">
        <f t="shared" si="349"/>
        <v>84-594</v>
      </c>
      <c r="B7472">
        <f t="shared" si="350"/>
        <v>84</v>
      </c>
      <c r="C7472">
        <v>594</v>
      </c>
      <c r="D7472" t="s">
        <v>18303</v>
      </c>
      <c r="E7472" t="s">
        <v>1421</v>
      </c>
      <c r="F7472">
        <v>4487</v>
      </c>
      <c r="G7472" t="s">
        <v>1422</v>
      </c>
      <c r="H7472">
        <v>1714819081</v>
      </c>
      <c r="I7472" t="s">
        <v>1311</v>
      </c>
      <c r="J7472" t="s">
        <v>230</v>
      </c>
      <c r="K7472" t="s">
        <v>133</v>
      </c>
      <c r="L7472" t="s">
        <v>1416</v>
      </c>
      <c r="M7472" t="s">
        <v>1416</v>
      </c>
      <c r="P7472" s="31" t="str">
        <f t="shared" si="351"/>
        <v>Tarafder Homoeo Hall (Dr. Samim Al Mamun)</v>
      </c>
    </row>
    <row r="7473" spans="1:16" hidden="1">
      <c r="A7473" t="str">
        <f t="shared" si="349"/>
        <v>1-595</v>
      </c>
      <c r="B7473">
        <f t="shared" si="350"/>
        <v>1</v>
      </c>
      <c r="C7473">
        <v>595</v>
      </c>
      <c r="D7473" t="s">
        <v>18304</v>
      </c>
      <c r="E7473" t="s">
        <v>10556</v>
      </c>
      <c r="F7473">
        <v>10658</v>
      </c>
      <c r="G7473" t="s">
        <v>10557</v>
      </c>
      <c r="H7473">
        <v>1775441860</v>
      </c>
      <c r="I7473" t="s">
        <v>131</v>
      </c>
      <c r="J7473" t="s">
        <v>2596</v>
      </c>
      <c r="K7473" t="s">
        <v>133</v>
      </c>
      <c r="L7473" t="s">
        <v>3510</v>
      </c>
      <c r="M7473" t="s">
        <v>3510</v>
      </c>
      <c r="P7473" s="31" t="str">
        <f t="shared" si="351"/>
        <v>Ababil Homoeo Hall (Dr Md Khokon Mia)</v>
      </c>
    </row>
    <row r="7474" spans="1:16" hidden="1">
      <c r="A7474" t="str">
        <f t="shared" si="349"/>
        <v>2-595</v>
      </c>
      <c r="B7474">
        <f t="shared" si="350"/>
        <v>2</v>
      </c>
      <c r="C7474">
        <v>595</v>
      </c>
      <c r="D7474" t="s">
        <v>18304</v>
      </c>
      <c r="E7474" t="s">
        <v>14831</v>
      </c>
      <c r="F7474">
        <v>12675</v>
      </c>
      <c r="G7474" t="s">
        <v>14832</v>
      </c>
      <c r="H7474">
        <v>1611843384</v>
      </c>
      <c r="I7474" t="s">
        <v>131</v>
      </c>
      <c r="K7474" t="s">
        <v>152</v>
      </c>
      <c r="L7474" t="s">
        <v>14815</v>
      </c>
      <c r="M7474" t="s">
        <v>7974</v>
      </c>
      <c r="P7474" s="31" t="str">
        <f t="shared" si="351"/>
        <v>Ahad Homoeo Hall (Dr.Salauddin Ahmed)</v>
      </c>
    </row>
    <row r="7475" spans="1:16" hidden="1">
      <c r="A7475" t="str">
        <f t="shared" si="349"/>
        <v>3-595</v>
      </c>
      <c r="B7475">
        <f t="shared" si="350"/>
        <v>3</v>
      </c>
      <c r="C7475">
        <v>595</v>
      </c>
      <c r="D7475" t="s">
        <v>18304</v>
      </c>
      <c r="E7475" t="s">
        <v>2141</v>
      </c>
      <c r="F7475">
        <v>5775</v>
      </c>
      <c r="G7475" t="s">
        <v>3463</v>
      </c>
      <c r="H7475">
        <v>1712442506</v>
      </c>
      <c r="I7475" t="s">
        <v>131</v>
      </c>
      <c r="J7475" t="s">
        <v>172</v>
      </c>
      <c r="K7475" t="s">
        <v>152</v>
      </c>
      <c r="L7475" t="s">
        <v>3454</v>
      </c>
      <c r="M7475" t="s">
        <v>1359</v>
      </c>
      <c r="P7475" s="31" t="str">
        <f t="shared" si="351"/>
        <v>Al-Amin Ho Hall (Dr. Shamim)</v>
      </c>
    </row>
    <row r="7476" spans="1:16" hidden="1">
      <c r="A7476" t="str">
        <f t="shared" si="349"/>
        <v>4-595</v>
      </c>
      <c r="B7476">
        <f t="shared" si="350"/>
        <v>4</v>
      </c>
      <c r="C7476">
        <v>595</v>
      </c>
      <c r="D7476" t="s">
        <v>18304</v>
      </c>
      <c r="E7476" t="s">
        <v>10468</v>
      </c>
      <c r="F7476">
        <v>10609</v>
      </c>
      <c r="G7476" t="s">
        <v>926</v>
      </c>
      <c r="H7476">
        <v>1716262769</v>
      </c>
      <c r="I7476" t="s">
        <v>131</v>
      </c>
      <c r="J7476" t="s">
        <v>2596</v>
      </c>
      <c r="K7476" t="s">
        <v>133</v>
      </c>
      <c r="L7476" t="s">
        <v>10469</v>
      </c>
      <c r="M7476" t="s">
        <v>10469</v>
      </c>
      <c r="P7476" s="31" t="str">
        <f t="shared" si="351"/>
        <v>Ali Homoeo Hall (Dr Md Kamrul Islam)</v>
      </c>
    </row>
    <row r="7477" spans="1:16" hidden="1">
      <c r="A7477" t="str">
        <f t="shared" si="349"/>
        <v>5-595</v>
      </c>
      <c r="B7477">
        <f t="shared" si="350"/>
        <v>5</v>
      </c>
      <c r="C7477">
        <v>595</v>
      </c>
      <c r="D7477" t="s">
        <v>18304</v>
      </c>
      <c r="E7477" t="s">
        <v>2375</v>
      </c>
      <c r="F7477">
        <v>5786</v>
      </c>
      <c r="G7477" t="s">
        <v>3481</v>
      </c>
      <c r="H7477">
        <v>1717856867</v>
      </c>
      <c r="I7477">
        <v>0</v>
      </c>
      <c r="J7477" t="s">
        <v>397</v>
      </c>
      <c r="K7477" t="s">
        <v>152</v>
      </c>
      <c r="L7477" t="s">
        <v>3470</v>
      </c>
      <c r="M7477" t="s">
        <v>1359</v>
      </c>
      <c r="P7477" s="31" t="str">
        <f t="shared" si="351"/>
        <v>Altra Lab Ho (Dr. Ali Hossain)</v>
      </c>
    </row>
    <row r="7478" spans="1:16" hidden="1">
      <c r="A7478" t="str">
        <f t="shared" si="349"/>
        <v>6-595</v>
      </c>
      <c r="B7478">
        <f t="shared" si="350"/>
        <v>6</v>
      </c>
      <c r="C7478">
        <v>595</v>
      </c>
      <c r="D7478" t="s">
        <v>18304</v>
      </c>
      <c r="E7478" t="s">
        <v>3517</v>
      </c>
      <c r="F7478">
        <v>5804</v>
      </c>
      <c r="G7478" t="s">
        <v>3518</v>
      </c>
      <c r="H7478">
        <v>1818777001</v>
      </c>
      <c r="I7478" t="s">
        <v>131</v>
      </c>
      <c r="J7478" t="s">
        <v>274</v>
      </c>
      <c r="K7478" t="s">
        <v>133</v>
      </c>
      <c r="L7478" t="s">
        <v>3510</v>
      </c>
      <c r="M7478" t="s">
        <v>1359</v>
      </c>
      <c r="P7478" s="31" t="str">
        <f t="shared" si="351"/>
        <v>Anika Ho Hall (Dr. Hadiul )</v>
      </c>
    </row>
    <row r="7479" spans="1:16" hidden="1">
      <c r="A7479" t="str">
        <f t="shared" si="349"/>
        <v>7-595</v>
      </c>
      <c r="B7479">
        <f t="shared" si="350"/>
        <v>7</v>
      </c>
      <c r="C7479">
        <v>595</v>
      </c>
      <c r="D7479" t="s">
        <v>18304</v>
      </c>
      <c r="E7479" t="s">
        <v>3491</v>
      </c>
      <c r="F7479">
        <v>5792</v>
      </c>
      <c r="G7479" t="s">
        <v>3492</v>
      </c>
      <c r="H7479">
        <v>1711387548</v>
      </c>
      <c r="I7479" t="s">
        <v>131</v>
      </c>
      <c r="J7479" t="s">
        <v>397</v>
      </c>
      <c r="K7479" t="s">
        <v>152</v>
      </c>
      <c r="L7479" t="s">
        <v>3470</v>
      </c>
      <c r="M7479" t="s">
        <v>1359</v>
      </c>
      <c r="P7479" s="31" t="str">
        <f t="shared" si="351"/>
        <v>Arogo Ho Hall (Dr. Meskat )</v>
      </c>
    </row>
    <row r="7480" spans="1:16" hidden="1">
      <c r="A7480" t="str">
        <f t="shared" si="349"/>
        <v>8-595</v>
      </c>
      <c r="B7480">
        <f t="shared" si="350"/>
        <v>8</v>
      </c>
      <c r="C7480">
        <v>595</v>
      </c>
      <c r="D7480" t="s">
        <v>18304</v>
      </c>
      <c r="E7480" t="s">
        <v>10470</v>
      </c>
      <c r="F7480">
        <v>10610</v>
      </c>
      <c r="G7480" t="s">
        <v>10450</v>
      </c>
      <c r="H7480">
        <v>1611843384</v>
      </c>
      <c r="I7480" t="s">
        <v>131</v>
      </c>
      <c r="J7480" t="s">
        <v>2596</v>
      </c>
      <c r="K7480" t="s">
        <v>133</v>
      </c>
      <c r="L7480" t="s">
        <v>10469</v>
      </c>
      <c r="M7480" t="s">
        <v>10469</v>
      </c>
      <c r="P7480" s="31" t="str">
        <f t="shared" si="351"/>
        <v>Asad Homoeo Hall (Dr Md Salaudin)</v>
      </c>
    </row>
    <row r="7481" spans="1:16" hidden="1">
      <c r="A7481" t="str">
        <f t="shared" si="349"/>
        <v>9-595</v>
      </c>
      <c r="B7481">
        <f t="shared" si="350"/>
        <v>9</v>
      </c>
      <c r="C7481">
        <v>595</v>
      </c>
      <c r="D7481" t="s">
        <v>18304</v>
      </c>
      <c r="E7481" t="s">
        <v>3459</v>
      </c>
      <c r="F7481">
        <v>5773</v>
      </c>
      <c r="G7481" t="s">
        <v>3460</v>
      </c>
      <c r="H7481">
        <v>1711209469</v>
      </c>
      <c r="I7481" t="s">
        <v>131</v>
      </c>
      <c r="J7481" t="s">
        <v>172</v>
      </c>
      <c r="K7481" t="s">
        <v>133</v>
      </c>
      <c r="L7481" t="s">
        <v>3454</v>
      </c>
      <c r="M7481" t="s">
        <v>1359</v>
      </c>
      <c r="P7481" s="31" t="str">
        <f t="shared" si="351"/>
        <v>Asraf Ho Hall (Dr. Asraf)</v>
      </c>
    </row>
    <row r="7482" spans="1:16" hidden="1">
      <c r="A7482" t="str">
        <f t="shared" si="349"/>
        <v>10-595</v>
      </c>
      <c r="B7482">
        <f t="shared" si="350"/>
        <v>10</v>
      </c>
      <c r="C7482">
        <v>595</v>
      </c>
      <c r="D7482" t="s">
        <v>18304</v>
      </c>
      <c r="E7482" t="s">
        <v>14813</v>
      </c>
      <c r="F7482">
        <v>12665</v>
      </c>
      <c r="G7482" t="s">
        <v>14814</v>
      </c>
      <c r="H7482">
        <v>1711318866</v>
      </c>
      <c r="I7482" t="s">
        <v>131</v>
      </c>
      <c r="K7482" t="s">
        <v>152</v>
      </c>
      <c r="L7482" t="s">
        <v>14815</v>
      </c>
      <c r="M7482" t="s">
        <v>7974</v>
      </c>
      <c r="P7482" s="31" t="str">
        <f t="shared" si="351"/>
        <v>Baby Homoeo Hall (Dr.Rakibul Islam)</v>
      </c>
    </row>
    <row r="7483" spans="1:16" hidden="1">
      <c r="A7483" t="str">
        <f t="shared" si="349"/>
        <v>11-595</v>
      </c>
      <c r="B7483">
        <f t="shared" si="350"/>
        <v>11</v>
      </c>
      <c r="C7483">
        <v>595</v>
      </c>
      <c r="D7483" t="s">
        <v>18304</v>
      </c>
      <c r="E7483" t="s">
        <v>2635</v>
      </c>
      <c r="F7483">
        <v>5791</v>
      </c>
      <c r="G7483" t="s">
        <v>3490</v>
      </c>
      <c r="H7483">
        <v>1744785788</v>
      </c>
      <c r="I7483" t="s">
        <v>131</v>
      </c>
      <c r="J7483" t="s">
        <v>397</v>
      </c>
      <c r="K7483" t="s">
        <v>3489</v>
      </c>
      <c r="L7483" t="s">
        <v>3470</v>
      </c>
      <c r="M7483" t="s">
        <v>1359</v>
      </c>
      <c r="P7483" s="31" t="str">
        <f t="shared" si="351"/>
        <v>Bangaldesh Ho Hall (Dr. Habibur )</v>
      </c>
    </row>
    <row r="7484" spans="1:16" hidden="1">
      <c r="A7484" t="str">
        <f t="shared" si="349"/>
        <v>12-595</v>
      </c>
      <c r="B7484">
        <f t="shared" si="350"/>
        <v>12</v>
      </c>
      <c r="C7484">
        <v>595</v>
      </c>
      <c r="D7484" t="s">
        <v>18304</v>
      </c>
      <c r="E7484" t="s">
        <v>3504</v>
      </c>
      <c r="F7484">
        <v>5798</v>
      </c>
      <c r="G7484" t="s">
        <v>3505</v>
      </c>
      <c r="H7484">
        <v>1911057793</v>
      </c>
      <c r="I7484" t="s">
        <v>131</v>
      </c>
      <c r="J7484" t="s">
        <v>230</v>
      </c>
      <c r="K7484" t="s">
        <v>133</v>
      </c>
      <c r="L7484" t="s">
        <v>3495</v>
      </c>
      <c r="M7484" t="s">
        <v>1359</v>
      </c>
      <c r="P7484" s="31" t="str">
        <f t="shared" si="351"/>
        <v>Beshal Ho Hall (Dr. Obaed )</v>
      </c>
    </row>
    <row r="7485" spans="1:16" hidden="1">
      <c r="A7485" t="str">
        <f t="shared" si="349"/>
        <v>13-595</v>
      </c>
      <c r="B7485">
        <f t="shared" si="350"/>
        <v>13</v>
      </c>
      <c r="C7485">
        <v>595</v>
      </c>
      <c r="D7485" t="s">
        <v>18304</v>
      </c>
      <c r="E7485" t="s">
        <v>3527</v>
      </c>
      <c r="F7485">
        <v>5809</v>
      </c>
      <c r="G7485" t="s">
        <v>3528</v>
      </c>
      <c r="H7485">
        <v>1730387167</v>
      </c>
      <c r="I7485" t="s">
        <v>131</v>
      </c>
      <c r="J7485" t="s">
        <v>306</v>
      </c>
      <c r="K7485" t="s">
        <v>133</v>
      </c>
      <c r="L7485" t="s">
        <v>3523</v>
      </c>
      <c r="M7485" t="s">
        <v>3524</v>
      </c>
      <c r="P7485" s="31" t="str">
        <f t="shared" si="351"/>
        <v>Bhuya Med (Dr. Al-Amin)</v>
      </c>
    </row>
    <row r="7486" spans="1:16" hidden="1">
      <c r="A7486" t="str">
        <f t="shared" si="349"/>
        <v>14-595</v>
      </c>
      <c r="B7486">
        <f t="shared" si="350"/>
        <v>14</v>
      </c>
      <c r="C7486">
        <v>595</v>
      </c>
      <c r="D7486" t="s">
        <v>18304</v>
      </c>
      <c r="E7486" t="s">
        <v>3541</v>
      </c>
      <c r="F7486">
        <v>5815</v>
      </c>
      <c r="G7486" t="s">
        <v>460</v>
      </c>
      <c r="H7486">
        <v>1714790033</v>
      </c>
      <c r="I7486" t="s">
        <v>131</v>
      </c>
      <c r="J7486" t="s">
        <v>306</v>
      </c>
      <c r="K7486" t="s">
        <v>133</v>
      </c>
      <c r="L7486" t="s">
        <v>3523</v>
      </c>
      <c r="M7486" t="s">
        <v>3540</v>
      </c>
      <c r="P7486" s="31" t="str">
        <f t="shared" si="351"/>
        <v>Bismillah Homoeo Hall (Dr. Thbaer)</v>
      </c>
    </row>
    <row r="7487" spans="1:16" hidden="1">
      <c r="A7487" t="str">
        <f t="shared" si="349"/>
        <v>15-595</v>
      </c>
      <c r="B7487">
        <f t="shared" si="350"/>
        <v>15</v>
      </c>
      <c r="C7487">
        <v>595</v>
      </c>
      <c r="D7487" t="s">
        <v>18304</v>
      </c>
      <c r="E7487" t="s">
        <v>14803</v>
      </c>
      <c r="F7487">
        <v>12658</v>
      </c>
      <c r="G7487" t="s">
        <v>13573</v>
      </c>
      <c r="H7487">
        <v>1553447646</v>
      </c>
      <c r="I7487" t="s">
        <v>131</v>
      </c>
      <c r="K7487" t="s">
        <v>152</v>
      </c>
      <c r="L7487" t="s">
        <v>14801</v>
      </c>
      <c r="M7487" t="s">
        <v>14801</v>
      </c>
      <c r="P7487" s="31" t="str">
        <f t="shared" si="351"/>
        <v>Bissas Homoeo Hall (Dr.Narayan Bissas)</v>
      </c>
    </row>
    <row r="7488" spans="1:16" hidden="1">
      <c r="A7488" t="str">
        <f t="shared" si="349"/>
        <v>16-595</v>
      </c>
      <c r="B7488">
        <f t="shared" si="350"/>
        <v>16</v>
      </c>
      <c r="C7488">
        <v>595</v>
      </c>
      <c r="D7488" t="s">
        <v>18304</v>
      </c>
      <c r="E7488" t="s">
        <v>10500</v>
      </c>
      <c r="F7488">
        <v>10631</v>
      </c>
      <c r="G7488" t="s">
        <v>10501</v>
      </c>
      <c r="H7488">
        <v>1819503482</v>
      </c>
      <c r="I7488" t="s">
        <v>131</v>
      </c>
      <c r="J7488" t="s">
        <v>2537</v>
      </c>
      <c r="K7488" t="s">
        <v>133</v>
      </c>
      <c r="L7488" t="s">
        <v>3314</v>
      </c>
      <c r="M7488" t="s">
        <v>10502</v>
      </c>
      <c r="P7488" s="31" t="str">
        <f t="shared" si="351"/>
        <v>Borak Homoeo Hall (Dr Mir Md Ataul Hok)</v>
      </c>
    </row>
    <row r="7489" spans="1:16" hidden="1">
      <c r="A7489" t="str">
        <f t="shared" si="349"/>
        <v>17-595</v>
      </c>
      <c r="B7489">
        <f t="shared" si="350"/>
        <v>17</v>
      </c>
      <c r="C7489">
        <v>595</v>
      </c>
      <c r="D7489" t="s">
        <v>18304</v>
      </c>
      <c r="E7489" t="s">
        <v>3437</v>
      </c>
      <c r="F7489">
        <v>5763</v>
      </c>
      <c r="G7489" t="s">
        <v>3438</v>
      </c>
      <c r="H7489">
        <v>1717489046</v>
      </c>
      <c r="I7489" t="s">
        <v>131</v>
      </c>
      <c r="J7489" t="s">
        <v>132</v>
      </c>
      <c r="K7489" t="s">
        <v>133</v>
      </c>
      <c r="L7489" t="s">
        <v>3439</v>
      </c>
      <c r="M7489" t="s">
        <v>1359</v>
      </c>
      <c r="P7489" s="31" t="str">
        <f t="shared" si="351"/>
        <v>Bormon Ho Hall (Dr. Kazol)</v>
      </c>
    </row>
    <row r="7490" spans="1:16" hidden="1">
      <c r="A7490" t="str">
        <f t="shared" ref="A7490:A7553" si="352">B7490&amp;"-"&amp;C7490</f>
        <v>18-595</v>
      </c>
      <c r="B7490">
        <f t="shared" ref="B7490:B7553" si="353">IF(C7490=C7489,B7489+1,1)</f>
        <v>18</v>
      </c>
      <c r="C7490">
        <v>595</v>
      </c>
      <c r="D7490" t="s">
        <v>18304</v>
      </c>
      <c r="E7490" t="s">
        <v>1434</v>
      </c>
      <c r="F7490">
        <v>12666</v>
      </c>
      <c r="G7490" t="s">
        <v>14816</v>
      </c>
      <c r="H7490">
        <v>1719891525</v>
      </c>
      <c r="I7490" t="s">
        <v>131</v>
      </c>
      <c r="K7490" t="s">
        <v>152</v>
      </c>
      <c r="L7490" t="s">
        <v>14815</v>
      </c>
      <c r="M7490" t="s">
        <v>7974</v>
      </c>
      <c r="P7490" s="31" t="str">
        <f t="shared" ref="P7490:P7553" si="354">PROPER(G7490&amp;" ("&amp;E7490&amp;")")</f>
        <v>Bushra Homoeo Hall (Dr.Golap)</v>
      </c>
    </row>
    <row r="7491" spans="1:16" hidden="1">
      <c r="A7491" t="str">
        <f t="shared" si="352"/>
        <v>19-595</v>
      </c>
      <c r="B7491">
        <f t="shared" si="353"/>
        <v>19</v>
      </c>
      <c r="C7491">
        <v>595</v>
      </c>
      <c r="D7491" t="s">
        <v>18304</v>
      </c>
      <c r="E7491" t="s">
        <v>9766</v>
      </c>
      <c r="F7491">
        <v>10679</v>
      </c>
      <c r="G7491" t="s">
        <v>9767</v>
      </c>
      <c r="H7491">
        <v>1947106623</v>
      </c>
      <c r="I7491" t="s">
        <v>131</v>
      </c>
      <c r="J7491" t="s">
        <v>2596</v>
      </c>
      <c r="K7491" t="s">
        <v>133</v>
      </c>
      <c r="L7491" t="s">
        <v>3314</v>
      </c>
      <c r="M7491" t="s">
        <v>9768</v>
      </c>
      <c r="P7491" s="31" t="str">
        <f t="shared" si="354"/>
        <v>Chand Homoeo Hall (Dr Md Giyas Udin)</v>
      </c>
    </row>
    <row r="7492" spans="1:16" hidden="1">
      <c r="A7492" t="str">
        <f t="shared" si="352"/>
        <v>20-595</v>
      </c>
      <c r="B7492">
        <f t="shared" si="353"/>
        <v>20</v>
      </c>
      <c r="C7492">
        <v>595</v>
      </c>
      <c r="D7492" t="s">
        <v>18304</v>
      </c>
      <c r="E7492" t="s">
        <v>3502</v>
      </c>
      <c r="F7492">
        <v>5797</v>
      </c>
      <c r="G7492" t="s">
        <v>3503</v>
      </c>
      <c r="H7492">
        <v>19363151591</v>
      </c>
      <c r="I7492" t="s">
        <v>131</v>
      </c>
      <c r="J7492" t="s">
        <v>230</v>
      </c>
      <c r="K7492" t="s">
        <v>133</v>
      </c>
      <c r="L7492" t="s">
        <v>3495</v>
      </c>
      <c r="M7492" t="s">
        <v>1359</v>
      </c>
      <c r="P7492" s="31" t="str">
        <f t="shared" si="354"/>
        <v>Emdad Ho Hall (Dr. Emdad )</v>
      </c>
    </row>
    <row r="7493" spans="1:16" hidden="1">
      <c r="A7493" t="str">
        <f t="shared" si="352"/>
        <v>21-595</v>
      </c>
      <c r="B7493">
        <f t="shared" si="353"/>
        <v>21</v>
      </c>
      <c r="C7493">
        <v>595</v>
      </c>
      <c r="D7493" t="s">
        <v>18304</v>
      </c>
      <c r="E7493" t="s">
        <v>3443</v>
      </c>
      <c r="F7493">
        <v>5766</v>
      </c>
      <c r="G7493" t="s">
        <v>3444</v>
      </c>
      <c r="H7493">
        <v>1718891525</v>
      </c>
      <c r="I7493" t="s">
        <v>131</v>
      </c>
      <c r="J7493" t="s">
        <v>132</v>
      </c>
      <c r="K7493" t="s">
        <v>152</v>
      </c>
      <c r="L7493" t="s">
        <v>3439</v>
      </c>
      <c r="M7493" t="s">
        <v>1359</v>
      </c>
      <c r="P7493" s="31" t="str">
        <f t="shared" si="354"/>
        <v>Gopal Ho Hall (Dr. Golap)</v>
      </c>
    </row>
    <row r="7494" spans="1:16" hidden="1">
      <c r="A7494" t="str">
        <f t="shared" si="352"/>
        <v>22-595</v>
      </c>
      <c r="B7494">
        <f t="shared" si="353"/>
        <v>22</v>
      </c>
      <c r="C7494">
        <v>595</v>
      </c>
      <c r="D7494" t="s">
        <v>18304</v>
      </c>
      <c r="E7494" t="s">
        <v>14812</v>
      </c>
      <c r="F7494">
        <v>12664</v>
      </c>
      <c r="G7494" t="s">
        <v>14789</v>
      </c>
      <c r="H7494">
        <v>1716510655</v>
      </c>
      <c r="I7494" t="s">
        <v>131</v>
      </c>
      <c r="K7494" t="s">
        <v>152</v>
      </c>
      <c r="L7494" t="s">
        <v>14801</v>
      </c>
      <c r="M7494" t="s">
        <v>14801</v>
      </c>
      <c r="P7494" s="31" t="str">
        <f t="shared" si="354"/>
        <v>Goutom Homoeo Hall (Dr.Pronob Kumar Saha)</v>
      </c>
    </row>
    <row r="7495" spans="1:16" hidden="1">
      <c r="A7495" t="str">
        <f t="shared" si="352"/>
        <v>23-595</v>
      </c>
      <c r="B7495">
        <f t="shared" si="353"/>
        <v>23</v>
      </c>
      <c r="C7495">
        <v>595</v>
      </c>
      <c r="D7495" t="s">
        <v>18304</v>
      </c>
      <c r="E7495" t="s">
        <v>3451</v>
      </c>
      <c r="F7495">
        <v>5770</v>
      </c>
      <c r="G7495" t="s">
        <v>3452</v>
      </c>
      <c r="H7495" t="s">
        <v>3453</v>
      </c>
      <c r="I7495" t="s">
        <v>131</v>
      </c>
      <c r="J7495" t="s">
        <v>172</v>
      </c>
      <c r="K7495" t="s">
        <v>138</v>
      </c>
      <c r="L7495" t="s">
        <v>3454</v>
      </c>
      <c r="M7495" t="s">
        <v>1359</v>
      </c>
      <c r="P7495" s="31" t="str">
        <f t="shared" si="354"/>
        <v>Green Wolden  (Dr. Atick )</v>
      </c>
    </row>
    <row r="7496" spans="1:16" hidden="1">
      <c r="A7496" t="str">
        <f t="shared" si="352"/>
        <v>24-595</v>
      </c>
      <c r="B7496">
        <f t="shared" si="353"/>
        <v>24</v>
      </c>
      <c r="C7496">
        <v>595</v>
      </c>
      <c r="D7496" t="s">
        <v>18304</v>
      </c>
      <c r="E7496" t="s">
        <v>2565</v>
      </c>
      <c r="F7496">
        <v>5765</v>
      </c>
      <c r="G7496" t="s">
        <v>3442</v>
      </c>
      <c r="H7496">
        <v>1731213473</v>
      </c>
      <c r="I7496" t="s">
        <v>131</v>
      </c>
      <c r="J7496" t="s">
        <v>132</v>
      </c>
      <c r="K7496" t="s">
        <v>133</v>
      </c>
      <c r="L7496" t="s">
        <v>3439</v>
      </c>
      <c r="M7496" t="s">
        <v>1359</v>
      </c>
      <c r="P7496" s="31" t="str">
        <f t="shared" si="354"/>
        <v>Hanif Ho Hall (Dr. Hanif)</v>
      </c>
    </row>
    <row r="7497" spans="1:16" hidden="1">
      <c r="A7497" t="str">
        <f t="shared" si="352"/>
        <v>25-595</v>
      </c>
      <c r="B7497">
        <f t="shared" si="353"/>
        <v>25</v>
      </c>
      <c r="C7497">
        <v>595</v>
      </c>
      <c r="D7497" t="s">
        <v>18304</v>
      </c>
      <c r="E7497" t="s">
        <v>3532</v>
      </c>
      <c r="F7497">
        <v>5811</v>
      </c>
      <c r="G7497" t="s">
        <v>3533</v>
      </c>
      <c r="H7497">
        <v>1720327858</v>
      </c>
      <c r="I7497" t="s">
        <v>131</v>
      </c>
      <c r="J7497" t="s">
        <v>306</v>
      </c>
      <c r="K7497" t="s">
        <v>138</v>
      </c>
      <c r="L7497" t="s">
        <v>3523</v>
      </c>
      <c r="M7497" t="s">
        <v>3523</v>
      </c>
      <c r="P7497" s="31" t="str">
        <f t="shared" si="354"/>
        <v>Haniman Ho Hall (Dr. Purimol)</v>
      </c>
    </row>
    <row r="7498" spans="1:16" hidden="1">
      <c r="A7498" t="str">
        <f t="shared" si="352"/>
        <v>26-595</v>
      </c>
      <c r="B7498">
        <f t="shared" si="353"/>
        <v>26</v>
      </c>
      <c r="C7498">
        <v>595</v>
      </c>
      <c r="D7498" t="s">
        <v>18304</v>
      </c>
      <c r="E7498" t="s">
        <v>14818</v>
      </c>
      <c r="F7498">
        <v>12668</v>
      </c>
      <c r="G7498" t="s">
        <v>476</v>
      </c>
      <c r="H7498">
        <v>1721925428</v>
      </c>
      <c r="I7498" t="s">
        <v>131</v>
      </c>
      <c r="K7498" t="s">
        <v>152</v>
      </c>
      <c r="L7498" t="s">
        <v>14815</v>
      </c>
      <c r="M7498" t="s">
        <v>7974</v>
      </c>
      <c r="P7498" s="31" t="str">
        <f t="shared" si="354"/>
        <v>Hasan Homoeo Hall (Dr.Hasan Mia)</v>
      </c>
    </row>
    <row r="7499" spans="1:16" hidden="1">
      <c r="A7499" t="str">
        <f t="shared" si="352"/>
        <v>27-595</v>
      </c>
      <c r="B7499">
        <f t="shared" si="353"/>
        <v>27</v>
      </c>
      <c r="C7499">
        <v>595</v>
      </c>
      <c r="D7499" t="s">
        <v>18304</v>
      </c>
      <c r="E7499" t="s">
        <v>3496</v>
      </c>
      <c r="F7499">
        <v>5794</v>
      </c>
      <c r="G7499" t="s">
        <v>3497</v>
      </c>
      <c r="H7499">
        <v>1710195615</v>
      </c>
      <c r="I7499" t="s">
        <v>131</v>
      </c>
      <c r="J7499" t="s">
        <v>230</v>
      </c>
      <c r="K7499" t="s">
        <v>133</v>
      </c>
      <c r="L7499" t="s">
        <v>3495</v>
      </c>
      <c r="M7499" t="s">
        <v>1359</v>
      </c>
      <c r="P7499" s="31" t="str">
        <f t="shared" si="354"/>
        <v>Heal Ho Hall (Dr. Helal)</v>
      </c>
    </row>
    <row r="7500" spans="1:16" hidden="1">
      <c r="A7500" t="str">
        <f t="shared" si="352"/>
        <v>28-595</v>
      </c>
      <c r="B7500">
        <f t="shared" si="353"/>
        <v>28</v>
      </c>
      <c r="C7500">
        <v>595</v>
      </c>
      <c r="D7500" t="s">
        <v>18304</v>
      </c>
      <c r="E7500" t="s">
        <v>14802</v>
      </c>
      <c r="F7500">
        <v>12657</v>
      </c>
      <c r="G7500" t="s">
        <v>2014</v>
      </c>
      <c r="H7500">
        <v>1710195615</v>
      </c>
      <c r="I7500" t="s">
        <v>131</v>
      </c>
      <c r="L7500" t="s">
        <v>14801</v>
      </c>
      <c r="M7500" t="s">
        <v>14801</v>
      </c>
      <c r="N7500" t="s">
        <v>14226</v>
      </c>
      <c r="P7500" s="31" t="str">
        <f t="shared" si="354"/>
        <v>Helal Homoeo Hall (Dr.Helal)</v>
      </c>
    </row>
    <row r="7501" spans="1:16" hidden="1">
      <c r="A7501" t="str">
        <f t="shared" si="352"/>
        <v>29-595</v>
      </c>
      <c r="B7501">
        <f t="shared" si="353"/>
        <v>29</v>
      </c>
      <c r="C7501">
        <v>595</v>
      </c>
      <c r="D7501" t="s">
        <v>18304</v>
      </c>
      <c r="E7501" t="s">
        <v>14807</v>
      </c>
      <c r="F7501">
        <v>12660</v>
      </c>
      <c r="G7501" t="s">
        <v>11884</v>
      </c>
      <c r="H7501">
        <v>1996244468</v>
      </c>
      <c r="I7501" t="s">
        <v>131</v>
      </c>
      <c r="K7501" t="s">
        <v>152</v>
      </c>
      <c r="L7501" t="s">
        <v>14806</v>
      </c>
      <c r="M7501" t="s">
        <v>14806</v>
      </c>
      <c r="P7501" s="31" t="str">
        <f t="shared" si="354"/>
        <v>Homoeo Niketon (Dr.Nikhil Bormon)</v>
      </c>
    </row>
    <row r="7502" spans="1:16" hidden="1">
      <c r="A7502" t="str">
        <f t="shared" si="352"/>
        <v>30-595</v>
      </c>
      <c r="B7502">
        <f t="shared" si="353"/>
        <v>30</v>
      </c>
      <c r="C7502">
        <v>595</v>
      </c>
      <c r="D7502" t="s">
        <v>18304</v>
      </c>
      <c r="E7502" t="s">
        <v>3479</v>
      </c>
      <c r="F7502">
        <v>5785</v>
      </c>
      <c r="G7502" t="s">
        <v>3480</v>
      </c>
      <c r="H7502">
        <v>1724868626</v>
      </c>
      <c r="I7502" t="s">
        <v>131</v>
      </c>
      <c r="J7502" t="s">
        <v>397</v>
      </c>
      <c r="K7502" t="s">
        <v>133</v>
      </c>
      <c r="L7502" t="s">
        <v>3470</v>
      </c>
      <c r="M7502" t="s">
        <v>1359</v>
      </c>
      <c r="P7502" s="31" t="str">
        <f t="shared" si="354"/>
        <v>Hossain Homoeo Hall (Dr. Hossain)</v>
      </c>
    </row>
    <row r="7503" spans="1:16" hidden="1">
      <c r="A7503" t="str">
        <f t="shared" si="352"/>
        <v>31-595</v>
      </c>
      <c r="B7503">
        <f t="shared" si="353"/>
        <v>31</v>
      </c>
      <c r="C7503">
        <v>595</v>
      </c>
      <c r="D7503" t="s">
        <v>18304</v>
      </c>
      <c r="E7503" t="s">
        <v>3520</v>
      </c>
      <c r="F7503">
        <v>5806</v>
      </c>
      <c r="G7503" t="s">
        <v>3521</v>
      </c>
      <c r="H7503">
        <v>1713515284</v>
      </c>
      <c r="I7503" t="s">
        <v>131</v>
      </c>
      <c r="J7503" t="s">
        <v>274</v>
      </c>
      <c r="K7503" t="s">
        <v>133</v>
      </c>
      <c r="L7503" t="s">
        <v>3510</v>
      </c>
      <c r="M7503" t="s">
        <v>1359</v>
      </c>
      <c r="P7503" s="31" t="str">
        <f t="shared" si="354"/>
        <v>Islamia Ho Hall (Dr. Habibullah )</v>
      </c>
    </row>
    <row r="7504" spans="1:16" hidden="1">
      <c r="A7504" t="str">
        <f t="shared" si="352"/>
        <v>32-595</v>
      </c>
      <c r="B7504">
        <f t="shared" si="353"/>
        <v>32</v>
      </c>
      <c r="C7504">
        <v>595</v>
      </c>
      <c r="D7504" t="s">
        <v>18304</v>
      </c>
      <c r="E7504" t="s">
        <v>10554</v>
      </c>
      <c r="F7504">
        <v>10657</v>
      </c>
      <c r="G7504" t="s">
        <v>10555</v>
      </c>
      <c r="H7504">
        <v>1742994166</v>
      </c>
      <c r="I7504" t="s">
        <v>131</v>
      </c>
      <c r="J7504" t="s">
        <v>2596</v>
      </c>
      <c r="K7504" t="s">
        <v>133</v>
      </c>
      <c r="L7504" t="s">
        <v>10508</v>
      </c>
      <c r="M7504" t="s">
        <v>10508</v>
      </c>
      <c r="P7504" s="31" t="str">
        <f t="shared" si="354"/>
        <v>Jaharani Homoeo Hall (Dr Md Mostofa)</v>
      </c>
    </row>
    <row r="7505" spans="1:16" hidden="1">
      <c r="A7505" t="str">
        <f t="shared" si="352"/>
        <v>33-595</v>
      </c>
      <c r="B7505">
        <f t="shared" si="353"/>
        <v>33</v>
      </c>
      <c r="C7505">
        <v>595</v>
      </c>
      <c r="D7505" t="s">
        <v>18304</v>
      </c>
      <c r="E7505" t="s">
        <v>10590</v>
      </c>
      <c r="F7505">
        <v>10680</v>
      </c>
      <c r="G7505" t="s">
        <v>1059</v>
      </c>
      <c r="H7505" t="s">
        <v>10591</v>
      </c>
      <c r="I7505" t="s">
        <v>131</v>
      </c>
      <c r="J7505" t="s">
        <v>9573</v>
      </c>
      <c r="K7505" t="s">
        <v>133</v>
      </c>
      <c r="L7505" t="s">
        <v>10508</v>
      </c>
      <c r="M7505" t="s">
        <v>10508</v>
      </c>
      <c r="P7505" s="31" t="str">
        <f t="shared" si="354"/>
        <v>Janoseba Homoeo Hall (Dr Md Ashraf)</v>
      </c>
    </row>
    <row r="7506" spans="1:16" hidden="1">
      <c r="A7506" t="str">
        <f t="shared" si="352"/>
        <v>34-595</v>
      </c>
      <c r="B7506">
        <f t="shared" si="353"/>
        <v>34</v>
      </c>
      <c r="C7506">
        <v>595</v>
      </c>
      <c r="D7506" t="s">
        <v>18304</v>
      </c>
      <c r="E7506" t="s">
        <v>10474</v>
      </c>
      <c r="F7506">
        <v>10612</v>
      </c>
      <c r="G7506" t="s">
        <v>8220</v>
      </c>
      <c r="H7506">
        <v>1712879840</v>
      </c>
      <c r="I7506" t="s">
        <v>131</v>
      </c>
      <c r="J7506" t="s">
        <v>2596</v>
      </c>
      <c r="K7506" t="s">
        <v>133</v>
      </c>
      <c r="L7506" t="s">
        <v>3314</v>
      </c>
      <c r="M7506" t="s">
        <v>10475</v>
      </c>
      <c r="P7506" s="31" t="str">
        <f t="shared" si="354"/>
        <v>Jisan Homoeo Hall (Jisan Homio Hall)</v>
      </c>
    </row>
    <row r="7507" spans="1:16" hidden="1">
      <c r="A7507" t="str">
        <f t="shared" si="352"/>
        <v>35-595</v>
      </c>
      <c r="B7507">
        <f t="shared" si="353"/>
        <v>35</v>
      </c>
      <c r="C7507">
        <v>595</v>
      </c>
      <c r="D7507" t="s">
        <v>18304</v>
      </c>
      <c r="E7507" t="s">
        <v>14823</v>
      </c>
      <c r="F7507">
        <v>12671</v>
      </c>
      <c r="G7507" t="s">
        <v>14824</v>
      </c>
      <c r="H7507">
        <v>1920570575</v>
      </c>
      <c r="I7507" t="s">
        <v>131</v>
      </c>
      <c r="K7507" t="s">
        <v>152</v>
      </c>
      <c r="L7507" t="s">
        <v>14815</v>
      </c>
      <c r="M7507" t="s">
        <v>7974</v>
      </c>
      <c r="P7507" s="31" t="str">
        <f t="shared" si="354"/>
        <v>Jonopriyo Homoeo Hall (Dr.Polash Sutradhar)</v>
      </c>
    </row>
    <row r="7508" spans="1:16" hidden="1">
      <c r="A7508" t="str">
        <f t="shared" si="352"/>
        <v>36-595</v>
      </c>
      <c r="B7508">
        <f t="shared" si="353"/>
        <v>36</v>
      </c>
      <c r="C7508">
        <v>595</v>
      </c>
      <c r="D7508" t="s">
        <v>18304</v>
      </c>
      <c r="E7508" t="s">
        <v>3445</v>
      </c>
      <c r="F7508">
        <v>5767</v>
      </c>
      <c r="G7508" t="s">
        <v>3446</v>
      </c>
      <c r="H7508">
        <v>1995489373</v>
      </c>
      <c r="I7508" t="s">
        <v>131</v>
      </c>
      <c r="J7508" t="s">
        <v>132</v>
      </c>
      <c r="K7508" t="s">
        <v>152</v>
      </c>
      <c r="L7508" t="s">
        <v>3439</v>
      </c>
      <c r="M7508" t="s">
        <v>1359</v>
      </c>
      <c r="P7508" s="31" t="str">
        <f t="shared" si="354"/>
        <v>Kabir Ho Hall (Dr. Jabair)</v>
      </c>
    </row>
    <row r="7509" spans="1:16" hidden="1">
      <c r="A7509" t="str">
        <f t="shared" si="352"/>
        <v>37-595</v>
      </c>
      <c r="B7509">
        <f t="shared" si="353"/>
        <v>37</v>
      </c>
      <c r="C7509">
        <v>595</v>
      </c>
      <c r="D7509" t="s">
        <v>18304</v>
      </c>
      <c r="E7509" t="s">
        <v>3477</v>
      </c>
      <c r="F7509">
        <v>5784</v>
      </c>
      <c r="G7509" t="s">
        <v>3478</v>
      </c>
      <c r="H7509">
        <v>1713563809</v>
      </c>
      <c r="I7509" t="s">
        <v>131</v>
      </c>
      <c r="J7509" t="s">
        <v>397</v>
      </c>
      <c r="K7509" t="s">
        <v>152</v>
      </c>
      <c r="L7509" t="s">
        <v>3470</v>
      </c>
      <c r="M7509" t="s">
        <v>1359</v>
      </c>
      <c r="P7509" s="31" t="str">
        <f t="shared" si="354"/>
        <v>Khan Ho Hall (Dr. Mobarok )</v>
      </c>
    </row>
    <row r="7510" spans="1:16" hidden="1">
      <c r="A7510" t="str">
        <f t="shared" si="352"/>
        <v>38-595</v>
      </c>
      <c r="B7510">
        <f t="shared" si="353"/>
        <v>38</v>
      </c>
      <c r="C7510">
        <v>595</v>
      </c>
      <c r="D7510" t="s">
        <v>18304</v>
      </c>
      <c r="E7510" t="s">
        <v>10508</v>
      </c>
      <c r="F7510">
        <v>10634</v>
      </c>
      <c r="G7510" t="s">
        <v>10510</v>
      </c>
      <c r="H7510">
        <v>1714373518</v>
      </c>
      <c r="I7510" t="s">
        <v>131</v>
      </c>
      <c r="J7510" t="s">
        <v>2596</v>
      </c>
      <c r="K7510" t="s">
        <v>133</v>
      </c>
      <c r="L7510" t="s">
        <v>3510</v>
      </c>
      <c r="M7510" t="s">
        <v>10511</v>
      </c>
      <c r="P7510" s="31" t="str">
        <f t="shared" si="354"/>
        <v>Kudos Homoeo Hall (Kotiadi)</v>
      </c>
    </row>
    <row r="7511" spans="1:16" hidden="1">
      <c r="A7511" t="str">
        <f t="shared" si="352"/>
        <v>39-595</v>
      </c>
      <c r="B7511">
        <f t="shared" si="353"/>
        <v>39</v>
      </c>
      <c r="C7511">
        <v>595</v>
      </c>
      <c r="D7511" t="s">
        <v>18304</v>
      </c>
      <c r="E7511" t="s">
        <v>14810</v>
      </c>
      <c r="F7511">
        <v>12663</v>
      </c>
      <c r="G7511" t="s">
        <v>14811</v>
      </c>
      <c r="H7511">
        <v>1718957095</v>
      </c>
      <c r="I7511" t="s">
        <v>131</v>
      </c>
      <c r="K7511" t="s">
        <v>152</v>
      </c>
      <c r="L7511" t="s">
        <v>14806</v>
      </c>
      <c r="M7511" t="s">
        <v>14806</v>
      </c>
      <c r="P7511" s="31" t="str">
        <f t="shared" si="354"/>
        <v>Kumodini Homoeo Hall (Dr.Nirulal Debnath)</v>
      </c>
    </row>
    <row r="7512" spans="1:16" hidden="1">
      <c r="A7512" t="str">
        <f t="shared" si="352"/>
        <v>40-595</v>
      </c>
      <c r="B7512">
        <f t="shared" si="353"/>
        <v>40</v>
      </c>
      <c r="C7512">
        <v>595</v>
      </c>
      <c r="D7512" t="s">
        <v>18304</v>
      </c>
      <c r="E7512" t="s">
        <v>3538</v>
      </c>
      <c r="F7512">
        <v>5814</v>
      </c>
      <c r="G7512" t="s">
        <v>3539</v>
      </c>
      <c r="H7512">
        <v>1719976349</v>
      </c>
      <c r="I7512" t="s">
        <v>131</v>
      </c>
      <c r="J7512" t="s">
        <v>306</v>
      </c>
      <c r="K7512" t="s">
        <v>133</v>
      </c>
      <c r="L7512" t="s">
        <v>3523</v>
      </c>
      <c r="M7512" t="s">
        <v>3540</v>
      </c>
      <c r="P7512" s="31" t="str">
        <f t="shared" si="354"/>
        <v>Linkon Ho Hall (Dr. Vanu )</v>
      </c>
    </row>
    <row r="7513" spans="1:16" hidden="1">
      <c r="A7513" t="str">
        <f t="shared" si="352"/>
        <v>41-595</v>
      </c>
      <c r="B7513">
        <f t="shared" si="353"/>
        <v>41</v>
      </c>
      <c r="C7513">
        <v>595</v>
      </c>
      <c r="D7513" t="s">
        <v>18304</v>
      </c>
      <c r="E7513" t="s">
        <v>1336</v>
      </c>
      <c r="F7513">
        <v>5816</v>
      </c>
      <c r="G7513" t="s">
        <v>1111</v>
      </c>
      <c r="H7513">
        <v>1715471238</v>
      </c>
      <c r="I7513" t="s">
        <v>131</v>
      </c>
      <c r="J7513" t="s">
        <v>306</v>
      </c>
      <c r="K7513" t="s">
        <v>133</v>
      </c>
      <c r="L7513" t="s">
        <v>3523</v>
      </c>
      <c r="M7513" t="s">
        <v>3540</v>
      </c>
      <c r="P7513" s="31" t="str">
        <f t="shared" si="354"/>
        <v>Maa Homoeo Hall (Dr. Arun)</v>
      </c>
    </row>
    <row r="7514" spans="1:16" hidden="1">
      <c r="A7514" t="str">
        <f t="shared" si="352"/>
        <v>42-595</v>
      </c>
      <c r="B7514">
        <f t="shared" si="353"/>
        <v>42</v>
      </c>
      <c r="C7514">
        <v>595</v>
      </c>
      <c r="D7514" t="s">
        <v>18304</v>
      </c>
      <c r="E7514" t="s">
        <v>10571</v>
      </c>
      <c r="F7514">
        <v>10665</v>
      </c>
      <c r="G7514" t="s">
        <v>6850</v>
      </c>
      <c r="H7514">
        <v>1915266866</v>
      </c>
      <c r="I7514" t="s">
        <v>131</v>
      </c>
      <c r="J7514" t="s">
        <v>2596</v>
      </c>
      <c r="K7514" t="s">
        <v>133</v>
      </c>
      <c r="L7514" t="s">
        <v>3510</v>
      </c>
      <c r="M7514" t="s">
        <v>3510</v>
      </c>
      <c r="P7514" s="31" t="str">
        <f t="shared" si="354"/>
        <v>Mahi Homoeo Hall (Dr Md Aoul Ahmed)</v>
      </c>
    </row>
    <row r="7515" spans="1:16" hidden="1">
      <c r="A7515" t="str">
        <f t="shared" si="352"/>
        <v>43-595</v>
      </c>
      <c r="B7515">
        <f t="shared" si="353"/>
        <v>43</v>
      </c>
      <c r="C7515">
        <v>595</v>
      </c>
      <c r="D7515" t="s">
        <v>18304</v>
      </c>
      <c r="E7515" t="s">
        <v>10569</v>
      </c>
      <c r="F7515">
        <v>10664</v>
      </c>
      <c r="G7515" t="s">
        <v>10570</v>
      </c>
      <c r="H7515">
        <v>1728181939</v>
      </c>
      <c r="I7515" t="s">
        <v>131</v>
      </c>
      <c r="J7515" t="s">
        <v>9573</v>
      </c>
      <c r="K7515" t="s">
        <v>133</v>
      </c>
      <c r="L7515" t="s">
        <v>10508</v>
      </c>
      <c r="M7515" t="s">
        <v>10508</v>
      </c>
      <c r="P7515" s="31" t="str">
        <f t="shared" si="354"/>
        <v>Maniman Homoeo Research (Dr Md Obaydulla)</v>
      </c>
    </row>
    <row r="7516" spans="1:16" hidden="1">
      <c r="A7516" t="str">
        <f t="shared" si="352"/>
        <v>44-595</v>
      </c>
      <c r="B7516">
        <f t="shared" si="353"/>
        <v>44</v>
      </c>
      <c r="C7516">
        <v>595</v>
      </c>
      <c r="D7516" t="s">
        <v>18304</v>
      </c>
      <c r="E7516" t="s">
        <v>10455</v>
      </c>
      <c r="F7516">
        <v>10602</v>
      </c>
      <c r="G7516" t="s">
        <v>5447</v>
      </c>
      <c r="H7516">
        <v>1781349755</v>
      </c>
      <c r="I7516" t="s">
        <v>131</v>
      </c>
      <c r="J7516" t="s">
        <v>3178</v>
      </c>
      <c r="K7516" t="s">
        <v>133</v>
      </c>
      <c r="L7516" t="s">
        <v>3510</v>
      </c>
      <c r="M7516" t="s">
        <v>10456</v>
      </c>
      <c r="P7516" s="31" t="str">
        <f t="shared" si="354"/>
        <v>Manob Seba Homoeo Hall (Dr Rofikul Islam)</v>
      </c>
    </row>
    <row r="7517" spans="1:16" hidden="1">
      <c r="A7517" t="str">
        <f t="shared" si="352"/>
        <v>45-595</v>
      </c>
      <c r="B7517">
        <f t="shared" si="353"/>
        <v>45</v>
      </c>
      <c r="C7517">
        <v>595</v>
      </c>
      <c r="D7517" t="s">
        <v>18304</v>
      </c>
      <c r="E7517" t="s">
        <v>3449</v>
      </c>
      <c r="F7517">
        <v>5769</v>
      </c>
      <c r="G7517" t="s">
        <v>3450</v>
      </c>
      <c r="H7517">
        <v>1913014509</v>
      </c>
      <c r="I7517" t="s">
        <v>131</v>
      </c>
      <c r="J7517" t="s">
        <v>132</v>
      </c>
      <c r="K7517" t="s">
        <v>152</v>
      </c>
      <c r="L7517" t="s">
        <v>3439</v>
      </c>
      <c r="M7517" t="s">
        <v>1359</v>
      </c>
      <c r="P7517" s="31" t="str">
        <f t="shared" si="354"/>
        <v>Mohomaya Ho Hall (Dr. Bilop)</v>
      </c>
    </row>
    <row r="7518" spans="1:16" hidden="1">
      <c r="A7518" t="str">
        <f t="shared" si="352"/>
        <v>46-595</v>
      </c>
      <c r="B7518">
        <f t="shared" si="353"/>
        <v>46</v>
      </c>
      <c r="C7518">
        <v>595</v>
      </c>
      <c r="D7518" t="s">
        <v>18304</v>
      </c>
      <c r="E7518" t="s">
        <v>3457</v>
      </c>
      <c r="F7518">
        <v>5772</v>
      </c>
      <c r="G7518" t="s">
        <v>3458</v>
      </c>
      <c r="H7518">
        <v>1996244468</v>
      </c>
      <c r="I7518" t="s">
        <v>131</v>
      </c>
      <c r="J7518" t="s">
        <v>172</v>
      </c>
      <c r="K7518" t="s">
        <v>133</v>
      </c>
      <c r="L7518" t="s">
        <v>3454</v>
      </c>
      <c r="M7518" t="s">
        <v>1359</v>
      </c>
      <c r="P7518" s="31" t="str">
        <f t="shared" si="354"/>
        <v>Momoeo Nekaton (Dr. Nikhil )</v>
      </c>
    </row>
    <row r="7519" spans="1:16" hidden="1">
      <c r="A7519" t="str">
        <f t="shared" si="352"/>
        <v>47-595</v>
      </c>
      <c r="B7519">
        <f t="shared" si="353"/>
        <v>47</v>
      </c>
      <c r="C7519">
        <v>595</v>
      </c>
      <c r="D7519" t="s">
        <v>18304</v>
      </c>
      <c r="E7519" t="s">
        <v>14827</v>
      </c>
      <c r="F7519">
        <v>12673</v>
      </c>
      <c r="G7519" t="s">
        <v>14828</v>
      </c>
      <c r="H7519">
        <v>1919861973</v>
      </c>
      <c r="I7519" t="s">
        <v>131</v>
      </c>
      <c r="K7519" t="s">
        <v>152</v>
      </c>
      <c r="L7519" t="s">
        <v>14815</v>
      </c>
      <c r="M7519" t="s">
        <v>7974</v>
      </c>
      <c r="P7519" s="31" t="str">
        <f t="shared" si="354"/>
        <v>Mou Homoeo Hall (Dr.Anjan Bissas)</v>
      </c>
    </row>
    <row r="7520" spans="1:16" hidden="1">
      <c r="A7520" t="str">
        <f t="shared" si="352"/>
        <v>48-595</v>
      </c>
      <c r="B7520">
        <f t="shared" si="353"/>
        <v>48</v>
      </c>
      <c r="C7520">
        <v>595</v>
      </c>
      <c r="D7520" t="s">
        <v>18304</v>
      </c>
      <c r="E7520" t="s">
        <v>11284</v>
      </c>
      <c r="F7520">
        <v>11165</v>
      </c>
      <c r="G7520" t="s">
        <v>11615</v>
      </c>
      <c r="H7520">
        <v>1934448085</v>
      </c>
      <c r="I7520">
        <v>0</v>
      </c>
      <c r="J7520">
        <v>0</v>
      </c>
      <c r="K7520" t="s">
        <v>138</v>
      </c>
      <c r="L7520" t="s">
        <v>3314</v>
      </c>
      <c r="M7520" t="s">
        <v>9768</v>
      </c>
      <c r="P7520" s="31" t="str">
        <f t="shared" si="354"/>
        <v>Mpo-Nipendra Nath Roy-Kishoreganj (Self Stock)</v>
      </c>
    </row>
    <row r="7521" spans="1:16" hidden="1">
      <c r="A7521" t="str">
        <f t="shared" si="352"/>
        <v>49-595</v>
      </c>
      <c r="B7521">
        <f t="shared" si="353"/>
        <v>49</v>
      </c>
      <c r="C7521">
        <v>595</v>
      </c>
      <c r="D7521" t="s">
        <v>18304</v>
      </c>
      <c r="E7521" t="s">
        <v>3506</v>
      </c>
      <c r="F7521">
        <v>5799</v>
      </c>
      <c r="G7521" t="s">
        <v>3507</v>
      </c>
      <c r="H7521">
        <v>1915778737</v>
      </c>
      <c r="I7521" t="s">
        <v>131</v>
      </c>
      <c r="J7521" t="s">
        <v>230</v>
      </c>
      <c r="K7521" t="s">
        <v>133</v>
      </c>
      <c r="L7521" t="s">
        <v>3495</v>
      </c>
      <c r="M7521" t="s">
        <v>1359</v>
      </c>
      <c r="P7521" s="31" t="str">
        <f t="shared" si="354"/>
        <v>Mun Ho Hall (Dr. Faraq)</v>
      </c>
    </row>
    <row r="7522" spans="1:16" hidden="1">
      <c r="A7522" t="str">
        <f t="shared" si="352"/>
        <v>50-595</v>
      </c>
      <c r="B7522">
        <f t="shared" si="353"/>
        <v>50</v>
      </c>
      <c r="C7522">
        <v>595</v>
      </c>
      <c r="D7522" t="s">
        <v>18304</v>
      </c>
      <c r="E7522" t="s">
        <v>14819</v>
      </c>
      <c r="F7522">
        <v>12669</v>
      </c>
      <c r="G7522" t="s">
        <v>14820</v>
      </c>
      <c r="H7522">
        <v>1711209469</v>
      </c>
      <c r="I7522" t="s">
        <v>131</v>
      </c>
      <c r="J7522" t="s">
        <v>10889</v>
      </c>
      <c r="K7522" t="s">
        <v>152</v>
      </c>
      <c r="L7522" t="s">
        <v>14806</v>
      </c>
      <c r="M7522" t="s">
        <v>14806</v>
      </c>
      <c r="P7522" s="31" t="str">
        <f t="shared" si="354"/>
        <v>Muniat Homoeo Hall (Dr.Ashraf Ahmed)</v>
      </c>
    </row>
    <row r="7523" spans="1:16" hidden="1">
      <c r="A7523" t="str">
        <f t="shared" si="352"/>
        <v>51-595</v>
      </c>
      <c r="B7523">
        <f t="shared" si="353"/>
        <v>51</v>
      </c>
      <c r="C7523">
        <v>595</v>
      </c>
      <c r="D7523" t="s">
        <v>18304</v>
      </c>
      <c r="E7523" t="s">
        <v>3500</v>
      </c>
      <c r="F7523">
        <v>5796</v>
      </c>
      <c r="G7523" t="s">
        <v>3501</v>
      </c>
      <c r="H7523">
        <v>1627937035</v>
      </c>
      <c r="I7523" t="s">
        <v>131</v>
      </c>
      <c r="J7523" t="s">
        <v>230</v>
      </c>
      <c r="K7523" t="s">
        <v>133</v>
      </c>
      <c r="L7523" t="s">
        <v>3495</v>
      </c>
      <c r="M7523" t="s">
        <v>1359</v>
      </c>
      <c r="P7523" s="31" t="str">
        <f t="shared" si="354"/>
        <v>Munn Med  (Dr. Mannan )</v>
      </c>
    </row>
    <row r="7524" spans="1:16" hidden="1">
      <c r="A7524" t="str">
        <f t="shared" si="352"/>
        <v>52-595</v>
      </c>
      <c r="B7524">
        <f t="shared" si="353"/>
        <v>52</v>
      </c>
      <c r="C7524">
        <v>595</v>
      </c>
      <c r="D7524" t="s">
        <v>18304</v>
      </c>
      <c r="E7524" t="s">
        <v>3475</v>
      </c>
      <c r="F7524">
        <v>5782</v>
      </c>
      <c r="G7524" t="s">
        <v>3476</v>
      </c>
      <c r="H7524">
        <v>174758559</v>
      </c>
      <c r="I7524" t="s">
        <v>131</v>
      </c>
      <c r="J7524" t="s">
        <v>397</v>
      </c>
      <c r="K7524" t="s">
        <v>152</v>
      </c>
      <c r="L7524" t="s">
        <v>3470</v>
      </c>
      <c r="M7524" t="s">
        <v>1359</v>
      </c>
      <c r="P7524" s="31" t="str">
        <f t="shared" si="354"/>
        <v>Nahar Ho Hall (Dr. Didarul )</v>
      </c>
    </row>
    <row r="7525" spans="1:16" hidden="1">
      <c r="A7525" t="str">
        <f t="shared" si="352"/>
        <v>53-595</v>
      </c>
      <c r="B7525">
        <f t="shared" si="353"/>
        <v>53</v>
      </c>
      <c r="C7525">
        <v>595</v>
      </c>
      <c r="D7525" t="s">
        <v>18304</v>
      </c>
      <c r="E7525" t="s">
        <v>10506</v>
      </c>
      <c r="F7525">
        <v>10633</v>
      </c>
      <c r="G7525" t="s">
        <v>10507</v>
      </c>
      <c r="H7525">
        <v>1625622275</v>
      </c>
      <c r="I7525" t="s">
        <v>131</v>
      </c>
      <c r="J7525" t="s">
        <v>2596</v>
      </c>
      <c r="K7525" t="s">
        <v>133</v>
      </c>
      <c r="L7525" t="s">
        <v>10508</v>
      </c>
      <c r="M7525" t="s">
        <v>10509</v>
      </c>
      <c r="P7525" s="31" t="str">
        <f t="shared" si="354"/>
        <v>Omens Homoeo Hall (Dr Salina Islam)</v>
      </c>
    </row>
    <row r="7526" spans="1:16" hidden="1">
      <c r="A7526" t="str">
        <f t="shared" si="352"/>
        <v>54-595</v>
      </c>
      <c r="B7526">
        <f t="shared" si="353"/>
        <v>54</v>
      </c>
      <c r="C7526">
        <v>595</v>
      </c>
      <c r="D7526" t="s">
        <v>18304</v>
      </c>
      <c r="E7526" t="s">
        <v>14804</v>
      </c>
      <c r="F7526">
        <v>12659</v>
      </c>
      <c r="G7526" t="s">
        <v>14805</v>
      </c>
      <c r="H7526">
        <v>1725776768</v>
      </c>
      <c r="I7526" t="s">
        <v>131</v>
      </c>
      <c r="K7526" t="s">
        <v>152</v>
      </c>
      <c r="L7526" t="s">
        <v>14806</v>
      </c>
      <c r="M7526" t="s">
        <v>14806</v>
      </c>
      <c r="P7526" s="31" t="str">
        <f t="shared" si="354"/>
        <v>Omio Homoeo Hall (Dr.Dilip Bormon)</v>
      </c>
    </row>
    <row r="7527" spans="1:16" hidden="1">
      <c r="A7527" t="str">
        <f t="shared" si="352"/>
        <v>55-595</v>
      </c>
      <c r="B7527">
        <f t="shared" si="353"/>
        <v>55</v>
      </c>
      <c r="C7527">
        <v>595</v>
      </c>
      <c r="D7527" t="s">
        <v>18304</v>
      </c>
      <c r="E7527" t="s">
        <v>14808</v>
      </c>
      <c r="F7527">
        <v>12662</v>
      </c>
      <c r="G7527" t="s">
        <v>14809</v>
      </c>
      <c r="H7527">
        <v>1771366916</v>
      </c>
      <c r="I7527" t="s">
        <v>131</v>
      </c>
      <c r="K7527" t="s">
        <v>152</v>
      </c>
      <c r="L7527" t="s">
        <v>14806</v>
      </c>
      <c r="M7527" t="s">
        <v>14806</v>
      </c>
      <c r="P7527" s="31" t="str">
        <f t="shared" si="354"/>
        <v>Orpa Homoeo Hall (Dr.Shilpi)</v>
      </c>
    </row>
    <row r="7528" spans="1:16" hidden="1">
      <c r="A7528" t="str">
        <f t="shared" si="352"/>
        <v>56-595</v>
      </c>
      <c r="B7528">
        <f t="shared" si="353"/>
        <v>56</v>
      </c>
      <c r="C7528">
        <v>595</v>
      </c>
      <c r="D7528" t="s">
        <v>18304</v>
      </c>
      <c r="E7528" t="s">
        <v>3466</v>
      </c>
      <c r="F7528">
        <v>5777</v>
      </c>
      <c r="G7528" t="s">
        <v>3467</v>
      </c>
      <c r="H7528">
        <v>1714708846</v>
      </c>
      <c r="I7528">
        <v>0</v>
      </c>
      <c r="J7528" t="s">
        <v>172</v>
      </c>
      <c r="K7528" t="s">
        <v>133</v>
      </c>
      <c r="L7528" t="s">
        <v>3454</v>
      </c>
      <c r="M7528" t="s">
        <v>1359</v>
      </c>
      <c r="P7528" s="31" t="str">
        <f t="shared" si="354"/>
        <v>Preti Ho Hall (Dr. Knnokek)</v>
      </c>
    </row>
    <row r="7529" spans="1:16" hidden="1">
      <c r="A7529" t="str">
        <f t="shared" si="352"/>
        <v>57-595</v>
      </c>
      <c r="B7529">
        <f t="shared" si="353"/>
        <v>57</v>
      </c>
      <c r="C7529">
        <v>595</v>
      </c>
      <c r="D7529" t="s">
        <v>18304</v>
      </c>
      <c r="E7529" t="s">
        <v>3464</v>
      </c>
      <c r="F7529">
        <v>5776</v>
      </c>
      <c r="G7529" t="s">
        <v>3465</v>
      </c>
      <c r="H7529">
        <v>1717214503</v>
      </c>
      <c r="I7529" t="s">
        <v>131</v>
      </c>
      <c r="J7529" t="s">
        <v>172</v>
      </c>
      <c r="K7529" t="s">
        <v>133</v>
      </c>
      <c r="L7529" t="s">
        <v>3454</v>
      </c>
      <c r="M7529" t="s">
        <v>1359</v>
      </c>
      <c r="P7529" s="31" t="str">
        <f t="shared" si="354"/>
        <v>Puspokoili Ho Hall (Dr. Jaharul)</v>
      </c>
    </row>
    <row r="7530" spans="1:16" hidden="1">
      <c r="A7530" t="str">
        <f t="shared" si="352"/>
        <v>58-595</v>
      </c>
      <c r="B7530">
        <f t="shared" si="353"/>
        <v>58</v>
      </c>
      <c r="C7530">
        <v>595</v>
      </c>
      <c r="D7530" t="s">
        <v>18304</v>
      </c>
      <c r="E7530" t="s">
        <v>10453</v>
      </c>
      <c r="F7530">
        <v>10601</v>
      </c>
      <c r="G7530" t="s">
        <v>8044</v>
      </c>
      <c r="H7530">
        <v>1925603813</v>
      </c>
      <c r="I7530" t="s">
        <v>131</v>
      </c>
      <c r="J7530" t="s">
        <v>3178</v>
      </c>
      <c r="K7530" t="s">
        <v>133</v>
      </c>
      <c r="L7530" t="s">
        <v>3510</v>
      </c>
      <c r="M7530" t="s">
        <v>10454</v>
      </c>
      <c r="P7530" s="31" t="str">
        <f t="shared" si="354"/>
        <v>Rasel Homoeo Hall (Dr Lutton Rahman)</v>
      </c>
    </row>
    <row r="7531" spans="1:16" hidden="1">
      <c r="A7531" t="str">
        <f t="shared" si="352"/>
        <v>59-595</v>
      </c>
      <c r="B7531">
        <f t="shared" si="353"/>
        <v>59</v>
      </c>
      <c r="C7531">
        <v>595</v>
      </c>
      <c r="D7531" t="s">
        <v>18304</v>
      </c>
      <c r="E7531" t="s">
        <v>3493</v>
      </c>
      <c r="F7531">
        <v>5793</v>
      </c>
      <c r="G7531" t="s">
        <v>3494</v>
      </c>
      <c r="H7531">
        <v>1739659631</v>
      </c>
      <c r="I7531" t="s">
        <v>131</v>
      </c>
      <c r="J7531" t="s">
        <v>230</v>
      </c>
      <c r="K7531" t="s">
        <v>133</v>
      </c>
      <c r="L7531" t="s">
        <v>3495</v>
      </c>
      <c r="M7531" t="s">
        <v>1359</v>
      </c>
      <c r="P7531" s="31" t="str">
        <f t="shared" si="354"/>
        <v>Riyad Ho Hall (Dr. Serin )</v>
      </c>
    </row>
    <row r="7532" spans="1:16" hidden="1">
      <c r="A7532" t="str">
        <f t="shared" si="352"/>
        <v>60-595</v>
      </c>
      <c r="B7532">
        <f t="shared" si="353"/>
        <v>60</v>
      </c>
      <c r="C7532">
        <v>595</v>
      </c>
      <c r="D7532" t="s">
        <v>18304</v>
      </c>
      <c r="E7532" t="s">
        <v>3515</v>
      </c>
      <c r="F7532">
        <v>5803</v>
      </c>
      <c r="G7532" t="s">
        <v>3516</v>
      </c>
      <c r="H7532">
        <v>1967238277</v>
      </c>
      <c r="I7532" t="s">
        <v>131</v>
      </c>
      <c r="J7532" t="s">
        <v>274</v>
      </c>
      <c r="K7532" t="s">
        <v>133</v>
      </c>
      <c r="L7532" t="s">
        <v>3510</v>
      </c>
      <c r="M7532" t="s">
        <v>1359</v>
      </c>
      <c r="P7532" s="31" t="str">
        <f t="shared" si="354"/>
        <v>Rog Mukti Homoeo Hall (Dr. Muter)</v>
      </c>
    </row>
    <row r="7533" spans="1:16" hidden="1">
      <c r="A7533" t="str">
        <f t="shared" si="352"/>
        <v>61-595</v>
      </c>
      <c r="B7533">
        <f t="shared" si="353"/>
        <v>61</v>
      </c>
      <c r="C7533">
        <v>595</v>
      </c>
      <c r="D7533" t="s">
        <v>18304</v>
      </c>
      <c r="E7533" t="s">
        <v>3482</v>
      </c>
      <c r="F7533">
        <v>5787</v>
      </c>
      <c r="G7533" t="s">
        <v>3483</v>
      </c>
      <c r="H7533">
        <v>1712226531</v>
      </c>
      <c r="I7533">
        <v>0</v>
      </c>
      <c r="J7533" t="s">
        <v>397</v>
      </c>
      <c r="K7533" t="s">
        <v>152</v>
      </c>
      <c r="L7533" t="s">
        <v>3470</v>
      </c>
      <c r="M7533" t="s">
        <v>1359</v>
      </c>
      <c r="P7533" s="31" t="str">
        <f t="shared" si="354"/>
        <v>Roy Ho Hall (Dr. Sib Narayaon)</v>
      </c>
    </row>
    <row r="7534" spans="1:16" hidden="1">
      <c r="A7534" t="str">
        <f t="shared" si="352"/>
        <v>62-595</v>
      </c>
      <c r="B7534">
        <f t="shared" si="353"/>
        <v>62</v>
      </c>
      <c r="C7534">
        <v>595</v>
      </c>
      <c r="D7534" t="s">
        <v>18304</v>
      </c>
      <c r="E7534" t="s">
        <v>3536</v>
      </c>
      <c r="F7534">
        <v>5813</v>
      </c>
      <c r="G7534" t="s">
        <v>3537</v>
      </c>
      <c r="H7534">
        <v>1715956100</v>
      </c>
      <c r="I7534" t="s">
        <v>131</v>
      </c>
      <c r="J7534" t="s">
        <v>306</v>
      </c>
      <c r="K7534" t="s">
        <v>133</v>
      </c>
      <c r="L7534" t="s">
        <v>3523</v>
      </c>
      <c r="M7534" t="s">
        <v>3523</v>
      </c>
      <c r="P7534" s="31" t="str">
        <f t="shared" si="354"/>
        <v>Rubbi Ho Hall (Dr. Ali Usman)</v>
      </c>
    </row>
    <row r="7535" spans="1:16" hidden="1">
      <c r="A7535" t="str">
        <f t="shared" si="352"/>
        <v>63-595</v>
      </c>
      <c r="B7535">
        <f t="shared" si="353"/>
        <v>63</v>
      </c>
      <c r="C7535">
        <v>595</v>
      </c>
      <c r="D7535" t="s">
        <v>18304</v>
      </c>
      <c r="E7535" t="s">
        <v>8836</v>
      </c>
      <c r="F7535">
        <v>12667</v>
      </c>
      <c r="G7535" t="s">
        <v>14817</v>
      </c>
      <c r="H7535">
        <v>1711383822</v>
      </c>
      <c r="I7535" t="s">
        <v>131</v>
      </c>
      <c r="K7535" t="s">
        <v>152</v>
      </c>
      <c r="L7535" t="s">
        <v>14815</v>
      </c>
      <c r="M7535" t="s">
        <v>7974</v>
      </c>
      <c r="P7535" s="31" t="str">
        <f t="shared" si="354"/>
        <v>Sakib Homoeo Hall (Dr.Mojibur Rahman)</v>
      </c>
    </row>
    <row r="7536" spans="1:16" hidden="1">
      <c r="A7536" t="str">
        <f t="shared" si="352"/>
        <v>64-595</v>
      </c>
      <c r="B7536">
        <f t="shared" si="353"/>
        <v>64</v>
      </c>
      <c r="C7536">
        <v>595</v>
      </c>
      <c r="D7536" t="s">
        <v>18304</v>
      </c>
      <c r="E7536" t="s">
        <v>920</v>
      </c>
      <c r="F7536">
        <v>5805</v>
      </c>
      <c r="G7536" t="s">
        <v>3519</v>
      </c>
      <c r="H7536">
        <v>1716066500</v>
      </c>
      <c r="I7536" t="s">
        <v>131</v>
      </c>
      <c r="J7536" t="s">
        <v>274</v>
      </c>
      <c r="K7536" t="s">
        <v>133</v>
      </c>
      <c r="L7536" t="s">
        <v>3510</v>
      </c>
      <c r="M7536" t="s">
        <v>1359</v>
      </c>
      <c r="P7536" s="31" t="str">
        <f t="shared" si="354"/>
        <v>Salim Ho Hall (Dr. Salim)</v>
      </c>
    </row>
    <row r="7537" spans="1:16" hidden="1">
      <c r="A7537" t="str">
        <f t="shared" si="352"/>
        <v>65-595</v>
      </c>
      <c r="B7537">
        <f t="shared" si="353"/>
        <v>65</v>
      </c>
      <c r="C7537">
        <v>595</v>
      </c>
      <c r="D7537" t="s">
        <v>18304</v>
      </c>
      <c r="E7537" t="s">
        <v>14829</v>
      </c>
      <c r="F7537">
        <v>12674</v>
      </c>
      <c r="G7537" t="s">
        <v>14830</v>
      </c>
      <c r="H7537">
        <v>1912125771</v>
      </c>
      <c r="I7537" t="s">
        <v>131</v>
      </c>
      <c r="K7537" t="s">
        <v>152</v>
      </c>
      <c r="L7537" t="s">
        <v>14815</v>
      </c>
      <c r="M7537" t="s">
        <v>7974</v>
      </c>
      <c r="P7537" s="31" t="str">
        <f t="shared" si="354"/>
        <v>Sarker Homoeo Pharma (Dr.Dipa Sarker)</v>
      </c>
    </row>
    <row r="7538" spans="1:16" hidden="1">
      <c r="A7538" t="str">
        <f t="shared" si="352"/>
        <v>66-595</v>
      </c>
      <c r="B7538">
        <f t="shared" si="353"/>
        <v>66</v>
      </c>
      <c r="C7538">
        <v>595</v>
      </c>
      <c r="D7538" t="s">
        <v>18304</v>
      </c>
      <c r="E7538" t="s">
        <v>3508</v>
      </c>
      <c r="F7538">
        <v>5800</v>
      </c>
      <c r="G7538" t="s">
        <v>3509</v>
      </c>
      <c r="H7538">
        <v>1748097479</v>
      </c>
      <c r="I7538" t="s">
        <v>131</v>
      </c>
      <c r="J7538" t="s">
        <v>274</v>
      </c>
      <c r="K7538" t="s">
        <v>133</v>
      </c>
      <c r="L7538" t="s">
        <v>3510</v>
      </c>
      <c r="M7538" t="s">
        <v>1359</v>
      </c>
      <c r="P7538" s="31" t="str">
        <f t="shared" si="354"/>
        <v>Sarti Ho Hall (Dr. Saroti )</v>
      </c>
    </row>
    <row r="7539" spans="1:16" hidden="1">
      <c r="A7539" t="str">
        <f t="shared" si="352"/>
        <v>67-595</v>
      </c>
      <c r="B7539">
        <f t="shared" si="353"/>
        <v>67</v>
      </c>
      <c r="C7539">
        <v>595</v>
      </c>
      <c r="D7539" t="s">
        <v>18304</v>
      </c>
      <c r="E7539" t="s">
        <v>3461</v>
      </c>
      <c r="F7539">
        <v>5774</v>
      </c>
      <c r="G7539" t="s">
        <v>3462</v>
      </c>
      <c r="H7539">
        <v>1746387720</v>
      </c>
      <c r="I7539" t="s">
        <v>131</v>
      </c>
      <c r="J7539" t="s">
        <v>172</v>
      </c>
      <c r="K7539" t="s">
        <v>152</v>
      </c>
      <c r="L7539" t="s">
        <v>3454</v>
      </c>
      <c r="M7539" t="s">
        <v>1359</v>
      </c>
      <c r="P7539" s="31" t="str">
        <f t="shared" si="354"/>
        <v>Seba Ho Hall (Dr. Regarv )</v>
      </c>
    </row>
    <row r="7540" spans="1:16" hidden="1">
      <c r="A7540" t="str">
        <f t="shared" si="352"/>
        <v>68-595</v>
      </c>
      <c r="B7540">
        <f t="shared" si="353"/>
        <v>68</v>
      </c>
      <c r="C7540">
        <v>595</v>
      </c>
      <c r="D7540" t="s">
        <v>18304</v>
      </c>
      <c r="E7540" t="s">
        <v>540</v>
      </c>
      <c r="F7540">
        <v>5778</v>
      </c>
      <c r="G7540" t="s">
        <v>3462</v>
      </c>
      <c r="H7540">
        <v>1746379720</v>
      </c>
      <c r="I7540">
        <v>0</v>
      </c>
      <c r="J7540" t="s">
        <v>172</v>
      </c>
      <c r="K7540" t="s">
        <v>152</v>
      </c>
      <c r="L7540" t="s">
        <v>3454</v>
      </c>
      <c r="M7540" t="s">
        <v>3468</v>
      </c>
      <c r="P7540" s="31" t="str">
        <f t="shared" si="354"/>
        <v>Seba Ho Hall (Dr. Rejaul )</v>
      </c>
    </row>
    <row r="7541" spans="1:16" hidden="1">
      <c r="A7541" t="str">
        <f t="shared" si="352"/>
        <v>69-595</v>
      </c>
      <c r="B7541">
        <f t="shared" si="353"/>
        <v>69</v>
      </c>
      <c r="C7541">
        <v>595</v>
      </c>
      <c r="D7541" t="s">
        <v>18304</v>
      </c>
      <c r="E7541" t="s">
        <v>3455</v>
      </c>
      <c r="F7541">
        <v>5771</v>
      </c>
      <c r="G7541" t="s">
        <v>3456</v>
      </c>
      <c r="H7541">
        <v>1950331960</v>
      </c>
      <c r="I7541" t="s">
        <v>131</v>
      </c>
      <c r="J7541" t="s">
        <v>172</v>
      </c>
      <c r="K7541" t="s">
        <v>133</v>
      </c>
      <c r="L7541" t="s">
        <v>3454</v>
      </c>
      <c r="M7541" t="s">
        <v>1359</v>
      </c>
      <c r="P7541" s="31" t="str">
        <f t="shared" si="354"/>
        <v>Seyam Ho Hall (Dr. Bimola)</v>
      </c>
    </row>
    <row r="7542" spans="1:16" hidden="1">
      <c r="A7542" t="str">
        <f t="shared" si="352"/>
        <v>70-595</v>
      </c>
      <c r="B7542">
        <f t="shared" si="353"/>
        <v>70</v>
      </c>
      <c r="C7542">
        <v>595</v>
      </c>
      <c r="D7542" t="s">
        <v>18304</v>
      </c>
      <c r="E7542" t="s">
        <v>14825</v>
      </c>
      <c r="F7542">
        <v>12672</v>
      </c>
      <c r="G7542" t="s">
        <v>14826</v>
      </c>
      <c r="H7542">
        <v>1718526301</v>
      </c>
      <c r="I7542" t="s">
        <v>131</v>
      </c>
      <c r="K7542" t="s">
        <v>152</v>
      </c>
      <c r="L7542" t="s">
        <v>14815</v>
      </c>
      <c r="M7542" t="s">
        <v>7974</v>
      </c>
      <c r="N7542" t="s">
        <v>15107</v>
      </c>
      <c r="P7542" s="31" t="str">
        <f t="shared" si="354"/>
        <v>Shahi Homoeo Hall (Dr.Shah Md. Ersadullah)</v>
      </c>
    </row>
    <row r="7543" spans="1:16" hidden="1">
      <c r="A7543" t="str">
        <f t="shared" si="352"/>
        <v>71-595</v>
      </c>
      <c r="B7543">
        <f t="shared" si="353"/>
        <v>71</v>
      </c>
      <c r="C7543">
        <v>595</v>
      </c>
      <c r="D7543" t="s">
        <v>18304</v>
      </c>
      <c r="E7543" t="s">
        <v>14821</v>
      </c>
      <c r="F7543">
        <v>12670</v>
      </c>
      <c r="G7543" t="s">
        <v>14822</v>
      </c>
      <c r="H7543">
        <v>1918608298</v>
      </c>
      <c r="I7543" t="s">
        <v>131</v>
      </c>
      <c r="K7543" t="s">
        <v>152</v>
      </c>
      <c r="L7543" t="s">
        <v>19237</v>
      </c>
      <c r="M7543" t="s">
        <v>7974</v>
      </c>
      <c r="P7543" s="31" t="str">
        <f t="shared" si="354"/>
        <v>Shefa Daowakhana (Dr.S.A Golap)</v>
      </c>
    </row>
    <row r="7544" spans="1:16" hidden="1">
      <c r="A7544" t="str">
        <f t="shared" si="352"/>
        <v>72-595</v>
      </c>
      <c r="B7544">
        <f t="shared" si="353"/>
        <v>72</v>
      </c>
      <c r="C7544">
        <v>595</v>
      </c>
      <c r="D7544" t="s">
        <v>18304</v>
      </c>
      <c r="E7544" t="s">
        <v>10568</v>
      </c>
      <c r="F7544">
        <v>10663</v>
      </c>
      <c r="G7544" t="s">
        <v>3405</v>
      </c>
      <c r="H7544">
        <v>1926244074</v>
      </c>
      <c r="I7544" t="s">
        <v>131</v>
      </c>
      <c r="J7544" t="s">
        <v>2537</v>
      </c>
      <c r="K7544" t="s">
        <v>133</v>
      </c>
      <c r="L7544" t="s">
        <v>10508</v>
      </c>
      <c r="M7544" t="s">
        <v>10508</v>
      </c>
      <c r="P7544" s="31" t="str">
        <f t="shared" si="354"/>
        <v>Shifa Homoeo Hall (Dr Md Nannu Mia)</v>
      </c>
    </row>
    <row r="7545" spans="1:16" hidden="1">
      <c r="A7545" t="str">
        <f t="shared" si="352"/>
        <v>73-595</v>
      </c>
      <c r="B7545">
        <f t="shared" si="353"/>
        <v>73</v>
      </c>
      <c r="C7545">
        <v>595</v>
      </c>
      <c r="D7545" t="s">
        <v>18304</v>
      </c>
      <c r="E7545" t="s">
        <v>3525</v>
      </c>
      <c r="F7545">
        <v>5808</v>
      </c>
      <c r="G7545" t="s">
        <v>3526</v>
      </c>
      <c r="H7545">
        <v>1710669919</v>
      </c>
      <c r="I7545" t="s">
        <v>131</v>
      </c>
      <c r="J7545" t="s">
        <v>306</v>
      </c>
      <c r="K7545" t="s">
        <v>152</v>
      </c>
      <c r="L7545" t="s">
        <v>3523</v>
      </c>
      <c r="M7545" t="s">
        <v>3524</v>
      </c>
      <c r="P7545" s="31" t="str">
        <f t="shared" si="354"/>
        <v>Shown Ho Hall (Dr. Jalal)</v>
      </c>
    </row>
    <row r="7546" spans="1:16" hidden="1">
      <c r="A7546" t="str">
        <f t="shared" si="352"/>
        <v>74-595</v>
      </c>
      <c r="B7546">
        <f t="shared" si="353"/>
        <v>74</v>
      </c>
      <c r="C7546">
        <v>595</v>
      </c>
      <c r="D7546" t="s">
        <v>18304</v>
      </c>
      <c r="E7546" t="s">
        <v>3534</v>
      </c>
      <c r="F7546">
        <v>5812</v>
      </c>
      <c r="G7546" t="s">
        <v>3535</v>
      </c>
      <c r="H7546">
        <v>1716977274</v>
      </c>
      <c r="I7546" t="s">
        <v>131</v>
      </c>
      <c r="J7546" t="s">
        <v>306</v>
      </c>
      <c r="K7546" t="s">
        <v>133</v>
      </c>
      <c r="L7546" t="s">
        <v>3523</v>
      </c>
      <c r="M7546" t="s">
        <v>3523</v>
      </c>
      <c r="P7546" s="31" t="str">
        <f t="shared" si="354"/>
        <v>Shuvra Ho Hall (Dr. Deman )</v>
      </c>
    </row>
    <row r="7547" spans="1:16" hidden="1">
      <c r="A7547" t="str">
        <f t="shared" si="352"/>
        <v>75-595</v>
      </c>
      <c r="B7547">
        <f t="shared" si="353"/>
        <v>75</v>
      </c>
      <c r="C7547">
        <v>595</v>
      </c>
      <c r="D7547" t="s">
        <v>18304</v>
      </c>
      <c r="E7547" t="s">
        <v>10572</v>
      </c>
      <c r="F7547">
        <v>10666</v>
      </c>
      <c r="G7547" t="s">
        <v>10573</v>
      </c>
      <c r="H7547">
        <v>1753538668</v>
      </c>
      <c r="I7547" t="s">
        <v>131</v>
      </c>
      <c r="J7547" t="s">
        <v>2596</v>
      </c>
      <c r="K7547" t="s">
        <v>133</v>
      </c>
      <c r="L7547" t="s">
        <v>3510</v>
      </c>
      <c r="M7547" t="s">
        <v>10574</v>
      </c>
      <c r="P7547" s="31" t="str">
        <f t="shared" si="354"/>
        <v>Soniya Homoeo Hall (Dr Md Rana Ahmed)</v>
      </c>
    </row>
    <row r="7548" spans="1:16" hidden="1">
      <c r="A7548" t="str">
        <f t="shared" si="352"/>
        <v>76-595</v>
      </c>
      <c r="B7548">
        <f t="shared" si="353"/>
        <v>76</v>
      </c>
      <c r="C7548">
        <v>595</v>
      </c>
      <c r="D7548" t="s">
        <v>18304</v>
      </c>
      <c r="E7548" t="s">
        <v>10471</v>
      </c>
      <c r="F7548">
        <v>10611</v>
      </c>
      <c r="G7548" t="s">
        <v>10472</v>
      </c>
      <c r="H7548">
        <v>1722116679</v>
      </c>
      <c r="I7548" t="s">
        <v>131</v>
      </c>
      <c r="J7548" t="s">
        <v>2596</v>
      </c>
      <c r="K7548" t="s">
        <v>133</v>
      </c>
      <c r="L7548" t="s">
        <v>3314</v>
      </c>
      <c r="M7548" t="s">
        <v>10473</v>
      </c>
      <c r="P7548" s="31" t="str">
        <f t="shared" si="354"/>
        <v>Sree Guru Homoeo Hall (Dr Sujon Chokrobotti)</v>
      </c>
    </row>
    <row r="7549" spans="1:16" hidden="1">
      <c r="A7549" t="str">
        <f t="shared" si="352"/>
        <v>77-595</v>
      </c>
      <c r="B7549">
        <f t="shared" si="353"/>
        <v>77</v>
      </c>
      <c r="C7549">
        <v>595</v>
      </c>
      <c r="D7549" t="s">
        <v>18304</v>
      </c>
      <c r="E7549" t="s">
        <v>3440</v>
      </c>
      <c r="F7549">
        <v>5764</v>
      </c>
      <c r="G7549" t="s">
        <v>3441</v>
      </c>
      <c r="H7549">
        <v>1713575920</v>
      </c>
      <c r="I7549" t="s">
        <v>131</v>
      </c>
      <c r="J7549" t="s">
        <v>132</v>
      </c>
      <c r="K7549" t="s">
        <v>133</v>
      </c>
      <c r="L7549" t="s">
        <v>3439</v>
      </c>
      <c r="M7549" t="s">
        <v>1359</v>
      </c>
      <c r="P7549" s="31" t="str">
        <f t="shared" si="354"/>
        <v>Subad Ho Hall (Dr. Dlip)</v>
      </c>
    </row>
    <row r="7550" spans="1:16" hidden="1">
      <c r="A7550" t="str">
        <f t="shared" si="352"/>
        <v>78-595</v>
      </c>
      <c r="B7550">
        <f t="shared" si="353"/>
        <v>78</v>
      </c>
      <c r="C7550">
        <v>595</v>
      </c>
      <c r="D7550" t="s">
        <v>18304</v>
      </c>
      <c r="E7550" t="s">
        <v>3511</v>
      </c>
      <c r="F7550">
        <v>5801</v>
      </c>
      <c r="G7550" t="s">
        <v>3512</v>
      </c>
      <c r="H7550">
        <v>1711275906</v>
      </c>
      <c r="I7550" t="s">
        <v>131</v>
      </c>
      <c r="J7550" t="s">
        <v>274</v>
      </c>
      <c r="K7550" t="s">
        <v>3513</v>
      </c>
      <c r="L7550" t="s">
        <v>3510</v>
      </c>
      <c r="M7550" t="s">
        <v>1359</v>
      </c>
      <c r="P7550" s="31" t="str">
        <f t="shared" si="354"/>
        <v>Sumon Ho Hall (Dr. Suson )</v>
      </c>
    </row>
    <row r="7551" spans="1:16" hidden="1">
      <c r="A7551" t="str">
        <f t="shared" si="352"/>
        <v>79-595</v>
      </c>
      <c r="B7551">
        <f t="shared" si="353"/>
        <v>79</v>
      </c>
      <c r="C7551">
        <v>595</v>
      </c>
      <c r="D7551" t="s">
        <v>18304</v>
      </c>
      <c r="E7551" t="s">
        <v>627</v>
      </c>
      <c r="F7551">
        <v>5802</v>
      </c>
      <c r="G7551" t="s">
        <v>3514</v>
      </c>
      <c r="H7551">
        <v>1722917500</v>
      </c>
      <c r="I7551" t="s">
        <v>131</v>
      </c>
      <c r="J7551" t="s">
        <v>274</v>
      </c>
      <c r="K7551" t="s">
        <v>152</v>
      </c>
      <c r="L7551" t="s">
        <v>3510</v>
      </c>
      <c r="M7551" t="s">
        <v>1359</v>
      </c>
      <c r="P7551" s="31" t="str">
        <f t="shared" si="354"/>
        <v>Sures Homoeo Hall (Dr. Polash)</v>
      </c>
    </row>
    <row r="7552" spans="1:16" hidden="1">
      <c r="A7552" t="str">
        <f t="shared" si="352"/>
        <v>80-595</v>
      </c>
      <c r="B7552">
        <f t="shared" si="353"/>
        <v>80</v>
      </c>
      <c r="C7552">
        <v>595</v>
      </c>
      <c r="D7552" t="s">
        <v>18304</v>
      </c>
      <c r="E7552" t="s">
        <v>3484</v>
      </c>
      <c r="F7552">
        <v>5788</v>
      </c>
      <c r="G7552" t="s">
        <v>3485</v>
      </c>
      <c r="H7552">
        <v>1720570767</v>
      </c>
      <c r="I7552">
        <v>0</v>
      </c>
      <c r="J7552" t="s">
        <v>397</v>
      </c>
      <c r="K7552" t="s">
        <v>133</v>
      </c>
      <c r="L7552" t="s">
        <v>3470</v>
      </c>
      <c r="M7552" t="s">
        <v>1359</v>
      </c>
      <c r="P7552" s="31" t="str">
        <f t="shared" si="354"/>
        <v>Tanim Ho Hall (Dr. Ali Akbor )</v>
      </c>
    </row>
    <row r="7553" spans="1:16" hidden="1">
      <c r="A7553" t="str">
        <f t="shared" si="352"/>
        <v>81-595</v>
      </c>
      <c r="B7553">
        <f t="shared" si="353"/>
        <v>81</v>
      </c>
      <c r="C7553">
        <v>595</v>
      </c>
      <c r="D7553" t="s">
        <v>18304</v>
      </c>
      <c r="E7553" t="s">
        <v>3487</v>
      </c>
      <c r="F7553">
        <v>5790</v>
      </c>
      <c r="G7553" t="s">
        <v>3488</v>
      </c>
      <c r="H7553">
        <v>1719311037</v>
      </c>
      <c r="I7553" t="s">
        <v>131</v>
      </c>
      <c r="J7553" t="s">
        <v>397</v>
      </c>
      <c r="K7553" t="s">
        <v>3489</v>
      </c>
      <c r="L7553" t="s">
        <v>3470</v>
      </c>
      <c r="M7553" t="s">
        <v>1359</v>
      </c>
      <c r="P7553" s="31" t="str">
        <f t="shared" si="354"/>
        <v>Torun Homoeo Hall (Dr. Subrato)</v>
      </c>
    </row>
    <row r="7554" spans="1:16" hidden="1">
      <c r="A7554" t="str">
        <f t="shared" ref="A7554:A7617" si="355">B7554&amp;"-"&amp;C7554</f>
        <v>82-595</v>
      </c>
      <c r="B7554">
        <f t="shared" ref="B7554:B7617" si="356">IF(C7554=C7553,B7553+1,1)</f>
        <v>82</v>
      </c>
      <c r="C7554">
        <v>595</v>
      </c>
      <c r="D7554" t="s">
        <v>18304</v>
      </c>
      <c r="E7554" t="s">
        <v>10503</v>
      </c>
      <c r="F7554">
        <v>10632</v>
      </c>
      <c r="G7554" t="s">
        <v>10504</v>
      </c>
      <c r="H7554">
        <v>1760276008</v>
      </c>
      <c r="I7554" t="s">
        <v>131</v>
      </c>
      <c r="J7554" t="s">
        <v>2537</v>
      </c>
      <c r="K7554" t="s">
        <v>133</v>
      </c>
      <c r="L7554" t="s">
        <v>3314</v>
      </c>
      <c r="M7554" t="s">
        <v>10505</v>
      </c>
      <c r="P7554" s="31" t="str">
        <f t="shared" ref="P7554:P7617" si="357">PROPER(G7554&amp;" ("&amp;E7554&amp;")")</f>
        <v>U.S.Homoeo Hall (Dr Sunil Chondra Sorkar)</v>
      </c>
    </row>
    <row r="7555" spans="1:16" hidden="1">
      <c r="A7555" t="str">
        <f t="shared" si="355"/>
        <v>83-595</v>
      </c>
      <c r="B7555">
        <f t="shared" si="356"/>
        <v>83</v>
      </c>
      <c r="C7555">
        <v>595</v>
      </c>
      <c r="D7555" t="s">
        <v>18304</v>
      </c>
      <c r="E7555" t="s">
        <v>2732</v>
      </c>
      <c r="F7555">
        <v>5789</v>
      </c>
      <c r="G7555" t="s">
        <v>3486</v>
      </c>
      <c r="H7555">
        <v>1922687300</v>
      </c>
      <c r="I7555" t="s">
        <v>131</v>
      </c>
      <c r="J7555" t="s">
        <v>397</v>
      </c>
      <c r="K7555" t="s">
        <v>152</v>
      </c>
      <c r="L7555" t="s">
        <v>3470</v>
      </c>
      <c r="M7555" t="s">
        <v>1359</v>
      </c>
      <c r="P7555" s="31" t="str">
        <f t="shared" si="357"/>
        <v>Uro Ho Hall (Dr. Sunil)</v>
      </c>
    </row>
    <row r="7556" spans="1:16" hidden="1">
      <c r="A7556" t="str">
        <f t="shared" si="355"/>
        <v>84-595</v>
      </c>
      <c r="B7556">
        <f t="shared" si="356"/>
        <v>84</v>
      </c>
      <c r="C7556">
        <v>595</v>
      </c>
      <c r="D7556" t="s">
        <v>18304</v>
      </c>
      <c r="E7556" t="s">
        <v>3498</v>
      </c>
      <c r="F7556">
        <v>5795</v>
      </c>
      <c r="G7556" t="s">
        <v>3499</v>
      </c>
      <c r="H7556">
        <v>1716510655</v>
      </c>
      <c r="I7556" t="s">
        <v>131</v>
      </c>
      <c r="J7556" t="s">
        <v>230</v>
      </c>
      <c r="K7556" t="s">
        <v>133</v>
      </c>
      <c r="L7556" t="s">
        <v>3495</v>
      </c>
      <c r="M7556" t="s">
        <v>1359</v>
      </c>
      <c r="P7556" s="31" t="str">
        <f t="shared" si="357"/>
        <v>Utom Ho Hall (Dr. Pronob)</v>
      </c>
    </row>
    <row r="7557" spans="1:16" hidden="1">
      <c r="A7557" t="str">
        <f t="shared" si="355"/>
        <v>85-595</v>
      </c>
      <c r="B7557">
        <f t="shared" si="356"/>
        <v>85</v>
      </c>
      <c r="C7557">
        <v>595</v>
      </c>
      <c r="D7557" t="s">
        <v>18304</v>
      </c>
      <c r="E7557" t="s">
        <v>3447</v>
      </c>
      <c r="F7557">
        <v>5768</v>
      </c>
      <c r="G7557" t="s">
        <v>3448</v>
      </c>
      <c r="H7557">
        <v>1942252300</v>
      </c>
      <c r="I7557" t="s">
        <v>131</v>
      </c>
      <c r="J7557" t="s">
        <v>132</v>
      </c>
      <c r="K7557" t="s">
        <v>152</v>
      </c>
      <c r="L7557" t="s">
        <v>3439</v>
      </c>
      <c r="M7557" t="s">
        <v>1359</v>
      </c>
      <c r="P7557" s="31" t="str">
        <f t="shared" si="357"/>
        <v>Zubaer Ho Hall (Dr. Jubair)</v>
      </c>
    </row>
    <row r="7558" spans="1:16" hidden="1">
      <c r="A7558" t="str">
        <f t="shared" si="355"/>
        <v>1-598</v>
      </c>
      <c r="B7558">
        <f t="shared" si="356"/>
        <v>1</v>
      </c>
      <c r="C7558">
        <v>598</v>
      </c>
      <c r="D7558" t="s">
        <v>18329</v>
      </c>
      <c r="E7558" t="s">
        <v>9262</v>
      </c>
      <c r="F7558">
        <v>9676</v>
      </c>
      <c r="G7558" t="s">
        <v>9263</v>
      </c>
      <c r="H7558">
        <v>1710077663</v>
      </c>
      <c r="I7558" t="s">
        <v>9254</v>
      </c>
      <c r="J7558" t="s">
        <v>306</v>
      </c>
      <c r="K7558" t="s">
        <v>138</v>
      </c>
      <c r="L7558" t="s">
        <v>6914</v>
      </c>
      <c r="M7558" t="s">
        <v>9261</v>
      </c>
      <c r="P7558" s="31" t="str">
        <f t="shared" si="357"/>
        <v>Adnan Homoeo Hall (Dr.Hafizur Rahman)</v>
      </c>
    </row>
    <row r="7559" spans="1:16" hidden="1">
      <c r="A7559" t="str">
        <f t="shared" si="355"/>
        <v>2-598</v>
      </c>
      <c r="B7559">
        <f t="shared" si="356"/>
        <v>2</v>
      </c>
      <c r="C7559">
        <v>598</v>
      </c>
      <c r="D7559" t="s">
        <v>18329</v>
      </c>
      <c r="E7559" t="s">
        <v>6902</v>
      </c>
      <c r="F7559">
        <v>7803</v>
      </c>
      <c r="G7559" t="s">
        <v>6903</v>
      </c>
      <c r="H7559">
        <v>1712312238</v>
      </c>
      <c r="I7559" t="s">
        <v>3730</v>
      </c>
      <c r="J7559" t="s">
        <v>397</v>
      </c>
      <c r="K7559" t="s">
        <v>138</v>
      </c>
      <c r="L7559" t="s">
        <v>6892</v>
      </c>
      <c r="M7559" t="s">
        <v>6892</v>
      </c>
      <c r="P7559" s="31" t="str">
        <f t="shared" si="357"/>
        <v>Akondo Homoeo Hall (Dr.Fakrul Islam)</v>
      </c>
    </row>
    <row r="7560" spans="1:16" hidden="1">
      <c r="A7560" t="str">
        <f t="shared" si="355"/>
        <v>3-598</v>
      </c>
      <c r="B7560">
        <f t="shared" si="356"/>
        <v>3</v>
      </c>
      <c r="C7560">
        <v>598</v>
      </c>
      <c r="D7560" t="s">
        <v>18329</v>
      </c>
      <c r="E7560" t="s">
        <v>6902</v>
      </c>
      <c r="F7560">
        <v>7778</v>
      </c>
      <c r="G7560" t="s">
        <v>6903</v>
      </c>
      <c r="H7560">
        <v>1712312238</v>
      </c>
      <c r="I7560" t="s">
        <v>3730</v>
      </c>
      <c r="J7560" t="s">
        <v>172</v>
      </c>
      <c r="K7560" t="s">
        <v>138</v>
      </c>
      <c r="L7560" t="s">
        <v>6892</v>
      </c>
      <c r="M7560" t="s">
        <v>6892</v>
      </c>
      <c r="P7560" s="31" t="str">
        <f t="shared" si="357"/>
        <v>Akondo Homoeo Hall (Dr.Fakrul Islam)</v>
      </c>
    </row>
    <row r="7561" spans="1:16" hidden="1">
      <c r="A7561" t="str">
        <f t="shared" si="355"/>
        <v>4-598</v>
      </c>
      <c r="B7561">
        <f t="shared" si="356"/>
        <v>4</v>
      </c>
      <c r="C7561">
        <v>598</v>
      </c>
      <c r="D7561" t="s">
        <v>18329</v>
      </c>
      <c r="E7561" t="s">
        <v>6888</v>
      </c>
      <c r="F7561">
        <v>7772</v>
      </c>
      <c r="G7561" t="s">
        <v>6889</v>
      </c>
      <c r="H7561">
        <v>1937342976</v>
      </c>
      <c r="I7561" t="s">
        <v>1311</v>
      </c>
      <c r="J7561" t="s">
        <v>132</v>
      </c>
      <c r="K7561" t="s">
        <v>152</v>
      </c>
      <c r="L7561" t="s">
        <v>6856</v>
      </c>
      <c r="M7561" t="s">
        <v>6887</v>
      </c>
      <c r="P7561" s="31" t="str">
        <f t="shared" si="357"/>
        <v>Aksed Homoeo Hall (Dr.Aksed Alli)</v>
      </c>
    </row>
    <row r="7562" spans="1:16" hidden="1">
      <c r="A7562" t="str">
        <f t="shared" si="355"/>
        <v>5-598</v>
      </c>
      <c r="B7562">
        <f t="shared" si="356"/>
        <v>5</v>
      </c>
      <c r="C7562">
        <v>598</v>
      </c>
      <c r="D7562" t="s">
        <v>18329</v>
      </c>
      <c r="E7562" t="s">
        <v>6904</v>
      </c>
      <c r="F7562">
        <v>7804</v>
      </c>
      <c r="G7562" t="s">
        <v>1221</v>
      </c>
      <c r="H7562">
        <v>1712386173</v>
      </c>
      <c r="I7562" t="s">
        <v>3730</v>
      </c>
      <c r="J7562" t="s">
        <v>397</v>
      </c>
      <c r="K7562" t="s">
        <v>138</v>
      </c>
      <c r="L7562" t="s">
        <v>6892</v>
      </c>
      <c r="M7562" t="s">
        <v>6892</v>
      </c>
      <c r="P7562" s="31" t="str">
        <f t="shared" si="357"/>
        <v>Al-Amin Homoeo Hall (Dr.Ab.Mannan Mia)</v>
      </c>
    </row>
    <row r="7563" spans="1:16" hidden="1">
      <c r="A7563" t="str">
        <f t="shared" si="355"/>
        <v>6-598</v>
      </c>
      <c r="B7563">
        <f t="shared" si="356"/>
        <v>6</v>
      </c>
      <c r="C7563">
        <v>598</v>
      </c>
      <c r="D7563" t="s">
        <v>18329</v>
      </c>
      <c r="E7563" t="s">
        <v>6904</v>
      </c>
      <c r="F7563">
        <v>7779</v>
      </c>
      <c r="G7563" t="s">
        <v>1221</v>
      </c>
      <c r="H7563">
        <v>1712386173</v>
      </c>
      <c r="I7563" t="s">
        <v>3730</v>
      </c>
      <c r="J7563" t="s">
        <v>172</v>
      </c>
      <c r="K7563" t="s">
        <v>138</v>
      </c>
      <c r="L7563" t="s">
        <v>6892</v>
      </c>
      <c r="M7563" t="s">
        <v>6892</v>
      </c>
      <c r="P7563" s="31" t="str">
        <f t="shared" si="357"/>
        <v>Al-Amin Homoeo Hall (Dr.Ab.Mannan Mia)</v>
      </c>
    </row>
    <row r="7564" spans="1:16" hidden="1">
      <c r="A7564" t="str">
        <f t="shared" si="355"/>
        <v>7-598</v>
      </c>
      <c r="B7564">
        <f t="shared" si="356"/>
        <v>7</v>
      </c>
      <c r="C7564">
        <v>598</v>
      </c>
      <c r="D7564" t="s">
        <v>18329</v>
      </c>
      <c r="E7564" t="s">
        <v>6905</v>
      </c>
      <c r="F7564">
        <v>9674</v>
      </c>
      <c r="G7564" t="s">
        <v>9258</v>
      </c>
      <c r="H7564">
        <v>1734020888</v>
      </c>
      <c r="I7564" t="s">
        <v>9254</v>
      </c>
      <c r="J7564" t="s">
        <v>306</v>
      </c>
      <c r="K7564" t="s">
        <v>138</v>
      </c>
      <c r="L7564" t="s">
        <v>6914</v>
      </c>
      <c r="M7564" t="s">
        <v>9259</v>
      </c>
      <c r="P7564" s="31" t="str">
        <f t="shared" si="357"/>
        <v>Alo Homoeo Hall (Dr.Sariful Islam)</v>
      </c>
    </row>
    <row r="7565" spans="1:16" hidden="1">
      <c r="A7565" t="str">
        <f t="shared" si="355"/>
        <v>8-598</v>
      </c>
      <c r="B7565">
        <f t="shared" si="356"/>
        <v>8</v>
      </c>
      <c r="C7565">
        <v>598</v>
      </c>
      <c r="D7565" t="s">
        <v>18329</v>
      </c>
      <c r="E7565" t="s">
        <v>17927</v>
      </c>
      <c r="F7565">
        <v>15482</v>
      </c>
      <c r="G7565" t="s">
        <v>17928</v>
      </c>
      <c r="H7565">
        <v>1739937965</v>
      </c>
      <c r="I7565" t="s">
        <v>131</v>
      </c>
      <c r="J7565" t="s">
        <v>132</v>
      </c>
      <c r="K7565" t="s">
        <v>133</v>
      </c>
      <c r="L7565" t="s">
        <v>17920</v>
      </c>
      <c r="M7565" t="s">
        <v>17929</v>
      </c>
      <c r="P7565" s="31" t="str">
        <f t="shared" si="357"/>
        <v>Amirhamza Ho Hall  (Dr Kolilur Rahaman)</v>
      </c>
    </row>
    <row r="7566" spans="1:16" hidden="1">
      <c r="A7566" t="str">
        <f t="shared" si="355"/>
        <v>9-598</v>
      </c>
      <c r="B7566">
        <f t="shared" si="356"/>
        <v>9</v>
      </c>
      <c r="C7566">
        <v>598</v>
      </c>
      <c r="D7566" t="s">
        <v>18329</v>
      </c>
      <c r="E7566" t="s">
        <v>6922</v>
      </c>
      <c r="F7566">
        <v>9678</v>
      </c>
      <c r="G7566" t="s">
        <v>9266</v>
      </c>
      <c r="H7566">
        <v>1706714150</v>
      </c>
      <c r="I7566" t="s">
        <v>9254</v>
      </c>
      <c r="J7566" t="s">
        <v>306</v>
      </c>
      <c r="K7566" t="s">
        <v>133</v>
      </c>
      <c r="L7566" t="s">
        <v>6914</v>
      </c>
      <c r="M7566" t="s">
        <v>9261</v>
      </c>
      <c r="P7566" s="31" t="str">
        <f t="shared" si="357"/>
        <v>Anamul Homoeo Hall (Dr.Anamul Haque)</v>
      </c>
    </row>
    <row r="7567" spans="1:16" hidden="1">
      <c r="A7567" t="str">
        <f t="shared" si="355"/>
        <v>10-598</v>
      </c>
      <c r="B7567">
        <f t="shared" si="356"/>
        <v>10</v>
      </c>
      <c r="C7567">
        <v>598</v>
      </c>
      <c r="D7567" t="s">
        <v>18329</v>
      </c>
      <c r="E7567" t="s">
        <v>9240</v>
      </c>
      <c r="F7567">
        <v>9663</v>
      </c>
      <c r="G7567" t="s">
        <v>4069</v>
      </c>
      <c r="H7567">
        <v>1713729380</v>
      </c>
      <c r="I7567" t="s">
        <v>6984</v>
      </c>
      <c r="J7567" t="s">
        <v>306</v>
      </c>
      <c r="K7567" t="s">
        <v>152</v>
      </c>
      <c r="L7567" t="s">
        <v>9241</v>
      </c>
      <c r="M7567" t="s">
        <v>9242</v>
      </c>
      <c r="P7567" s="31" t="str">
        <f t="shared" si="357"/>
        <v>Anukul Homoeo Hall (Dr.Anukul Kumar)</v>
      </c>
    </row>
    <row r="7568" spans="1:16" hidden="1">
      <c r="A7568" t="str">
        <f t="shared" si="355"/>
        <v>11-598</v>
      </c>
      <c r="B7568">
        <f t="shared" si="356"/>
        <v>11</v>
      </c>
      <c r="C7568">
        <v>598</v>
      </c>
      <c r="D7568" t="s">
        <v>18329</v>
      </c>
      <c r="E7568" t="s">
        <v>6916</v>
      </c>
      <c r="F7568">
        <v>7785</v>
      </c>
      <c r="G7568" t="s">
        <v>861</v>
      </c>
      <c r="H7568">
        <v>1725214376</v>
      </c>
      <c r="I7568" t="s">
        <v>3730</v>
      </c>
      <c r="J7568" t="s">
        <v>172</v>
      </c>
      <c r="K7568" t="s">
        <v>152</v>
      </c>
      <c r="L7568" t="s">
        <v>6892</v>
      </c>
      <c r="M7568" t="s">
        <v>6893</v>
      </c>
      <c r="P7568" s="31" t="str">
        <f t="shared" si="357"/>
        <v>Arafat Homoeo Hall (Dr.Monirul Islam)</v>
      </c>
    </row>
    <row r="7569" spans="1:16" hidden="1">
      <c r="A7569" t="str">
        <f t="shared" si="355"/>
        <v>12-598</v>
      </c>
      <c r="B7569">
        <f t="shared" si="356"/>
        <v>12</v>
      </c>
      <c r="C7569">
        <v>598</v>
      </c>
      <c r="D7569" t="s">
        <v>18329</v>
      </c>
      <c r="E7569" t="s">
        <v>17937</v>
      </c>
      <c r="F7569">
        <v>15485</v>
      </c>
      <c r="G7569" t="s">
        <v>17938</v>
      </c>
      <c r="H7569">
        <v>1764911442</v>
      </c>
      <c r="I7569" t="s">
        <v>131</v>
      </c>
      <c r="J7569" t="s">
        <v>132</v>
      </c>
      <c r="K7569" t="s">
        <v>133</v>
      </c>
      <c r="L7569" t="s">
        <v>17920</v>
      </c>
      <c r="M7569" t="s">
        <v>6857</v>
      </c>
      <c r="P7569" s="31" t="str">
        <f t="shared" si="357"/>
        <v>Ashok Ho Hall  (Dr Ashok Sarkar )</v>
      </c>
    </row>
    <row r="7570" spans="1:16" hidden="1">
      <c r="A7570" t="str">
        <f t="shared" si="355"/>
        <v>13-598</v>
      </c>
      <c r="B7570">
        <f t="shared" si="356"/>
        <v>13</v>
      </c>
      <c r="C7570">
        <v>598</v>
      </c>
      <c r="D7570" t="s">
        <v>18329</v>
      </c>
      <c r="E7570" t="s">
        <v>6871</v>
      </c>
      <c r="F7570">
        <v>7765</v>
      </c>
      <c r="G7570" t="s">
        <v>6872</v>
      </c>
      <c r="H7570">
        <v>17279585400</v>
      </c>
      <c r="I7570" t="s">
        <v>3730</v>
      </c>
      <c r="J7570" t="s">
        <v>132</v>
      </c>
      <c r="K7570" t="s">
        <v>138</v>
      </c>
      <c r="L7570" t="s">
        <v>6856</v>
      </c>
      <c r="M7570" t="s">
        <v>6873</v>
      </c>
      <c r="P7570" s="31" t="str">
        <f t="shared" si="357"/>
        <v>Assadulla Ho Hall (Dr.Ab.Rasid Fakir)</v>
      </c>
    </row>
    <row r="7571" spans="1:16" hidden="1">
      <c r="A7571" t="str">
        <f t="shared" si="355"/>
        <v>14-598</v>
      </c>
      <c r="B7571">
        <f t="shared" si="356"/>
        <v>14</v>
      </c>
      <c r="C7571">
        <v>598</v>
      </c>
      <c r="D7571" t="s">
        <v>18329</v>
      </c>
      <c r="E7571" t="s">
        <v>6955</v>
      </c>
      <c r="F7571">
        <v>7811</v>
      </c>
      <c r="G7571" t="s">
        <v>6956</v>
      </c>
      <c r="H7571">
        <v>1726609842</v>
      </c>
      <c r="I7571" t="s">
        <v>1311</v>
      </c>
      <c r="J7571" t="s">
        <v>230</v>
      </c>
      <c r="K7571" t="s">
        <v>138</v>
      </c>
      <c r="L7571" t="s">
        <v>6944</v>
      </c>
      <c r="M7571" t="s">
        <v>6957</v>
      </c>
      <c r="P7571" s="31" t="str">
        <f t="shared" si="357"/>
        <v>Ataur Homoeo Hall (Dr.Ataur Rahman)</v>
      </c>
    </row>
    <row r="7572" spans="1:16" hidden="1">
      <c r="A7572" t="str">
        <f t="shared" si="355"/>
        <v>15-598</v>
      </c>
      <c r="B7572">
        <f t="shared" si="356"/>
        <v>15</v>
      </c>
      <c r="C7572">
        <v>598</v>
      </c>
      <c r="D7572" t="s">
        <v>18329</v>
      </c>
      <c r="E7572" t="s">
        <v>6975</v>
      </c>
      <c r="F7572">
        <v>7825</v>
      </c>
      <c r="G7572" t="s">
        <v>6976</v>
      </c>
      <c r="H7572">
        <v>1819540529</v>
      </c>
      <c r="I7572" t="s">
        <v>3730</v>
      </c>
      <c r="J7572" t="s">
        <v>274</v>
      </c>
      <c r="K7572" t="s">
        <v>133</v>
      </c>
      <c r="L7572" t="s">
        <v>6970</v>
      </c>
      <c r="M7572" t="s">
        <v>6970</v>
      </c>
      <c r="P7572" s="31" t="str">
        <f t="shared" si="357"/>
        <v>Binimoy Homoeo Hall (Dr.B- Das)</v>
      </c>
    </row>
    <row r="7573" spans="1:16" hidden="1">
      <c r="A7573" t="str">
        <f t="shared" si="355"/>
        <v>16-598</v>
      </c>
      <c r="B7573">
        <f t="shared" si="356"/>
        <v>16</v>
      </c>
      <c r="C7573">
        <v>598</v>
      </c>
      <c r="D7573" t="s">
        <v>18329</v>
      </c>
      <c r="E7573" t="s">
        <v>6932</v>
      </c>
      <c r="F7573">
        <v>7793</v>
      </c>
      <c r="G7573" t="s">
        <v>6933</v>
      </c>
      <c r="H7573">
        <v>1725678224</v>
      </c>
      <c r="I7573" t="s">
        <v>1311</v>
      </c>
      <c r="J7573" t="s">
        <v>397</v>
      </c>
      <c r="K7573" t="s">
        <v>152</v>
      </c>
      <c r="L7573" t="s">
        <v>6892</v>
      </c>
      <c r="M7573" t="s">
        <v>6934</v>
      </c>
      <c r="P7573" s="31" t="str">
        <f t="shared" si="357"/>
        <v>Bipu Homoeon Hall (Dr.Helal Uddin)</v>
      </c>
    </row>
    <row r="7574" spans="1:16" hidden="1">
      <c r="A7574" t="str">
        <f t="shared" si="355"/>
        <v>17-598</v>
      </c>
      <c r="B7574">
        <f t="shared" si="356"/>
        <v>17</v>
      </c>
      <c r="C7574">
        <v>598</v>
      </c>
      <c r="D7574" t="s">
        <v>18329</v>
      </c>
      <c r="E7574" t="s">
        <v>6959</v>
      </c>
      <c r="F7574">
        <v>7813</v>
      </c>
      <c r="G7574" t="s">
        <v>6960</v>
      </c>
      <c r="H7574">
        <v>1786402712</v>
      </c>
      <c r="I7574" t="s">
        <v>1311</v>
      </c>
      <c r="J7574" t="s">
        <v>230</v>
      </c>
      <c r="K7574" t="s">
        <v>138</v>
      </c>
      <c r="L7574" t="s">
        <v>6944</v>
      </c>
      <c r="M7574" t="s">
        <v>6951</v>
      </c>
      <c r="P7574" s="31" t="str">
        <f t="shared" si="357"/>
        <v>Bisnupria Ho Hall (Dr.Asok Shaha)</v>
      </c>
    </row>
    <row r="7575" spans="1:16" hidden="1">
      <c r="A7575" t="str">
        <f t="shared" si="355"/>
        <v>18-598</v>
      </c>
      <c r="B7575">
        <f t="shared" si="356"/>
        <v>18</v>
      </c>
      <c r="C7575">
        <v>598</v>
      </c>
      <c r="D7575" t="s">
        <v>18329</v>
      </c>
      <c r="E7575" t="s">
        <v>17941</v>
      </c>
      <c r="F7575">
        <v>15487</v>
      </c>
      <c r="G7575" t="s">
        <v>17942</v>
      </c>
      <c r="H7575">
        <v>1717329116</v>
      </c>
      <c r="I7575" t="s">
        <v>131</v>
      </c>
      <c r="J7575" t="s">
        <v>132</v>
      </c>
      <c r="K7575" t="s">
        <v>133</v>
      </c>
      <c r="L7575" t="s">
        <v>17932</v>
      </c>
      <c r="M7575" t="s">
        <v>17943</v>
      </c>
      <c r="P7575" s="31" t="str">
        <f t="shared" si="357"/>
        <v>Darus Sefa Ho Hall  (Dr Ataur Rahman )</v>
      </c>
    </row>
    <row r="7576" spans="1:16" hidden="1">
      <c r="A7576" t="str">
        <f t="shared" si="355"/>
        <v>19-598</v>
      </c>
      <c r="B7576">
        <f t="shared" si="356"/>
        <v>19</v>
      </c>
      <c r="C7576">
        <v>598</v>
      </c>
      <c r="D7576" t="s">
        <v>18329</v>
      </c>
      <c r="E7576" t="s">
        <v>6907</v>
      </c>
      <c r="F7576">
        <v>7781</v>
      </c>
      <c r="G7576" t="s">
        <v>2894</v>
      </c>
      <c r="H7576">
        <v>1710159773</v>
      </c>
      <c r="I7576" t="s">
        <v>3730</v>
      </c>
      <c r="J7576" t="s">
        <v>172</v>
      </c>
      <c r="K7576" t="s">
        <v>138</v>
      </c>
      <c r="L7576" t="s">
        <v>6892</v>
      </c>
      <c r="M7576" t="s">
        <v>6892</v>
      </c>
      <c r="P7576" s="31" t="str">
        <f t="shared" si="357"/>
        <v>Dhaka Homoeo Hall (Dr.Ab.Hai Hiru)</v>
      </c>
    </row>
    <row r="7577" spans="1:16" hidden="1">
      <c r="A7577" t="str">
        <f t="shared" si="355"/>
        <v>20-598</v>
      </c>
      <c r="B7577">
        <f t="shared" si="356"/>
        <v>20</v>
      </c>
      <c r="C7577">
        <v>598</v>
      </c>
      <c r="D7577" t="s">
        <v>18329</v>
      </c>
      <c r="E7577" t="s">
        <v>6961</v>
      </c>
      <c r="F7577">
        <v>7814</v>
      </c>
      <c r="G7577" t="s">
        <v>2894</v>
      </c>
      <c r="H7577">
        <v>1767358101</v>
      </c>
      <c r="I7577" t="s">
        <v>6962</v>
      </c>
      <c r="J7577" t="s">
        <v>230</v>
      </c>
      <c r="K7577" t="s">
        <v>133</v>
      </c>
      <c r="L7577" t="s">
        <v>6944</v>
      </c>
      <c r="M7577" t="s">
        <v>6963</v>
      </c>
      <c r="P7577" s="31" t="str">
        <f t="shared" si="357"/>
        <v>Dhaka Homoeo Hall (Dr.Sarmin)</v>
      </c>
    </row>
    <row r="7578" spans="1:16" hidden="1">
      <c r="A7578" t="str">
        <f t="shared" si="355"/>
        <v>21-598</v>
      </c>
      <c r="B7578">
        <f t="shared" si="356"/>
        <v>21</v>
      </c>
      <c r="C7578">
        <v>598</v>
      </c>
      <c r="D7578" t="s">
        <v>18329</v>
      </c>
      <c r="E7578" t="s">
        <v>6869</v>
      </c>
      <c r="F7578">
        <v>7764</v>
      </c>
      <c r="G7578" t="s">
        <v>6870</v>
      </c>
      <c r="H7578">
        <v>1715419751</v>
      </c>
      <c r="I7578" t="s">
        <v>3730</v>
      </c>
      <c r="J7578" t="s">
        <v>132</v>
      </c>
      <c r="K7578" t="s">
        <v>133</v>
      </c>
      <c r="L7578" t="s">
        <v>6856</v>
      </c>
      <c r="M7578" t="s">
        <v>6856</v>
      </c>
      <c r="P7578" s="31" t="str">
        <f t="shared" si="357"/>
        <v>Din Amin Homoeo Hall (Dr.Abdul Hakim)</v>
      </c>
    </row>
    <row r="7579" spans="1:16" hidden="1">
      <c r="A7579" t="str">
        <f t="shared" si="355"/>
        <v>22-598</v>
      </c>
      <c r="B7579">
        <f t="shared" si="356"/>
        <v>22</v>
      </c>
      <c r="C7579">
        <v>598</v>
      </c>
      <c r="D7579" t="s">
        <v>18329</v>
      </c>
      <c r="E7579" t="s">
        <v>9243</v>
      </c>
      <c r="F7579">
        <v>9664</v>
      </c>
      <c r="G7579" t="s">
        <v>5035</v>
      </c>
      <c r="H7579">
        <v>1733169865</v>
      </c>
      <c r="I7579" t="s">
        <v>6984</v>
      </c>
      <c r="J7579" t="s">
        <v>306</v>
      </c>
      <c r="K7579" t="s">
        <v>152</v>
      </c>
      <c r="L7579" t="s">
        <v>9241</v>
      </c>
      <c r="M7579" t="s">
        <v>9242</v>
      </c>
      <c r="P7579" s="31" t="str">
        <f t="shared" si="357"/>
        <v>Dipa Homoeo Hall (Dr.Raton Kumar)</v>
      </c>
    </row>
    <row r="7580" spans="1:16" hidden="1">
      <c r="A7580" t="str">
        <f t="shared" si="355"/>
        <v>23-598</v>
      </c>
      <c r="B7580">
        <f t="shared" si="356"/>
        <v>23</v>
      </c>
      <c r="C7580">
        <v>598</v>
      </c>
      <c r="D7580" t="s">
        <v>18329</v>
      </c>
      <c r="E7580" t="s">
        <v>6854</v>
      </c>
      <c r="F7580">
        <v>7757</v>
      </c>
      <c r="G7580" t="s">
        <v>6855</v>
      </c>
      <c r="H7580">
        <v>1744615465</v>
      </c>
      <c r="I7580" t="s">
        <v>4818</v>
      </c>
      <c r="J7580" t="s">
        <v>132</v>
      </c>
      <c r="K7580" t="s">
        <v>133</v>
      </c>
      <c r="L7580" t="s">
        <v>6856</v>
      </c>
      <c r="M7580" t="s">
        <v>6857</v>
      </c>
      <c r="P7580" s="31" t="str">
        <f t="shared" si="357"/>
        <v>Fakir Ousadhaloy (Dr.Joynul Abedin)</v>
      </c>
    </row>
    <row r="7581" spans="1:16" hidden="1">
      <c r="A7581" t="str">
        <f t="shared" si="355"/>
        <v>24-598</v>
      </c>
      <c r="B7581">
        <f t="shared" si="356"/>
        <v>24</v>
      </c>
      <c r="C7581">
        <v>598</v>
      </c>
      <c r="D7581" t="s">
        <v>18329</v>
      </c>
      <c r="E7581" t="s">
        <v>6900</v>
      </c>
      <c r="F7581">
        <v>7802</v>
      </c>
      <c r="G7581" t="s">
        <v>6901</v>
      </c>
      <c r="H7581">
        <v>1732677065</v>
      </c>
      <c r="I7581" t="s">
        <v>3730</v>
      </c>
      <c r="J7581" t="s">
        <v>397</v>
      </c>
      <c r="K7581" t="s">
        <v>133</v>
      </c>
      <c r="L7581" t="s">
        <v>6892</v>
      </c>
      <c r="M7581" t="s">
        <v>6892</v>
      </c>
      <c r="P7581" s="31" t="str">
        <f t="shared" si="357"/>
        <v>Firoza Homoeo Hall (Dr.Saju)</v>
      </c>
    </row>
    <row r="7582" spans="1:16" hidden="1">
      <c r="A7582" t="str">
        <f t="shared" si="355"/>
        <v>25-598</v>
      </c>
      <c r="B7582">
        <f t="shared" si="356"/>
        <v>25</v>
      </c>
      <c r="C7582">
        <v>598</v>
      </c>
      <c r="D7582" t="s">
        <v>18329</v>
      </c>
      <c r="E7582" t="s">
        <v>6900</v>
      </c>
      <c r="F7582">
        <v>7777</v>
      </c>
      <c r="G7582" t="s">
        <v>6901</v>
      </c>
      <c r="H7582">
        <v>1732677065</v>
      </c>
      <c r="I7582" t="s">
        <v>3730</v>
      </c>
      <c r="J7582" t="s">
        <v>172</v>
      </c>
      <c r="K7582" t="s">
        <v>133</v>
      </c>
      <c r="L7582" t="s">
        <v>6892</v>
      </c>
      <c r="M7582" t="s">
        <v>6892</v>
      </c>
      <c r="P7582" s="31" t="str">
        <f t="shared" si="357"/>
        <v>Firoza Homoeo Hall (Dr.Saju)</v>
      </c>
    </row>
    <row r="7583" spans="1:16" hidden="1">
      <c r="A7583" t="str">
        <f t="shared" si="355"/>
        <v>26-598</v>
      </c>
      <c r="B7583">
        <f t="shared" si="356"/>
        <v>26</v>
      </c>
      <c r="C7583">
        <v>598</v>
      </c>
      <c r="D7583" t="s">
        <v>18329</v>
      </c>
      <c r="E7583" t="s">
        <v>6890</v>
      </c>
      <c r="F7583">
        <v>7796</v>
      </c>
      <c r="G7583" t="s">
        <v>6891</v>
      </c>
      <c r="H7583">
        <v>175421056</v>
      </c>
      <c r="I7583" t="s">
        <v>3730</v>
      </c>
      <c r="J7583" t="s">
        <v>397</v>
      </c>
      <c r="K7583" t="s">
        <v>138</v>
      </c>
      <c r="L7583" t="s">
        <v>6892</v>
      </c>
      <c r="M7583" t="s">
        <v>6893</v>
      </c>
      <c r="P7583" s="31" t="str">
        <f t="shared" si="357"/>
        <v>Gahangir Homoeo Hall (Dr.Jahangir Alom)</v>
      </c>
    </row>
    <row r="7584" spans="1:16" hidden="1">
      <c r="A7584" t="str">
        <f t="shared" si="355"/>
        <v>27-598</v>
      </c>
      <c r="B7584">
        <f t="shared" si="356"/>
        <v>27</v>
      </c>
      <c r="C7584">
        <v>598</v>
      </c>
      <c r="D7584" t="s">
        <v>18329</v>
      </c>
      <c r="E7584" t="s">
        <v>6890</v>
      </c>
      <c r="F7584">
        <v>7773</v>
      </c>
      <c r="G7584" t="s">
        <v>6891</v>
      </c>
      <c r="H7584">
        <v>175421056</v>
      </c>
      <c r="I7584" t="s">
        <v>3730</v>
      </c>
      <c r="J7584" t="s">
        <v>172</v>
      </c>
      <c r="K7584" t="s">
        <v>138</v>
      </c>
      <c r="L7584" t="s">
        <v>6892</v>
      </c>
      <c r="M7584" t="s">
        <v>6893</v>
      </c>
      <c r="P7584" s="31" t="str">
        <f t="shared" si="357"/>
        <v>Gahangir Homoeo Hall (Dr.Jahangir Alom)</v>
      </c>
    </row>
    <row r="7585" spans="1:16" hidden="1">
      <c r="A7585" t="str">
        <f t="shared" si="355"/>
        <v>28-598</v>
      </c>
      <c r="B7585">
        <f t="shared" si="356"/>
        <v>28</v>
      </c>
      <c r="C7585">
        <v>598</v>
      </c>
      <c r="D7585" t="s">
        <v>18329</v>
      </c>
      <c r="E7585" t="s">
        <v>17934</v>
      </c>
      <c r="F7585">
        <v>15484</v>
      </c>
      <c r="G7585" t="s">
        <v>17935</v>
      </c>
      <c r="H7585">
        <v>1717257091</v>
      </c>
      <c r="I7585" t="s">
        <v>131</v>
      </c>
      <c r="J7585" t="s">
        <v>132</v>
      </c>
      <c r="K7585" t="s">
        <v>133</v>
      </c>
      <c r="L7585" t="s">
        <v>17932</v>
      </c>
      <c r="M7585" t="s">
        <v>17936</v>
      </c>
      <c r="P7585" s="31" t="str">
        <f t="shared" si="357"/>
        <v>Garman Ho Hall  (Dr Rabiul Islam )</v>
      </c>
    </row>
    <row r="7586" spans="1:16" hidden="1">
      <c r="A7586" t="str">
        <f t="shared" si="355"/>
        <v>29-598</v>
      </c>
      <c r="B7586">
        <f t="shared" si="356"/>
        <v>29</v>
      </c>
      <c r="C7586">
        <v>598</v>
      </c>
      <c r="D7586" t="s">
        <v>18329</v>
      </c>
      <c r="E7586" t="s">
        <v>6967</v>
      </c>
      <c r="F7586">
        <v>7816</v>
      </c>
      <c r="G7586" t="s">
        <v>243</v>
      </c>
      <c r="H7586">
        <v>1712342046</v>
      </c>
      <c r="I7586" t="s">
        <v>6962</v>
      </c>
      <c r="J7586" t="s">
        <v>230</v>
      </c>
      <c r="K7586" t="s">
        <v>138</v>
      </c>
      <c r="L7586" t="s">
        <v>6944</v>
      </c>
      <c r="M7586" t="s">
        <v>6966</v>
      </c>
      <c r="N7586" t="s">
        <v>14249</v>
      </c>
      <c r="P7586" s="31" t="str">
        <f t="shared" si="357"/>
        <v>Haniman Homoeo Hall (Dr.Aulal)</v>
      </c>
    </row>
    <row r="7587" spans="1:16" hidden="1">
      <c r="A7587" t="str">
        <f t="shared" si="355"/>
        <v>30-598</v>
      </c>
      <c r="B7587">
        <f t="shared" si="356"/>
        <v>30</v>
      </c>
      <c r="C7587">
        <v>598</v>
      </c>
      <c r="D7587" t="s">
        <v>18329</v>
      </c>
      <c r="E7587" t="s">
        <v>6948</v>
      </c>
      <c r="F7587">
        <v>7807</v>
      </c>
      <c r="G7587" t="s">
        <v>2050</v>
      </c>
      <c r="H7587">
        <v>1710062854</v>
      </c>
      <c r="I7587" t="s">
        <v>1311</v>
      </c>
      <c r="J7587" t="s">
        <v>230</v>
      </c>
      <c r="K7587" t="s">
        <v>138</v>
      </c>
      <c r="L7587" t="s">
        <v>6944</v>
      </c>
      <c r="M7587" t="s">
        <v>6949</v>
      </c>
      <c r="P7587" s="31" t="str">
        <f t="shared" si="357"/>
        <v>Haque Homoeo Hall (Dr.Tipu Sultan )</v>
      </c>
    </row>
    <row r="7588" spans="1:16" hidden="1">
      <c r="A7588" t="str">
        <f t="shared" si="355"/>
        <v>31-598</v>
      </c>
      <c r="B7588">
        <f t="shared" si="356"/>
        <v>31</v>
      </c>
      <c r="C7588">
        <v>598</v>
      </c>
      <c r="D7588" t="s">
        <v>18329</v>
      </c>
      <c r="E7588" t="s">
        <v>15433</v>
      </c>
      <c r="F7588">
        <v>12946</v>
      </c>
      <c r="G7588" t="s">
        <v>15434</v>
      </c>
      <c r="H7588">
        <v>1717257091</v>
      </c>
      <c r="I7588" t="s">
        <v>131</v>
      </c>
      <c r="J7588" t="s">
        <v>306</v>
      </c>
      <c r="K7588" t="s">
        <v>133</v>
      </c>
      <c r="L7588" t="s">
        <v>6914</v>
      </c>
      <c r="M7588" t="s">
        <v>15435</v>
      </c>
      <c r="P7588" s="31" t="str">
        <f t="shared" si="357"/>
        <v>Hazera Homoeo Madicin Canter (Robiul Islam)</v>
      </c>
    </row>
    <row r="7589" spans="1:16" hidden="1">
      <c r="A7589" t="str">
        <f t="shared" si="355"/>
        <v>32-598</v>
      </c>
      <c r="B7589">
        <f t="shared" si="356"/>
        <v>32</v>
      </c>
      <c r="C7589">
        <v>598</v>
      </c>
      <c r="D7589" t="s">
        <v>18329</v>
      </c>
      <c r="E7589" t="s">
        <v>6858</v>
      </c>
      <c r="F7589">
        <v>7758</v>
      </c>
      <c r="G7589" t="s">
        <v>6859</v>
      </c>
      <c r="H7589">
        <v>1722527383</v>
      </c>
      <c r="I7589" t="s">
        <v>4818</v>
      </c>
      <c r="J7589" t="s">
        <v>132</v>
      </c>
      <c r="K7589" t="s">
        <v>133</v>
      </c>
      <c r="L7589" t="s">
        <v>6856</v>
      </c>
      <c r="M7589" t="s">
        <v>6857</v>
      </c>
      <c r="P7589" s="31" t="str">
        <f t="shared" si="357"/>
        <v>Hazi Ousadhaloy (Dr.Altaf Hussain)</v>
      </c>
    </row>
    <row r="7590" spans="1:16" hidden="1">
      <c r="A7590" t="str">
        <f t="shared" si="355"/>
        <v>33-598</v>
      </c>
      <c r="B7590">
        <f t="shared" si="356"/>
        <v>33</v>
      </c>
      <c r="C7590">
        <v>598</v>
      </c>
      <c r="D7590" t="s">
        <v>18329</v>
      </c>
      <c r="E7590" t="s">
        <v>6964</v>
      </c>
      <c r="F7590">
        <v>7815</v>
      </c>
      <c r="G7590" t="s">
        <v>6965</v>
      </c>
      <c r="H7590">
        <v>1751817507</v>
      </c>
      <c r="I7590" t="s">
        <v>6962</v>
      </c>
      <c r="J7590" t="s">
        <v>230</v>
      </c>
      <c r="K7590" t="s">
        <v>138</v>
      </c>
      <c r="L7590" t="s">
        <v>6944</v>
      </c>
      <c r="M7590" t="s">
        <v>6966</v>
      </c>
      <c r="P7590" s="31" t="str">
        <f t="shared" si="357"/>
        <v>Hecmot Homoeo Hall (Dr.Hecmot)</v>
      </c>
    </row>
    <row r="7591" spans="1:16" hidden="1">
      <c r="A7591" t="str">
        <f t="shared" si="355"/>
        <v>34-598</v>
      </c>
      <c r="B7591">
        <f t="shared" si="356"/>
        <v>34</v>
      </c>
      <c r="C7591">
        <v>598</v>
      </c>
      <c r="D7591" t="s">
        <v>18329</v>
      </c>
      <c r="E7591" t="s">
        <v>6952</v>
      </c>
      <c r="F7591">
        <v>7809</v>
      </c>
      <c r="G7591" t="s">
        <v>6953</v>
      </c>
      <c r="H7591">
        <v>1712184273</v>
      </c>
      <c r="I7591" t="s">
        <v>1311</v>
      </c>
      <c r="J7591" t="s">
        <v>230</v>
      </c>
      <c r="K7591" t="s">
        <v>138</v>
      </c>
      <c r="L7591" t="s">
        <v>6954</v>
      </c>
      <c r="M7591" t="s">
        <v>6951</v>
      </c>
      <c r="P7591" s="31" t="str">
        <f t="shared" si="357"/>
        <v>Homoeo Aroggo Niketon (Dr.Sujit Kumar)</v>
      </c>
    </row>
    <row r="7592" spans="1:16" hidden="1">
      <c r="A7592" t="str">
        <f t="shared" si="355"/>
        <v>35-598</v>
      </c>
      <c r="B7592">
        <f t="shared" si="356"/>
        <v>35</v>
      </c>
      <c r="C7592">
        <v>598</v>
      </c>
      <c r="D7592" t="s">
        <v>18329</v>
      </c>
      <c r="E7592" t="s">
        <v>6890</v>
      </c>
      <c r="F7592">
        <v>9672</v>
      </c>
      <c r="G7592" t="s">
        <v>9253</v>
      </c>
      <c r="H7592">
        <v>1728045587</v>
      </c>
      <c r="I7592" t="s">
        <v>9254</v>
      </c>
      <c r="J7592" t="s">
        <v>306</v>
      </c>
      <c r="K7592" t="s">
        <v>152</v>
      </c>
      <c r="L7592" t="s">
        <v>9241</v>
      </c>
      <c r="M7592" t="s">
        <v>9241</v>
      </c>
      <c r="P7592" s="31" t="str">
        <f t="shared" si="357"/>
        <v>Jahangir Ho Hall (Dr.Jahangir Alom)</v>
      </c>
    </row>
    <row r="7593" spans="1:16" hidden="1">
      <c r="A7593" t="str">
        <f t="shared" si="355"/>
        <v>36-598</v>
      </c>
      <c r="B7593">
        <f t="shared" si="356"/>
        <v>36</v>
      </c>
      <c r="C7593">
        <v>598</v>
      </c>
      <c r="D7593" t="s">
        <v>18329</v>
      </c>
      <c r="E7593" t="s">
        <v>6910</v>
      </c>
      <c r="F7593">
        <v>7783</v>
      </c>
      <c r="G7593" t="s">
        <v>6911</v>
      </c>
      <c r="H7593">
        <v>1934112123</v>
      </c>
      <c r="I7593" t="s">
        <v>3730</v>
      </c>
      <c r="J7593" t="s">
        <v>172</v>
      </c>
      <c r="K7593" t="s">
        <v>138</v>
      </c>
      <c r="L7593" t="s">
        <v>6892</v>
      </c>
      <c r="M7593" t="s">
        <v>6893</v>
      </c>
      <c r="P7593" s="31" t="str">
        <f t="shared" si="357"/>
        <v>Jahangir Homoeo Hall (Dr.Sourav)</v>
      </c>
    </row>
    <row r="7594" spans="1:16" hidden="1">
      <c r="A7594" t="str">
        <f t="shared" si="355"/>
        <v>37-598</v>
      </c>
      <c r="B7594">
        <f t="shared" si="356"/>
        <v>37</v>
      </c>
      <c r="C7594">
        <v>598</v>
      </c>
      <c r="D7594" t="s">
        <v>18329</v>
      </c>
      <c r="E7594" t="s">
        <v>6866</v>
      </c>
      <c r="F7594">
        <v>7762</v>
      </c>
      <c r="G7594" t="s">
        <v>250</v>
      </c>
      <c r="H7594">
        <v>1745241272</v>
      </c>
      <c r="I7594" t="s">
        <v>3730</v>
      </c>
      <c r="J7594" t="s">
        <v>132</v>
      </c>
      <c r="K7594" t="s">
        <v>152</v>
      </c>
      <c r="L7594" t="s">
        <v>6856</v>
      </c>
      <c r="M7594" t="s">
        <v>6856</v>
      </c>
      <c r="P7594" s="31" t="str">
        <f t="shared" si="357"/>
        <v>Janoni Homoeo Hall (Dr.Porimal Boasak)</v>
      </c>
    </row>
    <row r="7595" spans="1:16" hidden="1">
      <c r="A7595" t="str">
        <f t="shared" si="355"/>
        <v>38-598</v>
      </c>
      <c r="B7595">
        <f t="shared" si="356"/>
        <v>38</v>
      </c>
      <c r="C7595">
        <v>598</v>
      </c>
      <c r="D7595" t="s">
        <v>18329</v>
      </c>
      <c r="E7595" t="s">
        <v>9255</v>
      </c>
      <c r="F7595">
        <v>9673</v>
      </c>
      <c r="G7595" t="s">
        <v>9256</v>
      </c>
      <c r="H7595">
        <v>1727798964</v>
      </c>
      <c r="I7595" t="s">
        <v>9254</v>
      </c>
      <c r="J7595" t="s">
        <v>306</v>
      </c>
      <c r="K7595" t="s">
        <v>152</v>
      </c>
      <c r="L7595" t="s">
        <v>9241</v>
      </c>
      <c r="M7595" t="s">
        <v>9257</v>
      </c>
      <c r="P7595" s="31" t="str">
        <f t="shared" si="357"/>
        <v>Jhaul Homoeo Hall (Dr.Juel Rana)</v>
      </c>
    </row>
    <row r="7596" spans="1:16" hidden="1">
      <c r="A7596" t="str">
        <f t="shared" si="355"/>
        <v>39-598</v>
      </c>
      <c r="B7596">
        <f t="shared" si="356"/>
        <v>39</v>
      </c>
      <c r="C7596">
        <v>598</v>
      </c>
      <c r="D7596" t="s">
        <v>18329</v>
      </c>
      <c r="E7596" t="s">
        <v>9249</v>
      </c>
      <c r="F7596">
        <v>9670</v>
      </c>
      <c r="G7596" t="s">
        <v>9250</v>
      </c>
      <c r="H7596">
        <v>1732837755</v>
      </c>
      <c r="I7596" t="s">
        <v>6984</v>
      </c>
      <c r="J7596" t="s">
        <v>306</v>
      </c>
      <c r="K7596" t="s">
        <v>138</v>
      </c>
      <c r="L7596" t="s">
        <v>9241</v>
      </c>
      <c r="M7596" t="s">
        <v>9241</v>
      </c>
      <c r="P7596" s="31" t="str">
        <f t="shared" si="357"/>
        <v>Joba Homoeo  Hall (Dr.Jamil Mahmud)</v>
      </c>
    </row>
    <row r="7597" spans="1:16" hidden="1">
      <c r="A7597" t="str">
        <f t="shared" si="355"/>
        <v>40-598</v>
      </c>
      <c r="B7597">
        <f t="shared" si="356"/>
        <v>40</v>
      </c>
      <c r="C7597">
        <v>598</v>
      </c>
      <c r="D7597" t="s">
        <v>18329</v>
      </c>
      <c r="E7597" t="s">
        <v>9251</v>
      </c>
      <c r="F7597">
        <v>9671</v>
      </c>
      <c r="G7597" t="s">
        <v>9252</v>
      </c>
      <c r="H7597">
        <v>1922859434</v>
      </c>
      <c r="I7597" t="s">
        <v>4818</v>
      </c>
      <c r="J7597" t="s">
        <v>306</v>
      </c>
      <c r="K7597" t="s">
        <v>152</v>
      </c>
      <c r="L7597" t="s">
        <v>9241</v>
      </c>
      <c r="M7597" t="s">
        <v>9241</v>
      </c>
      <c r="P7597" s="31" t="str">
        <f t="shared" si="357"/>
        <v>Jom Jom Ousadhaloy (Dr.Haydar Ali)</v>
      </c>
    </row>
    <row r="7598" spans="1:16" hidden="1">
      <c r="A7598" t="str">
        <f t="shared" si="355"/>
        <v>41-598</v>
      </c>
      <c r="B7598">
        <f t="shared" si="356"/>
        <v>41</v>
      </c>
      <c r="C7598">
        <v>598</v>
      </c>
      <c r="D7598" t="s">
        <v>18329</v>
      </c>
      <c r="E7598" t="s">
        <v>17965</v>
      </c>
      <c r="F7598">
        <v>15496</v>
      </c>
      <c r="G7598" t="s">
        <v>17966</v>
      </c>
      <c r="H7598">
        <v>1757745893</v>
      </c>
      <c r="I7598" t="s">
        <v>131</v>
      </c>
      <c r="J7598" t="s">
        <v>17037</v>
      </c>
      <c r="K7598" t="s">
        <v>133</v>
      </c>
      <c r="L7598" t="s">
        <v>17954</v>
      </c>
      <c r="M7598" t="s">
        <v>17964</v>
      </c>
      <c r="P7598" s="31" t="str">
        <f t="shared" si="357"/>
        <v>Jorna Ho Hall  (Dr Abdus Ssmad)</v>
      </c>
    </row>
    <row r="7599" spans="1:16" hidden="1">
      <c r="A7599" t="str">
        <f t="shared" si="355"/>
        <v>42-598</v>
      </c>
      <c r="B7599">
        <f t="shared" si="356"/>
        <v>42</v>
      </c>
      <c r="C7599">
        <v>598</v>
      </c>
      <c r="D7599" t="s">
        <v>18329</v>
      </c>
      <c r="E7599" t="s">
        <v>17930</v>
      </c>
      <c r="F7599">
        <v>15483</v>
      </c>
      <c r="G7599" t="s">
        <v>17931</v>
      </c>
      <c r="H7599">
        <v>1706714150</v>
      </c>
      <c r="I7599" t="s">
        <v>131</v>
      </c>
      <c r="J7599" t="s">
        <v>132</v>
      </c>
      <c r="K7599" t="s">
        <v>133</v>
      </c>
      <c r="L7599" t="s">
        <v>17932</v>
      </c>
      <c r="M7599" t="s">
        <v>17933</v>
      </c>
      <c r="P7599" s="31" t="str">
        <f t="shared" si="357"/>
        <v>Khan Ho Hall  (Dr Enamul Haque)</v>
      </c>
    </row>
    <row r="7600" spans="1:16" hidden="1">
      <c r="A7600" t="str">
        <f t="shared" si="355"/>
        <v>43-598</v>
      </c>
      <c r="B7600">
        <f t="shared" si="356"/>
        <v>43</v>
      </c>
      <c r="C7600">
        <v>598</v>
      </c>
      <c r="D7600" t="s">
        <v>18329</v>
      </c>
      <c r="E7600" t="s">
        <v>17944</v>
      </c>
      <c r="F7600">
        <v>15488</v>
      </c>
      <c r="G7600" t="s">
        <v>17931</v>
      </c>
      <c r="H7600">
        <v>1919054666</v>
      </c>
      <c r="I7600" t="s">
        <v>131</v>
      </c>
      <c r="J7600" t="s">
        <v>132</v>
      </c>
      <c r="K7600" t="s">
        <v>133</v>
      </c>
      <c r="L7600" t="s">
        <v>17932</v>
      </c>
      <c r="M7600" t="s">
        <v>17945</v>
      </c>
      <c r="P7600" s="31" t="str">
        <f t="shared" si="357"/>
        <v>Khan Ho Hall  (Dr Imran Khan)</v>
      </c>
    </row>
    <row r="7601" spans="1:16" hidden="1">
      <c r="A7601" t="str">
        <f t="shared" si="355"/>
        <v>44-598</v>
      </c>
      <c r="B7601">
        <f t="shared" si="356"/>
        <v>44</v>
      </c>
      <c r="C7601">
        <v>598</v>
      </c>
      <c r="D7601" t="s">
        <v>18329</v>
      </c>
      <c r="E7601" t="s">
        <v>9246</v>
      </c>
      <c r="F7601">
        <v>9667</v>
      </c>
      <c r="G7601" t="s">
        <v>130</v>
      </c>
      <c r="H7601">
        <v>1722727203</v>
      </c>
      <c r="I7601" t="s">
        <v>6984</v>
      </c>
      <c r="J7601" t="s">
        <v>306</v>
      </c>
      <c r="K7601" t="s">
        <v>133</v>
      </c>
      <c r="L7601" t="s">
        <v>9241</v>
      </c>
      <c r="M7601" t="s">
        <v>9241</v>
      </c>
      <c r="P7601" s="31" t="str">
        <f t="shared" si="357"/>
        <v>Khan Homoeo Hall (Dr.Golam Ajom)</v>
      </c>
    </row>
    <row r="7602" spans="1:16" hidden="1">
      <c r="A7602" t="str">
        <f t="shared" si="355"/>
        <v>45-598</v>
      </c>
      <c r="B7602">
        <f t="shared" si="356"/>
        <v>45</v>
      </c>
      <c r="C7602">
        <v>598</v>
      </c>
      <c r="D7602" t="s">
        <v>18329</v>
      </c>
      <c r="E7602" t="s">
        <v>17918</v>
      </c>
      <c r="F7602">
        <v>15479</v>
      </c>
      <c r="G7602" t="s">
        <v>17919</v>
      </c>
      <c r="H7602">
        <v>1718934713</v>
      </c>
      <c r="I7602" t="s">
        <v>131</v>
      </c>
      <c r="J7602" t="s">
        <v>132</v>
      </c>
      <c r="K7602" t="s">
        <v>133</v>
      </c>
      <c r="L7602" t="s">
        <v>17920</v>
      </c>
      <c r="M7602" t="s">
        <v>17921</v>
      </c>
      <c r="P7602" s="31" t="str">
        <f t="shared" si="357"/>
        <v>Kollani Ho Hall  (Dr Noresh Chandro Sarkar )</v>
      </c>
    </row>
    <row r="7603" spans="1:16" hidden="1">
      <c r="A7603" t="str">
        <f t="shared" si="355"/>
        <v>46-598</v>
      </c>
      <c r="B7603">
        <f t="shared" si="356"/>
        <v>46</v>
      </c>
      <c r="C7603">
        <v>598</v>
      </c>
      <c r="D7603" t="s">
        <v>18329</v>
      </c>
      <c r="E7603" t="s">
        <v>17952</v>
      </c>
      <c r="F7603">
        <v>15491</v>
      </c>
      <c r="G7603" t="s">
        <v>17953</v>
      </c>
      <c r="H7603">
        <v>1760125081</v>
      </c>
      <c r="I7603" t="s">
        <v>131</v>
      </c>
      <c r="J7603" t="s">
        <v>17037</v>
      </c>
      <c r="K7603" t="s">
        <v>133</v>
      </c>
      <c r="L7603" t="s">
        <v>17954</v>
      </c>
      <c r="M7603" t="s">
        <v>17955</v>
      </c>
      <c r="P7603" s="31" t="str">
        <f t="shared" si="357"/>
        <v>Kundo Kobiraj Stor (Dr Dipu Kundo)</v>
      </c>
    </row>
    <row r="7604" spans="1:16" hidden="1">
      <c r="A7604" t="str">
        <f t="shared" si="355"/>
        <v>47-598</v>
      </c>
      <c r="B7604">
        <f t="shared" si="356"/>
        <v>47</v>
      </c>
      <c r="C7604">
        <v>598</v>
      </c>
      <c r="D7604" t="s">
        <v>18329</v>
      </c>
      <c r="E7604" t="s">
        <v>17952</v>
      </c>
      <c r="F7604">
        <v>15494</v>
      </c>
      <c r="G7604" t="s">
        <v>17953</v>
      </c>
      <c r="H7604">
        <v>1760125081</v>
      </c>
      <c r="I7604" t="s">
        <v>131</v>
      </c>
      <c r="J7604" t="s">
        <v>17037</v>
      </c>
      <c r="K7604" t="s">
        <v>133</v>
      </c>
      <c r="L7604" t="s">
        <v>17954</v>
      </c>
      <c r="M7604" t="s">
        <v>17955</v>
      </c>
      <c r="N7604" t="s">
        <v>14226</v>
      </c>
      <c r="P7604" s="31" t="str">
        <f t="shared" si="357"/>
        <v>Kundo Kobiraj Stor (Dr Dipu Kundo)</v>
      </c>
    </row>
    <row r="7605" spans="1:16" hidden="1">
      <c r="A7605" t="str">
        <f t="shared" si="355"/>
        <v>48-598</v>
      </c>
      <c r="B7605">
        <f t="shared" si="356"/>
        <v>48</v>
      </c>
      <c r="C7605">
        <v>598</v>
      </c>
      <c r="D7605" t="s">
        <v>18329</v>
      </c>
      <c r="E7605" t="s">
        <v>11667</v>
      </c>
      <c r="F7605">
        <v>11208</v>
      </c>
      <c r="G7605" t="s">
        <v>2890</v>
      </c>
      <c r="H7605">
        <v>1706807691</v>
      </c>
      <c r="I7605" t="s">
        <v>131</v>
      </c>
      <c r="J7605" t="s">
        <v>132</v>
      </c>
      <c r="K7605" t="s">
        <v>133</v>
      </c>
      <c r="L7605" t="s">
        <v>11668</v>
      </c>
      <c r="M7605" t="s">
        <v>11668</v>
      </c>
      <c r="P7605" s="31" t="str">
        <f t="shared" si="357"/>
        <v>Loknath Homoeo Hall (Godadhor Sarker)</v>
      </c>
    </row>
    <row r="7606" spans="1:16" hidden="1">
      <c r="A7606" t="str">
        <f t="shared" si="355"/>
        <v>49-598</v>
      </c>
      <c r="B7606">
        <f t="shared" si="356"/>
        <v>49</v>
      </c>
      <c r="C7606">
        <v>598</v>
      </c>
      <c r="D7606" t="s">
        <v>18329</v>
      </c>
      <c r="E7606" t="s">
        <v>6968</v>
      </c>
      <c r="F7606">
        <v>7818</v>
      </c>
      <c r="G7606" t="s">
        <v>2890</v>
      </c>
      <c r="H7606">
        <v>1723281426</v>
      </c>
      <c r="I7606" t="s">
        <v>6962</v>
      </c>
      <c r="J7606" t="s">
        <v>230</v>
      </c>
      <c r="K7606" t="s">
        <v>138</v>
      </c>
      <c r="L7606" t="s">
        <v>6944</v>
      </c>
      <c r="M7606" t="s">
        <v>6966</v>
      </c>
      <c r="N7606" t="s">
        <v>11067</v>
      </c>
      <c r="P7606" s="31" t="str">
        <f t="shared" si="357"/>
        <v>Loknath Homoeo Hall (Dr.Vajon Kumar )</v>
      </c>
    </row>
    <row r="7607" spans="1:16" hidden="1">
      <c r="A7607" t="str">
        <f t="shared" si="355"/>
        <v>50-598</v>
      </c>
      <c r="B7607">
        <f t="shared" si="356"/>
        <v>50</v>
      </c>
      <c r="C7607">
        <v>598</v>
      </c>
      <c r="D7607" t="s">
        <v>18329</v>
      </c>
      <c r="E7607" t="s">
        <v>17922</v>
      </c>
      <c r="F7607">
        <v>15480</v>
      </c>
      <c r="G7607" t="s">
        <v>17923</v>
      </c>
      <c r="H7607">
        <v>1723214261</v>
      </c>
      <c r="I7607" t="s">
        <v>131</v>
      </c>
      <c r="J7607" t="s">
        <v>132</v>
      </c>
      <c r="K7607" t="s">
        <v>133</v>
      </c>
      <c r="L7607" t="s">
        <v>17920</v>
      </c>
      <c r="M7607" t="s">
        <v>17921</v>
      </c>
      <c r="P7607" s="31" t="str">
        <f t="shared" si="357"/>
        <v>Loxxmi Ho Hall  (Dr Topon Kumer )</v>
      </c>
    </row>
    <row r="7608" spans="1:16" hidden="1">
      <c r="A7608" t="str">
        <f t="shared" si="355"/>
        <v>51-598</v>
      </c>
      <c r="B7608">
        <f t="shared" si="356"/>
        <v>51</v>
      </c>
      <c r="C7608">
        <v>598</v>
      </c>
      <c r="D7608" t="s">
        <v>18329</v>
      </c>
      <c r="E7608" t="s">
        <v>3709</v>
      </c>
      <c r="F7608">
        <v>9668</v>
      </c>
      <c r="G7608" t="s">
        <v>638</v>
      </c>
      <c r="H7608">
        <v>1719552485</v>
      </c>
      <c r="I7608" t="s">
        <v>6984</v>
      </c>
      <c r="J7608" t="s">
        <v>306</v>
      </c>
      <c r="K7608" t="s">
        <v>152</v>
      </c>
      <c r="L7608" t="s">
        <v>9241</v>
      </c>
      <c r="M7608" t="s">
        <v>9241</v>
      </c>
      <c r="P7608" s="31" t="str">
        <f t="shared" si="357"/>
        <v>Ma Homoeo Hall (Dr.Alomgir Hossain)</v>
      </c>
    </row>
    <row r="7609" spans="1:16" hidden="1">
      <c r="A7609" t="str">
        <f t="shared" si="355"/>
        <v>52-598</v>
      </c>
      <c r="B7609">
        <f t="shared" si="356"/>
        <v>52</v>
      </c>
      <c r="C7609">
        <v>598</v>
      </c>
      <c r="D7609" t="s">
        <v>18329</v>
      </c>
      <c r="E7609" t="s">
        <v>9260</v>
      </c>
      <c r="F7609">
        <v>9675</v>
      </c>
      <c r="G7609" t="s">
        <v>638</v>
      </c>
      <c r="H7609">
        <v>1751072758</v>
      </c>
      <c r="I7609" t="s">
        <v>9254</v>
      </c>
      <c r="J7609" t="s">
        <v>306</v>
      </c>
      <c r="K7609" t="s">
        <v>152</v>
      </c>
      <c r="L7609" t="s">
        <v>6914</v>
      </c>
      <c r="M7609" t="s">
        <v>9261</v>
      </c>
      <c r="P7609" s="31" t="str">
        <f t="shared" si="357"/>
        <v>Ma Homoeo Hall (Dr.Biplob Kumar)</v>
      </c>
    </row>
    <row r="7610" spans="1:16" hidden="1">
      <c r="A7610" t="str">
        <f t="shared" si="355"/>
        <v>53-598</v>
      </c>
      <c r="B7610">
        <f t="shared" si="356"/>
        <v>53</v>
      </c>
      <c r="C7610">
        <v>598</v>
      </c>
      <c r="D7610" t="s">
        <v>18329</v>
      </c>
      <c r="E7610" t="s">
        <v>3709</v>
      </c>
      <c r="F7610">
        <v>7805</v>
      </c>
      <c r="G7610" t="s">
        <v>638</v>
      </c>
      <c r="H7610">
        <v>1788220200</v>
      </c>
      <c r="I7610" t="s">
        <v>1311</v>
      </c>
      <c r="J7610" t="s">
        <v>230</v>
      </c>
      <c r="K7610" t="s">
        <v>133</v>
      </c>
      <c r="L7610" t="s">
        <v>6944</v>
      </c>
      <c r="M7610" t="s">
        <v>6945</v>
      </c>
      <c r="P7610" s="31" t="str">
        <f t="shared" si="357"/>
        <v>Ma Homoeo Hall (Dr.Alomgir Hossain)</v>
      </c>
    </row>
    <row r="7611" spans="1:16" hidden="1">
      <c r="A7611" t="str">
        <f t="shared" si="355"/>
        <v>54-598</v>
      </c>
      <c r="B7611">
        <f t="shared" si="356"/>
        <v>54</v>
      </c>
      <c r="C7611">
        <v>598</v>
      </c>
      <c r="D7611" t="s">
        <v>18329</v>
      </c>
      <c r="E7611" t="s">
        <v>6879</v>
      </c>
      <c r="F7611">
        <v>7768</v>
      </c>
      <c r="G7611" t="s">
        <v>6880</v>
      </c>
      <c r="H7611">
        <v>1919674748</v>
      </c>
      <c r="I7611" t="s">
        <v>1311</v>
      </c>
      <c r="J7611" t="s">
        <v>132</v>
      </c>
      <c r="K7611" t="s">
        <v>152</v>
      </c>
      <c r="L7611" t="s">
        <v>6856</v>
      </c>
      <c r="M7611" t="s">
        <v>6878</v>
      </c>
      <c r="P7611" s="31" t="str">
        <f t="shared" si="357"/>
        <v>Mahia Honoeo Hall (Dr.Selina Bagam)</v>
      </c>
    </row>
    <row r="7612" spans="1:16" hidden="1">
      <c r="A7612" t="str">
        <f t="shared" si="355"/>
        <v>55-598</v>
      </c>
      <c r="B7612">
        <f t="shared" si="356"/>
        <v>55</v>
      </c>
      <c r="C7612">
        <v>598</v>
      </c>
      <c r="D7612" t="s">
        <v>18329</v>
      </c>
      <c r="E7612" t="s">
        <v>17924</v>
      </c>
      <c r="F7612">
        <v>15481</v>
      </c>
      <c r="G7612" t="s">
        <v>17925</v>
      </c>
      <c r="H7612">
        <v>1739232046</v>
      </c>
      <c r="I7612" t="s">
        <v>131</v>
      </c>
      <c r="J7612" t="s">
        <v>132</v>
      </c>
      <c r="K7612" t="s">
        <v>133</v>
      </c>
      <c r="L7612" t="s">
        <v>17920</v>
      </c>
      <c r="M7612" t="s">
        <v>17926</v>
      </c>
      <c r="P7612" s="31" t="str">
        <f t="shared" si="357"/>
        <v>Mahim Ho Hall  (Dr Masud Karim)</v>
      </c>
    </row>
    <row r="7613" spans="1:16" hidden="1">
      <c r="A7613" t="str">
        <f t="shared" si="355"/>
        <v>56-598</v>
      </c>
      <c r="B7613">
        <f t="shared" si="356"/>
        <v>56</v>
      </c>
      <c r="C7613">
        <v>598</v>
      </c>
      <c r="D7613" t="s">
        <v>18329</v>
      </c>
      <c r="E7613" t="s">
        <v>6950</v>
      </c>
      <c r="F7613">
        <v>7808</v>
      </c>
      <c r="G7613" t="s">
        <v>1065</v>
      </c>
      <c r="H7613">
        <v>1712273172</v>
      </c>
      <c r="I7613" t="s">
        <v>1311</v>
      </c>
      <c r="J7613" t="s">
        <v>230</v>
      </c>
      <c r="K7613" t="s">
        <v>133</v>
      </c>
      <c r="L7613" t="s">
        <v>6944</v>
      </c>
      <c r="M7613" t="s">
        <v>6951</v>
      </c>
      <c r="P7613" s="31" t="str">
        <f t="shared" si="357"/>
        <v>Mamun Homoeo Hall (Dr.Mamun )</v>
      </c>
    </row>
    <row r="7614" spans="1:16" hidden="1">
      <c r="A7614" t="str">
        <f t="shared" si="355"/>
        <v>57-598</v>
      </c>
      <c r="B7614">
        <f t="shared" si="356"/>
        <v>57</v>
      </c>
      <c r="C7614">
        <v>598</v>
      </c>
      <c r="D7614" t="s">
        <v>18329</v>
      </c>
      <c r="E7614" t="s">
        <v>6969</v>
      </c>
      <c r="F7614">
        <v>7821</v>
      </c>
      <c r="G7614" t="s">
        <v>957</v>
      </c>
      <c r="H7614">
        <v>1710091871</v>
      </c>
      <c r="I7614" t="s">
        <v>3730</v>
      </c>
      <c r="J7614" t="s">
        <v>274</v>
      </c>
      <c r="K7614">
        <v>0</v>
      </c>
      <c r="L7614" t="s">
        <v>6970</v>
      </c>
      <c r="M7614" t="s">
        <v>6971</v>
      </c>
      <c r="P7614" s="31" t="str">
        <f t="shared" si="357"/>
        <v>Manik Homoeo Hall (Dr.Mojammel Haque)</v>
      </c>
    </row>
    <row r="7615" spans="1:16" hidden="1">
      <c r="A7615" t="str">
        <f t="shared" si="355"/>
        <v>58-598</v>
      </c>
      <c r="B7615">
        <f t="shared" si="356"/>
        <v>58</v>
      </c>
      <c r="C7615">
        <v>598</v>
      </c>
      <c r="D7615" t="s">
        <v>18329</v>
      </c>
      <c r="E7615" t="s">
        <v>6993</v>
      </c>
      <c r="F7615">
        <v>7836</v>
      </c>
      <c r="G7615" t="s">
        <v>6994</v>
      </c>
      <c r="H7615">
        <v>1725637829</v>
      </c>
      <c r="I7615" t="s">
        <v>3730</v>
      </c>
      <c r="J7615" t="s">
        <v>274</v>
      </c>
      <c r="K7615" t="s">
        <v>138</v>
      </c>
      <c r="L7615" t="s">
        <v>6991</v>
      </c>
      <c r="M7615" t="s">
        <v>6995</v>
      </c>
      <c r="P7615" s="31" t="str">
        <f t="shared" si="357"/>
        <v>Manindra Pharmaci (Dr.Dulal Kumar)</v>
      </c>
    </row>
    <row r="7616" spans="1:16" hidden="1">
      <c r="A7616" t="str">
        <f t="shared" si="355"/>
        <v>59-598</v>
      </c>
      <c r="B7616">
        <f t="shared" si="356"/>
        <v>59</v>
      </c>
      <c r="C7616">
        <v>598</v>
      </c>
      <c r="D7616" t="s">
        <v>18329</v>
      </c>
      <c r="E7616" t="s">
        <v>6899</v>
      </c>
      <c r="F7616">
        <v>7801</v>
      </c>
      <c r="G7616" t="s">
        <v>6029</v>
      </c>
      <c r="H7616">
        <v>17340060263</v>
      </c>
      <c r="I7616" t="s">
        <v>3730</v>
      </c>
      <c r="J7616" t="s">
        <v>397</v>
      </c>
      <c r="K7616" t="s">
        <v>138</v>
      </c>
      <c r="L7616" t="s">
        <v>6892</v>
      </c>
      <c r="M7616" t="s">
        <v>6892</v>
      </c>
      <c r="P7616" s="31" t="str">
        <f t="shared" si="357"/>
        <v>Mim Homoeo Hall (Dr.Barik)</v>
      </c>
    </row>
    <row r="7617" spans="1:16" hidden="1">
      <c r="A7617" t="str">
        <f t="shared" si="355"/>
        <v>60-598</v>
      </c>
      <c r="B7617">
        <f t="shared" si="356"/>
        <v>60</v>
      </c>
      <c r="C7617">
        <v>598</v>
      </c>
      <c r="D7617" t="s">
        <v>18329</v>
      </c>
      <c r="E7617" t="s">
        <v>6899</v>
      </c>
      <c r="F7617">
        <v>7776</v>
      </c>
      <c r="G7617" t="s">
        <v>6029</v>
      </c>
      <c r="H7617">
        <v>17340060263</v>
      </c>
      <c r="I7617" t="s">
        <v>3730</v>
      </c>
      <c r="J7617" t="s">
        <v>172</v>
      </c>
      <c r="K7617" t="s">
        <v>138</v>
      </c>
      <c r="L7617" t="s">
        <v>6892</v>
      </c>
      <c r="M7617" t="s">
        <v>6892</v>
      </c>
      <c r="P7617" s="31" t="str">
        <f t="shared" si="357"/>
        <v>Mim Homoeo Hall (Dr.Barik)</v>
      </c>
    </row>
    <row r="7618" spans="1:16" hidden="1">
      <c r="A7618" t="str">
        <f t="shared" ref="A7618:A7681" si="358">B7618&amp;"-"&amp;C7618</f>
        <v>61-598</v>
      </c>
      <c r="B7618">
        <f t="shared" ref="B7618:B7681" si="359">IF(C7618=C7617,B7617+1,1)</f>
        <v>61</v>
      </c>
      <c r="C7618">
        <v>598</v>
      </c>
      <c r="D7618" t="s">
        <v>18329</v>
      </c>
      <c r="E7618" t="s">
        <v>6905</v>
      </c>
      <c r="F7618">
        <v>7780</v>
      </c>
      <c r="G7618" t="s">
        <v>6906</v>
      </c>
      <c r="H7618">
        <v>1712087735</v>
      </c>
      <c r="I7618" t="s">
        <v>3730</v>
      </c>
      <c r="J7618" t="s">
        <v>172</v>
      </c>
      <c r="K7618" t="s">
        <v>138</v>
      </c>
      <c r="L7618" t="s">
        <v>6892</v>
      </c>
      <c r="M7618" t="s">
        <v>6892</v>
      </c>
      <c r="P7618" s="31" t="str">
        <f t="shared" ref="P7618:P7681" si="360">PROPER(G7618&amp;" ("&amp;E7618&amp;")")</f>
        <v>Mithila Homoeo Hall (Dr.Sariful Islam)</v>
      </c>
    </row>
    <row r="7619" spans="1:16" hidden="1">
      <c r="A7619" t="str">
        <f t="shared" si="358"/>
        <v>62-598</v>
      </c>
      <c r="B7619">
        <f t="shared" si="359"/>
        <v>62</v>
      </c>
      <c r="C7619">
        <v>598</v>
      </c>
      <c r="D7619" t="s">
        <v>18329</v>
      </c>
      <c r="E7619" t="s">
        <v>6894</v>
      </c>
      <c r="F7619">
        <v>7799</v>
      </c>
      <c r="G7619" t="s">
        <v>6895</v>
      </c>
      <c r="H7619">
        <v>1728365096</v>
      </c>
      <c r="I7619" t="s">
        <v>3730</v>
      </c>
      <c r="J7619" t="s">
        <v>397</v>
      </c>
      <c r="K7619" t="s">
        <v>138</v>
      </c>
      <c r="L7619" t="s">
        <v>6892</v>
      </c>
      <c r="M7619" t="s">
        <v>6892</v>
      </c>
      <c r="P7619" s="31" t="str">
        <f t="shared" si="360"/>
        <v>Mitu Homoeo Hall (Dr.Mannan)</v>
      </c>
    </row>
    <row r="7620" spans="1:16" hidden="1">
      <c r="A7620" t="str">
        <f t="shared" si="358"/>
        <v>63-598</v>
      </c>
      <c r="B7620">
        <f t="shared" si="359"/>
        <v>63</v>
      </c>
      <c r="C7620">
        <v>598</v>
      </c>
      <c r="D7620" t="s">
        <v>18329</v>
      </c>
      <c r="E7620" t="s">
        <v>6894</v>
      </c>
      <c r="F7620">
        <v>7774</v>
      </c>
      <c r="G7620" t="s">
        <v>6895</v>
      </c>
      <c r="H7620">
        <v>1728365096</v>
      </c>
      <c r="I7620" t="s">
        <v>3730</v>
      </c>
      <c r="J7620" t="s">
        <v>172</v>
      </c>
      <c r="K7620" t="s">
        <v>138</v>
      </c>
      <c r="L7620" t="s">
        <v>6892</v>
      </c>
      <c r="M7620" t="s">
        <v>6892</v>
      </c>
      <c r="P7620" s="31" t="str">
        <f t="shared" si="360"/>
        <v>Mitu Homoeo Hall (Dr.Mannan)</v>
      </c>
    </row>
    <row r="7621" spans="1:16" hidden="1">
      <c r="A7621" t="str">
        <f t="shared" si="358"/>
        <v>64-598</v>
      </c>
      <c r="B7621">
        <f t="shared" si="359"/>
        <v>64</v>
      </c>
      <c r="C7621">
        <v>598</v>
      </c>
      <c r="D7621" t="s">
        <v>18329</v>
      </c>
      <c r="E7621" t="s">
        <v>6864</v>
      </c>
      <c r="F7621">
        <v>7761</v>
      </c>
      <c r="G7621" t="s">
        <v>6865</v>
      </c>
      <c r="H7621">
        <v>1719536363</v>
      </c>
      <c r="I7621" t="s">
        <v>3730</v>
      </c>
      <c r="J7621" t="s">
        <v>132</v>
      </c>
      <c r="K7621" t="s">
        <v>133</v>
      </c>
      <c r="L7621" t="s">
        <v>6856</v>
      </c>
      <c r="M7621" t="s">
        <v>6856</v>
      </c>
      <c r="P7621" s="31" t="str">
        <f t="shared" si="360"/>
        <v>Mohessor Ho Hall (Dr.Hirok Lal Ghosh)</v>
      </c>
    </row>
    <row r="7622" spans="1:16" hidden="1">
      <c r="A7622" t="str">
        <f t="shared" si="358"/>
        <v>65-598</v>
      </c>
      <c r="B7622">
        <f t="shared" si="359"/>
        <v>65</v>
      </c>
      <c r="C7622">
        <v>598</v>
      </c>
      <c r="D7622" t="s">
        <v>18329</v>
      </c>
      <c r="E7622" t="s">
        <v>6977</v>
      </c>
      <c r="F7622">
        <v>7826</v>
      </c>
      <c r="G7622" t="s">
        <v>6978</v>
      </c>
      <c r="H7622">
        <v>1712043848</v>
      </c>
      <c r="I7622" t="s">
        <v>3730</v>
      </c>
      <c r="J7622" t="s">
        <v>274</v>
      </c>
      <c r="K7622" t="s">
        <v>133</v>
      </c>
      <c r="L7622" t="s">
        <v>6970</v>
      </c>
      <c r="M7622" t="s">
        <v>6970</v>
      </c>
      <c r="P7622" s="31" t="str">
        <f t="shared" si="360"/>
        <v>Mohir Homoeo Hall (Dr.Azizul Rahman)</v>
      </c>
    </row>
    <row r="7623" spans="1:16" hidden="1">
      <c r="A7623" t="str">
        <f t="shared" si="358"/>
        <v>66-598</v>
      </c>
      <c r="B7623">
        <f t="shared" si="359"/>
        <v>66</v>
      </c>
      <c r="C7623">
        <v>598</v>
      </c>
      <c r="D7623" t="s">
        <v>18329</v>
      </c>
      <c r="E7623" t="s">
        <v>6938</v>
      </c>
      <c r="F7623">
        <v>7795</v>
      </c>
      <c r="G7623" t="s">
        <v>3109</v>
      </c>
      <c r="H7623">
        <v>1722953297</v>
      </c>
      <c r="I7623" t="s">
        <v>1311</v>
      </c>
      <c r="J7623" t="s">
        <v>397</v>
      </c>
      <c r="K7623" t="s">
        <v>138</v>
      </c>
      <c r="L7623" t="s">
        <v>6892</v>
      </c>
      <c r="M7623" t="s">
        <v>6939</v>
      </c>
      <c r="P7623" s="31" t="str">
        <f t="shared" si="360"/>
        <v>Momin Homoeo Hall (Dr.Momin)</v>
      </c>
    </row>
    <row r="7624" spans="1:16" hidden="1">
      <c r="A7624" t="str">
        <f t="shared" si="358"/>
        <v>67-598</v>
      </c>
      <c r="B7624">
        <f t="shared" si="359"/>
        <v>67</v>
      </c>
      <c r="C7624">
        <v>598</v>
      </c>
      <c r="D7624" t="s">
        <v>18329</v>
      </c>
      <c r="E7624" t="s">
        <v>6916</v>
      </c>
      <c r="F7624">
        <v>7830</v>
      </c>
      <c r="G7624" t="s">
        <v>947</v>
      </c>
      <c r="H7624">
        <v>1743396517</v>
      </c>
      <c r="I7624" t="s">
        <v>3730</v>
      </c>
      <c r="J7624" t="s">
        <v>274</v>
      </c>
      <c r="K7624" t="s">
        <v>138</v>
      </c>
      <c r="L7624" t="s">
        <v>6970</v>
      </c>
      <c r="M7624" t="s">
        <v>6986</v>
      </c>
      <c r="P7624" s="31" t="str">
        <f t="shared" si="360"/>
        <v>Monir Homoeo Hall (Dr.Monirul Islam)</v>
      </c>
    </row>
    <row r="7625" spans="1:16" hidden="1">
      <c r="A7625" t="str">
        <f t="shared" si="358"/>
        <v>68-598</v>
      </c>
      <c r="B7625">
        <f t="shared" si="359"/>
        <v>68</v>
      </c>
      <c r="C7625">
        <v>598</v>
      </c>
      <c r="D7625" t="s">
        <v>18329</v>
      </c>
      <c r="E7625" t="s">
        <v>11284</v>
      </c>
      <c r="F7625">
        <v>11007</v>
      </c>
      <c r="G7625" t="s">
        <v>18330</v>
      </c>
      <c r="H7625">
        <v>1934448047</v>
      </c>
      <c r="I7625">
        <v>0</v>
      </c>
      <c r="J7625">
        <v>0</v>
      </c>
      <c r="K7625" t="s">
        <v>138</v>
      </c>
      <c r="L7625" t="s">
        <v>6914</v>
      </c>
      <c r="M7625" t="s">
        <v>6914</v>
      </c>
      <c r="P7625" s="31" t="str">
        <f t="shared" si="360"/>
        <v>Mpo- Habibur Rahman-Ullapara (Self Stock)</v>
      </c>
    </row>
    <row r="7626" spans="1:16" hidden="1">
      <c r="A7626" t="str">
        <f t="shared" si="358"/>
        <v>69-598</v>
      </c>
      <c r="B7626">
        <f t="shared" si="359"/>
        <v>69</v>
      </c>
      <c r="C7626">
        <v>598</v>
      </c>
      <c r="D7626" t="s">
        <v>18329</v>
      </c>
      <c r="E7626" t="s">
        <v>6908</v>
      </c>
      <c r="F7626">
        <v>7782</v>
      </c>
      <c r="G7626" t="s">
        <v>672</v>
      </c>
      <c r="H7626">
        <v>1845201124</v>
      </c>
      <c r="I7626" t="s">
        <v>3730</v>
      </c>
      <c r="J7626" t="s">
        <v>172</v>
      </c>
      <c r="K7626" t="s">
        <v>152</v>
      </c>
      <c r="L7626" t="s">
        <v>6892</v>
      </c>
      <c r="M7626" t="s">
        <v>6909</v>
      </c>
      <c r="P7626" s="31" t="str">
        <f t="shared" si="360"/>
        <v>Mukti Homoeo Hall (Dr.Ganesh Datta)</v>
      </c>
    </row>
    <row r="7627" spans="1:16" hidden="1">
      <c r="A7627" t="str">
        <f t="shared" si="358"/>
        <v>70-598</v>
      </c>
      <c r="B7627">
        <f t="shared" si="359"/>
        <v>70</v>
      </c>
      <c r="C7627">
        <v>598</v>
      </c>
      <c r="D7627" t="s">
        <v>18329</v>
      </c>
      <c r="E7627" t="s">
        <v>6922</v>
      </c>
      <c r="F7627">
        <v>7789</v>
      </c>
      <c r="G7627" t="s">
        <v>549</v>
      </c>
      <c r="H7627">
        <v>1711412908</v>
      </c>
      <c r="I7627" t="s">
        <v>1311</v>
      </c>
      <c r="J7627" t="s">
        <v>397</v>
      </c>
      <c r="K7627" t="s">
        <v>138</v>
      </c>
      <c r="L7627" t="s">
        <v>6914</v>
      </c>
      <c r="M7627" t="s">
        <v>6923</v>
      </c>
      <c r="P7627" s="31" t="str">
        <f t="shared" si="360"/>
        <v>National Homoeo Hall (Dr.Anamul Haque)</v>
      </c>
    </row>
    <row r="7628" spans="1:16" hidden="1">
      <c r="A7628" t="str">
        <f t="shared" si="358"/>
        <v>71-598</v>
      </c>
      <c r="B7628">
        <f t="shared" si="359"/>
        <v>71</v>
      </c>
      <c r="C7628">
        <v>598</v>
      </c>
      <c r="D7628" t="s">
        <v>18329</v>
      </c>
      <c r="E7628" t="s">
        <v>6935</v>
      </c>
      <c r="F7628">
        <v>7794</v>
      </c>
      <c r="G7628" t="s">
        <v>6936</v>
      </c>
      <c r="H7628">
        <v>1713714062</v>
      </c>
      <c r="I7628" t="s">
        <v>1311</v>
      </c>
      <c r="J7628" t="s">
        <v>397</v>
      </c>
      <c r="K7628" t="s">
        <v>138</v>
      </c>
      <c r="L7628" t="s">
        <v>6892</v>
      </c>
      <c r="M7628" t="s">
        <v>6937</v>
      </c>
      <c r="P7628" s="31" t="str">
        <f t="shared" si="360"/>
        <v>Nayon Homoeo Hall (Dr.Bablu)</v>
      </c>
    </row>
    <row r="7629" spans="1:16" hidden="1">
      <c r="A7629" t="str">
        <f t="shared" si="358"/>
        <v>72-598</v>
      </c>
      <c r="B7629">
        <f t="shared" si="359"/>
        <v>72</v>
      </c>
      <c r="C7629">
        <v>598</v>
      </c>
      <c r="D7629" t="s">
        <v>18329</v>
      </c>
      <c r="E7629" t="s">
        <v>6896</v>
      </c>
      <c r="F7629">
        <v>7800</v>
      </c>
      <c r="G7629" t="s">
        <v>6897</v>
      </c>
      <c r="H7629">
        <v>1748958725</v>
      </c>
      <c r="I7629" t="s">
        <v>3730</v>
      </c>
      <c r="J7629" t="s">
        <v>397</v>
      </c>
      <c r="K7629" t="s">
        <v>138</v>
      </c>
      <c r="L7629" t="s">
        <v>6892</v>
      </c>
      <c r="M7629" t="s">
        <v>6898</v>
      </c>
      <c r="P7629" s="31" t="str">
        <f t="shared" si="360"/>
        <v>New Mim Homoeo Hall (Dr.Baki)</v>
      </c>
    </row>
    <row r="7630" spans="1:16" hidden="1">
      <c r="A7630" t="str">
        <f t="shared" si="358"/>
        <v>73-598</v>
      </c>
      <c r="B7630">
        <f t="shared" si="359"/>
        <v>73</v>
      </c>
      <c r="C7630">
        <v>598</v>
      </c>
      <c r="D7630" t="s">
        <v>18329</v>
      </c>
      <c r="E7630" t="s">
        <v>6896</v>
      </c>
      <c r="F7630">
        <v>7775</v>
      </c>
      <c r="G7630" t="s">
        <v>6897</v>
      </c>
      <c r="H7630">
        <v>1748958725</v>
      </c>
      <c r="I7630" t="s">
        <v>3730</v>
      </c>
      <c r="J7630" t="s">
        <v>172</v>
      </c>
      <c r="K7630" t="s">
        <v>138</v>
      </c>
      <c r="L7630" t="s">
        <v>6892</v>
      </c>
      <c r="M7630" t="s">
        <v>6898</v>
      </c>
      <c r="P7630" s="31" t="str">
        <f t="shared" si="360"/>
        <v>New Mim Homoeo Hall (Dr.Baki)</v>
      </c>
    </row>
    <row r="7631" spans="1:16" hidden="1">
      <c r="A7631" t="str">
        <f t="shared" si="358"/>
        <v>74-598</v>
      </c>
      <c r="B7631">
        <f t="shared" si="359"/>
        <v>74</v>
      </c>
      <c r="C7631">
        <v>598</v>
      </c>
      <c r="D7631" t="s">
        <v>18329</v>
      </c>
      <c r="E7631" t="s">
        <v>6973</v>
      </c>
      <c r="F7631">
        <v>7823</v>
      </c>
      <c r="G7631" t="s">
        <v>6974</v>
      </c>
      <c r="H7631">
        <v>1746923191</v>
      </c>
      <c r="I7631" t="s">
        <v>3730</v>
      </c>
      <c r="J7631" t="s">
        <v>274</v>
      </c>
      <c r="K7631" t="s">
        <v>138</v>
      </c>
      <c r="L7631" t="s">
        <v>6970</v>
      </c>
      <c r="M7631" t="s">
        <v>6970</v>
      </c>
      <c r="P7631" s="31" t="str">
        <f t="shared" si="360"/>
        <v>N-Homoeo Hall (Dr.Abdul Mannan)</v>
      </c>
    </row>
    <row r="7632" spans="1:16" hidden="1">
      <c r="A7632" t="str">
        <f t="shared" si="358"/>
        <v>75-598</v>
      </c>
      <c r="B7632">
        <f t="shared" si="359"/>
        <v>75</v>
      </c>
      <c r="C7632">
        <v>598</v>
      </c>
      <c r="D7632" t="s">
        <v>18329</v>
      </c>
      <c r="E7632" t="s">
        <v>6860</v>
      </c>
      <c r="F7632">
        <v>7759</v>
      </c>
      <c r="G7632" t="s">
        <v>6861</v>
      </c>
      <c r="H7632">
        <v>1719827383</v>
      </c>
      <c r="I7632" t="s">
        <v>3730</v>
      </c>
      <c r="J7632" t="s">
        <v>132</v>
      </c>
      <c r="K7632" t="s">
        <v>152</v>
      </c>
      <c r="L7632" t="s">
        <v>6856</v>
      </c>
      <c r="M7632" t="s">
        <v>6857</v>
      </c>
      <c r="P7632" s="31" t="str">
        <f t="shared" si="360"/>
        <v>Nibaron Homoeo Hall (Dr.Kanchan Mahato)</v>
      </c>
    </row>
    <row r="7633" spans="1:16" hidden="1">
      <c r="A7633" t="str">
        <f t="shared" si="358"/>
        <v>76-598</v>
      </c>
      <c r="B7633">
        <f t="shared" si="359"/>
        <v>76</v>
      </c>
      <c r="C7633">
        <v>598</v>
      </c>
      <c r="D7633" t="s">
        <v>18329</v>
      </c>
      <c r="E7633" t="s">
        <v>6946</v>
      </c>
      <c r="F7633">
        <v>7806</v>
      </c>
      <c r="G7633" t="s">
        <v>3421</v>
      </c>
      <c r="H7633">
        <v>1716766677</v>
      </c>
      <c r="I7633" t="s">
        <v>1311</v>
      </c>
      <c r="J7633" t="s">
        <v>230</v>
      </c>
      <c r="K7633" t="s">
        <v>138</v>
      </c>
      <c r="L7633" t="s">
        <v>6944</v>
      </c>
      <c r="M7633" t="s">
        <v>6947</v>
      </c>
      <c r="P7633" s="31" t="str">
        <f t="shared" si="360"/>
        <v>Nizam Homoeo Hall (Dr.Ibrahim)</v>
      </c>
    </row>
    <row r="7634" spans="1:16" hidden="1">
      <c r="A7634" t="str">
        <f t="shared" si="358"/>
        <v>77-598</v>
      </c>
      <c r="B7634">
        <f t="shared" si="359"/>
        <v>77</v>
      </c>
      <c r="C7634">
        <v>598</v>
      </c>
      <c r="D7634" t="s">
        <v>18329</v>
      </c>
      <c r="E7634" t="s">
        <v>6921</v>
      </c>
      <c r="F7634">
        <v>7788</v>
      </c>
      <c r="G7634" t="s">
        <v>3202</v>
      </c>
      <c r="H7634">
        <v>1745669680</v>
      </c>
      <c r="I7634" t="s">
        <v>3730</v>
      </c>
      <c r="J7634" t="s">
        <v>172</v>
      </c>
      <c r="K7634" t="s">
        <v>1315</v>
      </c>
      <c r="L7634" t="s">
        <v>6892</v>
      </c>
      <c r="M7634" t="s">
        <v>6892</v>
      </c>
      <c r="P7634" s="31" t="str">
        <f t="shared" si="360"/>
        <v>Nurjahan Homoeo Hall (Zahirul Islam)</v>
      </c>
    </row>
    <row r="7635" spans="1:16" hidden="1">
      <c r="A7635" t="str">
        <f t="shared" si="358"/>
        <v>78-598</v>
      </c>
      <c r="B7635">
        <f t="shared" si="359"/>
        <v>78</v>
      </c>
      <c r="C7635">
        <v>598</v>
      </c>
      <c r="D7635" t="s">
        <v>18329</v>
      </c>
      <c r="E7635" t="s">
        <v>6940</v>
      </c>
      <c r="F7635">
        <v>7797</v>
      </c>
      <c r="G7635" t="s">
        <v>6863</v>
      </c>
      <c r="H7635">
        <v>1726882561</v>
      </c>
      <c r="I7635" t="s">
        <v>1311</v>
      </c>
      <c r="J7635" t="s">
        <v>397</v>
      </c>
      <c r="K7635" t="s">
        <v>138</v>
      </c>
      <c r="L7635" t="s">
        <v>6892</v>
      </c>
      <c r="M7635" t="s">
        <v>6934</v>
      </c>
      <c r="P7635" s="31" t="str">
        <f t="shared" si="360"/>
        <v>Nurzahan Ho Hall (Dr.Nur Mahmmod)</v>
      </c>
    </row>
    <row r="7636" spans="1:16" hidden="1">
      <c r="A7636" t="str">
        <f t="shared" si="358"/>
        <v>79-598</v>
      </c>
      <c r="B7636">
        <f t="shared" si="359"/>
        <v>79</v>
      </c>
      <c r="C7636">
        <v>598</v>
      </c>
      <c r="D7636" t="s">
        <v>18329</v>
      </c>
      <c r="E7636" t="s">
        <v>6862</v>
      </c>
      <c r="F7636">
        <v>7760</v>
      </c>
      <c r="G7636" t="s">
        <v>6863</v>
      </c>
      <c r="H7636">
        <v>1726615979</v>
      </c>
      <c r="I7636" t="s">
        <v>3730</v>
      </c>
      <c r="J7636" t="s">
        <v>132</v>
      </c>
      <c r="K7636" t="s">
        <v>138</v>
      </c>
      <c r="L7636" t="s">
        <v>6856</v>
      </c>
      <c r="M7636" t="s">
        <v>6857</v>
      </c>
      <c r="P7636" s="31" t="str">
        <f t="shared" si="360"/>
        <v>Nurzahan Ho Hall (Dr.Abdul Hamid)</v>
      </c>
    </row>
    <row r="7637" spans="1:16" hidden="1">
      <c r="A7637" t="str">
        <f t="shared" si="358"/>
        <v>80-598</v>
      </c>
      <c r="B7637">
        <f t="shared" si="359"/>
        <v>80</v>
      </c>
      <c r="C7637">
        <v>598</v>
      </c>
      <c r="D7637" t="s">
        <v>18329</v>
      </c>
      <c r="E7637" t="s">
        <v>6979</v>
      </c>
      <c r="F7637">
        <v>7827</v>
      </c>
      <c r="G7637" t="s">
        <v>6980</v>
      </c>
      <c r="H7637">
        <v>1712508273</v>
      </c>
      <c r="I7637" t="s">
        <v>3730</v>
      </c>
      <c r="J7637" t="s">
        <v>274</v>
      </c>
      <c r="K7637" t="s">
        <v>138</v>
      </c>
      <c r="L7637" t="s">
        <v>6970</v>
      </c>
      <c r="M7637" t="s">
        <v>6970</v>
      </c>
      <c r="P7637" s="31" t="str">
        <f t="shared" si="360"/>
        <v>Nurzahan Homoeo Hall (Dr.Yunus Ali)</v>
      </c>
    </row>
    <row r="7638" spans="1:16" hidden="1">
      <c r="A7638" t="str">
        <f t="shared" si="358"/>
        <v>81-598</v>
      </c>
      <c r="B7638">
        <f t="shared" si="359"/>
        <v>81</v>
      </c>
      <c r="C7638">
        <v>598</v>
      </c>
      <c r="D7638" t="s">
        <v>18329</v>
      </c>
      <c r="E7638" t="s">
        <v>17939</v>
      </c>
      <c r="F7638">
        <v>15486</v>
      </c>
      <c r="G7638" t="s">
        <v>17940</v>
      </c>
      <c r="H7638">
        <v>1726614979</v>
      </c>
      <c r="I7638" t="s">
        <v>131</v>
      </c>
      <c r="J7638" t="s">
        <v>132</v>
      </c>
      <c r="K7638" t="s">
        <v>133</v>
      </c>
      <c r="L7638" t="s">
        <v>17920</v>
      </c>
      <c r="M7638" t="s">
        <v>6857</v>
      </c>
      <c r="P7638" s="31" t="str">
        <f t="shared" si="360"/>
        <v>Nurzajan Ho Hall  (Dr Hamidur Rahman )</v>
      </c>
    </row>
    <row r="7639" spans="1:16" hidden="1">
      <c r="A7639" t="str">
        <f t="shared" si="358"/>
        <v>82-598</v>
      </c>
      <c r="B7639">
        <f t="shared" si="359"/>
        <v>82</v>
      </c>
      <c r="C7639">
        <v>598</v>
      </c>
      <c r="D7639" t="s">
        <v>18329</v>
      </c>
      <c r="E7639" t="s">
        <v>9244</v>
      </c>
      <c r="F7639">
        <v>9665</v>
      </c>
      <c r="G7639" t="s">
        <v>9245</v>
      </c>
      <c r="H7639">
        <v>1739973100</v>
      </c>
      <c r="I7639" t="s">
        <v>6984</v>
      </c>
      <c r="J7639" t="s">
        <v>306</v>
      </c>
      <c r="K7639" t="s">
        <v>133</v>
      </c>
      <c r="L7639" t="s">
        <v>9241</v>
      </c>
      <c r="M7639" t="s">
        <v>9242</v>
      </c>
      <c r="P7639" s="31" t="str">
        <f t="shared" si="360"/>
        <v>Probir Homoeo Hall (Dr.Probir Kumar)</v>
      </c>
    </row>
    <row r="7640" spans="1:16" hidden="1">
      <c r="A7640" t="str">
        <f t="shared" si="358"/>
        <v>83-598</v>
      </c>
      <c r="B7640">
        <f t="shared" si="359"/>
        <v>83</v>
      </c>
      <c r="C7640">
        <v>598</v>
      </c>
      <c r="D7640" t="s">
        <v>18329</v>
      </c>
      <c r="E7640" t="s">
        <v>6972</v>
      </c>
      <c r="F7640">
        <v>7822</v>
      </c>
      <c r="G7640" t="s">
        <v>5241</v>
      </c>
      <c r="H7640">
        <v>1712707792</v>
      </c>
      <c r="I7640" t="s">
        <v>3730</v>
      </c>
      <c r="J7640" t="s">
        <v>274</v>
      </c>
      <c r="K7640" t="s">
        <v>138</v>
      </c>
      <c r="L7640" t="s">
        <v>6970</v>
      </c>
      <c r="M7640" t="s">
        <v>6971</v>
      </c>
      <c r="P7640" s="31" t="str">
        <f t="shared" si="360"/>
        <v>Protiva Homoeo Hall (Dr.Md.Sakhawat)</v>
      </c>
    </row>
    <row r="7641" spans="1:16" hidden="1">
      <c r="A7641" t="str">
        <f t="shared" si="358"/>
        <v>84-598</v>
      </c>
      <c r="B7641">
        <f t="shared" si="359"/>
        <v>84</v>
      </c>
      <c r="C7641">
        <v>598</v>
      </c>
      <c r="D7641" t="s">
        <v>18329</v>
      </c>
      <c r="E7641" t="s">
        <v>6876</v>
      </c>
      <c r="F7641">
        <v>7767</v>
      </c>
      <c r="G7641" t="s">
        <v>6877</v>
      </c>
      <c r="H7641">
        <v>1750406224</v>
      </c>
      <c r="I7641" t="s">
        <v>1311</v>
      </c>
      <c r="J7641" t="s">
        <v>132</v>
      </c>
      <c r="K7641" t="s">
        <v>133</v>
      </c>
      <c r="L7641" t="s">
        <v>6856</v>
      </c>
      <c r="M7641" t="s">
        <v>6878</v>
      </c>
      <c r="P7641" s="31" t="str">
        <f t="shared" si="360"/>
        <v>Puja Homoeo Hall (Dr.Mohadev Mahato )</v>
      </c>
    </row>
    <row r="7642" spans="1:16" hidden="1">
      <c r="A7642" t="str">
        <f t="shared" si="358"/>
        <v>85-598</v>
      </c>
      <c r="B7642">
        <f t="shared" si="359"/>
        <v>85</v>
      </c>
      <c r="C7642">
        <v>598</v>
      </c>
      <c r="D7642" t="s">
        <v>18329</v>
      </c>
      <c r="E7642" t="s">
        <v>17962</v>
      </c>
      <c r="F7642">
        <v>15495</v>
      </c>
      <c r="G7642" t="s">
        <v>17963</v>
      </c>
      <c r="H7642">
        <v>1792395101</v>
      </c>
      <c r="I7642" t="s">
        <v>131</v>
      </c>
      <c r="J7642" t="s">
        <v>17037</v>
      </c>
      <c r="K7642" t="s">
        <v>133</v>
      </c>
      <c r="L7642" t="s">
        <v>17954</v>
      </c>
      <c r="M7642" t="s">
        <v>17964</v>
      </c>
      <c r="P7642" s="31" t="str">
        <f t="shared" si="360"/>
        <v>Rabya Ho Hall (Dr.Joynob Khaton)</v>
      </c>
    </row>
    <row r="7643" spans="1:16" hidden="1">
      <c r="A7643" t="str">
        <f t="shared" si="358"/>
        <v>86-598</v>
      </c>
      <c r="B7643">
        <f t="shared" si="359"/>
        <v>86</v>
      </c>
      <c r="C7643">
        <v>598</v>
      </c>
      <c r="D7643" t="s">
        <v>18329</v>
      </c>
      <c r="E7643" t="s">
        <v>17967</v>
      </c>
      <c r="F7643">
        <v>15497</v>
      </c>
      <c r="G7643" t="s">
        <v>17968</v>
      </c>
      <c r="H7643">
        <v>1740992146</v>
      </c>
      <c r="I7643" t="s">
        <v>131</v>
      </c>
      <c r="J7643" t="s">
        <v>17037</v>
      </c>
      <c r="K7643" t="s">
        <v>133</v>
      </c>
      <c r="L7643" t="s">
        <v>17954</v>
      </c>
      <c r="M7643" t="s">
        <v>17964</v>
      </c>
      <c r="P7643" s="31" t="str">
        <f t="shared" si="360"/>
        <v>Radha Gobindo Ho Hall (Dr Subuj Kumar Modok)</v>
      </c>
    </row>
    <row r="7644" spans="1:16" hidden="1">
      <c r="A7644" t="str">
        <f t="shared" si="358"/>
        <v>87-598</v>
      </c>
      <c r="B7644">
        <f t="shared" si="359"/>
        <v>87</v>
      </c>
      <c r="C7644">
        <v>598</v>
      </c>
      <c r="D7644" t="s">
        <v>18329</v>
      </c>
      <c r="E7644" t="s">
        <v>6926</v>
      </c>
      <c r="F7644">
        <v>7791</v>
      </c>
      <c r="G7644" t="s">
        <v>6927</v>
      </c>
      <c r="H7644">
        <v>1739937506</v>
      </c>
      <c r="I7644" t="s">
        <v>1311</v>
      </c>
      <c r="J7644" t="s">
        <v>397</v>
      </c>
      <c r="K7644" t="s">
        <v>138</v>
      </c>
      <c r="L7644" t="s">
        <v>6892</v>
      </c>
      <c r="M7644" t="s">
        <v>6928</v>
      </c>
      <c r="P7644" s="31" t="str">
        <f t="shared" si="360"/>
        <v>Rimi Rifa Homoeo Hall (Dr.Rasel)</v>
      </c>
    </row>
    <row r="7645" spans="1:16" hidden="1">
      <c r="A7645" t="str">
        <f t="shared" si="358"/>
        <v>88-598</v>
      </c>
      <c r="B7645">
        <f t="shared" si="359"/>
        <v>88</v>
      </c>
      <c r="C7645">
        <v>598</v>
      </c>
      <c r="D7645" t="s">
        <v>18329</v>
      </c>
      <c r="E7645" t="s">
        <v>6917</v>
      </c>
      <c r="F7645">
        <v>7786</v>
      </c>
      <c r="G7645" t="s">
        <v>6918</v>
      </c>
      <c r="H7645">
        <v>1721339294</v>
      </c>
      <c r="I7645" t="s">
        <v>3730</v>
      </c>
      <c r="J7645" t="s">
        <v>172</v>
      </c>
      <c r="K7645" t="s">
        <v>1315</v>
      </c>
      <c r="L7645" t="s">
        <v>6892</v>
      </c>
      <c r="M7645" t="s">
        <v>6892</v>
      </c>
      <c r="P7645" s="31" t="str">
        <f t="shared" si="360"/>
        <v>Saha Homoeo Hall (Dr.Mitali Rani Saha)</v>
      </c>
    </row>
    <row r="7646" spans="1:16" hidden="1">
      <c r="A7646" t="str">
        <f t="shared" si="358"/>
        <v>89-598</v>
      </c>
      <c r="B7646">
        <f t="shared" si="359"/>
        <v>89</v>
      </c>
      <c r="C7646">
        <v>598</v>
      </c>
      <c r="D7646" t="s">
        <v>18329</v>
      </c>
      <c r="E7646" t="s">
        <v>6867</v>
      </c>
      <c r="F7646">
        <v>7763</v>
      </c>
      <c r="G7646" t="s">
        <v>6868</v>
      </c>
      <c r="H7646">
        <v>1716028538</v>
      </c>
      <c r="I7646" t="s">
        <v>3730</v>
      </c>
      <c r="J7646" t="s">
        <v>132</v>
      </c>
      <c r="K7646" t="s">
        <v>133</v>
      </c>
      <c r="L7646" t="s">
        <v>6856</v>
      </c>
      <c r="M7646" t="s">
        <v>6856</v>
      </c>
      <c r="P7646" s="31" t="str">
        <f t="shared" si="360"/>
        <v>Saker Homoeo Hall (Dr.Asok Kumar Sarker)</v>
      </c>
    </row>
    <row r="7647" spans="1:16" hidden="1">
      <c r="A7647" t="str">
        <f t="shared" si="358"/>
        <v>90-598</v>
      </c>
      <c r="B7647">
        <f t="shared" si="359"/>
        <v>90</v>
      </c>
      <c r="C7647">
        <v>598</v>
      </c>
      <c r="D7647" t="s">
        <v>18329</v>
      </c>
      <c r="E7647" t="s">
        <v>3660</v>
      </c>
      <c r="F7647">
        <v>7766</v>
      </c>
      <c r="G7647" t="s">
        <v>6874</v>
      </c>
      <c r="H7647">
        <v>1723251007</v>
      </c>
      <c r="I7647" t="s">
        <v>1311</v>
      </c>
      <c r="J7647" t="s">
        <v>132</v>
      </c>
      <c r="K7647" t="s">
        <v>152</v>
      </c>
      <c r="L7647" t="s">
        <v>6856</v>
      </c>
      <c r="M7647" t="s">
        <v>6875</v>
      </c>
      <c r="P7647" s="31" t="str">
        <f t="shared" si="360"/>
        <v>Salam Homoeo Hall (Dr.Abdus Salam)</v>
      </c>
    </row>
    <row r="7648" spans="1:16" hidden="1">
      <c r="A7648" t="str">
        <f t="shared" si="358"/>
        <v>91-598</v>
      </c>
      <c r="B7648">
        <f t="shared" si="359"/>
        <v>91</v>
      </c>
      <c r="C7648">
        <v>598</v>
      </c>
      <c r="D7648" t="s">
        <v>18329</v>
      </c>
      <c r="E7648" t="s">
        <v>6890</v>
      </c>
      <c r="F7648">
        <v>7834</v>
      </c>
      <c r="G7648" t="s">
        <v>368</v>
      </c>
      <c r="H7648">
        <v>1744260155</v>
      </c>
      <c r="I7648" t="s">
        <v>3730</v>
      </c>
      <c r="J7648" t="s">
        <v>274</v>
      </c>
      <c r="K7648" t="s">
        <v>152</v>
      </c>
      <c r="L7648" t="s">
        <v>6991</v>
      </c>
      <c r="M7648" t="s">
        <v>6992</v>
      </c>
      <c r="P7648" s="31" t="str">
        <f t="shared" si="360"/>
        <v>Santo Homoeo Hall (Dr.Jahangir Alom)</v>
      </c>
    </row>
    <row r="7649" spans="1:16" hidden="1">
      <c r="A7649" t="str">
        <f t="shared" si="358"/>
        <v>92-598</v>
      </c>
      <c r="B7649">
        <f t="shared" si="359"/>
        <v>92</v>
      </c>
      <c r="C7649">
        <v>598</v>
      </c>
      <c r="D7649" t="s">
        <v>18329</v>
      </c>
      <c r="E7649" t="s">
        <v>6987</v>
      </c>
      <c r="F7649">
        <v>7831</v>
      </c>
      <c r="G7649" t="s">
        <v>3265</v>
      </c>
      <c r="H7649">
        <v>1915958077</v>
      </c>
      <c r="I7649" t="s">
        <v>3730</v>
      </c>
      <c r="J7649" t="s">
        <v>274</v>
      </c>
      <c r="K7649" t="s">
        <v>133</v>
      </c>
      <c r="L7649" t="s">
        <v>6970</v>
      </c>
      <c r="M7649" t="s">
        <v>6986</v>
      </c>
      <c r="P7649" s="31" t="str">
        <f t="shared" si="360"/>
        <v>Sapla Homoeo Hall (Dr.Badol Kumar)</v>
      </c>
    </row>
    <row r="7650" spans="1:16" hidden="1">
      <c r="A7650" t="str">
        <f t="shared" si="358"/>
        <v>93-598</v>
      </c>
      <c r="B7650">
        <f t="shared" si="359"/>
        <v>93</v>
      </c>
      <c r="C7650">
        <v>598</v>
      </c>
      <c r="D7650" t="s">
        <v>18329</v>
      </c>
      <c r="E7650" t="s">
        <v>6958</v>
      </c>
      <c r="F7650">
        <v>7812</v>
      </c>
      <c r="G7650" t="s">
        <v>1445</v>
      </c>
      <c r="H7650">
        <v>1718972143</v>
      </c>
      <c r="I7650" t="s">
        <v>1311</v>
      </c>
      <c r="J7650" t="s">
        <v>230</v>
      </c>
      <c r="K7650" t="s">
        <v>138</v>
      </c>
      <c r="L7650" t="s">
        <v>6944</v>
      </c>
      <c r="M7650" t="s">
        <v>6949</v>
      </c>
      <c r="P7650" s="31" t="str">
        <f t="shared" si="360"/>
        <v>Sarker Homoeo Hall (Dr.Sankor Sarker)</v>
      </c>
    </row>
    <row r="7651" spans="1:16" hidden="1">
      <c r="A7651" t="str">
        <f t="shared" si="358"/>
        <v>94-598</v>
      </c>
      <c r="B7651">
        <f t="shared" si="359"/>
        <v>94</v>
      </c>
      <c r="C7651">
        <v>598</v>
      </c>
      <c r="D7651" t="s">
        <v>18329</v>
      </c>
      <c r="E7651" t="s">
        <v>10972</v>
      </c>
      <c r="F7651">
        <v>10856</v>
      </c>
      <c r="G7651" t="s">
        <v>10973</v>
      </c>
      <c r="H7651">
        <v>1784110049</v>
      </c>
      <c r="I7651" t="s">
        <v>131</v>
      </c>
      <c r="J7651" t="s">
        <v>132</v>
      </c>
      <c r="K7651" t="s">
        <v>152</v>
      </c>
      <c r="L7651" t="s">
        <v>6914</v>
      </c>
      <c r="M7651" t="s">
        <v>10974</v>
      </c>
      <c r="P7651" s="31" t="str">
        <f t="shared" si="360"/>
        <v>Sefa Homoeo Pharmacy (Dr. Mr Ariful Islam)</v>
      </c>
    </row>
    <row r="7652" spans="1:16" hidden="1">
      <c r="A7652" t="str">
        <f t="shared" si="358"/>
        <v>95-598</v>
      </c>
      <c r="B7652">
        <f t="shared" si="359"/>
        <v>95</v>
      </c>
      <c r="C7652">
        <v>598</v>
      </c>
      <c r="D7652" t="s">
        <v>18329</v>
      </c>
      <c r="E7652" t="s">
        <v>6981</v>
      </c>
      <c r="F7652">
        <v>7828</v>
      </c>
      <c r="G7652" t="s">
        <v>3664</v>
      </c>
      <c r="H7652">
        <v>1722260432</v>
      </c>
      <c r="I7652" t="s">
        <v>3730</v>
      </c>
      <c r="J7652" t="s">
        <v>274</v>
      </c>
      <c r="K7652" t="s">
        <v>138</v>
      </c>
      <c r="L7652" t="s">
        <v>6970</v>
      </c>
      <c r="M7652" t="s">
        <v>6982</v>
      </c>
      <c r="P7652" s="31" t="str">
        <f t="shared" si="360"/>
        <v>Shaha Homoeo Hall (Dr.Ripon Kumar)</v>
      </c>
    </row>
    <row r="7653" spans="1:16" hidden="1">
      <c r="A7653" t="str">
        <f t="shared" si="358"/>
        <v>96-598</v>
      </c>
      <c r="B7653">
        <f t="shared" si="359"/>
        <v>96</v>
      </c>
      <c r="C7653">
        <v>598</v>
      </c>
      <c r="D7653" t="s">
        <v>18329</v>
      </c>
      <c r="E7653" t="s">
        <v>6983</v>
      </c>
      <c r="F7653">
        <v>7829</v>
      </c>
      <c r="G7653" t="s">
        <v>3664</v>
      </c>
      <c r="H7653">
        <v>1723781004</v>
      </c>
      <c r="I7653" t="s">
        <v>6984</v>
      </c>
      <c r="J7653" t="s">
        <v>274</v>
      </c>
      <c r="K7653" t="s">
        <v>152</v>
      </c>
      <c r="L7653" t="s">
        <v>6970</v>
      </c>
      <c r="M7653" t="s">
        <v>6985</v>
      </c>
      <c r="P7653" s="31" t="str">
        <f t="shared" si="360"/>
        <v>Shaha Homoeo Hall (Dr.Sipon Kumar)</v>
      </c>
    </row>
    <row r="7654" spans="1:16" hidden="1">
      <c r="A7654" t="str">
        <f t="shared" si="358"/>
        <v>97-598</v>
      </c>
      <c r="B7654">
        <f t="shared" si="359"/>
        <v>97</v>
      </c>
      <c r="C7654">
        <v>598</v>
      </c>
      <c r="D7654" t="s">
        <v>18329</v>
      </c>
      <c r="E7654" t="s">
        <v>6924</v>
      </c>
      <c r="F7654">
        <v>7790</v>
      </c>
      <c r="G7654" t="s">
        <v>3405</v>
      </c>
      <c r="H7654">
        <v>1729912597</v>
      </c>
      <c r="I7654" t="s">
        <v>1311</v>
      </c>
      <c r="J7654" t="s">
        <v>397</v>
      </c>
      <c r="K7654" t="s">
        <v>138</v>
      </c>
      <c r="L7654" t="s">
        <v>6892</v>
      </c>
      <c r="M7654" t="s">
        <v>6925</v>
      </c>
      <c r="P7654" s="31" t="str">
        <f t="shared" si="360"/>
        <v>Shifa Homoeo Hall (Dr.Rafikul Islam)</v>
      </c>
    </row>
    <row r="7655" spans="1:16" hidden="1">
      <c r="A7655" t="str">
        <f t="shared" si="358"/>
        <v>98-598</v>
      </c>
      <c r="B7655">
        <f t="shared" si="359"/>
        <v>98</v>
      </c>
      <c r="C7655">
        <v>598</v>
      </c>
      <c r="D7655" t="s">
        <v>18329</v>
      </c>
      <c r="E7655" t="s">
        <v>6912</v>
      </c>
      <c r="F7655">
        <v>7784</v>
      </c>
      <c r="G7655" t="s">
        <v>6913</v>
      </c>
      <c r="H7655">
        <v>1716573038</v>
      </c>
      <c r="I7655" t="s">
        <v>3730</v>
      </c>
      <c r="J7655" t="s">
        <v>172</v>
      </c>
      <c r="K7655" t="s">
        <v>138</v>
      </c>
      <c r="L7655" t="s">
        <v>6914</v>
      </c>
      <c r="M7655" t="s">
        <v>6915</v>
      </c>
      <c r="P7655" s="31" t="str">
        <f t="shared" si="360"/>
        <v>Shosi Homoeo Hall (Dr.Rinku)</v>
      </c>
    </row>
    <row r="7656" spans="1:16" hidden="1">
      <c r="A7656" t="str">
        <f t="shared" si="358"/>
        <v>99-598</v>
      </c>
      <c r="B7656">
        <f t="shared" si="359"/>
        <v>99</v>
      </c>
      <c r="C7656">
        <v>598</v>
      </c>
      <c r="D7656" t="s">
        <v>18329</v>
      </c>
      <c r="E7656" t="s">
        <v>6988</v>
      </c>
      <c r="F7656">
        <v>7833</v>
      </c>
      <c r="G7656" t="s">
        <v>6989</v>
      </c>
      <c r="H7656">
        <v>1748729604</v>
      </c>
      <c r="I7656" t="s">
        <v>3730</v>
      </c>
      <c r="J7656" t="s">
        <v>274</v>
      </c>
      <c r="K7656" t="s">
        <v>152</v>
      </c>
      <c r="L7656" t="s">
        <v>6970</v>
      </c>
      <c r="M7656" t="s">
        <v>6990</v>
      </c>
      <c r="P7656" s="31" t="str">
        <f t="shared" si="360"/>
        <v>Shubroti Homoeo Hall (Dr.Shubash Kumar)</v>
      </c>
    </row>
    <row r="7657" spans="1:16" hidden="1">
      <c r="A7657" t="str">
        <f t="shared" si="358"/>
        <v>100-598</v>
      </c>
      <c r="B7657">
        <f t="shared" si="359"/>
        <v>100</v>
      </c>
      <c r="C7657">
        <v>598</v>
      </c>
      <c r="D7657" t="s">
        <v>18329</v>
      </c>
      <c r="E7657" t="s">
        <v>6919</v>
      </c>
      <c r="F7657">
        <v>7787</v>
      </c>
      <c r="G7657" t="s">
        <v>6920</v>
      </c>
      <c r="H7657">
        <v>1796584633</v>
      </c>
      <c r="I7657" t="s">
        <v>3730</v>
      </c>
      <c r="J7657" t="s">
        <v>172</v>
      </c>
      <c r="K7657" t="s">
        <v>1315</v>
      </c>
      <c r="L7657" t="s">
        <v>6892</v>
      </c>
      <c r="M7657" t="s">
        <v>6892</v>
      </c>
      <c r="P7657" s="31" t="str">
        <f t="shared" si="360"/>
        <v>Sirajgonj Homoeo Hall (Dr.Sarmin Aktar)</v>
      </c>
    </row>
    <row r="7658" spans="1:16" hidden="1">
      <c r="A7658" t="str">
        <f t="shared" si="358"/>
        <v>101-598</v>
      </c>
      <c r="B7658">
        <f t="shared" si="359"/>
        <v>101</v>
      </c>
      <c r="C7658">
        <v>598</v>
      </c>
      <c r="D7658" t="s">
        <v>18329</v>
      </c>
      <c r="E7658" t="s">
        <v>6885</v>
      </c>
      <c r="F7658">
        <v>7771</v>
      </c>
      <c r="G7658" t="s">
        <v>6886</v>
      </c>
      <c r="H7658">
        <v>1737850002</v>
      </c>
      <c r="I7658" t="s">
        <v>1311</v>
      </c>
      <c r="J7658" t="s">
        <v>132</v>
      </c>
      <c r="K7658" t="s">
        <v>133</v>
      </c>
      <c r="L7658" t="s">
        <v>6856</v>
      </c>
      <c r="M7658" t="s">
        <v>6887</v>
      </c>
      <c r="P7658" s="31" t="str">
        <f t="shared" si="360"/>
        <v>Sojib Homoeo Hall (Dr.Sanjit Kumar)</v>
      </c>
    </row>
    <row r="7659" spans="1:16" hidden="1">
      <c r="A7659" t="str">
        <f t="shared" si="358"/>
        <v>102-598</v>
      </c>
      <c r="B7659">
        <f t="shared" si="359"/>
        <v>102</v>
      </c>
      <c r="C7659">
        <v>598</v>
      </c>
      <c r="D7659" t="s">
        <v>18329</v>
      </c>
      <c r="E7659" t="s">
        <v>6929</v>
      </c>
      <c r="F7659">
        <v>7792</v>
      </c>
      <c r="G7659" t="s">
        <v>6930</v>
      </c>
      <c r="H7659">
        <v>1734119800</v>
      </c>
      <c r="I7659" t="s">
        <v>1311</v>
      </c>
      <c r="J7659" t="s">
        <v>397</v>
      </c>
      <c r="K7659" t="s">
        <v>138</v>
      </c>
      <c r="L7659" t="s">
        <v>6914</v>
      </c>
      <c r="M7659" t="s">
        <v>6931</v>
      </c>
      <c r="P7659" s="31" t="str">
        <f t="shared" si="360"/>
        <v>Sophi Homoeon Hall (Dr.Hannan)</v>
      </c>
    </row>
    <row r="7660" spans="1:16" hidden="1">
      <c r="A7660" t="str">
        <f t="shared" si="358"/>
        <v>103-598</v>
      </c>
      <c r="B7660">
        <f t="shared" si="359"/>
        <v>103</v>
      </c>
      <c r="C7660">
        <v>598</v>
      </c>
      <c r="D7660" t="s">
        <v>18329</v>
      </c>
      <c r="E7660" t="s">
        <v>6941</v>
      </c>
      <c r="F7660">
        <v>7798</v>
      </c>
      <c r="G7660" t="s">
        <v>6942</v>
      </c>
      <c r="H7660">
        <v>1750308272</v>
      </c>
      <c r="I7660" t="s">
        <v>3730</v>
      </c>
      <c r="J7660" t="s">
        <v>397</v>
      </c>
      <c r="K7660" t="s">
        <v>152</v>
      </c>
      <c r="L7660" t="s">
        <v>6892</v>
      </c>
      <c r="M7660" t="s">
        <v>6943</v>
      </c>
      <c r="P7660" s="31" t="str">
        <f t="shared" si="360"/>
        <v>Sree Debi Ho Hall (Dr.Taposh Kumar)</v>
      </c>
    </row>
    <row r="7661" spans="1:16" hidden="1">
      <c r="A7661" t="str">
        <f t="shared" si="358"/>
        <v>104-598</v>
      </c>
      <c r="B7661">
        <f t="shared" si="359"/>
        <v>104</v>
      </c>
      <c r="C7661">
        <v>598</v>
      </c>
      <c r="D7661" t="s">
        <v>18329</v>
      </c>
      <c r="E7661" t="s">
        <v>9247</v>
      </c>
      <c r="F7661">
        <v>9669</v>
      </c>
      <c r="G7661" t="s">
        <v>9248</v>
      </c>
      <c r="H7661">
        <v>19380020149</v>
      </c>
      <c r="I7661" t="s">
        <v>6984</v>
      </c>
      <c r="J7661" t="s">
        <v>306</v>
      </c>
      <c r="K7661" t="s">
        <v>138</v>
      </c>
      <c r="L7661" t="s">
        <v>9241</v>
      </c>
      <c r="M7661" t="s">
        <v>9241</v>
      </c>
      <c r="P7661" s="31" t="str">
        <f t="shared" si="360"/>
        <v>Sree Durga Vandar (Dr.Sanjoy Kumar)</v>
      </c>
    </row>
    <row r="7662" spans="1:16" hidden="1">
      <c r="A7662" t="str">
        <f t="shared" si="358"/>
        <v>105-598</v>
      </c>
      <c r="B7662">
        <f t="shared" si="359"/>
        <v>105</v>
      </c>
      <c r="C7662">
        <v>598</v>
      </c>
      <c r="D7662" t="s">
        <v>18329</v>
      </c>
      <c r="E7662" t="s">
        <v>9264</v>
      </c>
      <c r="F7662">
        <v>9677</v>
      </c>
      <c r="G7662" t="s">
        <v>9265</v>
      </c>
      <c r="H7662">
        <v>1712498338</v>
      </c>
      <c r="I7662" t="s">
        <v>9254</v>
      </c>
      <c r="J7662" t="s">
        <v>306</v>
      </c>
      <c r="K7662" t="s">
        <v>138</v>
      </c>
      <c r="L7662" t="s">
        <v>6914</v>
      </c>
      <c r="M7662" t="s">
        <v>9261</v>
      </c>
      <c r="P7662" s="31" t="str">
        <f t="shared" si="360"/>
        <v>Sree Krishna Ho Hall (Dr.Ram Prosad)</v>
      </c>
    </row>
    <row r="7663" spans="1:16" hidden="1">
      <c r="A7663" t="str">
        <f t="shared" si="358"/>
        <v>106-598</v>
      </c>
      <c r="B7663">
        <f t="shared" si="359"/>
        <v>106</v>
      </c>
      <c r="C7663">
        <v>598</v>
      </c>
      <c r="D7663" t="s">
        <v>18329</v>
      </c>
      <c r="E7663" t="s">
        <v>12657</v>
      </c>
      <c r="F7663">
        <v>11630</v>
      </c>
      <c r="G7663" t="s">
        <v>12658</v>
      </c>
      <c r="H7663">
        <v>1746647883</v>
      </c>
      <c r="I7663" t="s">
        <v>131</v>
      </c>
      <c r="J7663" t="s">
        <v>306</v>
      </c>
      <c r="K7663" t="s">
        <v>152</v>
      </c>
      <c r="L7663" t="s">
        <v>6914</v>
      </c>
      <c r="M7663" t="s">
        <v>9242</v>
      </c>
      <c r="P7663" s="31" t="str">
        <f t="shared" si="360"/>
        <v>Sree Krishna Homoeo Hall (Gitendro Nat Kormokar)</v>
      </c>
    </row>
    <row r="7664" spans="1:16" hidden="1">
      <c r="A7664" t="str">
        <f t="shared" si="358"/>
        <v>107-598</v>
      </c>
      <c r="B7664">
        <f t="shared" si="359"/>
        <v>107</v>
      </c>
      <c r="C7664">
        <v>598</v>
      </c>
      <c r="D7664" t="s">
        <v>18329</v>
      </c>
      <c r="E7664" t="s">
        <v>12655</v>
      </c>
      <c r="F7664">
        <v>11629</v>
      </c>
      <c r="G7664" t="s">
        <v>12656</v>
      </c>
      <c r="H7664">
        <v>1708995734</v>
      </c>
      <c r="I7664" t="s">
        <v>131</v>
      </c>
      <c r="J7664" t="s">
        <v>306</v>
      </c>
      <c r="K7664" t="s">
        <v>133</v>
      </c>
      <c r="L7664" t="s">
        <v>6914</v>
      </c>
      <c r="M7664" t="s">
        <v>9242</v>
      </c>
      <c r="P7664" s="31" t="str">
        <f t="shared" si="360"/>
        <v>Sree Radhe Homoeo Hall (Moni Rani Sarker)</v>
      </c>
    </row>
    <row r="7665" spans="1:16" hidden="1">
      <c r="A7665" t="str">
        <f t="shared" si="358"/>
        <v>108-598</v>
      </c>
      <c r="B7665">
        <f t="shared" si="359"/>
        <v>108</v>
      </c>
      <c r="C7665">
        <v>598</v>
      </c>
      <c r="D7665" t="s">
        <v>18329</v>
      </c>
      <c r="E7665" t="s">
        <v>3608</v>
      </c>
      <c r="F7665">
        <v>7824</v>
      </c>
      <c r="G7665" t="s">
        <v>1713</v>
      </c>
      <c r="H7665">
        <v>1719523848</v>
      </c>
      <c r="I7665" t="s">
        <v>3730</v>
      </c>
      <c r="J7665" t="s">
        <v>274</v>
      </c>
      <c r="K7665" t="s">
        <v>133</v>
      </c>
      <c r="L7665" t="s">
        <v>6970</v>
      </c>
      <c r="M7665" t="s">
        <v>6970</v>
      </c>
      <c r="P7665" s="31" t="str">
        <f t="shared" si="360"/>
        <v>Sumaiya Homoeo Hall (Dr.Masud Rana)</v>
      </c>
    </row>
    <row r="7666" spans="1:16" hidden="1">
      <c r="A7666" t="str">
        <f t="shared" si="358"/>
        <v>109-598</v>
      </c>
      <c r="B7666">
        <f t="shared" si="359"/>
        <v>109</v>
      </c>
      <c r="C7666">
        <v>598</v>
      </c>
      <c r="D7666" t="s">
        <v>18329</v>
      </c>
      <c r="E7666" t="s">
        <v>17969</v>
      </c>
      <c r="F7666">
        <v>15498</v>
      </c>
      <c r="G7666" t="s">
        <v>17970</v>
      </c>
      <c r="H7666">
        <v>1716130185</v>
      </c>
      <c r="I7666" t="s">
        <v>131</v>
      </c>
      <c r="J7666" t="s">
        <v>17037</v>
      </c>
      <c r="K7666" t="s">
        <v>133</v>
      </c>
      <c r="L7666" t="s">
        <v>17678</v>
      </c>
      <c r="M7666" t="s">
        <v>17971</v>
      </c>
      <c r="P7666" s="31" t="str">
        <f t="shared" si="360"/>
        <v>The Kasinat Ho Hall (Dr Subol Chondro  Bissas)</v>
      </c>
    </row>
    <row r="7667" spans="1:16" hidden="1">
      <c r="A7667" t="str">
        <f t="shared" si="358"/>
        <v>110-598</v>
      </c>
      <c r="B7667">
        <f t="shared" si="359"/>
        <v>110</v>
      </c>
      <c r="C7667">
        <v>598</v>
      </c>
      <c r="D7667" t="s">
        <v>18329</v>
      </c>
      <c r="E7667" t="s">
        <v>10620</v>
      </c>
      <c r="F7667">
        <v>10701</v>
      </c>
      <c r="G7667" t="s">
        <v>10621</v>
      </c>
      <c r="H7667">
        <v>1710159773</v>
      </c>
      <c r="I7667" t="s">
        <v>131</v>
      </c>
      <c r="J7667" t="s">
        <v>2596</v>
      </c>
      <c r="K7667" t="s">
        <v>152</v>
      </c>
      <c r="L7667" t="s">
        <v>10622</v>
      </c>
      <c r="M7667" t="s">
        <v>10623</v>
      </c>
      <c r="N7667" t="s">
        <v>13177</v>
      </c>
      <c r="P7667" s="31" t="str">
        <f t="shared" si="360"/>
        <v>Upozila Health Complex (Dr.Abdur Hai Heru)</v>
      </c>
    </row>
    <row r="7668" spans="1:16" hidden="1">
      <c r="A7668" t="str">
        <f t="shared" si="358"/>
        <v>111-598</v>
      </c>
      <c r="B7668">
        <f t="shared" si="359"/>
        <v>111</v>
      </c>
      <c r="C7668">
        <v>598</v>
      </c>
      <c r="D7668" t="s">
        <v>18329</v>
      </c>
      <c r="E7668" t="s">
        <v>6881</v>
      </c>
      <c r="F7668">
        <v>7769</v>
      </c>
      <c r="G7668" t="s">
        <v>6882</v>
      </c>
      <c r="H7668">
        <v>1748047423</v>
      </c>
      <c r="I7668" t="s">
        <v>1311</v>
      </c>
      <c r="J7668" t="s">
        <v>132</v>
      </c>
      <c r="K7668" t="s">
        <v>133</v>
      </c>
      <c r="L7668" t="s">
        <v>6856</v>
      </c>
      <c r="M7668" t="s">
        <v>6878</v>
      </c>
      <c r="P7668" s="31" t="str">
        <f t="shared" si="360"/>
        <v>Vay Vay Homoeo Hall (Dr.Sahadot Hossain)</v>
      </c>
    </row>
    <row r="7669" spans="1:16" hidden="1">
      <c r="A7669" t="str">
        <f t="shared" si="358"/>
        <v>112-598</v>
      </c>
      <c r="B7669">
        <f t="shared" si="359"/>
        <v>112</v>
      </c>
      <c r="C7669">
        <v>598</v>
      </c>
      <c r="D7669" t="s">
        <v>18329</v>
      </c>
      <c r="E7669" t="s">
        <v>6883</v>
      </c>
      <c r="F7669">
        <v>7770</v>
      </c>
      <c r="G7669" t="s">
        <v>6884</v>
      </c>
      <c r="H7669">
        <v>1717798964</v>
      </c>
      <c r="I7669" t="s">
        <v>1311</v>
      </c>
      <c r="J7669" t="s">
        <v>132</v>
      </c>
      <c r="K7669" t="s">
        <v>152</v>
      </c>
      <c r="L7669" t="s">
        <v>6856</v>
      </c>
      <c r="M7669" t="s">
        <v>6878</v>
      </c>
      <c r="P7669" s="31" t="str">
        <f t="shared" si="360"/>
        <v>Yeasin Homoeo Hall (Dr.Shahidul Islam)</v>
      </c>
    </row>
    <row r="7670" spans="1:16" hidden="1">
      <c r="A7670" t="str">
        <f t="shared" si="358"/>
        <v>113-598</v>
      </c>
      <c r="B7670">
        <f t="shared" si="359"/>
        <v>113</v>
      </c>
      <c r="C7670">
        <v>598</v>
      </c>
      <c r="D7670" t="s">
        <v>18329</v>
      </c>
      <c r="E7670" t="s">
        <v>15575</v>
      </c>
      <c r="F7670">
        <v>13014</v>
      </c>
      <c r="G7670" t="s">
        <v>6884</v>
      </c>
      <c r="H7670">
        <v>1737596927</v>
      </c>
      <c r="I7670" t="s">
        <v>131</v>
      </c>
      <c r="J7670" t="s">
        <v>306</v>
      </c>
      <c r="K7670" t="s">
        <v>133</v>
      </c>
      <c r="L7670" t="s">
        <v>6914</v>
      </c>
      <c r="M7670" t="s">
        <v>9242</v>
      </c>
      <c r="P7670" s="31" t="str">
        <f t="shared" si="360"/>
        <v>Yeasin Homoeo Hall (Dr. Hedatul Islum)</v>
      </c>
    </row>
    <row r="7671" spans="1:16" hidden="1">
      <c r="A7671" t="str">
        <f t="shared" si="358"/>
        <v>114-598</v>
      </c>
      <c r="B7671">
        <f t="shared" si="359"/>
        <v>114</v>
      </c>
      <c r="C7671">
        <v>598</v>
      </c>
      <c r="D7671" t="s">
        <v>18329</v>
      </c>
      <c r="E7671" t="s">
        <v>17946</v>
      </c>
      <c r="F7671">
        <v>15489</v>
      </c>
      <c r="G7671" t="s">
        <v>17947</v>
      </c>
      <c r="H7671">
        <v>1922589434</v>
      </c>
      <c r="I7671" t="s">
        <v>131</v>
      </c>
      <c r="J7671" t="s">
        <v>132</v>
      </c>
      <c r="K7671" t="s">
        <v>133</v>
      </c>
      <c r="L7671" t="s">
        <v>17932</v>
      </c>
      <c r="M7671" t="s">
        <v>17945</v>
      </c>
      <c r="N7671" t="s">
        <v>13136</v>
      </c>
      <c r="P7671" s="31" t="str">
        <f t="shared" si="360"/>
        <v>Zom Zom Uniani (Dr Hayder Ali )</v>
      </c>
    </row>
    <row r="7672" spans="1:16" hidden="1">
      <c r="A7672" t="str">
        <f t="shared" si="358"/>
        <v>1-599</v>
      </c>
      <c r="B7672">
        <f t="shared" si="359"/>
        <v>1</v>
      </c>
      <c r="C7672">
        <v>599</v>
      </c>
      <c r="D7672" t="s">
        <v>18331</v>
      </c>
      <c r="E7672" t="s">
        <v>14421</v>
      </c>
      <c r="F7672">
        <v>12475</v>
      </c>
      <c r="G7672" t="s">
        <v>14422</v>
      </c>
      <c r="H7672">
        <v>1719230381</v>
      </c>
      <c r="I7672" t="s">
        <v>131</v>
      </c>
      <c r="J7672" t="s">
        <v>274</v>
      </c>
      <c r="K7672" t="s">
        <v>152</v>
      </c>
      <c r="L7672" t="s">
        <v>11737</v>
      </c>
      <c r="M7672" t="s">
        <v>11737</v>
      </c>
      <c r="P7672" s="31" t="str">
        <f t="shared" si="360"/>
        <v>Adhunik Unani Pharmacy (Dr.M.A Basad)</v>
      </c>
    </row>
    <row r="7673" spans="1:16" hidden="1">
      <c r="A7673" t="str">
        <f t="shared" si="358"/>
        <v>2-599</v>
      </c>
      <c r="B7673">
        <f t="shared" si="359"/>
        <v>2</v>
      </c>
      <c r="C7673">
        <v>599</v>
      </c>
      <c r="D7673" t="s">
        <v>18331</v>
      </c>
      <c r="E7673" t="s">
        <v>14596</v>
      </c>
      <c r="F7673">
        <v>12553</v>
      </c>
      <c r="G7673" t="s">
        <v>926</v>
      </c>
      <c r="H7673">
        <v>1714888164</v>
      </c>
      <c r="I7673" t="s">
        <v>11538</v>
      </c>
      <c r="J7673" t="s">
        <v>132</v>
      </c>
      <c r="K7673" t="s">
        <v>1315</v>
      </c>
      <c r="L7673" t="s">
        <v>14597</v>
      </c>
      <c r="M7673" t="s">
        <v>14598</v>
      </c>
      <c r="P7673" s="31" t="str">
        <f t="shared" si="360"/>
        <v>Ali Homoeo Hall (Dr.Md.Aiub Ali)</v>
      </c>
    </row>
    <row r="7674" spans="1:16" hidden="1">
      <c r="A7674" t="str">
        <f t="shared" si="358"/>
        <v>3-599</v>
      </c>
      <c r="B7674">
        <f t="shared" si="359"/>
        <v>3</v>
      </c>
      <c r="C7674">
        <v>599</v>
      </c>
      <c r="D7674" t="s">
        <v>18331</v>
      </c>
      <c r="E7674" t="s">
        <v>15404</v>
      </c>
      <c r="F7674">
        <v>12936</v>
      </c>
      <c r="G7674" t="s">
        <v>15405</v>
      </c>
      <c r="H7674">
        <v>1718727399</v>
      </c>
      <c r="I7674" t="s">
        <v>131</v>
      </c>
      <c r="J7674" t="s">
        <v>230</v>
      </c>
      <c r="K7674" t="s">
        <v>1402</v>
      </c>
      <c r="L7674" t="s">
        <v>15406</v>
      </c>
      <c r="M7674" t="s">
        <v>19238</v>
      </c>
      <c r="N7674" t="s">
        <v>11960</v>
      </c>
      <c r="O7674" t="s">
        <v>11961</v>
      </c>
      <c r="P7674" s="31" t="str">
        <f t="shared" si="360"/>
        <v>Bahadur Homoeo Hall (Dr.Mao.Md.Motaleb Hossain )</v>
      </c>
    </row>
    <row r="7675" spans="1:16" hidden="1">
      <c r="A7675" t="str">
        <f t="shared" si="358"/>
        <v>4-599</v>
      </c>
      <c r="B7675">
        <f t="shared" si="359"/>
        <v>4</v>
      </c>
      <c r="C7675">
        <v>599</v>
      </c>
      <c r="D7675" t="s">
        <v>18331</v>
      </c>
      <c r="E7675" t="s">
        <v>13705</v>
      </c>
      <c r="F7675">
        <v>12087</v>
      </c>
      <c r="G7675" t="s">
        <v>13706</v>
      </c>
      <c r="H7675">
        <v>171806448</v>
      </c>
      <c r="I7675" t="s">
        <v>131</v>
      </c>
      <c r="J7675" t="s">
        <v>132</v>
      </c>
      <c r="K7675" t="s">
        <v>133</v>
      </c>
      <c r="L7675" t="s">
        <v>686</v>
      </c>
      <c r="M7675" t="s">
        <v>686</v>
      </c>
      <c r="N7675" t="s">
        <v>13136</v>
      </c>
      <c r="P7675" s="31" t="str">
        <f t="shared" si="360"/>
        <v>Bhola Pharmacy (Dr.Md.Iftekhar Al Mahamud)</v>
      </c>
    </row>
    <row r="7676" spans="1:16" hidden="1">
      <c r="A7676" t="str">
        <f t="shared" si="358"/>
        <v>5-599</v>
      </c>
      <c r="B7676">
        <f t="shared" si="359"/>
        <v>5</v>
      </c>
      <c r="C7676">
        <v>599</v>
      </c>
      <c r="D7676" t="s">
        <v>18331</v>
      </c>
      <c r="E7676" t="s">
        <v>13471</v>
      </c>
      <c r="F7676">
        <v>11987</v>
      </c>
      <c r="G7676" t="s">
        <v>460</v>
      </c>
      <c r="H7676">
        <v>1716005253</v>
      </c>
      <c r="I7676" t="s">
        <v>131</v>
      </c>
      <c r="J7676" t="s">
        <v>9787</v>
      </c>
      <c r="K7676" t="s">
        <v>133</v>
      </c>
      <c r="L7676" t="s">
        <v>686</v>
      </c>
      <c r="M7676" t="s">
        <v>686</v>
      </c>
      <c r="P7676" s="31" t="str">
        <f t="shared" si="360"/>
        <v>Bismillah Homoeo Hall (Dr.Siddikur Rahman)</v>
      </c>
    </row>
    <row r="7677" spans="1:16" hidden="1">
      <c r="A7677" t="str">
        <f t="shared" si="358"/>
        <v>6-599</v>
      </c>
      <c r="B7677">
        <f t="shared" si="359"/>
        <v>6</v>
      </c>
      <c r="C7677">
        <v>599</v>
      </c>
      <c r="D7677" t="s">
        <v>18331</v>
      </c>
      <c r="E7677" t="s">
        <v>13704</v>
      </c>
      <c r="F7677">
        <v>12086</v>
      </c>
      <c r="G7677" t="s">
        <v>7598</v>
      </c>
      <c r="H7677">
        <v>1822627263</v>
      </c>
      <c r="I7677" t="s">
        <v>131</v>
      </c>
      <c r="J7677" t="s">
        <v>2596</v>
      </c>
      <c r="K7677" t="s">
        <v>133</v>
      </c>
      <c r="L7677" t="s">
        <v>11737</v>
      </c>
      <c r="M7677" t="s">
        <v>11737</v>
      </c>
      <c r="P7677" s="31" t="str">
        <f t="shared" si="360"/>
        <v>Chandpur Homoeo Hall (Dr.Md.Ismail Hossain)</v>
      </c>
    </row>
    <row r="7678" spans="1:16" hidden="1">
      <c r="A7678" t="str">
        <f t="shared" si="358"/>
        <v>7-599</v>
      </c>
      <c r="B7678">
        <f t="shared" si="359"/>
        <v>7</v>
      </c>
      <c r="C7678">
        <v>599</v>
      </c>
      <c r="D7678" t="s">
        <v>18331</v>
      </c>
      <c r="E7678" t="s">
        <v>11892</v>
      </c>
      <c r="F7678">
        <v>11318</v>
      </c>
      <c r="G7678" t="s">
        <v>11893</v>
      </c>
      <c r="H7678">
        <v>1718409189</v>
      </c>
      <c r="I7678" t="s">
        <v>11894</v>
      </c>
      <c r="J7678" t="s">
        <v>397</v>
      </c>
      <c r="K7678" t="s">
        <v>1402</v>
      </c>
      <c r="L7678" t="s">
        <v>11737</v>
      </c>
      <c r="M7678" t="s">
        <v>11895</v>
      </c>
      <c r="P7678" s="31" t="str">
        <f t="shared" si="360"/>
        <v>Chreti Homoeo Hall (Dr.Shoidur Rahman)</v>
      </c>
    </row>
    <row r="7679" spans="1:16" hidden="1">
      <c r="A7679" t="str">
        <f t="shared" si="358"/>
        <v>8-599</v>
      </c>
      <c r="B7679">
        <f t="shared" si="359"/>
        <v>8</v>
      </c>
      <c r="C7679">
        <v>599</v>
      </c>
      <c r="D7679" t="s">
        <v>18331</v>
      </c>
      <c r="E7679" t="s">
        <v>16609</v>
      </c>
      <c r="F7679">
        <v>13498</v>
      </c>
      <c r="G7679" t="s">
        <v>16610</v>
      </c>
      <c r="H7679">
        <v>1718119669</v>
      </c>
      <c r="I7679" t="s">
        <v>131</v>
      </c>
      <c r="J7679" t="s">
        <v>2596</v>
      </c>
      <c r="K7679" t="s">
        <v>133</v>
      </c>
      <c r="L7679" t="s">
        <v>11737</v>
      </c>
      <c r="M7679" t="s">
        <v>11737</v>
      </c>
      <c r="N7679" t="s">
        <v>12002</v>
      </c>
      <c r="P7679" s="31" t="str">
        <f t="shared" si="360"/>
        <v>D.M Homoeo Hall (Dr.Abdul Hai)</v>
      </c>
    </row>
    <row r="7680" spans="1:16" hidden="1">
      <c r="A7680" t="str">
        <f t="shared" si="358"/>
        <v>9-599</v>
      </c>
      <c r="B7680">
        <f t="shared" si="359"/>
        <v>9</v>
      </c>
      <c r="C7680">
        <v>599</v>
      </c>
      <c r="D7680" t="s">
        <v>18331</v>
      </c>
      <c r="E7680" t="s">
        <v>11740</v>
      </c>
      <c r="F7680">
        <v>11250</v>
      </c>
      <c r="G7680" t="s">
        <v>11741</v>
      </c>
      <c r="H7680">
        <v>1552456638</v>
      </c>
      <c r="I7680" t="s">
        <v>131</v>
      </c>
      <c r="J7680" t="s">
        <v>397</v>
      </c>
      <c r="K7680" t="s">
        <v>152</v>
      </c>
      <c r="L7680" t="s">
        <v>10100</v>
      </c>
      <c r="M7680" t="s">
        <v>10100</v>
      </c>
      <c r="P7680" s="31" t="str">
        <f t="shared" si="360"/>
        <v>Delower And Company Homoeo (Dr. Md.Delower Hossain)</v>
      </c>
    </row>
    <row r="7681" spans="1:16" hidden="1">
      <c r="A7681" t="str">
        <f t="shared" si="358"/>
        <v>10-599</v>
      </c>
      <c r="B7681">
        <f t="shared" si="359"/>
        <v>10</v>
      </c>
      <c r="C7681">
        <v>599</v>
      </c>
      <c r="D7681" t="s">
        <v>18331</v>
      </c>
      <c r="E7681" t="s">
        <v>15476</v>
      </c>
      <c r="F7681">
        <v>12964</v>
      </c>
      <c r="G7681" t="s">
        <v>15477</v>
      </c>
      <c r="H7681">
        <v>1752620845</v>
      </c>
      <c r="I7681" t="s">
        <v>131</v>
      </c>
      <c r="J7681" t="s">
        <v>397</v>
      </c>
      <c r="K7681" t="s">
        <v>1315</v>
      </c>
      <c r="M7681" t="s">
        <v>19239</v>
      </c>
      <c r="N7681" t="s">
        <v>13195</v>
      </c>
      <c r="P7681" s="31" t="str">
        <f t="shared" si="360"/>
        <v>Dishari Homoeo Pharmacy (Dr.Ismail Hossain Riaj)</v>
      </c>
    </row>
    <row r="7682" spans="1:16" hidden="1">
      <c r="A7682" t="str">
        <f t="shared" ref="A7682:A7745" si="361">B7682&amp;"-"&amp;C7682</f>
        <v>11-599</v>
      </c>
      <c r="B7682">
        <f t="shared" ref="B7682:B7745" si="362">IF(C7682=C7681,B7681+1,1)</f>
        <v>11</v>
      </c>
      <c r="C7682">
        <v>599</v>
      </c>
      <c r="D7682" t="s">
        <v>18331</v>
      </c>
      <c r="E7682" t="s">
        <v>16331</v>
      </c>
      <c r="F7682">
        <v>13376</v>
      </c>
      <c r="G7682" t="s">
        <v>16332</v>
      </c>
      <c r="H7682">
        <v>1884692617</v>
      </c>
      <c r="I7682" t="s">
        <v>131</v>
      </c>
      <c r="J7682" t="s">
        <v>397</v>
      </c>
      <c r="K7682" t="s">
        <v>1315</v>
      </c>
      <c r="L7682" t="s">
        <v>15763</v>
      </c>
      <c r="M7682" t="s">
        <v>15475</v>
      </c>
      <c r="N7682" t="s">
        <v>11971</v>
      </c>
      <c r="O7682" t="s">
        <v>11972</v>
      </c>
      <c r="P7682" s="31" t="str">
        <f t="shared" ref="P7682:P7745" si="363">PROPER(G7682&amp;" ("&amp;E7682&amp;")")</f>
        <v>Haque Aiorbadek And Homoeo Center (D.Solayman)</v>
      </c>
    </row>
    <row r="7683" spans="1:16" hidden="1">
      <c r="A7683" t="str">
        <f t="shared" si="361"/>
        <v>12-599</v>
      </c>
      <c r="B7683">
        <f t="shared" si="362"/>
        <v>12</v>
      </c>
      <c r="C7683">
        <v>599</v>
      </c>
      <c r="D7683" t="s">
        <v>18331</v>
      </c>
      <c r="E7683" t="s">
        <v>11896</v>
      </c>
      <c r="F7683">
        <v>11319</v>
      </c>
      <c r="G7683" t="s">
        <v>11897</v>
      </c>
      <c r="H7683">
        <v>1511111501</v>
      </c>
      <c r="I7683" t="s">
        <v>131</v>
      </c>
      <c r="J7683" t="s">
        <v>10924</v>
      </c>
      <c r="K7683" t="s">
        <v>1402</v>
      </c>
      <c r="L7683" t="s">
        <v>11898</v>
      </c>
      <c r="M7683" t="s">
        <v>11899</v>
      </c>
      <c r="P7683" s="31" t="str">
        <f t="shared" si="363"/>
        <v>Homoeo Recherch And Treatment Centre (Dr.Mahabubur Rahman)</v>
      </c>
    </row>
    <row r="7684" spans="1:16" hidden="1">
      <c r="A7684" t="str">
        <f t="shared" si="361"/>
        <v>13-599</v>
      </c>
      <c r="B7684">
        <f t="shared" si="362"/>
        <v>13</v>
      </c>
      <c r="C7684">
        <v>599</v>
      </c>
      <c r="D7684" t="s">
        <v>18331</v>
      </c>
      <c r="E7684" t="s">
        <v>13797</v>
      </c>
      <c r="F7684">
        <v>12132</v>
      </c>
      <c r="G7684" t="s">
        <v>13798</v>
      </c>
      <c r="H7684">
        <v>1715566833</v>
      </c>
      <c r="I7684" t="s">
        <v>131</v>
      </c>
      <c r="J7684" t="s">
        <v>2596</v>
      </c>
      <c r="K7684" t="s">
        <v>152</v>
      </c>
      <c r="L7684" t="s">
        <v>13799</v>
      </c>
      <c r="M7684" t="s">
        <v>13799</v>
      </c>
      <c r="P7684" s="31" t="str">
        <f t="shared" si="363"/>
        <v>Homoeo Research Health House (Dr.Md.Rejaul Islam)</v>
      </c>
    </row>
    <row r="7685" spans="1:16" hidden="1">
      <c r="A7685" t="str">
        <f t="shared" si="361"/>
        <v>14-599</v>
      </c>
      <c r="B7685">
        <f t="shared" si="362"/>
        <v>14</v>
      </c>
      <c r="C7685">
        <v>599</v>
      </c>
      <c r="D7685" t="s">
        <v>18331</v>
      </c>
      <c r="E7685" t="s">
        <v>11888</v>
      </c>
      <c r="F7685">
        <v>11317</v>
      </c>
      <c r="G7685" t="s">
        <v>11889</v>
      </c>
      <c r="H7685">
        <v>1720572537</v>
      </c>
      <c r="I7685" t="s">
        <v>131</v>
      </c>
      <c r="J7685" t="s">
        <v>306</v>
      </c>
      <c r="K7685" t="s">
        <v>133</v>
      </c>
      <c r="L7685" t="s">
        <v>11890</v>
      </c>
      <c r="M7685" t="s">
        <v>11891</v>
      </c>
      <c r="P7685" s="31" t="str">
        <f t="shared" si="363"/>
        <v>Homoeopath Gobesona O Chikissha Kendo (Dr.Kholil Ullah)</v>
      </c>
    </row>
    <row r="7686" spans="1:16" hidden="1">
      <c r="A7686" t="str">
        <f t="shared" si="361"/>
        <v>15-599</v>
      </c>
      <c r="B7686">
        <f t="shared" si="362"/>
        <v>15</v>
      </c>
      <c r="C7686">
        <v>599</v>
      </c>
      <c r="D7686" t="s">
        <v>18331</v>
      </c>
      <c r="E7686" t="s">
        <v>13499</v>
      </c>
      <c r="F7686">
        <v>11998</v>
      </c>
      <c r="G7686" t="s">
        <v>542</v>
      </c>
      <c r="H7686">
        <v>1924532359</v>
      </c>
      <c r="I7686" t="s">
        <v>131</v>
      </c>
      <c r="J7686" t="s">
        <v>2596</v>
      </c>
      <c r="K7686" t="s">
        <v>133</v>
      </c>
      <c r="L7686" t="s">
        <v>686</v>
      </c>
      <c r="M7686" t="s">
        <v>686</v>
      </c>
      <c r="P7686" s="31" t="str">
        <f t="shared" si="363"/>
        <v>Ideal Homoeo Hall (Dr.Md.Shamsul Haque)</v>
      </c>
    </row>
    <row r="7687" spans="1:16" hidden="1">
      <c r="A7687" t="str">
        <f t="shared" si="361"/>
        <v>16-599</v>
      </c>
      <c r="B7687">
        <f t="shared" si="362"/>
        <v>16</v>
      </c>
      <c r="C7687">
        <v>599</v>
      </c>
      <c r="D7687" t="s">
        <v>18331</v>
      </c>
      <c r="E7687" t="s">
        <v>11744</v>
      </c>
      <c r="F7687">
        <v>11252</v>
      </c>
      <c r="G7687" t="s">
        <v>11745</v>
      </c>
      <c r="H7687">
        <v>1718218532</v>
      </c>
      <c r="I7687" t="s">
        <v>131</v>
      </c>
      <c r="J7687" t="s">
        <v>2596</v>
      </c>
      <c r="K7687" t="s">
        <v>152</v>
      </c>
      <c r="L7687" t="s">
        <v>686</v>
      </c>
      <c r="M7687" t="s">
        <v>11746</v>
      </c>
      <c r="P7687" s="31" t="str">
        <f t="shared" si="363"/>
        <v>Islamia Homoeo Health Care (Dr. Md. Solaiman Siddik)</v>
      </c>
    </row>
    <row r="7688" spans="1:16" hidden="1">
      <c r="A7688" t="str">
        <f t="shared" si="361"/>
        <v>17-599</v>
      </c>
      <c r="B7688">
        <f t="shared" si="362"/>
        <v>17</v>
      </c>
      <c r="C7688">
        <v>599</v>
      </c>
      <c r="D7688" t="s">
        <v>18331</v>
      </c>
      <c r="E7688" t="s">
        <v>13880</v>
      </c>
      <c r="F7688">
        <v>12181</v>
      </c>
      <c r="G7688" t="s">
        <v>13881</v>
      </c>
      <c r="H7688">
        <v>1731915313</v>
      </c>
      <c r="I7688" t="s">
        <v>131</v>
      </c>
      <c r="J7688" t="s">
        <v>9573</v>
      </c>
      <c r="K7688" t="s">
        <v>133</v>
      </c>
      <c r="L7688" t="s">
        <v>686</v>
      </c>
      <c r="M7688" t="s">
        <v>13882</v>
      </c>
      <c r="P7688" s="31" t="str">
        <f t="shared" si="363"/>
        <v>Janoni Homoeo Pharmacy (Dr.Subashini Biswas)</v>
      </c>
    </row>
    <row r="7689" spans="1:16" hidden="1">
      <c r="A7689" t="str">
        <f t="shared" si="361"/>
        <v>18-599</v>
      </c>
      <c r="B7689">
        <f t="shared" si="362"/>
        <v>18</v>
      </c>
      <c r="C7689">
        <v>599</v>
      </c>
      <c r="D7689" t="s">
        <v>18331</v>
      </c>
      <c r="E7689" t="s">
        <v>13700</v>
      </c>
      <c r="F7689">
        <v>12084</v>
      </c>
      <c r="G7689" t="s">
        <v>13701</v>
      </c>
      <c r="H7689">
        <v>1834822831</v>
      </c>
      <c r="I7689" t="s">
        <v>131</v>
      </c>
      <c r="J7689" t="s">
        <v>2596</v>
      </c>
      <c r="K7689" t="s">
        <v>133</v>
      </c>
      <c r="L7689" t="s">
        <v>11737</v>
      </c>
      <c r="M7689" t="s">
        <v>11737</v>
      </c>
      <c r="P7689" s="31" t="str">
        <f t="shared" si="363"/>
        <v>Jubayer Homoeo Pharmacy (Dr. Mullana Md.Abu Jafor)</v>
      </c>
    </row>
    <row r="7690" spans="1:16" hidden="1">
      <c r="A7690" t="str">
        <f t="shared" si="361"/>
        <v>19-599</v>
      </c>
      <c r="B7690">
        <f t="shared" si="362"/>
        <v>19</v>
      </c>
      <c r="C7690">
        <v>599</v>
      </c>
      <c r="D7690" t="s">
        <v>18331</v>
      </c>
      <c r="E7690" t="s">
        <v>13702</v>
      </c>
      <c r="F7690">
        <v>12085</v>
      </c>
      <c r="G7690" t="s">
        <v>13703</v>
      </c>
      <c r="H7690">
        <v>1673786247</v>
      </c>
      <c r="I7690" t="s">
        <v>131</v>
      </c>
      <c r="J7690" t="s">
        <v>2596</v>
      </c>
      <c r="K7690" t="s">
        <v>133</v>
      </c>
      <c r="L7690" t="s">
        <v>11737</v>
      </c>
      <c r="M7690" t="s">
        <v>11737</v>
      </c>
      <c r="P7690" s="31" t="str">
        <f t="shared" si="363"/>
        <v>Juti Homoeopathic Center (Dr.Proshanjit Bhowmik)</v>
      </c>
    </row>
    <row r="7691" spans="1:16" hidden="1">
      <c r="A7691" t="str">
        <f t="shared" si="361"/>
        <v>20-599</v>
      </c>
      <c r="B7691">
        <f t="shared" si="362"/>
        <v>20</v>
      </c>
      <c r="C7691">
        <v>599</v>
      </c>
      <c r="D7691" t="s">
        <v>18331</v>
      </c>
      <c r="E7691" t="s">
        <v>12532</v>
      </c>
      <c r="F7691">
        <v>11588</v>
      </c>
      <c r="G7691" t="s">
        <v>3309</v>
      </c>
      <c r="H7691">
        <v>1916284224</v>
      </c>
      <c r="I7691" t="s">
        <v>131</v>
      </c>
      <c r="J7691" t="s">
        <v>2596</v>
      </c>
      <c r="K7691" t="s">
        <v>138</v>
      </c>
      <c r="L7691" t="s">
        <v>10965</v>
      </c>
      <c r="M7691" t="s">
        <v>19174</v>
      </c>
      <c r="P7691" s="31" t="str">
        <f t="shared" si="363"/>
        <v>Khondokar Homoeo Hall (Dr.Md.Mozammel Haque Khondokar)</v>
      </c>
    </row>
    <row r="7692" spans="1:16" hidden="1">
      <c r="A7692" t="str">
        <f t="shared" si="361"/>
        <v>21-599</v>
      </c>
      <c r="B7692">
        <f t="shared" si="362"/>
        <v>21</v>
      </c>
      <c r="C7692">
        <v>599</v>
      </c>
      <c r="D7692" t="s">
        <v>18331</v>
      </c>
      <c r="E7692" t="s">
        <v>13800</v>
      </c>
      <c r="F7692">
        <v>12133</v>
      </c>
      <c r="G7692" t="s">
        <v>13801</v>
      </c>
      <c r="H7692">
        <v>1712598082</v>
      </c>
      <c r="I7692" t="s">
        <v>131</v>
      </c>
      <c r="J7692" t="s">
        <v>2596</v>
      </c>
      <c r="K7692" t="s">
        <v>133</v>
      </c>
      <c r="L7692" t="s">
        <v>13802</v>
      </c>
      <c r="M7692" t="s">
        <v>13802</v>
      </c>
      <c r="P7692" s="31" t="str">
        <f t="shared" si="363"/>
        <v>Life Homoeo Health Care (Dr.Muklesur Rahman)</v>
      </c>
    </row>
    <row r="7693" spans="1:16" hidden="1">
      <c r="A7693" t="str">
        <f t="shared" si="361"/>
        <v>22-599</v>
      </c>
      <c r="B7693">
        <f t="shared" si="362"/>
        <v>22</v>
      </c>
      <c r="C7693">
        <v>599</v>
      </c>
      <c r="D7693" t="s">
        <v>18331</v>
      </c>
      <c r="E7693" t="s">
        <v>15470</v>
      </c>
      <c r="F7693">
        <v>12962</v>
      </c>
      <c r="G7693" t="s">
        <v>15471</v>
      </c>
      <c r="H7693">
        <v>1948157587</v>
      </c>
      <c r="I7693" t="s">
        <v>131</v>
      </c>
      <c r="J7693" t="s">
        <v>132</v>
      </c>
      <c r="K7693" t="s">
        <v>1315</v>
      </c>
      <c r="L7693" t="s">
        <v>15109</v>
      </c>
      <c r="M7693" t="s">
        <v>15472</v>
      </c>
      <c r="P7693" s="31" t="str">
        <f t="shared" si="363"/>
        <v>London Homoeo Pharmecy (Dr.Ahidur  Rahman)</v>
      </c>
    </row>
    <row r="7694" spans="1:16" hidden="1">
      <c r="A7694" t="str">
        <f t="shared" si="361"/>
        <v>23-599</v>
      </c>
      <c r="B7694">
        <f t="shared" si="362"/>
        <v>23</v>
      </c>
      <c r="C7694">
        <v>599</v>
      </c>
      <c r="D7694" t="s">
        <v>18331</v>
      </c>
      <c r="E7694" t="s">
        <v>13914</v>
      </c>
      <c r="F7694">
        <v>12204</v>
      </c>
      <c r="G7694" t="s">
        <v>13915</v>
      </c>
      <c r="H7694">
        <v>1721346479</v>
      </c>
      <c r="I7694" t="s">
        <v>11538</v>
      </c>
      <c r="J7694" t="s">
        <v>132</v>
      </c>
      <c r="K7694" t="s">
        <v>152</v>
      </c>
      <c r="L7694" t="s">
        <v>13916</v>
      </c>
      <c r="M7694" t="s">
        <v>19240</v>
      </c>
      <c r="P7694" s="31" t="str">
        <f t="shared" si="363"/>
        <v>Maruf Homoeo Hall (Dr.Md.Gias Uddin )</v>
      </c>
    </row>
    <row r="7695" spans="1:16" hidden="1">
      <c r="A7695" t="str">
        <f t="shared" si="361"/>
        <v>24-599</v>
      </c>
      <c r="B7695">
        <f t="shared" si="362"/>
        <v>24</v>
      </c>
      <c r="C7695">
        <v>599</v>
      </c>
      <c r="D7695" t="s">
        <v>18331</v>
      </c>
      <c r="E7695" t="s">
        <v>12722</v>
      </c>
      <c r="F7695">
        <v>11665</v>
      </c>
      <c r="G7695" t="s">
        <v>12723</v>
      </c>
      <c r="H7695">
        <v>1716944111</v>
      </c>
      <c r="I7695" t="s">
        <v>131</v>
      </c>
      <c r="J7695" t="s">
        <v>397</v>
      </c>
      <c r="K7695" t="s">
        <v>1402</v>
      </c>
      <c r="L7695" t="s">
        <v>12724</v>
      </c>
      <c r="M7695" t="s">
        <v>12724</v>
      </c>
      <c r="N7695" t="s">
        <v>11939</v>
      </c>
      <c r="P7695" s="31" t="str">
        <f t="shared" si="363"/>
        <v>Medi Fair Homeo Center (Dr.Md.Eliays Hossain Shimul)</v>
      </c>
    </row>
    <row r="7696" spans="1:16" hidden="1">
      <c r="A7696" t="str">
        <f t="shared" si="361"/>
        <v>25-599</v>
      </c>
      <c r="B7696">
        <f t="shared" si="362"/>
        <v>25</v>
      </c>
      <c r="C7696">
        <v>599</v>
      </c>
      <c r="D7696" t="s">
        <v>18331</v>
      </c>
      <c r="E7696" t="s">
        <v>15844</v>
      </c>
      <c r="F7696">
        <v>13149</v>
      </c>
      <c r="G7696" t="s">
        <v>4994</v>
      </c>
      <c r="H7696">
        <v>1729157794</v>
      </c>
      <c r="I7696" t="s">
        <v>131</v>
      </c>
      <c r="J7696" t="s">
        <v>2596</v>
      </c>
      <c r="K7696" t="s">
        <v>152</v>
      </c>
      <c r="L7696" t="s">
        <v>11737</v>
      </c>
      <c r="M7696" t="s">
        <v>11737</v>
      </c>
      <c r="P7696" s="31" t="str">
        <f t="shared" si="363"/>
        <v>Modern Homoeo Clinic (Dr.Tasnim Humaiya)</v>
      </c>
    </row>
    <row r="7697" spans="1:16" hidden="1">
      <c r="A7697" t="str">
        <f t="shared" si="361"/>
        <v>26-599</v>
      </c>
      <c r="B7697">
        <f t="shared" si="362"/>
        <v>26</v>
      </c>
      <c r="C7697">
        <v>599</v>
      </c>
      <c r="D7697" t="s">
        <v>18331</v>
      </c>
      <c r="E7697" t="s">
        <v>11284</v>
      </c>
      <c r="F7697">
        <v>13015</v>
      </c>
      <c r="G7697" t="s">
        <v>18521</v>
      </c>
      <c r="H7697">
        <v>1934448055</v>
      </c>
      <c r="I7697">
        <v>0</v>
      </c>
      <c r="J7697">
        <v>0</v>
      </c>
      <c r="K7697" t="s">
        <v>138</v>
      </c>
      <c r="L7697" t="s">
        <v>14420</v>
      </c>
      <c r="M7697" t="s">
        <v>14420</v>
      </c>
      <c r="P7697" s="31" t="str">
        <f t="shared" si="363"/>
        <v>Mpo-Asrafur Rahman Shojol-Lalbagh (Self Stock)</v>
      </c>
    </row>
    <row r="7698" spans="1:16" hidden="1">
      <c r="A7698" t="str">
        <f t="shared" si="361"/>
        <v>27-599</v>
      </c>
      <c r="B7698">
        <f t="shared" si="362"/>
        <v>27</v>
      </c>
      <c r="C7698">
        <v>599</v>
      </c>
      <c r="D7698" t="s">
        <v>18331</v>
      </c>
      <c r="E7698" t="s">
        <v>11738</v>
      </c>
      <c r="F7698">
        <v>11249</v>
      </c>
      <c r="G7698" t="s">
        <v>11739</v>
      </c>
      <c r="H7698">
        <v>1816565423</v>
      </c>
      <c r="I7698" t="s">
        <v>131</v>
      </c>
      <c r="J7698" t="s">
        <v>132</v>
      </c>
      <c r="K7698" t="s">
        <v>152</v>
      </c>
      <c r="L7698" t="s">
        <v>11737</v>
      </c>
      <c r="M7698" t="s">
        <v>11737</v>
      </c>
      <c r="P7698" s="31" t="str">
        <f t="shared" si="363"/>
        <v>Natural Homoeo Hall (Dr.Ashadul Islam)</v>
      </c>
    </row>
    <row r="7699" spans="1:16" hidden="1">
      <c r="A7699" t="str">
        <f t="shared" si="361"/>
        <v>28-599</v>
      </c>
      <c r="B7699">
        <f t="shared" si="362"/>
        <v>28</v>
      </c>
      <c r="C7699">
        <v>599</v>
      </c>
      <c r="D7699" t="s">
        <v>18331</v>
      </c>
      <c r="E7699" t="s">
        <v>13707</v>
      </c>
      <c r="F7699">
        <v>12088</v>
      </c>
      <c r="G7699" t="s">
        <v>13708</v>
      </c>
      <c r="H7699">
        <v>1797016199</v>
      </c>
      <c r="I7699" t="s">
        <v>131</v>
      </c>
      <c r="J7699" t="s">
        <v>132</v>
      </c>
      <c r="K7699" t="s">
        <v>133</v>
      </c>
      <c r="L7699" t="s">
        <v>686</v>
      </c>
      <c r="M7699" t="s">
        <v>686</v>
      </c>
      <c r="N7699" t="s">
        <v>11836</v>
      </c>
      <c r="P7699" s="31" t="str">
        <f t="shared" si="363"/>
        <v>Priota Homoeo Hall (Dr.P K Mondol)</v>
      </c>
    </row>
    <row r="7700" spans="1:16" hidden="1">
      <c r="A7700" t="str">
        <f t="shared" si="361"/>
        <v>29-599</v>
      </c>
      <c r="B7700">
        <f t="shared" si="362"/>
        <v>29</v>
      </c>
      <c r="C7700">
        <v>599</v>
      </c>
      <c r="D7700" t="s">
        <v>18331</v>
      </c>
      <c r="E7700" t="s">
        <v>13468</v>
      </c>
      <c r="F7700">
        <v>11986</v>
      </c>
      <c r="G7700" t="s">
        <v>13469</v>
      </c>
      <c r="H7700">
        <v>1723380353</v>
      </c>
      <c r="I7700" t="s">
        <v>131</v>
      </c>
      <c r="J7700" t="s">
        <v>2596</v>
      </c>
      <c r="K7700" t="s">
        <v>133</v>
      </c>
      <c r="L7700" t="s">
        <v>13470</v>
      </c>
      <c r="M7700" t="s">
        <v>13470</v>
      </c>
      <c r="P7700" s="31" t="str">
        <f t="shared" si="363"/>
        <v>Rihan Homoeo Care (Dr.Abu Akter)</v>
      </c>
    </row>
    <row r="7701" spans="1:16" hidden="1">
      <c r="A7701" t="str">
        <f t="shared" si="361"/>
        <v>30-599</v>
      </c>
      <c r="B7701">
        <f t="shared" si="362"/>
        <v>30</v>
      </c>
      <c r="C7701">
        <v>599</v>
      </c>
      <c r="D7701" t="s">
        <v>18331</v>
      </c>
      <c r="E7701" t="s">
        <v>11735</v>
      </c>
      <c r="F7701">
        <v>11248</v>
      </c>
      <c r="G7701" t="s">
        <v>11736</v>
      </c>
      <c r="H7701">
        <v>1712063496</v>
      </c>
      <c r="I7701" t="s">
        <v>131</v>
      </c>
      <c r="J7701" t="s">
        <v>132</v>
      </c>
      <c r="K7701" t="s">
        <v>152</v>
      </c>
      <c r="L7701" t="s">
        <v>11737</v>
      </c>
      <c r="M7701" t="s">
        <v>11737</v>
      </c>
      <c r="N7701" t="s">
        <v>13144</v>
      </c>
      <c r="O7701" t="s">
        <v>13145</v>
      </c>
      <c r="P7701" s="31" t="str">
        <f t="shared" si="363"/>
        <v>Shariatpur (Aid) Homoeo Hall (Dr.Mohammad Ali)</v>
      </c>
    </row>
    <row r="7702" spans="1:16" hidden="1">
      <c r="A7702" t="str">
        <f t="shared" si="361"/>
        <v>31-599</v>
      </c>
      <c r="B7702">
        <f t="shared" si="362"/>
        <v>31</v>
      </c>
      <c r="C7702">
        <v>599</v>
      </c>
      <c r="D7702" t="s">
        <v>18331</v>
      </c>
      <c r="E7702" t="s">
        <v>12530</v>
      </c>
      <c r="F7702">
        <v>11587</v>
      </c>
      <c r="G7702" t="s">
        <v>3240</v>
      </c>
      <c r="H7702">
        <v>1978269899</v>
      </c>
      <c r="I7702" t="s">
        <v>131</v>
      </c>
      <c r="J7702" t="s">
        <v>2596</v>
      </c>
      <c r="K7702" t="s">
        <v>138</v>
      </c>
      <c r="L7702" t="s">
        <v>10965</v>
      </c>
      <c r="M7702" t="s">
        <v>12531</v>
      </c>
      <c r="P7702" s="31" t="str">
        <f t="shared" si="363"/>
        <v>Shuvo Homoeo Hall (Dr.Jahid Hossain)</v>
      </c>
    </row>
    <row r="7703" spans="1:16" hidden="1">
      <c r="A7703" t="str">
        <f t="shared" si="361"/>
        <v>32-599</v>
      </c>
      <c r="B7703">
        <f t="shared" si="362"/>
        <v>32</v>
      </c>
      <c r="C7703">
        <v>599</v>
      </c>
      <c r="D7703" t="s">
        <v>18331</v>
      </c>
      <c r="E7703" t="s">
        <v>10963</v>
      </c>
      <c r="F7703">
        <v>10850</v>
      </c>
      <c r="G7703" t="s">
        <v>10964</v>
      </c>
      <c r="H7703">
        <v>1879064581</v>
      </c>
      <c r="I7703" t="s">
        <v>1311</v>
      </c>
      <c r="J7703" t="s">
        <v>2596</v>
      </c>
      <c r="K7703" t="s">
        <v>152</v>
      </c>
      <c r="L7703" t="s">
        <v>10965</v>
      </c>
      <c r="M7703" t="s">
        <v>19175</v>
      </c>
      <c r="P7703" s="31" t="str">
        <f t="shared" si="363"/>
        <v>Sokal Sondha Homeo Hall (Dr. Mahatab Alam)</v>
      </c>
    </row>
    <row r="7704" spans="1:16" hidden="1">
      <c r="A7704" t="str">
        <f t="shared" si="361"/>
        <v>1-600</v>
      </c>
      <c r="B7704">
        <f t="shared" si="362"/>
        <v>1</v>
      </c>
      <c r="C7704">
        <v>600</v>
      </c>
      <c r="D7704" t="s">
        <v>18332</v>
      </c>
      <c r="E7704" t="s">
        <v>4800</v>
      </c>
      <c r="F7704">
        <v>6491</v>
      </c>
      <c r="G7704" t="s">
        <v>312</v>
      </c>
      <c r="H7704">
        <v>1712853107</v>
      </c>
      <c r="I7704" t="s">
        <v>1707</v>
      </c>
      <c r="J7704" t="s">
        <v>397</v>
      </c>
      <c r="K7704" t="s">
        <v>138</v>
      </c>
      <c r="L7704" t="s">
        <v>4801</v>
      </c>
      <c r="M7704" t="s">
        <v>4802</v>
      </c>
      <c r="P7704" s="31" t="str">
        <f t="shared" si="363"/>
        <v>Adorsho Homoeo Hall (Khairul Basar)</v>
      </c>
    </row>
    <row r="7705" spans="1:16" hidden="1">
      <c r="A7705" t="str">
        <f t="shared" si="361"/>
        <v>2-600</v>
      </c>
      <c r="B7705">
        <f t="shared" si="362"/>
        <v>2</v>
      </c>
      <c r="C7705">
        <v>600</v>
      </c>
      <c r="D7705" t="s">
        <v>18332</v>
      </c>
      <c r="E7705" t="s">
        <v>15794</v>
      </c>
      <c r="F7705">
        <v>13122</v>
      </c>
      <c r="G7705" t="s">
        <v>538</v>
      </c>
      <c r="H7705">
        <v>1851956374</v>
      </c>
      <c r="I7705" t="s">
        <v>131</v>
      </c>
      <c r="J7705" t="s">
        <v>132</v>
      </c>
      <c r="K7705" t="s">
        <v>152</v>
      </c>
      <c r="L7705" t="s">
        <v>15795</v>
      </c>
      <c r="M7705" t="s">
        <v>15795</v>
      </c>
      <c r="P7705" s="31" t="str">
        <f t="shared" si="363"/>
        <v>Adorso Homoeo Hall (Dr.Abdus Sattar)</v>
      </c>
    </row>
    <row r="7706" spans="1:16" hidden="1">
      <c r="A7706" t="str">
        <f t="shared" si="361"/>
        <v>3-600</v>
      </c>
      <c r="B7706">
        <f t="shared" si="362"/>
        <v>3</v>
      </c>
      <c r="C7706">
        <v>600</v>
      </c>
      <c r="D7706" t="s">
        <v>18332</v>
      </c>
      <c r="E7706" t="s">
        <v>4828</v>
      </c>
      <c r="F7706">
        <v>6505</v>
      </c>
      <c r="G7706" t="s">
        <v>4829</v>
      </c>
      <c r="H7706">
        <v>1716475097</v>
      </c>
      <c r="I7706" t="s">
        <v>1707</v>
      </c>
      <c r="J7706" t="s">
        <v>230</v>
      </c>
      <c r="K7706" t="s">
        <v>152</v>
      </c>
      <c r="L7706" t="s">
        <v>85</v>
      </c>
      <c r="M7706" t="s">
        <v>1788</v>
      </c>
      <c r="P7706" s="31" t="str">
        <f t="shared" si="363"/>
        <v>Adunick Homoeo Hall (Jakir Hossoin)</v>
      </c>
    </row>
    <row r="7707" spans="1:16" hidden="1">
      <c r="A7707" t="str">
        <f t="shared" si="361"/>
        <v>4-600</v>
      </c>
      <c r="B7707">
        <f t="shared" si="362"/>
        <v>4</v>
      </c>
      <c r="C7707">
        <v>600</v>
      </c>
      <c r="D7707" t="s">
        <v>18332</v>
      </c>
      <c r="E7707" t="s">
        <v>18522</v>
      </c>
      <c r="F7707">
        <v>15740</v>
      </c>
      <c r="G7707" t="s">
        <v>18523</v>
      </c>
      <c r="H7707">
        <v>1713574435</v>
      </c>
      <c r="I7707" t="s">
        <v>131</v>
      </c>
      <c r="J7707" t="s">
        <v>274</v>
      </c>
      <c r="K7707" t="s">
        <v>152</v>
      </c>
      <c r="L7707" t="s">
        <v>4835</v>
      </c>
      <c r="M7707" t="s">
        <v>18524</v>
      </c>
      <c r="P7707" s="31" t="str">
        <f t="shared" si="363"/>
        <v>Akash Homoeo Hall (Abulkalam Azad)</v>
      </c>
    </row>
    <row r="7708" spans="1:16" hidden="1">
      <c r="A7708" t="str">
        <f t="shared" si="361"/>
        <v>5-600</v>
      </c>
      <c r="B7708">
        <f t="shared" si="362"/>
        <v>5</v>
      </c>
      <c r="C7708">
        <v>600</v>
      </c>
      <c r="D7708" t="s">
        <v>18332</v>
      </c>
      <c r="E7708" t="s">
        <v>11688</v>
      </c>
      <c r="F7708">
        <v>11937</v>
      </c>
      <c r="G7708" t="s">
        <v>11959</v>
      </c>
      <c r="H7708">
        <v>1740859785</v>
      </c>
      <c r="I7708" t="s">
        <v>131</v>
      </c>
      <c r="J7708" t="s">
        <v>11352</v>
      </c>
      <c r="K7708" t="s">
        <v>1315</v>
      </c>
      <c r="L7708" t="s">
        <v>85</v>
      </c>
      <c r="M7708" t="s">
        <v>13025</v>
      </c>
      <c r="P7708" s="31" t="str">
        <f t="shared" si="363"/>
        <v>Al Amin Homoeo (Dr.Nurul Islam)</v>
      </c>
    </row>
    <row r="7709" spans="1:16" hidden="1">
      <c r="A7709" t="str">
        <f t="shared" si="361"/>
        <v>6-600</v>
      </c>
      <c r="B7709">
        <f t="shared" si="362"/>
        <v>6</v>
      </c>
      <c r="C7709">
        <v>600</v>
      </c>
      <c r="D7709" t="s">
        <v>18332</v>
      </c>
      <c r="E7709" t="s">
        <v>18525</v>
      </c>
      <c r="F7709">
        <v>15745</v>
      </c>
      <c r="G7709" t="s">
        <v>2025</v>
      </c>
      <c r="H7709">
        <v>1731154364</v>
      </c>
      <c r="I7709" t="s">
        <v>131</v>
      </c>
      <c r="J7709" t="s">
        <v>17037</v>
      </c>
      <c r="K7709" t="s">
        <v>152</v>
      </c>
      <c r="L7709" t="s">
        <v>15792</v>
      </c>
      <c r="M7709" t="s">
        <v>18526</v>
      </c>
      <c r="N7709" t="s">
        <v>11935</v>
      </c>
      <c r="O7709" t="s">
        <v>11936</v>
      </c>
      <c r="P7709" s="31" t="str">
        <f t="shared" si="363"/>
        <v>Al Modina Homoeo Hall (Shadul Islam)</v>
      </c>
    </row>
    <row r="7710" spans="1:16" hidden="1">
      <c r="A7710" t="str">
        <f t="shared" si="361"/>
        <v>7-600</v>
      </c>
      <c r="B7710">
        <f t="shared" si="362"/>
        <v>7</v>
      </c>
      <c r="C7710">
        <v>600</v>
      </c>
      <c r="D7710" t="s">
        <v>18332</v>
      </c>
      <c r="E7710" t="s">
        <v>4743</v>
      </c>
      <c r="F7710">
        <v>6462</v>
      </c>
      <c r="G7710" t="s">
        <v>396</v>
      </c>
      <c r="H7710">
        <v>1733031621</v>
      </c>
      <c r="I7710" t="s">
        <v>1707</v>
      </c>
      <c r="J7710" t="s">
        <v>172</v>
      </c>
      <c r="K7710" t="s">
        <v>152</v>
      </c>
      <c r="L7710" t="s">
        <v>4740</v>
      </c>
      <c r="M7710" t="s">
        <v>4740</v>
      </c>
      <c r="P7710" s="31" t="str">
        <f t="shared" si="363"/>
        <v>Alamin Homoeo Hall (Sophykul Islam)</v>
      </c>
    </row>
    <row r="7711" spans="1:16" hidden="1">
      <c r="A7711" t="str">
        <f t="shared" si="361"/>
        <v>8-600</v>
      </c>
      <c r="B7711">
        <f t="shared" si="362"/>
        <v>8</v>
      </c>
      <c r="C7711">
        <v>600</v>
      </c>
      <c r="D7711" t="s">
        <v>18332</v>
      </c>
      <c r="E7711" t="s">
        <v>4708</v>
      </c>
      <c r="F7711">
        <v>6446</v>
      </c>
      <c r="G7711" t="s">
        <v>563</v>
      </c>
      <c r="H7711">
        <v>1734993233</v>
      </c>
      <c r="I7711" t="s">
        <v>1707</v>
      </c>
      <c r="J7711" t="s">
        <v>132</v>
      </c>
      <c r="K7711" t="s">
        <v>152</v>
      </c>
      <c r="L7711" t="s">
        <v>4706</v>
      </c>
      <c r="M7711" t="s">
        <v>4706</v>
      </c>
      <c r="N7711" t="s">
        <v>11939</v>
      </c>
      <c r="P7711" s="31" t="str">
        <f t="shared" si="363"/>
        <v>Alif Homoeo Hall (Alif Hosan)</v>
      </c>
    </row>
    <row r="7712" spans="1:16" hidden="1">
      <c r="A7712" t="str">
        <f t="shared" si="361"/>
        <v>9-600</v>
      </c>
      <c r="B7712">
        <f t="shared" si="362"/>
        <v>9</v>
      </c>
      <c r="C7712">
        <v>600</v>
      </c>
      <c r="D7712" t="s">
        <v>18332</v>
      </c>
      <c r="E7712" t="s">
        <v>4851</v>
      </c>
      <c r="F7712">
        <v>6515</v>
      </c>
      <c r="G7712" t="s">
        <v>4852</v>
      </c>
      <c r="H7712">
        <v>1742958430</v>
      </c>
      <c r="I7712" t="s">
        <v>1707</v>
      </c>
      <c r="J7712" t="s">
        <v>274</v>
      </c>
      <c r="K7712" t="s">
        <v>133</v>
      </c>
      <c r="L7712" t="s">
        <v>4835</v>
      </c>
      <c r="M7712" t="s">
        <v>4850</v>
      </c>
      <c r="N7712" t="s">
        <v>11946</v>
      </c>
      <c r="O7712" t="s">
        <v>11947</v>
      </c>
      <c r="P7712" s="31" t="str">
        <f t="shared" si="363"/>
        <v>Al-Modina Homoeo Hall (Atur Raha)</v>
      </c>
    </row>
    <row r="7713" spans="1:16" hidden="1">
      <c r="A7713" t="str">
        <f t="shared" si="361"/>
        <v>10-600</v>
      </c>
      <c r="B7713">
        <f t="shared" si="362"/>
        <v>10</v>
      </c>
      <c r="C7713">
        <v>600</v>
      </c>
      <c r="D7713" t="s">
        <v>18332</v>
      </c>
      <c r="E7713" t="s">
        <v>4795</v>
      </c>
      <c r="F7713">
        <v>6489</v>
      </c>
      <c r="G7713" t="s">
        <v>4796</v>
      </c>
      <c r="H7713">
        <v>1745114321</v>
      </c>
      <c r="I7713" t="s">
        <v>1707</v>
      </c>
      <c r="J7713" t="s">
        <v>397</v>
      </c>
      <c r="K7713" t="s">
        <v>138</v>
      </c>
      <c r="L7713" t="s">
        <v>4740</v>
      </c>
      <c r="M7713" t="s">
        <v>4740</v>
      </c>
      <c r="P7713" s="31" t="str">
        <f t="shared" si="363"/>
        <v>Al-Sami Homoeo Hall (Aminul Islam)</v>
      </c>
    </row>
    <row r="7714" spans="1:16" hidden="1">
      <c r="A7714" t="str">
        <f t="shared" si="361"/>
        <v>11-600</v>
      </c>
      <c r="B7714">
        <f t="shared" si="362"/>
        <v>11</v>
      </c>
      <c r="C7714">
        <v>600</v>
      </c>
      <c r="D7714" t="s">
        <v>18332</v>
      </c>
      <c r="E7714" t="s">
        <v>4855</v>
      </c>
      <c r="F7714">
        <v>6520</v>
      </c>
      <c r="G7714" t="s">
        <v>4856</v>
      </c>
      <c r="H7714">
        <v>1721452684</v>
      </c>
      <c r="I7714" t="s">
        <v>1707</v>
      </c>
      <c r="J7714" t="s">
        <v>274</v>
      </c>
      <c r="K7714" t="s">
        <v>133</v>
      </c>
      <c r="L7714" t="s">
        <v>85</v>
      </c>
      <c r="M7714" t="s">
        <v>1788</v>
      </c>
      <c r="P7714" s="31" t="str">
        <f t="shared" si="363"/>
        <v>Amiruddin Homoeo Hall (Tofjal)</v>
      </c>
    </row>
    <row r="7715" spans="1:16" hidden="1">
      <c r="A7715" t="str">
        <f t="shared" si="361"/>
        <v>12-600</v>
      </c>
      <c r="B7715">
        <f t="shared" si="362"/>
        <v>12</v>
      </c>
      <c r="C7715">
        <v>600</v>
      </c>
      <c r="D7715" t="s">
        <v>18332</v>
      </c>
      <c r="E7715" t="s">
        <v>4779</v>
      </c>
      <c r="F7715">
        <v>6480</v>
      </c>
      <c r="G7715" t="s">
        <v>4164</v>
      </c>
      <c r="H7715">
        <v>174704462</v>
      </c>
      <c r="I7715" t="s">
        <v>1707</v>
      </c>
      <c r="J7715" t="s">
        <v>397</v>
      </c>
      <c r="K7715" t="s">
        <v>138</v>
      </c>
      <c r="L7715" t="s">
        <v>4780</v>
      </c>
      <c r="M7715" t="s">
        <v>4781</v>
      </c>
      <c r="P7715" s="31" t="str">
        <f t="shared" si="363"/>
        <v>Asirbad Homoeo Hall (M.A. Rasid)</v>
      </c>
    </row>
    <row r="7716" spans="1:16" hidden="1">
      <c r="A7716" t="str">
        <f t="shared" si="361"/>
        <v>13-600</v>
      </c>
      <c r="B7716">
        <f t="shared" si="362"/>
        <v>13</v>
      </c>
      <c r="C7716">
        <v>600</v>
      </c>
      <c r="D7716" t="s">
        <v>18332</v>
      </c>
      <c r="E7716" t="s">
        <v>13041</v>
      </c>
      <c r="F7716">
        <v>11803</v>
      </c>
      <c r="G7716" t="s">
        <v>13042</v>
      </c>
      <c r="H7716">
        <v>1725437653</v>
      </c>
      <c r="I7716" t="s">
        <v>381</v>
      </c>
      <c r="J7716" t="s">
        <v>10924</v>
      </c>
      <c r="K7716" t="s">
        <v>1315</v>
      </c>
      <c r="L7716" t="s">
        <v>13043</v>
      </c>
      <c r="M7716" t="s">
        <v>13043</v>
      </c>
      <c r="P7716" s="31" t="str">
        <f t="shared" si="363"/>
        <v>Ayurbadic Medicine Center (Dr.Yeasin)</v>
      </c>
    </row>
    <row r="7717" spans="1:16" hidden="1">
      <c r="A7717" t="str">
        <f t="shared" si="361"/>
        <v>14-600</v>
      </c>
      <c r="B7717">
        <f t="shared" si="362"/>
        <v>14</v>
      </c>
      <c r="C7717">
        <v>600</v>
      </c>
      <c r="D7717" t="s">
        <v>18332</v>
      </c>
      <c r="E7717" t="s">
        <v>4793</v>
      </c>
      <c r="F7717">
        <v>6488</v>
      </c>
      <c r="G7717" t="s">
        <v>4794</v>
      </c>
      <c r="H7717">
        <v>1799251919</v>
      </c>
      <c r="I7717" t="s">
        <v>1707</v>
      </c>
      <c r="J7717" t="s">
        <v>397</v>
      </c>
      <c r="K7717" t="s">
        <v>138</v>
      </c>
      <c r="L7717" t="s">
        <v>4740</v>
      </c>
      <c r="M7717" t="s">
        <v>4740</v>
      </c>
      <c r="P7717" s="31" t="str">
        <f t="shared" si="363"/>
        <v>B.T Homoeo Hall (Nurul Huda)</v>
      </c>
    </row>
    <row r="7718" spans="1:16" hidden="1">
      <c r="A7718" t="str">
        <f t="shared" si="361"/>
        <v>15-600</v>
      </c>
      <c r="B7718">
        <f t="shared" si="362"/>
        <v>15</v>
      </c>
      <c r="C7718">
        <v>600</v>
      </c>
      <c r="D7718" t="s">
        <v>18332</v>
      </c>
      <c r="E7718" t="s">
        <v>4858</v>
      </c>
      <c r="F7718">
        <v>6522</v>
      </c>
      <c r="G7718" t="s">
        <v>19241</v>
      </c>
      <c r="H7718">
        <v>1735899265</v>
      </c>
      <c r="I7718" t="s">
        <v>1707</v>
      </c>
      <c r="J7718" t="s">
        <v>274</v>
      </c>
      <c r="K7718" t="s">
        <v>133</v>
      </c>
      <c r="L7718" t="s">
        <v>85</v>
      </c>
      <c r="M7718" t="s">
        <v>1788</v>
      </c>
      <c r="P7718" s="31" t="str">
        <f t="shared" si="363"/>
        <v>Bacca Homoeo Hall (Torekul Islam)</v>
      </c>
    </row>
    <row r="7719" spans="1:16" hidden="1">
      <c r="A7719" t="str">
        <f t="shared" si="361"/>
        <v>16-600</v>
      </c>
      <c r="B7719">
        <f t="shared" si="362"/>
        <v>16</v>
      </c>
      <c r="C7719">
        <v>600</v>
      </c>
      <c r="D7719" t="s">
        <v>18332</v>
      </c>
      <c r="E7719" t="s">
        <v>4842</v>
      </c>
      <c r="F7719">
        <v>6511</v>
      </c>
      <c r="G7719" t="s">
        <v>19242</v>
      </c>
      <c r="H7719">
        <v>1716834302</v>
      </c>
      <c r="I7719" t="s">
        <v>1707</v>
      </c>
      <c r="J7719" t="s">
        <v>274</v>
      </c>
      <c r="K7719" t="s">
        <v>152</v>
      </c>
      <c r="L7719" t="s">
        <v>4835</v>
      </c>
      <c r="M7719" t="s">
        <v>4836</v>
      </c>
      <c r="P7719" s="31" t="str">
        <f t="shared" si="363"/>
        <v>Biloy Homoeo Hall (Sebo Prasad)</v>
      </c>
    </row>
    <row r="7720" spans="1:16" hidden="1">
      <c r="A7720" t="str">
        <f t="shared" si="361"/>
        <v>17-600</v>
      </c>
      <c r="B7720">
        <f t="shared" si="362"/>
        <v>17</v>
      </c>
      <c r="C7720">
        <v>600</v>
      </c>
      <c r="D7720" t="s">
        <v>18332</v>
      </c>
      <c r="E7720" t="s">
        <v>18527</v>
      </c>
      <c r="F7720">
        <v>15746</v>
      </c>
      <c r="G7720" t="s">
        <v>18528</v>
      </c>
      <c r="H7720">
        <v>1772084849</v>
      </c>
      <c r="I7720" t="s">
        <v>131</v>
      </c>
      <c r="J7720" t="s">
        <v>17037</v>
      </c>
      <c r="K7720" t="s">
        <v>133</v>
      </c>
      <c r="L7720" t="s">
        <v>15792</v>
      </c>
      <c r="M7720" t="s">
        <v>18526</v>
      </c>
      <c r="P7720" s="31" t="str">
        <f t="shared" si="363"/>
        <v>Binapani Homoeo &amp; Auyrbadic (Ananda Kumar)</v>
      </c>
    </row>
    <row r="7721" spans="1:16" hidden="1">
      <c r="A7721" t="str">
        <f t="shared" si="361"/>
        <v>18-600</v>
      </c>
      <c r="B7721">
        <f t="shared" si="362"/>
        <v>18</v>
      </c>
      <c r="C7721">
        <v>600</v>
      </c>
      <c r="D7721" t="s">
        <v>18332</v>
      </c>
      <c r="E7721" t="s">
        <v>4773</v>
      </c>
      <c r="F7721">
        <v>6476</v>
      </c>
      <c r="G7721" t="s">
        <v>447</v>
      </c>
      <c r="H7721">
        <v>1721647316</v>
      </c>
      <c r="I7721" t="s">
        <v>1707</v>
      </c>
      <c r="J7721" t="s">
        <v>397</v>
      </c>
      <c r="K7721" t="s">
        <v>138</v>
      </c>
      <c r="L7721" t="s">
        <v>85</v>
      </c>
      <c r="M7721" t="s">
        <v>1788</v>
      </c>
      <c r="N7721" t="s">
        <v>13532</v>
      </c>
      <c r="O7721" t="s">
        <v>13532</v>
      </c>
      <c r="P7721" s="31" t="str">
        <f t="shared" si="363"/>
        <v>Biswas Homoeo Hall (Amirul Haq)</v>
      </c>
    </row>
    <row r="7722" spans="1:16" hidden="1">
      <c r="A7722" t="str">
        <f t="shared" si="361"/>
        <v>19-600</v>
      </c>
      <c r="B7722">
        <f t="shared" si="362"/>
        <v>19</v>
      </c>
      <c r="C7722">
        <v>600</v>
      </c>
      <c r="D7722" t="s">
        <v>18332</v>
      </c>
      <c r="E7722" t="s">
        <v>13343</v>
      </c>
      <c r="F7722">
        <v>11931</v>
      </c>
      <c r="G7722" t="s">
        <v>13344</v>
      </c>
      <c r="H7722">
        <v>1850070094</v>
      </c>
      <c r="I7722" t="s">
        <v>131</v>
      </c>
      <c r="J7722" t="s">
        <v>230</v>
      </c>
      <c r="K7722" t="s">
        <v>152</v>
      </c>
      <c r="L7722" t="s">
        <v>85</v>
      </c>
      <c r="M7722" t="s">
        <v>13345</v>
      </c>
      <c r="N7722" t="s">
        <v>11944</v>
      </c>
      <c r="P7722" s="31" t="str">
        <f t="shared" si="363"/>
        <v>Biswas Homoeo Hall. (Dr.Raton Biswas)</v>
      </c>
    </row>
    <row r="7723" spans="1:16" hidden="1">
      <c r="A7723" t="str">
        <f t="shared" si="361"/>
        <v>20-600</v>
      </c>
      <c r="B7723">
        <f t="shared" si="362"/>
        <v>20</v>
      </c>
      <c r="C7723">
        <v>600</v>
      </c>
      <c r="D7723" t="s">
        <v>18332</v>
      </c>
      <c r="E7723" t="s">
        <v>4741</v>
      </c>
      <c r="F7723">
        <v>6461</v>
      </c>
      <c r="G7723" t="s">
        <v>4742</v>
      </c>
      <c r="H7723">
        <v>1733004909</v>
      </c>
      <c r="I7723" t="s">
        <v>1707</v>
      </c>
      <c r="J7723" t="s">
        <v>172</v>
      </c>
      <c r="K7723" t="s">
        <v>133</v>
      </c>
      <c r="L7723" t="s">
        <v>4740</v>
      </c>
      <c r="M7723" t="s">
        <v>4740</v>
      </c>
      <c r="P7723" s="31" t="str">
        <f t="shared" si="363"/>
        <v>Depa Homoeo Hall (Nermol Chandra)</v>
      </c>
    </row>
    <row r="7724" spans="1:16" hidden="1">
      <c r="A7724" t="str">
        <f t="shared" si="361"/>
        <v>21-600</v>
      </c>
      <c r="B7724">
        <f t="shared" si="362"/>
        <v>21</v>
      </c>
      <c r="C7724">
        <v>600</v>
      </c>
      <c r="D7724" t="s">
        <v>18332</v>
      </c>
      <c r="E7724" t="s">
        <v>18529</v>
      </c>
      <c r="F7724">
        <v>15742</v>
      </c>
      <c r="G7724" t="s">
        <v>18530</v>
      </c>
      <c r="H7724">
        <v>1740893590</v>
      </c>
      <c r="I7724" t="s">
        <v>131</v>
      </c>
      <c r="J7724" t="s">
        <v>397</v>
      </c>
      <c r="K7724" t="s">
        <v>152</v>
      </c>
      <c r="L7724" t="s">
        <v>85</v>
      </c>
      <c r="M7724" t="s">
        <v>18531</v>
      </c>
      <c r="P7724" s="31" t="str">
        <f t="shared" si="363"/>
        <v>Dila Homoeo Hall (Amzad Hossain )</v>
      </c>
    </row>
    <row r="7725" spans="1:16" hidden="1">
      <c r="A7725" t="str">
        <f t="shared" si="361"/>
        <v>22-600</v>
      </c>
      <c r="B7725">
        <f t="shared" si="362"/>
        <v>22</v>
      </c>
      <c r="C7725">
        <v>600</v>
      </c>
      <c r="D7725" t="s">
        <v>18332</v>
      </c>
      <c r="E7725" t="s">
        <v>4732</v>
      </c>
      <c r="F7725">
        <v>6457</v>
      </c>
      <c r="G7725" t="s">
        <v>4733</v>
      </c>
      <c r="H7725">
        <v>1716551314</v>
      </c>
      <c r="I7725" t="s">
        <v>1707</v>
      </c>
      <c r="J7725" t="s">
        <v>132</v>
      </c>
      <c r="K7725" t="s">
        <v>133</v>
      </c>
      <c r="L7725" t="s">
        <v>4730</v>
      </c>
      <c r="M7725" t="s">
        <v>4731</v>
      </c>
      <c r="P7725" s="31" t="str">
        <f t="shared" si="363"/>
        <v>Elahi Homoeo Hall (Haidar Hosan)</v>
      </c>
    </row>
    <row r="7726" spans="1:16" hidden="1">
      <c r="A7726" t="str">
        <f t="shared" si="361"/>
        <v>23-600</v>
      </c>
      <c r="B7726">
        <f t="shared" si="362"/>
        <v>23</v>
      </c>
      <c r="C7726">
        <v>600</v>
      </c>
      <c r="D7726" t="s">
        <v>18332</v>
      </c>
      <c r="E7726" t="s">
        <v>15799</v>
      </c>
      <c r="F7726">
        <v>13125</v>
      </c>
      <c r="G7726" t="s">
        <v>15800</v>
      </c>
      <c r="H7726">
        <v>1740991444</v>
      </c>
      <c r="I7726" t="s">
        <v>15801</v>
      </c>
      <c r="J7726" t="s">
        <v>9009</v>
      </c>
      <c r="K7726" t="s">
        <v>152</v>
      </c>
      <c r="L7726" t="s">
        <v>15795</v>
      </c>
      <c r="M7726" t="s">
        <v>15802</v>
      </c>
      <c r="P7726" s="31" t="str">
        <f t="shared" si="363"/>
        <v>Fulka Kari Homoeo Hall (Dr.Md.Yosuf)</v>
      </c>
    </row>
    <row r="7727" spans="1:16" hidden="1">
      <c r="A7727" t="str">
        <f t="shared" si="361"/>
        <v>24-600</v>
      </c>
      <c r="B7727">
        <f t="shared" si="362"/>
        <v>24</v>
      </c>
      <c r="C7727">
        <v>600</v>
      </c>
      <c r="D7727" t="s">
        <v>18332</v>
      </c>
      <c r="E7727" t="s">
        <v>13026</v>
      </c>
      <c r="F7727">
        <v>11793</v>
      </c>
      <c r="G7727" t="s">
        <v>13027</v>
      </c>
      <c r="H7727">
        <v>1558444322</v>
      </c>
      <c r="I7727" t="s">
        <v>131</v>
      </c>
      <c r="J7727" t="s">
        <v>10892</v>
      </c>
      <c r="K7727" t="s">
        <v>152</v>
      </c>
      <c r="L7727" t="s">
        <v>85</v>
      </c>
      <c r="M7727" t="s">
        <v>13028</v>
      </c>
      <c r="P7727" s="31" t="str">
        <f t="shared" si="363"/>
        <v>Gohor Homoeo Hall. (Dr. M.A Majid)</v>
      </c>
    </row>
    <row r="7728" spans="1:16" hidden="1">
      <c r="A7728" t="str">
        <f t="shared" si="361"/>
        <v>25-600</v>
      </c>
      <c r="B7728">
        <f t="shared" si="362"/>
        <v>25</v>
      </c>
      <c r="C7728">
        <v>600</v>
      </c>
      <c r="D7728" t="s">
        <v>18332</v>
      </c>
      <c r="E7728" t="s">
        <v>18532</v>
      </c>
      <c r="F7728">
        <v>15744</v>
      </c>
      <c r="G7728" t="s">
        <v>18533</v>
      </c>
      <c r="H7728">
        <v>1837353213</v>
      </c>
      <c r="I7728" t="s">
        <v>131</v>
      </c>
      <c r="J7728" t="s">
        <v>17037</v>
      </c>
      <c r="K7728" t="s">
        <v>133</v>
      </c>
      <c r="L7728" t="s">
        <v>13043</v>
      </c>
      <c r="M7728" t="s">
        <v>15792</v>
      </c>
      <c r="P7728" s="31" t="str">
        <f t="shared" si="363"/>
        <v>Haniman Homoeo  Clinic (Nitto Gopal)</v>
      </c>
    </row>
    <row r="7729" spans="1:16" hidden="1">
      <c r="A7729" t="str">
        <f t="shared" si="361"/>
        <v>26-600</v>
      </c>
      <c r="B7729">
        <f t="shared" si="362"/>
        <v>26</v>
      </c>
      <c r="C7729">
        <v>600</v>
      </c>
      <c r="D7729" t="s">
        <v>18332</v>
      </c>
      <c r="E7729" t="s">
        <v>4792</v>
      </c>
      <c r="F7729">
        <v>6487</v>
      </c>
      <c r="G7729" t="s">
        <v>243</v>
      </c>
      <c r="H7729">
        <v>1716286235</v>
      </c>
      <c r="I7729" t="s">
        <v>1707</v>
      </c>
      <c r="J7729" t="s">
        <v>397</v>
      </c>
      <c r="K7729" t="s">
        <v>138</v>
      </c>
      <c r="L7729" t="s">
        <v>4740</v>
      </c>
      <c r="M7729" t="s">
        <v>4740</v>
      </c>
      <c r="P7729" s="31" t="str">
        <f t="shared" si="363"/>
        <v>Haniman Homoeo Hall (Lakhon Chandro)</v>
      </c>
    </row>
    <row r="7730" spans="1:16" hidden="1">
      <c r="A7730" t="str">
        <f t="shared" si="361"/>
        <v>27-600</v>
      </c>
      <c r="B7730">
        <f t="shared" si="362"/>
        <v>27</v>
      </c>
      <c r="C7730">
        <v>600</v>
      </c>
      <c r="D7730" t="s">
        <v>18332</v>
      </c>
      <c r="E7730" t="s">
        <v>4774</v>
      </c>
      <c r="F7730">
        <v>6477</v>
      </c>
      <c r="G7730" t="s">
        <v>243</v>
      </c>
      <c r="H7730">
        <v>1734735457</v>
      </c>
      <c r="I7730" t="s">
        <v>1707</v>
      </c>
      <c r="J7730" t="s">
        <v>397</v>
      </c>
      <c r="K7730" t="s">
        <v>138</v>
      </c>
      <c r="L7730" t="s">
        <v>85</v>
      </c>
      <c r="M7730" t="s">
        <v>1788</v>
      </c>
      <c r="P7730" s="31" t="str">
        <f t="shared" si="363"/>
        <v>Haniman Homoeo Hall (Hafijur Rahman)</v>
      </c>
    </row>
    <row r="7731" spans="1:16" hidden="1">
      <c r="A7731" t="str">
        <f t="shared" si="361"/>
        <v>28-600</v>
      </c>
      <c r="B7731">
        <f t="shared" si="362"/>
        <v>28</v>
      </c>
      <c r="C7731">
        <v>600</v>
      </c>
      <c r="D7731" t="s">
        <v>18332</v>
      </c>
      <c r="E7731" t="s">
        <v>13037</v>
      </c>
      <c r="F7731">
        <v>11800</v>
      </c>
      <c r="G7731" t="s">
        <v>2050</v>
      </c>
      <c r="H7731">
        <v>1712878370</v>
      </c>
      <c r="I7731" t="s">
        <v>131</v>
      </c>
      <c r="J7731" t="s">
        <v>10892</v>
      </c>
      <c r="K7731" t="s">
        <v>1315</v>
      </c>
      <c r="L7731" t="s">
        <v>85</v>
      </c>
      <c r="M7731" t="s">
        <v>1788</v>
      </c>
      <c r="N7731" t="s">
        <v>11951</v>
      </c>
      <c r="O7731" t="s">
        <v>11947</v>
      </c>
      <c r="P7731" s="31" t="str">
        <f t="shared" si="363"/>
        <v>Haque Homoeo Hall (Dr.Nasima Ferdaus)</v>
      </c>
    </row>
    <row r="7732" spans="1:16" hidden="1">
      <c r="A7732" t="str">
        <f t="shared" si="361"/>
        <v>29-600</v>
      </c>
      <c r="B7732">
        <f t="shared" si="362"/>
        <v>29</v>
      </c>
      <c r="C7732">
        <v>600</v>
      </c>
      <c r="D7732" t="s">
        <v>18332</v>
      </c>
      <c r="E7732" t="s">
        <v>4782</v>
      </c>
      <c r="F7732">
        <v>6481</v>
      </c>
      <c r="G7732" t="s">
        <v>4783</v>
      </c>
      <c r="H7732">
        <v>1823037821</v>
      </c>
      <c r="I7732" t="s">
        <v>1707</v>
      </c>
      <c r="J7732" t="s">
        <v>397</v>
      </c>
      <c r="K7732" t="s">
        <v>138</v>
      </c>
      <c r="L7732" t="s">
        <v>4784</v>
      </c>
      <c r="M7732" t="s">
        <v>4785</v>
      </c>
      <c r="P7732" s="31" t="str">
        <f t="shared" si="363"/>
        <v>Haque Medical Store (Fajlul Haq)</v>
      </c>
    </row>
    <row r="7733" spans="1:16" hidden="1">
      <c r="A7733" t="str">
        <f t="shared" si="361"/>
        <v>30-600</v>
      </c>
      <c r="B7733">
        <f t="shared" si="362"/>
        <v>30</v>
      </c>
      <c r="C7733">
        <v>600</v>
      </c>
      <c r="D7733" t="s">
        <v>18332</v>
      </c>
      <c r="E7733" t="s">
        <v>13035</v>
      </c>
      <c r="F7733">
        <v>11799</v>
      </c>
      <c r="G7733" t="s">
        <v>13036</v>
      </c>
      <c r="H7733">
        <v>1726458892</v>
      </c>
      <c r="I7733" t="s">
        <v>131</v>
      </c>
      <c r="J7733" t="s">
        <v>10892</v>
      </c>
      <c r="K7733" t="s">
        <v>133</v>
      </c>
      <c r="L7733" t="s">
        <v>85</v>
      </c>
      <c r="M7733" t="s">
        <v>1788</v>
      </c>
      <c r="P7733" s="31" t="str">
        <f t="shared" si="363"/>
        <v>Hasan Jonoseba (Dr.H.M Mehadi  Hassan)</v>
      </c>
    </row>
    <row r="7734" spans="1:16" hidden="1">
      <c r="A7734" t="str">
        <f t="shared" si="361"/>
        <v>31-600</v>
      </c>
      <c r="B7734">
        <f t="shared" si="362"/>
        <v>31</v>
      </c>
      <c r="C7734">
        <v>600</v>
      </c>
      <c r="D7734" t="s">
        <v>18332</v>
      </c>
      <c r="E7734" t="s">
        <v>13014</v>
      </c>
      <c r="F7734">
        <v>11788</v>
      </c>
      <c r="G7734" t="s">
        <v>13015</v>
      </c>
      <c r="H7734">
        <v>1944316420</v>
      </c>
      <c r="I7734" t="s">
        <v>131</v>
      </c>
      <c r="J7734" t="s">
        <v>306</v>
      </c>
      <c r="K7734" t="s">
        <v>133</v>
      </c>
      <c r="L7734" t="s">
        <v>85</v>
      </c>
      <c r="M7734" t="s">
        <v>13016</v>
      </c>
      <c r="P7734" s="31" t="str">
        <f t="shared" si="363"/>
        <v>Helana Homoeo Hall (Dr.Meser Ali.)</v>
      </c>
    </row>
    <row r="7735" spans="1:16" hidden="1">
      <c r="A7735" t="str">
        <f t="shared" si="361"/>
        <v>32-600</v>
      </c>
      <c r="B7735">
        <f t="shared" si="362"/>
        <v>32</v>
      </c>
      <c r="C7735">
        <v>600</v>
      </c>
      <c r="D7735" t="s">
        <v>18332</v>
      </c>
      <c r="E7735" t="s">
        <v>13346</v>
      </c>
      <c r="F7735">
        <v>11932</v>
      </c>
      <c r="G7735" t="s">
        <v>13347</v>
      </c>
      <c r="H7735">
        <v>1711998651</v>
      </c>
      <c r="I7735" t="s">
        <v>131</v>
      </c>
      <c r="J7735" t="s">
        <v>230</v>
      </c>
      <c r="K7735" t="s">
        <v>152</v>
      </c>
      <c r="L7735" t="s">
        <v>85</v>
      </c>
      <c r="M7735" t="s">
        <v>13345</v>
      </c>
      <c r="P7735" s="31" t="str">
        <f t="shared" si="363"/>
        <v>Homoeo Farmacy (Dr.Samol Kumar.)</v>
      </c>
    </row>
    <row r="7736" spans="1:16" hidden="1">
      <c r="A7736" t="str">
        <f t="shared" si="361"/>
        <v>33-600</v>
      </c>
      <c r="B7736">
        <f t="shared" si="362"/>
        <v>33</v>
      </c>
      <c r="C7736">
        <v>600</v>
      </c>
      <c r="D7736" t="s">
        <v>18332</v>
      </c>
      <c r="E7736" t="s">
        <v>13029</v>
      </c>
      <c r="F7736">
        <v>11794</v>
      </c>
      <c r="G7736" t="s">
        <v>13030</v>
      </c>
      <c r="H7736">
        <v>1916800941</v>
      </c>
      <c r="I7736" t="s">
        <v>131</v>
      </c>
      <c r="J7736" t="s">
        <v>10892</v>
      </c>
      <c r="K7736" t="s">
        <v>1315</v>
      </c>
      <c r="L7736" t="s">
        <v>85</v>
      </c>
      <c r="M7736" t="s">
        <v>13025</v>
      </c>
      <c r="P7736" s="31" t="str">
        <f t="shared" si="363"/>
        <v>Homoeo Medicine T.Center (Dr.Rouf Mollah)</v>
      </c>
    </row>
    <row r="7737" spans="1:16" hidden="1">
      <c r="A7737" t="str">
        <f t="shared" si="361"/>
        <v>34-600</v>
      </c>
      <c r="B7737">
        <f t="shared" si="362"/>
        <v>34</v>
      </c>
      <c r="C7737">
        <v>600</v>
      </c>
      <c r="D7737" t="s">
        <v>18332</v>
      </c>
      <c r="E7737" t="s">
        <v>15791</v>
      </c>
      <c r="F7737">
        <v>13121</v>
      </c>
      <c r="G7737" t="s">
        <v>149</v>
      </c>
      <c r="H7737">
        <v>1710955654</v>
      </c>
      <c r="I7737" t="s">
        <v>131</v>
      </c>
      <c r="J7737" t="s">
        <v>132</v>
      </c>
      <c r="K7737" t="s">
        <v>133</v>
      </c>
      <c r="L7737" t="s">
        <v>15792</v>
      </c>
      <c r="M7737" t="s">
        <v>15793</v>
      </c>
      <c r="P7737" s="31" t="str">
        <f t="shared" si="363"/>
        <v>Islamia Homoeo Hall (Dr.Jamaluddin)</v>
      </c>
    </row>
    <row r="7738" spans="1:16" hidden="1">
      <c r="A7738" t="str">
        <f t="shared" si="361"/>
        <v>35-600</v>
      </c>
      <c r="B7738">
        <f t="shared" si="362"/>
        <v>35</v>
      </c>
      <c r="C7738">
        <v>600</v>
      </c>
      <c r="D7738" t="s">
        <v>18332</v>
      </c>
      <c r="E7738" t="s">
        <v>4763</v>
      </c>
      <c r="F7738">
        <v>6470</v>
      </c>
      <c r="G7738" t="s">
        <v>3828</v>
      </c>
      <c r="H7738">
        <v>1728018149</v>
      </c>
      <c r="I7738" t="s">
        <v>1707</v>
      </c>
      <c r="J7738" t="s">
        <v>172</v>
      </c>
      <c r="K7738" t="s">
        <v>133</v>
      </c>
      <c r="L7738" t="s">
        <v>4740</v>
      </c>
      <c r="M7738" t="s">
        <v>4762</v>
      </c>
      <c r="P7738" s="31" t="str">
        <f t="shared" si="363"/>
        <v>Jabbar Homoeo Hall (Monju Rahaman)</v>
      </c>
    </row>
    <row r="7739" spans="1:16" hidden="1">
      <c r="A7739" t="str">
        <f t="shared" si="361"/>
        <v>36-600</v>
      </c>
      <c r="B7739">
        <f t="shared" si="362"/>
        <v>36</v>
      </c>
      <c r="C7739">
        <v>600</v>
      </c>
      <c r="D7739" t="s">
        <v>18332</v>
      </c>
      <c r="E7739" t="s">
        <v>4806</v>
      </c>
      <c r="F7739">
        <v>6495</v>
      </c>
      <c r="G7739" t="s">
        <v>859</v>
      </c>
      <c r="H7739">
        <v>1726063015</v>
      </c>
      <c r="I7739" t="s">
        <v>1707</v>
      </c>
      <c r="J7739" t="s">
        <v>230</v>
      </c>
      <c r="K7739" t="s">
        <v>152</v>
      </c>
      <c r="L7739" t="s">
        <v>4804</v>
      </c>
      <c r="M7739" t="s">
        <v>4804</v>
      </c>
      <c r="P7739" s="31" t="str">
        <f t="shared" si="363"/>
        <v>Jahanara Homoeo Hall (Jaman)</v>
      </c>
    </row>
    <row r="7740" spans="1:16" hidden="1">
      <c r="A7740" t="str">
        <f t="shared" si="361"/>
        <v>37-600</v>
      </c>
      <c r="B7740">
        <f t="shared" si="362"/>
        <v>37</v>
      </c>
      <c r="C7740">
        <v>600</v>
      </c>
      <c r="D7740" t="s">
        <v>18332</v>
      </c>
      <c r="E7740" t="s">
        <v>4803</v>
      </c>
      <c r="F7740">
        <v>6494</v>
      </c>
      <c r="G7740" t="s">
        <v>581</v>
      </c>
      <c r="H7740">
        <v>1743373561</v>
      </c>
      <c r="I7740" t="s">
        <v>1707</v>
      </c>
      <c r="J7740" t="s">
        <v>230</v>
      </c>
      <c r="K7740" t="s">
        <v>152</v>
      </c>
      <c r="L7740" t="s">
        <v>4804</v>
      </c>
      <c r="M7740" t="s">
        <v>4805</v>
      </c>
      <c r="P7740" s="31" t="str">
        <f t="shared" si="363"/>
        <v>Janani Homoeo Hall (Lokman)</v>
      </c>
    </row>
    <row r="7741" spans="1:16" hidden="1">
      <c r="A7741" t="str">
        <f t="shared" si="361"/>
        <v>38-600</v>
      </c>
      <c r="B7741">
        <f t="shared" si="362"/>
        <v>38</v>
      </c>
      <c r="C7741">
        <v>600</v>
      </c>
      <c r="D7741" t="s">
        <v>18332</v>
      </c>
      <c r="E7741" t="s">
        <v>4840</v>
      </c>
      <c r="F7741">
        <v>6510</v>
      </c>
      <c r="G7741" t="s">
        <v>4841</v>
      </c>
      <c r="H7741">
        <v>1722209983</v>
      </c>
      <c r="I7741" t="s">
        <v>1707</v>
      </c>
      <c r="J7741" t="s">
        <v>274</v>
      </c>
      <c r="K7741" t="s">
        <v>133</v>
      </c>
      <c r="L7741" t="s">
        <v>4835</v>
      </c>
      <c r="M7741" t="s">
        <v>4836</v>
      </c>
      <c r="P7741" s="31" t="str">
        <f t="shared" si="363"/>
        <v>Jannati Homoeo Hall (Kamrul Islam)</v>
      </c>
    </row>
    <row r="7742" spans="1:16" hidden="1">
      <c r="A7742" t="str">
        <f t="shared" si="361"/>
        <v>39-600</v>
      </c>
      <c r="B7742">
        <f t="shared" si="362"/>
        <v>39</v>
      </c>
      <c r="C7742">
        <v>600</v>
      </c>
      <c r="D7742" t="s">
        <v>18332</v>
      </c>
      <c r="E7742" t="s">
        <v>4705</v>
      </c>
      <c r="F7742">
        <v>6444</v>
      </c>
      <c r="G7742" t="s">
        <v>250</v>
      </c>
      <c r="H7742">
        <v>1713527839</v>
      </c>
      <c r="I7742" t="s">
        <v>131</v>
      </c>
      <c r="J7742" t="s">
        <v>132</v>
      </c>
      <c r="K7742" t="s">
        <v>152</v>
      </c>
      <c r="L7742" t="s">
        <v>4706</v>
      </c>
      <c r="M7742" t="s">
        <v>4706</v>
      </c>
      <c r="P7742" s="31" t="str">
        <f t="shared" si="363"/>
        <v>Janoni Homoeo Hall (A Kalam)</v>
      </c>
    </row>
    <row r="7743" spans="1:16" hidden="1">
      <c r="A7743" t="str">
        <f t="shared" si="361"/>
        <v>40-600</v>
      </c>
      <c r="B7743">
        <f t="shared" si="362"/>
        <v>40</v>
      </c>
      <c r="C7743">
        <v>600</v>
      </c>
      <c r="D7743" t="s">
        <v>18332</v>
      </c>
      <c r="E7743" t="s">
        <v>4843</v>
      </c>
      <c r="F7743">
        <v>6512</v>
      </c>
      <c r="G7743" t="s">
        <v>492</v>
      </c>
      <c r="H7743">
        <v>1710156449</v>
      </c>
      <c r="I7743" t="s">
        <v>1707</v>
      </c>
      <c r="J7743" t="s">
        <v>274</v>
      </c>
      <c r="K7743" t="s">
        <v>152</v>
      </c>
      <c r="L7743" t="s">
        <v>4835</v>
      </c>
      <c r="M7743" t="s">
        <v>4836</v>
      </c>
      <c r="P7743" s="31" t="str">
        <f t="shared" si="363"/>
        <v>Joy Homoeo Hall (Asok Kumar)</v>
      </c>
    </row>
    <row r="7744" spans="1:16" hidden="1">
      <c r="A7744" t="str">
        <f t="shared" si="361"/>
        <v>41-600</v>
      </c>
      <c r="B7744">
        <f t="shared" si="362"/>
        <v>41</v>
      </c>
      <c r="C7744">
        <v>600</v>
      </c>
      <c r="D7744" t="s">
        <v>18332</v>
      </c>
      <c r="E7744" t="s">
        <v>13017</v>
      </c>
      <c r="F7744">
        <v>11789</v>
      </c>
      <c r="G7744" t="s">
        <v>13018</v>
      </c>
      <c r="H7744">
        <v>1732303880</v>
      </c>
      <c r="I7744" t="s">
        <v>131</v>
      </c>
      <c r="J7744" t="s">
        <v>306</v>
      </c>
      <c r="K7744" t="s">
        <v>152</v>
      </c>
      <c r="L7744" t="s">
        <v>85</v>
      </c>
      <c r="M7744" t="s">
        <v>1788</v>
      </c>
      <c r="P7744" s="31" t="str">
        <f t="shared" si="363"/>
        <v>Joyita Homoeo Hall (Joyonoto Kumer)</v>
      </c>
    </row>
    <row r="7745" spans="1:16" hidden="1">
      <c r="A7745" t="str">
        <f t="shared" si="361"/>
        <v>42-600</v>
      </c>
      <c r="B7745">
        <f t="shared" si="362"/>
        <v>42</v>
      </c>
      <c r="C7745">
        <v>600</v>
      </c>
      <c r="D7745" t="s">
        <v>18332</v>
      </c>
      <c r="E7745" t="s">
        <v>18534</v>
      </c>
      <c r="F7745">
        <v>15741</v>
      </c>
      <c r="G7745" t="s">
        <v>18535</v>
      </c>
      <c r="H7745">
        <v>1748692704</v>
      </c>
      <c r="I7745" t="s">
        <v>131</v>
      </c>
      <c r="J7745" t="s">
        <v>274</v>
      </c>
      <c r="K7745" t="s">
        <v>152</v>
      </c>
      <c r="L7745" t="s">
        <v>4835</v>
      </c>
      <c r="M7745" t="s">
        <v>18536</v>
      </c>
      <c r="P7745" s="31" t="str">
        <f t="shared" si="363"/>
        <v>Karirhat Homoeo Seba Kendro (Rashid Ahammed)</v>
      </c>
    </row>
    <row r="7746" spans="1:16" hidden="1">
      <c r="A7746" t="str">
        <f t="shared" ref="A7746:A7809" si="364">B7746&amp;"-"&amp;C7746</f>
        <v>43-600</v>
      </c>
      <c r="B7746">
        <f t="shared" ref="B7746:B7809" si="365">IF(C7746=C7745,B7745+1,1)</f>
        <v>43</v>
      </c>
      <c r="C7746">
        <v>600</v>
      </c>
      <c r="D7746" t="s">
        <v>18332</v>
      </c>
      <c r="E7746" t="s">
        <v>13341</v>
      </c>
      <c r="F7746">
        <v>11929</v>
      </c>
      <c r="G7746" t="s">
        <v>130</v>
      </c>
      <c r="H7746">
        <v>1718913945</v>
      </c>
      <c r="I7746" t="s">
        <v>131</v>
      </c>
      <c r="J7746" t="s">
        <v>230</v>
      </c>
      <c r="K7746" t="s">
        <v>133</v>
      </c>
      <c r="L7746" t="s">
        <v>4780</v>
      </c>
      <c r="M7746" t="s">
        <v>4780</v>
      </c>
      <c r="P7746" s="31" t="str">
        <f t="shared" ref="P7746:P7809" si="366">PROPER(G7746&amp;" ("&amp;E7746&amp;")")</f>
        <v>Khan Homoeo Hall (Dr.Abdul Karim Khan.)</v>
      </c>
    </row>
    <row r="7747" spans="1:16" hidden="1">
      <c r="A7747" t="str">
        <f t="shared" si="364"/>
        <v>44-600</v>
      </c>
      <c r="B7747">
        <f t="shared" si="365"/>
        <v>44</v>
      </c>
      <c r="C7747">
        <v>600</v>
      </c>
      <c r="D7747" t="s">
        <v>18332</v>
      </c>
      <c r="E7747" t="s">
        <v>4857</v>
      </c>
      <c r="F7747">
        <v>6521</v>
      </c>
      <c r="G7747" t="s">
        <v>19243</v>
      </c>
      <c r="H7747">
        <v>1716215472</v>
      </c>
      <c r="I7747" t="s">
        <v>1707</v>
      </c>
      <c r="J7747" t="s">
        <v>274</v>
      </c>
      <c r="K7747" t="s">
        <v>152</v>
      </c>
      <c r="L7747" t="s">
        <v>85</v>
      </c>
      <c r="M7747" t="s">
        <v>1788</v>
      </c>
      <c r="N7747" t="s">
        <v>13562</v>
      </c>
      <c r="P7747" s="31" t="str">
        <f t="shared" si="366"/>
        <v>Laknath Homoeo Hall (Arjun Kumar)</v>
      </c>
    </row>
    <row r="7748" spans="1:16" hidden="1">
      <c r="A7748" t="str">
        <f t="shared" si="364"/>
        <v>45-600</v>
      </c>
      <c r="B7748">
        <f t="shared" si="365"/>
        <v>45</v>
      </c>
      <c r="C7748">
        <v>600</v>
      </c>
      <c r="D7748" t="s">
        <v>18332</v>
      </c>
      <c r="E7748" t="s">
        <v>4853</v>
      </c>
      <c r="F7748">
        <v>6516</v>
      </c>
      <c r="G7748" t="s">
        <v>4854</v>
      </c>
      <c r="H7748">
        <v>1777357427</v>
      </c>
      <c r="I7748" t="s">
        <v>1707</v>
      </c>
      <c r="J7748" t="s">
        <v>274</v>
      </c>
      <c r="K7748" t="s">
        <v>133</v>
      </c>
      <c r="L7748" t="s">
        <v>4835</v>
      </c>
      <c r="M7748" t="s">
        <v>4850</v>
      </c>
      <c r="N7748" t="s">
        <v>13532</v>
      </c>
      <c r="P7748" s="31" t="str">
        <f t="shared" si="366"/>
        <v>Ma Moni Homoeo Hall (Hafjar Raman)</v>
      </c>
    </row>
    <row r="7749" spans="1:16" hidden="1">
      <c r="A7749" t="str">
        <f t="shared" si="364"/>
        <v>46-600</v>
      </c>
      <c r="B7749">
        <f t="shared" si="365"/>
        <v>46</v>
      </c>
      <c r="C7749">
        <v>600</v>
      </c>
      <c r="D7749" t="s">
        <v>18332</v>
      </c>
      <c r="E7749" t="s">
        <v>13348</v>
      </c>
      <c r="F7749">
        <v>11933</v>
      </c>
      <c r="G7749" t="s">
        <v>12149</v>
      </c>
      <c r="H7749">
        <v>1792344000</v>
      </c>
      <c r="I7749" t="s">
        <v>131</v>
      </c>
      <c r="J7749" t="s">
        <v>11360</v>
      </c>
      <c r="K7749" t="s">
        <v>152</v>
      </c>
      <c r="L7749" t="s">
        <v>85</v>
      </c>
      <c r="M7749" t="s">
        <v>13345</v>
      </c>
      <c r="P7749" s="31" t="str">
        <f t="shared" si="366"/>
        <v>Maa Homoeo Hall. (Dr.Jahangir Islam.)</v>
      </c>
    </row>
    <row r="7750" spans="1:16" hidden="1">
      <c r="A7750" t="str">
        <f t="shared" si="364"/>
        <v>47-600</v>
      </c>
      <c r="B7750">
        <f t="shared" si="365"/>
        <v>47</v>
      </c>
      <c r="C7750">
        <v>600</v>
      </c>
      <c r="D7750" t="s">
        <v>18332</v>
      </c>
      <c r="E7750" t="s">
        <v>4775</v>
      </c>
      <c r="F7750">
        <v>6478</v>
      </c>
      <c r="G7750" t="s">
        <v>2770</v>
      </c>
      <c r="H7750" t="s">
        <v>4776</v>
      </c>
      <c r="I7750" t="s">
        <v>1707</v>
      </c>
      <c r="J7750" t="s">
        <v>397</v>
      </c>
      <c r="K7750" t="s">
        <v>138</v>
      </c>
      <c r="L7750" t="s">
        <v>85</v>
      </c>
      <c r="M7750" t="s">
        <v>1788</v>
      </c>
      <c r="P7750" s="31" t="str">
        <f t="shared" si="366"/>
        <v>Maa Moni Homoeo Hall (Pijus Vadro)</v>
      </c>
    </row>
    <row r="7751" spans="1:16" hidden="1">
      <c r="A7751" t="str">
        <f t="shared" si="364"/>
        <v>48-600</v>
      </c>
      <c r="B7751">
        <f t="shared" si="365"/>
        <v>48</v>
      </c>
      <c r="C7751">
        <v>600</v>
      </c>
      <c r="D7751" t="s">
        <v>18332</v>
      </c>
      <c r="E7751" t="s">
        <v>13031</v>
      </c>
      <c r="F7751">
        <v>11795</v>
      </c>
      <c r="G7751" t="s">
        <v>957</v>
      </c>
      <c r="H7751">
        <v>1714542705</v>
      </c>
      <c r="I7751" t="s">
        <v>131</v>
      </c>
      <c r="J7751" t="s">
        <v>306</v>
      </c>
      <c r="K7751" t="s">
        <v>152</v>
      </c>
      <c r="L7751" t="s">
        <v>85</v>
      </c>
      <c r="M7751" t="s">
        <v>1788</v>
      </c>
      <c r="P7751" s="31" t="str">
        <f t="shared" si="366"/>
        <v>Manik Homoeo Hall (Dr.Abul Hasem.)</v>
      </c>
    </row>
    <row r="7752" spans="1:16" hidden="1">
      <c r="A7752" t="str">
        <f t="shared" si="364"/>
        <v>49-600</v>
      </c>
      <c r="B7752">
        <f t="shared" si="365"/>
        <v>49</v>
      </c>
      <c r="C7752">
        <v>600</v>
      </c>
      <c r="D7752" t="s">
        <v>18332</v>
      </c>
      <c r="E7752" t="s">
        <v>4722</v>
      </c>
      <c r="F7752">
        <v>6452</v>
      </c>
      <c r="G7752" t="s">
        <v>210</v>
      </c>
      <c r="H7752">
        <v>1715696464</v>
      </c>
      <c r="I7752" t="s">
        <v>1707</v>
      </c>
      <c r="J7752" t="s">
        <v>132</v>
      </c>
      <c r="K7752" t="s">
        <v>152</v>
      </c>
      <c r="L7752" t="s">
        <v>4706</v>
      </c>
      <c r="M7752" t="s">
        <v>4706</v>
      </c>
      <c r="P7752" s="31" t="str">
        <f t="shared" si="366"/>
        <v>Master Homoeo Hall (Mrinal Kanti)</v>
      </c>
    </row>
    <row r="7753" spans="1:16" hidden="1">
      <c r="A7753" t="str">
        <f t="shared" si="364"/>
        <v>50-600</v>
      </c>
      <c r="B7753">
        <f t="shared" si="365"/>
        <v>50</v>
      </c>
      <c r="C7753">
        <v>600</v>
      </c>
      <c r="D7753" t="s">
        <v>18332</v>
      </c>
      <c r="E7753" t="s">
        <v>4787</v>
      </c>
      <c r="F7753">
        <v>6483</v>
      </c>
      <c r="G7753" t="s">
        <v>4788</v>
      </c>
      <c r="H7753">
        <v>1793645799</v>
      </c>
      <c r="I7753" t="s">
        <v>1707</v>
      </c>
      <c r="J7753" t="s">
        <v>397</v>
      </c>
      <c r="K7753" t="s">
        <v>138</v>
      </c>
      <c r="L7753" t="s">
        <v>4706</v>
      </c>
      <c r="M7753" t="s">
        <v>4706</v>
      </c>
      <c r="P7753" s="31" t="str">
        <f t="shared" si="366"/>
        <v>Mehedi Lajim Homoeo Hall (Tofazzel Ho)</v>
      </c>
    </row>
    <row r="7754" spans="1:16" hidden="1">
      <c r="A7754" t="str">
        <f t="shared" si="364"/>
        <v>51-600</v>
      </c>
      <c r="B7754">
        <f t="shared" si="365"/>
        <v>51</v>
      </c>
      <c r="C7754">
        <v>600</v>
      </c>
      <c r="D7754" t="s">
        <v>18332</v>
      </c>
      <c r="E7754" t="s">
        <v>13032</v>
      </c>
      <c r="F7754">
        <v>11796</v>
      </c>
      <c r="G7754" t="s">
        <v>6906</v>
      </c>
      <c r="H7754">
        <v>1716525002</v>
      </c>
      <c r="I7754" t="s">
        <v>131</v>
      </c>
      <c r="J7754" t="s">
        <v>11360</v>
      </c>
      <c r="K7754" t="s">
        <v>1315</v>
      </c>
      <c r="L7754" t="s">
        <v>13033</v>
      </c>
      <c r="P7754" s="31" t="str">
        <f t="shared" si="366"/>
        <v>Mithila Homoeo Hall (Dr.Biplob Kumar Dhali.)</v>
      </c>
    </row>
    <row r="7755" spans="1:16" hidden="1">
      <c r="A7755" t="str">
        <f t="shared" si="364"/>
        <v>52-600</v>
      </c>
      <c r="B7755">
        <f t="shared" si="365"/>
        <v>52</v>
      </c>
      <c r="C7755">
        <v>600</v>
      </c>
      <c r="D7755" t="s">
        <v>18332</v>
      </c>
      <c r="E7755" t="s">
        <v>4859</v>
      </c>
      <c r="F7755">
        <v>6523</v>
      </c>
      <c r="G7755" t="s">
        <v>19244</v>
      </c>
      <c r="H7755">
        <v>1716525002</v>
      </c>
      <c r="I7755" t="s">
        <v>1707</v>
      </c>
      <c r="J7755" t="s">
        <v>274</v>
      </c>
      <c r="K7755" t="s">
        <v>133</v>
      </c>
      <c r="L7755" t="s">
        <v>85</v>
      </c>
      <c r="M7755" t="s">
        <v>1788</v>
      </c>
      <c r="P7755" s="31" t="str">
        <f t="shared" si="366"/>
        <v>Modani Homoeo Hall (Ali Ahmad)</v>
      </c>
    </row>
    <row r="7756" spans="1:16" hidden="1">
      <c r="A7756" t="str">
        <f t="shared" si="364"/>
        <v>53-600</v>
      </c>
      <c r="B7756">
        <f t="shared" si="365"/>
        <v>53</v>
      </c>
      <c r="C7756">
        <v>600</v>
      </c>
      <c r="D7756" t="s">
        <v>18332</v>
      </c>
      <c r="E7756" t="s">
        <v>4819</v>
      </c>
      <c r="F7756">
        <v>6502</v>
      </c>
      <c r="G7756" t="s">
        <v>4820</v>
      </c>
      <c r="H7756" t="s">
        <v>4821</v>
      </c>
      <c r="I7756" t="s">
        <v>1707</v>
      </c>
      <c r="J7756" t="s">
        <v>230</v>
      </c>
      <c r="K7756" t="s">
        <v>133</v>
      </c>
      <c r="L7756" t="s">
        <v>4804</v>
      </c>
      <c r="M7756" t="s">
        <v>4804</v>
      </c>
      <c r="P7756" s="31" t="str">
        <f t="shared" si="366"/>
        <v>Moddomoni Homoeo Hall (Pobirto)</v>
      </c>
    </row>
    <row r="7757" spans="1:16" hidden="1">
      <c r="A7757" t="str">
        <f t="shared" si="364"/>
        <v>54-600</v>
      </c>
      <c r="B7757">
        <f t="shared" si="365"/>
        <v>54</v>
      </c>
      <c r="C7757">
        <v>600</v>
      </c>
      <c r="D7757" t="s">
        <v>18332</v>
      </c>
      <c r="E7757" t="s">
        <v>4816</v>
      </c>
      <c r="F7757">
        <v>6500</v>
      </c>
      <c r="G7757" t="s">
        <v>4817</v>
      </c>
      <c r="H7757">
        <v>1713560159</v>
      </c>
      <c r="I7757" t="s">
        <v>1707</v>
      </c>
      <c r="J7757" t="s">
        <v>230</v>
      </c>
      <c r="K7757" t="s">
        <v>152</v>
      </c>
      <c r="L7757" t="s">
        <v>4804</v>
      </c>
      <c r="M7757" t="s">
        <v>4804</v>
      </c>
      <c r="P7757" s="31" t="str">
        <f t="shared" si="366"/>
        <v>Moina Homoeo Hall (Kadar)</v>
      </c>
    </row>
    <row r="7758" spans="1:16" hidden="1">
      <c r="A7758" t="str">
        <f t="shared" si="364"/>
        <v>55-600</v>
      </c>
      <c r="B7758">
        <f t="shared" si="365"/>
        <v>55</v>
      </c>
      <c r="C7758">
        <v>600</v>
      </c>
      <c r="D7758" t="s">
        <v>18332</v>
      </c>
      <c r="E7758" t="s">
        <v>12093</v>
      </c>
      <c r="F7758">
        <v>11798</v>
      </c>
      <c r="G7758" t="s">
        <v>13034</v>
      </c>
      <c r="H7758">
        <v>1731464314</v>
      </c>
      <c r="I7758" t="s">
        <v>131</v>
      </c>
      <c r="J7758" t="s">
        <v>306</v>
      </c>
      <c r="K7758" t="s">
        <v>1315</v>
      </c>
      <c r="L7758" t="s">
        <v>85</v>
      </c>
      <c r="M7758" t="s">
        <v>1788</v>
      </c>
      <c r="P7758" s="31" t="str">
        <f t="shared" si="366"/>
        <v>Mostofa Homoeo  (Dr.Golam Mostofa)</v>
      </c>
    </row>
    <row r="7759" spans="1:16" hidden="1">
      <c r="A7759" t="str">
        <f t="shared" si="364"/>
        <v>56-600</v>
      </c>
      <c r="B7759">
        <f t="shared" si="365"/>
        <v>56</v>
      </c>
      <c r="C7759">
        <v>600</v>
      </c>
      <c r="D7759" t="s">
        <v>18332</v>
      </c>
      <c r="E7759" t="s">
        <v>11284</v>
      </c>
      <c r="F7759">
        <v>11188</v>
      </c>
      <c r="G7759" t="s">
        <v>18537</v>
      </c>
      <c r="H7759">
        <v>1934448291</v>
      </c>
      <c r="I7759">
        <v>0</v>
      </c>
      <c r="J7759">
        <v>0</v>
      </c>
      <c r="K7759" t="s">
        <v>138</v>
      </c>
      <c r="L7759" t="s">
        <v>85</v>
      </c>
      <c r="M7759" t="s">
        <v>85</v>
      </c>
      <c r="P7759" s="31" t="str">
        <f t="shared" si="366"/>
        <v>Mpo-Sworav Sharma Shrabon-Faridpur (Self Stock)</v>
      </c>
    </row>
    <row r="7760" spans="1:16" hidden="1">
      <c r="A7760" t="str">
        <f t="shared" si="364"/>
        <v>57-600</v>
      </c>
      <c r="B7760">
        <f t="shared" si="365"/>
        <v>57</v>
      </c>
      <c r="C7760">
        <v>600</v>
      </c>
      <c r="D7760" t="s">
        <v>18332</v>
      </c>
      <c r="E7760" t="s">
        <v>4822</v>
      </c>
      <c r="F7760">
        <v>6503</v>
      </c>
      <c r="G7760" t="s">
        <v>4823</v>
      </c>
      <c r="H7760">
        <v>1724247341</v>
      </c>
      <c r="I7760" t="s">
        <v>1707</v>
      </c>
      <c r="J7760" t="s">
        <v>230</v>
      </c>
      <c r="K7760" t="s">
        <v>133</v>
      </c>
      <c r="L7760" t="s">
        <v>4804</v>
      </c>
      <c r="M7760" t="s">
        <v>4824</v>
      </c>
      <c r="P7760" s="31" t="str">
        <f t="shared" si="366"/>
        <v>Mridha Homoeo Therapy (Shadat Hosain)</v>
      </c>
    </row>
    <row r="7761" spans="1:16" hidden="1">
      <c r="A7761" t="str">
        <f t="shared" si="364"/>
        <v>58-600</v>
      </c>
      <c r="B7761">
        <f t="shared" si="365"/>
        <v>58</v>
      </c>
      <c r="C7761">
        <v>600</v>
      </c>
      <c r="D7761" t="s">
        <v>18332</v>
      </c>
      <c r="E7761" t="s">
        <v>4830</v>
      </c>
      <c r="F7761">
        <v>6506</v>
      </c>
      <c r="G7761" t="s">
        <v>4831</v>
      </c>
      <c r="H7761">
        <v>1711186096</v>
      </c>
      <c r="I7761" t="s">
        <v>1707</v>
      </c>
      <c r="J7761" t="s">
        <v>230</v>
      </c>
      <c r="K7761" t="s">
        <v>152</v>
      </c>
      <c r="L7761" t="s">
        <v>85</v>
      </c>
      <c r="M7761" t="s">
        <v>1788</v>
      </c>
      <c r="P7761" s="31" t="str">
        <f t="shared" si="366"/>
        <v>Noor Homoeo Hall (A Razzak)</v>
      </c>
    </row>
    <row r="7762" spans="1:16" hidden="1">
      <c r="A7762" t="str">
        <f t="shared" si="364"/>
        <v>59-600</v>
      </c>
      <c r="B7762">
        <f t="shared" si="365"/>
        <v>59</v>
      </c>
      <c r="C7762">
        <v>600</v>
      </c>
      <c r="D7762" t="s">
        <v>18332</v>
      </c>
      <c r="E7762" t="s">
        <v>13019</v>
      </c>
      <c r="F7762">
        <v>11790</v>
      </c>
      <c r="G7762" t="s">
        <v>13020</v>
      </c>
      <c r="H7762">
        <v>1740597792</v>
      </c>
      <c r="I7762" t="s">
        <v>131</v>
      </c>
      <c r="J7762" t="s">
        <v>10892</v>
      </c>
      <c r="K7762" t="s">
        <v>152</v>
      </c>
      <c r="L7762" t="s">
        <v>85</v>
      </c>
      <c r="M7762" t="s">
        <v>1788</v>
      </c>
      <c r="P7762" s="31" t="str">
        <f t="shared" si="366"/>
        <v>Nux Homoeo Hall (K.C Mondol)</v>
      </c>
    </row>
    <row r="7763" spans="1:16" hidden="1">
      <c r="A7763" t="str">
        <f t="shared" si="364"/>
        <v>60-600</v>
      </c>
      <c r="B7763">
        <f t="shared" si="365"/>
        <v>60</v>
      </c>
      <c r="C7763">
        <v>600</v>
      </c>
      <c r="D7763" t="s">
        <v>18332</v>
      </c>
      <c r="E7763" t="s">
        <v>13038</v>
      </c>
      <c r="F7763">
        <v>11802</v>
      </c>
      <c r="G7763" t="s">
        <v>13039</v>
      </c>
      <c r="H7763">
        <v>1722388073</v>
      </c>
      <c r="I7763" t="s">
        <v>131</v>
      </c>
      <c r="J7763" t="s">
        <v>9009</v>
      </c>
      <c r="K7763" t="s">
        <v>152</v>
      </c>
      <c r="L7763" t="s">
        <v>85</v>
      </c>
      <c r="M7763" t="s">
        <v>13040</v>
      </c>
      <c r="P7763" s="31" t="str">
        <f t="shared" si="366"/>
        <v>Omol Homoeo Hall. (Dr. Shovo)</v>
      </c>
    </row>
    <row r="7764" spans="1:16" hidden="1">
      <c r="A7764" t="str">
        <f t="shared" si="364"/>
        <v>61-600</v>
      </c>
      <c r="B7764">
        <f t="shared" si="365"/>
        <v>61</v>
      </c>
      <c r="C7764">
        <v>600</v>
      </c>
      <c r="D7764" t="s">
        <v>18332</v>
      </c>
      <c r="E7764" t="s">
        <v>4719</v>
      </c>
      <c r="F7764">
        <v>6451</v>
      </c>
      <c r="G7764" t="s">
        <v>4720</v>
      </c>
      <c r="H7764">
        <v>171847675</v>
      </c>
      <c r="I7764" t="s">
        <v>1707</v>
      </c>
      <c r="J7764" t="s">
        <v>132</v>
      </c>
      <c r="K7764" t="s">
        <v>133</v>
      </c>
      <c r="L7764" t="s">
        <v>4706</v>
      </c>
      <c r="M7764" t="s">
        <v>4721</v>
      </c>
      <c r="P7764" s="31" t="str">
        <f t="shared" si="366"/>
        <v>Ovia Homoeo Hall (Nity Kumar)</v>
      </c>
    </row>
    <row r="7765" spans="1:16" hidden="1">
      <c r="A7765" t="str">
        <f t="shared" si="364"/>
        <v>62-600</v>
      </c>
      <c r="B7765">
        <f t="shared" si="365"/>
        <v>62</v>
      </c>
      <c r="C7765">
        <v>600</v>
      </c>
      <c r="D7765" t="s">
        <v>18332</v>
      </c>
      <c r="E7765" t="s">
        <v>4791</v>
      </c>
      <c r="F7765">
        <v>6485</v>
      </c>
      <c r="G7765" t="s">
        <v>511</v>
      </c>
      <c r="H7765">
        <v>1718884948</v>
      </c>
      <c r="I7765" t="s">
        <v>1707</v>
      </c>
      <c r="J7765" t="s">
        <v>397</v>
      </c>
      <c r="K7765" t="s">
        <v>138</v>
      </c>
      <c r="L7765" t="s">
        <v>4780</v>
      </c>
      <c r="M7765" t="s">
        <v>4780</v>
      </c>
      <c r="N7765" t="s">
        <v>11956</v>
      </c>
      <c r="O7765" t="s">
        <v>11957</v>
      </c>
      <c r="P7765" s="31" t="str">
        <f t="shared" si="366"/>
        <v>Rahman Homoeo Hall (Razak)</v>
      </c>
    </row>
    <row r="7766" spans="1:16" hidden="1">
      <c r="A7766" t="str">
        <f t="shared" si="364"/>
        <v>63-600</v>
      </c>
      <c r="B7766">
        <f t="shared" si="365"/>
        <v>63</v>
      </c>
      <c r="C7766">
        <v>600</v>
      </c>
      <c r="D7766" t="s">
        <v>18332</v>
      </c>
      <c r="E7766" t="s">
        <v>19245</v>
      </c>
      <c r="F7766">
        <v>6456</v>
      </c>
      <c r="G7766" t="s">
        <v>19246</v>
      </c>
      <c r="H7766">
        <v>1718374816</v>
      </c>
      <c r="I7766" t="s">
        <v>1707</v>
      </c>
      <c r="J7766" t="s">
        <v>132</v>
      </c>
      <c r="K7766" t="s">
        <v>133</v>
      </c>
      <c r="L7766" t="s">
        <v>4730</v>
      </c>
      <c r="M7766" t="s">
        <v>4731</v>
      </c>
      <c r="P7766" s="31" t="str">
        <f t="shared" si="366"/>
        <v>Robia Homoeo Hall (Mehidi Hasan)</v>
      </c>
    </row>
    <row r="7767" spans="1:16" hidden="1">
      <c r="A7767" t="str">
        <f t="shared" si="364"/>
        <v>64-600</v>
      </c>
      <c r="B7767">
        <f t="shared" si="365"/>
        <v>64</v>
      </c>
      <c r="C7767">
        <v>600</v>
      </c>
      <c r="D7767" t="s">
        <v>18332</v>
      </c>
      <c r="E7767" t="s">
        <v>4818</v>
      </c>
      <c r="F7767">
        <v>6501</v>
      </c>
      <c r="G7767" t="s">
        <v>2833</v>
      </c>
      <c r="H7767">
        <v>1726296935</v>
      </c>
      <c r="I7767" t="s">
        <v>1707</v>
      </c>
      <c r="J7767" t="s">
        <v>230</v>
      </c>
      <c r="K7767" t="s">
        <v>133</v>
      </c>
      <c r="L7767" t="s">
        <v>4804</v>
      </c>
      <c r="M7767" t="s">
        <v>4804</v>
      </c>
      <c r="P7767" s="31" t="str">
        <f t="shared" si="366"/>
        <v>Rogmukti Homoeo Hall (Hakim)</v>
      </c>
    </row>
    <row r="7768" spans="1:16" hidden="1">
      <c r="A7768" t="str">
        <f t="shared" si="364"/>
        <v>65-600</v>
      </c>
      <c r="B7768">
        <f t="shared" si="365"/>
        <v>65</v>
      </c>
      <c r="C7768">
        <v>600</v>
      </c>
      <c r="D7768" t="s">
        <v>18332</v>
      </c>
      <c r="E7768" t="s">
        <v>13021</v>
      </c>
      <c r="F7768">
        <v>11791</v>
      </c>
      <c r="G7768" t="s">
        <v>13022</v>
      </c>
      <c r="H7768">
        <v>1721312095</v>
      </c>
      <c r="I7768" t="s">
        <v>131</v>
      </c>
      <c r="J7768" t="s">
        <v>11352</v>
      </c>
      <c r="K7768" t="s">
        <v>152</v>
      </c>
      <c r="L7768" t="s">
        <v>85</v>
      </c>
      <c r="M7768" t="s">
        <v>13023</v>
      </c>
      <c r="N7768" t="s">
        <v>13553</v>
      </c>
      <c r="P7768" s="31" t="str">
        <f t="shared" si="366"/>
        <v>Sadica Homoeo Hall (Dr.Mirazul Islam)</v>
      </c>
    </row>
    <row r="7769" spans="1:16" hidden="1">
      <c r="A7769" t="str">
        <f t="shared" si="364"/>
        <v>66-600</v>
      </c>
      <c r="B7769">
        <f t="shared" si="365"/>
        <v>66</v>
      </c>
      <c r="C7769">
        <v>600</v>
      </c>
      <c r="D7769" t="s">
        <v>18332</v>
      </c>
      <c r="E7769" t="s">
        <v>4777</v>
      </c>
      <c r="F7769">
        <v>6479</v>
      </c>
      <c r="G7769" t="s">
        <v>4778</v>
      </c>
      <c r="H7769">
        <v>1717216700</v>
      </c>
      <c r="I7769" t="s">
        <v>1707</v>
      </c>
      <c r="J7769" t="s">
        <v>397</v>
      </c>
      <c r="K7769" t="s">
        <v>138</v>
      </c>
      <c r="L7769" t="s">
        <v>85</v>
      </c>
      <c r="M7769" t="s">
        <v>1788</v>
      </c>
      <c r="N7769" t="s">
        <v>13173</v>
      </c>
      <c r="P7769" s="31" t="str">
        <f t="shared" si="366"/>
        <v>Samir Homoeo Hall (A. Salam)</v>
      </c>
    </row>
    <row r="7770" spans="1:16" hidden="1">
      <c r="A7770" t="str">
        <f t="shared" si="364"/>
        <v>67-600</v>
      </c>
      <c r="B7770">
        <f t="shared" si="365"/>
        <v>67</v>
      </c>
      <c r="C7770">
        <v>600</v>
      </c>
      <c r="D7770" t="s">
        <v>18332</v>
      </c>
      <c r="E7770" t="s">
        <v>4707</v>
      </c>
      <c r="F7770">
        <v>6445</v>
      </c>
      <c r="G7770" t="s">
        <v>701</v>
      </c>
      <c r="H7770">
        <v>1736784550</v>
      </c>
      <c r="I7770" t="s">
        <v>3783</v>
      </c>
      <c r="J7770" t="s">
        <v>132</v>
      </c>
      <c r="K7770" t="s">
        <v>152</v>
      </c>
      <c r="L7770" t="s">
        <v>4706</v>
      </c>
      <c r="M7770" t="s">
        <v>4706</v>
      </c>
      <c r="P7770" s="31" t="str">
        <f t="shared" si="366"/>
        <v>Santi Homoeo Hall (Sokumar)</v>
      </c>
    </row>
    <row r="7771" spans="1:16" hidden="1">
      <c r="A7771" t="str">
        <f t="shared" si="364"/>
        <v>68-600</v>
      </c>
      <c r="B7771">
        <f t="shared" si="365"/>
        <v>68</v>
      </c>
      <c r="C7771">
        <v>600</v>
      </c>
      <c r="D7771" t="s">
        <v>18332</v>
      </c>
      <c r="E7771" t="s">
        <v>15797</v>
      </c>
      <c r="F7771">
        <v>13124</v>
      </c>
      <c r="G7771" t="s">
        <v>1445</v>
      </c>
      <c r="H7771">
        <v>1725236713</v>
      </c>
      <c r="I7771" t="s">
        <v>131</v>
      </c>
      <c r="J7771" t="s">
        <v>132</v>
      </c>
      <c r="K7771" t="s">
        <v>152</v>
      </c>
      <c r="L7771" t="s">
        <v>15798</v>
      </c>
      <c r="P7771" s="31" t="str">
        <f t="shared" si="366"/>
        <v>Sarker Homoeo Hall (Dr. Jugol Chandra Sarker)</v>
      </c>
    </row>
    <row r="7772" spans="1:16" hidden="1">
      <c r="A7772" t="str">
        <f t="shared" si="364"/>
        <v>69-600</v>
      </c>
      <c r="B7772">
        <f t="shared" si="365"/>
        <v>69</v>
      </c>
      <c r="C7772">
        <v>600</v>
      </c>
      <c r="D7772" t="s">
        <v>18332</v>
      </c>
      <c r="E7772" t="s">
        <v>15796</v>
      </c>
      <c r="F7772">
        <v>13123</v>
      </c>
      <c r="G7772" t="s">
        <v>196</v>
      </c>
      <c r="H7772">
        <v>1712419976</v>
      </c>
      <c r="I7772" t="s">
        <v>131</v>
      </c>
      <c r="J7772" t="s">
        <v>132</v>
      </c>
      <c r="K7772" t="s">
        <v>152</v>
      </c>
      <c r="L7772" t="s">
        <v>15795</v>
      </c>
      <c r="M7772" t="s">
        <v>15795</v>
      </c>
      <c r="P7772" s="31" t="str">
        <f t="shared" si="366"/>
        <v>Seba Homoeo Hall (Dr.Sah Alom)</v>
      </c>
    </row>
    <row r="7773" spans="1:16" hidden="1">
      <c r="A7773" t="str">
        <f t="shared" si="364"/>
        <v>70-600</v>
      </c>
      <c r="B7773">
        <f t="shared" si="365"/>
        <v>70</v>
      </c>
      <c r="C7773">
        <v>600</v>
      </c>
      <c r="D7773" t="s">
        <v>18332</v>
      </c>
      <c r="E7773" t="s">
        <v>4737</v>
      </c>
      <c r="F7773">
        <v>6492</v>
      </c>
      <c r="G7773" t="s">
        <v>19247</v>
      </c>
      <c r="H7773">
        <v>1744362413</v>
      </c>
      <c r="I7773" t="s">
        <v>1707</v>
      </c>
      <c r="J7773" t="s">
        <v>230</v>
      </c>
      <c r="K7773" t="s">
        <v>152</v>
      </c>
      <c r="L7773" t="s">
        <v>4740</v>
      </c>
      <c r="M7773" t="s">
        <v>4740</v>
      </c>
      <c r="N7773" t="s">
        <v>11971</v>
      </c>
      <c r="P7773" s="31" t="str">
        <f t="shared" si="366"/>
        <v>Shekdar Homoeo Hall (Mokter Shekdar)</v>
      </c>
    </row>
    <row r="7774" spans="1:16" hidden="1">
      <c r="A7774" t="str">
        <f t="shared" si="364"/>
        <v>71-600</v>
      </c>
      <c r="B7774">
        <f t="shared" si="365"/>
        <v>71</v>
      </c>
      <c r="C7774">
        <v>600</v>
      </c>
      <c r="D7774" t="s">
        <v>18332</v>
      </c>
      <c r="E7774" t="s">
        <v>4767</v>
      </c>
      <c r="F7774">
        <v>6473</v>
      </c>
      <c r="G7774" t="s">
        <v>4768</v>
      </c>
      <c r="H7774">
        <v>1756341415</v>
      </c>
      <c r="I7774" t="s">
        <v>1707</v>
      </c>
      <c r="J7774" t="s">
        <v>172</v>
      </c>
      <c r="K7774" t="s">
        <v>152</v>
      </c>
      <c r="L7774" t="s">
        <v>85</v>
      </c>
      <c r="M7774" t="s">
        <v>1788</v>
      </c>
      <c r="N7774" t="s">
        <v>13136</v>
      </c>
      <c r="P7774" s="31" t="str">
        <f t="shared" si="366"/>
        <v>Shovo Homoeo Hall (Sobrato Kumar)</v>
      </c>
    </row>
    <row r="7775" spans="1:16" hidden="1">
      <c r="A7775" t="str">
        <f t="shared" si="364"/>
        <v>72-600</v>
      </c>
      <c r="B7775">
        <f t="shared" si="365"/>
        <v>72</v>
      </c>
      <c r="C7775">
        <v>600</v>
      </c>
      <c r="D7775" t="s">
        <v>18332</v>
      </c>
      <c r="E7775" t="s">
        <v>4797</v>
      </c>
      <c r="F7775">
        <v>6490</v>
      </c>
      <c r="G7775" t="s">
        <v>4798</v>
      </c>
      <c r="H7775">
        <v>1726595075</v>
      </c>
      <c r="I7775" t="s">
        <v>1707</v>
      </c>
      <c r="J7775" t="s">
        <v>397</v>
      </c>
      <c r="K7775" t="s">
        <v>138</v>
      </c>
      <c r="L7775" t="s">
        <v>4799</v>
      </c>
      <c r="M7775" t="s">
        <v>4799</v>
      </c>
      <c r="P7775" s="31" t="str">
        <f t="shared" si="366"/>
        <v>Siddessori Pharmacy (Gurupado)</v>
      </c>
    </row>
    <row r="7776" spans="1:16" hidden="1">
      <c r="A7776" t="str">
        <f t="shared" si="364"/>
        <v>73-600</v>
      </c>
      <c r="B7776">
        <f t="shared" si="365"/>
        <v>73</v>
      </c>
      <c r="C7776">
        <v>600</v>
      </c>
      <c r="D7776" t="s">
        <v>18332</v>
      </c>
      <c r="E7776" t="s">
        <v>13024</v>
      </c>
      <c r="F7776">
        <v>11792</v>
      </c>
      <c r="G7776" t="s">
        <v>5915</v>
      </c>
      <c r="H7776">
        <v>1768445999</v>
      </c>
      <c r="I7776" t="s">
        <v>131</v>
      </c>
      <c r="J7776" t="s">
        <v>10892</v>
      </c>
      <c r="K7776" t="s">
        <v>152</v>
      </c>
      <c r="L7776" t="s">
        <v>85</v>
      </c>
      <c r="M7776" t="s">
        <v>13025</v>
      </c>
      <c r="N7776" t="s">
        <v>12005</v>
      </c>
      <c r="P7776" s="31" t="str">
        <f t="shared" si="366"/>
        <v>Siraj Homoeo Hall (Dr.Abu Nyem)</v>
      </c>
    </row>
    <row r="7777" spans="1:16" hidden="1">
      <c r="A7777" t="str">
        <f t="shared" si="364"/>
        <v>74-600</v>
      </c>
      <c r="B7777">
        <f t="shared" si="365"/>
        <v>74</v>
      </c>
      <c r="C7777">
        <v>600</v>
      </c>
      <c r="D7777" t="s">
        <v>18332</v>
      </c>
      <c r="E7777" t="s">
        <v>13349</v>
      </c>
      <c r="F7777">
        <v>11934</v>
      </c>
      <c r="G7777" t="s">
        <v>13350</v>
      </c>
      <c r="H7777">
        <v>1749630148</v>
      </c>
      <c r="I7777" t="s">
        <v>131</v>
      </c>
      <c r="J7777" t="s">
        <v>10903</v>
      </c>
      <c r="K7777" t="s">
        <v>1315</v>
      </c>
      <c r="L7777" t="s">
        <v>85</v>
      </c>
      <c r="M7777" t="s">
        <v>13351</v>
      </c>
      <c r="P7777" s="31" t="str">
        <f t="shared" si="366"/>
        <v>Talukder Homoeo Hall. (Dr.Ikhlas Talukder)</v>
      </c>
    </row>
    <row r="7778" spans="1:16" hidden="1">
      <c r="A7778" t="str">
        <f t="shared" si="364"/>
        <v>75-600</v>
      </c>
      <c r="B7778">
        <f t="shared" si="365"/>
        <v>75</v>
      </c>
      <c r="C7778">
        <v>600</v>
      </c>
      <c r="D7778" t="s">
        <v>18332</v>
      </c>
      <c r="E7778" t="s">
        <v>4789</v>
      </c>
      <c r="F7778">
        <v>6484</v>
      </c>
      <c r="G7778" t="s">
        <v>4790</v>
      </c>
      <c r="H7778">
        <v>1712367956</v>
      </c>
      <c r="I7778" t="s">
        <v>1707</v>
      </c>
      <c r="J7778" t="s">
        <v>397</v>
      </c>
      <c r="K7778" t="s">
        <v>138</v>
      </c>
      <c r="L7778" t="s">
        <v>4780</v>
      </c>
      <c r="M7778" t="s">
        <v>4780</v>
      </c>
      <c r="N7778" t="s">
        <v>11968</v>
      </c>
      <c r="O7778" t="s">
        <v>11947</v>
      </c>
      <c r="P7778" s="31" t="str">
        <f t="shared" si="366"/>
        <v>Tareq Hasan Homoeo Hall (Mosarf  Hossin)</v>
      </c>
    </row>
    <row r="7779" spans="1:16" hidden="1">
      <c r="A7779" t="str">
        <f t="shared" si="364"/>
        <v>76-600</v>
      </c>
      <c r="B7779">
        <f t="shared" si="365"/>
        <v>76</v>
      </c>
      <c r="C7779">
        <v>600</v>
      </c>
      <c r="D7779" t="s">
        <v>18332</v>
      </c>
      <c r="E7779" t="s">
        <v>11712</v>
      </c>
      <c r="F7779">
        <v>11930</v>
      </c>
      <c r="G7779" t="s">
        <v>13342</v>
      </c>
      <c r="H7779">
        <v>1766886754</v>
      </c>
      <c r="I7779" t="s">
        <v>131</v>
      </c>
      <c r="J7779" t="s">
        <v>230</v>
      </c>
      <c r="K7779" t="s">
        <v>152</v>
      </c>
      <c r="L7779" t="s">
        <v>4780</v>
      </c>
      <c r="M7779" t="s">
        <v>4780</v>
      </c>
      <c r="P7779" s="31" t="str">
        <f t="shared" si="366"/>
        <v>Tareq Hassan Homoeo Hall-2 (Dr.Nazrul Islam)</v>
      </c>
    </row>
    <row r="7780" spans="1:16" hidden="1">
      <c r="A7780" t="str">
        <f t="shared" si="364"/>
        <v>77-600</v>
      </c>
      <c r="B7780">
        <f t="shared" si="365"/>
        <v>77</v>
      </c>
      <c r="C7780">
        <v>600</v>
      </c>
      <c r="D7780" t="s">
        <v>18332</v>
      </c>
      <c r="E7780" t="s">
        <v>1706</v>
      </c>
      <c r="F7780">
        <v>15739</v>
      </c>
      <c r="G7780" t="s">
        <v>18538</v>
      </c>
      <c r="H7780">
        <v>1740894547</v>
      </c>
      <c r="I7780" t="s">
        <v>131</v>
      </c>
      <c r="J7780" t="s">
        <v>274</v>
      </c>
      <c r="K7780" t="s">
        <v>133</v>
      </c>
      <c r="L7780" t="s">
        <v>4835</v>
      </c>
      <c r="M7780" t="s">
        <v>4835</v>
      </c>
      <c r="P7780" s="31" t="str">
        <f t="shared" si="366"/>
        <v>The Darson Of Homoeopathy (Mizanur Rahman)</v>
      </c>
    </row>
    <row r="7781" spans="1:16" hidden="1">
      <c r="A7781" t="str">
        <f t="shared" si="364"/>
        <v>78-600</v>
      </c>
      <c r="B7781">
        <f t="shared" si="365"/>
        <v>78</v>
      </c>
      <c r="C7781">
        <v>600</v>
      </c>
      <c r="D7781" t="s">
        <v>18332</v>
      </c>
      <c r="E7781" t="s">
        <v>1563</v>
      </c>
      <c r="F7781">
        <v>6482</v>
      </c>
      <c r="G7781" t="s">
        <v>4786</v>
      </c>
      <c r="H7781">
        <v>1856410925</v>
      </c>
      <c r="I7781" t="s">
        <v>1707</v>
      </c>
      <c r="J7781" t="s">
        <v>397</v>
      </c>
      <c r="K7781" t="s">
        <v>138</v>
      </c>
      <c r="L7781" t="s">
        <v>4706</v>
      </c>
      <c r="M7781" t="s">
        <v>4706</v>
      </c>
      <c r="N7781" t="s">
        <v>12485</v>
      </c>
      <c r="P7781" s="31" t="str">
        <f t="shared" si="366"/>
        <v>Vogtisuda Homoeo Hall (Dr. Bipul)</v>
      </c>
    </row>
    <row r="7782" spans="1:16" hidden="1">
      <c r="A7782" t="str">
        <f t="shared" si="364"/>
        <v>79-600</v>
      </c>
      <c r="B7782">
        <f t="shared" si="365"/>
        <v>79</v>
      </c>
      <c r="C7782">
        <v>600</v>
      </c>
      <c r="D7782" t="s">
        <v>18332</v>
      </c>
      <c r="E7782" t="s">
        <v>18539</v>
      </c>
      <c r="F7782">
        <v>15743</v>
      </c>
      <c r="G7782" t="s">
        <v>18540</v>
      </c>
      <c r="H7782">
        <v>1725403880</v>
      </c>
      <c r="I7782" t="s">
        <v>131</v>
      </c>
      <c r="J7782" t="s">
        <v>17037</v>
      </c>
      <c r="K7782" t="s">
        <v>152</v>
      </c>
      <c r="L7782" t="s">
        <v>18541</v>
      </c>
      <c r="M7782" t="s">
        <v>18542</v>
      </c>
      <c r="P7782" s="31" t="str">
        <f t="shared" si="366"/>
        <v>Zia Homoeo.Hall  (Jahangir Alam Mridha)</v>
      </c>
    </row>
    <row r="7783" spans="1:16" hidden="1">
      <c r="A7783" t="str">
        <f t="shared" si="364"/>
        <v>1-602</v>
      </c>
      <c r="B7783">
        <f t="shared" si="365"/>
        <v>1</v>
      </c>
      <c r="C7783">
        <v>602</v>
      </c>
      <c r="D7783" t="s">
        <v>19653</v>
      </c>
      <c r="E7783" t="s">
        <v>4478</v>
      </c>
      <c r="F7783">
        <v>6294</v>
      </c>
      <c r="G7783" t="s">
        <v>4479</v>
      </c>
      <c r="H7783">
        <v>1724916096</v>
      </c>
      <c r="I7783" t="s">
        <v>1540</v>
      </c>
      <c r="J7783" t="s">
        <v>132</v>
      </c>
      <c r="K7783" t="s">
        <v>138</v>
      </c>
      <c r="L7783" t="s">
        <v>4469</v>
      </c>
      <c r="M7783" t="s">
        <v>19421</v>
      </c>
      <c r="N7783" t="s">
        <v>11965</v>
      </c>
      <c r="O7783" t="s">
        <v>11947</v>
      </c>
      <c r="P7783" s="31" t="str">
        <f t="shared" si="366"/>
        <v xml:space="preserve">  Ammajan Homeo Hall (  Dr. Md. Kawsar Uddin)</v>
      </c>
    </row>
    <row r="7784" spans="1:16" hidden="1">
      <c r="A7784" t="str">
        <f t="shared" si="364"/>
        <v>2-602</v>
      </c>
      <c r="B7784">
        <f t="shared" si="365"/>
        <v>2</v>
      </c>
      <c r="C7784">
        <v>602</v>
      </c>
      <c r="D7784" t="s">
        <v>19653</v>
      </c>
      <c r="E7784" t="s">
        <v>9236</v>
      </c>
      <c r="F7784">
        <v>9660</v>
      </c>
      <c r="G7784" t="s">
        <v>9237</v>
      </c>
      <c r="H7784">
        <v>1767422810</v>
      </c>
      <c r="I7784" t="s">
        <v>131</v>
      </c>
      <c r="J7784" t="s">
        <v>306</v>
      </c>
      <c r="K7784" t="s">
        <v>152</v>
      </c>
      <c r="L7784" t="s">
        <v>4535</v>
      </c>
      <c r="M7784" t="s">
        <v>3315</v>
      </c>
      <c r="P7784" s="31" t="str">
        <f t="shared" si="366"/>
        <v xml:space="preserve">  Sonkor Hom Niketon (Dr. Monika Saha)</v>
      </c>
    </row>
    <row r="7785" spans="1:16" hidden="1">
      <c r="A7785" t="str">
        <f t="shared" si="364"/>
        <v>3-602</v>
      </c>
      <c r="B7785">
        <f t="shared" si="365"/>
        <v>3</v>
      </c>
      <c r="C7785">
        <v>602</v>
      </c>
      <c r="D7785" t="s">
        <v>19653</v>
      </c>
      <c r="E7785" t="s">
        <v>9225</v>
      </c>
      <c r="F7785">
        <v>9653</v>
      </c>
      <c r="G7785" t="s">
        <v>1236</v>
      </c>
      <c r="H7785">
        <v>1721584814</v>
      </c>
      <c r="I7785" t="s">
        <v>131</v>
      </c>
      <c r="J7785" t="s">
        <v>306</v>
      </c>
      <c r="K7785" t="s">
        <v>152</v>
      </c>
      <c r="L7785" t="s">
        <v>4535</v>
      </c>
      <c r="M7785" t="s">
        <v>9226</v>
      </c>
      <c r="P7785" s="31" t="str">
        <f t="shared" si="366"/>
        <v>Adarsha Homoeo Hall (Dr.Khalek Siddiki)</v>
      </c>
    </row>
    <row r="7786" spans="1:16" hidden="1">
      <c r="A7786" t="str">
        <f t="shared" si="364"/>
        <v>4-602</v>
      </c>
      <c r="B7786">
        <f t="shared" si="365"/>
        <v>4</v>
      </c>
      <c r="C7786">
        <v>602</v>
      </c>
      <c r="D7786" t="s">
        <v>19653</v>
      </c>
      <c r="E7786" t="s">
        <v>15732</v>
      </c>
      <c r="F7786">
        <v>13086</v>
      </c>
      <c r="G7786" t="s">
        <v>15733</v>
      </c>
      <c r="H7786">
        <v>1711307298</v>
      </c>
      <c r="I7786" t="s">
        <v>131</v>
      </c>
      <c r="J7786" t="s">
        <v>10900</v>
      </c>
      <c r="K7786" t="s">
        <v>152</v>
      </c>
      <c r="L7786" t="s">
        <v>15729</v>
      </c>
      <c r="M7786" t="s">
        <v>15730</v>
      </c>
      <c r="P7786" s="31" t="str">
        <f t="shared" si="366"/>
        <v>Addso Homoeo Hall (Dr:Babul Howlader)</v>
      </c>
    </row>
    <row r="7787" spans="1:16" hidden="1">
      <c r="A7787" t="str">
        <f t="shared" si="364"/>
        <v>5-602</v>
      </c>
      <c r="B7787">
        <f t="shared" si="365"/>
        <v>5</v>
      </c>
      <c r="C7787">
        <v>602</v>
      </c>
      <c r="D7787" t="s">
        <v>19653</v>
      </c>
      <c r="E7787" t="s">
        <v>15728</v>
      </c>
      <c r="F7787">
        <v>13084</v>
      </c>
      <c r="G7787" t="s">
        <v>7880</v>
      </c>
      <c r="H7787">
        <v>1754932408</v>
      </c>
      <c r="I7787" t="s">
        <v>253</v>
      </c>
      <c r="J7787" t="s">
        <v>10900</v>
      </c>
      <c r="K7787" t="s">
        <v>1315</v>
      </c>
      <c r="L7787" t="s">
        <v>15729</v>
      </c>
      <c r="M7787" t="s">
        <v>15730</v>
      </c>
      <c r="P7787" s="31" t="str">
        <f t="shared" si="366"/>
        <v>Akhon Homoeo Hall (Dr:Siraj Hosan)</v>
      </c>
    </row>
    <row r="7788" spans="1:16" hidden="1">
      <c r="A7788" t="str">
        <f t="shared" si="364"/>
        <v>6-602</v>
      </c>
      <c r="B7788">
        <f t="shared" si="365"/>
        <v>6</v>
      </c>
      <c r="C7788">
        <v>602</v>
      </c>
      <c r="D7788" t="s">
        <v>19653</v>
      </c>
      <c r="E7788" t="s">
        <v>9222</v>
      </c>
      <c r="F7788">
        <v>9651</v>
      </c>
      <c r="G7788" t="s">
        <v>9223</v>
      </c>
      <c r="H7788">
        <v>1727558203</v>
      </c>
      <c r="I7788" t="s">
        <v>131</v>
      </c>
      <c r="J7788" t="s">
        <v>306</v>
      </c>
      <c r="K7788" t="s">
        <v>133</v>
      </c>
      <c r="L7788" t="s">
        <v>4535</v>
      </c>
      <c r="M7788" t="s">
        <v>1099</v>
      </c>
      <c r="P7788" s="31" t="str">
        <f t="shared" si="366"/>
        <v>Al Karim Homoeo Hall (Dr.Bazlur Rahman)</v>
      </c>
    </row>
    <row r="7789" spans="1:16" hidden="1">
      <c r="A7789" t="str">
        <f t="shared" si="364"/>
        <v>7-602</v>
      </c>
      <c r="B7789">
        <f t="shared" si="365"/>
        <v>7</v>
      </c>
      <c r="C7789">
        <v>602</v>
      </c>
      <c r="D7789" t="s">
        <v>19653</v>
      </c>
      <c r="E7789" t="s">
        <v>4563</v>
      </c>
      <c r="F7789">
        <v>6344</v>
      </c>
      <c r="G7789" t="s">
        <v>2025</v>
      </c>
      <c r="H7789">
        <v>1712822175</v>
      </c>
      <c r="I7789" t="s">
        <v>1311</v>
      </c>
      <c r="J7789" t="s">
        <v>306</v>
      </c>
      <c r="K7789" t="s">
        <v>138</v>
      </c>
      <c r="L7789" t="s">
        <v>4526</v>
      </c>
      <c r="M7789" t="s">
        <v>4564</v>
      </c>
      <c r="P7789" s="31" t="str">
        <f t="shared" si="366"/>
        <v>Al Modina Homoeo Hall (Dr. Golam Azom)</v>
      </c>
    </row>
    <row r="7790" spans="1:16" hidden="1">
      <c r="A7790" t="str">
        <f t="shared" si="364"/>
        <v>8-602</v>
      </c>
      <c r="B7790">
        <f t="shared" si="365"/>
        <v>8</v>
      </c>
      <c r="C7790">
        <v>602</v>
      </c>
      <c r="D7790" t="s">
        <v>19653</v>
      </c>
      <c r="E7790" t="s">
        <v>9220</v>
      </c>
      <c r="F7790">
        <v>9650</v>
      </c>
      <c r="G7790" t="s">
        <v>9221</v>
      </c>
      <c r="H7790">
        <v>1721538697</v>
      </c>
      <c r="I7790" t="s">
        <v>131</v>
      </c>
      <c r="J7790" t="s">
        <v>306</v>
      </c>
      <c r="K7790" t="s">
        <v>138</v>
      </c>
      <c r="L7790" t="s">
        <v>4535</v>
      </c>
      <c r="M7790" t="s">
        <v>1099</v>
      </c>
      <c r="P7790" s="31" t="str">
        <f t="shared" si="366"/>
        <v>Alensani Homoeo Hall (Dr.Saidul Alensani)</v>
      </c>
    </row>
    <row r="7791" spans="1:16" hidden="1">
      <c r="A7791" t="str">
        <f t="shared" si="364"/>
        <v>9-602</v>
      </c>
      <c r="B7791">
        <f t="shared" si="365"/>
        <v>9</v>
      </c>
      <c r="C7791">
        <v>602</v>
      </c>
      <c r="D7791" t="s">
        <v>19653</v>
      </c>
      <c r="E7791" t="s">
        <v>9229</v>
      </c>
      <c r="F7791">
        <v>9655</v>
      </c>
      <c r="G7791" t="s">
        <v>926</v>
      </c>
      <c r="H7791">
        <v>0</v>
      </c>
      <c r="I7791" t="s">
        <v>253</v>
      </c>
      <c r="J7791" t="s">
        <v>306</v>
      </c>
      <c r="K7791" t="s">
        <v>133</v>
      </c>
      <c r="L7791" t="s">
        <v>4535</v>
      </c>
      <c r="M7791" t="s">
        <v>9183</v>
      </c>
      <c r="P7791" s="31" t="str">
        <f t="shared" si="366"/>
        <v>Ali Homoeo Hall (Dr.Edris Ali)</v>
      </c>
    </row>
    <row r="7792" spans="1:16" hidden="1">
      <c r="A7792" t="str">
        <f t="shared" si="364"/>
        <v>10-602</v>
      </c>
      <c r="B7792">
        <f t="shared" si="365"/>
        <v>10</v>
      </c>
      <c r="C7792">
        <v>602</v>
      </c>
      <c r="D7792" t="s">
        <v>19653</v>
      </c>
      <c r="E7792" t="s">
        <v>4467</v>
      </c>
      <c r="F7792">
        <v>6290</v>
      </c>
      <c r="G7792" t="s">
        <v>4468</v>
      </c>
      <c r="H7792">
        <v>1712942342</v>
      </c>
      <c r="I7792" t="s">
        <v>1311</v>
      </c>
      <c r="J7792" t="s">
        <v>132</v>
      </c>
      <c r="K7792" t="s">
        <v>138</v>
      </c>
      <c r="L7792" t="s">
        <v>4469</v>
      </c>
      <c r="M7792" t="s">
        <v>19422</v>
      </c>
      <c r="P7792" s="31" t="str">
        <f t="shared" si="366"/>
        <v>Apexmedical Hall (Dr. Alhaz Alauddin Ahmed)</v>
      </c>
    </row>
    <row r="7793" spans="1:16" hidden="1">
      <c r="A7793" t="str">
        <f t="shared" si="364"/>
        <v>11-602</v>
      </c>
      <c r="B7793">
        <f t="shared" si="365"/>
        <v>11</v>
      </c>
      <c r="C7793">
        <v>602</v>
      </c>
      <c r="D7793" t="s">
        <v>19653</v>
      </c>
      <c r="E7793" t="s">
        <v>9209</v>
      </c>
      <c r="F7793">
        <v>9644</v>
      </c>
      <c r="G7793" t="s">
        <v>1772</v>
      </c>
      <c r="H7793">
        <v>1738443599</v>
      </c>
      <c r="I7793" t="s">
        <v>131</v>
      </c>
      <c r="J7793" t="s">
        <v>397</v>
      </c>
      <c r="K7793" t="s">
        <v>152</v>
      </c>
      <c r="L7793" t="s">
        <v>9205</v>
      </c>
      <c r="M7793" t="s">
        <v>9210</v>
      </c>
      <c r="P7793" s="31" t="str">
        <f t="shared" si="366"/>
        <v>Aroggo Homoeo Hall (Dr.Md:Abdul Alim)</v>
      </c>
    </row>
    <row r="7794" spans="1:16" hidden="1">
      <c r="A7794" t="str">
        <f t="shared" si="364"/>
        <v>12-602</v>
      </c>
      <c r="B7794">
        <f t="shared" si="365"/>
        <v>12</v>
      </c>
      <c r="C7794">
        <v>602</v>
      </c>
      <c r="D7794" t="s">
        <v>19653</v>
      </c>
      <c r="E7794" t="s">
        <v>15735</v>
      </c>
      <c r="F7794">
        <v>13088</v>
      </c>
      <c r="G7794" t="s">
        <v>15736</v>
      </c>
      <c r="H7794">
        <v>1718117896</v>
      </c>
      <c r="I7794" t="s">
        <v>131</v>
      </c>
      <c r="J7794" t="s">
        <v>10900</v>
      </c>
      <c r="K7794" t="s">
        <v>1315</v>
      </c>
      <c r="L7794" t="s">
        <v>15737</v>
      </c>
      <c r="M7794" t="s">
        <v>15730</v>
      </c>
      <c r="P7794" s="31" t="str">
        <f t="shared" si="366"/>
        <v>Arrogo Homoeo Hall (Dr: Komol Chondro Roy)</v>
      </c>
    </row>
    <row r="7795" spans="1:16" hidden="1">
      <c r="A7795" t="str">
        <f t="shared" si="364"/>
        <v>13-602</v>
      </c>
      <c r="B7795">
        <f t="shared" si="365"/>
        <v>13</v>
      </c>
      <c r="C7795">
        <v>602</v>
      </c>
      <c r="D7795" t="s">
        <v>19653</v>
      </c>
      <c r="E7795" t="s">
        <v>15747</v>
      </c>
      <c r="F7795">
        <v>13093</v>
      </c>
      <c r="G7795" t="s">
        <v>10450</v>
      </c>
      <c r="H7795">
        <v>1716112331</v>
      </c>
      <c r="I7795" t="s">
        <v>131</v>
      </c>
      <c r="J7795" t="s">
        <v>14548</v>
      </c>
      <c r="K7795" t="s">
        <v>133</v>
      </c>
      <c r="L7795" t="s">
        <v>15740</v>
      </c>
      <c r="M7795" t="s">
        <v>15741</v>
      </c>
      <c r="P7795" s="31" t="str">
        <f t="shared" si="366"/>
        <v>Asad Homoeo Hall (Dr:Iliyas Hosan)</v>
      </c>
    </row>
    <row r="7796" spans="1:16" hidden="1">
      <c r="A7796" t="str">
        <f t="shared" si="364"/>
        <v>14-602</v>
      </c>
      <c r="B7796">
        <f t="shared" si="365"/>
        <v>14</v>
      </c>
      <c r="C7796">
        <v>602</v>
      </c>
      <c r="D7796" t="s">
        <v>19653</v>
      </c>
      <c r="E7796" t="s">
        <v>4494</v>
      </c>
      <c r="F7796">
        <v>6302</v>
      </c>
      <c r="G7796" t="s">
        <v>4495</v>
      </c>
      <c r="H7796">
        <v>1716112331</v>
      </c>
      <c r="I7796" t="s">
        <v>1540</v>
      </c>
      <c r="J7796" t="s">
        <v>132</v>
      </c>
      <c r="K7796" t="s">
        <v>133</v>
      </c>
      <c r="L7796" t="s">
        <v>4469</v>
      </c>
      <c r="M7796" t="s">
        <v>19423</v>
      </c>
      <c r="P7796" s="31" t="str">
        <f t="shared" si="366"/>
        <v>Ashad Homoeo Hall (Dr. Elias Hasan)</v>
      </c>
    </row>
    <row r="7797" spans="1:16" hidden="1">
      <c r="A7797" t="str">
        <f t="shared" si="364"/>
        <v>15-602</v>
      </c>
      <c r="B7797">
        <f t="shared" si="365"/>
        <v>15</v>
      </c>
      <c r="C7797">
        <v>602</v>
      </c>
      <c r="D7797" t="s">
        <v>19653</v>
      </c>
      <c r="E7797" t="s">
        <v>4525</v>
      </c>
      <c r="F7797">
        <v>6316</v>
      </c>
      <c r="G7797" t="s">
        <v>4303</v>
      </c>
      <c r="H7797">
        <v>1726455829</v>
      </c>
      <c r="I7797" t="s">
        <v>1311</v>
      </c>
      <c r="J7797" t="s">
        <v>397</v>
      </c>
      <c r="K7797" t="s">
        <v>138</v>
      </c>
      <c r="L7797" t="s">
        <v>4526</v>
      </c>
      <c r="M7797" t="s">
        <v>4527</v>
      </c>
      <c r="P7797" s="31" t="str">
        <f t="shared" si="366"/>
        <v>Azad Homeo Hall (Dr. Md Sirajul Islam)</v>
      </c>
    </row>
    <row r="7798" spans="1:16" hidden="1">
      <c r="A7798" t="str">
        <f t="shared" si="364"/>
        <v>16-602</v>
      </c>
      <c r="B7798">
        <f t="shared" si="365"/>
        <v>16</v>
      </c>
      <c r="C7798">
        <v>602</v>
      </c>
      <c r="D7798" t="s">
        <v>19653</v>
      </c>
      <c r="E7798" t="s">
        <v>4561</v>
      </c>
      <c r="F7798">
        <v>6343</v>
      </c>
      <c r="G7798" t="s">
        <v>4303</v>
      </c>
      <c r="H7798">
        <v>1725730266</v>
      </c>
      <c r="I7798" t="s">
        <v>1311</v>
      </c>
      <c r="J7798" t="s">
        <v>306</v>
      </c>
      <c r="K7798" t="s">
        <v>152</v>
      </c>
      <c r="L7798" t="s">
        <v>4526</v>
      </c>
      <c r="M7798" t="s">
        <v>4562</v>
      </c>
      <c r="P7798" s="31" t="str">
        <f t="shared" si="366"/>
        <v>Azad Homeo Hall (Dr. Ma Kuddus)</v>
      </c>
    </row>
    <row r="7799" spans="1:16" hidden="1">
      <c r="A7799" t="str">
        <f t="shared" si="364"/>
        <v>17-602</v>
      </c>
      <c r="B7799">
        <f t="shared" si="365"/>
        <v>17</v>
      </c>
      <c r="C7799">
        <v>602</v>
      </c>
      <c r="D7799" t="s">
        <v>19653</v>
      </c>
      <c r="E7799" t="s">
        <v>4570</v>
      </c>
      <c r="F7799">
        <v>6347</v>
      </c>
      <c r="G7799" t="s">
        <v>4571</v>
      </c>
      <c r="H7799">
        <v>1759990682</v>
      </c>
      <c r="I7799" t="s">
        <v>1311</v>
      </c>
      <c r="J7799" t="s">
        <v>306</v>
      </c>
      <c r="K7799" t="s">
        <v>133</v>
      </c>
      <c r="L7799" t="s">
        <v>4526</v>
      </c>
      <c r="M7799" t="s">
        <v>4572</v>
      </c>
      <c r="P7799" s="31" t="str">
        <f t="shared" si="366"/>
        <v>Aziz Homeo Hall (Dr. Md. Sumon)</v>
      </c>
    </row>
    <row r="7800" spans="1:16" hidden="1">
      <c r="A7800" t="str">
        <f t="shared" si="364"/>
        <v>18-602</v>
      </c>
      <c r="B7800">
        <f t="shared" si="365"/>
        <v>18</v>
      </c>
      <c r="C7800">
        <v>602</v>
      </c>
      <c r="D7800" t="s">
        <v>19653</v>
      </c>
      <c r="E7800" t="s">
        <v>4499</v>
      </c>
      <c r="F7800">
        <v>6304</v>
      </c>
      <c r="G7800" t="s">
        <v>473</v>
      </c>
      <c r="H7800">
        <v>1719590165</v>
      </c>
      <c r="I7800" t="s">
        <v>1311</v>
      </c>
      <c r="J7800" t="s">
        <v>132</v>
      </c>
      <c r="K7800" t="s">
        <v>152</v>
      </c>
      <c r="L7800" t="s">
        <v>4469</v>
      </c>
      <c r="M7800" t="s">
        <v>4500</v>
      </c>
      <c r="P7800" s="31" t="str">
        <f t="shared" si="366"/>
        <v>Aziz Homoeo Hall (Dr. Moniruzzama Khan)</v>
      </c>
    </row>
    <row r="7801" spans="1:16" hidden="1">
      <c r="A7801" t="str">
        <f t="shared" si="364"/>
        <v>19-602</v>
      </c>
      <c r="B7801">
        <f t="shared" si="365"/>
        <v>19</v>
      </c>
      <c r="C7801">
        <v>602</v>
      </c>
      <c r="D7801" t="s">
        <v>19653</v>
      </c>
      <c r="E7801" t="s">
        <v>4520</v>
      </c>
      <c r="F7801">
        <v>6314</v>
      </c>
      <c r="G7801" t="s">
        <v>4521</v>
      </c>
      <c r="H7801">
        <v>1736831381</v>
      </c>
      <c r="I7801" t="s">
        <v>1311</v>
      </c>
      <c r="J7801" t="s">
        <v>172</v>
      </c>
      <c r="K7801" t="s">
        <v>133</v>
      </c>
      <c r="L7801" t="s">
        <v>4509</v>
      </c>
      <c r="M7801" t="s">
        <v>4522</v>
      </c>
      <c r="P7801" s="31" t="str">
        <f t="shared" si="366"/>
        <v>Bamna Homoeo Hall (Dr. Md Mizanur Rahman)</v>
      </c>
    </row>
    <row r="7802" spans="1:16" hidden="1">
      <c r="A7802" t="str">
        <f t="shared" si="364"/>
        <v>20-602</v>
      </c>
      <c r="B7802">
        <f t="shared" si="365"/>
        <v>20</v>
      </c>
      <c r="C7802">
        <v>602</v>
      </c>
      <c r="D7802" t="s">
        <v>19653</v>
      </c>
      <c r="E7802" t="s">
        <v>4517</v>
      </c>
      <c r="F7802">
        <v>6312</v>
      </c>
      <c r="G7802" t="s">
        <v>447</v>
      </c>
      <c r="H7802">
        <v>1714483350</v>
      </c>
      <c r="I7802" t="s">
        <v>1311</v>
      </c>
      <c r="J7802" t="s">
        <v>172</v>
      </c>
      <c r="K7802" t="s">
        <v>133</v>
      </c>
      <c r="L7802" t="s">
        <v>4509</v>
      </c>
      <c r="M7802" t="s">
        <v>4510</v>
      </c>
      <c r="P7802" s="31" t="str">
        <f t="shared" si="366"/>
        <v>Biswas Homoeo Hall (Dr. Santanu Bala)</v>
      </c>
    </row>
    <row r="7803" spans="1:16" hidden="1">
      <c r="A7803" t="str">
        <f t="shared" si="364"/>
        <v>21-602</v>
      </c>
      <c r="B7803">
        <f t="shared" si="365"/>
        <v>21</v>
      </c>
      <c r="C7803">
        <v>602</v>
      </c>
      <c r="D7803" t="s">
        <v>19653</v>
      </c>
      <c r="E7803" t="s">
        <v>4530</v>
      </c>
      <c r="F7803">
        <v>6318</v>
      </c>
      <c r="G7803" t="s">
        <v>4531</v>
      </c>
      <c r="H7803">
        <v>1718898533</v>
      </c>
      <c r="I7803" t="s">
        <v>1311</v>
      </c>
      <c r="J7803" t="s">
        <v>397</v>
      </c>
      <c r="K7803" t="s">
        <v>133</v>
      </c>
      <c r="L7803" t="s">
        <v>4526</v>
      </c>
      <c r="M7803" t="s">
        <v>4527</v>
      </c>
      <c r="P7803" s="31" t="str">
        <f t="shared" si="366"/>
        <v>Dipali Homoeo Hall (Dr. Sontosh Chadra Ray)</v>
      </c>
    </row>
    <row r="7804" spans="1:16" hidden="1">
      <c r="A7804" t="str">
        <f t="shared" si="364"/>
        <v>22-602</v>
      </c>
      <c r="B7804">
        <f t="shared" si="365"/>
        <v>22</v>
      </c>
      <c r="C7804">
        <v>602</v>
      </c>
      <c r="D7804" t="s">
        <v>19653</v>
      </c>
      <c r="E7804" t="s">
        <v>4511</v>
      </c>
      <c r="F7804">
        <v>6309</v>
      </c>
      <c r="G7804" t="s">
        <v>4512</v>
      </c>
      <c r="H7804">
        <v>1727758241</v>
      </c>
      <c r="I7804" t="s">
        <v>1311</v>
      </c>
      <c r="J7804" t="s">
        <v>172</v>
      </c>
      <c r="K7804" t="s">
        <v>133</v>
      </c>
      <c r="L7804" t="s">
        <v>4509</v>
      </c>
      <c r="M7804" t="s">
        <v>4510</v>
      </c>
      <c r="P7804" s="31" t="str">
        <f t="shared" si="366"/>
        <v>Dowatolla Homeo Hall (Dr. Md Hasan)</v>
      </c>
    </row>
    <row r="7805" spans="1:16" hidden="1">
      <c r="A7805" t="str">
        <f t="shared" si="364"/>
        <v>23-602</v>
      </c>
      <c r="B7805">
        <f t="shared" si="365"/>
        <v>23</v>
      </c>
      <c r="C7805">
        <v>602</v>
      </c>
      <c r="D7805" t="s">
        <v>19653</v>
      </c>
      <c r="E7805" t="s">
        <v>4488</v>
      </c>
      <c r="F7805">
        <v>6299</v>
      </c>
      <c r="G7805" t="s">
        <v>4489</v>
      </c>
      <c r="H7805">
        <v>1715458739</v>
      </c>
      <c r="I7805" t="s">
        <v>1540</v>
      </c>
      <c r="J7805" t="s">
        <v>132</v>
      </c>
      <c r="K7805" t="s">
        <v>133</v>
      </c>
      <c r="L7805" t="s">
        <v>4469</v>
      </c>
      <c r="M7805" t="s">
        <v>19424</v>
      </c>
      <c r="P7805" s="31" t="str">
        <f t="shared" si="366"/>
        <v>Foysal Homeo Chember (Dr. Foysal Hasan)</v>
      </c>
    </row>
    <row r="7806" spans="1:16" hidden="1">
      <c r="A7806" t="str">
        <f t="shared" si="364"/>
        <v>24-602</v>
      </c>
      <c r="B7806">
        <f t="shared" si="365"/>
        <v>24</v>
      </c>
      <c r="C7806">
        <v>602</v>
      </c>
      <c r="D7806" t="s">
        <v>19653</v>
      </c>
      <c r="E7806" t="s">
        <v>4542</v>
      </c>
      <c r="F7806">
        <v>6335</v>
      </c>
      <c r="G7806" t="s">
        <v>4543</v>
      </c>
      <c r="H7806">
        <v>1715044850</v>
      </c>
      <c r="I7806" t="s">
        <v>1311</v>
      </c>
      <c r="J7806" t="s">
        <v>274</v>
      </c>
      <c r="K7806" t="s">
        <v>138</v>
      </c>
      <c r="L7806" t="s">
        <v>4547</v>
      </c>
      <c r="M7806" t="s">
        <v>4548</v>
      </c>
      <c r="P7806" s="31" t="str">
        <f t="shared" si="366"/>
        <v>Gosh Homoeo Hall (Dr. Ornob Gosh)</v>
      </c>
    </row>
    <row r="7807" spans="1:16" hidden="1">
      <c r="A7807" t="str">
        <f t="shared" si="364"/>
        <v>25-602</v>
      </c>
      <c r="B7807">
        <f t="shared" si="365"/>
        <v>25</v>
      </c>
      <c r="C7807">
        <v>602</v>
      </c>
      <c r="D7807" t="s">
        <v>19653</v>
      </c>
      <c r="E7807" t="s">
        <v>4542</v>
      </c>
      <c r="F7807">
        <v>6332</v>
      </c>
      <c r="G7807" t="s">
        <v>4543</v>
      </c>
      <c r="H7807">
        <v>1715044850</v>
      </c>
      <c r="I7807" t="s">
        <v>1311</v>
      </c>
      <c r="J7807" t="s">
        <v>274</v>
      </c>
      <c r="K7807" t="s">
        <v>133</v>
      </c>
      <c r="L7807" t="s">
        <v>4538</v>
      </c>
      <c r="M7807" t="s">
        <v>4539</v>
      </c>
      <c r="P7807" s="31" t="str">
        <f t="shared" si="366"/>
        <v>Gosh Homoeo Hall (Dr. Ornob Gosh)</v>
      </c>
    </row>
    <row r="7808" spans="1:16" hidden="1">
      <c r="A7808" t="str">
        <f t="shared" si="364"/>
        <v>26-602</v>
      </c>
      <c r="B7808">
        <f t="shared" si="365"/>
        <v>26</v>
      </c>
      <c r="C7808">
        <v>602</v>
      </c>
      <c r="D7808" t="s">
        <v>19653</v>
      </c>
      <c r="E7808" t="s">
        <v>15744</v>
      </c>
      <c r="F7808">
        <v>13091</v>
      </c>
      <c r="G7808" t="s">
        <v>5979</v>
      </c>
      <c r="H7808">
        <v>18192261308</v>
      </c>
      <c r="I7808" t="s">
        <v>131</v>
      </c>
      <c r="J7808" t="s">
        <v>14548</v>
      </c>
      <c r="K7808" t="s">
        <v>152</v>
      </c>
      <c r="L7808" t="s">
        <v>15740</v>
      </c>
      <c r="M7808" t="s">
        <v>15741</v>
      </c>
      <c r="P7808" s="31" t="str">
        <f t="shared" si="366"/>
        <v>Hajera Homoeo Hall (Dr: Kolilur Rohoman)</v>
      </c>
    </row>
    <row r="7809" spans="1:16" hidden="1">
      <c r="A7809" t="str">
        <f t="shared" si="364"/>
        <v>27-602</v>
      </c>
      <c r="B7809">
        <f t="shared" si="365"/>
        <v>27</v>
      </c>
      <c r="C7809">
        <v>602</v>
      </c>
      <c r="D7809" t="s">
        <v>19653</v>
      </c>
      <c r="E7809" t="s">
        <v>4507</v>
      </c>
      <c r="F7809">
        <v>6308</v>
      </c>
      <c r="G7809" t="s">
        <v>4508</v>
      </c>
      <c r="H7809">
        <v>1728807440</v>
      </c>
      <c r="I7809" t="s">
        <v>1311</v>
      </c>
      <c r="J7809" t="s">
        <v>172</v>
      </c>
      <c r="K7809" t="s">
        <v>138</v>
      </c>
      <c r="L7809" t="s">
        <v>4509</v>
      </c>
      <c r="M7809" t="s">
        <v>4510</v>
      </c>
      <c r="P7809" s="31" t="str">
        <f t="shared" si="366"/>
        <v>Haneman Homeo Hall (Dr. Promansho)</v>
      </c>
    </row>
    <row r="7810" spans="1:16" hidden="1">
      <c r="A7810" t="str">
        <f t="shared" ref="A7810:A7873" si="367">B7810&amp;"-"&amp;C7810</f>
        <v>28-602</v>
      </c>
      <c r="B7810">
        <f t="shared" ref="B7810:B7873" si="368">IF(C7810=C7809,B7809+1,1)</f>
        <v>28</v>
      </c>
      <c r="C7810">
        <v>602</v>
      </c>
      <c r="D7810" t="s">
        <v>19653</v>
      </c>
      <c r="E7810" t="s">
        <v>15759</v>
      </c>
      <c r="F7810">
        <v>13100</v>
      </c>
      <c r="G7810" t="s">
        <v>15760</v>
      </c>
      <c r="H7810">
        <v>1779444629</v>
      </c>
      <c r="I7810" t="s">
        <v>131</v>
      </c>
      <c r="J7810" t="s">
        <v>10900</v>
      </c>
      <c r="K7810" t="s">
        <v>152</v>
      </c>
      <c r="L7810" t="s">
        <v>15758</v>
      </c>
      <c r="M7810" t="s">
        <v>15761</v>
      </c>
      <c r="P7810" s="31" t="str">
        <f t="shared" ref="P7810:P7873" si="369">PROPER(G7810&amp;" ("&amp;E7810&amp;")")</f>
        <v>Hasem Homoeo Hall (Dr: Saiful Islam)</v>
      </c>
    </row>
    <row r="7811" spans="1:16" hidden="1">
      <c r="A7811" t="str">
        <f t="shared" si="367"/>
        <v>29-602</v>
      </c>
      <c r="B7811">
        <f t="shared" si="368"/>
        <v>29</v>
      </c>
      <c r="C7811">
        <v>602</v>
      </c>
      <c r="D7811" t="s">
        <v>19653</v>
      </c>
      <c r="E7811" t="s">
        <v>4551</v>
      </c>
      <c r="F7811">
        <v>6338</v>
      </c>
      <c r="G7811" t="s">
        <v>4552</v>
      </c>
      <c r="H7811">
        <v>1779444629</v>
      </c>
      <c r="I7811" t="s">
        <v>1311</v>
      </c>
      <c r="J7811" t="s">
        <v>274</v>
      </c>
      <c r="K7811" t="s">
        <v>133</v>
      </c>
      <c r="L7811" t="s">
        <v>4469</v>
      </c>
      <c r="M7811" t="s">
        <v>19425</v>
      </c>
      <c r="P7811" s="31" t="str">
        <f t="shared" si="369"/>
        <v>Hashem Homeo Hall (Dr. Md Sayful Islam)</v>
      </c>
    </row>
    <row r="7812" spans="1:16" hidden="1">
      <c r="A7812" t="str">
        <f t="shared" si="367"/>
        <v>30-602</v>
      </c>
      <c r="B7812">
        <f t="shared" si="368"/>
        <v>30</v>
      </c>
      <c r="C7812">
        <v>602</v>
      </c>
      <c r="D7812" t="s">
        <v>19653</v>
      </c>
      <c r="E7812" t="s">
        <v>15719</v>
      </c>
      <c r="F7812">
        <v>13081</v>
      </c>
      <c r="G7812" t="s">
        <v>15720</v>
      </c>
      <c r="H7812">
        <v>1794292018</v>
      </c>
      <c r="I7812" t="s">
        <v>131</v>
      </c>
      <c r="J7812" t="s">
        <v>397</v>
      </c>
      <c r="K7812" t="s">
        <v>133</v>
      </c>
      <c r="L7812" t="s">
        <v>11625</v>
      </c>
      <c r="M7812" t="s">
        <v>15721</v>
      </c>
      <c r="P7812" s="31" t="str">
        <f t="shared" si="369"/>
        <v>Hellal Homoeo Hall (Dr.Hellal Ahmed)</v>
      </c>
    </row>
    <row r="7813" spans="1:16" hidden="1">
      <c r="A7813" t="str">
        <f t="shared" si="367"/>
        <v>31-602</v>
      </c>
      <c r="B7813">
        <f t="shared" si="368"/>
        <v>31</v>
      </c>
      <c r="C7813">
        <v>602</v>
      </c>
      <c r="D7813" t="s">
        <v>19653</v>
      </c>
      <c r="E7813" t="s">
        <v>4496</v>
      </c>
      <c r="F7813">
        <v>6303</v>
      </c>
      <c r="G7813" t="s">
        <v>4497</v>
      </c>
      <c r="H7813">
        <v>1716740806</v>
      </c>
      <c r="I7813" t="s">
        <v>1311</v>
      </c>
      <c r="J7813" t="s">
        <v>132</v>
      </c>
      <c r="K7813" t="s">
        <v>133</v>
      </c>
      <c r="L7813" t="s">
        <v>4469</v>
      </c>
      <c r="M7813" t="s">
        <v>4498</v>
      </c>
      <c r="P7813" s="31" t="str">
        <f t="shared" si="369"/>
        <v>Heneman Homeo Pharmacy (Dr. Abdul Haque Mia)</v>
      </c>
    </row>
    <row r="7814" spans="1:16" hidden="1">
      <c r="A7814" t="str">
        <f t="shared" si="367"/>
        <v>32-602</v>
      </c>
      <c r="B7814">
        <f t="shared" si="368"/>
        <v>32</v>
      </c>
      <c r="C7814">
        <v>602</v>
      </c>
      <c r="D7814" t="s">
        <v>19653</v>
      </c>
      <c r="E7814" t="s">
        <v>9204</v>
      </c>
      <c r="F7814">
        <v>9641</v>
      </c>
      <c r="G7814" t="s">
        <v>7877</v>
      </c>
      <c r="H7814">
        <v>1716037791</v>
      </c>
      <c r="I7814" t="s">
        <v>131</v>
      </c>
      <c r="J7814" t="s">
        <v>397</v>
      </c>
      <c r="K7814" t="s">
        <v>138</v>
      </c>
      <c r="L7814" t="s">
        <v>9205</v>
      </c>
      <c r="M7814" t="s">
        <v>2852</v>
      </c>
      <c r="P7814" s="31" t="str">
        <f t="shared" si="369"/>
        <v>Heniman Homoeo Hall (Dr.Nazmul Hasan)</v>
      </c>
    </row>
    <row r="7815" spans="1:16" hidden="1">
      <c r="A7815" t="str">
        <f t="shared" si="367"/>
        <v>33-602</v>
      </c>
      <c r="B7815">
        <f t="shared" si="368"/>
        <v>33</v>
      </c>
      <c r="C7815">
        <v>602</v>
      </c>
      <c r="D7815" t="s">
        <v>19653</v>
      </c>
      <c r="E7815" t="s">
        <v>9224</v>
      </c>
      <c r="F7815">
        <v>9652</v>
      </c>
      <c r="G7815" t="s">
        <v>7877</v>
      </c>
      <c r="H7815">
        <v>1713956138</v>
      </c>
      <c r="I7815" t="s">
        <v>131</v>
      </c>
      <c r="J7815" t="s">
        <v>306</v>
      </c>
      <c r="K7815" t="s">
        <v>133</v>
      </c>
      <c r="L7815" t="s">
        <v>4535</v>
      </c>
      <c r="M7815" t="s">
        <v>1099</v>
      </c>
      <c r="P7815" s="31" t="str">
        <f t="shared" si="369"/>
        <v>Heniman Homoeo Hall (Dr. Nur Bahadur)</v>
      </c>
    </row>
    <row r="7816" spans="1:16" hidden="1">
      <c r="A7816" t="str">
        <f t="shared" si="367"/>
        <v>34-602</v>
      </c>
      <c r="B7816">
        <f t="shared" si="368"/>
        <v>34</v>
      </c>
      <c r="C7816">
        <v>602</v>
      </c>
      <c r="D7816" t="s">
        <v>19653</v>
      </c>
      <c r="E7816" t="s">
        <v>1220</v>
      </c>
      <c r="F7816">
        <v>6307</v>
      </c>
      <c r="G7816" t="s">
        <v>149</v>
      </c>
      <c r="H7816">
        <v>1732796623</v>
      </c>
      <c r="I7816" t="s">
        <v>1311</v>
      </c>
      <c r="J7816" t="s">
        <v>172</v>
      </c>
      <c r="K7816" t="s">
        <v>133</v>
      </c>
      <c r="L7816" t="s">
        <v>4469</v>
      </c>
      <c r="M7816" t="s">
        <v>4506</v>
      </c>
      <c r="P7816" s="31" t="str">
        <f t="shared" si="369"/>
        <v>Islamia Homoeo Hall (Dr. Zahangir Alam)</v>
      </c>
    </row>
    <row r="7817" spans="1:16" hidden="1">
      <c r="A7817" t="str">
        <f t="shared" si="367"/>
        <v>35-602</v>
      </c>
      <c r="B7817">
        <f t="shared" si="368"/>
        <v>35</v>
      </c>
      <c r="C7817">
        <v>602</v>
      </c>
      <c r="D7817" t="s">
        <v>19653</v>
      </c>
      <c r="E7817" t="s">
        <v>15725</v>
      </c>
      <c r="F7817">
        <v>13083</v>
      </c>
      <c r="G7817" t="s">
        <v>6911</v>
      </c>
      <c r="H7817">
        <v>1732796623</v>
      </c>
      <c r="I7817" t="s">
        <v>131</v>
      </c>
      <c r="J7817" t="s">
        <v>10892</v>
      </c>
      <c r="K7817" t="s">
        <v>152</v>
      </c>
      <c r="L7817" t="s">
        <v>15726</v>
      </c>
      <c r="M7817" t="s">
        <v>15727</v>
      </c>
      <c r="P7817" s="31" t="str">
        <f t="shared" si="369"/>
        <v>Jahangir Homoeo Hall (Dr:Jahangir Alom)</v>
      </c>
    </row>
    <row r="7818" spans="1:16" hidden="1">
      <c r="A7818" t="str">
        <f t="shared" si="367"/>
        <v>36-602</v>
      </c>
      <c r="B7818">
        <f t="shared" si="368"/>
        <v>36</v>
      </c>
      <c r="C7818">
        <v>602</v>
      </c>
      <c r="D7818" t="s">
        <v>19653</v>
      </c>
      <c r="E7818" t="s">
        <v>15722</v>
      </c>
      <c r="F7818">
        <v>13082</v>
      </c>
      <c r="G7818" t="s">
        <v>8220</v>
      </c>
      <c r="H7818">
        <v>1720462609</v>
      </c>
      <c r="I7818" t="s">
        <v>131</v>
      </c>
      <c r="J7818" t="s">
        <v>10892</v>
      </c>
      <c r="K7818" t="s">
        <v>133</v>
      </c>
      <c r="L7818" t="s">
        <v>15723</v>
      </c>
      <c r="M7818" t="s">
        <v>15724</v>
      </c>
      <c r="P7818" s="31" t="str">
        <f t="shared" si="369"/>
        <v>Jisan Homoeo Hall (Dr.Nayima Islam)</v>
      </c>
    </row>
    <row r="7819" spans="1:16" hidden="1">
      <c r="A7819" t="str">
        <f t="shared" si="367"/>
        <v>37-602</v>
      </c>
      <c r="B7819">
        <f t="shared" si="368"/>
        <v>37</v>
      </c>
      <c r="C7819">
        <v>602</v>
      </c>
      <c r="D7819" t="s">
        <v>19653</v>
      </c>
      <c r="E7819" t="s">
        <v>15731</v>
      </c>
      <c r="F7819">
        <v>13085</v>
      </c>
      <c r="G7819" t="s">
        <v>2068</v>
      </c>
      <c r="H7819">
        <v>1733760626</v>
      </c>
      <c r="I7819" t="s">
        <v>131</v>
      </c>
      <c r="J7819" t="s">
        <v>10900</v>
      </c>
      <c r="K7819" t="s">
        <v>1315</v>
      </c>
      <c r="L7819" t="s">
        <v>15729</v>
      </c>
      <c r="M7819" t="s">
        <v>15730</v>
      </c>
      <c r="P7819" s="31" t="str">
        <f t="shared" si="369"/>
        <v>Jonoseba Homoeo Hall (Dr:Shopon Kumar)</v>
      </c>
    </row>
    <row r="7820" spans="1:16" hidden="1">
      <c r="A7820" t="str">
        <f t="shared" si="367"/>
        <v>38-602</v>
      </c>
      <c r="B7820">
        <f t="shared" si="368"/>
        <v>38</v>
      </c>
      <c r="C7820">
        <v>602</v>
      </c>
      <c r="D7820" t="s">
        <v>19653</v>
      </c>
      <c r="E7820" t="s">
        <v>15755</v>
      </c>
      <c r="F7820">
        <v>13098</v>
      </c>
      <c r="G7820" t="s">
        <v>545</v>
      </c>
      <c r="H7820">
        <v>1717809037</v>
      </c>
      <c r="I7820" t="s">
        <v>131</v>
      </c>
      <c r="J7820" t="s">
        <v>14548</v>
      </c>
      <c r="K7820" t="s">
        <v>133</v>
      </c>
      <c r="L7820" t="s">
        <v>4469</v>
      </c>
      <c r="M7820" t="s">
        <v>15756</v>
      </c>
      <c r="P7820" s="31" t="str">
        <f t="shared" si="369"/>
        <v>Joy Guru Homoeo Hall (Dr: Komol Ashis Bissas)</v>
      </c>
    </row>
    <row r="7821" spans="1:16" hidden="1">
      <c r="A7821" t="str">
        <f t="shared" si="367"/>
        <v>39-602</v>
      </c>
      <c r="B7821">
        <f t="shared" si="368"/>
        <v>39</v>
      </c>
      <c r="C7821">
        <v>602</v>
      </c>
      <c r="D7821" t="s">
        <v>19653</v>
      </c>
      <c r="E7821" t="s">
        <v>4485</v>
      </c>
      <c r="F7821">
        <v>6298</v>
      </c>
      <c r="G7821" t="s">
        <v>4486</v>
      </c>
      <c r="H7821">
        <v>1913162748</v>
      </c>
      <c r="I7821" t="s">
        <v>1540</v>
      </c>
      <c r="J7821" t="s">
        <v>132</v>
      </c>
      <c r="K7821" t="s">
        <v>133</v>
      </c>
      <c r="L7821" t="s">
        <v>4469</v>
      </c>
      <c r="M7821" t="s">
        <v>4487</v>
      </c>
      <c r="P7821" s="31" t="str">
        <f t="shared" si="369"/>
        <v>Joyguru Homoeo Hall (Dr. Koumul Ashis)</v>
      </c>
    </row>
    <row r="7822" spans="1:16" hidden="1">
      <c r="A7822" t="str">
        <f t="shared" si="367"/>
        <v>40-602</v>
      </c>
      <c r="B7822">
        <f t="shared" si="368"/>
        <v>40</v>
      </c>
      <c r="C7822">
        <v>602</v>
      </c>
      <c r="D7822" t="s">
        <v>19653</v>
      </c>
      <c r="E7822" t="s">
        <v>4568</v>
      </c>
      <c r="F7822">
        <v>6346</v>
      </c>
      <c r="G7822" t="s">
        <v>4569</v>
      </c>
      <c r="H7822">
        <v>1775281133</v>
      </c>
      <c r="I7822" t="s">
        <v>1311</v>
      </c>
      <c r="J7822" t="s">
        <v>306</v>
      </c>
      <c r="K7822" t="s">
        <v>133</v>
      </c>
      <c r="L7822" t="s">
        <v>4526</v>
      </c>
      <c r="M7822" t="s">
        <v>4564</v>
      </c>
      <c r="P7822" s="31" t="str">
        <f t="shared" si="369"/>
        <v>Kashem Homeo Hall (Dr. Abul Kashem Khan)</v>
      </c>
    </row>
    <row r="7823" spans="1:16" hidden="1">
      <c r="A7823" t="str">
        <f t="shared" si="367"/>
        <v>41-602</v>
      </c>
      <c r="B7823">
        <f t="shared" si="368"/>
        <v>41</v>
      </c>
      <c r="C7823">
        <v>602</v>
      </c>
      <c r="D7823" t="s">
        <v>19653</v>
      </c>
      <c r="E7823" t="s">
        <v>4515</v>
      </c>
      <c r="F7823">
        <v>6311</v>
      </c>
      <c r="G7823" t="s">
        <v>4516</v>
      </c>
      <c r="H7823">
        <v>1710103625</v>
      </c>
      <c r="I7823" t="s">
        <v>1311</v>
      </c>
      <c r="J7823" t="s">
        <v>172</v>
      </c>
      <c r="K7823" t="s">
        <v>133</v>
      </c>
      <c r="L7823" t="s">
        <v>4509</v>
      </c>
      <c r="M7823" t="s">
        <v>4510</v>
      </c>
      <c r="P7823" s="31" t="str">
        <f t="shared" si="369"/>
        <v>Keya Homoeo Hall (Dr. Newton Odikary)</v>
      </c>
    </row>
    <row r="7824" spans="1:16" hidden="1">
      <c r="A7824" t="str">
        <f t="shared" si="367"/>
        <v>42-602</v>
      </c>
      <c r="B7824">
        <f t="shared" si="368"/>
        <v>42</v>
      </c>
      <c r="C7824">
        <v>602</v>
      </c>
      <c r="D7824" t="s">
        <v>19653</v>
      </c>
      <c r="E7824" t="s">
        <v>4534</v>
      </c>
      <c r="F7824">
        <v>6325</v>
      </c>
      <c r="G7824" t="s">
        <v>471</v>
      </c>
      <c r="H7824">
        <v>1724464227</v>
      </c>
      <c r="I7824" t="s">
        <v>1311</v>
      </c>
      <c r="J7824" t="s">
        <v>230</v>
      </c>
      <c r="K7824" t="s">
        <v>133</v>
      </c>
      <c r="L7824" t="s">
        <v>4535</v>
      </c>
      <c r="M7824" t="s">
        <v>4536</v>
      </c>
      <c r="P7824" s="31" t="str">
        <f t="shared" si="369"/>
        <v>Lipi Homoeo Hall (Dr. Atal Kumar Ray)</v>
      </c>
    </row>
    <row r="7825" spans="1:16" hidden="1">
      <c r="A7825" t="str">
        <f t="shared" si="367"/>
        <v>43-602</v>
      </c>
      <c r="B7825">
        <f t="shared" si="368"/>
        <v>43</v>
      </c>
      <c r="C7825">
        <v>602</v>
      </c>
      <c r="D7825" t="s">
        <v>19653</v>
      </c>
      <c r="E7825" t="s">
        <v>4553</v>
      </c>
      <c r="F7825">
        <v>6339</v>
      </c>
      <c r="G7825" t="s">
        <v>715</v>
      </c>
      <c r="H7825">
        <v>1719938225</v>
      </c>
      <c r="I7825" t="s">
        <v>1311</v>
      </c>
      <c r="J7825" t="s">
        <v>306</v>
      </c>
      <c r="K7825" t="s">
        <v>152</v>
      </c>
      <c r="L7825" t="s">
        <v>4526</v>
      </c>
      <c r="M7825" t="s">
        <v>4554</v>
      </c>
      <c r="P7825" s="31" t="str">
        <f t="shared" si="369"/>
        <v>Mamoni Homoeo Hall (Dr. Mostafizur Rahman Hiru)</v>
      </c>
    </row>
    <row r="7826" spans="1:16" hidden="1">
      <c r="A7826" t="str">
        <f t="shared" si="367"/>
        <v>44-602</v>
      </c>
      <c r="B7826">
        <f t="shared" si="368"/>
        <v>44</v>
      </c>
      <c r="C7826">
        <v>602</v>
      </c>
      <c r="D7826" t="s">
        <v>19653</v>
      </c>
      <c r="E7826" t="s">
        <v>4540</v>
      </c>
      <c r="F7826">
        <v>6331</v>
      </c>
      <c r="G7826" t="s">
        <v>4541</v>
      </c>
      <c r="H7826">
        <v>1716841791</v>
      </c>
      <c r="I7826" t="s">
        <v>1311</v>
      </c>
      <c r="J7826" t="s">
        <v>274</v>
      </c>
      <c r="K7826" t="s">
        <v>138</v>
      </c>
      <c r="L7826" t="s">
        <v>4538</v>
      </c>
      <c r="M7826" t="s">
        <v>4539</v>
      </c>
      <c r="P7826" s="31" t="str">
        <f t="shared" si="369"/>
        <v>Martri Homoeo Hall (Dr. Bimol Chandra Sil)</v>
      </c>
    </row>
    <row r="7827" spans="1:16" hidden="1">
      <c r="A7827" t="str">
        <f t="shared" si="367"/>
        <v>45-602</v>
      </c>
      <c r="B7827">
        <f t="shared" si="368"/>
        <v>45</v>
      </c>
      <c r="C7827">
        <v>602</v>
      </c>
      <c r="D7827" t="s">
        <v>19653</v>
      </c>
      <c r="E7827" t="s">
        <v>4490</v>
      </c>
      <c r="F7827">
        <v>6300</v>
      </c>
      <c r="G7827" t="s">
        <v>4491</v>
      </c>
      <c r="H7827">
        <v>1710180016</v>
      </c>
      <c r="I7827" t="s">
        <v>1540</v>
      </c>
      <c r="J7827" t="s">
        <v>132</v>
      </c>
      <c r="K7827" t="s">
        <v>138</v>
      </c>
      <c r="L7827" t="s">
        <v>4469</v>
      </c>
      <c r="M7827" t="s">
        <v>19423</v>
      </c>
      <c r="P7827" s="31" t="str">
        <f t="shared" si="369"/>
        <v>Modern Homeo Chember (Dr. Fozle Alahi Soykot)</v>
      </c>
    </row>
    <row r="7828" spans="1:16" hidden="1">
      <c r="A7828" t="str">
        <f t="shared" si="367"/>
        <v>46-602</v>
      </c>
      <c r="B7828">
        <f t="shared" si="368"/>
        <v>46</v>
      </c>
      <c r="C7828">
        <v>602</v>
      </c>
      <c r="D7828" t="s">
        <v>19653</v>
      </c>
      <c r="E7828" t="s">
        <v>4532</v>
      </c>
      <c r="F7828">
        <v>6319</v>
      </c>
      <c r="G7828" t="s">
        <v>2028</v>
      </c>
      <c r="H7828">
        <v>1719939118</v>
      </c>
      <c r="I7828" t="s">
        <v>1311</v>
      </c>
      <c r="J7828" t="s">
        <v>397</v>
      </c>
      <c r="K7828" t="s">
        <v>138</v>
      </c>
      <c r="L7828" t="s">
        <v>4526</v>
      </c>
      <c r="M7828" t="s">
        <v>4533</v>
      </c>
      <c r="P7828" s="31" t="str">
        <f t="shared" si="369"/>
        <v>Momotaz Homoeo Hall (Dr. Md Zulfo Mia)</v>
      </c>
    </row>
    <row r="7829" spans="1:16" hidden="1">
      <c r="A7829" t="str">
        <f t="shared" si="367"/>
        <v>47-602</v>
      </c>
      <c r="B7829">
        <f t="shared" si="368"/>
        <v>47</v>
      </c>
      <c r="C7829">
        <v>602</v>
      </c>
      <c r="D7829" t="s">
        <v>19653</v>
      </c>
      <c r="E7829" t="s">
        <v>9232</v>
      </c>
      <c r="F7829">
        <v>9658</v>
      </c>
      <c r="G7829" t="s">
        <v>2746</v>
      </c>
      <c r="H7829">
        <v>1732343123</v>
      </c>
      <c r="I7829" t="s">
        <v>131</v>
      </c>
      <c r="J7829" t="s">
        <v>306</v>
      </c>
      <c r="K7829" t="s">
        <v>138</v>
      </c>
      <c r="L7829" t="s">
        <v>4535</v>
      </c>
      <c r="M7829" t="s">
        <v>9231</v>
      </c>
      <c r="P7829" s="31" t="str">
        <f t="shared" si="369"/>
        <v>Mother Homoeo Hall (Dr.M.A.Jalil)</v>
      </c>
    </row>
    <row r="7830" spans="1:16" hidden="1">
      <c r="A7830" t="str">
        <f t="shared" si="367"/>
        <v>48-602</v>
      </c>
      <c r="B7830">
        <f t="shared" si="368"/>
        <v>48</v>
      </c>
      <c r="C7830">
        <v>602</v>
      </c>
      <c r="D7830" t="s">
        <v>19653</v>
      </c>
      <c r="E7830" t="s">
        <v>11284</v>
      </c>
      <c r="F7830">
        <v>11174</v>
      </c>
      <c r="G7830" t="s">
        <v>11624</v>
      </c>
      <c r="H7830">
        <v>1934448268</v>
      </c>
      <c r="I7830">
        <v>0</v>
      </c>
      <c r="J7830">
        <v>0</v>
      </c>
      <c r="K7830" t="s">
        <v>138</v>
      </c>
      <c r="L7830" t="s">
        <v>11625</v>
      </c>
      <c r="M7830" t="s">
        <v>11625</v>
      </c>
      <c r="P7830" s="31" t="str">
        <f t="shared" si="369"/>
        <v>Mpo-Shawon Howlader-Barguna (Self Stock)</v>
      </c>
    </row>
    <row r="7831" spans="1:16" hidden="1">
      <c r="A7831" t="str">
        <f t="shared" si="367"/>
        <v>49-602</v>
      </c>
      <c r="B7831">
        <f t="shared" si="368"/>
        <v>49</v>
      </c>
      <c r="C7831">
        <v>602</v>
      </c>
      <c r="D7831" t="s">
        <v>19653</v>
      </c>
      <c r="E7831" t="s">
        <v>4549</v>
      </c>
      <c r="F7831">
        <v>6336</v>
      </c>
      <c r="G7831" t="s">
        <v>2177</v>
      </c>
      <c r="H7831">
        <v>1716733058</v>
      </c>
      <c r="I7831" t="s">
        <v>1311</v>
      </c>
      <c r="J7831" t="s">
        <v>274</v>
      </c>
      <c r="K7831" t="s">
        <v>138</v>
      </c>
      <c r="L7831" t="s">
        <v>4469</v>
      </c>
      <c r="M7831" t="s">
        <v>19425</v>
      </c>
      <c r="P7831" s="31" t="str">
        <f t="shared" si="369"/>
        <v>Mukti Homeo Hall (Dr. Md Hemayet Uddin)</v>
      </c>
    </row>
    <row r="7832" spans="1:16" hidden="1">
      <c r="A7832" t="str">
        <f t="shared" si="367"/>
        <v>50-602</v>
      </c>
      <c r="B7832">
        <f t="shared" si="368"/>
        <v>50</v>
      </c>
      <c r="C7832">
        <v>602</v>
      </c>
      <c r="D7832" t="s">
        <v>19653</v>
      </c>
      <c r="E7832" t="s">
        <v>15762</v>
      </c>
      <c r="F7832">
        <v>13101</v>
      </c>
      <c r="G7832" t="s">
        <v>4190</v>
      </c>
      <c r="H7832">
        <v>1716733182</v>
      </c>
      <c r="I7832" t="s">
        <v>131</v>
      </c>
      <c r="J7832" t="s">
        <v>10924</v>
      </c>
      <c r="K7832" t="s">
        <v>1315</v>
      </c>
      <c r="L7832" t="s">
        <v>4469</v>
      </c>
      <c r="M7832" t="s">
        <v>15724</v>
      </c>
      <c r="P7832" s="31" t="str">
        <f t="shared" si="369"/>
        <v>Mun Homoeo Hall (Dr:Parul Begom)</v>
      </c>
    </row>
    <row r="7833" spans="1:16" hidden="1">
      <c r="A7833" t="str">
        <f t="shared" si="367"/>
        <v>51-602</v>
      </c>
      <c r="B7833">
        <f t="shared" si="368"/>
        <v>51</v>
      </c>
      <c r="C7833">
        <v>602</v>
      </c>
      <c r="D7833" t="s">
        <v>19653</v>
      </c>
      <c r="E7833" t="s">
        <v>4555</v>
      </c>
      <c r="F7833">
        <v>6340</v>
      </c>
      <c r="G7833" t="s">
        <v>4556</v>
      </c>
      <c r="H7833">
        <v>1714900366</v>
      </c>
      <c r="I7833" t="s">
        <v>1311</v>
      </c>
      <c r="J7833" t="s">
        <v>306</v>
      </c>
      <c r="K7833" t="s">
        <v>152</v>
      </c>
      <c r="L7833" t="s">
        <v>4526</v>
      </c>
      <c r="M7833" t="s">
        <v>4557</v>
      </c>
      <c r="P7833" s="31" t="str">
        <f t="shared" si="369"/>
        <v>Nahar Homoeo Hall (Dr. Sogir Hossen)</v>
      </c>
    </row>
    <row r="7834" spans="1:16" hidden="1">
      <c r="A7834" t="str">
        <f t="shared" si="367"/>
        <v>52-602</v>
      </c>
      <c r="B7834">
        <f t="shared" si="368"/>
        <v>52</v>
      </c>
      <c r="C7834">
        <v>602</v>
      </c>
      <c r="D7834" t="s">
        <v>19653</v>
      </c>
      <c r="E7834" t="s">
        <v>4470</v>
      </c>
      <c r="F7834">
        <v>6291</v>
      </c>
      <c r="G7834" t="s">
        <v>4471</v>
      </c>
      <c r="H7834">
        <v>1715275515</v>
      </c>
      <c r="I7834" t="s">
        <v>1311</v>
      </c>
      <c r="J7834" t="s">
        <v>132</v>
      </c>
      <c r="K7834" t="s">
        <v>138</v>
      </c>
      <c r="L7834" t="s">
        <v>4469</v>
      </c>
      <c r="M7834" t="s">
        <v>19426</v>
      </c>
      <c r="P7834" s="31" t="str">
        <f t="shared" si="369"/>
        <v>Nesa Homoeo Clinic (Dr. Alhaj Mohiuddin Ahmed)</v>
      </c>
    </row>
    <row r="7835" spans="1:16" hidden="1">
      <c r="A7835" t="str">
        <f t="shared" si="367"/>
        <v>53-602</v>
      </c>
      <c r="B7835">
        <f t="shared" si="368"/>
        <v>53</v>
      </c>
      <c r="C7835">
        <v>602</v>
      </c>
      <c r="D7835" t="s">
        <v>19653</v>
      </c>
      <c r="E7835" t="s">
        <v>4518</v>
      </c>
      <c r="F7835">
        <v>6313</v>
      </c>
      <c r="G7835" t="s">
        <v>2476</v>
      </c>
      <c r="H7835">
        <v>1720331791</v>
      </c>
      <c r="I7835" t="s">
        <v>1311</v>
      </c>
      <c r="J7835" t="s">
        <v>172</v>
      </c>
      <c r="K7835" t="s">
        <v>138</v>
      </c>
      <c r="L7835" t="s">
        <v>4509</v>
      </c>
      <c r="M7835" t="s">
        <v>4519</v>
      </c>
      <c r="P7835" s="31" t="str">
        <f t="shared" si="369"/>
        <v>New Life Homoeo Hall (Dr. Md Jaman)</v>
      </c>
    </row>
    <row r="7836" spans="1:16" hidden="1">
      <c r="A7836" t="str">
        <f t="shared" si="367"/>
        <v>54-602</v>
      </c>
      <c r="B7836">
        <f t="shared" si="368"/>
        <v>54</v>
      </c>
      <c r="C7836">
        <v>602</v>
      </c>
      <c r="D7836" t="s">
        <v>19653</v>
      </c>
      <c r="E7836" t="s">
        <v>4544</v>
      </c>
      <c r="F7836">
        <v>6333</v>
      </c>
      <c r="G7836" t="s">
        <v>4545</v>
      </c>
      <c r="H7836">
        <v>1721958530</v>
      </c>
      <c r="I7836" t="s">
        <v>1311</v>
      </c>
      <c r="J7836" t="s">
        <v>274</v>
      </c>
      <c r="K7836" t="s">
        <v>133</v>
      </c>
      <c r="L7836" t="s">
        <v>4538</v>
      </c>
      <c r="M7836" t="s">
        <v>4546</v>
      </c>
      <c r="P7836" s="31" t="str">
        <f t="shared" si="369"/>
        <v>New Seba Homoeo Hall (Dr. Md Zakir Hosen)</v>
      </c>
    </row>
    <row r="7837" spans="1:16" hidden="1">
      <c r="A7837" t="str">
        <f t="shared" si="367"/>
        <v>55-602</v>
      </c>
      <c r="B7837">
        <f t="shared" si="368"/>
        <v>55</v>
      </c>
      <c r="C7837">
        <v>602</v>
      </c>
      <c r="D7837" t="s">
        <v>19653</v>
      </c>
      <c r="E7837" t="s">
        <v>15757</v>
      </c>
      <c r="F7837">
        <v>13099</v>
      </c>
      <c r="G7837" t="s">
        <v>4545</v>
      </c>
      <c r="H7837">
        <v>1721958530</v>
      </c>
      <c r="I7837" t="s">
        <v>131</v>
      </c>
      <c r="J7837" t="s">
        <v>10900</v>
      </c>
      <c r="K7837" t="s">
        <v>1315</v>
      </c>
      <c r="L7837" t="s">
        <v>15758</v>
      </c>
      <c r="M7837" t="s">
        <v>15741</v>
      </c>
      <c r="N7837" t="s">
        <v>11580</v>
      </c>
      <c r="P7837" s="31" t="str">
        <f t="shared" si="369"/>
        <v>New Seba Homoeo Hall (Dr: Jakir Hosan)</v>
      </c>
    </row>
    <row r="7838" spans="1:16" hidden="1">
      <c r="A7838" t="str">
        <f t="shared" si="367"/>
        <v>56-602</v>
      </c>
      <c r="B7838">
        <f t="shared" si="368"/>
        <v>56</v>
      </c>
      <c r="C7838">
        <v>602</v>
      </c>
      <c r="D7838" t="s">
        <v>19653</v>
      </c>
      <c r="E7838" t="s">
        <v>2144</v>
      </c>
      <c r="F7838">
        <v>6337</v>
      </c>
      <c r="G7838" t="s">
        <v>4550</v>
      </c>
      <c r="H7838">
        <v>1755142497</v>
      </c>
      <c r="I7838" t="s">
        <v>1311</v>
      </c>
      <c r="J7838" t="s">
        <v>274</v>
      </c>
      <c r="K7838" t="s">
        <v>133</v>
      </c>
      <c r="L7838" t="s">
        <v>4469</v>
      </c>
      <c r="M7838" t="s">
        <v>19425</v>
      </c>
      <c r="P7838" s="31" t="str">
        <f t="shared" si="369"/>
        <v>Niramoy Homeo Hall (Dr. Mizanur Rahman)</v>
      </c>
    </row>
    <row r="7839" spans="1:16" hidden="1">
      <c r="A7839" t="str">
        <f t="shared" si="367"/>
        <v>57-602</v>
      </c>
      <c r="B7839">
        <f t="shared" si="368"/>
        <v>57</v>
      </c>
      <c r="C7839">
        <v>602</v>
      </c>
      <c r="D7839" t="s">
        <v>19653</v>
      </c>
      <c r="E7839" t="s">
        <v>4565</v>
      </c>
      <c r="F7839">
        <v>6345</v>
      </c>
      <c r="G7839" t="s">
        <v>4566</v>
      </c>
      <c r="H7839">
        <v>1786577596</v>
      </c>
      <c r="I7839" t="s">
        <v>1311</v>
      </c>
      <c r="J7839" t="s">
        <v>306</v>
      </c>
      <c r="K7839" t="s">
        <v>133</v>
      </c>
      <c r="L7839" t="s">
        <v>4526</v>
      </c>
      <c r="M7839" t="s">
        <v>4567</v>
      </c>
      <c r="P7839" s="31" t="str">
        <f t="shared" si="369"/>
        <v>Nisa Homoeo Hall (Dr. Aysha Siddiqi)</v>
      </c>
    </row>
    <row r="7840" spans="1:16" hidden="1">
      <c r="A7840" t="str">
        <f t="shared" si="367"/>
        <v>58-602</v>
      </c>
      <c r="B7840">
        <f t="shared" si="368"/>
        <v>58</v>
      </c>
      <c r="C7840">
        <v>602</v>
      </c>
      <c r="D7840" t="s">
        <v>19653</v>
      </c>
      <c r="E7840" t="s">
        <v>15752</v>
      </c>
      <c r="F7840">
        <v>13096</v>
      </c>
      <c r="G7840" t="s">
        <v>15753</v>
      </c>
      <c r="H7840">
        <v>1732591339</v>
      </c>
      <c r="I7840" t="s">
        <v>131</v>
      </c>
      <c r="J7840" t="s">
        <v>14548</v>
      </c>
      <c r="K7840" t="s">
        <v>152</v>
      </c>
      <c r="L7840" t="s">
        <v>4469</v>
      </c>
      <c r="M7840" t="s">
        <v>15741</v>
      </c>
      <c r="P7840" s="31" t="str">
        <f t="shared" si="369"/>
        <v>Nuruneca Ajad (Dr:Kamal Homoeo Hall)</v>
      </c>
    </row>
    <row r="7841" spans="1:16" hidden="1">
      <c r="A7841" t="str">
        <f t="shared" si="367"/>
        <v>59-602</v>
      </c>
      <c r="B7841">
        <f t="shared" si="368"/>
        <v>59</v>
      </c>
      <c r="C7841">
        <v>602</v>
      </c>
      <c r="D7841" t="s">
        <v>19653</v>
      </c>
      <c r="E7841" t="s">
        <v>15734</v>
      </c>
      <c r="F7841">
        <v>13087</v>
      </c>
      <c r="G7841" t="s">
        <v>12041</v>
      </c>
      <c r="H7841">
        <v>1712107018</v>
      </c>
      <c r="I7841" t="s">
        <v>131</v>
      </c>
      <c r="J7841" t="s">
        <v>10900</v>
      </c>
      <c r="K7841" t="s">
        <v>1315</v>
      </c>
      <c r="L7841" t="s">
        <v>15729</v>
      </c>
      <c r="M7841" t="s">
        <v>15730</v>
      </c>
      <c r="P7841" s="31" t="str">
        <f t="shared" si="369"/>
        <v>Onkita Homoeo Hall (Dr: Gourro Jibon Nondi)</v>
      </c>
    </row>
    <row r="7842" spans="1:16" hidden="1">
      <c r="A7842" t="str">
        <f t="shared" si="367"/>
        <v>60-602</v>
      </c>
      <c r="B7842">
        <f t="shared" si="368"/>
        <v>60</v>
      </c>
      <c r="C7842">
        <v>602</v>
      </c>
      <c r="D7842" t="s">
        <v>19653</v>
      </c>
      <c r="E7842" t="s">
        <v>4513</v>
      </c>
      <c r="F7842">
        <v>6310</v>
      </c>
      <c r="G7842" t="s">
        <v>4514</v>
      </c>
      <c r="H7842">
        <v>1752609140</v>
      </c>
      <c r="I7842" t="s">
        <v>1311</v>
      </c>
      <c r="J7842" t="s">
        <v>172</v>
      </c>
      <c r="K7842" t="s">
        <v>152</v>
      </c>
      <c r="L7842" t="s">
        <v>4509</v>
      </c>
      <c r="M7842" t="s">
        <v>4510</v>
      </c>
      <c r="P7842" s="31" t="str">
        <f t="shared" si="369"/>
        <v>Orpita Homoeo Hall (Dr. Monika Shaha)</v>
      </c>
    </row>
    <row r="7843" spans="1:16" hidden="1">
      <c r="A7843" t="str">
        <f t="shared" si="367"/>
        <v>61-602</v>
      </c>
      <c r="B7843">
        <f t="shared" si="368"/>
        <v>61</v>
      </c>
      <c r="C7843">
        <v>602</v>
      </c>
      <c r="D7843" t="s">
        <v>19653</v>
      </c>
      <c r="E7843" t="s">
        <v>15750</v>
      </c>
      <c r="F7843">
        <v>13095</v>
      </c>
      <c r="G7843" t="s">
        <v>15751</v>
      </c>
      <c r="H7843">
        <v>1718873482</v>
      </c>
      <c r="I7843" t="s">
        <v>131</v>
      </c>
      <c r="J7843" t="s">
        <v>14548</v>
      </c>
      <c r="K7843" t="s">
        <v>133</v>
      </c>
      <c r="L7843" t="s">
        <v>4469</v>
      </c>
      <c r="M7843" t="s">
        <v>15741</v>
      </c>
      <c r="P7843" s="31" t="str">
        <f t="shared" si="369"/>
        <v>Oyahed Homoeo Hall (Dr: Md.Mijanur Rohoman)</v>
      </c>
    </row>
    <row r="7844" spans="1:16" hidden="1">
      <c r="A7844" t="str">
        <f t="shared" si="367"/>
        <v>62-602</v>
      </c>
      <c r="B7844">
        <f t="shared" si="368"/>
        <v>62</v>
      </c>
      <c r="C7844">
        <v>602</v>
      </c>
      <c r="D7844" t="s">
        <v>19653</v>
      </c>
      <c r="E7844" t="s">
        <v>9211</v>
      </c>
      <c r="F7844">
        <v>9656</v>
      </c>
      <c r="G7844" t="s">
        <v>151</v>
      </c>
      <c r="H7844">
        <v>1724703715</v>
      </c>
      <c r="I7844" t="s">
        <v>131</v>
      </c>
      <c r="J7844" t="s">
        <v>306</v>
      </c>
      <c r="K7844" t="s">
        <v>152</v>
      </c>
      <c r="L7844" t="s">
        <v>4535</v>
      </c>
      <c r="M7844" t="s">
        <v>6689</v>
      </c>
      <c r="P7844" s="31" t="str">
        <f t="shared" si="369"/>
        <v>Popular Homoeo Hall (Dr. Md:Yusuf)</v>
      </c>
    </row>
    <row r="7845" spans="1:16" hidden="1">
      <c r="A7845" t="str">
        <f t="shared" si="367"/>
        <v>63-602</v>
      </c>
      <c r="B7845">
        <f t="shared" si="368"/>
        <v>63</v>
      </c>
      <c r="C7845">
        <v>602</v>
      </c>
      <c r="D7845" t="s">
        <v>19653</v>
      </c>
      <c r="E7845" t="s">
        <v>4523</v>
      </c>
      <c r="F7845">
        <v>6315</v>
      </c>
      <c r="G7845" t="s">
        <v>4524</v>
      </c>
      <c r="H7845">
        <v>1938431844</v>
      </c>
      <c r="I7845" t="s">
        <v>1311</v>
      </c>
      <c r="J7845" t="s">
        <v>172</v>
      </c>
      <c r="K7845" t="s">
        <v>133</v>
      </c>
      <c r="L7845" t="s">
        <v>4509</v>
      </c>
      <c r="M7845" t="s">
        <v>4510</v>
      </c>
      <c r="P7845" s="31" t="str">
        <f t="shared" si="369"/>
        <v>Rafi Homeo Hall (Dr. Ms Rabeya Akter)</v>
      </c>
    </row>
    <row r="7846" spans="1:16" hidden="1">
      <c r="A7846" t="str">
        <f t="shared" si="367"/>
        <v>64-602</v>
      </c>
      <c r="B7846">
        <f t="shared" si="368"/>
        <v>64</v>
      </c>
      <c r="C7846">
        <v>602</v>
      </c>
      <c r="D7846" t="s">
        <v>19653</v>
      </c>
      <c r="E7846" t="s">
        <v>4528</v>
      </c>
      <c r="F7846">
        <v>6317</v>
      </c>
      <c r="G7846" t="s">
        <v>4529</v>
      </c>
      <c r="H7846">
        <v>1714420790</v>
      </c>
      <c r="I7846" t="s">
        <v>1311</v>
      </c>
      <c r="J7846" t="s">
        <v>397</v>
      </c>
      <c r="K7846" t="s">
        <v>133</v>
      </c>
      <c r="L7846" t="s">
        <v>4526</v>
      </c>
      <c r="M7846" t="s">
        <v>4527</v>
      </c>
      <c r="P7846" s="31" t="str">
        <f t="shared" si="369"/>
        <v>Ramna Homoeo Hall (Dr. Hm Zahid Hasan)</v>
      </c>
    </row>
    <row r="7847" spans="1:16" hidden="1">
      <c r="A7847" t="str">
        <f t="shared" si="367"/>
        <v>65-602</v>
      </c>
      <c r="B7847">
        <f t="shared" si="368"/>
        <v>65</v>
      </c>
      <c r="C7847">
        <v>602</v>
      </c>
      <c r="D7847" t="s">
        <v>19653</v>
      </c>
      <c r="E7847" t="s">
        <v>4537</v>
      </c>
      <c r="F7847">
        <v>6330</v>
      </c>
      <c r="G7847" t="s">
        <v>519</v>
      </c>
      <c r="H7847">
        <v>1728025266</v>
      </c>
      <c r="I7847" t="s">
        <v>1311</v>
      </c>
      <c r="J7847" t="s">
        <v>274</v>
      </c>
      <c r="K7847" t="s">
        <v>138</v>
      </c>
      <c r="L7847" t="s">
        <v>4538</v>
      </c>
      <c r="M7847" t="s">
        <v>4539</v>
      </c>
      <c r="P7847" s="31" t="str">
        <f t="shared" si="369"/>
        <v>Ray Homoeo Hall (Dr. Ozit Ray)</v>
      </c>
    </row>
    <row r="7848" spans="1:16" hidden="1">
      <c r="A7848" t="str">
        <f t="shared" si="367"/>
        <v>66-602</v>
      </c>
      <c r="B7848">
        <f t="shared" si="368"/>
        <v>66</v>
      </c>
      <c r="C7848">
        <v>602</v>
      </c>
      <c r="D7848" t="s">
        <v>19653</v>
      </c>
      <c r="E7848" t="s">
        <v>4573</v>
      </c>
      <c r="F7848">
        <v>6348</v>
      </c>
      <c r="G7848" t="s">
        <v>4574</v>
      </c>
      <c r="H7848">
        <v>1710118825</v>
      </c>
      <c r="I7848" t="s">
        <v>1311</v>
      </c>
      <c r="J7848" t="s">
        <v>306</v>
      </c>
      <c r="K7848" t="s">
        <v>133</v>
      </c>
      <c r="L7848" t="s">
        <v>4526</v>
      </c>
      <c r="M7848" t="s">
        <v>4575</v>
      </c>
      <c r="P7848" s="31" t="str">
        <f t="shared" si="369"/>
        <v>Ripa Homeo Hall (Dr. Dilruba Nazma)</v>
      </c>
    </row>
    <row r="7849" spans="1:16" hidden="1">
      <c r="A7849" t="str">
        <f t="shared" si="367"/>
        <v>67-602</v>
      </c>
      <c r="B7849">
        <f t="shared" si="368"/>
        <v>67</v>
      </c>
      <c r="C7849">
        <v>602</v>
      </c>
      <c r="D7849" t="s">
        <v>19653</v>
      </c>
      <c r="E7849" t="s">
        <v>1514</v>
      </c>
      <c r="F7849">
        <v>6301</v>
      </c>
      <c r="G7849" t="s">
        <v>4492</v>
      </c>
      <c r="H7849">
        <v>1716261225</v>
      </c>
      <c r="I7849" t="s">
        <v>4493</v>
      </c>
      <c r="J7849" t="s">
        <v>132</v>
      </c>
      <c r="K7849" t="s">
        <v>138</v>
      </c>
      <c r="L7849" t="s">
        <v>4469</v>
      </c>
      <c r="M7849" t="s">
        <v>19427</v>
      </c>
      <c r="P7849" s="31" t="str">
        <f t="shared" si="369"/>
        <v>Rm Homoeo Hall (Dr. Sultan Mahmud)</v>
      </c>
    </row>
    <row r="7850" spans="1:16" hidden="1">
      <c r="A7850" t="str">
        <f t="shared" si="367"/>
        <v>68-602</v>
      </c>
      <c r="B7850">
        <f t="shared" si="368"/>
        <v>68</v>
      </c>
      <c r="C7850">
        <v>602</v>
      </c>
      <c r="D7850" t="s">
        <v>19653</v>
      </c>
      <c r="E7850" t="s">
        <v>15742</v>
      </c>
      <c r="F7850">
        <v>13090</v>
      </c>
      <c r="G7850" t="s">
        <v>15743</v>
      </c>
      <c r="H7850">
        <v>1855821747</v>
      </c>
      <c r="I7850" t="s">
        <v>131</v>
      </c>
      <c r="J7850" t="s">
        <v>14548</v>
      </c>
      <c r="K7850" t="s">
        <v>1315</v>
      </c>
      <c r="L7850" t="s">
        <v>15740</v>
      </c>
      <c r="M7850" t="s">
        <v>15741</v>
      </c>
      <c r="P7850" s="31" t="str">
        <f t="shared" si="369"/>
        <v>Rosidiya Homoeo Hall (Dr:Necaruddin)</v>
      </c>
    </row>
    <row r="7851" spans="1:16" hidden="1">
      <c r="A7851" t="str">
        <f t="shared" si="367"/>
        <v>69-602</v>
      </c>
      <c r="B7851">
        <f t="shared" si="368"/>
        <v>69</v>
      </c>
      <c r="C7851">
        <v>602</v>
      </c>
      <c r="D7851" t="s">
        <v>19653</v>
      </c>
      <c r="E7851" t="s">
        <v>4472</v>
      </c>
      <c r="F7851">
        <v>6292</v>
      </c>
      <c r="G7851" t="s">
        <v>4473</v>
      </c>
      <c r="H7851">
        <v>1710026958</v>
      </c>
      <c r="I7851" t="s">
        <v>4474</v>
      </c>
      <c r="J7851" t="s">
        <v>132</v>
      </c>
      <c r="K7851" t="s">
        <v>138</v>
      </c>
      <c r="L7851" t="s">
        <v>4469</v>
      </c>
      <c r="M7851" t="s">
        <v>4475</v>
      </c>
      <c r="P7851" s="31" t="str">
        <f t="shared" si="369"/>
        <v>Salma Homoeo Hall (Dr. Md Motaleb Mia)</v>
      </c>
    </row>
    <row r="7852" spans="1:16" hidden="1">
      <c r="A7852" t="str">
        <f t="shared" si="367"/>
        <v>70-602</v>
      </c>
      <c r="B7852">
        <f t="shared" si="368"/>
        <v>70</v>
      </c>
      <c r="C7852">
        <v>602</v>
      </c>
      <c r="D7852" t="s">
        <v>19653</v>
      </c>
      <c r="E7852" t="s">
        <v>4504</v>
      </c>
      <c r="F7852">
        <v>6306</v>
      </c>
      <c r="G7852" t="s">
        <v>4505</v>
      </c>
      <c r="H7852">
        <v>1735520588</v>
      </c>
      <c r="I7852" t="s">
        <v>1311</v>
      </c>
      <c r="J7852" t="s">
        <v>172</v>
      </c>
      <c r="K7852" t="s">
        <v>133</v>
      </c>
      <c r="L7852" t="s">
        <v>4469</v>
      </c>
      <c r="M7852" t="s">
        <v>4506</v>
      </c>
      <c r="P7852" s="31" t="str">
        <f t="shared" si="369"/>
        <v>Samir Homoeo Hall (Dr. Md Nasir)</v>
      </c>
    </row>
    <row r="7853" spans="1:16" hidden="1">
      <c r="A7853" t="str">
        <f t="shared" si="367"/>
        <v>71-602</v>
      </c>
      <c r="B7853">
        <f t="shared" si="368"/>
        <v>71</v>
      </c>
      <c r="C7853">
        <v>602</v>
      </c>
      <c r="D7853" t="s">
        <v>19653</v>
      </c>
      <c r="E7853" t="s">
        <v>15754</v>
      </c>
      <c r="F7853">
        <v>13097</v>
      </c>
      <c r="G7853" t="s">
        <v>196</v>
      </c>
      <c r="H7853">
        <v>1747609592</v>
      </c>
      <c r="I7853" t="s">
        <v>131</v>
      </c>
      <c r="J7853" t="s">
        <v>14548</v>
      </c>
      <c r="K7853" t="s">
        <v>152</v>
      </c>
      <c r="L7853" t="s">
        <v>4469</v>
      </c>
      <c r="M7853" t="s">
        <v>15741</v>
      </c>
      <c r="P7853" s="31" t="str">
        <f t="shared" si="369"/>
        <v>Seba Homoeo Hall (Dr: Jesmin Aktar)</v>
      </c>
    </row>
    <row r="7854" spans="1:16" hidden="1">
      <c r="A7854" t="str">
        <f t="shared" si="367"/>
        <v>72-602</v>
      </c>
      <c r="B7854">
        <f t="shared" si="368"/>
        <v>72</v>
      </c>
      <c r="C7854">
        <v>602</v>
      </c>
      <c r="D7854" t="s">
        <v>19653</v>
      </c>
      <c r="E7854" t="s">
        <v>9206</v>
      </c>
      <c r="F7854">
        <v>9642</v>
      </c>
      <c r="G7854" t="s">
        <v>5157</v>
      </c>
      <c r="H7854">
        <v>1719938175</v>
      </c>
      <c r="I7854" t="s">
        <v>131</v>
      </c>
      <c r="J7854" t="s">
        <v>397</v>
      </c>
      <c r="K7854" t="s">
        <v>138</v>
      </c>
      <c r="L7854" t="s">
        <v>9205</v>
      </c>
      <c r="M7854" t="s">
        <v>2852</v>
      </c>
      <c r="P7854" s="31" t="str">
        <f t="shared" si="369"/>
        <v>Sheba Homoeo Hall (Dr. Md: Rafiqul Islam)</v>
      </c>
    </row>
    <row r="7855" spans="1:16" hidden="1">
      <c r="A7855" t="str">
        <f t="shared" si="367"/>
        <v>73-602</v>
      </c>
      <c r="B7855">
        <f t="shared" si="368"/>
        <v>73</v>
      </c>
      <c r="C7855">
        <v>602</v>
      </c>
      <c r="D7855" t="s">
        <v>19653</v>
      </c>
      <c r="E7855" t="s">
        <v>4501</v>
      </c>
      <c r="F7855">
        <v>6305</v>
      </c>
      <c r="G7855" t="s">
        <v>4502</v>
      </c>
      <c r="H7855">
        <v>0</v>
      </c>
      <c r="I7855" t="s">
        <v>2843</v>
      </c>
      <c r="J7855" t="s">
        <v>132</v>
      </c>
      <c r="K7855" t="s">
        <v>138</v>
      </c>
      <c r="L7855" t="s">
        <v>4469</v>
      </c>
      <c r="M7855" t="s">
        <v>4503</v>
      </c>
      <c r="P7855" s="31" t="str">
        <f t="shared" si="369"/>
        <v>Shepa Diagnostic Center (Hakim Md. Rezaul Karim)</v>
      </c>
    </row>
    <row r="7856" spans="1:16" hidden="1">
      <c r="A7856" t="str">
        <f t="shared" si="367"/>
        <v>74-602</v>
      </c>
      <c r="B7856">
        <f t="shared" si="368"/>
        <v>74</v>
      </c>
      <c r="C7856">
        <v>602</v>
      </c>
      <c r="D7856" t="s">
        <v>19653</v>
      </c>
      <c r="E7856" t="s">
        <v>4558</v>
      </c>
      <c r="F7856">
        <v>6341</v>
      </c>
      <c r="G7856" t="s">
        <v>4559</v>
      </c>
      <c r="H7856">
        <v>1725496287</v>
      </c>
      <c r="I7856" t="s">
        <v>1311</v>
      </c>
      <c r="J7856" t="s">
        <v>306</v>
      </c>
      <c r="K7856" t="s">
        <v>133</v>
      </c>
      <c r="L7856" t="s">
        <v>4526</v>
      </c>
      <c r="M7856" t="s">
        <v>4557</v>
      </c>
      <c r="P7856" s="31" t="str">
        <f t="shared" si="369"/>
        <v>Shepa Homeo Hall (Dr. Md Alauddin)</v>
      </c>
    </row>
    <row r="7857" spans="1:16" hidden="1">
      <c r="A7857" t="str">
        <f t="shared" si="367"/>
        <v>75-602</v>
      </c>
      <c r="B7857">
        <f t="shared" si="368"/>
        <v>75</v>
      </c>
      <c r="C7857">
        <v>602</v>
      </c>
      <c r="D7857" t="s">
        <v>19653</v>
      </c>
      <c r="E7857" t="s">
        <v>9227</v>
      </c>
      <c r="F7857">
        <v>9654</v>
      </c>
      <c r="G7857" t="s">
        <v>9228</v>
      </c>
      <c r="H7857">
        <v>1714767701</v>
      </c>
      <c r="I7857" t="s">
        <v>131</v>
      </c>
      <c r="J7857" t="s">
        <v>306</v>
      </c>
      <c r="K7857" t="s">
        <v>138</v>
      </c>
      <c r="L7857" t="s">
        <v>4535</v>
      </c>
      <c r="M7857" t="s">
        <v>8444</v>
      </c>
      <c r="P7857" s="31" t="str">
        <f t="shared" si="369"/>
        <v>Shohel Homoeo Clinic (Dr.A.Aziz Khan)</v>
      </c>
    </row>
    <row r="7858" spans="1:16" hidden="1">
      <c r="A7858" t="str">
        <f t="shared" si="367"/>
        <v>76-602</v>
      </c>
      <c r="B7858">
        <f t="shared" si="368"/>
        <v>76</v>
      </c>
      <c r="C7858">
        <v>602</v>
      </c>
      <c r="D7858" t="s">
        <v>19653</v>
      </c>
      <c r="E7858" t="s">
        <v>4483</v>
      </c>
      <c r="F7858">
        <v>6297</v>
      </c>
      <c r="G7858" t="s">
        <v>4484</v>
      </c>
      <c r="H7858">
        <v>1712350324</v>
      </c>
      <c r="I7858" t="s">
        <v>1540</v>
      </c>
      <c r="J7858" t="s">
        <v>132</v>
      </c>
      <c r="K7858" t="s">
        <v>133</v>
      </c>
      <c r="L7858" t="s">
        <v>4469</v>
      </c>
      <c r="M7858" t="s">
        <v>19428</v>
      </c>
      <c r="P7858" s="31" t="str">
        <f t="shared" si="369"/>
        <v>Soheb Homeo Hall (Dr. Koumul Hasna)</v>
      </c>
    </row>
    <row r="7859" spans="1:16" hidden="1">
      <c r="A7859" t="str">
        <f t="shared" si="367"/>
        <v>77-602</v>
      </c>
      <c r="B7859">
        <f t="shared" si="368"/>
        <v>77</v>
      </c>
      <c r="C7859">
        <v>602</v>
      </c>
      <c r="D7859" t="s">
        <v>19653</v>
      </c>
      <c r="E7859" t="s">
        <v>15745</v>
      </c>
      <c r="F7859">
        <v>13092</v>
      </c>
      <c r="G7859" t="s">
        <v>15746</v>
      </c>
      <c r="H7859">
        <v>1911961465</v>
      </c>
      <c r="I7859" t="s">
        <v>131</v>
      </c>
      <c r="J7859" t="s">
        <v>14548</v>
      </c>
      <c r="K7859" t="s">
        <v>133</v>
      </c>
      <c r="L7859" t="s">
        <v>15740</v>
      </c>
      <c r="M7859" t="s">
        <v>15741</v>
      </c>
      <c r="P7859" s="31" t="str">
        <f t="shared" si="369"/>
        <v>Soheb Homoeo Hall (Dr.Komol Hosan)</v>
      </c>
    </row>
    <row r="7860" spans="1:16" hidden="1">
      <c r="A7860" t="str">
        <f t="shared" si="367"/>
        <v>78-602</v>
      </c>
      <c r="B7860">
        <f t="shared" si="368"/>
        <v>78</v>
      </c>
      <c r="C7860">
        <v>602</v>
      </c>
      <c r="D7860" t="s">
        <v>19653</v>
      </c>
      <c r="E7860" t="s">
        <v>4476</v>
      </c>
      <c r="F7860">
        <v>6293</v>
      </c>
      <c r="G7860" t="s">
        <v>4477</v>
      </c>
      <c r="H7860">
        <v>1780228451</v>
      </c>
      <c r="I7860" t="s">
        <v>1311</v>
      </c>
      <c r="J7860" t="s">
        <v>132</v>
      </c>
      <c r="K7860" t="s">
        <v>133</v>
      </c>
      <c r="L7860" t="s">
        <v>4469</v>
      </c>
      <c r="M7860" t="s">
        <v>4475</v>
      </c>
      <c r="P7860" s="31" t="str">
        <f t="shared" si="369"/>
        <v>Sultan Homoeo Hall (Dr. Md Sultan Mia)</v>
      </c>
    </row>
    <row r="7861" spans="1:16" hidden="1">
      <c r="A7861" t="str">
        <f t="shared" si="367"/>
        <v>79-602</v>
      </c>
      <c r="B7861">
        <f t="shared" si="368"/>
        <v>79</v>
      </c>
      <c r="C7861">
        <v>602</v>
      </c>
      <c r="D7861" t="s">
        <v>19653</v>
      </c>
      <c r="E7861" t="s">
        <v>15748</v>
      </c>
      <c r="F7861">
        <v>13094</v>
      </c>
      <c r="G7861" t="s">
        <v>11176</v>
      </c>
      <c r="H7861">
        <v>1739211462</v>
      </c>
      <c r="I7861" t="s">
        <v>131</v>
      </c>
      <c r="J7861" t="s">
        <v>10892</v>
      </c>
      <c r="K7861" t="s">
        <v>152</v>
      </c>
      <c r="L7861" t="s">
        <v>15727</v>
      </c>
      <c r="M7861" t="s">
        <v>15749</v>
      </c>
      <c r="P7861" s="31" t="str">
        <f t="shared" si="369"/>
        <v>Tahira Homoeo Hall (Dr: Jakariya)</v>
      </c>
    </row>
    <row r="7862" spans="1:16" hidden="1">
      <c r="A7862" t="str">
        <f t="shared" si="367"/>
        <v>80-602</v>
      </c>
      <c r="B7862">
        <f t="shared" si="368"/>
        <v>80</v>
      </c>
      <c r="C7862">
        <v>602</v>
      </c>
      <c r="D7862" t="s">
        <v>19653</v>
      </c>
      <c r="E7862" t="s">
        <v>9207</v>
      </c>
      <c r="F7862">
        <v>9643</v>
      </c>
      <c r="G7862" t="s">
        <v>9208</v>
      </c>
      <c r="H7862">
        <v>0</v>
      </c>
      <c r="I7862" t="s">
        <v>131</v>
      </c>
      <c r="J7862" t="s">
        <v>397</v>
      </c>
      <c r="K7862" t="s">
        <v>133</v>
      </c>
      <c r="L7862" t="s">
        <v>9205</v>
      </c>
      <c r="M7862" t="s">
        <v>2852</v>
      </c>
      <c r="P7862" s="31" t="str">
        <f t="shared" si="369"/>
        <v>Tonni Homoeo Hall (Dr. Md:Jasim Uddin)</v>
      </c>
    </row>
    <row r="7863" spans="1:16" hidden="1">
      <c r="A7863" t="str">
        <f t="shared" si="367"/>
        <v>81-602</v>
      </c>
      <c r="B7863">
        <f t="shared" si="368"/>
        <v>81</v>
      </c>
      <c r="C7863">
        <v>602</v>
      </c>
      <c r="D7863" t="s">
        <v>19653</v>
      </c>
      <c r="E7863" t="s">
        <v>4480</v>
      </c>
      <c r="F7863">
        <v>6295</v>
      </c>
      <c r="G7863" t="s">
        <v>4481</v>
      </c>
      <c r="H7863">
        <v>1726271593</v>
      </c>
      <c r="I7863" t="s">
        <v>1540</v>
      </c>
      <c r="J7863" t="s">
        <v>132</v>
      </c>
      <c r="K7863" t="s">
        <v>133</v>
      </c>
      <c r="L7863" t="s">
        <v>4469</v>
      </c>
      <c r="M7863" t="s">
        <v>19426</v>
      </c>
      <c r="P7863" s="31" t="str">
        <f t="shared" si="369"/>
        <v>Uposom Homeo Hall (Dr. Alamgir Kabir)</v>
      </c>
    </row>
    <row r="7864" spans="1:16" hidden="1">
      <c r="A7864" t="str">
        <f t="shared" si="367"/>
        <v>82-602</v>
      </c>
      <c r="B7864">
        <f t="shared" si="368"/>
        <v>82</v>
      </c>
      <c r="C7864">
        <v>602</v>
      </c>
      <c r="D7864" t="s">
        <v>19653</v>
      </c>
      <c r="E7864" t="s">
        <v>15738</v>
      </c>
      <c r="F7864">
        <v>13089</v>
      </c>
      <c r="G7864" t="s">
        <v>15739</v>
      </c>
      <c r="H7864">
        <v>1726271593</v>
      </c>
      <c r="I7864" t="s">
        <v>131</v>
      </c>
      <c r="J7864" t="s">
        <v>14548</v>
      </c>
      <c r="K7864" t="s">
        <v>1315</v>
      </c>
      <c r="L7864" t="s">
        <v>15740</v>
      </c>
      <c r="M7864" t="s">
        <v>15741</v>
      </c>
      <c r="P7864" s="31" t="str">
        <f t="shared" si="369"/>
        <v>Upshom Homoeo Hall (Dr:Alongir Kobir)</v>
      </c>
    </row>
    <row r="7865" spans="1:16" hidden="1">
      <c r="A7865" t="str">
        <f t="shared" si="367"/>
        <v>83-602</v>
      </c>
      <c r="B7865">
        <f t="shared" si="368"/>
        <v>83</v>
      </c>
      <c r="C7865">
        <v>602</v>
      </c>
      <c r="D7865" t="s">
        <v>19653</v>
      </c>
      <c r="E7865" t="s">
        <v>2144</v>
      </c>
      <c r="F7865">
        <v>6296</v>
      </c>
      <c r="G7865" t="s">
        <v>4482</v>
      </c>
      <c r="H7865">
        <v>1718873482</v>
      </c>
      <c r="I7865" t="s">
        <v>1540</v>
      </c>
      <c r="J7865" t="s">
        <v>132</v>
      </c>
      <c r="K7865" t="s">
        <v>138</v>
      </c>
      <c r="L7865" t="s">
        <v>4469</v>
      </c>
      <c r="M7865" t="s">
        <v>19421</v>
      </c>
      <c r="P7865" s="31" t="str">
        <f t="shared" si="369"/>
        <v>Wahed Homeo Clinic (Dr. Mizanur Rahman)</v>
      </c>
    </row>
    <row r="7866" spans="1:16" hidden="1">
      <c r="A7866" t="str">
        <f t="shared" si="367"/>
        <v>84-602</v>
      </c>
      <c r="B7866">
        <f t="shared" si="368"/>
        <v>84</v>
      </c>
      <c r="C7866">
        <v>602</v>
      </c>
      <c r="D7866" t="s">
        <v>19653</v>
      </c>
      <c r="E7866" t="s">
        <v>4560</v>
      </c>
      <c r="F7866">
        <v>6342</v>
      </c>
      <c r="G7866" t="s">
        <v>463</v>
      </c>
      <c r="H7866">
        <v>1759536159</v>
      </c>
      <c r="I7866" t="s">
        <v>1311</v>
      </c>
      <c r="J7866" t="s">
        <v>306</v>
      </c>
      <c r="K7866" t="s">
        <v>133</v>
      </c>
      <c r="L7866" t="s">
        <v>4526</v>
      </c>
      <c r="M7866" t="s">
        <v>4557</v>
      </c>
      <c r="P7866" s="31" t="str">
        <f t="shared" si="369"/>
        <v>Zia Homoeo Hall (Dr. Md. Zia Uddin)</v>
      </c>
    </row>
    <row r="7867" spans="1:16" hidden="1">
      <c r="A7867" t="str">
        <f t="shared" si="367"/>
        <v>1-603</v>
      </c>
      <c r="B7867">
        <f t="shared" si="368"/>
        <v>1</v>
      </c>
      <c r="C7867">
        <v>603</v>
      </c>
      <c r="D7867" t="s">
        <v>18333</v>
      </c>
      <c r="E7867" t="s">
        <v>2786</v>
      </c>
      <c r="F7867">
        <v>5247</v>
      </c>
      <c r="G7867" t="s">
        <v>939</v>
      </c>
      <c r="H7867">
        <v>1718286086</v>
      </c>
      <c r="I7867" t="s">
        <v>131</v>
      </c>
      <c r="J7867" t="s">
        <v>306</v>
      </c>
      <c r="K7867" t="s">
        <v>133</v>
      </c>
      <c r="L7867" t="s">
        <v>2783</v>
      </c>
      <c r="M7867" t="s">
        <v>2785</v>
      </c>
      <c r="P7867" s="31" t="str">
        <f t="shared" si="369"/>
        <v>Adhunik Homoeo Hall (Dr. Humaun)</v>
      </c>
    </row>
    <row r="7868" spans="1:16" hidden="1">
      <c r="A7868" t="str">
        <f t="shared" si="367"/>
        <v>2-603</v>
      </c>
      <c r="B7868">
        <f t="shared" si="368"/>
        <v>2</v>
      </c>
      <c r="C7868">
        <v>603</v>
      </c>
      <c r="D7868" t="s">
        <v>18333</v>
      </c>
      <c r="E7868" t="s">
        <v>10297</v>
      </c>
      <c r="F7868">
        <v>10523</v>
      </c>
      <c r="G7868" t="s">
        <v>10298</v>
      </c>
      <c r="H7868">
        <v>1712785664</v>
      </c>
      <c r="I7868" t="s">
        <v>131</v>
      </c>
      <c r="J7868" t="s">
        <v>2596</v>
      </c>
      <c r="K7868" t="s">
        <v>133</v>
      </c>
      <c r="L7868" t="s">
        <v>2665</v>
      </c>
      <c r="M7868" t="s">
        <v>10299</v>
      </c>
      <c r="P7868" s="31" t="str">
        <f t="shared" si="369"/>
        <v>Adi Kobiraj Gor (Dr.Uziar Ahammad)</v>
      </c>
    </row>
    <row r="7869" spans="1:16" hidden="1">
      <c r="A7869" t="str">
        <f t="shared" si="367"/>
        <v>3-603</v>
      </c>
      <c r="B7869">
        <f t="shared" si="368"/>
        <v>3</v>
      </c>
      <c r="C7869">
        <v>603</v>
      </c>
      <c r="D7869" t="s">
        <v>18333</v>
      </c>
      <c r="E7869" t="s">
        <v>13630</v>
      </c>
      <c r="F7869">
        <v>12051</v>
      </c>
      <c r="G7869" t="s">
        <v>8167</v>
      </c>
      <c r="H7869">
        <v>1710902494</v>
      </c>
      <c r="I7869" t="s">
        <v>131</v>
      </c>
      <c r="J7869" t="s">
        <v>10889</v>
      </c>
      <c r="K7869" t="s">
        <v>1315</v>
      </c>
      <c r="L7869" t="s">
        <v>1788</v>
      </c>
      <c r="M7869" t="s">
        <v>3166</v>
      </c>
      <c r="P7869" s="31" t="str">
        <f t="shared" si="369"/>
        <v>Akhi Homoeo Hall (Dr.Rasheduzzaman)</v>
      </c>
    </row>
    <row r="7870" spans="1:16" hidden="1">
      <c r="A7870" t="str">
        <f t="shared" si="367"/>
        <v>4-603</v>
      </c>
      <c r="B7870">
        <f t="shared" si="368"/>
        <v>4</v>
      </c>
      <c r="C7870">
        <v>603</v>
      </c>
      <c r="D7870" t="s">
        <v>18333</v>
      </c>
      <c r="E7870" t="s">
        <v>15190</v>
      </c>
      <c r="F7870">
        <v>12835</v>
      </c>
      <c r="G7870" t="s">
        <v>15191</v>
      </c>
      <c r="H7870">
        <v>1922714673</v>
      </c>
      <c r="I7870" t="s">
        <v>131</v>
      </c>
      <c r="J7870" t="s">
        <v>172</v>
      </c>
      <c r="K7870" t="s">
        <v>152</v>
      </c>
      <c r="L7870" t="s">
        <v>12203</v>
      </c>
      <c r="M7870" t="s">
        <v>15192</v>
      </c>
      <c r="P7870" s="31" t="str">
        <f t="shared" si="369"/>
        <v>Al-Amin Homoeo  Hall (Dr. K M Yusub)</v>
      </c>
    </row>
    <row r="7871" spans="1:16" hidden="1">
      <c r="A7871" t="str">
        <f t="shared" si="367"/>
        <v>5-603</v>
      </c>
      <c r="B7871">
        <f t="shared" si="368"/>
        <v>5</v>
      </c>
      <c r="C7871">
        <v>603</v>
      </c>
      <c r="D7871" t="s">
        <v>18333</v>
      </c>
      <c r="E7871" t="s">
        <v>7150</v>
      </c>
      <c r="F7871">
        <v>10044</v>
      </c>
      <c r="G7871" t="s">
        <v>3214</v>
      </c>
      <c r="H7871">
        <v>1924217115</v>
      </c>
      <c r="I7871" t="s">
        <v>131</v>
      </c>
      <c r="J7871" t="s">
        <v>132</v>
      </c>
      <c r="K7871" t="s">
        <v>152</v>
      </c>
      <c r="L7871" t="s">
        <v>2665</v>
      </c>
      <c r="M7871" t="s">
        <v>7151</v>
      </c>
      <c r="P7871" s="31" t="str">
        <f t="shared" si="369"/>
        <v>Amena Homoeo Hall (Dr.Mastafizur)</v>
      </c>
    </row>
    <row r="7872" spans="1:16" hidden="1">
      <c r="A7872" t="str">
        <f t="shared" si="367"/>
        <v>6-603</v>
      </c>
      <c r="B7872">
        <f t="shared" si="368"/>
        <v>6</v>
      </c>
      <c r="C7872">
        <v>603</v>
      </c>
      <c r="D7872" t="s">
        <v>18333</v>
      </c>
      <c r="E7872" t="s">
        <v>2686</v>
      </c>
      <c r="F7872">
        <v>5193</v>
      </c>
      <c r="G7872" t="s">
        <v>1772</v>
      </c>
      <c r="H7872">
        <v>1671780155</v>
      </c>
      <c r="I7872" t="s">
        <v>131</v>
      </c>
      <c r="J7872" t="s">
        <v>132</v>
      </c>
      <c r="K7872" t="s">
        <v>133</v>
      </c>
      <c r="L7872" t="s">
        <v>2665</v>
      </c>
      <c r="M7872" t="s">
        <v>2687</v>
      </c>
      <c r="P7872" s="31" t="str">
        <f t="shared" si="369"/>
        <v>Aroggo Homoeo Hall (Dr. All Akber)</v>
      </c>
    </row>
    <row r="7873" spans="1:16" hidden="1">
      <c r="A7873" t="str">
        <f t="shared" si="367"/>
        <v>7-603</v>
      </c>
      <c r="B7873">
        <f t="shared" si="368"/>
        <v>7</v>
      </c>
      <c r="C7873">
        <v>603</v>
      </c>
      <c r="D7873" t="s">
        <v>18333</v>
      </c>
      <c r="E7873" t="s">
        <v>12200</v>
      </c>
      <c r="F7873">
        <v>11452</v>
      </c>
      <c r="G7873" t="s">
        <v>12201</v>
      </c>
      <c r="H7873">
        <v>1727526453</v>
      </c>
      <c r="I7873" t="s">
        <v>131</v>
      </c>
      <c r="J7873" t="s">
        <v>306</v>
      </c>
      <c r="K7873" t="s">
        <v>152</v>
      </c>
      <c r="L7873" t="s">
        <v>2717</v>
      </c>
      <c r="M7873" t="s">
        <v>2714</v>
      </c>
      <c r="P7873" s="31" t="str">
        <f t="shared" si="369"/>
        <v>Azam Homoeo International (Dr. Golam Azam)</v>
      </c>
    </row>
    <row r="7874" spans="1:16" hidden="1">
      <c r="A7874" t="str">
        <f t="shared" ref="A7874:A7937" si="370">B7874&amp;"-"&amp;C7874</f>
        <v>8-603</v>
      </c>
      <c r="B7874">
        <f t="shared" ref="B7874:B7937" si="371">IF(C7874=C7873,B7873+1,1)</f>
        <v>8</v>
      </c>
      <c r="C7874">
        <v>603</v>
      </c>
      <c r="D7874" t="s">
        <v>18333</v>
      </c>
      <c r="E7874" t="s">
        <v>2678</v>
      </c>
      <c r="F7874">
        <v>5190</v>
      </c>
      <c r="G7874" t="s">
        <v>2679</v>
      </c>
      <c r="H7874">
        <v>1715549487</v>
      </c>
      <c r="I7874" t="s">
        <v>131</v>
      </c>
      <c r="J7874" t="s">
        <v>132</v>
      </c>
      <c r="K7874" t="s">
        <v>138</v>
      </c>
      <c r="L7874" t="s">
        <v>1788</v>
      </c>
      <c r="M7874" t="s">
        <v>19248</v>
      </c>
      <c r="P7874" s="31" t="str">
        <f t="shared" ref="P7874:P7937" si="372">PROPER(G7874&amp;" ("&amp;E7874&amp;")")</f>
        <v>Bagerhat  Homoeo Hall (Dr. D. B Pal)</v>
      </c>
    </row>
    <row r="7875" spans="1:16" hidden="1">
      <c r="A7875" t="str">
        <f t="shared" si="370"/>
        <v>9-603</v>
      </c>
      <c r="B7875">
        <f t="shared" si="371"/>
        <v>9</v>
      </c>
      <c r="C7875">
        <v>603</v>
      </c>
      <c r="D7875" t="s">
        <v>18333</v>
      </c>
      <c r="E7875" t="s">
        <v>10347</v>
      </c>
      <c r="F7875">
        <v>10547</v>
      </c>
      <c r="G7875" t="s">
        <v>10348</v>
      </c>
      <c r="H7875">
        <v>1739777983</v>
      </c>
      <c r="I7875" t="s">
        <v>6008</v>
      </c>
      <c r="J7875" t="s">
        <v>2596</v>
      </c>
      <c r="K7875" t="s">
        <v>133</v>
      </c>
      <c r="L7875" t="s">
        <v>10349</v>
      </c>
      <c r="M7875" t="s">
        <v>10349</v>
      </c>
      <c r="P7875" s="31" t="str">
        <f t="shared" si="372"/>
        <v>Bagerhat Drug (Dr.Maruf Hossin)</v>
      </c>
    </row>
    <row r="7876" spans="1:16" hidden="1">
      <c r="A7876" t="str">
        <f t="shared" si="370"/>
        <v>10-603</v>
      </c>
      <c r="B7876">
        <f t="shared" si="371"/>
        <v>10</v>
      </c>
      <c r="C7876">
        <v>603</v>
      </c>
      <c r="D7876" t="s">
        <v>18333</v>
      </c>
      <c r="E7876" t="s">
        <v>15199</v>
      </c>
      <c r="F7876">
        <v>12839</v>
      </c>
      <c r="G7876" t="s">
        <v>460</v>
      </c>
      <c r="H7876">
        <v>1715152426</v>
      </c>
      <c r="I7876" t="s">
        <v>131</v>
      </c>
      <c r="J7876" t="s">
        <v>172</v>
      </c>
      <c r="K7876" t="s">
        <v>1315</v>
      </c>
      <c r="L7876" t="s">
        <v>12203</v>
      </c>
      <c r="M7876" t="s">
        <v>15200</v>
      </c>
      <c r="P7876" s="31" t="str">
        <f t="shared" si="372"/>
        <v>Bismillah Homoeo Hall (Dr Asadul Kobir)</v>
      </c>
    </row>
    <row r="7877" spans="1:16" hidden="1">
      <c r="A7877" t="str">
        <f t="shared" si="370"/>
        <v>11-603</v>
      </c>
      <c r="B7877">
        <f t="shared" si="371"/>
        <v>11</v>
      </c>
      <c r="C7877">
        <v>603</v>
      </c>
      <c r="D7877" t="s">
        <v>18333</v>
      </c>
      <c r="E7877" t="s">
        <v>2776</v>
      </c>
      <c r="F7877">
        <v>5241</v>
      </c>
      <c r="G7877" t="s">
        <v>460</v>
      </c>
      <c r="H7877">
        <v>1774877414</v>
      </c>
      <c r="I7877" t="s">
        <v>131</v>
      </c>
      <c r="J7877" t="s">
        <v>306</v>
      </c>
      <c r="K7877" t="s">
        <v>133</v>
      </c>
      <c r="L7877" t="s">
        <v>2720</v>
      </c>
      <c r="M7877" t="s">
        <v>2777</v>
      </c>
      <c r="P7877" s="31" t="str">
        <f t="shared" si="372"/>
        <v>Bismillah Homoeo Hall (Dr. Ferdos)</v>
      </c>
    </row>
    <row r="7878" spans="1:16" hidden="1">
      <c r="A7878" t="str">
        <f t="shared" si="370"/>
        <v>12-603</v>
      </c>
      <c r="B7878">
        <f t="shared" si="371"/>
        <v>12</v>
      </c>
      <c r="C7878">
        <v>603</v>
      </c>
      <c r="D7878" t="s">
        <v>18333</v>
      </c>
      <c r="E7878" t="s">
        <v>908</v>
      </c>
      <c r="F7878">
        <v>5243</v>
      </c>
      <c r="G7878" t="s">
        <v>460</v>
      </c>
      <c r="H7878">
        <v>1842476444</v>
      </c>
      <c r="I7878" t="s">
        <v>131</v>
      </c>
      <c r="J7878" t="s">
        <v>306</v>
      </c>
      <c r="K7878" t="s">
        <v>152</v>
      </c>
      <c r="L7878" t="s">
        <v>2720</v>
      </c>
      <c r="M7878" t="s">
        <v>2778</v>
      </c>
      <c r="P7878" s="31" t="str">
        <f t="shared" si="372"/>
        <v>Bismillah Homoeo Hall (Dr. Anamul)</v>
      </c>
    </row>
    <row r="7879" spans="1:16" hidden="1">
      <c r="A7879" t="str">
        <f t="shared" si="370"/>
        <v>13-603</v>
      </c>
      <c r="B7879">
        <f t="shared" si="371"/>
        <v>13</v>
      </c>
      <c r="C7879">
        <v>603</v>
      </c>
      <c r="D7879" t="s">
        <v>18333</v>
      </c>
      <c r="E7879" t="s">
        <v>2694</v>
      </c>
      <c r="F7879">
        <v>5198</v>
      </c>
      <c r="G7879" t="s">
        <v>2695</v>
      </c>
      <c r="H7879">
        <v>1917996093</v>
      </c>
      <c r="I7879" t="s">
        <v>131</v>
      </c>
      <c r="J7879" t="s">
        <v>172</v>
      </c>
      <c r="K7879" t="s">
        <v>152</v>
      </c>
      <c r="L7879" t="s">
        <v>2689</v>
      </c>
      <c r="M7879" t="s">
        <v>2691</v>
      </c>
      <c r="P7879" s="31" t="str">
        <f t="shared" si="372"/>
        <v>Chinmoy Homoeo Hall (Dr. Kafil)</v>
      </c>
    </row>
    <row r="7880" spans="1:16" hidden="1">
      <c r="A7880" t="str">
        <f t="shared" si="370"/>
        <v>14-603</v>
      </c>
      <c r="B7880">
        <f t="shared" si="371"/>
        <v>14</v>
      </c>
      <c r="C7880">
        <v>603</v>
      </c>
      <c r="D7880" t="s">
        <v>18333</v>
      </c>
      <c r="E7880" t="s">
        <v>2740</v>
      </c>
      <c r="F7880">
        <v>5221</v>
      </c>
      <c r="G7880" t="s">
        <v>2741</v>
      </c>
      <c r="H7880">
        <v>1781283180</v>
      </c>
      <c r="I7880" t="s">
        <v>131</v>
      </c>
      <c r="J7880" t="s">
        <v>230</v>
      </c>
      <c r="K7880" t="s">
        <v>152</v>
      </c>
      <c r="L7880" t="s">
        <v>2742</v>
      </c>
      <c r="M7880" t="s">
        <v>2743</v>
      </c>
      <c r="P7880" s="31" t="str">
        <f t="shared" si="372"/>
        <v>Debnath Homoeo Hall (Dr. Joydeb)</v>
      </c>
    </row>
    <row r="7881" spans="1:16" hidden="1">
      <c r="A7881" t="str">
        <f t="shared" si="370"/>
        <v>15-603</v>
      </c>
      <c r="B7881">
        <f t="shared" si="371"/>
        <v>15</v>
      </c>
      <c r="C7881">
        <v>603</v>
      </c>
      <c r="D7881" t="s">
        <v>18333</v>
      </c>
      <c r="E7881" t="s">
        <v>2715</v>
      </c>
      <c r="F7881">
        <v>5209</v>
      </c>
      <c r="G7881" t="s">
        <v>2716</v>
      </c>
      <c r="H7881">
        <v>1850877373</v>
      </c>
      <c r="I7881" t="s">
        <v>131</v>
      </c>
      <c r="J7881" t="s">
        <v>397</v>
      </c>
      <c r="K7881" t="s">
        <v>133</v>
      </c>
      <c r="L7881" t="s">
        <v>2717</v>
      </c>
      <c r="M7881" t="s">
        <v>2714</v>
      </c>
      <c r="P7881" s="31" t="str">
        <f t="shared" si="372"/>
        <v>Dhonontori Homoeo Hall (Dr. Milon)</v>
      </c>
    </row>
    <row r="7882" spans="1:16" hidden="1">
      <c r="A7882" t="str">
        <f t="shared" si="370"/>
        <v>16-603</v>
      </c>
      <c r="B7882">
        <f t="shared" si="371"/>
        <v>16</v>
      </c>
      <c r="C7882">
        <v>603</v>
      </c>
      <c r="D7882" t="s">
        <v>18333</v>
      </c>
      <c r="E7882" t="s">
        <v>2688</v>
      </c>
      <c r="F7882">
        <v>5240</v>
      </c>
      <c r="G7882" t="s">
        <v>2775</v>
      </c>
      <c r="H7882">
        <v>1713904171</v>
      </c>
      <c r="I7882" t="s">
        <v>131</v>
      </c>
      <c r="J7882" t="s">
        <v>274</v>
      </c>
      <c r="K7882" t="s">
        <v>133</v>
      </c>
      <c r="L7882" t="s">
        <v>2759</v>
      </c>
      <c r="M7882" t="s">
        <v>2759</v>
      </c>
      <c r="P7882" s="31" t="str">
        <f t="shared" si="372"/>
        <v>Ema Ho (Dr. Bibak)</v>
      </c>
    </row>
    <row r="7883" spans="1:16" hidden="1">
      <c r="A7883" t="str">
        <f t="shared" si="370"/>
        <v>17-603</v>
      </c>
      <c r="B7883">
        <f t="shared" si="371"/>
        <v>17</v>
      </c>
      <c r="C7883">
        <v>603</v>
      </c>
      <c r="D7883" t="s">
        <v>18333</v>
      </c>
      <c r="E7883" t="s">
        <v>2727</v>
      </c>
      <c r="F7883">
        <v>5215</v>
      </c>
      <c r="G7883" t="s">
        <v>246</v>
      </c>
      <c r="H7883">
        <v>1717810213</v>
      </c>
      <c r="I7883" t="s">
        <v>131</v>
      </c>
      <c r="J7883" t="s">
        <v>397</v>
      </c>
      <c r="K7883" t="s">
        <v>152</v>
      </c>
      <c r="L7883" t="s">
        <v>2728</v>
      </c>
      <c r="M7883" t="s">
        <v>2729</v>
      </c>
      <c r="P7883" s="31" t="str">
        <f t="shared" si="372"/>
        <v>Gazi Homoeo Hall (Dr. Gias)</v>
      </c>
    </row>
    <row r="7884" spans="1:16" hidden="1">
      <c r="A7884" t="str">
        <f t="shared" si="370"/>
        <v>18-603</v>
      </c>
      <c r="B7884">
        <f t="shared" si="371"/>
        <v>18</v>
      </c>
      <c r="C7884">
        <v>603</v>
      </c>
      <c r="D7884" t="s">
        <v>18333</v>
      </c>
      <c r="E7884" t="s">
        <v>13628</v>
      </c>
      <c r="F7884">
        <v>12050</v>
      </c>
      <c r="G7884" t="s">
        <v>2132</v>
      </c>
      <c r="H7884">
        <v>1724787840</v>
      </c>
      <c r="I7884" t="s">
        <v>131</v>
      </c>
      <c r="J7884" t="s">
        <v>10924</v>
      </c>
      <c r="K7884" t="s">
        <v>1402</v>
      </c>
      <c r="L7884" t="s">
        <v>1788</v>
      </c>
      <c r="M7884" t="s">
        <v>13629</v>
      </c>
      <c r="P7884" s="31" t="str">
        <f t="shared" si="372"/>
        <v>German Homoeo Hall (Dr.Aktaruzzaman)</v>
      </c>
    </row>
    <row r="7885" spans="1:16" hidden="1">
      <c r="A7885" t="str">
        <f t="shared" si="370"/>
        <v>19-603</v>
      </c>
      <c r="B7885">
        <f t="shared" si="371"/>
        <v>19</v>
      </c>
      <c r="C7885">
        <v>603</v>
      </c>
      <c r="D7885" t="s">
        <v>18333</v>
      </c>
      <c r="E7885" t="s">
        <v>2771</v>
      </c>
      <c r="F7885">
        <v>5237</v>
      </c>
      <c r="G7885" t="s">
        <v>2132</v>
      </c>
      <c r="H7885">
        <v>1719686476</v>
      </c>
      <c r="I7885" t="s">
        <v>131</v>
      </c>
      <c r="J7885" t="s">
        <v>274</v>
      </c>
      <c r="K7885" t="s">
        <v>133</v>
      </c>
      <c r="L7885" t="s">
        <v>2759</v>
      </c>
      <c r="M7885" t="s">
        <v>2759</v>
      </c>
      <c r="P7885" s="31" t="str">
        <f t="shared" si="372"/>
        <v>German Homoeo Hall (Dr. Eklas)</v>
      </c>
    </row>
    <row r="7886" spans="1:16" hidden="1">
      <c r="A7886" t="str">
        <f t="shared" si="370"/>
        <v>20-603</v>
      </c>
      <c r="B7886">
        <f t="shared" si="371"/>
        <v>20</v>
      </c>
      <c r="C7886">
        <v>603</v>
      </c>
      <c r="D7886" t="s">
        <v>18333</v>
      </c>
      <c r="E7886" t="s">
        <v>7163</v>
      </c>
      <c r="F7886">
        <v>10043</v>
      </c>
      <c r="G7886" t="s">
        <v>7164</v>
      </c>
      <c r="H7886">
        <v>1743305020</v>
      </c>
      <c r="I7886" t="s">
        <v>131</v>
      </c>
      <c r="J7886" t="s">
        <v>2596</v>
      </c>
      <c r="K7886" t="s">
        <v>152</v>
      </c>
      <c r="L7886" t="s">
        <v>2666</v>
      </c>
      <c r="M7886" t="s">
        <v>2666</v>
      </c>
      <c r="P7886" s="31" t="str">
        <f t="shared" si="372"/>
        <v>Habibullah Homoeo Hall (Dr.Habibullah)</v>
      </c>
    </row>
    <row r="7887" spans="1:16" hidden="1">
      <c r="A7887" t="str">
        <f t="shared" si="370"/>
        <v>21-603</v>
      </c>
      <c r="B7887">
        <f t="shared" si="371"/>
        <v>21</v>
      </c>
      <c r="C7887">
        <v>603</v>
      </c>
      <c r="D7887" t="s">
        <v>18333</v>
      </c>
      <c r="E7887" t="s">
        <v>2732</v>
      </c>
      <c r="F7887">
        <v>5217</v>
      </c>
      <c r="G7887" t="s">
        <v>243</v>
      </c>
      <c r="H7887">
        <v>1778534052</v>
      </c>
      <c r="I7887" t="s">
        <v>131</v>
      </c>
      <c r="J7887" t="s">
        <v>397</v>
      </c>
      <c r="K7887" t="s">
        <v>138</v>
      </c>
      <c r="L7887" t="s">
        <v>2728</v>
      </c>
      <c r="M7887" t="s">
        <v>2733</v>
      </c>
      <c r="P7887" s="31" t="str">
        <f t="shared" si="372"/>
        <v>Haniman Homoeo Hall (Dr. Sunil)</v>
      </c>
    </row>
    <row r="7888" spans="1:16" hidden="1">
      <c r="A7888" t="str">
        <f t="shared" si="370"/>
        <v>22-603</v>
      </c>
      <c r="B7888">
        <f t="shared" si="371"/>
        <v>22</v>
      </c>
      <c r="C7888">
        <v>603</v>
      </c>
      <c r="D7888" t="s">
        <v>18333</v>
      </c>
      <c r="E7888" t="s">
        <v>2726</v>
      </c>
      <c r="F7888">
        <v>5214</v>
      </c>
      <c r="G7888" t="s">
        <v>243</v>
      </c>
      <c r="H7888">
        <v>1765682062</v>
      </c>
      <c r="I7888" t="s">
        <v>131</v>
      </c>
      <c r="J7888" t="s">
        <v>397</v>
      </c>
      <c r="K7888" t="s">
        <v>133</v>
      </c>
      <c r="L7888" t="s">
        <v>2717</v>
      </c>
      <c r="M7888" t="s">
        <v>2714</v>
      </c>
      <c r="P7888" s="31" t="str">
        <f t="shared" si="372"/>
        <v>Haniman Homoeo Hall (Suza)</v>
      </c>
    </row>
    <row r="7889" spans="1:16" hidden="1">
      <c r="A7889" t="str">
        <f t="shared" si="370"/>
        <v>23-603</v>
      </c>
      <c r="B7889">
        <f t="shared" si="371"/>
        <v>23</v>
      </c>
      <c r="C7889">
        <v>603</v>
      </c>
      <c r="D7889" t="s">
        <v>18333</v>
      </c>
      <c r="E7889" t="s">
        <v>10543</v>
      </c>
      <c r="F7889">
        <v>10651</v>
      </c>
      <c r="G7889" t="s">
        <v>243</v>
      </c>
      <c r="H7889">
        <v>1911686756</v>
      </c>
      <c r="I7889" t="s">
        <v>131</v>
      </c>
      <c r="J7889" t="s">
        <v>2596</v>
      </c>
      <c r="K7889" t="s">
        <v>133</v>
      </c>
      <c r="L7889" t="s">
        <v>10544</v>
      </c>
      <c r="M7889" t="s">
        <v>10545</v>
      </c>
      <c r="P7889" s="31" t="str">
        <f t="shared" si="372"/>
        <v>Haniman Homoeo Hall (Dr.Mizanur Rahaman)</v>
      </c>
    </row>
    <row r="7890" spans="1:16" hidden="1">
      <c r="A7890" t="str">
        <f t="shared" si="370"/>
        <v>24-603</v>
      </c>
      <c r="B7890">
        <f t="shared" si="371"/>
        <v>24</v>
      </c>
      <c r="C7890">
        <v>603</v>
      </c>
      <c r="D7890" t="s">
        <v>18333</v>
      </c>
      <c r="E7890" t="s">
        <v>12205</v>
      </c>
      <c r="F7890">
        <v>11454</v>
      </c>
      <c r="G7890" t="s">
        <v>243</v>
      </c>
      <c r="H7890">
        <v>1734678619</v>
      </c>
      <c r="I7890" t="s">
        <v>131</v>
      </c>
      <c r="J7890" t="s">
        <v>10900</v>
      </c>
      <c r="K7890" t="s">
        <v>1315</v>
      </c>
      <c r="L7890" t="s">
        <v>12206</v>
      </c>
      <c r="M7890" t="s">
        <v>12207</v>
      </c>
      <c r="P7890" s="31" t="str">
        <f t="shared" si="372"/>
        <v>Haniman Homoeo Hall (Dr.Nazmul Huda)</v>
      </c>
    </row>
    <row r="7891" spans="1:16" hidden="1">
      <c r="A7891" t="str">
        <f t="shared" si="370"/>
        <v>25-603</v>
      </c>
      <c r="B7891">
        <f t="shared" si="371"/>
        <v>25</v>
      </c>
      <c r="C7891">
        <v>603</v>
      </c>
      <c r="D7891" t="s">
        <v>18333</v>
      </c>
      <c r="E7891" t="s">
        <v>2761</v>
      </c>
      <c r="F7891">
        <v>5232</v>
      </c>
      <c r="G7891" t="s">
        <v>243</v>
      </c>
      <c r="H7891">
        <v>0</v>
      </c>
      <c r="I7891" t="s">
        <v>131</v>
      </c>
      <c r="J7891" t="s">
        <v>274</v>
      </c>
      <c r="K7891" t="s">
        <v>133</v>
      </c>
      <c r="L7891" t="s">
        <v>2759</v>
      </c>
      <c r="M7891" t="s">
        <v>2760</v>
      </c>
      <c r="P7891" s="31" t="str">
        <f t="shared" si="372"/>
        <v>Haniman Homoeo Hall (Dr.Rafik)</v>
      </c>
    </row>
    <row r="7892" spans="1:16" hidden="1">
      <c r="A7892" t="str">
        <f t="shared" si="370"/>
        <v>26-603</v>
      </c>
      <c r="B7892">
        <f t="shared" si="371"/>
        <v>26</v>
      </c>
      <c r="C7892">
        <v>603</v>
      </c>
      <c r="D7892" t="s">
        <v>18333</v>
      </c>
      <c r="E7892" t="s">
        <v>2774</v>
      </c>
      <c r="F7892">
        <v>5239</v>
      </c>
      <c r="G7892" t="s">
        <v>243</v>
      </c>
      <c r="H7892">
        <v>1923392525</v>
      </c>
      <c r="I7892" t="s">
        <v>131</v>
      </c>
      <c r="J7892" t="s">
        <v>274</v>
      </c>
      <c r="K7892" t="s">
        <v>133</v>
      </c>
      <c r="L7892" t="s">
        <v>2759</v>
      </c>
      <c r="M7892" t="s">
        <v>2759</v>
      </c>
      <c r="P7892" s="31" t="str">
        <f t="shared" si="372"/>
        <v>Haniman Homoeo Hall (Dr. Golok)</v>
      </c>
    </row>
    <row r="7893" spans="1:16" hidden="1">
      <c r="A7893" t="str">
        <f t="shared" si="370"/>
        <v>27-603</v>
      </c>
      <c r="B7893">
        <f t="shared" si="371"/>
        <v>27</v>
      </c>
      <c r="C7893">
        <v>603</v>
      </c>
      <c r="D7893" t="s">
        <v>18333</v>
      </c>
      <c r="E7893" t="s">
        <v>12202</v>
      </c>
      <c r="F7893">
        <v>11453</v>
      </c>
      <c r="G7893" t="s">
        <v>11249</v>
      </c>
      <c r="H7893">
        <v>1711586028</v>
      </c>
      <c r="I7893" t="s">
        <v>131</v>
      </c>
      <c r="J7893" t="s">
        <v>306</v>
      </c>
      <c r="K7893" t="s">
        <v>152</v>
      </c>
      <c r="L7893" t="s">
        <v>12203</v>
      </c>
      <c r="M7893" t="s">
        <v>12204</v>
      </c>
      <c r="P7893" s="31" t="str">
        <f t="shared" si="372"/>
        <v>Haniman Homoeo Hall-2 (Dr.Ekram Ali)</v>
      </c>
    </row>
    <row r="7894" spans="1:16" hidden="1">
      <c r="A7894" t="str">
        <f t="shared" si="370"/>
        <v>28-603</v>
      </c>
      <c r="B7894">
        <f t="shared" si="371"/>
        <v>28</v>
      </c>
      <c r="C7894">
        <v>603</v>
      </c>
      <c r="D7894" t="s">
        <v>18333</v>
      </c>
      <c r="E7894" t="s">
        <v>2750</v>
      </c>
      <c r="F7894">
        <v>5226</v>
      </c>
      <c r="G7894" t="s">
        <v>2050</v>
      </c>
      <c r="H7894">
        <v>1714702077</v>
      </c>
      <c r="I7894" t="s">
        <v>131</v>
      </c>
      <c r="J7894" t="s">
        <v>230</v>
      </c>
      <c r="K7894" t="s">
        <v>152</v>
      </c>
      <c r="L7894" t="s">
        <v>2742</v>
      </c>
      <c r="M7894" t="s">
        <v>2751</v>
      </c>
      <c r="P7894" s="31" t="str">
        <f t="shared" si="372"/>
        <v>Haque Homoeo Hall (Dr. Hafij)</v>
      </c>
    </row>
    <row r="7895" spans="1:16" hidden="1">
      <c r="A7895" t="str">
        <f t="shared" si="370"/>
        <v>29-603</v>
      </c>
      <c r="B7895">
        <f t="shared" si="371"/>
        <v>29</v>
      </c>
      <c r="C7895">
        <v>603</v>
      </c>
      <c r="D7895" t="s">
        <v>18333</v>
      </c>
      <c r="E7895" t="s">
        <v>15193</v>
      </c>
      <c r="F7895">
        <v>12837</v>
      </c>
      <c r="G7895" t="s">
        <v>15194</v>
      </c>
      <c r="I7895" t="s">
        <v>131</v>
      </c>
      <c r="J7895" t="s">
        <v>172</v>
      </c>
      <c r="K7895" t="s">
        <v>1315</v>
      </c>
      <c r="L7895" t="s">
        <v>12203</v>
      </c>
      <c r="M7895" t="s">
        <v>15195</v>
      </c>
      <c r="P7895" s="31" t="str">
        <f t="shared" si="372"/>
        <v>Harbangga &amp; Homoeo Hall (Dr.Delwar Hossen)</v>
      </c>
    </row>
    <row r="7896" spans="1:16" hidden="1">
      <c r="A7896" t="str">
        <f t="shared" si="370"/>
        <v>30-603</v>
      </c>
      <c r="B7896">
        <f t="shared" si="371"/>
        <v>30</v>
      </c>
      <c r="C7896">
        <v>603</v>
      </c>
      <c r="D7896" t="s">
        <v>18333</v>
      </c>
      <c r="E7896" t="s">
        <v>2738</v>
      </c>
      <c r="F7896">
        <v>5220</v>
      </c>
      <c r="G7896" t="s">
        <v>2739</v>
      </c>
      <c r="H7896">
        <v>1730978129</v>
      </c>
      <c r="I7896" t="s">
        <v>131</v>
      </c>
      <c r="J7896" t="s">
        <v>397</v>
      </c>
      <c r="K7896" t="s">
        <v>133</v>
      </c>
      <c r="L7896" t="s">
        <v>2728</v>
      </c>
      <c r="M7896" t="s">
        <v>2731</v>
      </c>
      <c r="P7896" s="31" t="str">
        <f t="shared" si="372"/>
        <v>Hira Mediecal (Dr. Rafik)</v>
      </c>
    </row>
    <row r="7897" spans="1:16" hidden="1">
      <c r="A7897" t="str">
        <f t="shared" si="370"/>
        <v>31-603</v>
      </c>
      <c r="B7897">
        <f t="shared" si="371"/>
        <v>31</v>
      </c>
      <c r="C7897">
        <v>603</v>
      </c>
      <c r="D7897" t="s">
        <v>18333</v>
      </c>
      <c r="E7897" t="s">
        <v>2762</v>
      </c>
      <c r="F7897">
        <v>5233</v>
      </c>
      <c r="G7897" t="s">
        <v>2763</v>
      </c>
      <c r="H7897">
        <v>1937293838</v>
      </c>
      <c r="I7897" t="s">
        <v>131</v>
      </c>
      <c r="J7897" t="s">
        <v>274</v>
      </c>
      <c r="K7897" t="s">
        <v>133</v>
      </c>
      <c r="L7897" t="s">
        <v>2759</v>
      </c>
      <c r="M7897" t="s">
        <v>2764</v>
      </c>
      <c r="P7897" s="31" t="str">
        <f t="shared" si="372"/>
        <v>Homoeo Arggo (Dr. Ram)</v>
      </c>
    </row>
    <row r="7898" spans="1:16" hidden="1">
      <c r="A7898" t="str">
        <f t="shared" si="370"/>
        <v>32-603</v>
      </c>
      <c r="B7898">
        <f t="shared" si="371"/>
        <v>32</v>
      </c>
      <c r="C7898">
        <v>603</v>
      </c>
      <c r="D7898" t="s">
        <v>18333</v>
      </c>
      <c r="E7898" t="s">
        <v>13620</v>
      </c>
      <c r="F7898">
        <v>12047</v>
      </c>
      <c r="G7898" t="s">
        <v>536</v>
      </c>
      <c r="H7898">
        <v>1634577478</v>
      </c>
      <c r="I7898" t="s">
        <v>131</v>
      </c>
      <c r="J7898" t="s">
        <v>10892</v>
      </c>
      <c r="K7898" t="s">
        <v>1315</v>
      </c>
      <c r="L7898" t="s">
        <v>1788</v>
      </c>
      <c r="M7898" t="s">
        <v>13621</v>
      </c>
      <c r="N7898" t="s">
        <v>18518</v>
      </c>
      <c r="O7898" t="s">
        <v>18519</v>
      </c>
      <c r="P7898" s="31" t="str">
        <f t="shared" si="372"/>
        <v>Homoeo Care (Dr.Shamim Hossain)</v>
      </c>
    </row>
    <row r="7899" spans="1:16" hidden="1">
      <c r="A7899" t="str">
        <f t="shared" si="370"/>
        <v>33-603</v>
      </c>
      <c r="B7899">
        <f t="shared" si="371"/>
        <v>33</v>
      </c>
      <c r="C7899">
        <v>603</v>
      </c>
      <c r="D7899" t="s">
        <v>18333</v>
      </c>
      <c r="E7899" t="s">
        <v>10300</v>
      </c>
      <c r="F7899">
        <v>10524</v>
      </c>
      <c r="G7899" t="s">
        <v>8259</v>
      </c>
      <c r="H7899">
        <v>1742189348</v>
      </c>
      <c r="I7899" t="s">
        <v>131</v>
      </c>
      <c r="J7899" t="s">
        <v>2596</v>
      </c>
      <c r="K7899" t="s">
        <v>133</v>
      </c>
      <c r="L7899" t="s">
        <v>2728</v>
      </c>
      <c r="M7899" t="s">
        <v>10301</v>
      </c>
      <c r="P7899" s="31" t="str">
        <f t="shared" si="372"/>
        <v>Homoeo Research Center (Dr.Kamal Hossin)</v>
      </c>
    </row>
    <row r="7900" spans="1:16" hidden="1">
      <c r="A7900" t="str">
        <f t="shared" si="370"/>
        <v>34-603</v>
      </c>
      <c r="B7900">
        <f t="shared" si="371"/>
        <v>34</v>
      </c>
      <c r="C7900">
        <v>603</v>
      </c>
      <c r="D7900" t="s">
        <v>18333</v>
      </c>
      <c r="E7900" t="s">
        <v>2704</v>
      </c>
      <c r="F7900">
        <v>5202</v>
      </c>
      <c r="G7900" t="s">
        <v>2705</v>
      </c>
      <c r="H7900">
        <v>1739369942</v>
      </c>
      <c r="I7900" t="s">
        <v>131</v>
      </c>
      <c r="J7900" t="s">
        <v>172</v>
      </c>
      <c r="K7900" t="s">
        <v>152</v>
      </c>
      <c r="L7900" t="s">
        <v>2698</v>
      </c>
      <c r="M7900" t="s">
        <v>2699</v>
      </c>
      <c r="P7900" s="31" t="str">
        <f t="shared" si="372"/>
        <v>Howlader Homoeo Hall (Dr. Tuku)</v>
      </c>
    </row>
    <row r="7901" spans="1:16" hidden="1">
      <c r="A7901" t="str">
        <f t="shared" si="370"/>
        <v>35-603</v>
      </c>
      <c r="B7901">
        <f t="shared" si="371"/>
        <v>35</v>
      </c>
      <c r="C7901">
        <v>603</v>
      </c>
      <c r="D7901" t="s">
        <v>18333</v>
      </c>
      <c r="E7901" t="s">
        <v>2692</v>
      </c>
      <c r="F7901">
        <v>5197</v>
      </c>
      <c r="G7901" t="s">
        <v>2693</v>
      </c>
      <c r="H7901">
        <v>1719849895</v>
      </c>
      <c r="I7901">
        <v>0</v>
      </c>
      <c r="J7901" t="s">
        <v>172</v>
      </c>
      <c r="K7901" t="s">
        <v>133</v>
      </c>
      <c r="L7901" t="s">
        <v>2689</v>
      </c>
      <c r="M7901" t="s">
        <v>2691</v>
      </c>
      <c r="P7901" s="31" t="str">
        <f t="shared" si="372"/>
        <v>Humaun Homoeo Hall (Dr. Humaun)</v>
      </c>
    </row>
    <row r="7902" spans="1:16" hidden="1">
      <c r="A7902" t="str">
        <f t="shared" si="370"/>
        <v>36-603</v>
      </c>
      <c r="B7902">
        <f t="shared" si="371"/>
        <v>36</v>
      </c>
      <c r="C7902">
        <v>603</v>
      </c>
      <c r="D7902" t="s">
        <v>18333</v>
      </c>
      <c r="E7902" t="s">
        <v>15312</v>
      </c>
      <c r="F7902">
        <v>12892</v>
      </c>
      <c r="G7902" t="s">
        <v>1101</v>
      </c>
      <c r="H7902">
        <v>1753800860</v>
      </c>
      <c r="I7902" t="s">
        <v>131</v>
      </c>
      <c r="J7902" t="s">
        <v>10900</v>
      </c>
      <c r="K7902" t="s">
        <v>1315</v>
      </c>
      <c r="L7902" t="s">
        <v>12203</v>
      </c>
      <c r="M7902" t="s">
        <v>15313</v>
      </c>
      <c r="P7902" s="31" t="str">
        <f t="shared" si="372"/>
        <v>Ibn Sina Homoeo Hall (Dr.Nurlhuda)</v>
      </c>
    </row>
    <row r="7903" spans="1:16" hidden="1">
      <c r="A7903" t="str">
        <f t="shared" si="370"/>
        <v>37-603</v>
      </c>
      <c r="B7903">
        <f t="shared" si="371"/>
        <v>37</v>
      </c>
      <c r="C7903">
        <v>603</v>
      </c>
      <c r="D7903" t="s">
        <v>18333</v>
      </c>
      <c r="E7903" t="s">
        <v>2708</v>
      </c>
      <c r="F7903">
        <v>5204</v>
      </c>
      <c r="G7903" t="s">
        <v>2709</v>
      </c>
      <c r="H7903">
        <v>1718749048</v>
      </c>
      <c r="I7903" t="s">
        <v>131</v>
      </c>
      <c r="J7903" t="s">
        <v>172</v>
      </c>
      <c r="K7903" t="s">
        <v>133</v>
      </c>
      <c r="L7903" t="s">
        <v>2698</v>
      </c>
      <c r="M7903" t="s">
        <v>2707</v>
      </c>
      <c r="P7903" s="31" t="str">
        <f t="shared" si="372"/>
        <v>Janota Homoeo Hall (Dr. Mijan)</v>
      </c>
    </row>
    <row r="7904" spans="1:16" hidden="1">
      <c r="A7904" t="str">
        <f t="shared" si="370"/>
        <v>38-603</v>
      </c>
      <c r="B7904">
        <f t="shared" si="371"/>
        <v>38</v>
      </c>
      <c r="C7904">
        <v>603</v>
      </c>
      <c r="D7904" t="s">
        <v>18333</v>
      </c>
      <c r="E7904" t="s">
        <v>1386</v>
      </c>
      <c r="F7904">
        <v>5213</v>
      </c>
      <c r="G7904" t="s">
        <v>2725</v>
      </c>
      <c r="H7904">
        <v>1714662880</v>
      </c>
      <c r="I7904" t="s">
        <v>131</v>
      </c>
      <c r="J7904" t="s">
        <v>397</v>
      </c>
      <c r="K7904" t="s">
        <v>133</v>
      </c>
      <c r="L7904" t="s">
        <v>2717</v>
      </c>
      <c r="M7904" t="s">
        <v>2714</v>
      </c>
      <c r="P7904" s="31" t="str">
        <f t="shared" si="372"/>
        <v>Joyma Homoeo Hall (Dr. Gobindo)</v>
      </c>
    </row>
    <row r="7905" spans="1:16" hidden="1">
      <c r="A7905" t="str">
        <f t="shared" si="370"/>
        <v>39-603</v>
      </c>
      <c r="B7905">
        <f t="shared" si="371"/>
        <v>39</v>
      </c>
      <c r="C7905">
        <v>603</v>
      </c>
      <c r="D7905" t="s">
        <v>18333</v>
      </c>
      <c r="E7905" t="s">
        <v>2708</v>
      </c>
      <c r="F7905">
        <v>5229</v>
      </c>
      <c r="G7905" t="s">
        <v>1384</v>
      </c>
      <c r="H7905">
        <v>1711397863</v>
      </c>
      <c r="I7905" t="s">
        <v>131</v>
      </c>
      <c r="J7905" t="s">
        <v>230</v>
      </c>
      <c r="K7905" t="s">
        <v>133</v>
      </c>
      <c r="L7905" t="s">
        <v>2742</v>
      </c>
      <c r="M7905" t="s">
        <v>2755</v>
      </c>
      <c r="P7905" s="31" t="str">
        <f t="shared" si="372"/>
        <v>Kader Homoeo Hall (Dr. Mijan)</v>
      </c>
    </row>
    <row r="7906" spans="1:16" hidden="1">
      <c r="A7906" t="str">
        <f t="shared" si="370"/>
        <v>40-603</v>
      </c>
      <c r="B7906">
        <f t="shared" si="371"/>
        <v>40</v>
      </c>
      <c r="C7906">
        <v>603</v>
      </c>
      <c r="D7906" t="s">
        <v>18333</v>
      </c>
      <c r="E7906" t="s">
        <v>10404</v>
      </c>
      <c r="F7906">
        <v>10569</v>
      </c>
      <c r="G7906" t="s">
        <v>501</v>
      </c>
      <c r="H7906">
        <v>1742189348</v>
      </c>
      <c r="I7906" t="s">
        <v>131</v>
      </c>
      <c r="J7906" t="s">
        <v>10402</v>
      </c>
      <c r="K7906" t="s">
        <v>133</v>
      </c>
      <c r="L7906" t="s">
        <v>2759</v>
      </c>
      <c r="M7906" t="s">
        <v>10405</v>
      </c>
      <c r="P7906" s="31" t="str">
        <f t="shared" si="372"/>
        <v>Kazi Homoeo Hall (Dr.Abul Kalam)</v>
      </c>
    </row>
    <row r="7907" spans="1:16" hidden="1">
      <c r="A7907" t="str">
        <f t="shared" si="370"/>
        <v>41-603</v>
      </c>
      <c r="B7907">
        <f t="shared" si="371"/>
        <v>41</v>
      </c>
      <c r="C7907">
        <v>603</v>
      </c>
      <c r="D7907" t="s">
        <v>18333</v>
      </c>
      <c r="E7907" t="s">
        <v>2713</v>
      </c>
      <c r="F7907">
        <v>5208</v>
      </c>
      <c r="G7907" t="s">
        <v>515</v>
      </c>
      <c r="H7907">
        <v>1922365776</v>
      </c>
      <c r="I7907" t="s">
        <v>131</v>
      </c>
      <c r="J7907" t="s">
        <v>397</v>
      </c>
      <c r="K7907" t="s">
        <v>133</v>
      </c>
      <c r="L7907" t="s">
        <v>2665</v>
      </c>
      <c r="M7907" t="s">
        <v>2714</v>
      </c>
      <c r="P7907" s="31" t="str">
        <f t="shared" si="372"/>
        <v>Kent Homoeo Hall (Dr. Gopal Pal)</v>
      </c>
    </row>
    <row r="7908" spans="1:16" hidden="1">
      <c r="A7908" t="str">
        <f t="shared" si="370"/>
        <v>42-603</v>
      </c>
      <c r="B7908">
        <f t="shared" si="371"/>
        <v>42</v>
      </c>
      <c r="C7908">
        <v>603</v>
      </c>
      <c r="D7908" t="s">
        <v>18333</v>
      </c>
      <c r="E7908" t="s">
        <v>2672</v>
      </c>
      <c r="F7908">
        <v>5187</v>
      </c>
      <c r="G7908" t="s">
        <v>130</v>
      </c>
      <c r="H7908">
        <v>1711668085</v>
      </c>
      <c r="I7908" t="s">
        <v>131</v>
      </c>
      <c r="J7908" t="s">
        <v>132</v>
      </c>
      <c r="K7908" t="s">
        <v>133</v>
      </c>
      <c r="L7908" t="s">
        <v>1788</v>
      </c>
      <c r="M7908" t="s">
        <v>2673</v>
      </c>
      <c r="P7908" s="31" t="str">
        <f t="shared" si="372"/>
        <v>Khan Homoeo Hall (Dr. Firoj)</v>
      </c>
    </row>
    <row r="7909" spans="1:16" hidden="1">
      <c r="A7909" t="str">
        <f t="shared" si="370"/>
        <v>43-603</v>
      </c>
      <c r="B7909">
        <f t="shared" si="371"/>
        <v>43</v>
      </c>
      <c r="C7909">
        <v>603</v>
      </c>
      <c r="D7909" t="s">
        <v>18333</v>
      </c>
      <c r="E7909" t="s">
        <v>2669</v>
      </c>
      <c r="F7909">
        <v>5185</v>
      </c>
      <c r="G7909" t="s">
        <v>2670</v>
      </c>
      <c r="H7909">
        <v>1820519095</v>
      </c>
      <c r="I7909" t="s">
        <v>131</v>
      </c>
      <c r="J7909" t="s">
        <v>132</v>
      </c>
      <c r="K7909" t="s">
        <v>138</v>
      </c>
      <c r="L7909" t="s">
        <v>2665</v>
      </c>
      <c r="M7909" t="s">
        <v>2666</v>
      </c>
      <c r="P7909" s="31" t="str">
        <f t="shared" si="372"/>
        <v>Khan Pharma (Dr. Foisal)</v>
      </c>
    </row>
    <row r="7910" spans="1:16" hidden="1">
      <c r="A7910" t="str">
        <f t="shared" si="370"/>
        <v>44-603</v>
      </c>
      <c r="B7910">
        <f t="shared" si="371"/>
        <v>44</v>
      </c>
      <c r="C7910">
        <v>603</v>
      </c>
      <c r="D7910" t="s">
        <v>18333</v>
      </c>
      <c r="E7910" t="s">
        <v>2781</v>
      </c>
      <c r="F7910">
        <v>5245</v>
      </c>
      <c r="G7910" t="s">
        <v>2782</v>
      </c>
      <c r="H7910">
        <v>1740959231</v>
      </c>
      <c r="I7910" t="s">
        <v>131</v>
      </c>
      <c r="J7910" t="s">
        <v>306</v>
      </c>
      <c r="K7910" t="s">
        <v>133</v>
      </c>
      <c r="L7910" t="s">
        <v>2783</v>
      </c>
      <c r="M7910" t="s">
        <v>2784</v>
      </c>
      <c r="P7910" s="31" t="str">
        <f t="shared" si="372"/>
        <v>Krisno Homoeo Hall (Dr. Punno)</v>
      </c>
    </row>
    <row r="7911" spans="1:16" hidden="1">
      <c r="A7911" t="str">
        <f t="shared" si="370"/>
        <v>45-603</v>
      </c>
      <c r="B7911">
        <f t="shared" si="371"/>
        <v>45</v>
      </c>
      <c r="C7911">
        <v>603</v>
      </c>
      <c r="D7911" t="s">
        <v>18333</v>
      </c>
      <c r="E7911" t="s">
        <v>146</v>
      </c>
      <c r="F7911">
        <v>5249</v>
      </c>
      <c r="G7911" t="s">
        <v>2782</v>
      </c>
      <c r="H7911">
        <v>1716678038</v>
      </c>
      <c r="I7911" t="s">
        <v>131</v>
      </c>
      <c r="J7911" t="s">
        <v>306</v>
      </c>
      <c r="K7911" t="s">
        <v>152</v>
      </c>
      <c r="L7911" t="s">
        <v>2783</v>
      </c>
      <c r="M7911" t="s">
        <v>2785</v>
      </c>
      <c r="P7911" s="31" t="str">
        <f t="shared" si="372"/>
        <v>Krisno Homoeo Hall (Dr. Porimol)</v>
      </c>
    </row>
    <row r="7912" spans="1:16" hidden="1">
      <c r="A7912" t="str">
        <f t="shared" si="370"/>
        <v>46-603</v>
      </c>
      <c r="B7912">
        <f t="shared" si="371"/>
        <v>46</v>
      </c>
      <c r="C7912">
        <v>603</v>
      </c>
      <c r="D7912" t="s">
        <v>18333</v>
      </c>
      <c r="E7912" t="s">
        <v>2756</v>
      </c>
      <c r="F7912">
        <v>5230</v>
      </c>
      <c r="G7912" t="s">
        <v>2757</v>
      </c>
      <c r="H7912">
        <v>1675584973</v>
      </c>
      <c r="I7912" t="s">
        <v>131</v>
      </c>
      <c r="J7912" t="s">
        <v>230</v>
      </c>
      <c r="K7912" t="s">
        <v>133</v>
      </c>
      <c r="L7912" t="s">
        <v>2742</v>
      </c>
      <c r="M7912" t="s">
        <v>2755</v>
      </c>
      <c r="P7912" s="31" t="str">
        <f t="shared" si="372"/>
        <v>Lacky Homoeo Hall (Dr. Laki)</v>
      </c>
    </row>
    <row r="7913" spans="1:16" hidden="1">
      <c r="A7913" t="str">
        <f t="shared" si="370"/>
        <v>47-603</v>
      </c>
      <c r="B7913">
        <f t="shared" si="371"/>
        <v>47</v>
      </c>
      <c r="C7913">
        <v>603</v>
      </c>
      <c r="D7913" t="s">
        <v>18333</v>
      </c>
      <c r="E7913" t="s">
        <v>2702</v>
      </c>
      <c r="F7913">
        <v>5201</v>
      </c>
      <c r="G7913" t="s">
        <v>2703</v>
      </c>
      <c r="H7913">
        <v>1934812138</v>
      </c>
      <c r="I7913" t="s">
        <v>131</v>
      </c>
      <c r="J7913" t="s">
        <v>172</v>
      </c>
      <c r="K7913" t="s">
        <v>152</v>
      </c>
      <c r="L7913" t="s">
        <v>2698</v>
      </c>
      <c r="M7913" t="s">
        <v>2699</v>
      </c>
      <c r="P7913" s="31" t="str">
        <f t="shared" si="372"/>
        <v>Lamia Ho (Dr. Jakir)</v>
      </c>
    </row>
    <row r="7914" spans="1:16" hidden="1">
      <c r="A7914" t="str">
        <f t="shared" si="370"/>
        <v>48-603</v>
      </c>
      <c r="B7914">
        <f t="shared" si="371"/>
        <v>48</v>
      </c>
      <c r="C7914">
        <v>603</v>
      </c>
      <c r="D7914" t="s">
        <v>18333</v>
      </c>
      <c r="E7914" t="s">
        <v>2744</v>
      </c>
      <c r="F7914">
        <v>5222</v>
      </c>
      <c r="G7914" t="s">
        <v>638</v>
      </c>
      <c r="H7914">
        <v>0</v>
      </c>
      <c r="I7914" t="s">
        <v>131</v>
      </c>
      <c r="J7914" t="s">
        <v>230</v>
      </c>
      <c r="K7914" t="s">
        <v>133</v>
      </c>
      <c r="L7914" t="s">
        <v>2742</v>
      </c>
      <c r="M7914" t="s">
        <v>2743</v>
      </c>
      <c r="P7914" s="31" t="str">
        <f t="shared" si="372"/>
        <v>Ma Homoeo Hall (Dr. Nilima)</v>
      </c>
    </row>
    <row r="7915" spans="1:16" hidden="1">
      <c r="A7915" t="str">
        <f t="shared" si="370"/>
        <v>49-603</v>
      </c>
      <c r="B7915">
        <f t="shared" si="371"/>
        <v>49</v>
      </c>
      <c r="C7915">
        <v>603</v>
      </c>
      <c r="D7915" t="s">
        <v>18333</v>
      </c>
      <c r="E7915" t="s">
        <v>2769</v>
      </c>
      <c r="F7915">
        <v>5236</v>
      </c>
      <c r="G7915" t="s">
        <v>2770</v>
      </c>
      <c r="H7915">
        <v>1936811588</v>
      </c>
      <c r="I7915" t="s">
        <v>131</v>
      </c>
      <c r="J7915" t="s">
        <v>274</v>
      </c>
      <c r="K7915" t="s">
        <v>133</v>
      </c>
      <c r="L7915" t="s">
        <v>2759</v>
      </c>
      <c r="M7915" t="s">
        <v>2759</v>
      </c>
      <c r="P7915" s="31" t="str">
        <f t="shared" si="372"/>
        <v>Maa Moni Homoeo Hall (Dr. Sailan)</v>
      </c>
    </row>
    <row r="7916" spans="1:16" hidden="1">
      <c r="A7916" t="str">
        <f t="shared" si="370"/>
        <v>50-603</v>
      </c>
      <c r="B7916">
        <f t="shared" si="371"/>
        <v>50</v>
      </c>
      <c r="C7916">
        <v>603</v>
      </c>
      <c r="D7916" t="s">
        <v>18333</v>
      </c>
      <c r="E7916" t="s">
        <v>2668</v>
      </c>
      <c r="F7916">
        <v>5184</v>
      </c>
      <c r="G7916" t="s">
        <v>561</v>
      </c>
      <c r="H7916">
        <v>1720360515</v>
      </c>
      <c r="I7916" t="s">
        <v>131</v>
      </c>
      <c r="J7916" t="s">
        <v>132</v>
      </c>
      <c r="K7916" t="s">
        <v>133</v>
      </c>
      <c r="L7916" t="s">
        <v>2665</v>
      </c>
      <c r="M7916" t="s">
        <v>2666</v>
      </c>
      <c r="P7916" s="31" t="str">
        <f t="shared" si="372"/>
        <v>Mahedi Homoeo Hall (Dr. Mozid)</v>
      </c>
    </row>
    <row r="7917" spans="1:16" hidden="1">
      <c r="A7917" t="str">
        <f t="shared" si="370"/>
        <v>51-603</v>
      </c>
      <c r="B7917">
        <f t="shared" si="371"/>
        <v>51</v>
      </c>
      <c r="C7917">
        <v>603</v>
      </c>
      <c r="D7917" t="s">
        <v>18333</v>
      </c>
      <c r="E7917" t="s">
        <v>2681</v>
      </c>
      <c r="F7917">
        <v>5191</v>
      </c>
      <c r="G7917" t="s">
        <v>715</v>
      </c>
      <c r="H7917">
        <v>1711586028</v>
      </c>
      <c r="I7917" t="s">
        <v>131</v>
      </c>
      <c r="J7917" t="s">
        <v>132</v>
      </c>
      <c r="K7917" t="s">
        <v>133</v>
      </c>
      <c r="L7917" t="s">
        <v>1788</v>
      </c>
      <c r="M7917" t="s">
        <v>2682</v>
      </c>
      <c r="P7917" s="31" t="str">
        <f t="shared" si="372"/>
        <v>Mamoni Homoeo Hall (Dr. N. C Mistiri)</v>
      </c>
    </row>
    <row r="7918" spans="1:16" hidden="1">
      <c r="A7918" t="str">
        <f t="shared" si="370"/>
        <v>52-603</v>
      </c>
      <c r="B7918">
        <f t="shared" si="371"/>
        <v>52</v>
      </c>
      <c r="C7918">
        <v>603</v>
      </c>
      <c r="D7918" t="s">
        <v>18333</v>
      </c>
      <c r="E7918" t="s">
        <v>13618</v>
      </c>
      <c r="F7918">
        <v>12045</v>
      </c>
      <c r="G7918" t="s">
        <v>13619</v>
      </c>
      <c r="H7918">
        <v>1711122994</v>
      </c>
      <c r="I7918" t="s">
        <v>131</v>
      </c>
      <c r="J7918" t="s">
        <v>274</v>
      </c>
      <c r="K7918" t="s">
        <v>1315</v>
      </c>
      <c r="L7918" t="s">
        <v>12206</v>
      </c>
      <c r="M7918" t="s">
        <v>12206</v>
      </c>
      <c r="P7918" s="31" t="str">
        <f t="shared" si="372"/>
        <v>Mehdi Homoeo Holl (Dr.Mehdi Hasan)</v>
      </c>
    </row>
    <row r="7919" spans="1:16" hidden="1">
      <c r="A7919" t="str">
        <f t="shared" si="370"/>
        <v>53-603</v>
      </c>
      <c r="B7919">
        <f t="shared" si="371"/>
        <v>53</v>
      </c>
      <c r="C7919">
        <v>603</v>
      </c>
      <c r="D7919" t="s">
        <v>18333</v>
      </c>
      <c r="E7919" t="s">
        <v>2606</v>
      </c>
      <c r="F7919">
        <v>5188</v>
      </c>
      <c r="G7919" t="s">
        <v>2674</v>
      </c>
      <c r="H7919">
        <v>1914421702</v>
      </c>
      <c r="I7919" t="s">
        <v>131</v>
      </c>
      <c r="J7919" t="s">
        <v>132</v>
      </c>
      <c r="K7919" t="s">
        <v>133</v>
      </c>
      <c r="L7919" t="s">
        <v>1788</v>
      </c>
      <c r="M7919" t="s">
        <v>2675</v>
      </c>
      <c r="P7919" s="31" t="str">
        <f t="shared" si="372"/>
        <v>Modern Harbal (Dr. Nasir)</v>
      </c>
    </row>
    <row r="7920" spans="1:16" hidden="1">
      <c r="A7920" t="str">
        <f t="shared" si="370"/>
        <v>54-603</v>
      </c>
      <c r="B7920">
        <f t="shared" si="371"/>
        <v>54</v>
      </c>
      <c r="C7920">
        <v>603</v>
      </c>
      <c r="D7920" t="s">
        <v>18333</v>
      </c>
      <c r="E7920" t="s">
        <v>2730</v>
      </c>
      <c r="F7920">
        <v>5216</v>
      </c>
      <c r="G7920" t="s">
        <v>356</v>
      </c>
      <c r="H7920">
        <v>1716773797</v>
      </c>
      <c r="I7920" t="s">
        <v>131</v>
      </c>
      <c r="J7920" t="s">
        <v>397</v>
      </c>
      <c r="K7920" t="s">
        <v>138</v>
      </c>
      <c r="L7920" t="s">
        <v>2728</v>
      </c>
      <c r="M7920" t="s">
        <v>2731</v>
      </c>
      <c r="P7920" s="31" t="str">
        <f t="shared" si="372"/>
        <v>Modern Homoeo Hall (Dr. Sunil)</v>
      </c>
    </row>
    <row r="7921" spans="1:16" hidden="1">
      <c r="A7921" t="str">
        <f t="shared" si="370"/>
        <v>55-603</v>
      </c>
      <c r="B7921">
        <f t="shared" si="371"/>
        <v>55</v>
      </c>
      <c r="C7921">
        <v>603</v>
      </c>
      <c r="D7921" t="s">
        <v>18333</v>
      </c>
      <c r="E7921" t="s">
        <v>2758</v>
      </c>
      <c r="F7921">
        <v>5231</v>
      </c>
      <c r="G7921" t="s">
        <v>356</v>
      </c>
      <c r="H7921">
        <v>1720614642</v>
      </c>
      <c r="I7921" t="s">
        <v>131</v>
      </c>
      <c r="J7921" t="s">
        <v>274</v>
      </c>
      <c r="K7921" t="s">
        <v>152</v>
      </c>
      <c r="L7921" t="s">
        <v>2759</v>
      </c>
      <c r="M7921" t="s">
        <v>2760</v>
      </c>
      <c r="P7921" s="31" t="str">
        <f t="shared" si="372"/>
        <v>Modern Homoeo Hall (Dr. Mahbub)</v>
      </c>
    </row>
    <row r="7922" spans="1:16" hidden="1">
      <c r="A7922" t="str">
        <f t="shared" si="370"/>
        <v>56-603</v>
      </c>
      <c r="B7922">
        <f t="shared" si="371"/>
        <v>56</v>
      </c>
      <c r="C7922">
        <v>603</v>
      </c>
      <c r="D7922" t="s">
        <v>18333</v>
      </c>
      <c r="E7922" t="s">
        <v>2300</v>
      </c>
      <c r="F7922">
        <v>5246</v>
      </c>
      <c r="G7922" t="s">
        <v>259</v>
      </c>
      <c r="H7922">
        <v>0</v>
      </c>
      <c r="I7922">
        <v>0</v>
      </c>
      <c r="J7922" t="s">
        <v>306</v>
      </c>
      <c r="K7922" t="s">
        <v>133</v>
      </c>
      <c r="L7922" t="s">
        <v>2783</v>
      </c>
      <c r="M7922" t="s">
        <v>2785</v>
      </c>
      <c r="N7922" t="s">
        <v>1427</v>
      </c>
      <c r="O7922" t="s">
        <v>10651</v>
      </c>
      <c r="P7922" s="31" t="str">
        <f t="shared" si="372"/>
        <v>Modina Homoeo Hall (Dr. Farjana)</v>
      </c>
    </row>
    <row r="7923" spans="1:16" hidden="1">
      <c r="A7923" t="str">
        <f t="shared" si="370"/>
        <v>57-603</v>
      </c>
      <c r="B7923">
        <f t="shared" si="371"/>
        <v>57</v>
      </c>
      <c r="C7923">
        <v>603</v>
      </c>
      <c r="D7923" t="s">
        <v>18333</v>
      </c>
      <c r="E7923" t="s">
        <v>2261</v>
      </c>
      <c r="F7923">
        <v>12891</v>
      </c>
      <c r="G7923" t="s">
        <v>10316</v>
      </c>
      <c r="H7923">
        <v>1755389993</v>
      </c>
      <c r="I7923" t="s">
        <v>131</v>
      </c>
      <c r="J7923" t="s">
        <v>172</v>
      </c>
      <c r="K7923" t="s">
        <v>1402</v>
      </c>
      <c r="L7923" t="s">
        <v>15310</v>
      </c>
      <c r="M7923" t="s">
        <v>15311</v>
      </c>
      <c r="P7923" s="31" t="str">
        <f t="shared" si="372"/>
        <v>Mohammadia Homoeo Hall (Dr. Abdur Rahim)</v>
      </c>
    </row>
    <row r="7924" spans="1:16" hidden="1">
      <c r="A7924" t="str">
        <f t="shared" si="370"/>
        <v>58-603</v>
      </c>
      <c r="B7924">
        <f t="shared" si="371"/>
        <v>58</v>
      </c>
      <c r="C7924">
        <v>603</v>
      </c>
      <c r="D7924" t="s">
        <v>18333</v>
      </c>
      <c r="E7924" t="s">
        <v>2765</v>
      </c>
      <c r="F7924">
        <v>5234</v>
      </c>
      <c r="G7924" t="s">
        <v>2766</v>
      </c>
      <c r="H7924">
        <v>1721299692</v>
      </c>
      <c r="I7924" t="s">
        <v>131</v>
      </c>
      <c r="J7924" t="s">
        <v>274</v>
      </c>
      <c r="K7924" t="s">
        <v>152</v>
      </c>
      <c r="L7924" t="s">
        <v>2759</v>
      </c>
      <c r="M7924" t="s">
        <v>2759</v>
      </c>
      <c r="P7924" s="31" t="str">
        <f t="shared" si="372"/>
        <v>Mollik Homoeo Hall (Dr. Bisojit)</v>
      </c>
    </row>
    <row r="7925" spans="1:16" hidden="1">
      <c r="A7925" t="str">
        <f t="shared" si="370"/>
        <v>59-603</v>
      </c>
      <c r="B7925">
        <f t="shared" si="371"/>
        <v>59</v>
      </c>
      <c r="C7925">
        <v>603</v>
      </c>
      <c r="D7925" t="s">
        <v>18333</v>
      </c>
      <c r="E7925" t="s">
        <v>2676</v>
      </c>
      <c r="F7925">
        <v>5189</v>
      </c>
      <c r="G7925" t="s">
        <v>2677</v>
      </c>
      <c r="H7925">
        <v>1715434126</v>
      </c>
      <c r="I7925" t="s">
        <v>131</v>
      </c>
      <c r="J7925" t="s">
        <v>132</v>
      </c>
      <c r="K7925" t="s">
        <v>138</v>
      </c>
      <c r="L7925" t="s">
        <v>1788</v>
      </c>
      <c r="M7925" t="s">
        <v>2675</v>
      </c>
      <c r="P7925" s="31" t="str">
        <f t="shared" si="372"/>
        <v>Monimohan Homoeo Hall (Dr. Parto)</v>
      </c>
    </row>
    <row r="7926" spans="1:16" hidden="1">
      <c r="A7926" t="str">
        <f t="shared" si="370"/>
        <v>60-603</v>
      </c>
      <c r="B7926">
        <f t="shared" si="371"/>
        <v>60</v>
      </c>
      <c r="C7926">
        <v>603</v>
      </c>
      <c r="D7926" t="s">
        <v>18333</v>
      </c>
      <c r="E7926" t="s">
        <v>2660</v>
      </c>
      <c r="F7926">
        <v>5203</v>
      </c>
      <c r="G7926" t="s">
        <v>2706</v>
      </c>
      <c r="H7926">
        <v>1941052164</v>
      </c>
      <c r="I7926" t="s">
        <v>131</v>
      </c>
      <c r="J7926" t="s">
        <v>172</v>
      </c>
      <c r="K7926" t="s">
        <v>152</v>
      </c>
      <c r="L7926" t="s">
        <v>2698</v>
      </c>
      <c r="M7926" t="s">
        <v>2707</v>
      </c>
      <c r="P7926" s="31" t="str">
        <f t="shared" si="372"/>
        <v>Moninro Homoeo Hall (Dr. Prodip)</v>
      </c>
    </row>
    <row r="7927" spans="1:16" hidden="1">
      <c r="A7927" t="str">
        <f t="shared" si="370"/>
        <v>61-603</v>
      </c>
      <c r="B7927">
        <f t="shared" si="371"/>
        <v>61</v>
      </c>
      <c r="C7927">
        <v>603</v>
      </c>
      <c r="D7927" t="s">
        <v>18333</v>
      </c>
      <c r="E7927" t="s">
        <v>2745</v>
      </c>
      <c r="F7927">
        <v>5223</v>
      </c>
      <c r="G7927" t="s">
        <v>2746</v>
      </c>
      <c r="H7927">
        <v>1737739269</v>
      </c>
      <c r="I7927" t="s">
        <v>131</v>
      </c>
      <c r="J7927" t="s">
        <v>230</v>
      </c>
      <c r="K7927" t="s">
        <v>133</v>
      </c>
      <c r="L7927" t="s">
        <v>2742</v>
      </c>
      <c r="M7927" t="s">
        <v>2747</v>
      </c>
      <c r="P7927" s="31" t="str">
        <f t="shared" si="372"/>
        <v>Mother Homoeo Hall (Dr. Horanron)</v>
      </c>
    </row>
    <row r="7928" spans="1:16" hidden="1">
      <c r="A7928" t="str">
        <f t="shared" si="370"/>
        <v>62-603</v>
      </c>
      <c r="B7928">
        <f t="shared" si="371"/>
        <v>62</v>
      </c>
      <c r="C7928">
        <v>603</v>
      </c>
      <c r="D7928" t="s">
        <v>18333</v>
      </c>
      <c r="E7928" t="s">
        <v>12208</v>
      </c>
      <c r="F7928">
        <v>11455</v>
      </c>
      <c r="G7928" t="s">
        <v>12209</v>
      </c>
      <c r="H7928">
        <v>1770653064</v>
      </c>
      <c r="I7928" t="s">
        <v>131</v>
      </c>
      <c r="J7928" t="s">
        <v>10900</v>
      </c>
      <c r="K7928" t="s">
        <v>1315</v>
      </c>
      <c r="L7928" t="s">
        <v>12206</v>
      </c>
      <c r="M7928" t="s">
        <v>12210</v>
      </c>
      <c r="P7928" s="31" t="str">
        <f t="shared" si="372"/>
        <v>Mozumder Homoeo Holl (Dr.Bithi Mozumder)</v>
      </c>
    </row>
    <row r="7929" spans="1:16" hidden="1">
      <c r="A7929" t="str">
        <f t="shared" si="370"/>
        <v>63-603</v>
      </c>
      <c r="B7929">
        <f t="shared" si="371"/>
        <v>63</v>
      </c>
      <c r="C7929">
        <v>603</v>
      </c>
      <c r="D7929" t="s">
        <v>18333</v>
      </c>
      <c r="E7929" t="s">
        <v>11284</v>
      </c>
      <c r="F7929">
        <v>11180</v>
      </c>
      <c r="G7929" t="s">
        <v>18543</v>
      </c>
      <c r="H7929">
        <v>1934448071</v>
      </c>
      <c r="I7929">
        <v>0</v>
      </c>
      <c r="J7929">
        <v>0</v>
      </c>
      <c r="K7929" t="s">
        <v>138</v>
      </c>
      <c r="L7929" t="s">
        <v>2665</v>
      </c>
      <c r="M7929" t="s">
        <v>2665</v>
      </c>
      <c r="P7929" s="31" t="str">
        <f t="shared" si="372"/>
        <v>Mpo-Hanife Howlather-Bagerhat (Self Stock)</v>
      </c>
    </row>
    <row r="7930" spans="1:16" hidden="1">
      <c r="A7930" t="str">
        <f t="shared" si="370"/>
        <v>64-603</v>
      </c>
      <c r="B7930">
        <f t="shared" si="371"/>
        <v>64</v>
      </c>
      <c r="C7930">
        <v>603</v>
      </c>
      <c r="D7930" t="s">
        <v>18333</v>
      </c>
      <c r="E7930" t="s">
        <v>10546</v>
      </c>
      <c r="F7930">
        <v>10652</v>
      </c>
      <c r="G7930" t="s">
        <v>2413</v>
      </c>
      <c r="H7930">
        <v>1715232465</v>
      </c>
      <c r="I7930" t="s">
        <v>131</v>
      </c>
      <c r="J7930" t="s">
        <v>2537</v>
      </c>
      <c r="K7930" t="s">
        <v>133</v>
      </c>
      <c r="L7930" t="s">
        <v>2665</v>
      </c>
      <c r="M7930" t="s">
        <v>10547</v>
      </c>
      <c r="P7930" s="31" t="str">
        <f t="shared" si="372"/>
        <v>Nath Homoeo Hall (Dr Asok Devnath.)</v>
      </c>
    </row>
    <row r="7931" spans="1:16" hidden="1">
      <c r="A7931" t="str">
        <f t="shared" si="370"/>
        <v>65-603</v>
      </c>
      <c r="B7931">
        <f t="shared" si="371"/>
        <v>65</v>
      </c>
      <c r="C7931">
        <v>603</v>
      </c>
      <c r="D7931" t="s">
        <v>18333</v>
      </c>
      <c r="E7931" t="s">
        <v>2664</v>
      </c>
      <c r="F7931">
        <v>5182</v>
      </c>
      <c r="G7931" t="s">
        <v>2476</v>
      </c>
      <c r="H7931">
        <v>1717809762</v>
      </c>
      <c r="I7931" t="s">
        <v>131</v>
      </c>
      <c r="J7931" t="s">
        <v>132</v>
      </c>
      <c r="K7931" t="s">
        <v>138</v>
      </c>
      <c r="L7931" t="s">
        <v>2665</v>
      </c>
      <c r="M7931" t="s">
        <v>2666</v>
      </c>
      <c r="N7931" t="s">
        <v>16327</v>
      </c>
      <c r="P7931" s="31" t="str">
        <f t="shared" si="372"/>
        <v>New Life Homoeo Hall (Dr. Latif)</v>
      </c>
    </row>
    <row r="7932" spans="1:16" hidden="1">
      <c r="A7932" t="str">
        <f t="shared" si="370"/>
        <v>66-603</v>
      </c>
      <c r="B7932">
        <f t="shared" si="371"/>
        <v>66</v>
      </c>
      <c r="C7932">
        <v>603</v>
      </c>
      <c r="D7932" t="s">
        <v>18333</v>
      </c>
      <c r="E7932" t="s">
        <v>2788</v>
      </c>
      <c r="F7932">
        <v>5250</v>
      </c>
      <c r="G7932" t="s">
        <v>2476</v>
      </c>
      <c r="H7932">
        <v>1718055177</v>
      </c>
      <c r="I7932" t="s">
        <v>131</v>
      </c>
      <c r="J7932" t="s">
        <v>306</v>
      </c>
      <c r="K7932" t="s">
        <v>138</v>
      </c>
      <c r="L7932" t="s">
        <v>2783</v>
      </c>
      <c r="M7932" t="s">
        <v>2785</v>
      </c>
      <c r="P7932" s="31" t="str">
        <f t="shared" si="372"/>
        <v>New Life Homoeo Hall (Dr. Trideb)</v>
      </c>
    </row>
    <row r="7933" spans="1:16" hidden="1">
      <c r="A7933" t="str">
        <f t="shared" si="370"/>
        <v>67-603</v>
      </c>
      <c r="B7933">
        <f t="shared" si="371"/>
        <v>67</v>
      </c>
      <c r="C7933">
        <v>603</v>
      </c>
      <c r="D7933" t="s">
        <v>18333</v>
      </c>
      <c r="E7933" t="s">
        <v>13622</v>
      </c>
      <c r="F7933">
        <v>12048</v>
      </c>
      <c r="G7933" t="s">
        <v>13623</v>
      </c>
      <c r="H7933">
        <v>1913046986</v>
      </c>
      <c r="I7933" t="s">
        <v>131</v>
      </c>
      <c r="J7933" t="s">
        <v>10892</v>
      </c>
      <c r="K7933" t="s">
        <v>1315</v>
      </c>
      <c r="P7933" s="31" t="str">
        <f t="shared" si="372"/>
        <v>Newgerman Homoeo Hall (Dr. Mow.Asadur Rahman)</v>
      </c>
    </row>
    <row r="7934" spans="1:16" hidden="1">
      <c r="A7934" t="str">
        <f t="shared" si="370"/>
        <v>68-603</v>
      </c>
      <c r="B7934">
        <f t="shared" si="371"/>
        <v>68</v>
      </c>
      <c r="C7934">
        <v>603</v>
      </c>
      <c r="D7934" t="s">
        <v>18333</v>
      </c>
      <c r="E7934" t="s">
        <v>2736</v>
      </c>
      <c r="F7934">
        <v>5219</v>
      </c>
      <c r="G7934" t="s">
        <v>2737</v>
      </c>
      <c r="H7934">
        <v>1812477177</v>
      </c>
      <c r="I7934" t="s">
        <v>131</v>
      </c>
      <c r="J7934" t="s">
        <v>397</v>
      </c>
      <c r="K7934" t="s">
        <v>133</v>
      </c>
      <c r="L7934" t="s">
        <v>2728</v>
      </c>
      <c r="M7934" t="s">
        <v>2731</v>
      </c>
      <c r="P7934" s="31" t="str">
        <f t="shared" si="372"/>
        <v>Newlife Homoeo Hall (Dr. Ajal)</v>
      </c>
    </row>
    <row r="7935" spans="1:16" hidden="1">
      <c r="A7935" t="str">
        <f t="shared" si="370"/>
        <v>69-603</v>
      </c>
      <c r="B7935">
        <f t="shared" si="371"/>
        <v>69</v>
      </c>
      <c r="C7935">
        <v>603</v>
      </c>
      <c r="D7935" t="s">
        <v>18333</v>
      </c>
      <c r="E7935" t="s">
        <v>2667</v>
      </c>
      <c r="F7935">
        <v>5183</v>
      </c>
      <c r="G7935" t="s">
        <v>144</v>
      </c>
      <c r="H7935">
        <v>1724618193</v>
      </c>
      <c r="I7935" t="s">
        <v>131</v>
      </c>
      <c r="J7935" t="s">
        <v>132</v>
      </c>
      <c r="K7935" t="s">
        <v>133</v>
      </c>
      <c r="L7935" t="s">
        <v>2665</v>
      </c>
      <c r="M7935" t="s">
        <v>2666</v>
      </c>
      <c r="P7935" s="31" t="str">
        <f t="shared" si="372"/>
        <v>Niramoy Homoeo Hall (Dr. Afaj)</v>
      </c>
    </row>
    <row r="7936" spans="1:16" hidden="1">
      <c r="A7936" t="str">
        <f t="shared" si="370"/>
        <v>70-603</v>
      </c>
      <c r="B7936">
        <f t="shared" si="371"/>
        <v>70</v>
      </c>
      <c r="C7936">
        <v>603</v>
      </c>
      <c r="D7936" t="s">
        <v>18333</v>
      </c>
      <c r="E7936" t="s">
        <v>2779</v>
      </c>
      <c r="F7936">
        <v>5244</v>
      </c>
      <c r="G7936" t="s">
        <v>144</v>
      </c>
      <c r="H7936">
        <v>1778794144</v>
      </c>
      <c r="I7936" t="s">
        <v>131</v>
      </c>
      <c r="J7936" t="s">
        <v>306</v>
      </c>
      <c r="K7936" t="s">
        <v>133</v>
      </c>
      <c r="L7936" t="s">
        <v>2720</v>
      </c>
      <c r="M7936" t="s">
        <v>2780</v>
      </c>
      <c r="P7936" s="31" t="str">
        <f t="shared" si="372"/>
        <v>Niramoy Homoeo Hall (Dr. Binod)</v>
      </c>
    </row>
    <row r="7937" spans="1:16" hidden="1">
      <c r="A7937" t="str">
        <f t="shared" si="370"/>
        <v>71-603</v>
      </c>
      <c r="B7937">
        <f t="shared" si="371"/>
        <v>71</v>
      </c>
      <c r="C7937">
        <v>603</v>
      </c>
      <c r="D7937" t="s">
        <v>18333</v>
      </c>
      <c r="E7937" t="s">
        <v>2748</v>
      </c>
      <c r="F7937">
        <v>5224</v>
      </c>
      <c r="G7937" t="s">
        <v>2749</v>
      </c>
      <c r="H7937">
        <v>0</v>
      </c>
      <c r="I7937" t="s">
        <v>131</v>
      </c>
      <c r="J7937" t="s">
        <v>230</v>
      </c>
      <c r="K7937" t="s">
        <v>133</v>
      </c>
      <c r="L7937" t="s">
        <v>2742</v>
      </c>
      <c r="M7937" t="s">
        <v>2747</v>
      </c>
      <c r="P7937" s="31" t="str">
        <f t="shared" si="372"/>
        <v>Noboshakti Homoeo Hall (Dr. A. Hiy)</v>
      </c>
    </row>
    <row r="7938" spans="1:16" hidden="1">
      <c r="A7938" t="str">
        <f t="shared" ref="A7938:A8001" si="373">B7938&amp;"-"&amp;C7938</f>
        <v>72-603</v>
      </c>
      <c r="B7938">
        <f t="shared" ref="B7938:B8001" si="374">IF(C7938=C7937,B7937+1,1)</f>
        <v>72</v>
      </c>
      <c r="C7938">
        <v>603</v>
      </c>
      <c r="D7938" t="s">
        <v>18333</v>
      </c>
      <c r="E7938" t="s">
        <v>10362</v>
      </c>
      <c r="F7938">
        <v>10552</v>
      </c>
      <c r="G7938" t="s">
        <v>10363</v>
      </c>
      <c r="H7938">
        <v>1731445367</v>
      </c>
      <c r="I7938" t="s">
        <v>131</v>
      </c>
      <c r="J7938" t="s">
        <v>10364</v>
      </c>
      <c r="K7938" t="s">
        <v>133</v>
      </c>
      <c r="L7938" t="s">
        <v>10365</v>
      </c>
      <c r="M7938" t="s">
        <v>10366</v>
      </c>
      <c r="P7938" s="31" t="str">
        <f t="shared" ref="P7938:P8001" si="375">PROPER(G7938&amp;" ("&amp;E7938&amp;")")</f>
        <v>Nokib Homoeo Hall (Dr.Hafijur  Rahaman)</v>
      </c>
    </row>
    <row r="7939" spans="1:16" hidden="1">
      <c r="A7939" t="str">
        <f t="shared" si="373"/>
        <v>73-603</v>
      </c>
      <c r="B7939">
        <f t="shared" si="374"/>
        <v>73</v>
      </c>
      <c r="C7939">
        <v>603</v>
      </c>
      <c r="D7939" t="s">
        <v>18333</v>
      </c>
      <c r="E7939" t="s">
        <v>2710</v>
      </c>
      <c r="F7939">
        <v>5207</v>
      </c>
      <c r="G7939" t="s">
        <v>2711</v>
      </c>
      <c r="H7939">
        <v>1718403920</v>
      </c>
      <c r="I7939" t="s">
        <v>131</v>
      </c>
      <c r="J7939" t="s">
        <v>397</v>
      </c>
      <c r="K7939" t="s">
        <v>138</v>
      </c>
      <c r="L7939" t="s">
        <v>2665</v>
      </c>
      <c r="M7939" t="s">
        <v>2712</v>
      </c>
      <c r="P7939" s="31" t="str">
        <f t="shared" si="375"/>
        <v>Nondita Homoeo Hall (Dr. Samol Debnat)</v>
      </c>
    </row>
    <row r="7940" spans="1:16" hidden="1">
      <c r="A7940" t="str">
        <f t="shared" si="373"/>
        <v>74-603</v>
      </c>
      <c r="B7940">
        <f t="shared" si="374"/>
        <v>74</v>
      </c>
      <c r="C7940">
        <v>603</v>
      </c>
      <c r="D7940" t="s">
        <v>18333</v>
      </c>
      <c r="E7940" t="s">
        <v>2718</v>
      </c>
      <c r="F7940">
        <v>5210</v>
      </c>
      <c r="G7940" t="s">
        <v>2719</v>
      </c>
      <c r="H7940">
        <v>1719016407</v>
      </c>
      <c r="I7940" t="s">
        <v>131</v>
      </c>
      <c r="J7940" t="s">
        <v>397</v>
      </c>
      <c r="K7940" t="s">
        <v>133</v>
      </c>
      <c r="L7940" t="s">
        <v>2717</v>
      </c>
      <c r="M7940" t="s">
        <v>2714</v>
      </c>
      <c r="P7940" s="31" t="str">
        <f t="shared" si="375"/>
        <v>Nur Mohammad Homoeo Hall (Dr. Nurmuham Ho)</v>
      </c>
    </row>
    <row r="7941" spans="1:16" hidden="1">
      <c r="A7941" t="str">
        <f t="shared" si="373"/>
        <v>75-603</v>
      </c>
      <c r="B7941">
        <f t="shared" si="374"/>
        <v>75</v>
      </c>
      <c r="C7941">
        <v>603</v>
      </c>
      <c r="D7941" t="s">
        <v>18333</v>
      </c>
      <c r="E7941" t="s">
        <v>2683</v>
      </c>
      <c r="F7941">
        <v>5192</v>
      </c>
      <c r="G7941" t="s">
        <v>2684</v>
      </c>
      <c r="H7941">
        <v>1736829175</v>
      </c>
      <c r="I7941" t="s">
        <v>131</v>
      </c>
      <c r="J7941" t="s">
        <v>132</v>
      </c>
      <c r="K7941" t="s">
        <v>133</v>
      </c>
      <c r="L7941" t="s">
        <v>2665</v>
      </c>
      <c r="M7941" t="s">
        <v>2685</v>
      </c>
      <c r="P7941" s="31" t="str">
        <f t="shared" si="375"/>
        <v>Pruddut Homoeo Hall (Dr.Pruddut)</v>
      </c>
    </row>
    <row r="7942" spans="1:16" hidden="1">
      <c r="A7942" t="str">
        <f t="shared" si="373"/>
        <v>76-603</v>
      </c>
      <c r="B7942">
        <f t="shared" si="374"/>
        <v>76</v>
      </c>
      <c r="C7942">
        <v>603</v>
      </c>
      <c r="D7942" t="s">
        <v>18333</v>
      </c>
      <c r="E7942" t="s">
        <v>2696</v>
      </c>
      <c r="F7942">
        <v>5199</v>
      </c>
      <c r="G7942" t="s">
        <v>2697</v>
      </c>
      <c r="H7942">
        <v>1715686916</v>
      </c>
      <c r="I7942" t="s">
        <v>131</v>
      </c>
      <c r="J7942" t="s">
        <v>172</v>
      </c>
      <c r="K7942" t="s">
        <v>133</v>
      </c>
      <c r="L7942" t="s">
        <v>2698</v>
      </c>
      <c r="M7942" t="s">
        <v>2699</v>
      </c>
      <c r="P7942" s="31" t="str">
        <f t="shared" si="375"/>
        <v>Rohama Ho (Dr. Muhamad)</v>
      </c>
    </row>
    <row r="7943" spans="1:16" hidden="1">
      <c r="A7943" t="str">
        <f t="shared" si="373"/>
        <v>77-603</v>
      </c>
      <c r="B7943">
        <f t="shared" si="374"/>
        <v>77</v>
      </c>
      <c r="C7943">
        <v>603</v>
      </c>
      <c r="D7943" t="s">
        <v>18333</v>
      </c>
      <c r="E7943" t="s">
        <v>15307</v>
      </c>
      <c r="F7943">
        <v>12890</v>
      </c>
      <c r="G7943" t="s">
        <v>15308</v>
      </c>
      <c r="H7943">
        <v>1625929803</v>
      </c>
      <c r="J7943" t="s">
        <v>14960</v>
      </c>
      <c r="K7943" t="s">
        <v>1402</v>
      </c>
      <c r="L7943" t="s">
        <v>13937</v>
      </c>
      <c r="M7943" t="s">
        <v>15309</v>
      </c>
      <c r="P7943" s="31" t="str">
        <f t="shared" si="375"/>
        <v>Rohima Homoeo Hall (Dr.Asadul Islam)</v>
      </c>
    </row>
    <row r="7944" spans="1:16" hidden="1">
      <c r="A7944" t="str">
        <f t="shared" si="373"/>
        <v>78-603</v>
      </c>
      <c r="B7944">
        <f t="shared" si="374"/>
        <v>78</v>
      </c>
      <c r="C7944">
        <v>603</v>
      </c>
      <c r="D7944" t="s">
        <v>18333</v>
      </c>
      <c r="E7944" t="s">
        <v>13624</v>
      </c>
      <c r="F7944">
        <v>12049</v>
      </c>
      <c r="G7944" t="s">
        <v>13625</v>
      </c>
      <c r="H7944">
        <v>1715549486</v>
      </c>
      <c r="I7944" t="s">
        <v>131</v>
      </c>
      <c r="J7944" t="s">
        <v>10924</v>
      </c>
      <c r="K7944" t="s">
        <v>1402</v>
      </c>
      <c r="L7944" t="s">
        <v>13626</v>
      </c>
      <c r="M7944" t="s">
        <v>13627</v>
      </c>
      <c r="P7944" s="31" t="str">
        <f t="shared" si="375"/>
        <v>Sadona Homoeo Hall (Dr. Rina Rani Pal)</v>
      </c>
    </row>
    <row r="7945" spans="1:16" hidden="1">
      <c r="A7945" t="str">
        <f t="shared" si="373"/>
        <v>79-603</v>
      </c>
      <c r="B7945">
        <f t="shared" si="374"/>
        <v>79</v>
      </c>
      <c r="C7945">
        <v>603</v>
      </c>
      <c r="D7945" t="s">
        <v>18333</v>
      </c>
      <c r="E7945" t="s">
        <v>2700</v>
      </c>
      <c r="F7945">
        <v>5200</v>
      </c>
      <c r="G7945" t="s">
        <v>2701</v>
      </c>
      <c r="H7945">
        <v>17112317417</v>
      </c>
      <c r="I7945" t="s">
        <v>131</v>
      </c>
      <c r="J7945" t="s">
        <v>172</v>
      </c>
      <c r="K7945" t="s">
        <v>133</v>
      </c>
      <c r="L7945" t="s">
        <v>2698</v>
      </c>
      <c r="M7945" t="s">
        <v>2699</v>
      </c>
      <c r="P7945" s="31" t="str">
        <f t="shared" si="375"/>
        <v>Salim Ho (Dr. Azahar)</v>
      </c>
    </row>
    <row r="7946" spans="1:16" hidden="1">
      <c r="A7946" t="str">
        <f t="shared" si="373"/>
        <v>80-603</v>
      </c>
      <c r="B7946">
        <f t="shared" si="374"/>
        <v>80</v>
      </c>
      <c r="C7946">
        <v>603</v>
      </c>
      <c r="D7946" t="s">
        <v>18333</v>
      </c>
      <c r="E7946" t="s">
        <v>2734</v>
      </c>
      <c r="F7946">
        <v>5218</v>
      </c>
      <c r="G7946" t="s">
        <v>2735</v>
      </c>
      <c r="H7946">
        <v>1712311731</v>
      </c>
      <c r="I7946" t="s">
        <v>131</v>
      </c>
      <c r="J7946" t="s">
        <v>397</v>
      </c>
      <c r="K7946" t="s">
        <v>152</v>
      </c>
      <c r="L7946" t="s">
        <v>2728</v>
      </c>
      <c r="M7946" t="s">
        <v>2733</v>
      </c>
      <c r="P7946" s="31" t="str">
        <f t="shared" si="375"/>
        <v>Sanjiboni Homoeo Hall (Dr. Susil Mondol)</v>
      </c>
    </row>
    <row r="7947" spans="1:16" hidden="1">
      <c r="A7947" t="str">
        <f t="shared" si="373"/>
        <v>81-603</v>
      </c>
      <c r="B7947">
        <f t="shared" si="374"/>
        <v>81</v>
      </c>
      <c r="C7947">
        <v>603</v>
      </c>
      <c r="D7947" t="s">
        <v>18333</v>
      </c>
      <c r="E7947" t="s">
        <v>2721</v>
      </c>
      <c r="F7947">
        <v>5212</v>
      </c>
      <c r="G7947" t="s">
        <v>2722</v>
      </c>
      <c r="H7947">
        <v>1726278319</v>
      </c>
      <c r="I7947" t="s">
        <v>131</v>
      </c>
      <c r="J7947" t="s">
        <v>397</v>
      </c>
      <c r="K7947" t="s">
        <v>152</v>
      </c>
      <c r="L7947" t="s">
        <v>2665</v>
      </c>
      <c r="M7947" t="s">
        <v>19249</v>
      </c>
      <c r="P7947" s="31" t="str">
        <f t="shared" si="375"/>
        <v>Shawrna Homoeo Hall (Dr. Samir)</v>
      </c>
    </row>
    <row r="7948" spans="1:16" hidden="1">
      <c r="A7948" t="str">
        <f t="shared" si="373"/>
        <v>82-603</v>
      </c>
      <c r="B7948">
        <f t="shared" si="374"/>
        <v>82</v>
      </c>
      <c r="C7948">
        <v>603</v>
      </c>
      <c r="D7948" t="s">
        <v>18333</v>
      </c>
      <c r="E7948" t="s">
        <v>15196</v>
      </c>
      <c r="F7948">
        <v>12838</v>
      </c>
      <c r="G7948" t="s">
        <v>5157</v>
      </c>
      <c r="H7948">
        <v>1918604622</v>
      </c>
      <c r="I7948" t="s">
        <v>131</v>
      </c>
      <c r="J7948" t="s">
        <v>172</v>
      </c>
      <c r="K7948" t="s">
        <v>1315</v>
      </c>
      <c r="L7948" t="s">
        <v>15197</v>
      </c>
      <c r="M7948" t="s">
        <v>15198</v>
      </c>
      <c r="P7948" s="31" t="str">
        <f t="shared" si="375"/>
        <v>Sheba Homoeo Hall (Dr .Enamul Haq Mani)</v>
      </c>
    </row>
    <row r="7949" spans="1:16" hidden="1">
      <c r="A7949" t="str">
        <f t="shared" si="373"/>
        <v>83-603</v>
      </c>
      <c r="B7949">
        <f t="shared" si="374"/>
        <v>83</v>
      </c>
      <c r="C7949">
        <v>603</v>
      </c>
      <c r="D7949" t="s">
        <v>18333</v>
      </c>
      <c r="E7949" t="s">
        <v>15196</v>
      </c>
      <c r="F7949">
        <v>12889</v>
      </c>
      <c r="G7949" t="s">
        <v>5157</v>
      </c>
      <c r="H7949">
        <v>1918604622</v>
      </c>
      <c r="I7949" t="s">
        <v>131</v>
      </c>
      <c r="J7949" t="s">
        <v>172</v>
      </c>
      <c r="K7949" t="s">
        <v>1315</v>
      </c>
      <c r="L7949" t="s">
        <v>15197</v>
      </c>
      <c r="M7949" t="s">
        <v>15198</v>
      </c>
      <c r="P7949" s="31" t="str">
        <f t="shared" si="375"/>
        <v>Sheba Homoeo Hall (Dr .Enamul Haq Mani)</v>
      </c>
    </row>
    <row r="7950" spans="1:16" hidden="1">
      <c r="A7950" t="str">
        <f t="shared" si="373"/>
        <v>84-603</v>
      </c>
      <c r="B7950">
        <f t="shared" si="374"/>
        <v>84</v>
      </c>
      <c r="C7950">
        <v>603</v>
      </c>
      <c r="D7950" t="s">
        <v>18333</v>
      </c>
      <c r="E7950" t="s">
        <v>13631</v>
      </c>
      <c r="F7950">
        <v>12052</v>
      </c>
      <c r="G7950" t="s">
        <v>551</v>
      </c>
      <c r="H7950">
        <v>1911878502</v>
      </c>
      <c r="I7950" t="s">
        <v>131</v>
      </c>
      <c r="J7950" t="s">
        <v>10924</v>
      </c>
      <c r="K7950" t="s">
        <v>1402</v>
      </c>
      <c r="L7950" t="s">
        <v>1788</v>
      </c>
      <c r="M7950" t="s">
        <v>13632</v>
      </c>
      <c r="P7950" s="31" t="str">
        <f t="shared" si="375"/>
        <v>Shefa Homoeo Hall (Dr.Forid Uddin)</v>
      </c>
    </row>
    <row r="7951" spans="1:16" hidden="1">
      <c r="A7951" t="str">
        <f t="shared" si="373"/>
        <v>85-603</v>
      </c>
      <c r="B7951">
        <f t="shared" si="374"/>
        <v>85</v>
      </c>
      <c r="C7951">
        <v>603</v>
      </c>
      <c r="D7951" t="s">
        <v>18333</v>
      </c>
      <c r="E7951" t="s">
        <v>10401</v>
      </c>
      <c r="F7951">
        <v>10568</v>
      </c>
      <c r="G7951" t="s">
        <v>6886</v>
      </c>
      <c r="H7951">
        <v>1712939766</v>
      </c>
      <c r="I7951" t="s">
        <v>131</v>
      </c>
      <c r="J7951" t="s">
        <v>10402</v>
      </c>
      <c r="K7951" t="s">
        <v>133</v>
      </c>
      <c r="L7951" t="s">
        <v>2665</v>
      </c>
      <c r="M7951" t="s">
        <v>10403</v>
      </c>
      <c r="P7951" s="31" t="str">
        <f t="shared" si="375"/>
        <v>Sojib Homoeo Hall (Dr.Ripon Bala)</v>
      </c>
    </row>
    <row r="7952" spans="1:16" hidden="1">
      <c r="A7952" t="str">
        <f t="shared" si="373"/>
        <v>86-603</v>
      </c>
      <c r="B7952">
        <f t="shared" si="374"/>
        <v>86</v>
      </c>
      <c r="C7952">
        <v>603</v>
      </c>
      <c r="D7952" t="s">
        <v>18333</v>
      </c>
      <c r="E7952" t="s">
        <v>2767</v>
      </c>
      <c r="F7952">
        <v>5235</v>
      </c>
      <c r="G7952" t="s">
        <v>2768</v>
      </c>
      <c r="H7952">
        <v>1714932856</v>
      </c>
      <c r="I7952" t="s">
        <v>131</v>
      </c>
      <c r="J7952" t="s">
        <v>274</v>
      </c>
      <c r="K7952" t="s">
        <v>133</v>
      </c>
      <c r="L7952" t="s">
        <v>2759</v>
      </c>
      <c r="M7952" t="s">
        <v>2759</v>
      </c>
      <c r="P7952" s="31" t="str">
        <f t="shared" si="375"/>
        <v>Subroto Homoeo Hall (Dr. Bongkim)</v>
      </c>
    </row>
    <row r="7953" spans="1:16" hidden="1">
      <c r="A7953" t="str">
        <f t="shared" si="373"/>
        <v>87-603</v>
      </c>
      <c r="B7953">
        <f t="shared" si="374"/>
        <v>87</v>
      </c>
      <c r="C7953">
        <v>603</v>
      </c>
      <c r="D7953" t="s">
        <v>18333</v>
      </c>
      <c r="E7953" t="s">
        <v>12211</v>
      </c>
      <c r="F7953">
        <v>11456</v>
      </c>
      <c r="G7953" t="s">
        <v>12212</v>
      </c>
      <c r="H7953">
        <v>1712092428</v>
      </c>
      <c r="I7953" t="s">
        <v>131</v>
      </c>
      <c r="J7953" t="s">
        <v>10900</v>
      </c>
      <c r="K7953" t="s">
        <v>1315</v>
      </c>
      <c r="L7953" t="s">
        <v>12206</v>
      </c>
      <c r="M7953" t="s">
        <v>12213</v>
      </c>
      <c r="P7953" s="31" t="str">
        <f t="shared" si="375"/>
        <v>Suchiraj Homoeo Hall (Dr.Shukmoy Gorami)</v>
      </c>
    </row>
    <row r="7954" spans="1:16" hidden="1">
      <c r="A7954" t="str">
        <f t="shared" si="373"/>
        <v>88-603</v>
      </c>
      <c r="B7954">
        <f t="shared" si="374"/>
        <v>88</v>
      </c>
      <c r="C7954">
        <v>603</v>
      </c>
      <c r="D7954" t="s">
        <v>18333</v>
      </c>
      <c r="E7954" t="s">
        <v>18334</v>
      </c>
      <c r="F7954">
        <v>15705</v>
      </c>
      <c r="G7954" t="s">
        <v>18335</v>
      </c>
      <c r="H7954">
        <v>1711976549</v>
      </c>
      <c r="J7954" t="s">
        <v>230</v>
      </c>
      <c r="M7954" t="s">
        <v>18336</v>
      </c>
      <c r="P7954" s="31" t="str">
        <f t="shared" si="375"/>
        <v>Sweet Heart Homoeo &amp; Consultation Hall (A. Oadud Sajan  )</v>
      </c>
    </row>
    <row r="7955" spans="1:16" hidden="1">
      <c r="A7955" t="str">
        <f t="shared" si="373"/>
        <v>89-603</v>
      </c>
      <c r="B7955">
        <f t="shared" si="374"/>
        <v>89</v>
      </c>
      <c r="C7955">
        <v>603</v>
      </c>
      <c r="D7955" t="s">
        <v>18333</v>
      </c>
      <c r="E7955" t="s">
        <v>2752</v>
      </c>
      <c r="F7955">
        <v>5228</v>
      </c>
      <c r="G7955" t="s">
        <v>2753</v>
      </c>
      <c r="H7955">
        <v>1716268061</v>
      </c>
      <c r="I7955" t="s">
        <v>131</v>
      </c>
      <c r="J7955" t="s">
        <v>230</v>
      </c>
      <c r="K7955" t="s">
        <v>133</v>
      </c>
      <c r="L7955" t="s">
        <v>2742</v>
      </c>
      <c r="M7955" t="s">
        <v>2754</v>
      </c>
      <c r="P7955" s="31" t="str">
        <f t="shared" si="375"/>
        <v>Tahia Homoeo Hall (Dr. Mosiur)</v>
      </c>
    </row>
    <row r="7956" spans="1:16" hidden="1">
      <c r="A7956" t="str">
        <f t="shared" si="373"/>
        <v>90-603</v>
      </c>
      <c r="B7956">
        <f t="shared" si="374"/>
        <v>90</v>
      </c>
      <c r="C7956">
        <v>603</v>
      </c>
      <c r="D7956" t="s">
        <v>18333</v>
      </c>
      <c r="E7956" t="s">
        <v>2772</v>
      </c>
      <c r="F7956">
        <v>5238</v>
      </c>
      <c r="G7956" t="s">
        <v>2773</v>
      </c>
      <c r="H7956">
        <v>1926788438</v>
      </c>
      <c r="I7956" t="s">
        <v>131</v>
      </c>
      <c r="J7956" t="s">
        <v>274</v>
      </c>
      <c r="K7956" t="s">
        <v>152</v>
      </c>
      <c r="L7956" t="s">
        <v>2759</v>
      </c>
      <c r="M7956" t="s">
        <v>2759</v>
      </c>
      <c r="P7956" s="31" t="str">
        <f t="shared" si="375"/>
        <v>Tithi Homoeo Hall (Dr. Basudeb)</v>
      </c>
    </row>
    <row r="7957" spans="1:16" hidden="1">
      <c r="A7957" t="str">
        <f t="shared" si="373"/>
        <v>1-605</v>
      </c>
      <c r="B7957">
        <f t="shared" si="374"/>
        <v>1</v>
      </c>
      <c r="C7957">
        <v>605</v>
      </c>
      <c r="D7957" t="s">
        <v>18337</v>
      </c>
      <c r="E7957" t="s">
        <v>7819</v>
      </c>
      <c r="F7957">
        <v>8359</v>
      </c>
      <c r="G7957">
        <v>0</v>
      </c>
      <c r="H7957">
        <v>1817595626</v>
      </c>
      <c r="I7957" t="s">
        <v>381</v>
      </c>
      <c r="J7957" t="s">
        <v>132</v>
      </c>
      <c r="K7957" t="s">
        <v>7820</v>
      </c>
      <c r="L7957" t="s">
        <v>7812</v>
      </c>
      <c r="M7957" t="s">
        <v>7821</v>
      </c>
      <c r="P7957" s="31" t="str">
        <f t="shared" si="375"/>
        <v>0 (Dr. Anil Chandra Ray)</v>
      </c>
    </row>
    <row r="7958" spans="1:16" hidden="1">
      <c r="A7958" t="str">
        <f t="shared" si="373"/>
        <v>2-605</v>
      </c>
      <c r="B7958">
        <f t="shared" si="374"/>
        <v>2</v>
      </c>
      <c r="C7958">
        <v>605</v>
      </c>
      <c r="D7958" t="s">
        <v>18337</v>
      </c>
      <c r="E7958" t="s">
        <v>4926</v>
      </c>
      <c r="F7958">
        <v>8387</v>
      </c>
      <c r="G7958" t="s">
        <v>7886</v>
      </c>
      <c r="H7958">
        <v>0</v>
      </c>
      <c r="I7958" t="s">
        <v>381</v>
      </c>
      <c r="J7958" t="s">
        <v>230</v>
      </c>
      <c r="K7958" t="s">
        <v>133</v>
      </c>
      <c r="L7958" t="s">
        <v>7833</v>
      </c>
      <c r="M7958" t="s">
        <v>7879</v>
      </c>
      <c r="P7958" s="31" t="str">
        <f t="shared" si="375"/>
        <v xml:space="preserve">                    Homoeo Hall (Dr. Amin)</v>
      </c>
    </row>
    <row r="7959" spans="1:16" hidden="1">
      <c r="A7959" t="str">
        <f t="shared" si="373"/>
        <v>3-605</v>
      </c>
      <c r="B7959">
        <f t="shared" si="374"/>
        <v>3</v>
      </c>
      <c r="C7959">
        <v>605</v>
      </c>
      <c r="D7959" t="s">
        <v>18337</v>
      </c>
      <c r="E7959" t="s">
        <v>16840</v>
      </c>
      <c r="F7959">
        <v>13594</v>
      </c>
      <c r="G7959" t="s">
        <v>16841</v>
      </c>
      <c r="H7959">
        <v>1922467123</v>
      </c>
      <c r="I7959" t="s">
        <v>11164</v>
      </c>
      <c r="J7959" t="s">
        <v>14548</v>
      </c>
      <c r="K7959" t="s">
        <v>1402</v>
      </c>
      <c r="L7959" t="s">
        <v>4799</v>
      </c>
      <c r="M7959" t="s">
        <v>16832</v>
      </c>
      <c r="P7959" s="31" t="str">
        <f t="shared" si="375"/>
        <v>A Islam Homoeo Hall (Dr.S M Atikul Islam)</v>
      </c>
    </row>
    <row r="7960" spans="1:16" hidden="1">
      <c r="A7960" t="str">
        <f t="shared" si="373"/>
        <v>4-605</v>
      </c>
      <c r="B7960">
        <f t="shared" si="374"/>
        <v>4</v>
      </c>
      <c r="C7960">
        <v>605</v>
      </c>
      <c r="D7960" t="s">
        <v>18337</v>
      </c>
      <c r="E7960" t="s">
        <v>8372</v>
      </c>
      <c r="F7960">
        <v>13840</v>
      </c>
      <c r="G7960" t="s">
        <v>8373</v>
      </c>
      <c r="H7960">
        <v>1748083034</v>
      </c>
      <c r="I7960" t="s">
        <v>131</v>
      </c>
      <c r="J7960" t="s">
        <v>397</v>
      </c>
      <c r="K7960" t="s">
        <v>133</v>
      </c>
      <c r="L7960" t="s">
        <v>8363</v>
      </c>
      <c r="M7960" t="s">
        <v>8371</v>
      </c>
      <c r="P7960" s="31" t="str">
        <f t="shared" si="375"/>
        <v>A.K Homoeo Hall (Dr. Mobirul Islam)</v>
      </c>
    </row>
    <row r="7961" spans="1:16" hidden="1">
      <c r="A7961" t="str">
        <f t="shared" si="373"/>
        <v>5-605</v>
      </c>
      <c r="B7961">
        <f t="shared" si="374"/>
        <v>5</v>
      </c>
      <c r="C7961">
        <v>605</v>
      </c>
      <c r="D7961" t="s">
        <v>18337</v>
      </c>
      <c r="E7961" t="s">
        <v>7882</v>
      </c>
      <c r="F7961">
        <v>8385</v>
      </c>
      <c r="G7961" t="s">
        <v>532</v>
      </c>
      <c r="H7961" t="s">
        <v>7883</v>
      </c>
      <c r="I7961" t="s">
        <v>381</v>
      </c>
      <c r="J7961" t="s">
        <v>230</v>
      </c>
      <c r="K7961" t="s">
        <v>152</v>
      </c>
      <c r="L7961" t="s">
        <v>7833</v>
      </c>
      <c r="M7961" t="s">
        <v>7879</v>
      </c>
      <c r="P7961" s="31" t="str">
        <f t="shared" si="375"/>
        <v>Adarsho Homoeo Hall (Dr. Kadir )</v>
      </c>
    </row>
    <row r="7962" spans="1:16" hidden="1">
      <c r="A7962" t="str">
        <f t="shared" si="373"/>
        <v>6-605</v>
      </c>
      <c r="B7962">
        <f t="shared" si="374"/>
        <v>6</v>
      </c>
      <c r="C7962">
        <v>605</v>
      </c>
      <c r="D7962" t="s">
        <v>18337</v>
      </c>
      <c r="E7962" t="s">
        <v>7902</v>
      </c>
      <c r="F7962">
        <v>8393</v>
      </c>
      <c r="G7962" t="s">
        <v>532</v>
      </c>
      <c r="H7962">
        <v>1866161149</v>
      </c>
      <c r="I7962" t="s">
        <v>7903</v>
      </c>
      <c r="J7962" t="s">
        <v>274</v>
      </c>
      <c r="K7962" t="s">
        <v>133</v>
      </c>
      <c r="L7962" t="s">
        <v>7812</v>
      </c>
      <c r="M7962" t="s">
        <v>7901</v>
      </c>
      <c r="P7962" s="31" t="str">
        <f t="shared" si="375"/>
        <v>Adarsho Homoeo Hall (Dr. Ajit Debanath)</v>
      </c>
    </row>
    <row r="7963" spans="1:16" hidden="1">
      <c r="A7963" t="str">
        <f t="shared" si="373"/>
        <v>7-605</v>
      </c>
      <c r="B7963">
        <f t="shared" si="374"/>
        <v>7</v>
      </c>
      <c r="C7963">
        <v>605</v>
      </c>
      <c r="D7963" t="s">
        <v>18337</v>
      </c>
      <c r="E7963">
        <v>0</v>
      </c>
      <c r="F7963">
        <v>9961</v>
      </c>
      <c r="G7963" t="s">
        <v>939</v>
      </c>
      <c r="H7963" t="s">
        <v>17211</v>
      </c>
      <c r="I7963" t="s">
        <v>131</v>
      </c>
      <c r="J7963" t="s">
        <v>172</v>
      </c>
      <c r="K7963" t="s">
        <v>152</v>
      </c>
      <c r="L7963" t="s">
        <v>9620</v>
      </c>
      <c r="M7963" t="s">
        <v>9624</v>
      </c>
      <c r="P7963" s="31" t="str">
        <f t="shared" si="375"/>
        <v>Adhunik Homoeo Hall (0)</v>
      </c>
    </row>
    <row r="7964" spans="1:16" hidden="1">
      <c r="A7964" t="str">
        <f t="shared" si="373"/>
        <v>8-605</v>
      </c>
      <c r="B7964">
        <f t="shared" si="374"/>
        <v>8</v>
      </c>
      <c r="C7964">
        <v>605</v>
      </c>
      <c r="D7964" t="s">
        <v>18337</v>
      </c>
      <c r="E7964" t="s">
        <v>8367</v>
      </c>
      <c r="F7964">
        <v>13821</v>
      </c>
      <c r="G7964" t="s">
        <v>4601</v>
      </c>
      <c r="H7964">
        <v>1733165868</v>
      </c>
      <c r="I7964" t="s">
        <v>131</v>
      </c>
      <c r="J7964" t="s">
        <v>397</v>
      </c>
      <c r="K7964" t="s">
        <v>152</v>
      </c>
      <c r="L7964" t="s">
        <v>8363</v>
      </c>
      <c r="M7964" t="s">
        <v>8368</v>
      </c>
      <c r="P7964" s="31" t="str">
        <f t="shared" si="375"/>
        <v>Adorsha Homoeo Hall (Dr. Binoy Bhumic)</v>
      </c>
    </row>
    <row r="7965" spans="1:16" hidden="1">
      <c r="A7965" t="str">
        <f t="shared" si="373"/>
        <v>9-605</v>
      </c>
      <c r="B7965">
        <f t="shared" si="374"/>
        <v>9</v>
      </c>
      <c r="C7965">
        <v>605</v>
      </c>
      <c r="D7965" t="s">
        <v>18337</v>
      </c>
      <c r="E7965" t="s">
        <v>8370</v>
      </c>
      <c r="F7965">
        <v>13828</v>
      </c>
      <c r="G7965" t="s">
        <v>4601</v>
      </c>
      <c r="H7965">
        <v>1813864900</v>
      </c>
      <c r="I7965" t="s">
        <v>131</v>
      </c>
      <c r="J7965" t="s">
        <v>172</v>
      </c>
      <c r="K7965" t="s">
        <v>138</v>
      </c>
      <c r="L7965" t="s">
        <v>8363</v>
      </c>
      <c r="M7965" t="s">
        <v>8371</v>
      </c>
      <c r="P7965" s="31" t="str">
        <f t="shared" si="375"/>
        <v>Adorsha Homoeo Hall (Dr. M A Kader)</v>
      </c>
    </row>
    <row r="7966" spans="1:16" hidden="1">
      <c r="A7966" t="str">
        <f t="shared" si="373"/>
        <v>10-605</v>
      </c>
      <c r="B7966">
        <f t="shared" si="374"/>
        <v>10</v>
      </c>
      <c r="C7966">
        <v>605</v>
      </c>
      <c r="D7966" t="s">
        <v>18337</v>
      </c>
      <c r="E7966">
        <v>0</v>
      </c>
      <c r="F7966">
        <v>9963</v>
      </c>
      <c r="G7966" t="s">
        <v>7994</v>
      </c>
      <c r="H7966">
        <v>0</v>
      </c>
      <c r="I7966" t="s">
        <v>131</v>
      </c>
      <c r="J7966" t="s">
        <v>172</v>
      </c>
      <c r="K7966" t="s">
        <v>138</v>
      </c>
      <c r="L7966" t="s">
        <v>9630</v>
      </c>
      <c r="M7966" t="s">
        <v>9631</v>
      </c>
      <c r="P7966" s="31" t="str">
        <f t="shared" si="375"/>
        <v>Ahamodia Homoeo Hall (0)</v>
      </c>
    </row>
    <row r="7967" spans="1:16" hidden="1">
      <c r="A7967" t="str">
        <f t="shared" si="373"/>
        <v>11-605</v>
      </c>
      <c r="B7967">
        <f t="shared" si="374"/>
        <v>11</v>
      </c>
      <c r="C7967">
        <v>605</v>
      </c>
      <c r="D7967" t="s">
        <v>18337</v>
      </c>
      <c r="E7967" t="s">
        <v>1892</v>
      </c>
      <c r="F7967">
        <v>8384</v>
      </c>
      <c r="G7967" t="s">
        <v>7880</v>
      </c>
      <c r="H7967" t="s">
        <v>7881</v>
      </c>
      <c r="I7967" t="s">
        <v>253</v>
      </c>
      <c r="J7967" t="s">
        <v>230</v>
      </c>
      <c r="K7967" t="s">
        <v>152</v>
      </c>
      <c r="L7967" t="s">
        <v>7833</v>
      </c>
      <c r="M7967" t="s">
        <v>7879</v>
      </c>
      <c r="P7967" s="31" t="str">
        <f t="shared" si="375"/>
        <v>Akhon Homoeo Hall (Dr. Nazrul )</v>
      </c>
    </row>
    <row r="7968" spans="1:16" hidden="1">
      <c r="A7968" t="str">
        <f t="shared" si="373"/>
        <v>12-605</v>
      </c>
      <c r="B7968">
        <f t="shared" si="374"/>
        <v>12</v>
      </c>
      <c r="C7968">
        <v>605</v>
      </c>
      <c r="D7968" t="s">
        <v>18337</v>
      </c>
      <c r="E7968" t="s">
        <v>16809</v>
      </c>
      <c r="F7968">
        <v>13579</v>
      </c>
      <c r="G7968" t="s">
        <v>16810</v>
      </c>
      <c r="H7968">
        <v>1818473997</v>
      </c>
      <c r="I7968" t="s">
        <v>11164</v>
      </c>
      <c r="J7968" t="s">
        <v>10924</v>
      </c>
      <c r="K7968" t="s">
        <v>1402</v>
      </c>
      <c r="L7968" t="s">
        <v>4799</v>
      </c>
      <c r="M7968" t="s">
        <v>19279</v>
      </c>
      <c r="P7968" s="31" t="str">
        <f t="shared" si="375"/>
        <v>Aksay Homoeo Hall (Dr.Khokan Kumar Nondi)</v>
      </c>
    </row>
    <row r="7969" spans="1:16" hidden="1">
      <c r="A7969" t="str">
        <f t="shared" si="373"/>
        <v>13-605</v>
      </c>
      <c r="B7969">
        <f t="shared" si="374"/>
        <v>13</v>
      </c>
      <c r="C7969">
        <v>605</v>
      </c>
      <c r="D7969" t="s">
        <v>18337</v>
      </c>
      <c r="E7969" t="s">
        <v>16834</v>
      </c>
      <c r="F7969">
        <v>13590</v>
      </c>
      <c r="G7969" t="s">
        <v>2057</v>
      </c>
      <c r="H7969">
        <v>1718544114</v>
      </c>
      <c r="I7969" t="s">
        <v>11164</v>
      </c>
      <c r="J7969" t="s">
        <v>14548</v>
      </c>
      <c r="K7969" t="s">
        <v>1402</v>
      </c>
      <c r="L7969" t="s">
        <v>4799</v>
      </c>
      <c r="M7969" t="s">
        <v>16835</v>
      </c>
      <c r="P7969" s="31" t="str">
        <f t="shared" si="375"/>
        <v>Al Amin Homoeo Hall (Dr.Giash Uddin Bhuyan )</v>
      </c>
    </row>
    <row r="7970" spans="1:16" hidden="1">
      <c r="A7970" t="str">
        <f t="shared" si="373"/>
        <v>14-605</v>
      </c>
      <c r="B7970">
        <f t="shared" si="374"/>
        <v>14</v>
      </c>
      <c r="C7970">
        <v>605</v>
      </c>
      <c r="D7970" t="s">
        <v>18337</v>
      </c>
      <c r="E7970" t="s">
        <v>8391</v>
      </c>
      <c r="F7970">
        <v>13832</v>
      </c>
      <c r="G7970" t="s">
        <v>8392</v>
      </c>
      <c r="H7970">
        <v>1721709975</v>
      </c>
      <c r="I7970" t="s">
        <v>131</v>
      </c>
      <c r="J7970" t="s">
        <v>230</v>
      </c>
      <c r="K7970" t="s">
        <v>152</v>
      </c>
      <c r="L7970" t="s">
        <v>8381</v>
      </c>
      <c r="M7970" t="s">
        <v>8381</v>
      </c>
      <c r="P7970" s="31" t="str">
        <f t="shared" si="375"/>
        <v>Alahi Homoeo Hall (Dr. Azizul Haque)</v>
      </c>
    </row>
    <row r="7971" spans="1:16" hidden="1">
      <c r="A7971" t="str">
        <f t="shared" si="373"/>
        <v>15-605</v>
      </c>
      <c r="B7971">
        <f t="shared" si="374"/>
        <v>15</v>
      </c>
      <c r="C7971">
        <v>605</v>
      </c>
      <c r="D7971" t="s">
        <v>18337</v>
      </c>
      <c r="E7971" t="s">
        <v>2024</v>
      </c>
      <c r="F7971">
        <v>9969</v>
      </c>
      <c r="G7971" t="s">
        <v>17212</v>
      </c>
      <c r="H7971">
        <v>1815559968</v>
      </c>
      <c r="I7971" t="s">
        <v>131</v>
      </c>
      <c r="J7971" t="s">
        <v>397</v>
      </c>
      <c r="K7971" t="s">
        <v>152</v>
      </c>
      <c r="L7971" t="s">
        <v>9637</v>
      </c>
      <c r="M7971" t="s">
        <v>17213</v>
      </c>
      <c r="P7971" s="31" t="str">
        <f t="shared" si="375"/>
        <v>Alam Homoeo Clinic (Dr. Abdul Mannan)</v>
      </c>
    </row>
    <row r="7972" spans="1:16" hidden="1">
      <c r="A7972" t="str">
        <f t="shared" si="373"/>
        <v>16-605</v>
      </c>
      <c r="B7972">
        <f t="shared" si="374"/>
        <v>16</v>
      </c>
      <c r="C7972">
        <v>605</v>
      </c>
      <c r="D7972" t="s">
        <v>18337</v>
      </c>
      <c r="E7972" t="s">
        <v>9656</v>
      </c>
      <c r="F7972">
        <v>9978</v>
      </c>
      <c r="G7972" t="s">
        <v>818</v>
      </c>
      <c r="H7972">
        <v>0</v>
      </c>
      <c r="I7972" t="s">
        <v>131</v>
      </c>
      <c r="J7972" t="s">
        <v>230</v>
      </c>
      <c r="K7972" t="s">
        <v>138</v>
      </c>
      <c r="L7972" t="s">
        <v>9652</v>
      </c>
      <c r="M7972" t="s">
        <v>9653</v>
      </c>
      <c r="P7972" s="31" t="str">
        <f t="shared" si="375"/>
        <v>Alam Homoeo Hall (Dr. S Alam)</v>
      </c>
    </row>
    <row r="7973" spans="1:16" hidden="1">
      <c r="A7973" t="str">
        <f t="shared" si="373"/>
        <v>17-605</v>
      </c>
      <c r="B7973">
        <f t="shared" si="374"/>
        <v>17</v>
      </c>
      <c r="C7973">
        <v>605</v>
      </c>
      <c r="D7973" t="s">
        <v>18337</v>
      </c>
      <c r="E7973" t="s">
        <v>7872</v>
      </c>
      <c r="F7973">
        <v>8380</v>
      </c>
      <c r="G7973" t="s">
        <v>7873</v>
      </c>
      <c r="H7973" t="s">
        <v>7874</v>
      </c>
      <c r="I7973" t="s">
        <v>131</v>
      </c>
      <c r="J7973" t="s">
        <v>397</v>
      </c>
      <c r="K7973" t="s">
        <v>138</v>
      </c>
      <c r="L7973" t="s">
        <v>7833</v>
      </c>
      <c r="M7973" t="s">
        <v>3200</v>
      </c>
      <c r="P7973" s="31" t="str">
        <f t="shared" si="375"/>
        <v>Al-Amin Homoeo Hall (Dr. Masud )</v>
      </c>
    </row>
    <row r="7974" spans="1:16" hidden="1">
      <c r="A7974" t="str">
        <f t="shared" si="373"/>
        <v>18-605</v>
      </c>
      <c r="B7974">
        <f t="shared" si="374"/>
        <v>18</v>
      </c>
      <c r="C7974">
        <v>605</v>
      </c>
      <c r="D7974" t="s">
        <v>18337</v>
      </c>
      <c r="E7974" t="s">
        <v>1532</v>
      </c>
      <c r="F7974">
        <v>8357</v>
      </c>
      <c r="G7974" t="s">
        <v>1221</v>
      </c>
      <c r="H7974">
        <v>1716218900</v>
      </c>
      <c r="I7974" t="s">
        <v>131</v>
      </c>
      <c r="J7974" t="s">
        <v>132</v>
      </c>
      <c r="K7974" t="s">
        <v>152</v>
      </c>
      <c r="L7974" t="s">
        <v>7812</v>
      </c>
      <c r="M7974" t="s">
        <v>7817</v>
      </c>
      <c r="P7974" s="31" t="str">
        <f t="shared" si="375"/>
        <v>Al-Amin Homoeo Hall (Dr. Nazmul Hossain)</v>
      </c>
    </row>
    <row r="7975" spans="1:16" hidden="1">
      <c r="A7975" t="str">
        <f t="shared" si="373"/>
        <v>19-605</v>
      </c>
      <c r="B7975">
        <f t="shared" si="374"/>
        <v>19</v>
      </c>
      <c r="C7975">
        <v>605</v>
      </c>
      <c r="D7975" t="s">
        <v>18337</v>
      </c>
      <c r="E7975" t="s">
        <v>15390</v>
      </c>
      <c r="F7975">
        <v>13809</v>
      </c>
      <c r="G7975" t="s">
        <v>15391</v>
      </c>
      <c r="H7975">
        <v>1729362059</v>
      </c>
      <c r="I7975" t="s">
        <v>15392</v>
      </c>
      <c r="J7975" t="s">
        <v>274</v>
      </c>
      <c r="K7975" t="s">
        <v>1315</v>
      </c>
      <c r="L7975" t="s">
        <v>9722</v>
      </c>
      <c r="M7975" t="s">
        <v>17264</v>
      </c>
      <c r="P7975" s="31" t="str">
        <f t="shared" si="375"/>
        <v>Alif Pharmacy (Dr Forid Uddin)</v>
      </c>
    </row>
    <row r="7976" spans="1:16" hidden="1">
      <c r="A7976" t="str">
        <f t="shared" si="373"/>
        <v>20-605</v>
      </c>
      <c r="B7976">
        <f t="shared" si="374"/>
        <v>20</v>
      </c>
      <c r="C7976">
        <v>605</v>
      </c>
      <c r="D7976" t="s">
        <v>18337</v>
      </c>
      <c r="E7976" t="s">
        <v>8409</v>
      </c>
      <c r="F7976">
        <v>13817</v>
      </c>
      <c r="G7976" t="s">
        <v>380</v>
      </c>
      <c r="H7976">
        <v>1836751902</v>
      </c>
      <c r="I7976" t="s">
        <v>131</v>
      </c>
      <c r="J7976" t="s">
        <v>274</v>
      </c>
      <c r="K7976" t="s">
        <v>133</v>
      </c>
      <c r="L7976" t="s">
        <v>1359</v>
      </c>
      <c r="M7976" t="s">
        <v>8406</v>
      </c>
      <c r="P7976" s="31" t="str">
        <f t="shared" si="375"/>
        <v>Amin Homoeo Hall (Dr. Shariful Isalm)</v>
      </c>
    </row>
    <row r="7977" spans="1:16" hidden="1">
      <c r="A7977" t="str">
        <f t="shared" si="373"/>
        <v>21-605</v>
      </c>
      <c r="B7977">
        <f t="shared" si="374"/>
        <v>21</v>
      </c>
      <c r="C7977">
        <v>605</v>
      </c>
      <c r="D7977" t="s">
        <v>18337</v>
      </c>
      <c r="E7977" t="s">
        <v>6655</v>
      </c>
      <c r="F7977">
        <v>13794</v>
      </c>
      <c r="G7977" t="s">
        <v>17258</v>
      </c>
      <c r="H7977">
        <v>1723330474</v>
      </c>
      <c r="I7977" t="s">
        <v>131</v>
      </c>
      <c r="J7977" t="s">
        <v>10912</v>
      </c>
      <c r="K7977" t="s">
        <v>152</v>
      </c>
      <c r="L7977" t="s">
        <v>6656</v>
      </c>
      <c r="M7977" t="s">
        <v>6754</v>
      </c>
      <c r="P7977" s="31" t="str">
        <f t="shared" si="375"/>
        <v>Ammajan Homoeo Hall (Dr. Atiek)</v>
      </c>
    </row>
    <row r="7978" spans="1:16" hidden="1">
      <c r="A7978" t="str">
        <f t="shared" si="373"/>
        <v>22-605</v>
      </c>
      <c r="B7978">
        <f t="shared" si="374"/>
        <v>22</v>
      </c>
      <c r="C7978">
        <v>605</v>
      </c>
      <c r="D7978" t="s">
        <v>18337</v>
      </c>
      <c r="E7978" t="s">
        <v>7913</v>
      </c>
      <c r="F7978">
        <v>8398</v>
      </c>
      <c r="G7978" t="s">
        <v>5190</v>
      </c>
      <c r="H7978">
        <v>1913298926</v>
      </c>
      <c r="I7978" t="s">
        <v>131</v>
      </c>
      <c r="J7978" t="s">
        <v>274</v>
      </c>
      <c r="K7978" t="s">
        <v>133</v>
      </c>
      <c r="L7978" t="s">
        <v>7812</v>
      </c>
      <c r="M7978" t="s">
        <v>7901</v>
      </c>
      <c r="P7978" s="31" t="str">
        <f t="shared" si="375"/>
        <v>Ananada Homoeo Hall (Dr. Bolia Chandra Ray)</v>
      </c>
    </row>
    <row r="7979" spans="1:16" hidden="1">
      <c r="A7979" t="str">
        <f t="shared" si="373"/>
        <v>23-605</v>
      </c>
      <c r="B7979">
        <f t="shared" si="374"/>
        <v>23</v>
      </c>
      <c r="C7979">
        <v>605</v>
      </c>
      <c r="D7979" t="s">
        <v>18337</v>
      </c>
      <c r="E7979" t="s">
        <v>2996</v>
      </c>
      <c r="F7979">
        <v>8377</v>
      </c>
      <c r="G7979" t="s">
        <v>7863</v>
      </c>
      <c r="H7979" t="s">
        <v>7864</v>
      </c>
      <c r="I7979" t="s">
        <v>131</v>
      </c>
      <c r="J7979" t="s">
        <v>397</v>
      </c>
      <c r="K7979" t="s">
        <v>152</v>
      </c>
      <c r="L7979" t="s">
        <v>7856</v>
      </c>
      <c r="M7979" t="s">
        <v>7865</v>
      </c>
      <c r="P7979" s="31" t="str">
        <f t="shared" si="375"/>
        <v>Ananda Homoeo Hall (Dr. Manik)</v>
      </c>
    </row>
    <row r="7980" spans="1:16" hidden="1">
      <c r="A7980" t="str">
        <f t="shared" si="373"/>
        <v>24-605</v>
      </c>
      <c r="B7980">
        <f t="shared" si="374"/>
        <v>24</v>
      </c>
      <c r="C7980">
        <v>605</v>
      </c>
      <c r="D7980" t="s">
        <v>18337</v>
      </c>
      <c r="E7980" t="s">
        <v>16869</v>
      </c>
      <c r="F7980">
        <v>13609</v>
      </c>
      <c r="G7980" t="s">
        <v>16870</v>
      </c>
      <c r="H7980">
        <v>1822668024</v>
      </c>
      <c r="I7980" t="s">
        <v>11164</v>
      </c>
      <c r="J7980" t="s">
        <v>274</v>
      </c>
      <c r="L7980" t="s">
        <v>4799</v>
      </c>
      <c r="M7980" t="s">
        <v>16865</v>
      </c>
      <c r="P7980" s="31" t="str">
        <f t="shared" si="375"/>
        <v>Annopurna Homoeo Hall  (Dr.Sonkor Chandro Roy)</v>
      </c>
    </row>
    <row r="7981" spans="1:16" hidden="1">
      <c r="A7981" t="str">
        <f t="shared" si="373"/>
        <v>25-605</v>
      </c>
      <c r="B7981">
        <f t="shared" si="374"/>
        <v>25</v>
      </c>
      <c r="C7981">
        <v>605</v>
      </c>
      <c r="D7981" t="s">
        <v>18337</v>
      </c>
      <c r="E7981" t="s">
        <v>15414</v>
      </c>
      <c r="F7981">
        <v>13806</v>
      </c>
      <c r="G7981" t="s">
        <v>15415</v>
      </c>
      <c r="H7981">
        <v>1712820472</v>
      </c>
      <c r="I7981" t="s">
        <v>11164</v>
      </c>
      <c r="J7981" t="s">
        <v>306</v>
      </c>
      <c r="K7981" t="s">
        <v>1402</v>
      </c>
      <c r="L7981" t="s">
        <v>10341</v>
      </c>
      <c r="M7981" t="s">
        <v>15416</v>
      </c>
      <c r="P7981" s="31" t="str">
        <f t="shared" si="375"/>
        <v>Anondo Pharmacy (Dr Nikhil Chandro Debnath)</v>
      </c>
    </row>
    <row r="7982" spans="1:16" hidden="1">
      <c r="A7982" t="str">
        <f t="shared" si="373"/>
        <v>26-605</v>
      </c>
      <c r="B7982">
        <f t="shared" si="374"/>
        <v>26</v>
      </c>
      <c r="C7982">
        <v>605</v>
      </c>
      <c r="D7982" t="s">
        <v>18337</v>
      </c>
      <c r="E7982" t="s">
        <v>11284</v>
      </c>
      <c r="F7982">
        <v>14579</v>
      </c>
      <c r="G7982" t="s">
        <v>17391</v>
      </c>
      <c r="H7982">
        <v>1934448069</v>
      </c>
      <c r="I7982">
        <v>0</v>
      </c>
      <c r="J7982">
        <v>0</v>
      </c>
      <c r="K7982" t="s">
        <v>138</v>
      </c>
      <c r="L7982" t="s">
        <v>6268</v>
      </c>
      <c r="M7982" t="s">
        <v>6268</v>
      </c>
      <c r="P7982" s="31" t="str">
        <f t="shared" si="375"/>
        <v>Anower Hossain-As-Luxmipur (Self Stock)</v>
      </c>
    </row>
    <row r="7983" spans="1:16" hidden="1">
      <c r="A7983" t="str">
        <f t="shared" si="373"/>
        <v>27-605</v>
      </c>
      <c r="B7983">
        <f t="shared" si="374"/>
        <v>27</v>
      </c>
      <c r="C7983">
        <v>605</v>
      </c>
      <c r="D7983" t="s">
        <v>18337</v>
      </c>
      <c r="E7983" t="s">
        <v>16844</v>
      </c>
      <c r="F7983">
        <v>13596</v>
      </c>
      <c r="G7983" t="s">
        <v>16845</v>
      </c>
      <c r="H7983">
        <v>1819861418</v>
      </c>
      <c r="I7983" t="s">
        <v>11164</v>
      </c>
      <c r="J7983" t="s">
        <v>14548</v>
      </c>
      <c r="K7983" t="s">
        <v>1402</v>
      </c>
      <c r="L7983" t="s">
        <v>4799</v>
      </c>
      <c r="M7983" t="s">
        <v>16832</v>
      </c>
      <c r="P7983" s="31" t="str">
        <f t="shared" si="375"/>
        <v>Ansaria Homoeo Hall (Dr.Abu Saeem Ansari )</v>
      </c>
    </row>
    <row r="7984" spans="1:16" hidden="1">
      <c r="A7984" t="str">
        <f t="shared" si="373"/>
        <v>28-605</v>
      </c>
      <c r="B7984">
        <f t="shared" si="374"/>
        <v>28</v>
      </c>
      <c r="C7984">
        <v>605</v>
      </c>
      <c r="D7984" t="s">
        <v>18337</v>
      </c>
      <c r="E7984" t="s">
        <v>8374</v>
      </c>
      <c r="F7984">
        <v>13839</v>
      </c>
      <c r="G7984" t="s">
        <v>8375</v>
      </c>
      <c r="H7984">
        <v>1719943577</v>
      </c>
      <c r="I7984" t="s">
        <v>131</v>
      </c>
      <c r="J7984" t="s">
        <v>397</v>
      </c>
      <c r="K7984" t="s">
        <v>133</v>
      </c>
      <c r="L7984" t="s">
        <v>8363</v>
      </c>
      <c r="M7984" t="s">
        <v>8371</v>
      </c>
      <c r="P7984" s="31" t="str">
        <f t="shared" si="375"/>
        <v>Ansary Homoeo Hall (Dr. Rahamat Ullah)</v>
      </c>
    </row>
    <row r="7985" spans="1:16" hidden="1">
      <c r="A7985" t="str">
        <f t="shared" si="373"/>
        <v>29-605</v>
      </c>
      <c r="B7985">
        <f t="shared" si="374"/>
        <v>29</v>
      </c>
      <c r="C7985">
        <v>605</v>
      </c>
      <c r="D7985" t="s">
        <v>18337</v>
      </c>
      <c r="E7985" t="s">
        <v>17959</v>
      </c>
      <c r="F7985">
        <v>15493</v>
      </c>
      <c r="G7985" t="s">
        <v>17960</v>
      </c>
      <c r="H7985">
        <v>1711236795</v>
      </c>
      <c r="I7985" t="s">
        <v>131</v>
      </c>
      <c r="J7985" t="s">
        <v>132</v>
      </c>
      <c r="K7985" t="s">
        <v>138</v>
      </c>
      <c r="L7985" t="s">
        <v>1794</v>
      </c>
      <c r="M7985" t="s">
        <v>17961</v>
      </c>
      <c r="P7985" s="31" t="str">
        <f t="shared" si="375"/>
        <v>Aroggaloy Homoeo Hall  (Dr. Mahmudul Hasan Manik )</v>
      </c>
    </row>
    <row r="7986" spans="1:16" hidden="1">
      <c r="A7986" t="str">
        <f t="shared" si="373"/>
        <v>30-605</v>
      </c>
      <c r="B7986">
        <f t="shared" si="374"/>
        <v>30</v>
      </c>
      <c r="C7986">
        <v>605</v>
      </c>
      <c r="D7986" t="s">
        <v>18337</v>
      </c>
      <c r="E7986" t="s">
        <v>11411</v>
      </c>
      <c r="F7986">
        <v>13787</v>
      </c>
      <c r="G7986" t="s">
        <v>1772</v>
      </c>
      <c r="H7986">
        <v>1712857613</v>
      </c>
      <c r="I7986" t="s">
        <v>11164</v>
      </c>
      <c r="J7986" t="s">
        <v>10912</v>
      </c>
      <c r="K7986" t="s">
        <v>138</v>
      </c>
      <c r="L7986" t="s">
        <v>7922</v>
      </c>
      <c r="M7986" t="s">
        <v>11412</v>
      </c>
      <c r="P7986" s="31" t="str">
        <f t="shared" si="375"/>
        <v>Aroggo Homoeo Hall (Dr: Azad Kamal)</v>
      </c>
    </row>
    <row r="7987" spans="1:16" hidden="1">
      <c r="A7987" t="str">
        <f t="shared" si="373"/>
        <v>31-605</v>
      </c>
      <c r="B7987">
        <f t="shared" si="374"/>
        <v>31</v>
      </c>
      <c r="C7987">
        <v>605</v>
      </c>
      <c r="D7987" t="s">
        <v>18337</v>
      </c>
      <c r="E7987" t="s">
        <v>8343</v>
      </c>
      <c r="F7987">
        <v>8620</v>
      </c>
      <c r="G7987" t="s">
        <v>8344</v>
      </c>
      <c r="H7987">
        <v>1818585257</v>
      </c>
      <c r="I7987" t="s">
        <v>131</v>
      </c>
      <c r="J7987" t="s">
        <v>132</v>
      </c>
      <c r="K7987" t="s">
        <v>152</v>
      </c>
      <c r="L7987" t="s">
        <v>1359</v>
      </c>
      <c r="M7987" t="s">
        <v>8342</v>
      </c>
      <c r="P7987" s="31" t="str">
        <f t="shared" si="375"/>
        <v>Aroti Homoeo Hall (Dr. Tapos Bodro)</v>
      </c>
    </row>
    <row r="7988" spans="1:16" hidden="1">
      <c r="A7988" t="str">
        <f t="shared" si="373"/>
        <v>32-605</v>
      </c>
      <c r="B7988">
        <f t="shared" si="374"/>
        <v>32</v>
      </c>
      <c r="C7988">
        <v>605</v>
      </c>
      <c r="D7988" t="s">
        <v>18337</v>
      </c>
      <c r="E7988" t="s">
        <v>9650</v>
      </c>
      <c r="F7988">
        <v>9975</v>
      </c>
      <c r="G7988" t="s">
        <v>9651</v>
      </c>
      <c r="H7988" t="s">
        <v>17215</v>
      </c>
      <c r="I7988" t="s">
        <v>131</v>
      </c>
      <c r="J7988" t="s">
        <v>230</v>
      </c>
      <c r="K7988" t="s">
        <v>152</v>
      </c>
      <c r="L7988" t="s">
        <v>9652</v>
      </c>
      <c r="M7988" t="s">
        <v>9653</v>
      </c>
      <c r="P7988" s="31" t="str">
        <f t="shared" si="375"/>
        <v>Ashirbad Homoeo Hall (Dr. Badal Chandra Shil)</v>
      </c>
    </row>
    <row r="7989" spans="1:16" hidden="1">
      <c r="A7989" t="str">
        <f t="shared" si="373"/>
        <v>33-605</v>
      </c>
      <c r="B7989">
        <f t="shared" si="374"/>
        <v>33</v>
      </c>
      <c r="C7989">
        <v>605</v>
      </c>
      <c r="D7989" t="s">
        <v>18337</v>
      </c>
      <c r="E7989" t="s">
        <v>7839</v>
      </c>
      <c r="F7989">
        <v>8367</v>
      </c>
      <c r="G7989" t="s">
        <v>7840</v>
      </c>
      <c r="H7989">
        <v>0</v>
      </c>
      <c r="I7989" t="s">
        <v>381</v>
      </c>
      <c r="J7989" t="s">
        <v>172</v>
      </c>
      <c r="K7989" t="s">
        <v>133</v>
      </c>
      <c r="L7989" t="s">
        <v>7833</v>
      </c>
      <c r="M7989" t="s">
        <v>7834</v>
      </c>
      <c r="P7989" s="31" t="str">
        <f t="shared" si="375"/>
        <v>Asma Homoeo (Dr. Asma )</v>
      </c>
    </row>
    <row r="7990" spans="1:16" hidden="1">
      <c r="A7990" t="str">
        <f t="shared" si="373"/>
        <v>34-605</v>
      </c>
      <c r="B7990">
        <f t="shared" si="374"/>
        <v>34</v>
      </c>
      <c r="C7990">
        <v>605</v>
      </c>
      <c r="D7990" t="s">
        <v>18337</v>
      </c>
      <c r="E7990" t="s">
        <v>7531</v>
      </c>
      <c r="F7990">
        <v>8656</v>
      </c>
      <c r="G7990" t="s">
        <v>8402</v>
      </c>
      <c r="H7990">
        <v>1717157685</v>
      </c>
      <c r="I7990" t="s">
        <v>131</v>
      </c>
      <c r="J7990" t="s">
        <v>274</v>
      </c>
      <c r="K7990" t="s">
        <v>152</v>
      </c>
      <c r="L7990" t="s">
        <v>1359</v>
      </c>
      <c r="M7990" t="s">
        <v>8401</v>
      </c>
      <c r="P7990" s="31" t="str">
        <f t="shared" si="375"/>
        <v>Ayesha Homoeo Hall (Dr. Shafiqur Rahman)</v>
      </c>
    </row>
    <row r="7991" spans="1:16" hidden="1">
      <c r="A7991" t="str">
        <f t="shared" si="373"/>
        <v>35-605</v>
      </c>
      <c r="B7991">
        <f t="shared" si="374"/>
        <v>35</v>
      </c>
      <c r="C7991">
        <v>605</v>
      </c>
      <c r="D7991" t="s">
        <v>18337</v>
      </c>
      <c r="E7991" t="s">
        <v>16901</v>
      </c>
      <c r="F7991">
        <v>13622</v>
      </c>
      <c r="G7991" t="s">
        <v>16902</v>
      </c>
      <c r="H7991">
        <v>1815279269</v>
      </c>
      <c r="I7991" t="s">
        <v>11164</v>
      </c>
      <c r="J7991" t="s">
        <v>16881</v>
      </c>
      <c r="L7991" t="s">
        <v>4799</v>
      </c>
      <c r="M7991" t="s">
        <v>16898</v>
      </c>
      <c r="P7991" s="31" t="str">
        <f t="shared" si="375"/>
        <v>Baishakhi Homoeo Hall  (Dr.Bagoboto Naha(Samor))</v>
      </c>
    </row>
    <row r="7992" spans="1:16" hidden="1">
      <c r="A7992" t="str">
        <f t="shared" si="373"/>
        <v>36-605</v>
      </c>
      <c r="B7992">
        <f t="shared" si="374"/>
        <v>36</v>
      </c>
      <c r="C7992">
        <v>605</v>
      </c>
      <c r="D7992" t="s">
        <v>18337</v>
      </c>
      <c r="E7992" t="s">
        <v>7858</v>
      </c>
      <c r="F7992">
        <v>8374</v>
      </c>
      <c r="G7992" t="s">
        <v>1462</v>
      </c>
      <c r="H7992" t="s">
        <v>7859</v>
      </c>
      <c r="I7992" t="s">
        <v>253</v>
      </c>
      <c r="J7992" t="s">
        <v>397</v>
      </c>
      <c r="K7992" t="s">
        <v>138</v>
      </c>
      <c r="L7992" t="s">
        <v>7856</v>
      </c>
      <c r="M7992" t="s">
        <v>7857</v>
      </c>
      <c r="P7992" s="31" t="str">
        <f t="shared" si="375"/>
        <v>Bangladesh Homoeo Hall (Dr. Shahabuddin)</v>
      </c>
    </row>
    <row r="7993" spans="1:16" hidden="1">
      <c r="A7993" t="str">
        <f t="shared" si="373"/>
        <v>37-605</v>
      </c>
      <c r="B7993">
        <f t="shared" si="374"/>
        <v>37</v>
      </c>
      <c r="C7993">
        <v>605</v>
      </c>
      <c r="D7993" t="s">
        <v>18337</v>
      </c>
      <c r="E7993" t="s">
        <v>8365</v>
      </c>
      <c r="F7993">
        <v>13822</v>
      </c>
      <c r="G7993" t="s">
        <v>8366</v>
      </c>
      <c r="H7993">
        <v>1732270155</v>
      </c>
      <c r="I7993" t="s">
        <v>131</v>
      </c>
      <c r="J7993" t="s">
        <v>397</v>
      </c>
      <c r="K7993" t="s">
        <v>152</v>
      </c>
      <c r="L7993" t="s">
        <v>8363</v>
      </c>
      <c r="M7993" t="s">
        <v>8364</v>
      </c>
      <c r="P7993" s="31" t="str">
        <f t="shared" si="375"/>
        <v>Barek Homoeo Hall (Dr. Babul Hossain)</v>
      </c>
    </row>
    <row r="7994" spans="1:16" hidden="1">
      <c r="A7994" t="str">
        <f t="shared" si="373"/>
        <v>38-605</v>
      </c>
      <c r="B7994">
        <f t="shared" si="374"/>
        <v>38</v>
      </c>
      <c r="C7994">
        <v>605</v>
      </c>
      <c r="D7994" t="s">
        <v>18337</v>
      </c>
      <c r="E7994" t="s">
        <v>18716</v>
      </c>
      <c r="F7994">
        <v>11554</v>
      </c>
      <c r="G7994" t="s">
        <v>460</v>
      </c>
      <c r="H7994">
        <v>1718572188</v>
      </c>
      <c r="I7994" t="s">
        <v>131</v>
      </c>
      <c r="J7994" t="s">
        <v>10924</v>
      </c>
      <c r="K7994" t="s">
        <v>1402</v>
      </c>
      <c r="L7994" t="s">
        <v>12476</v>
      </c>
      <c r="M7994" t="s">
        <v>18503</v>
      </c>
      <c r="P7994" s="31" t="str">
        <f t="shared" si="375"/>
        <v>Bismillah Homoeo Hall (Dr M A Hossain)</v>
      </c>
    </row>
    <row r="7995" spans="1:16" hidden="1">
      <c r="A7995" t="str">
        <f t="shared" si="373"/>
        <v>39-605</v>
      </c>
      <c r="B7995">
        <f t="shared" si="374"/>
        <v>39</v>
      </c>
      <c r="C7995">
        <v>605</v>
      </c>
      <c r="D7995" t="s">
        <v>18337</v>
      </c>
      <c r="E7995" t="s">
        <v>18717</v>
      </c>
      <c r="F7995">
        <v>11566</v>
      </c>
      <c r="G7995" t="s">
        <v>460</v>
      </c>
      <c r="H7995">
        <v>1756475067</v>
      </c>
      <c r="I7995" t="s">
        <v>131</v>
      </c>
      <c r="J7995" t="s">
        <v>10924</v>
      </c>
      <c r="K7995" t="s">
        <v>1402</v>
      </c>
      <c r="L7995" t="s">
        <v>12487</v>
      </c>
      <c r="M7995" t="s">
        <v>18508</v>
      </c>
      <c r="P7995" s="31" t="str">
        <f t="shared" si="375"/>
        <v>Bismillah Homoeo Hall (Dr Ziban Nesa)</v>
      </c>
    </row>
    <row r="7996" spans="1:16" hidden="1">
      <c r="A7996" t="str">
        <f t="shared" si="373"/>
        <v>40-605</v>
      </c>
      <c r="B7996">
        <f t="shared" si="374"/>
        <v>40</v>
      </c>
      <c r="C7996">
        <v>605</v>
      </c>
      <c r="D7996" t="s">
        <v>18337</v>
      </c>
      <c r="E7996" t="s">
        <v>8041</v>
      </c>
      <c r="F7996">
        <v>8654</v>
      </c>
      <c r="G7996" t="s">
        <v>460</v>
      </c>
      <c r="H7996">
        <v>1917202684</v>
      </c>
      <c r="I7996" t="s">
        <v>131</v>
      </c>
      <c r="J7996" t="s">
        <v>230</v>
      </c>
      <c r="K7996" t="s">
        <v>133</v>
      </c>
      <c r="L7996" t="s">
        <v>1359</v>
      </c>
      <c r="M7996" t="s">
        <v>8398</v>
      </c>
      <c r="P7996" s="31" t="str">
        <f t="shared" si="375"/>
        <v>Bismillah Homoeo Hall (Dr. Nazrul Islam)</v>
      </c>
    </row>
    <row r="7997" spans="1:16" hidden="1">
      <c r="A7997" t="str">
        <f t="shared" si="373"/>
        <v>41-605</v>
      </c>
      <c r="B7997">
        <f t="shared" si="374"/>
        <v>41</v>
      </c>
      <c r="C7997">
        <v>605</v>
      </c>
      <c r="D7997" t="s">
        <v>18337</v>
      </c>
      <c r="E7997" t="s">
        <v>1988</v>
      </c>
      <c r="F7997">
        <v>9983</v>
      </c>
      <c r="G7997" t="s">
        <v>460</v>
      </c>
      <c r="H7997">
        <v>1830426251</v>
      </c>
      <c r="I7997" t="s">
        <v>131</v>
      </c>
      <c r="J7997" t="s">
        <v>274</v>
      </c>
      <c r="K7997" t="s">
        <v>152</v>
      </c>
      <c r="L7997" t="s">
        <v>9652</v>
      </c>
      <c r="M7997" t="s">
        <v>9662</v>
      </c>
      <c r="P7997" s="31" t="str">
        <f t="shared" si="375"/>
        <v>Bismillah Homoeo Hall (Dr. Jakir Hossain)</v>
      </c>
    </row>
    <row r="7998" spans="1:16" hidden="1">
      <c r="A7998" t="str">
        <f t="shared" si="373"/>
        <v>42-605</v>
      </c>
      <c r="B7998">
        <f t="shared" si="374"/>
        <v>42</v>
      </c>
      <c r="C7998">
        <v>605</v>
      </c>
      <c r="D7998" t="s">
        <v>18337</v>
      </c>
      <c r="E7998" t="s">
        <v>16861</v>
      </c>
      <c r="F7998">
        <v>13604</v>
      </c>
      <c r="G7998" t="s">
        <v>460</v>
      </c>
      <c r="H7998">
        <v>1812695077</v>
      </c>
      <c r="I7998" t="s">
        <v>11164</v>
      </c>
      <c r="J7998" t="s">
        <v>10900</v>
      </c>
      <c r="K7998" t="s">
        <v>1402</v>
      </c>
      <c r="L7998" t="s">
        <v>4799</v>
      </c>
      <c r="M7998" t="s">
        <v>16860</v>
      </c>
      <c r="P7998" s="31" t="str">
        <f t="shared" si="375"/>
        <v>Bismillah Homoeo Hall (Dr.A B M Foysal)</v>
      </c>
    </row>
    <row r="7999" spans="1:16" hidden="1">
      <c r="A7999" t="str">
        <f t="shared" si="373"/>
        <v>43-605</v>
      </c>
      <c r="B7999">
        <f t="shared" si="374"/>
        <v>43</v>
      </c>
      <c r="C7999">
        <v>605</v>
      </c>
      <c r="D7999" t="s">
        <v>18337</v>
      </c>
      <c r="E7999" t="s">
        <v>8340</v>
      </c>
      <c r="F7999">
        <v>8619</v>
      </c>
      <c r="G7999" t="s">
        <v>8341</v>
      </c>
      <c r="H7999">
        <v>1718244009</v>
      </c>
      <c r="I7999" t="s">
        <v>131</v>
      </c>
      <c r="J7999" t="s">
        <v>132</v>
      </c>
      <c r="K7999" t="s">
        <v>152</v>
      </c>
      <c r="L7999" t="s">
        <v>1359</v>
      </c>
      <c r="M7999" t="s">
        <v>8342</v>
      </c>
      <c r="P7999" s="31" t="str">
        <f t="shared" si="375"/>
        <v>Boshonto Homoeo (Dr. Utton Pal)</v>
      </c>
    </row>
    <row r="8000" spans="1:16" hidden="1">
      <c r="A8000" t="str">
        <f t="shared" si="373"/>
        <v>44-605</v>
      </c>
      <c r="B8000">
        <f t="shared" si="374"/>
        <v>44</v>
      </c>
      <c r="C8000">
        <v>605</v>
      </c>
      <c r="D8000" t="s">
        <v>18337</v>
      </c>
      <c r="E8000" t="s">
        <v>5861</v>
      </c>
      <c r="F8000">
        <v>9967</v>
      </c>
      <c r="G8000" t="s">
        <v>1050</v>
      </c>
      <c r="H8000">
        <v>1842442678</v>
      </c>
      <c r="I8000" t="s">
        <v>131</v>
      </c>
      <c r="J8000" t="s">
        <v>397</v>
      </c>
      <c r="K8000" t="s">
        <v>152</v>
      </c>
      <c r="L8000" t="s">
        <v>9637</v>
      </c>
      <c r="M8000" t="s">
        <v>9638</v>
      </c>
      <c r="P8000" s="31" t="str">
        <f t="shared" si="375"/>
        <v>Central Homoeo Hall (Dr. Abdul Halim)</v>
      </c>
    </row>
    <row r="8001" spans="1:16" hidden="1">
      <c r="A8001" t="str">
        <f t="shared" si="373"/>
        <v>45-605</v>
      </c>
      <c r="B8001">
        <f t="shared" si="374"/>
        <v>45</v>
      </c>
      <c r="C8001">
        <v>605</v>
      </c>
      <c r="D8001" t="s">
        <v>18337</v>
      </c>
      <c r="E8001" t="s">
        <v>18718</v>
      </c>
      <c r="F8001">
        <v>11550</v>
      </c>
      <c r="G8001" t="s">
        <v>12475</v>
      </c>
      <c r="H8001">
        <v>1717123862</v>
      </c>
      <c r="I8001" t="s">
        <v>131</v>
      </c>
      <c r="J8001" t="s">
        <v>274</v>
      </c>
      <c r="K8001" t="s">
        <v>152</v>
      </c>
      <c r="L8001" t="s">
        <v>12476</v>
      </c>
      <c r="M8001" t="s">
        <v>18501</v>
      </c>
      <c r="P8001" s="31" t="str">
        <f t="shared" si="375"/>
        <v>Chandsir Homoeo Hall (Dr Tapon Bhowmik )</v>
      </c>
    </row>
    <row r="8002" spans="1:16" hidden="1">
      <c r="A8002" t="str">
        <f t="shared" ref="A8002:A8065" si="376">B8002&amp;"-"&amp;C8002</f>
        <v>46-605</v>
      </c>
      <c r="B8002">
        <f t="shared" ref="B8002:B8065" si="377">IF(C8002=C8001,B8001+1,1)</f>
        <v>46</v>
      </c>
      <c r="C8002">
        <v>605</v>
      </c>
      <c r="D8002" t="s">
        <v>18337</v>
      </c>
      <c r="E8002" t="s">
        <v>17263</v>
      </c>
      <c r="F8002">
        <v>13808</v>
      </c>
      <c r="G8002" t="s">
        <v>15396</v>
      </c>
      <c r="H8002">
        <v>1711229344</v>
      </c>
      <c r="I8002" t="s">
        <v>15397</v>
      </c>
      <c r="J8002" t="s">
        <v>172</v>
      </c>
      <c r="K8002" t="s">
        <v>11942</v>
      </c>
      <c r="L8002" t="s">
        <v>15386</v>
      </c>
      <c r="M8002" t="s">
        <v>15398</v>
      </c>
      <c r="P8002" s="31" t="str">
        <f t="shared" ref="P8002:P8065" si="378">PROPER(G8002&amp;" ("&amp;E8002&amp;")")</f>
        <v>Chistaya Homoeo Hall (Dr Kazi Yousof)</v>
      </c>
    </row>
    <row r="8003" spans="1:16" hidden="1">
      <c r="A8003" t="str">
        <f t="shared" si="376"/>
        <v>47-605</v>
      </c>
      <c r="B8003">
        <f t="shared" si="377"/>
        <v>47</v>
      </c>
      <c r="C8003">
        <v>605</v>
      </c>
      <c r="D8003" t="s">
        <v>18337</v>
      </c>
      <c r="E8003" t="s">
        <v>16833</v>
      </c>
      <c r="F8003">
        <v>13589</v>
      </c>
      <c r="G8003" t="s">
        <v>7662</v>
      </c>
      <c r="H8003">
        <v>1734415882</v>
      </c>
      <c r="I8003" t="s">
        <v>11164</v>
      </c>
      <c r="J8003" t="s">
        <v>14548</v>
      </c>
      <c r="K8003" t="s">
        <v>1402</v>
      </c>
      <c r="L8003" t="s">
        <v>4799</v>
      </c>
      <c r="M8003" t="s">
        <v>16832</v>
      </c>
      <c r="P8003" s="31" t="str">
        <f t="shared" si="378"/>
        <v>Datto Homoeo Hall (Dr.Nakul Datto)</v>
      </c>
    </row>
    <row r="8004" spans="1:16" hidden="1">
      <c r="A8004" t="str">
        <f t="shared" si="376"/>
        <v>48-605</v>
      </c>
      <c r="B8004">
        <f t="shared" si="377"/>
        <v>48</v>
      </c>
      <c r="C8004">
        <v>605</v>
      </c>
      <c r="D8004" t="s">
        <v>18337</v>
      </c>
      <c r="E8004" t="s">
        <v>7850</v>
      </c>
      <c r="F8004">
        <v>8372</v>
      </c>
      <c r="G8004" t="s">
        <v>7851</v>
      </c>
      <c r="H8004">
        <v>0</v>
      </c>
      <c r="I8004" t="s">
        <v>381</v>
      </c>
      <c r="J8004" t="s">
        <v>172</v>
      </c>
      <c r="K8004" t="s">
        <v>133</v>
      </c>
      <c r="L8004" t="s">
        <v>7833</v>
      </c>
      <c r="M8004" t="s">
        <v>7852</v>
      </c>
      <c r="P8004" s="31" t="str">
        <f t="shared" si="378"/>
        <v>Dawaikhana  (Dr. Tahir )</v>
      </c>
    </row>
    <row r="8005" spans="1:16" hidden="1">
      <c r="A8005" t="str">
        <f t="shared" si="376"/>
        <v>49-605</v>
      </c>
      <c r="B8005">
        <f t="shared" si="377"/>
        <v>49</v>
      </c>
      <c r="C8005">
        <v>605</v>
      </c>
      <c r="D8005" t="s">
        <v>18337</v>
      </c>
      <c r="E8005" t="s">
        <v>7835</v>
      </c>
      <c r="F8005">
        <v>8365</v>
      </c>
      <c r="G8005" t="s">
        <v>7836</v>
      </c>
      <c r="H8005" t="s">
        <v>7837</v>
      </c>
      <c r="I8005" t="s">
        <v>131</v>
      </c>
      <c r="J8005" t="s">
        <v>172</v>
      </c>
      <c r="K8005" t="s">
        <v>152</v>
      </c>
      <c r="L8005" t="s">
        <v>7833</v>
      </c>
      <c r="M8005" t="s">
        <v>7834</v>
      </c>
      <c r="P8005" s="31" t="str">
        <f t="shared" si="378"/>
        <v>Dawan Homoeo Hall (Dr. Jafor )</v>
      </c>
    </row>
    <row r="8006" spans="1:16" hidden="1">
      <c r="A8006" t="str">
        <f t="shared" si="376"/>
        <v>50-605</v>
      </c>
      <c r="B8006">
        <f t="shared" si="377"/>
        <v>50</v>
      </c>
      <c r="C8006">
        <v>605</v>
      </c>
      <c r="D8006" t="s">
        <v>18337</v>
      </c>
      <c r="E8006" t="s">
        <v>8393</v>
      </c>
      <c r="F8006">
        <v>8651</v>
      </c>
      <c r="G8006" t="s">
        <v>8394</v>
      </c>
      <c r="H8006">
        <v>1971839728</v>
      </c>
      <c r="I8006" t="s">
        <v>131</v>
      </c>
      <c r="J8006" t="s">
        <v>230</v>
      </c>
      <c r="K8006" t="s">
        <v>152</v>
      </c>
      <c r="L8006" t="s">
        <v>1359</v>
      </c>
      <c r="M8006" t="s">
        <v>8395</v>
      </c>
      <c r="P8006" s="31" t="str">
        <f t="shared" si="378"/>
        <v>Depo Homoeo Hall (Dr. Mojjamel Haider)</v>
      </c>
    </row>
    <row r="8007" spans="1:16" hidden="1">
      <c r="A8007" t="str">
        <f t="shared" si="376"/>
        <v>51-605</v>
      </c>
      <c r="B8007">
        <f t="shared" si="377"/>
        <v>51</v>
      </c>
      <c r="C8007">
        <v>605</v>
      </c>
      <c r="D8007" t="s">
        <v>18337</v>
      </c>
      <c r="E8007" t="s">
        <v>7810</v>
      </c>
      <c r="F8007">
        <v>8354</v>
      </c>
      <c r="G8007" t="s">
        <v>7811</v>
      </c>
      <c r="H8007">
        <v>1729481225</v>
      </c>
      <c r="I8007" t="s">
        <v>131</v>
      </c>
      <c r="J8007" t="s">
        <v>132</v>
      </c>
      <c r="K8007" t="s">
        <v>138</v>
      </c>
      <c r="L8007" t="s">
        <v>7812</v>
      </c>
      <c r="M8007" t="s">
        <v>7813</v>
      </c>
      <c r="P8007" s="31" t="str">
        <f t="shared" si="378"/>
        <v>Desh Bondhu Homoeo Hall (Dr. Dulal Uddin)</v>
      </c>
    </row>
    <row r="8008" spans="1:16" hidden="1">
      <c r="A8008" t="str">
        <f t="shared" si="376"/>
        <v>52-605</v>
      </c>
      <c r="B8008">
        <f t="shared" si="377"/>
        <v>52</v>
      </c>
      <c r="C8008">
        <v>605</v>
      </c>
      <c r="D8008" t="s">
        <v>18337</v>
      </c>
      <c r="E8008" t="s">
        <v>14426</v>
      </c>
      <c r="F8008">
        <v>12477</v>
      </c>
      <c r="G8008" t="s">
        <v>2795</v>
      </c>
      <c r="H8008">
        <v>1312653234</v>
      </c>
      <c r="I8008" t="s">
        <v>131</v>
      </c>
      <c r="J8008" t="s">
        <v>306</v>
      </c>
      <c r="K8008" t="s">
        <v>1402</v>
      </c>
      <c r="L8008" t="s">
        <v>14427</v>
      </c>
      <c r="M8008" t="s">
        <v>19280</v>
      </c>
      <c r="P8008" s="31" t="str">
        <f t="shared" si="378"/>
        <v>Dewan Homoeo Hall (Dr.Nasir Uddin)</v>
      </c>
    </row>
    <row r="8009" spans="1:16" hidden="1">
      <c r="A8009" t="str">
        <f t="shared" si="376"/>
        <v>53-605</v>
      </c>
      <c r="B8009">
        <f t="shared" si="377"/>
        <v>53</v>
      </c>
      <c r="C8009">
        <v>605</v>
      </c>
      <c r="D8009" t="s">
        <v>18337</v>
      </c>
      <c r="E8009" t="s">
        <v>18719</v>
      </c>
      <c r="F8009">
        <v>11565</v>
      </c>
      <c r="G8009" t="s">
        <v>2795</v>
      </c>
      <c r="H8009">
        <v>1834591340</v>
      </c>
      <c r="I8009" t="s">
        <v>131</v>
      </c>
      <c r="J8009" t="s">
        <v>274</v>
      </c>
      <c r="K8009" t="s">
        <v>11942</v>
      </c>
      <c r="L8009" t="s">
        <v>12476</v>
      </c>
      <c r="M8009" t="s">
        <v>18501</v>
      </c>
      <c r="P8009" s="31" t="str">
        <f t="shared" si="378"/>
        <v>Dewan Homoeo Hall (Dr Imran Dewan)</v>
      </c>
    </row>
    <row r="8010" spans="1:16" hidden="1">
      <c r="A8010" t="str">
        <f t="shared" si="376"/>
        <v>54-605</v>
      </c>
      <c r="B8010">
        <f t="shared" si="377"/>
        <v>54</v>
      </c>
      <c r="C8010">
        <v>605</v>
      </c>
      <c r="D8010" t="s">
        <v>18337</v>
      </c>
      <c r="E8010" t="s">
        <v>18720</v>
      </c>
      <c r="F8010">
        <v>11562</v>
      </c>
      <c r="G8010" t="s">
        <v>12484</v>
      </c>
      <c r="H8010">
        <v>1817231641</v>
      </c>
      <c r="I8010" t="s">
        <v>131</v>
      </c>
      <c r="J8010" t="s">
        <v>10895</v>
      </c>
      <c r="K8010" t="s">
        <v>1402</v>
      </c>
      <c r="L8010" t="s">
        <v>12483</v>
      </c>
      <c r="M8010" t="s">
        <v>18506</v>
      </c>
      <c r="P8010" s="31" t="str">
        <f t="shared" si="378"/>
        <v>Dinbondo Homoeo Hall (Dr Goropad Debonath)</v>
      </c>
    </row>
    <row r="8011" spans="1:16" hidden="1">
      <c r="A8011" t="str">
        <f t="shared" si="376"/>
        <v>55-605</v>
      </c>
      <c r="B8011">
        <f t="shared" si="377"/>
        <v>55</v>
      </c>
      <c r="C8011">
        <v>605</v>
      </c>
      <c r="D8011" t="s">
        <v>18337</v>
      </c>
      <c r="E8011" t="s">
        <v>14123</v>
      </c>
      <c r="F8011">
        <v>13801</v>
      </c>
      <c r="G8011" t="s">
        <v>14124</v>
      </c>
      <c r="H8011">
        <v>1719018748</v>
      </c>
      <c r="I8011" t="s">
        <v>11538</v>
      </c>
      <c r="J8011" t="s">
        <v>172</v>
      </c>
      <c r="K8011" t="s">
        <v>1402</v>
      </c>
      <c r="L8011" t="s">
        <v>8363</v>
      </c>
      <c r="M8011" t="s">
        <v>14125</v>
      </c>
      <c r="P8011" s="31" t="str">
        <f t="shared" si="378"/>
        <v>Doctors Homoeo (Dr.Maolana Norul Islam)</v>
      </c>
    </row>
    <row r="8012" spans="1:16" hidden="1">
      <c r="A8012" t="str">
        <f t="shared" si="376"/>
        <v>56-605</v>
      </c>
      <c r="B8012">
        <f t="shared" si="377"/>
        <v>56</v>
      </c>
      <c r="C8012">
        <v>605</v>
      </c>
      <c r="D8012" t="s">
        <v>18337</v>
      </c>
      <c r="E8012" t="s">
        <v>16801</v>
      </c>
      <c r="F8012">
        <v>13576</v>
      </c>
      <c r="G8012" t="s">
        <v>16802</v>
      </c>
      <c r="H8012">
        <v>1753251990</v>
      </c>
      <c r="I8012" t="s">
        <v>11164</v>
      </c>
      <c r="J8012" t="s">
        <v>306</v>
      </c>
      <c r="K8012" t="s">
        <v>1402</v>
      </c>
      <c r="L8012" t="s">
        <v>14977</v>
      </c>
      <c r="M8012" t="s">
        <v>16803</v>
      </c>
      <c r="P8012" s="31" t="str">
        <f t="shared" si="378"/>
        <v>Dorodi Homoeo Hall (Dr.Rina Khanom(Rina))</v>
      </c>
    </row>
    <row r="8013" spans="1:16" hidden="1">
      <c r="A8013" t="str">
        <f t="shared" si="376"/>
        <v>57-605</v>
      </c>
      <c r="B8013">
        <f t="shared" si="377"/>
        <v>57</v>
      </c>
      <c r="C8013">
        <v>605</v>
      </c>
      <c r="D8013" t="s">
        <v>18337</v>
      </c>
      <c r="E8013" t="s">
        <v>8358</v>
      </c>
      <c r="F8013">
        <v>13825</v>
      </c>
      <c r="G8013" t="s">
        <v>8359</v>
      </c>
      <c r="H8013">
        <v>1742099841</v>
      </c>
      <c r="I8013" t="s">
        <v>131</v>
      </c>
      <c r="J8013" t="s">
        <v>172</v>
      </c>
      <c r="K8013" t="s">
        <v>152</v>
      </c>
      <c r="L8013" t="s">
        <v>8347</v>
      </c>
      <c r="M8013" t="s">
        <v>6223</v>
      </c>
      <c r="P8013" s="31" t="str">
        <f t="shared" si="378"/>
        <v>Doyal Pharmacy (Dr. Doyal Devonath)</v>
      </c>
    </row>
    <row r="8014" spans="1:16" hidden="1">
      <c r="A8014" t="str">
        <f t="shared" si="376"/>
        <v>58-605</v>
      </c>
      <c r="B8014">
        <f t="shared" si="377"/>
        <v>58</v>
      </c>
      <c r="C8014">
        <v>605</v>
      </c>
      <c r="D8014" t="s">
        <v>18337</v>
      </c>
      <c r="E8014" t="s">
        <v>15446</v>
      </c>
      <c r="F8014">
        <v>13785</v>
      </c>
      <c r="G8014" t="s">
        <v>15447</v>
      </c>
      <c r="H8014">
        <v>1732348850</v>
      </c>
      <c r="I8014" t="s">
        <v>131</v>
      </c>
      <c r="J8014" t="s">
        <v>172</v>
      </c>
      <c r="K8014" t="s">
        <v>138</v>
      </c>
      <c r="L8014" t="s">
        <v>15448</v>
      </c>
      <c r="M8014" t="s">
        <v>15449</v>
      </c>
      <c r="P8014" s="31" t="str">
        <f t="shared" si="378"/>
        <v>Dr.Ashish Khumar Dhor (Dr.Ashish Khumar Dhar)</v>
      </c>
    </row>
    <row r="8015" spans="1:16" hidden="1">
      <c r="A8015" t="str">
        <f t="shared" si="376"/>
        <v>59-605</v>
      </c>
      <c r="B8015">
        <f t="shared" si="377"/>
        <v>59</v>
      </c>
      <c r="C8015">
        <v>605</v>
      </c>
      <c r="D8015" t="s">
        <v>18337</v>
      </c>
      <c r="E8015" t="s">
        <v>16876</v>
      </c>
      <c r="F8015">
        <v>13612</v>
      </c>
      <c r="G8015" t="s">
        <v>16877</v>
      </c>
      <c r="H8015">
        <v>1816691189</v>
      </c>
      <c r="I8015" t="s">
        <v>11164</v>
      </c>
      <c r="J8015" t="s">
        <v>274</v>
      </c>
      <c r="L8015" t="s">
        <v>4799</v>
      </c>
      <c r="M8015" t="s">
        <v>16878</v>
      </c>
      <c r="P8015" s="31" t="str">
        <f t="shared" si="378"/>
        <v>Fahim Homoeo Pharmacy  (Dr.Omar Faruk)</v>
      </c>
    </row>
    <row r="8016" spans="1:16" hidden="1">
      <c r="A8016" t="str">
        <f t="shared" si="376"/>
        <v>60-605</v>
      </c>
      <c r="B8016">
        <f t="shared" si="377"/>
        <v>60</v>
      </c>
      <c r="C8016">
        <v>605</v>
      </c>
      <c r="D8016" t="s">
        <v>18337</v>
      </c>
      <c r="E8016" t="s">
        <v>10317</v>
      </c>
      <c r="F8016">
        <v>10532</v>
      </c>
      <c r="G8016" t="s">
        <v>17218</v>
      </c>
      <c r="H8016">
        <v>1721726919</v>
      </c>
      <c r="I8016" t="s">
        <v>131</v>
      </c>
      <c r="J8016" t="s">
        <v>9009</v>
      </c>
      <c r="K8016" t="s">
        <v>152</v>
      </c>
      <c r="L8016" t="s">
        <v>17219</v>
      </c>
      <c r="M8016" t="s">
        <v>17220</v>
      </c>
      <c r="P8016" s="31" t="str">
        <f t="shared" si="378"/>
        <v>Farhad Homoeo Hall (Dr.Abdul Awal)</v>
      </c>
    </row>
    <row r="8017" spans="1:16" hidden="1">
      <c r="A8017" t="str">
        <f t="shared" si="376"/>
        <v>61-605</v>
      </c>
      <c r="B8017">
        <f t="shared" si="377"/>
        <v>61</v>
      </c>
      <c r="C8017">
        <v>605</v>
      </c>
      <c r="D8017" t="s">
        <v>18337</v>
      </c>
      <c r="E8017" t="s">
        <v>8410</v>
      </c>
      <c r="F8017">
        <v>13816</v>
      </c>
      <c r="G8017" t="s">
        <v>8411</v>
      </c>
      <c r="H8017">
        <v>1843713278</v>
      </c>
      <c r="I8017" t="s">
        <v>131</v>
      </c>
      <c r="J8017" t="s">
        <v>274</v>
      </c>
      <c r="K8017" t="s">
        <v>133</v>
      </c>
      <c r="L8017" t="s">
        <v>1359</v>
      </c>
      <c r="M8017" t="s">
        <v>8412</v>
      </c>
      <c r="P8017" s="31" t="str">
        <f t="shared" si="378"/>
        <v>Farjana Homoeo Hall (Dr. Shahjahan Khondokar)</v>
      </c>
    </row>
    <row r="8018" spans="1:16" hidden="1">
      <c r="A8018" t="str">
        <f t="shared" si="376"/>
        <v>62-605</v>
      </c>
      <c r="B8018">
        <f t="shared" si="377"/>
        <v>62</v>
      </c>
      <c r="C8018">
        <v>605</v>
      </c>
      <c r="D8018" t="s">
        <v>18337</v>
      </c>
      <c r="E8018" t="s">
        <v>9643</v>
      </c>
      <c r="F8018">
        <v>9971</v>
      </c>
      <c r="G8018" t="s">
        <v>9644</v>
      </c>
      <c r="H8018" t="s">
        <v>9645</v>
      </c>
      <c r="I8018" t="s">
        <v>131</v>
      </c>
      <c r="J8018" t="s">
        <v>397</v>
      </c>
      <c r="K8018" t="s">
        <v>133</v>
      </c>
      <c r="L8018" t="s">
        <v>9637</v>
      </c>
      <c r="M8018" t="s">
        <v>9642</v>
      </c>
      <c r="P8018" s="31" t="str">
        <f t="shared" si="378"/>
        <v>Faruq Homoeo Hall (Dr. Yasin Mojomdar )</v>
      </c>
    </row>
    <row r="8019" spans="1:16" hidden="1">
      <c r="A8019" t="str">
        <f t="shared" si="376"/>
        <v>63-605</v>
      </c>
      <c r="B8019">
        <f t="shared" si="377"/>
        <v>63</v>
      </c>
      <c r="C8019">
        <v>605</v>
      </c>
      <c r="D8019" t="s">
        <v>18337</v>
      </c>
      <c r="E8019" t="s">
        <v>8407</v>
      </c>
      <c r="F8019">
        <v>13818</v>
      </c>
      <c r="G8019" t="s">
        <v>8408</v>
      </c>
      <c r="H8019">
        <v>1758022421</v>
      </c>
      <c r="I8019" t="s">
        <v>131</v>
      </c>
      <c r="J8019" t="s">
        <v>274</v>
      </c>
      <c r="K8019" t="s">
        <v>133</v>
      </c>
      <c r="L8019" t="s">
        <v>1359</v>
      </c>
      <c r="M8019" t="s">
        <v>8406</v>
      </c>
      <c r="P8019" s="31" t="str">
        <f t="shared" si="378"/>
        <v>Fatematuz Zuhora Homoeo Hall (Dr. Fatematuz Zuhora)</v>
      </c>
    </row>
    <row r="8020" spans="1:16" hidden="1">
      <c r="A8020" t="str">
        <f t="shared" si="376"/>
        <v>64-605</v>
      </c>
      <c r="B8020">
        <f t="shared" si="377"/>
        <v>64</v>
      </c>
      <c r="C8020">
        <v>605</v>
      </c>
      <c r="D8020" t="s">
        <v>18337</v>
      </c>
      <c r="E8020" t="s">
        <v>10339</v>
      </c>
      <c r="F8020">
        <v>13790</v>
      </c>
      <c r="G8020" t="s">
        <v>10340</v>
      </c>
      <c r="H8020">
        <v>1819059916</v>
      </c>
      <c r="I8020" t="s">
        <v>131</v>
      </c>
      <c r="J8020" t="s">
        <v>11772</v>
      </c>
      <c r="K8020" t="s">
        <v>138</v>
      </c>
      <c r="L8020" t="s">
        <v>10341</v>
      </c>
      <c r="M8020" t="s">
        <v>10342</v>
      </c>
      <c r="P8020" s="31" t="str">
        <f t="shared" si="378"/>
        <v>Foysal Homoeo Hall (Dr Mukul)</v>
      </c>
    </row>
    <row r="8021" spans="1:16" hidden="1">
      <c r="A8021" t="str">
        <f t="shared" si="376"/>
        <v>65-605</v>
      </c>
      <c r="B8021">
        <f t="shared" si="377"/>
        <v>65</v>
      </c>
      <c r="C8021">
        <v>605</v>
      </c>
      <c r="D8021" t="s">
        <v>18337</v>
      </c>
      <c r="E8021" t="s">
        <v>16817</v>
      </c>
      <c r="F8021">
        <v>13582</v>
      </c>
      <c r="G8021" t="s">
        <v>16818</v>
      </c>
      <c r="H8021">
        <v>1840321481</v>
      </c>
      <c r="I8021" t="s">
        <v>11164</v>
      </c>
      <c r="J8021" t="s">
        <v>172</v>
      </c>
      <c r="K8021" t="s">
        <v>1402</v>
      </c>
      <c r="L8021" t="s">
        <v>4799</v>
      </c>
      <c r="M8021" t="s">
        <v>16814</v>
      </c>
      <c r="P8021" s="31" t="str">
        <f t="shared" si="378"/>
        <v>Gaosia Homoeo Hall (Dr.Jalal Uddin)</v>
      </c>
    </row>
    <row r="8022" spans="1:16" hidden="1">
      <c r="A8022" t="str">
        <f t="shared" si="376"/>
        <v>66-605</v>
      </c>
      <c r="B8022">
        <f t="shared" si="377"/>
        <v>66</v>
      </c>
      <c r="C8022">
        <v>605</v>
      </c>
      <c r="D8022" t="s">
        <v>18337</v>
      </c>
      <c r="E8022" t="s">
        <v>16815</v>
      </c>
      <c r="F8022">
        <v>13581</v>
      </c>
      <c r="G8022" t="s">
        <v>16816</v>
      </c>
      <c r="H8022">
        <v>1721610963</v>
      </c>
      <c r="I8022" t="s">
        <v>11164</v>
      </c>
      <c r="J8022" t="s">
        <v>172</v>
      </c>
      <c r="K8022" t="s">
        <v>1402</v>
      </c>
      <c r="L8022" t="s">
        <v>4799</v>
      </c>
      <c r="M8022" t="s">
        <v>16814</v>
      </c>
      <c r="P8022" s="31" t="str">
        <f t="shared" si="378"/>
        <v>Gayetri Homoeo Hall (Dr.Uttam Datto)</v>
      </c>
    </row>
    <row r="8023" spans="1:16" hidden="1">
      <c r="A8023" t="str">
        <f t="shared" si="376"/>
        <v>67-605</v>
      </c>
      <c r="B8023">
        <f t="shared" si="377"/>
        <v>67</v>
      </c>
      <c r="C8023">
        <v>605</v>
      </c>
      <c r="D8023" t="s">
        <v>18337</v>
      </c>
      <c r="E8023" t="s">
        <v>10716</v>
      </c>
      <c r="F8023">
        <v>10740</v>
      </c>
      <c r="G8023" t="s">
        <v>10717</v>
      </c>
      <c r="H8023">
        <v>1715407729</v>
      </c>
      <c r="I8023" t="s">
        <v>131</v>
      </c>
      <c r="J8023" t="s">
        <v>2596</v>
      </c>
      <c r="K8023" t="s">
        <v>138</v>
      </c>
      <c r="L8023" t="s">
        <v>10718</v>
      </c>
      <c r="M8023" t="s">
        <v>19281</v>
      </c>
      <c r="P8023" s="31" t="str">
        <f t="shared" si="378"/>
        <v>Geeta Homoeo Hall (Dr. Sumon)</v>
      </c>
    </row>
    <row r="8024" spans="1:16" hidden="1">
      <c r="A8024" t="str">
        <f t="shared" si="376"/>
        <v>68-605</v>
      </c>
      <c r="B8024">
        <f t="shared" si="377"/>
        <v>68</v>
      </c>
      <c r="C8024">
        <v>605</v>
      </c>
      <c r="D8024" t="s">
        <v>18337</v>
      </c>
      <c r="E8024" t="s">
        <v>358</v>
      </c>
      <c r="F8024">
        <v>9958</v>
      </c>
      <c r="G8024" t="s">
        <v>2132</v>
      </c>
      <c r="H8024">
        <v>1876703080</v>
      </c>
      <c r="I8024" t="s">
        <v>131</v>
      </c>
      <c r="J8024" t="s">
        <v>132</v>
      </c>
      <c r="K8024" t="s">
        <v>133</v>
      </c>
      <c r="L8024" t="s">
        <v>9620</v>
      </c>
      <c r="M8024" t="s">
        <v>9621</v>
      </c>
      <c r="P8024" s="31" t="str">
        <f t="shared" si="378"/>
        <v>German Homoeo Hall (Dr.)</v>
      </c>
    </row>
    <row r="8025" spans="1:16" hidden="1">
      <c r="A8025" t="str">
        <f t="shared" si="376"/>
        <v>69-605</v>
      </c>
      <c r="B8025">
        <f t="shared" si="377"/>
        <v>69</v>
      </c>
      <c r="C8025">
        <v>605</v>
      </c>
      <c r="D8025" t="s">
        <v>18337</v>
      </c>
      <c r="E8025" t="s">
        <v>8333</v>
      </c>
      <c r="F8025">
        <v>8616</v>
      </c>
      <c r="G8025" t="s">
        <v>8334</v>
      </c>
      <c r="H8025">
        <v>1718430810</v>
      </c>
      <c r="I8025" t="s">
        <v>131</v>
      </c>
      <c r="J8025" t="s">
        <v>132</v>
      </c>
      <c r="K8025" t="s">
        <v>138</v>
      </c>
      <c r="L8025" t="s">
        <v>1359</v>
      </c>
      <c r="M8025" t="s">
        <v>8332</v>
      </c>
      <c r="P8025" s="31" t="str">
        <f t="shared" si="378"/>
        <v>Gojendro Homoeo (Dr. Pantos Datto)</v>
      </c>
    </row>
    <row r="8026" spans="1:16" hidden="1">
      <c r="A8026" t="str">
        <f t="shared" si="376"/>
        <v>70-605</v>
      </c>
      <c r="B8026">
        <f t="shared" si="377"/>
        <v>70</v>
      </c>
      <c r="C8026">
        <v>605</v>
      </c>
      <c r="D8026" t="s">
        <v>18337</v>
      </c>
      <c r="E8026" t="s">
        <v>7904</v>
      </c>
      <c r="F8026">
        <v>8394</v>
      </c>
      <c r="G8026" t="s">
        <v>7905</v>
      </c>
      <c r="H8026">
        <v>1812842708</v>
      </c>
      <c r="I8026" t="s">
        <v>7906</v>
      </c>
      <c r="J8026" t="s">
        <v>274</v>
      </c>
      <c r="K8026" t="s">
        <v>133</v>
      </c>
      <c r="L8026" t="s">
        <v>7812</v>
      </c>
      <c r="M8026" t="s">
        <v>7901</v>
      </c>
      <c r="P8026" s="31" t="str">
        <f t="shared" si="378"/>
        <v>Goro Homoeo Hall (Dr. Sajon Datta)</v>
      </c>
    </row>
    <row r="8027" spans="1:16" hidden="1">
      <c r="A8027" t="str">
        <f t="shared" si="376"/>
        <v>71-605</v>
      </c>
      <c r="B8027">
        <f t="shared" si="377"/>
        <v>71</v>
      </c>
      <c r="C8027">
        <v>605</v>
      </c>
      <c r="D8027" t="s">
        <v>18337</v>
      </c>
      <c r="E8027" t="s">
        <v>8325</v>
      </c>
      <c r="F8027">
        <v>8612</v>
      </c>
      <c r="G8027" t="s">
        <v>8326</v>
      </c>
      <c r="H8027">
        <v>1821352175</v>
      </c>
      <c r="I8027" t="s">
        <v>131</v>
      </c>
      <c r="J8027" t="s">
        <v>132</v>
      </c>
      <c r="K8027" t="s">
        <v>138</v>
      </c>
      <c r="L8027" t="s">
        <v>1359</v>
      </c>
      <c r="M8027" t="s">
        <v>2644</v>
      </c>
      <c r="P8027" s="31" t="str">
        <f t="shared" si="378"/>
        <v>Gowrango Homoeo (Dr. Naraon Pal)</v>
      </c>
    </row>
    <row r="8028" spans="1:16" hidden="1">
      <c r="A8028" t="str">
        <f t="shared" si="376"/>
        <v>72-605</v>
      </c>
      <c r="B8028">
        <f t="shared" si="377"/>
        <v>72</v>
      </c>
      <c r="C8028">
        <v>605</v>
      </c>
      <c r="D8028" t="s">
        <v>18337</v>
      </c>
      <c r="E8028" t="s">
        <v>9672</v>
      </c>
      <c r="F8028">
        <v>9990</v>
      </c>
      <c r="G8028" t="s">
        <v>9673</v>
      </c>
      <c r="H8028">
        <v>0</v>
      </c>
      <c r="I8028" t="s">
        <v>131</v>
      </c>
      <c r="J8028" t="s">
        <v>274</v>
      </c>
      <c r="K8028" t="s">
        <v>152</v>
      </c>
      <c r="L8028" t="s">
        <v>7974</v>
      </c>
      <c r="M8028" t="s">
        <v>8231</v>
      </c>
      <c r="P8028" s="31" t="str">
        <f t="shared" si="378"/>
        <v>Green Homoeo Hall (Dr. Mofizul Islam)</v>
      </c>
    </row>
    <row r="8029" spans="1:16" hidden="1">
      <c r="A8029" t="str">
        <f t="shared" si="376"/>
        <v>73-605</v>
      </c>
      <c r="B8029">
        <f t="shared" si="377"/>
        <v>73</v>
      </c>
      <c r="C8029">
        <v>605</v>
      </c>
      <c r="D8029" t="s">
        <v>18337</v>
      </c>
      <c r="E8029" t="s">
        <v>10314</v>
      </c>
      <c r="F8029">
        <v>13791</v>
      </c>
      <c r="G8029" t="s">
        <v>10315</v>
      </c>
      <c r="H8029">
        <v>1676747931</v>
      </c>
      <c r="I8029" t="s">
        <v>131</v>
      </c>
      <c r="J8029" t="s">
        <v>10900</v>
      </c>
      <c r="K8029" t="s">
        <v>133</v>
      </c>
      <c r="L8029" t="s">
        <v>8349</v>
      </c>
      <c r="M8029" t="s">
        <v>18916</v>
      </c>
      <c r="P8029" s="31" t="str">
        <f t="shared" si="378"/>
        <v>Guro Nitai Homoeo Hall (Dr.Shukumol Deb)</v>
      </c>
    </row>
    <row r="8030" spans="1:16" hidden="1">
      <c r="A8030" t="str">
        <f t="shared" si="376"/>
        <v>74-605</v>
      </c>
      <c r="B8030">
        <f t="shared" si="377"/>
        <v>74</v>
      </c>
      <c r="C8030">
        <v>605</v>
      </c>
      <c r="D8030" t="s">
        <v>18337</v>
      </c>
      <c r="E8030" t="s">
        <v>497</v>
      </c>
      <c r="F8030">
        <v>9964</v>
      </c>
      <c r="G8030" t="s">
        <v>9632</v>
      </c>
      <c r="H8030" t="s">
        <v>9633</v>
      </c>
      <c r="I8030" t="s">
        <v>2047</v>
      </c>
      <c r="J8030" t="s">
        <v>172</v>
      </c>
      <c r="K8030" t="s">
        <v>133</v>
      </c>
      <c r="L8030" t="s">
        <v>9630</v>
      </c>
      <c r="M8030" t="s">
        <v>9634</v>
      </c>
      <c r="P8030" s="31" t="str">
        <f t="shared" si="378"/>
        <v>Habiba Pharmacy (Dr. )</v>
      </c>
    </row>
    <row r="8031" spans="1:16" hidden="1">
      <c r="A8031" t="str">
        <f t="shared" si="376"/>
        <v>75-605</v>
      </c>
      <c r="B8031">
        <f t="shared" si="377"/>
        <v>75</v>
      </c>
      <c r="C8031">
        <v>605</v>
      </c>
      <c r="D8031" t="s">
        <v>18337</v>
      </c>
      <c r="E8031" t="s">
        <v>10354</v>
      </c>
      <c r="F8031">
        <v>13789</v>
      </c>
      <c r="G8031" t="s">
        <v>10355</v>
      </c>
      <c r="H8031">
        <v>1726031842</v>
      </c>
      <c r="I8031" t="s">
        <v>131</v>
      </c>
      <c r="J8031" t="s">
        <v>10895</v>
      </c>
      <c r="K8031" t="s">
        <v>138</v>
      </c>
      <c r="L8031" t="s">
        <v>10341</v>
      </c>
      <c r="M8031" t="s">
        <v>10356</v>
      </c>
      <c r="P8031" s="31" t="str">
        <f t="shared" si="378"/>
        <v>Hazi Homoeo Hall (Dr: Aouwal)</v>
      </c>
    </row>
    <row r="8032" spans="1:16" hidden="1">
      <c r="A8032" t="str">
        <f t="shared" si="376"/>
        <v>76-605</v>
      </c>
      <c r="B8032">
        <f t="shared" si="377"/>
        <v>76</v>
      </c>
      <c r="C8032">
        <v>605</v>
      </c>
      <c r="D8032" t="s">
        <v>18337</v>
      </c>
      <c r="E8032" t="s">
        <v>7876</v>
      </c>
      <c r="F8032">
        <v>8383</v>
      </c>
      <c r="G8032" t="s">
        <v>7877</v>
      </c>
      <c r="H8032" t="s">
        <v>7878</v>
      </c>
      <c r="I8032" t="s">
        <v>131</v>
      </c>
      <c r="J8032" t="s">
        <v>230</v>
      </c>
      <c r="K8032" t="s">
        <v>138</v>
      </c>
      <c r="L8032" t="s">
        <v>7833</v>
      </c>
      <c r="M8032" t="s">
        <v>7879</v>
      </c>
      <c r="P8032" s="31" t="str">
        <f t="shared" si="378"/>
        <v>Heniman Homoeo Hall (Dr. Kawsar )</v>
      </c>
    </row>
    <row r="8033" spans="1:16" hidden="1">
      <c r="A8033" t="str">
        <f t="shared" si="376"/>
        <v>77-605</v>
      </c>
      <c r="B8033">
        <f t="shared" si="377"/>
        <v>77</v>
      </c>
      <c r="C8033">
        <v>605</v>
      </c>
      <c r="D8033" t="s">
        <v>18337</v>
      </c>
      <c r="E8033" t="s">
        <v>16850</v>
      </c>
      <c r="F8033">
        <v>13599</v>
      </c>
      <c r="G8033" t="s">
        <v>7877</v>
      </c>
      <c r="H8033">
        <v>1711152393</v>
      </c>
      <c r="I8033" t="s">
        <v>11164</v>
      </c>
      <c r="J8033" t="s">
        <v>14548</v>
      </c>
      <c r="K8033" t="s">
        <v>1402</v>
      </c>
      <c r="L8033" t="s">
        <v>4799</v>
      </c>
      <c r="M8033" t="s">
        <v>16847</v>
      </c>
      <c r="P8033" s="31" t="str">
        <f t="shared" si="378"/>
        <v>Heniman Homoeo Hall (Dr.Abu Taher )</v>
      </c>
    </row>
    <row r="8034" spans="1:16" hidden="1">
      <c r="A8034" t="str">
        <f t="shared" si="376"/>
        <v>78-605</v>
      </c>
      <c r="B8034">
        <f t="shared" si="377"/>
        <v>78</v>
      </c>
      <c r="C8034">
        <v>605</v>
      </c>
      <c r="D8034" t="s">
        <v>18337</v>
      </c>
      <c r="E8034" t="s">
        <v>7907</v>
      </c>
      <c r="F8034">
        <v>8395</v>
      </c>
      <c r="G8034" t="s">
        <v>7877</v>
      </c>
      <c r="H8034">
        <v>1813355215</v>
      </c>
      <c r="I8034" t="s">
        <v>381</v>
      </c>
      <c r="J8034" t="s">
        <v>274</v>
      </c>
      <c r="K8034" t="s">
        <v>152</v>
      </c>
      <c r="L8034" t="s">
        <v>7812</v>
      </c>
      <c r="M8034" t="s">
        <v>7908</v>
      </c>
      <c r="P8034" s="31" t="str">
        <f t="shared" si="378"/>
        <v>Heniman Homoeo Hall (Dr. Badal Chakrobarti)</v>
      </c>
    </row>
    <row r="8035" spans="1:16" hidden="1">
      <c r="A8035" t="str">
        <f t="shared" si="376"/>
        <v>79-605</v>
      </c>
      <c r="B8035">
        <f t="shared" si="377"/>
        <v>79</v>
      </c>
      <c r="C8035">
        <v>605</v>
      </c>
      <c r="D8035" t="s">
        <v>18337</v>
      </c>
      <c r="E8035" t="s">
        <v>18721</v>
      </c>
      <c r="F8035">
        <v>11559</v>
      </c>
      <c r="G8035" t="s">
        <v>1447</v>
      </c>
      <c r="H8035">
        <v>1743918166</v>
      </c>
      <c r="I8035" t="s">
        <v>131</v>
      </c>
      <c r="J8035" t="s">
        <v>10895</v>
      </c>
      <c r="K8035" t="s">
        <v>1402</v>
      </c>
      <c r="L8035" t="s">
        <v>12483</v>
      </c>
      <c r="M8035" t="s">
        <v>18507</v>
      </c>
      <c r="P8035" s="31" t="str">
        <f t="shared" si="378"/>
        <v>Henimen Homoeo Hall (Dr Anowar Hosen)</v>
      </c>
    </row>
    <row r="8036" spans="1:16" hidden="1">
      <c r="A8036" t="str">
        <f t="shared" si="376"/>
        <v>80-605</v>
      </c>
      <c r="B8036">
        <f t="shared" si="377"/>
        <v>80</v>
      </c>
      <c r="C8036">
        <v>605</v>
      </c>
      <c r="D8036" t="s">
        <v>18337</v>
      </c>
      <c r="E8036" t="s">
        <v>15422</v>
      </c>
      <c r="F8036">
        <v>13803</v>
      </c>
      <c r="G8036" t="s">
        <v>1447</v>
      </c>
      <c r="H8036">
        <v>173622402</v>
      </c>
      <c r="I8036" t="s">
        <v>15423</v>
      </c>
      <c r="J8036" t="s">
        <v>14960</v>
      </c>
      <c r="K8036" t="s">
        <v>1402</v>
      </c>
      <c r="L8036" t="s">
        <v>10341</v>
      </c>
      <c r="M8036" t="s">
        <v>17261</v>
      </c>
      <c r="P8036" s="31" t="str">
        <f t="shared" si="378"/>
        <v>Henimen Homoeo Hall (Dr Bhulu)</v>
      </c>
    </row>
    <row r="8037" spans="1:16" hidden="1">
      <c r="A8037" t="str">
        <f t="shared" si="376"/>
        <v>81-605</v>
      </c>
      <c r="B8037">
        <f t="shared" si="377"/>
        <v>81</v>
      </c>
      <c r="C8037">
        <v>605</v>
      </c>
      <c r="D8037" t="s">
        <v>18337</v>
      </c>
      <c r="E8037" t="s">
        <v>8388</v>
      </c>
      <c r="F8037">
        <v>13834</v>
      </c>
      <c r="G8037" t="s">
        <v>1447</v>
      </c>
      <c r="H8037">
        <v>1862596308</v>
      </c>
      <c r="I8037" t="s">
        <v>131</v>
      </c>
      <c r="J8037" t="s">
        <v>230</v>
      </c>
      <c r="K8037" t="s">
        <v>133</v>
      </c>
      <c r="L8037" t="s">
        <v>8381</v>
      </c>
      <c r="M8037" t="s">
        <v>8381</v>
      </c>
      <c r="P8037" s="31" t="str">
        <f t="shared" si="378"/>
        <v>Henimen Homoeo Hall (Dr. Saddam Hossain)</v>
      </c>
    </row>
    <row r="8038" spans="1:16" hidden="1">
      <c r="A8038" t="str">
        <f t="shared" si="376"/>
        <v>82-605</v>
      </c>
      <c r="B8038">
        <f t="shared" si="377"/>
        <v>82</v>
      </c>
      <c r="C8038">
        <v>605</v>
      </c>
      <c r="D8038" t="s">
        <v>18337</v>
      </c>
      <c r="E8038" t="s">
        <v>497</v>
      </c>
      <c r="F8038">
        <v>9974</v>
      </c>
      <c r="G8038" t="s">
        <v>9647</v>
      </c>
      <c r="H8038" t="s">
        <v>9648</v>
      </c>
      <c r="I8038" t="s">
        <v>131</v>
      </c>
      <c r="J8038" t="s">
        <v>397</v>
      </c>
      <c r="K8038" t="s">
        <v>133</v>
      </c>
      <c r="L8038" t="s">
        <v>9637</v>
      </c>
      <c r="M8038" t="s">
        <v>9649</v>
      </c>
      <c r="P8038" s="31" t="str">
        <f t="shared" si="378"/>
        <v>Himaloy Homoeo Hall (Dr. )</v>
      </c>
    </row>
    <row r="8039" spans="1:16" hidden="1">
      <c r="A8039" t="str">
        <f t="shared" si="376"/>
        <v>83-605</v>
      </c>
      <c r="B8039">
        <f t="shared" si="377"/>
        <v>83</v>
      </c>
      <c r="C8039">
        <v>605</v>
      </c>
      <c r="D8039" t="s">
        <v>18337</v>
      </c>
      <c r="E8039" t="s">
        <v>18339</v>
      </c>
      <c r="F8039">
        <v>13620</v>
      </c>
      <c r="G8039" t="s">
        <v>18340</v>
      </c>
      <c r="H8039">
        <v>1723059400</v>
      </c>
      <c r="I8039" t="s">
        <v>11164</v>
      </c>
      <c r="J8039" t="s">
        <v>11352</v>
      </c>
      <c r="K8039" t="s">
        <v>152</v>
      </c>
      <c r="L8039" t="s">
        <v>4799</v>
      </c>
      <c r="M8039" t="s">
        <v>16898</v>
      </c>
      <c r="P8039" s="31" t="str">
        <f t="shared" si="378"/>
        <v>Hira Homoeo Hall (Dr.Joydeb Chakravorty)</v>
      </c>
    </row>
    <row r="8040" spans="1:16" hidden="1">
      <c r="A8040" t="str">
        <f t="shared" si="376"/>
        <v>84-605</v>
      </c>
      <c r="B8040">
        <f t="shared" si="377"/>
        <v>84</v>
      </c>
      <c r="C8040">
        <v>605</v>
      </c>
      <c r="D8040" t="s">
        <v>18337</v>
      </c>
      <c r="E8040" t="s">
        <v>7899</v>
      </c>
      <c r="F8040">
        <v>8392</v>
      </c>
      <c r="G8040" t="s">
        <v>7900</v>
      </c>
      <c r="H8040">
        <v>1711713657</v>
      </c>
      <c r="I8040" t="s">
        <v>131</v>
      </c>
      <c r="J8040" t="s">
        <v>274</v>
      </c>
      <c r="K8040" t="s">
        <v>138</v>
      </c>
      <c r="L8040" t="s">
        <v>7812</v>
      </c>
      <c r="M8040" t="s">
        <v>7901</v>
      </c>
      <c r="P8040" s="31" t="str">
        <f t="shared" si="378"/>
        <v>Hira Homoeo Medicine Corner (Dr. Abm Mohibullah)</v>
      </c>
    </row>
    <row r="8041" spans="1:16" hidden="1">
      <c r="A8041" t="str">
        <f t="shared" si="376"/>
        <v>85-605</v>
      </c>
      <c r="B8041">
        <f t="shared" si="377"/>
        <v>85</v>
      </c>
      <c r="C8041">
        <v>605</v>
      </c>
      <c r="D8041" t="s">
        <v>18337</v>
      </c>
      <c r="E8041" t="s">
        <v>8319</v>
      </c>
      <c r="F8041">
        <v>8609</v>
      </c>
      <c r="G8041" t="s">
        <v>8320</v>
      </c>
      <c r="H8041">
        <v>1818088974</v>
      </c>
      <c r="I8041" t="s">
        <v>131</v>
      </c>
      <c r="J8041" t="s">
        <v>132</v>
      </c>
      <c r="K8041" t="s">
        <v>152</v>
      </c>
      <c r="L8041" t="s">
        <v>1359</v>
      </c>
      <c r="M8041" t="s">
        <v>8231</v>
      </c>
      <c r="P8041" s="31" t="str">
        <f t="shared" si="378"/>
        <v>Homoeo Bhabon (Dr. Ubaidullah (Riyed))</v>
      </c>
    </row>
    <row r="8042" spans="1:16" hidden="1">
      <c r="A8042" t="str">
        <f t="shared" si="376"/>
        <v>86-605</v>
      </c>
      <c r="B8042">
        <f t="shared" si="377"/>
        <v>86</v>
      </c>
      <c r="C8042">
        <v>605</v>
      </c>
      <c r="D8042" t="s">
        <v>18337</v>
      </c>
      <c r="E8042" t="s">
        <v>9670</v>
      </c>
      <c r="F8042">
        <v>9988</v>
      </c>
      <c r="G8042" t="s">
        <v>9671</v>
      </c>
      <c r="H8042">
        <v>1818088974</v>
      </c>
      <c r="I8042" t="s">
        <v>131</v>
      </c>
      <c r="J8042" t="s">
        <v>274</v>
      </c>
      <c r="K8042" t="s">
        <v>152</v>
      </c>
      <c r="L8042" t="s">
        <v>7974</v>
      </c>
      <c r="M8042" t="s">
        <v>8231</v>
      </c>
      <c r="P8042" s="31" t="str">
        <f t="shared" si="378"/>
        <v>Homoeo Bhoban (Dr. Obaidullah (Riyad))</v>
      </c>
    </row>
    <row r="8043" spans="1:16" hidden="1">
      <c r="A8043" t="str">
        <f t="shared" si="376"/>
        <v>87-605</v>
      </c>
      <c r="B8043">
        <f t="shared" si="377"/>
        <v>87</v>
      </c>
      <c r="C8043">
        <v>605</v>
      </c>
      <c r="D8043" t="s">
        <v>18337</v>
      </c>
      <c r="E8043" t="s">
        <v>9627</v>
      </c>
      <c r="F8043">
        <v>9962</v>
      </c>
      <c r="G8043" t="s">
        <v>9628</v>
      </c>
      <c r="H8043" t="s">
        <v>9629</v>
      </c>
      <c r="I8043" t="s">
        <v>131</v>
      </c>
      <c r="J8043" t="s">
        <v>172</v>
      </c>
      <c r="K8043" t="s">
        <v>152</v>
      </c>
      <c r="L8043" t="s">
        <v>9630</v>
      </c>
      <c r="M8043" t="s">
        <v>9631</v>
      </c>
      <c r="P8043" s="31" t="str">
        <f t="shared" si="378"/>
        <v>Homoeo Care (Dr. Agm Faruq)</v>
      </c>
    </row>
    <row r="8044" spans="1:16" hidden="1">
      <c r="A8044" t="str">
        <f t="shared" si="376"/>
        <v>88-605</v>
      </c>
      <c r="B8044">
        <f t="shared" si="377"/>
        <v>88</v>
      </c>
      <c r="C8044">
        <v>605</v>
      </c>
      <c r="D8044" t="s">
        <v>18337</v>
      </c>
      <c r="E8044" t="s">
        <v>16836</v>
      </c>
      <c r="F8044">
        <v>13591</v>
      </c>
      <c r="G8044" t="s">
        <v>536</v>
      </c>
      <c r="H8044">
        <v>1817075919</v>
      </c>
      <c r="I8044" t="s">
        <v>11164</v>
      </c>
      <c r="J8044" t="s">
        <v>14548</v>
      </c>
      <c r="K8044" t="s">
        <v>11942</v>
      </c>
      <c r="L8044" t="s">
        <v>4799</v>
      </c>
      <c r="M8044" t="s">
        <v>16832</v>
      </c>
      <c r="P8044" s="31" t="str">
        <f t="shared" si="378"/>
        <v>Homoeo Care (Dr.Golam Mohiuddin Hiro)</v>
      </c>
    </row>
    <row r="8045" spans="1:16" hidden="1">
      <c r="A8045" t="str">
        <f t="shared" si="376"/>
        <v>89-605</v>
      </c>
      <c r="B8045">
        <f t="shared" si="377"/>
        <v>89</v>
      </c>
      <c r="C8045">
        <v>605</v>
      </c>
      <c r="D8045" t="s">
        <v>18337</v>
      </c>
      <c r="E8045" t="s">
        <v>10063</v>
      </c>
      <c r="F8045">
        <v>10529</v>
      </c>
      <c r="G8045" t="s">
        <v>10312</v>
      </c>
      <c r="H8045">
        <v>1815095003</v>
      </c>
      <c r="I8045" t="s">
        <v>131</v>
      </c>
      <c r="J8045" t="s">
        <v>9573</v>
      </c>
      <c r="K8045" t="s">
        <v>152</v>
      </c>
      <c r="L8045" t="s">
        <v>10313</v>
      </c>
      <c r="M8045" t="s">
        <v>10313</v>
      </c>
      <c r="P8045" s="31" t="str">
        <f t="shared" si="378"/>
        <v>Homoeo Care Center (Dr.Khalilur Rahman)</v>
      </c>
    </row>
    <row r="8046" spans="1:16" hidden="1">
      <c r="A8046" t="str">
        <f t="shared" si="376"/>
        <v>90-605</v>
      </c>
      <c r="B8046">
        <f t="shared" si="377"/>
        <v>90</v>
      </c>
      <c r="C8046">
        <v>605</v>
      </c>
      <c r="D8046" t="s">
        <v>18337</v>
      </c>
      <c r="E8046" t="s">
        <v>7853</v>
      </c>
      <c r="F8046">
        <v>8373</v>
      </c>
      <c r="G8046" t="s">
        <v>7854</v>
      </c>
      <c r="H8046" t="s">
        <v>7855</v>
      </c>
      <c r="I8046" t="s">
        <v>253</v>
      </c>
      <c r="J8046" t="s">
        <v>397</v>
      </c>
      <c r="K8046" t="s">
        <v>138</v>
      </c>
      <c r="L8046" t="s">
        <v>7856</v>
      </c>
      <c r="M8046" t="s">
        <v>7857</v>
      </c>
      <c r="P8046" s="31" t="str">
        <f t="shared" si="378"/>
        <v>Homoeo Home (Dr. Momin )</v>
      </c>
    </row>
    <row r="8047" spans="1:16" hidden="1">
      <c r="A8047" t="str">
        <f t="shared" si="376"/>
        <v>91-605</v>
      </c>
      <c r="B8047">
        <f t="shared" si="377"/>
        <v>91</v>
      </c>
      <c r="C8047">
        <v>605</v>
      </c>
      <c r="D8047" t="s">
        <v>18337</v>
      </c>
      <c r="E8047" t="s">
        <v>7909</v>
      </c>
      <c r="F8047">
        <v>8396</v>
      </c>
      <c r="G8047" t="s">
        <v>7910</v>
      </c>
      <c r="H8047">
        <v>1715369470</v>
      </c>
      <c r="I8047" t="s">
        <v>131</v>
      </c>
      <c r="J8047" t="s">
        <v>274</v>
      </c>
      <c r="K8047" t="s">
        <v>152</v>
      </c>
      <c r="L8047" t="s">
        <v>7812</v>
      </c>
      <c r="M8047" t="s">
        <v>7901</v>
      </c>
      <c r="P8047" s="31" t="str">
        <f t="shared" si="378"/>
        <v>Homoeo Mission (Dr. Shiboproshad)</v>
      </c>
    </row>
    <row r="8048" spans="1:16" hidden="1">
      <c r="A8048" t="str">
        <f t="shared" si="376"/>
        <v>92-605</v>
      </c>
      <c r="B8048">
        <f t="shared" si="377"/>
        <v>92</v>
      </c>
      <c r="C8048">
        <v>605</v>
      </c>
      <c r="D8048" t="s">
        <v>18337</v>
      </c>
      <c r="E8048" t="s">
        <v>3457</v>
      </c>
      <c r="F8048">
        <v>8366</v>
      </c>
      <c r="G8048" t="s">
        <v>7838</v>
      </c>
      <c r="H8048">
        <v>0</v>
      </c>
      <c r="I8048" t="s">
        <v>131</v>
      </c>
      <c r="J8048" t="s">
        <v>172</v>
      </c>
      <c r="K8048" t="s">
        <v>152</v>
      </c>
      <c r="L8048" t="s">
        <v>7833</v>
      </c>
      <c r="M8048" t="s">
        <v>7834</v>
      </c>
      <c r="P8048" s="31" t="str">
        <f t="shared" si="378"/>
        <v>Homoeo Seba  (Dr. Nikhil )</v>
      </c>
    </row>
    <row r="8049" spans="1:16" hidden="1">
      <c r="A8049" t="str">
        <f t="shared" si="376"/>
        <v>93-605</v>
      </c>
      <c r="B8049">
        <f t="shared" si="377"/>
        <v>93</v>
      </c>
      <c r="C8049">
        <v>605</v>
      </c>
      <c r="D8049" t="s">
        <v>18337</v>
      </c>
      <c r="E8049" t="s">
        <v>9663</v>
      </c>
      <c r="F8049">
        <v>9984</v>
      </c>
      <c r="G8049" t="s">
        <v>8000</v>
      </c>
      <c r="H8049">
        <v>1818103022</v>
      </c>
      <c r="I8049" t="s">
        <v>7903</v>
      </c>
      <c r="J8049" t="s">
        <v>274</v>
      </c>
      <c r="K8049" t="s">
        <v>133</v>
      </c>
      <c r="L8049" t="s">
        <v>7974</v>
      </c>
      <c r="M8049" t="s">
        <v>9664</v>
      </c>
      <c r="P8049" s="31" t="str">
        <f t="shared" si="378"/>
        <v>Huq Homoeo Hall (Dr. Mahbubul Huq)</v>
      </c>
    </row>
    <row r="8050" spans="1:16" hidden="1">
      <c r="A8050" t="str">
        <f t="shared" si="376"/>
        <v>94-605</v>
      </c>
      <c r="B8050">
        <f t="shared" si="377"/>
        <v>94</v>
      </c>
      <c r="C8050">
        <v>605</v>
      </c>
      <c r="D8050" t="s">
        <v>18337</v>
      </c>
      <c r="E8050" t="s">
        <v>15654</v>
      </c>
      <c r="F8050">
        <v>13607</v>
      </c>
      <c r="G8050" t="s">
        <v>16866</v>
      </c>
      <c r="H8050">
        <v>1818413046</v>
      </c>
      <c r="I8050" t="s">
        <v>11164</v>
      </c>
      <c r="J8050" t="s">
        <v>274</v>
      </c>
      <c r="L8050" t="s">
        <v>4799</v>
      </c>
      <c r="M8050" t="s">
        <v>16865</v>
      </c>
      <c r="P8050" s="31" t="str">
        <f t="shared" si="378"/>
        <v>Ibne Cina Homoeo Hall  (Dr.Abu Taher)</v>
      </c>
    </row>
    <row r="8051" spans="1:16" hidden="1">
      <c r="A8051" t="str">
        <f t="shared" si="376"/>
        <v>95-605</v>
      </c>
      <c r="B8051">
        <f t="shared" si="377"/>
        <v>95</v>
      </c>
      <c r="C8051">
        <v>605</v>
      </c>
      <c r="D8051" t="s">
        <v>18337</v>
      </c>
      <c r="E8051" t="s">
        <v>18722</v>
      </c>
      <c r="F8051">
        <v>11563</v>
      </c>
      <c r="G8051" t="s">
        <v>7377</v>
      </c>
      <c r="H8051">
        <v>1914302993</v>
      </c>
      <c r="I8051" t="s">
        <v>131</v>
      </c>
      <c r="J8051" t="s">
        <v>10895</v>
      </c>
      <c r="K8051" t="s">
        <v>1402</v>
      </c>
      <c r="L8051" t="s">
        <v>12483</v>
      </c>
      <c r="M8051" t="s">
        <v>12485</v>
      </c>
      <c r="P8051" s="31" t="str">
        <f t="shared" si="378"/>
        <v>Ibrahim Homoeo Hall (Dr Bahar)</v>
      </c>
    </row>
    <row r="8052" spans="1:16" hidden="1">
      <c r="A8052" t="str">
        <f t="shared" si="376"/>
        <v>96-605</v>
      </c>
      <c r="B8052">
        <f t="shared" si="377"/>
        <v>96</v>
      </c>
      <c r="C8052">
        <v>605</v>
      </c>
      <c r="D8052" t="s">
        <v>18337</v>
      </c>
      <c r="E8052" t="s">
        <v>1347</v>
      </c>
      <c r="F8052">
        <v>13830</v>
      </c>
      <c r="G8052" t="s">
        <v>7377</v>
      </c>
      <c r="H8052" t="s">
        <v>8405</v>
      </c>
      <c r="I8052" t="s">
        <v>131</v>
      </c>
      <c r="J8052" t="s">
        <v>397</v>
      </c>
      <c r="K8052" t="s">
        <v>152</v>
      </c>
      <c r="L8052" t="s">
        <v>1359</v>
      </c>
      <c r="M8052" t="s">
        <v>8406</v>
      </c>
      <c r="P8052" s="31" t="str">
        <f t="shared" si="378"/>
        <v>Ibrahim Homoeo Hall (Dr. Saiful Islam)</v>
      </c>
    </row>
    <row r="8053" spans="1:16" hidden="1">
      <c r="A8053" t="str">
        <f t="shared" si="376"/>
        <v>97-605</v>
      </c>
      <c r="B8053">
        <f t="shared" si="377"/>
        <v>97</v>
      </c>
      <c r="C8053">
        <v>605</v>
      </c>
      <c r="D8053" t="s">
        <v>18337</v>
      </c>
      <c r="E8053" t="s">
        <v>9635</v>
      </c>
      <c r="F8053">
        <v>9965</v>
      </c>
      <c r="G8053" t="s">
        <v>542</v>
      </c>
      <c r="H8053" t="s">
        <v>9636</v>
      </c>
      <c r="I8053" t="s">
        <v>131</v>
      </c>
      <c r="J8053" t="s">
        <v>397</v>
      </c>
      <c r="K8053" t="s">
        <v>133</v>
      </c>
      <c r="L8053" t="s">
        <v>9637</v>
      </c>
      <c r="M8053" t="s">
        <v>9638</v>
      </c>
      <c r="P8053" s="31" t="str">
        <f t="shared" si="378"/>
        <v>Ideal Homoeo Hall (Dr. Jahangir Alam )</v>
      </c>
    </row>
    <row r="8054" spans="1:16" hidden="1">
      <c r="A8054" t="str">
        <f t="shared" si="376"/>
        <v>98-605</v>
      </c>
      <c r="B8054">
        <f t="shared" si="377"/>
        <v>98</v>
      </c>
      <c r="C8054">
        <v>605</v>
      </c>
      <c r="D8054" t="s">
        <v>18337</v>
      </c>
      <c r="E8054">
        <v>0</v>
      </c>
      <c r="F8054">
        <v>8356</v>
      </c>
      <c r="G8054" t="s">
        <v>369</v>
      </c>
      <c r="H8054">
        <v>0</v>
      </c>
      <c r="I8054" t="s">
        <v>381</v>
      </c>
      <c r="J8054" t="s">
        <v>132</v>
      </c>
      <c r="K8054" t="s">
        <v>133</v>
      </c>
      <c r="L8054" t="s">
        <v>7812</v>
      </c>
      <c r="M8054" t="s">
        <v>7816</v>
      </c>
      <c r="P8054" s="31" t="str">
        <f t="shared" si="378"/>
        <v>Islami Homoeo Hall (0)</v>
      </c>
    </row>
    <row r="8055" spans="1:16" hidden="1">
      <c r="A8055" t="str">
        <f t="shared" si="376"/>
        <v>99-605</v>
      </c>
      <c r="B8055">
        <f t="shared" si="377"/>
        <v>99</v>
      </c>
      <c r="C8055">
        <v>605</v>
      </c>
      <c r="D8055" t="s">
        <v>18337</v>
      </c>
      <c r="E8055" t="s">
        <v>7917</v>
      </c>
      <c r="F8055">
        <v>8404</v>
      </c>
      <c r="G8055" t="s">
        <v>369</v>
      </c>
      <c r="H8055" t="s">
        <v>7918</v>
      </c>
      <c r="I8055" t="s">
        <v>131</v>
      </c>
      <c r="J8055" t="s">
        <v>274</v>
      </c>
      <c r="K8055" t="s">
        <v>138</v>
      </c>
      <c r="L8055" t="s">
        <v>7833</v>
      </c>
      <c r="M8055" t="s">
        <v>7919</v>
      </c>
      <c r="P8055" s="31" t="str">
        <f t="shared" si="378"/>
        <v>Islami Homoeo Hall (Dr. Shafiullah)</v>
      </c>
    </row>
    <row r="8056" spans="1:16" hidden="1">
      <c r="A8056" t="str">
        <f t="shared" si="376"/>
        <v>100-605</v>
      </c>
      <c r="B8056">
        <f t="shared" si="377"/>
        <v>100</v>
      </c>
      <c r="C8056">
        <v>605</v>
      </c>
      <c r="D8056" t="s">
        <v>18337</v>
      </c>
      <c r="E8056" t="s">
        <v>13760</v>
      </c>
      <c r="F8056">
        <v>15022</v>
      </c>
      <c r="G8056" t="s">
        <v>149</v>
      </c>
      <c r="H8056">
        <v>1815929242</v>
      </c>
      <c r="I8056" t="s">
        <v>1311</v>
      </c>
      <c r="J8056" t="s">
        <v>10889</v>
      </c>
      <c r="K8056" t="s">
        <v>152</v>
      </c>
      <c r="L8056" t="s">
        <v>13911</v>
      </c>
      <c r="M8056" t="s">
        <v>19282</v>
      </c>
      <c r="P8056" s="31" t="str">
        <f t="shared" si="378"/>
        <v>Islamia Homoeo Hall (Dr.Mahamudul Hasan)</v>
      </c>
    </row>
    <row r="8057" spans="1:16" hidden="1">
      <c r="A8057" t="str">
        <f t="shared" si="376"/>
        <v>101-605</v>
      </c>
      <c r="B8057">
        <f t="shared" si="377"/>
        <v>101</v>
      </c>
      <c r="C8057">
        <v>605</v>
      </c>
      <c r="D8057" t="s">
        <v>18337</v>
      </c>
      <c r="E8057" t="s">
        <v>16858</v>
      </c>
      <c r="F8057">
        <v>13603</v>
      </c>
      <c r="G8057" t="s">
        <v>16859</v>
      </c>
      <c r="H8057">
        <v>1812056127</v>
      </c>
      <c r="I8057" t="s">
        <v>11164</v>
      </c>
      <c r="J8057" t="s">
        <v>10900</v>
      </c>
      <c r="K8057" t="s">
        <v>1402</v>
      </c>
      <c r="L8057" t="s">
        <v>4799</v>
      </c>
      <c r="M8057" t="s">
        <v>16860</v>
      </c>
      <c r="P8057" s="31" t="str">
        <f t="shared" si="378"/>
        <v>Jabale Nur Homoeo Hall (Dr.Rehena Bagum)</v>
      </c>
    </row>
    <row r="8058" spans="1:16" hidden="1">
      <c r="A8058" t="str">
        <f t="shared" si="376"/>
        <v>102-605</v>
      </c>
      <c r="B8058">
        <f t="shared" si="377"/>
        <v>102</v>
      </c>
      <c r="C8058">
        <v>605</v>
      </c>
      <c r="D8058" t="s">
        <v>18337</v>
      </c>
      <c r="E8058" t="s">
        <v>19283</v>
      </c>
      <c r="F8058">
        <v>15855</v>
      </c>
      <c r="G8058" t="s">
        <v>19284</v>
      </c>
      <c r="H8058">
        <v>1767080823</v>
      </c>
      <c r="I8058" t="s">
        <v>131</v>
      </c>
      <c r="J8058" t="s">
        <v>10892</v>
      </c>
      <c r="K8058" t="s">
        <v>152</v>
      </c>
      <c r="L8058" t="s">
        <v>11391</v>
      </c>
      <c r="M8058" t="s">
        <v>19285</v>
      </c>
      <c r="P8058" s="31" t="str">
        <f t="shared" si="378"/>
        <v>Jahura Afsar Homoho Hall (Dr.Md.Abdur Rauf)</v>
      </c>
    </row>
    <row r="8059" spans="1:16" hidden="1">
      <c r="A8059" t="str">
        <f t="shared" si="376"/>
        <v>103-605</v>
      </c>
      <c r="B8059">
        <f t="shared" si="377"/>
        <v>103</v>
      </c>
      <c r="C8059">
        <v>605</v>
      </c>
      <c r="D8059" t="s">
        <v>18337</v>
      </c>
      <c r="E8059" t="s">
        <v>5772</v>
      </c>
      <c r="F8059">
        <v>9973</v>
      </c>
      <c r="G8059" t="s">
        <v>575</v>
      </c>
      <c r="H8059">
        <v>1711909054</v>
      </c>
      <c r="I8059" t="s">
        <v>131</v>
      </c>
      <c r="J8059" t="s">
        <v>397</v>
      </c>
      <c r="K8059" t="s">
        <v>138</v>
      </c>
      <c r="L8059" t="s">
        <v>9637</v>
      </c>
      <c r="M8059" t="s">
        <v>17213</v>
      </c>
      <c r="P8059" s="31" t="str">
        <f t="shared" si="378"/>
        <v>Jaman Homoeo Hall (Dr. Abul Kashem)</v>
      </c>
    </row>
    <row r="8060" spans="1:16" hidden="1">
      <c r="A8060" t="str">
        <f t="shared" si="376"/>
        <v>104-605</v>
      </c>
      <c r="B8060">
        <f t="shared" si="377"/>
        <v>104</v>
      </c>
      <c r="C8060">
        <v>605</v>
      </c>
      <c r="D8060" t="s">
        <v>18337</v>
      </c>
      <c r="E8060" t="s">
        <v>15425</v>
      </c>
      <c r="F8060">
        <v>13802</v>
      </c>
      <c r="G8060" t="s">
        <v>15426</v>
      </c>
      <c r="H8060">
        <v>1712863072</v>
      </c>
      <c r="I8060" t="s">
        <v>11164</v>
      </c>
      <c r="J8060" t="s">
        <v>397</v>
      </c>
      <c r="K8060" t="s">
        <v>138</v>
      </c>
      <c r="L8060" t="s">
        <v>17259</v>
      </c>
      <c r="M8060" t="s">
        <v>17260</v>
      </c>
      <c r="P8060" s="31" t="str">
        <f t="shared" si="378"/>
        <v>Janakallan Homoe Hall (Dr Ajit Chandra Das)</v>
      </c>
    </row>
    <row r="8061" spans="1:16" hidden="1">
      <c r="A8061" t="str">
        <f t="shared" si="376"/>
        <v>105-605</v>
      </c>
      <c r="B8061">
        <f t="shared" si="377"/>
        <v>105</v>
      </c>
      <c r="C8061">
        <v>605</v>
      </c>
      <c r="D8061" t="s">
        <v>18337</v>
      </c>
      <c r="E8061" t="s">
        <v>7814</v>
      </c>
      <c r="F8061">
        <v>8355</v>
      </c>
      <c r="G8061" t="s">
        <v>581</v>
      </c>
      <c r="H8061">
        <v>0</v>
      </c>
      <c r="I8061" t="s">
        <v>131</v>
      </c>
      <c r="J8061" t="s">
        <v>132</v>
      </c>
      <c r="K8061" t="s">
        <v>152</v>
      </c>
      <c r="L8061" t="s">
        <v>7812</v>
      </c>
      <c r="M8061" t="s">
        <v>7813</v>
      </c>
      <c r="P8061" s="31" t="str">
        <f t="shared" si="378"/>
        <v>Janani Homoeo Hall (Dr. Alamgir Hossain)</v>
      </c>
    </row>
    <row r="8062" spans="1:16" hidden="1">
      <c r="A8062" t="str">
        <f t="shared" si="376"/>
        <v>106-605</v>
      </c>
      <c r="B8062">
        <f t="shared" si="377"/>
        <v>106</v>
      </c>
      <c r="C8062">
        <v>605</v>
      </c>
      <c r="D8062" t="s">
        <v>18337</v>
      </c>
      <c r="E8062" t="s">
        <v>5972</v>
      </c>
      <c r="F8062">
        <v>9976</v>
      </c>
      <c r="G8062" t="s">
        <v>581</v>
      </c>
      <c r="H8062" t="s">
        <v>9654</v>
      </c>
      <c r="I8062" t="s">
        <v>131</v>
      </c>
      <c r="J8062" t="s">
        <v>230</v>
      </c>
      <c r="K8062" t="s">
        <v>133</v>
      </c>
      <c r="L8062" t="s">
        <v>9652</v>
      </c>
      <c r="M8062" t="s">
        <v>9653</v>
      </c>
      <c r="P8062" s="31" t="str">
        <f t="shared" si="378"/>
        <v>Janani Homoeo Hall (Dr. Harun-Or-Rashid)</v>
      </c>
    </row>
    <row r="8063" spans="1:16" hidden="1">
      <c r="A8063" t="str">
        <f t="shared" si="376"/>
        <v>107-605</v>
      </c>
      <c r="B8063">
        <f t="shared" si="377"/>
        <v>107</v>
      </c>
      <c r="C8063">
        <v>605</v>
      </c>
      <c r="D8063" t="s">
        <v>18337</v>
      </c>
      <c r="E8063" t="s">
        <v>10061</v>
      </c>
      <c r="F8063">
        <v>13792</v>
      </c>
      <c r="G8063" t="s">
        <v>7225</v>
      </c>
      <c r="H8063">
        <v>1913834660</v>
      </c>
      <c r="I8063" t="s">
        <v>131</v>
      </c>
      <c r="J8063" t="s">
        <v>14960</v>
      </c>
      <c r="K8063" t="s">
        <v>152</v>
      </c>
      <c r="L8063" t="s">
        <v>10062</v>
      </c>
      <c r="M8063" t="s">
        <v>10062</v>
      </c>
      <c r="P8063" s="31" t="str">
        <f t="shared" si="378"/>
        <v>Janokallan Homoeo Hall (Dr.Tanmoy)</v>
      </c>
    </row>
    <row r="8064" spans="1:16" hidden="1">
      <c r="A8064" t="str">
        <f t="shared" si="376"/>
        <v>108-605</v>
      </c>
      <c r="B8064">
        <f t="shared" si="377"/>
        <v>108</v>
      </c>
      <c r="C8064">
        <v>605</v>
      </c>
      <c r="D8064" t="s">
        <v>18337</v>
      </c>
      <c r="E8064" t="s">
        <v>16892</v>
      </c>
      <c r="F8064">
        <v>13618</v>
      </c>
      <c r="G8064" t="s">
        <v>16893</v>
      </c>
      <c r="H8064">
        <v>1819471579</v>
      </c>
      <c r="I8064" t="s">
        <v>11164</v>
      </c>
      <c r="J8064" t="s">
        <v>16881</v>
      </c>
      <c r="L8064" t="s">
        <v>4799</v>
      </c>
      <c r="M8064" t="s">
        <v>16894</v>
      </c>
      <c r="P8064" s="31" t="str">
        <f t="shared" si="378"/>
        <v>Janoni Homoeo Hall  (Dr.Abbas Uddin Ahmed)</v>
      </c>
    </row>
    <row r="8065" spans="1:18" hidden="1">
      <c r="A8065" t="str">
        <f t="shared" si="376"/>
        <v>109-605</v>
      </c>
      <c r="B8065">
        <f t="shared" si="377"/>
        <v>109</v>
      </c>
      <c r="C8065">
        <v>605</v>
      </c>
      <c r="D8065" t="s">
        <v>18337</v>
      </c>
      <c r="E8065" t="s">
        <v>16812</v>
      </c>
      <c r="F8065">
        <v>13580</v>
      </c>
      <c r="G8065" t="s">
        <v>16813</v>
      </c>
      <c r="H8065">
        <v>1941662035</v>
      </c>
      <c r="I8065" t="s">
        <v>11164</v>
      </c>
      <c r="J8065" t="s">
        <v>172</v>
      </c>
      <c r="K8065" t="s">
        <v>1402</v>
      </c>
      <c r="L8065" t="s">
        <v>4799</v>
      </c>
      <c r="M8065" t="s">
        <v>16814</v>
      </c>
      <c r="P8065" s="31" t="str">
        <f t="shared" si="378"/>
        <v>Jarman Bangla Homoeo (Dr.M Rahman)</v>
      </c>
    </row>
    <row r="8066" spans="1:18" hidden="1">
      <c r="A8066" t="str">
        <f t="shared" ref="A8066:A8129" si="379">B8066&amp;"-"&amp;C8066</f>
        <v>110-605</v>
      </c>
      <c r="B8066">
        <f t="shared" ref="B8066:B8129" si="380">IF(C8066=C8065,B8065+1,1)</f>
        <v>110</v>
      </c>
      <c r="C8066">
        <v>605</v>
      </c>
      <c r="D8066" t="s">
        <v>18337</v>
      </c>
      <c r="E8066" t="s">
        <v>8369</v>
      </c>
      <c r="F8066">
        <v>13820</v>
      </c>
      <c r="G8066" t="s">
        <v>1765</v>
      </c>
      <c r="H8066">
        <v>1721465121</v>
      </c>
      <c r="I8066" t="s">
        <v>131</v>
      </c>
      <c r="J8066" t="s">
        <v>397</v>
      </c>
      <c r="K8066" t="s">
        <v>152</v>
      </c>
      <c r="L8066" t="s">
        <v>8363</v>
      </c>
      <c r="M8066" t="s">
        <v>8368</v>
      </c>
      <c r="P8066" s="31" t="str">
        <f t="shared" ref="P8066:P8129" si="381">PROPER(G8066&amp;" ("&amp;E8066&amp;")")</f>
        <v>Jononi Homoeo Hall (Dr. Kanai Lal)</v>
      </c>
    </row>
    <row r="8067" spans="1:18" hidden="1">
      <c r="A8067" t="str">
        <f t="shared" si="379"/>
        <v>111-605</v>
      </c>
      <c r="B8067">
        <f t="shared" si="380"/>
        <v>111</v>
      </c>
      <c r="C8067">
        <v>605</v>
      </c>
      <c r="D8067" t="s">
        <v>18337</v>
      </c>
      <c r="E8067" t="s">
        <v>16839</v>
      </c>
      <c r="F8067">
        <v>13593</v>
      </c>
      <c r="G8067" t="s">
        <v>1765</v>
      </c>
      <c r="H8067">
        <v>1817547218</v>
      </c>
      <c r="I8067" t="s">
        <v>11164</v>
      </c>
      <c r="J8067" t="s">
        <v>14548</v>
      </c>
      <c r="K8067" t="s">
        <v>1402</v>
      </c>
      <c r="L8067" t="s">
        <v>4799</v>
      </c>
      <c r="M8067" t="s">
        <v>16832</v>
      </c>
      <c r="P8067" s="31" t="str">
        <f t="shared" si="381"/>
        <v>Jononi Homoeo Hall (Dr.Nazmul Hasan Belal)</v>
      </c>
    </row>
    <row r="8068" spans="1:18" hidden="1">
      <c r="A8068" t="str">
        <f t="shared" si="379"/>
        <v>112-605</v>
      </c>
      <c r="B8068">
        <f t="shared" si="380"/>
        <v>112</v>
      </c>
      <c r="C8068">
        <v>605</v>
      </c>
      <c r="D8068" t="s">
        <v>18337</v>
      </c>
      <c r="E8068" t="s">
        <v>8362</v>
      </c>
      <c r="F8068">
        <v>13823</v>
      </c>
      <c r="G8068" t="s">
        <v>2068</v>
      </c>
      <c r="H8068">
        <v>1765306928</v>
      </c>
      <c r="I8068" t="s">
        <v>131</v>
      </c>
      <c r="J8068" t="s">
        <v>397</v>
      </c>
      <c r="K8068" t="s">
        <v>138</v>
      </c>
      <c r="L8068" t="s">
        <v>8363</v>
      </c>
      <c r="M8068" t="s">
        <v>8364</v>
      </c>
      <c r="P8068" s="31" t="str">
        <f t="shared" si="381"/>
        <v>Jonoseba Homoeo Hall (Dr. Mosharaf Hossain)</v>
      </c>
    </row>
    <row r="8069" spans="1:18" hidden="1">
      <c r="A8069" t="str">
        <f t="shared" si="379"/>
        <v>113-605</v>
      </c>
      <c r="B8069">
        <f t="shared" si="380"/>
        <v>113</v>
      </c>
      <c r="C8069">
        <v>605</v>
      </c>
      <c r="D8069" t="s">
        <v>18337</v>
      </c>
      <c r="E8069" t="s">
        <v>16826</v>
      </c>
      <c r="F8069">
        <v>13586</v>
      </c>
      <c r="G8069" t="s">
        <v>2068</v>
      </c>
      <c r="H8069">
        <v>1872720028</v>
      </c>
      <c r="I8069" t="s">
        <v>11164</v>
      </c>
      <c r="J8069" t="s">
        <v>172</v>
      </c>
      <c r="K8069" t="s">
        <v>1402</v>
      </c>
      <c r="L8069" t="s">
        <v>4799</v>
      </c>
      <c r="M8069" t="s">
        <v>16814</v>
      </c>
      <c r="P8069" s="31" t="str">
        <f t="shared" si="381"/>
        <v>Jonoseba Homoeo Hall (Dr.Sansul Alam)</v>
      </c>
    </row>
    <row r="8070" spans="1:18" hidden="1">
      <c r="A8070" t="str">
        <f t="shared" si="379"/>
        <v>114-605</v>
      </c>
      <c r="B8070">
        <f t="shared" si="380"/>
        <v>114</v>
      </c>
      <c r="C8070">
        <v>605</v>
      </c>
      <c r="D8070" t="s">
        <v>18337</v>
      </c>
      <c r="E8070" t="s">
        <v>8413</v>
      </c>
      <c r="F8070">
        <v>13799</v>
      </c>
      <c r="G8070" t="s">
        <v>492</v>
      </c>
      <c r="H8070">
        <v>1726431541</v>
      </c>
      <c r="I8070" t="s">
        <v>131</v>
      </c>
      <c r="J8070" t="s">
        <v>306</v>
      </c>
      <c r="K8070" t="s">
        <v>133</v>
      </c>
      <c r="L8070" t="s">
        <v>1359</v>
      </c>
      <c r="M8070" t="s">
        <v>8412</v>
      </c>
      <c r="P8070" s="31" t="str">
        <f t="shared" si="381"/>
        <v>Joy Homoeo Hall (Dr. Chandon Kumar Datto)</v>
      </c>
    </row>
    <row r="8071" spans="1:18" hidden="1">
      <c r="A8071" t="str">
        <f t="shared" si="379"/>
        <v>115-605</v>
      </c>
      <c r="B8071">
        <f t="shared" si="380"/>
        <v>115</v>
      </c>
      <c r="C8071">
        <v>605</v>
      </c>
      <c r="D8071" t="s">
        <v>18337</v>
      </c>
      <c r="E8071" t="s">
        <v>7835</v>
      </c>
      <c r="F8071">
        <v>8381</v>
      </c>
      <c r="G8071" t="s">
        <v>7875</v>
      </c>
      <c r="H8071">
        <v>0</v>
      </c>
      <c r="I8071" t="s">
        <v>381</v>
      </c>
      <c r="J8071" t="s">
        <v>397</v>
      </c>
      <c r="K8071" t="s">
        <v>133</v>
      </c>
      <c r="L8071" t="s">
        <v>7833</v>
      </c>
      <c r="M8071" t="s">
        <v>3200</v>
      </c>
      <c r="P8071" s="31" t="str">
        <f t="shared" si="381"/>
        <v>Kadiriya Homoeo Hall (Dr. Jafor )</v>
      </c>
    </row>
    <row r="8072" spans="1:18" hidden="1">
      <c r="A8072" t="str">
        <f t="shared" si="379"/>
        <v>116-605</v>
      </c>
      <c r="B8072">
        <f t="shared" si="380"/>
        <v>116</v>
      </c>
      <c r="C8072">
        <v>605</v>
      </c>
      <c r="D8072" t="s">
        <v>18337</v>
      </c>
      <c r="E8072" t="s">
        <v>358</v>
      </c>
      <c r="F8072">
        <v>8358</v>
      </c>
      <c r="G8072" t="s">
        <v>7818</v>
      </c>
      <c r="H8072">
        <v>0</v>
      </c>
      <c r="I8072" t="s">
        <v>381</v>
      </c>
      <c r="J8072" t="s">
        <v>132</v>
      </c>
      <c r="K8072" t="s">
        <v>152</v>
      </c>
      <c r="L8072" t="s">
        <v>7812</v>
      </c>
      <c r="M8072" t="s">
        <v>7817</v>
      </c>
      <c r="P8072" s="31" t="str">
        <f t="shared" si="381"/>
        <v>Kalikumar Homoeo Hall (Dr.)</v>
      </c>
    </row>
    <row r="8073" spans="1:18" hidden="1">
      <c r="A8073" t="str">
        <f t="shared" si="379"/>
        <v>117-605</v>
      </c>
      <c r="B8073">
        <f t="shared" si="380"/>
        <v>117</v>
      </c>
      <c r="C8073">
        <v>605</v>
      </c>
      <c r="D8073" t="s">
        <v>18337</v>
      </c>
      <c r="E8073" t="s">
        <v>15184</v>
      </c>
      <c r="F8073">
        <v>12831</v>
      </c>
      <c r="G8073" t="s">
        <v>4655</v>
      </c>
      <c r="H8073">
        <v>1834987877</v>
      </c>
      <c r="I8073" t="s">
        <v>11164</v>
      </c>
      <c r="J8073" t="s">
        <v>306</v>
      </c>
      <c r="K8073" t="s">
        <v>1402</v>
      </c>
      <c r="L8073" t="s">
        <v>7812</v>
      </c>
      <c r="M8073" t="s">
        <v>19286</v>
      </c>
      <c r="P8073" s="31" t="str">
        <f t="shared" si="381"/>
        <v>Karimia Homoeo Hall (Dr.Mustafizur Rahman)</v>
      </c>
    </row>
    <row r="8074" spans="1:18" hidden="1">
      <c r="A8074" t="str">
        <f t="shared" si="379"/>
        <v>118-605</v>
      </c>
      <c r="B8074">
        <f t="shared" si="380"/>
        <v>118</v>
      </c>
      <c r="C8074">
        <v>605</v>
      </c>
      <c r="D8074" t="s">
        <v>18337</v>
      </c>
      <c r="E8074" t="s">
        <v>16889</v>
      </c>
      <c r="F8074">
        <v>13617</v>
      </c>
      <c r="G8074" t="s">
        <v>16890</v>
      </c>
      <c r="H8074">
        <v>1928605856</v>
      </c>
      <c r="I8074" t="s">
        <v>11164</v>
      </c>
      <c r="J8074" t="s">
        <v>16881</v>
      </c>
      <c r="L8074" t="s">
        <v>4799</v>
      </c>
      <c r="M8074" t="s">
        <v>16891</v>
      </c>
      <c r="P8074" s="31" t="str">
        <f t="shared" si="381"/>
        <v>Kazi Homoeo Hall  (Dr.Masihur Rahman)</v>
      </c>
    </row>
    <row r="8075" spans="1:18" hidden="1">
      <c r="A8075" t="str">
        <f t="shared" si="379"/>
        <v>119-605</v>
      </c>
      <c r="B8075">
        <f t="shared" si="380"/>
        <v>119</v>
      </c>
      <c r="C8075">
        <v>605</v>
      </c>
      <c r="D8075" t="s">
        <v>18337</v>
      </c>
      <c r="E8075" t="s">
        <v>5717</v>
      </c>
      <c r="F8075">
        <v>9966</v>
      </c>
      <c r="G8075" t="s">
        <v>4516</v>
      </c>
      <c r="H8075" t="s">
        <v>9639</v>
      </c>
      <c r="I8075" t="s">
        <v>131</v>
      </c>
      <c r="J8075" t="s">
        <v>397</v>
      </c>
      <c r="K8075" t="s">
        <v>138</v>
      </c>
      <c r="L8075" t="s">
        <v>9637</v>
      </c>
      <c r="M8075" t="s">
        <v>9638</v>
      </c>
      <c r="P8075" s="31" t="str">
        <f t="shared" si="381"/>
        <v>Keya Homoeo Hall (Dr. Belal Hossain)</v>
      </c>
    </row>
    <row r="8076" spans="1:18" hidden="1">
      <c r="A8076" t="str">
        <f t="shared" si="379"/>
        <v>120-605</v>
      </c>
      <c r="B8076">
        <f t="shared" si="380"/>
        <v>120</v>
      </c>
      <c r="C8076">
        <v>605</v>
      </c>
      <c r="D8076" t="s">
        <v>18337</v>
      </c>
      <c r="E8076" t="s">
        <v>9657</v>
      </c>
      <c r="F8076">
        <v>9980</v>
      </c>
      <c r="G8076" t="s">
        <v>9658</v>
      </c>
      <c r="H8076">
        <v>0</v>
      </c>
      <c r="I8076" t="s">
        <v>131</v>
      </c>
      <c r="J8076" t="s">
        <v>230</v>
      </c>
      <c r="K8076" t="s">
        <v>133</v>
      </c>
      <c r="L8076" t="s">
        <v>9652</v>
      </c>
      <c r="M8076" t="s">
        <v>9652</v>
      </c>
      <c r="P8076" s="31" t="str">
        <f t="shared" si="381"/>
        <v>Kolpana Homoeo Hall (Dr.Nironjon )</v>
      </c>
    </row>
    <row r="8077" spans="1:18" hidden="1">
      <c r="A8077" t="str">
        <f t="shared" si="379"/>
        <v>121-605</v>
      </c>
      <c r="B8077">
        <f t="shared" si="380"/>
        <v>121</v>
      </c>
      <c r="C8077">
        <v>605</v>
      </c>
      <c r="D8077" t="s">
        <v>18337</v>
      </c>
      <c r="E8077" t="s">
        <v>7860</v>
      </c>
      <c r="F8077">
        <v>8375</v>
      </c>
      <c r="G8077" t="s">
        <v>7861</v>
      </c>
      <c r="H8077" t="s">
        <v>7862</v>
      </c>
      <c r="I8077" t="s">
        <v>381</v>
      </c>
      <c r="J8077" t="s">
        <v>397</v>
      </c>
      <c r="K8077" t="s">
        <v>138</v>
      </c>
      <c r="L8077" t="s">
        <v>7856</v>
      </c>
      <c r="M8077" t="s">
        <v>7857</v>
      </c>
      <c r="P8077" s="31" t="str">
        <f t="shared" si="381"/>
        <v>Lamia Homoeo Hall (Dr. Morshed )</v>
      </c>
    </row>
    <row r="8078" spans="1:18" hidden="1">
      <c r="A8078" t="str">
        <f t="shared" si="379"/>
        <v>122-605</v>
      </c>
      <c r="B8078">
        <f t="shared" si="380"/>
        <v>122</v>
      </c>
      <c r="C8078">
        <v>605</v>
      </c>
      <c r="D8078" t="s">
        <v>18337</v>
      </c>
      <c r="E8078" t="s">
        <v>9668</v>
      </c>
      <c r="F8078">
        <v>9987</v>
      </c>
      <c r="G8078" t="s">
        <v>9669</v>
      </c>
      <c r="H8078">
        <v>1874758751</v>
      </c>
      <c r="I8078" t="s">
        <v>131</v>
      </c>
      <c r="J8078" t="s">
        <v>274</v>
      </c>
      <c r="K8078" t="s">
        <v>138</v>
      </c>
      <c r="L8078" t="s">
        <v>7974</v>
      </c>
      <c r="M8078" t="s">
        <v>9664</v>
      </c>
      <c r="P8078" s="31" t="str">
        <f t="shared" si="381"/>
        <v>Lobna Homoeo Hall (Dr. Shirin Sultana)</v>
      </c>
    </row>
    <row r="8079" spans="1:18" hidden="1">
      <c r="A8079" t="str">
        <f t="shared" si="379"/>
        <v>123-605</v>
      </c>
      <c r="B8079">
        <f t="shared" si="380"/>
        <v>123</v>
      </c>
      <c r="C8079">
        <v>605</v>
      </c>
      <c r="D8079" t="s">
        <v>18337</v>
      </c>
      <c r="E8079" t="s">
        <v>2191</v>
      </c>
      <c r="F8079">
        <v>8361</v>
      </c>
      <c r="G8079" t="s">
        <v>7824</v>
      </c>
      <c r="H8079">
        <v>1833244762</v>
      </c>
      <c r="I8079" t="s">
        <v>381</v>
      </c>
      <c r="J8079" t="s">
        <v>132</v>
      </c>
      <c r="K8079" t="s">
        <v>133</v>
      </c>
      <c r="L8079" t="s">
        <v>7812</v>
      </c>
      <c r="M8079" t="s">
        <v>7825</v>
      </c>
      <c r="P8079" s="31" t="str">
        <f t="shared" si="381"/>
        <v>Ma Halima Homoeo Hall (Dr. Rafiqul Islam)</v>
      </c>
      <c r="Q8079" t="s">
        <v>17110</v>
      </c>
      <c r="R8079" t="s">
        <v>15765</v>
      </c>
    </row>
    <row r="8080" spans="1:18" hidden="1">
      <c r="A8080" t="str">
        <f t="shared" si="379"/>
        <v>124-605</v>
      </c>
      <c r="B8080">
        <f t="shared" si="380"/>
        <v>124</v>
      </c>
      <c r="C8080">
        <v>605</v>
      </c>
      <c r="D8080" t="s">
        <v>18337</v>
      </c>
      <c r="E8080" t="s">
        <v>7826</v>
      </c>
      <c r="F8080">
        <v>8362</v>
      </c>
      <c r="G8080" t="s">
        <v>638</v>
      </c>
      <c r="H8080">
        <v>1811571638</v>
      </c>
      <c r="I8080" t="s">
        <v>381</v>
      </c>
      <c r="J8080" t="s">
        <v>132</v>
      </c>
      <c r="K8080" t="s">
        <v>152</v>
      </c>
      <c r="L8080" t="s">
        <v>7812</v>
      </c>
      <c r="M8080" t="s">
        <v>7827</v>
      </c>
      <c r="P8080" s="31" t="str">
        <f t="shared" si="381"/>
        <v>Ma Homoeo Hall (Dr. Sonjid Sakar)</v>
      </c>
    </row>
    <row r="8081" spans="1:16" hidden="1">
      <c r="A8081" t="str">
        <f t="shared" si="379"/>
        <v>125-605</v>
      </c>
      <c r="B8081">
        <f t="shared" si="380"/>
        <v>125</v>
      </c>
      <c r="C8081">
        <v>605</v>
      </c>
      <c r="D8081" t="s">
        <v>18337</v>
      </c>
      <c r="E8081" t="s">
        <v>7889</v>
      </c>
      <c r="F8081">
        <v>8389</v>
      </c>
      <c r="G8081" t="s">
        <v>638</v>
      </c>
      <c r="H8081" t="s">
        <v>7890</v>
      </c>
      <c r="I8081" t="s">
        <v>381</v>
      </c>
      <c r="J8081" t="s">
        <v>230</v>
      </c>
      <c r="K8081" t="s">
        <v>133</v>
      </c>
      <c r="L8081" t="s">
        <v>7833</v>
      </c>
      <c r="M8081" t="s">
        <v>7891</v>
      </c>
      <c r="P8081" s="31" t="str">
        <f t="shared" si="381"/>
        <v>Ma Homoeo Hall (Dr. Delip)</v>
      </c>
    </row>
    <row r="8082" spans="1:16" hidden="1">
      <c r="A8082" t="str">
        <f t="shared" si="379"/>
        <v>126-605</v>
      </c>
      <c r="B8082">
        <f t="shared" si="380"/>
        <v>126</v>
      </c>
      <c r="C8082">
        <v>605</v>
      </c>
      <c r="D8082" t="s">
        <v>18337</v>
      </c>
      <c r="E8082" t="s">
        <v>7970</v>
      </c>
      <c r="F8082">
        <v>13829</v>
      </c>
      <c r="G8082" t="s">
        <v>1111</v>
      </c>
      <c r="H8082">
        <v>1813984727</v>
      </c>
      <c r="I8082" t="s">
        <v>131</v>
      </c>
      <c r="J8082" t="s">
        <v>397</v>
      </c>
      <c r="K8082" t="s">
        <v>152</v>
      </c>
      <c r="L8082" t="s">
        <v>8363</v>
      </c>
      <c r="M8082" t="s">
        <v>8371</v>
      </c>
      <c r="P8082" s="31" t="str">
        <f t="shared" si="381"/>
        <v>Maa Homoeo Hall (Dr. Iqbal Hossain)</v>
      </c>
    </row>
    <row r="8083" spans="1:16" hidden="1">
      <c r="A8083" t="str">
        <f t="shared" si="379"/>
        <v>127-605</v>
      </c>
      <c r="B8083">
        <f t="shared" si="380"/>
        <v>127</v>
      </c>
      <c r="C8083">
        <v>605</v>
      </c>
      <c r="D8083" t="s">
        <v>18337</v>
      </c>
      <c r="E8083" t="s">
        <v>15388</v>
      </c>
      <c r="F8083">
        <v>13810</v>
      </c>
      <c r="G8083" t="s">
        <v>1111</v>
      </c>
      <c r="H8083">
        <v>1816167037</v>
      </c>
      <c r="I8083" t="s">
        <v>11164</v>
      </c>
      <c r="J8083" t="s">
        <v>13085</v>
      </c>
      <c r="K8083" t="s">
        <v>1402</v>
      </c>
      <c r="L8083" t="s">
        <v>15386</v>
      </c>
      <c r="M8083" t="s">
        <v>15389</v>
      </c>
      <c r="P8083" s="31" t="str">
        <f t="shared" si="381"/>
        <v>Maa Homoeo Hall (Dr Sabikunnahar (Shirin))</v>
      </c>
    </row>
    <row r="8084" spans="1:16" hidden="1">
      <c r="A8084" t="str">
        <f t="shared" si="379"/>
        <v>128-605</v>
      </c>
      <c r="B8084">
        <f t="shared" si="380"/>
        <v>128</v>
      </c>
      <c r="C8084">
        <v>605</v>
      </c>
      <c r="D8084" t="s">
        <v>18337</v>
      </c>
      <c r="E8084" t="s">
        <v>14120</v>
      </c>
      <c r="F8084">
        <v>13800</v>
      </c>
      <c r="G8084" t="s">
        <v>1111</v>
      </c>
      <c r="H8084">
        <v>1715737779</v>
      </c>
      <c r="I8084" t="s">
        <v>11538</v>
      </c>
      <c r="J8084" t="s">
        <v>274</v>
      </c>
      <c r="K8084" t="s">
        <v>138</v>
      </c>
      <c r="L8084" t="s">
        <v>14121</v>
      </c>
      <c r="M8084" t="s">
        <v>14122</v>
      </c>
      <c r="P8084" s="31" t="str">
        <f t="shared" si="381"/>
        <v>Maa Homoeo Hall (Dr.Prodip Acharjo)</v>
      </c>
    </row>
    <row r="8085" spans="1:16" hidden="1">
      <c r="A8085" t="str">
        <f t="shared" si="379"/>
        <v>129-605</v>
      </c>
      <c r="B8085">
        <f t="shared" si="380"/>
        <v>129</v>
      </c>
      <c r="C8085">
        <v>605</v>
      </c>
      <c r="D8085" t="s">
        <v>18337</v>
      </c>
      <c r="E8085" t="s">
        <v>16857</v>
      </c>
      <c r="F8085">
        <v>13602</v>
      </c>
      <c r="G8085" t="s">
        <v>1111</v>
      </c>
      <c r="H8085">
        <v>1724000767</v>
      </c>
      <c r="I8085" t="s">
        <v>11164</v>
      </c>
      <c r="J8085" t="s">
        <v>10900</v>
      </c>
      <c r="K8085" t="s">
        <v>1402</v>
      </c>
      <c r="L8085" t="s">
        <v>4799</v>
      </c>
      <c r="M8085" t="s">
        <v>16856</v>
      </c>
      <c r="P8085" s="31" t="str">
        <f t="shared" si="381"/>
        <v>Maa Homoeo Hall (Dr.Abul Kasem)</v>
      </c>
    </row>
    <row r="8086" spans="1:16" hidden="1">
      <c r="A8086" t="str">
        <f t="shared" si="379"/>
        <v>130-605</v>
      </c>
      <c r="B8086">
        <f t="shared" si="380"/>
        <v>130</v>
      </c>
      <c r="C8086">
        <v>605</v>
      </c>
      <c r="D8086" t="s">
        <v>18337</v>
      </c>
      <c r="E8086" t="s">
        <v>18723</v>
      </c>
      <c r="F8086">
        <v>11551</v>
      </c>
      <c r="G8086" t="s">
        <v>12477</v>
      </c>
      <c r="H8086">
        <v>1735119210</v>
      </c>
      <c r="I8086" t="s">
        <v>131</v>
      </c>
      <c r="J8086" t="s">
        <v>274</v>
      </c>
      <c r="K8086" t="s">
        <v>1402</v>
      </c>
      <c r="L8086" t="s">
        <v>12476</v>
      </c>
      <c r="M8086" t="s">
        <v>18502</v>
      </c>
      <c r="P8086" s="31" t="str">
        <f t="shared" si="381"/>
        <v>Maa Homoeo Helty Care (Dr Aktar Hossain)</v>
      </c>
    </row>
    <row r="8087" spans="1:16" hidden="1">
      <c r="A8087" t="str">
        <f t="shared" si="379"/>
        <v>131-605</v>
      </c>
      <c r="B8087">
        <f t="shared" si="380"/>
        <v>131</v>
      </c>
      <c r="C8087">
        <v>605</v>
      </c>
      <c r="D8087" t="s">
        <v>18337</v>
      </c>
      <c r="E8087" t="s">
        <v>15385</v>
      </c>
      <c r="F8087">
        <v>13811</v>
      </c>
      <c r="G8087" t="s">
        <v>2770</v>
      </c>
      <c r="H8087">
        <v>1718582259</v>
      </c>
      <c r="I8087" t="s">
        <v>11164</v>
      </c>
      <c r="J8087" t="s">
        <v>172</v>
      </c>
      <c r="K8087" t="s">
        <v>152</v>
      </c>
      <c r="L8087" t="s">
        <v>15386</v>
      </c>
      <c r="M8087" t="s">
        <v>15387</v>
      </c>
      <c r="P8087" s="31" t="str">
        <f t="shared" si="381"/>
        <v>Maa Moni Homoeo Hall (Dr Sukhendro Voumik)</v>
      </c>
    </row>
    <row r="8088" spans="1:16" hidden="1">
      <c r="A8088" t="str">
        <f t="shared" si="379"/>
        <v>132-605</v>
      </c>
      <c r="B8088">
        <f t="shared" si="380"/>
        <v>132</v>
      </c>
      <c r="C8088">
        <v>605</v>
      </c>
      <c r="D8088" t="s">
        <v>18337</v>
      </c>
      <c r="E8088" t="s">
        <v>17048</v>
      </c>
      <c r="F8088">
        <v>13663</v>
      </c>
      <c r="G8088" t="s">
        <v>17049</v>
      </c>
      <c r="H8088">
        <v>1722550766</v>
      </c>
      <c r="I8088" t="s">
        <v>11164</v>
      </c>
      <c r="J8088" t="s">
        <v>397</v>
      </c>
      <c r="K8088" t="s">
        <v>1402</v>
      </c>
      <c r="L8088" t="s">
        <v>17050</v>
      </c>
      <c r="M8088" t="s">
        <v>17050</v>
      </c>
      <c r="P8088" s="31" t="str">
        <f t="shared" si="381"/>
        <v>Mahir Homoeo Hall (Dr.Momina Begum )</v>
      </c>
    </row>
    <row r="8089" spans="1:16" hidden="1">
      <c r="A8089" t="str">
        <f t="shared" si="379"/>
        <v>133-605</v>
      </c>
      <c r="B8089">
        <f t="shared" si="380"/>
        <v>133</v>
      </c>
      <c r="C8089">
        <v>605</v>
      </c>
      <c r="D8089" t="s">
        <v>18337</v>
      </c>
      <c r="E8089" t="s">
        <v>15185</v>
      </c>
      <c r="F8089">
        <v>12832</v>
      </c>
      <c r="G8089" t="s">
        <v>1065</v>
      </c>
      <c r="H8089">
        <v>0</v>
      </c>
      <c r="I8089" t="s">
        <v>13098</v>
      </c>
      <c r="J8089" t="s">
        <v>10895</v>
      </c>
      <c r="K8089" t="s">
        <v>1402</v>
      </c>
      <c r="L8089" t="s">
        <v>7812</v>
      </c>
      <c r="M8089" t="s">
        <v>19286</v>
      </c>
      <c r="P8089" s="31" t="str">
        <f t="shared" si="381"/>
        <v>Mamun Homoeo Hall (Dr.Abdus Salam)</v>
      </c>
    </row>
    <row r="8090" spans="1:16" hidden="1">
      <c r="A8090" t="str">
        <f t="shared" si="379"/>
        <v>134-605</v>
      </c>
      <c r="B8090">
        <f t="shared" si="380"/>
        <v>134</v>
      </c>
      <c r="C8090">
        <v>605</v>
      </c>
      <c r="D8090" t="s">
        <v>18337</v>
      </c>
      <c r="E8090" t="s">
        <v>17266</v>
      </c>
      <c r="F8090">
        <v>13815</v>
      </c>
      <c r="G8090" t="s">
        <v>17267</v>
      </c>
      <c r="H8090">
        <v>1914228306</v>
      </c>
      <c r="I8090" t="s">
        <v>14531</v>
      </c>
      <c r="J8090" t="s">
        <v>274</v>
      </c>
      <c r="K8090" t="s">
        <v>1402</v>
      </c>
      <c r="L8090" t="s">
        <v>9722</v>
      </c>
      <c r="M8090" t="s">
        <v>14532</v>
      </c>
      <c r="P8090" s="31" t="str">
        <f t="shared" si="381"/>
        <v>Manik Homoeo Pharmacy (Dr.Manik Miah Bhuiyan)</v>
      </c>
    </row>
    <row r="8091" spans="1:16" hidden="1">
      <c r="A8091" t="str">
        <f t="shared" si="379"/>
        <v>135-605</v>
      </c>
      <c r="B8091">
        <f t="shared" si="380"/>
        <v>135</v>
      </c>
      <c r="C8091">
        <v>605</v>
      </c>
      <c r="D8091" t="s">
        <v>18337</v>
      </c>
      <c r="E8091" t="s">
        <v>16854</v>
      </c>
      <c r="F8091">
        <v>13601</v>
      </c>
      <c r="G8091" t="s">
        <v>16855</v>
      </c>
      <c r="H8091">
        <v>1716743984</v>
      </c>
      <c r="I8091" t="s">
        <v>11164</v>
      </c>
      <c r="J8091" t="s">
        <v>10900</v>
      </c>
      <c r="K8091" t="s">
        <v>1402</v>
      </c>
      <c r="L8091" t="s">
        <v>4799</v>
      </c>
      <c r="M8091" t="s">
        <v>16856</v>
      </c>
      <c r="P8091" s="31" t="str">
        <f t="shared" si="381"/>
        <v>Manira Homoeo Hall  (Dr.Nasrin Aktar)</v>
      </c>
    </row>
    <row r="8092" spans="1:16" hidden="1">
      <c r="A8092" t="str">
        <f t="shared" si="379"/>
        <v>136-605</v>
      </c>
      <c r="B8092">
        <f t="shared" si="380"/>
        <v>136</v>
      </c>
      <c r="C8092">
        <v>605</v>
      </c>
      <c r="D8092" t="s">
        <v>18337</v>
      </c>
      <c r="E8092" t="s">
        <v>942</v>
      </c>
      <c r="F8092">
        <v>13819</v>
      </c>
      <c r="G8092" t="s">
        <v>210</v>
      </c>
      <c r="H8092">
        <v>1775295252</v>
      </c>
      <c r="I8092" t="s">
        <v>131</v>
      </c>
      <c r="J8092" t="s">
        <v>274</v>
      </c>
      <c r="K8092" t="s">
        <v>133</v>
      </c>
      <c r="L8092" t="s">
        <v>8363</v>
      </c>
      <c r="M8092" t="s">
        <v>8368</v>
      </c>
      <c r="P8092" s="31" t="str">
        <f t="shared" si="381"/>
        <v>Master Homoeo Hall (Dr. Kamrul Islam)</v>
      </c>
    </row>
    <row r="8093" spans="1:16" hidden="1">
      <c r="A8093" t="str">
        <f t="shared" si="379"/>
        <v>137-605</v>
      </c>
      <c r="B8093">
        <f t="shared" si="380"/>
        <v>137</v>
      </c>
      <c r="C8093">
        <v>605</v>
      </c>
      <c r="D8093" t="s">
        <v>18337</v>
      </c>
      <c r="E8093" t="s">
        <v>9615</v>
      </c>
      <c r="F8093">
        <v>9957</v>
      </c>
      <c r="G8093" t="s">
        <v>9616</v>
      </c>
      <c r="H8093" t="s">
        <v>9617</v>
      </c>
      <c r="I8093" t="s">
        <v>131</v>
      </c>
      <c r="J8093" t="s">
        <v>132</v>
      </c>
      <c r="K8093" t="s">
        <v>138</v>
      </c>
      <c r="L8093" t="s">
        <v>9618</v>
      </c>
      <c r="M8093" t="s">
        <v>9619</v>
      </c>
      <c r="P8093" s="31" t="str">
        <f t="shared" si="381"/>
        <v>Matri Homoeo Niketon (Dr. Somir Mitra)</v>
      </c>
    </row>
    <row r="8094" spans="1:16" hidden="1">
      <c r="A8094" t="str">
        <f t="shared" si="379"/>
        <v>138-605</v>
      </c>
      <c r="B8094">
        <f t="shared" si="380"/>
        <v>138</v>
      </c>
      <c r="C8094">
        <v>605</v>
      </c>
      <c r="D8094" t="s">
        <v>18337</v>
      </c>
      <c r="E8094" t="s">
        <v>16864</v>
      </c>
      <c r="F8094">
        <v>13606</v>
      </c>
      <c r="G8094" t="s">
        <v>9406</v>
      </c>
      <c r="H8094">
        <v>1736866007</v>
      </c>
      <c r="I8094" t="s">
        <v>11164</v>
      </c>
      <c r="J8094" t="s">
        <v>274</v>
      </c>
      <c r="L8094" t="s">
        <v>4799</v>
      </c>
      <c r="M8094" t="s">
        <v>16865</v>
      </c>
      <c r="P8094" s="31" t="str">
        <f t="shared" si="381"/>
        <v>Mayer Doya Homoeo Hall (Dr.Arif Billah)</v>
      </c>
    </row>
    <row r="8095" spans="1:16" hidden="1">
      <c r="A8095" t="str">
        <f t="shared" si="379"/>
        <v>139-605</v>
      </c>
      <c r="B8095">
        <f t="shared" si="380"/>
        <v>139</v>
      </c>
      <c r="C8095">
        <v>605</v>
      </c>
      <c r="D8095" t="s">
        <v>18337</v>
      </c>
      <c r="E8095" t="s">
        <v>18724</v>
      </c>
      <c r="F8095">
        <v>11567</v>
      </c>
      <c r="G8095" t="s">
        <v>12488</v>
      </c>
      <c r="H8095">
        <v>1699420991</v>
      </c>
      <c r="I8095" t="s">
        <v>131</v>
      </c>
      <c r="J8095" t="s">
        <v>10924</v>
      </c>
      <c r="K8095" t="s">
        <v>1402</v>
      </c>
      <c r="L8095" t="s">
        <v>12476</v>
      </c>
      <c r="M8095" t="s">
        <v>18509</v>
      </c>
      <c r="P8095" s="31" t="str">
        <f t="shared" si="381"/>
        <v>Mazid Madical Homoeo (Dr Sobedali)</v>
      </c>
    </row>
    <row r="8096" spans="1:16" hidden="1">
      <c r="A8096" t="str">
        <f t="shared" si="379"/>
        <v>140-605</v>
      </c>
      <c r="B8096">
        <f t="shared" si="380"/>
        <v>140</v>
      </c>
      <c r="C8096">
        <v>605</v>
      </c>
      <c r="D8096" t="s">
        <v>18337</v>
      </c>
      <c r="E8096" t="s">
        <v>10436</v>
      </c>
      <c r="F8096">
        <v>10586</v>
      </c>
      <c r="G8096" t="s">
        <v>259</v>
      </c>
      <c r="H8096">
        <v>1914360457</v>
      </c>
      <c r="I8096" t="s">
        <v>131</v>
      </c>
      <c r="J8096" t="s">
        <v>2596</v>
      </c>
      <c r="K8096" t="s">
        <v>133</v>
      </c>
      <c r="L8096" t="s">
        <v>19287</v>
      </c>
      <c r="M8096" t="s">
        <v>19287</v>
      </c>
      <c r="P8096" s="31" t="str">
        <f t="shared" si="381"/>
        <v>Modina Homoeo Hall (Dr. Lipi Sorkar)</v>
      </c>
    </row>
    <row r="8097" spans="1:16" hidden="1">
      <c r="A8097" t="str">
        <f t="shared" si="379"/>
        <v>141-605</v>
      </c>
      <c r="B8097">
        <f t="shared" si="380"/>
        <v>141</v>
      </c>
      <c r="C8097">
        <v>605</v>
      </c>
      <c r="D8097" t="s">
        <v>18337</v>
      </c>
      <c r="E8097" t="s">
        <v>18725</v>
      </c>
      <c r="F8097">
        <v>11561</v>
      </c>
      <c r="G8097" t="s">
        <v>10316</v>
      </c>
      <c r="H8097">
        <v>1612651868</v>
      </c>
      <c r="I8097" t="s">
        <v>131</v>
      </c>
      <c r="J8097" t="s">
        <v>10895</v>
      </c>
      <c r="K8097" t="s">
        <v>1402</v>
      </c>
      <c r="L8097" t="s">
        <v>12483</v>
      </c>
      <c r="M8097" t="s">
        <v>10133</v>
      </c>
      <c r="P8097" s="31" t="str">
        <f t="shared" si="381"/>
        <v>Mohammadia Homoeo Hall (Dr Agm Iqbal)</v>
      </c>
    </row>
    <row r="8098" spans="1:16" hidden="1">
      <c r="A8098" t="str">
        <f t="shared" si="379"/>
        <v>142-605</v>
      </c>
      <c r="B8098">
        <f t="shared" si="380"/>
        <v>142</v>
      </c>
      <c r="C8098">
        <v>605</v>
      </c>
      <c r="D8098" t="s">
        <v>18337</v>
      </c>
      <c r="E8098" t="s">
        <v>358</v>
      </c>
      <c r="F8098">
        <v>10531</v>
      </c>
      <c r="G8098" t="s">
        <v>10316</v>
      </c>
      <c r="H8098">
        <v>1612651868</v>
      </c>
      <c r="I8098" t="s">
        <v>131</v>
      </c>
      <c r="J8098" t="s">
        <v>3178</v>
      </c>
      <c r="K8098" t="s">
        <v>152</v>
      </c>
      <c r="L8098" t="s">
        <v>9637</v>
      </c>
      <c r="M8098" t="s">
        <v>19288</v>
      </c>
      <c r="P8098" s="31" t="str">
        <f t="shared" si="381"/>
        <v>Mohammadia Homoeo Hall (Dr.)</v>
      </c>
    </row>
    <row r="8099" spans="1:16" hidden="1">
      <c r="A8099" t="str">
        <f t="shared" si="379"/>
        <v>143-605</v>
      </c>
      <c r="B8099">
        <f t="shared" si="380"/>
        <v>143</v>
      </c>
      <c r="C8099">
        <v>605</v>
      </c>
      <c r="D8099" t="s">
        <v>18337</v>
      </c>
      <c r="E8099" t="s">
        <v>2098</v>
      </c>
      <c r="F8099">
        <v>8400</v>
      </c>
      <c r="G8099" t="s">
        <v>7915</v>
      </c>
      <c r="H8099">
        <v>1731117388</v>
      </c>
      <c r="I8099" t="s">
        <v>381</v>
      </c>
      <c r="J8099" t="s">
        <v>274</v>
      </c>
      <c r="K8099" t="s">
        <v>138</v>
      </c>
      <c r="L8099" t="s">
        <v>7812</v>
      </c>
      <c r="M8099" t="s">
        <v>7916</v>
      </c>
      <c r="P8099" s="31" t="str">
        <f t="shared" si="381"/>
        <v>Mohibullah Homoeo Hall (Dr. Abdus Salam)</v>
      </c>
    </row>
    <row r="8100" spans="1:16" hidden="1">
      <c r="A8100" t="str">
        <f t="shared" si="379"/>
        <v>144-605</v>
      </c>
      <c r="B8100">
        <f t="shared" si="380"/>
        <v>144</v>
      </c>
      <c r="C8100">
        <v>605</v>
      </c>
      <c r="D8100" t="s">
        <v>18337</v>
      </c>
      <c r="E8100" t="s">
        <v>16837</v>
      </c>
      <c r="F8100">
        <v>13592</v>
      </c>
      <c r="G8100" t="s">
        <v>16838</v>
      </c>
      <c r="H8100">
        <v>1817075919</v>
      </c>
      <c r="I8100" t="s">
        <v>11164</v>
      </c>
      <c r="J8100" t="s">
        <v>14548</v>
      </c>
      <c r="K8100" t="s">
        <v>1402</v>
      </c>
      <c r="L8100" t="s">
        <v>4799</v>
      </c>
      <c r="M8100" t="s">
        <v>16832</v>
      </c>
      <c r="P8100" s="31" t="str">
        <f t="shared" si="381"/>
        <v>Mohiuddin Homoeo Hall (Dr.Parbin Sultana)</v>
      </c>
    </row>
    <row r="8101" spans="1:16" hidden="1">
      <c r="A8101" t="str">
        <f t="shared" si="379"/>
        <v>145-605</v>
      </c>
      <c r="B8101">
        <f t="shared" si="380"/>
        <v>145</v>
      </c>
      <c r="C8101">
        <v>605</v>
      </c>
      <c r="D8101" t="s">
        <v>18337</v>
      </c>
      <c r="E8101" t="s">
        <v>17214</v>
      </c>
      <c r="F8101">
        <v>9972</v>
      </c>
      <c r="G8101" t="s">
        <v>9625</v>
      </c>
      <c r="H8101" t="s">
        <v>9646</v>
      </c>
      <c r="I8101" t="s">
        <v>131</v>
      </c>
      <c r="J8101" t="s">
        <v>397</v>
      </c>
      <c r="K8101" t="s">
        <v>138</v>
      </c>
      <c r="L8101" t="s">
        <v>9637</v>
      </c>
      <c r="M8101" t="s">
        <v>17213</v>
      </c>
      <c r="P8101" s="31" t="str">
        <f t="shared" si="381"/>
        <v>Mojomdar Homoeo Hall (Dr. Mohsin Mojomdar)</v>
      </c>
    </row>
    <row r="8102" spans="1:16" hidden="1">
      <c r="A8102" t="str">
        <f t="shared" si="379"/>
        <v>146-605</v>
      </c>
      <c r="B8102">
        <f t="shared" si="380"/>
        <v>146</v>
      </c>
      <c r="C8102">
        <v>605</v>
      </c>
      <c r="D8102" t="s">
        <v>18337</v>
      </c>
      <c r="E8102">
        <v>0</v>
      </c>
      <c r="F8102">
        <v>9960</v>
      </c>
      <c r="G8102" t="s">
        <v>9625</v>
      </c>
      <c r="H8102" t="s">
        <v>9626</v>
      </c>
      <c r="I8102" t="s">
        <v>131</v>
      </c>
      <c r="J8102" t="s">
        <v>172</v>
      </c>
      <c r="K8102" t="s">
        <v>152</v>
      </c>
      <c r="L8102" t="s">
        <v>9620</v>
      </c>
      <c r="M8102" t="s">
        <v>9624</v>
      </c>
      <c r="P8102" s="31" t="str">
        <f t="shared" si="381"/>
        <v>Mojomdar Homoeo Hall (0)</v>
      </c>
    </row>
    <row r="8103" spans="1:16" hidden="1">
      <c r="A8103" t="str">
        <f t="shared" si="379"/>
        <v>147-605</v>
      </c>
      <c r="B8103">
        <f t="shared" si="380"/>
        <v>147</v>
      </c>
      <c r="C8103">
        <v>605</v>
      </c>
      <c r="D8103" t="s">
        <v>18337</v>
      </c>
      <c r="E8103" t="s">
        <v>18338</v>
      </c>
      <c r="F8103">
        <v>9982</v>
      </c>
      <c r="G8103" t="s">
        <v>9625</v>
      </c>
      <c r="H8103">
        <v>1855008075</v>
      </c>
      <c r="I8103" t="s">
        <v>131</v>
      </c>
      <c r="J8103" t="s">
        <v>274</v>
      </c>
      <c r="K8103" t="s">
        <v>133</v>
      </c>
      <c r="L8103" t="s">
        <v>9652</v>
      </c>
      <c r="M8103" t="s">
        <v>9662</v>
      </c>
      <c r="P8103" s="31" t="str">
        <f t="shared" si="381"/>
        <v>Mojomdar Homoeo Hall (Dr. Sojon Mojomdar)</v>
      </c>
    </row>
    <row r="8104" spans="1:16" hidden="1">
      <c r="A8104" t="str">
        <f t="shared" si="379"/>
        <v>148-605</v>
      </c>
      <c r="B8104">
        <f t="shared" si="380"/>
        <v>148</v>
      </c>
      <c r="C8104">
        <v>605</v>
      </c>
      <c r="D8104" t="s">
        <v>18337</v>
      </c>
      <c r="E8104" t="s">
        <v>10132</v>
      </c>
      <c r="F8104">
        <v>10412</v>
      </c>
      <c r="G8104" t="s">
        <v>4967</v>
      </c>
      <c r="H8104">
        <v>1819602019</v>
      </c>
      <c r="I8104" t="s">
        <v>131</v>
      </c>
      <c r="J8104" t="s">
        <v>2596</v>
      </c>
      <c r="K8104" t="s">
        <v>138</v>
      </c>
      <c r="L8104" t="s">
        <v>9637</v>
      </c>
      <c r="M8104" t="s">
        <v>19288</v>
      </c>
      <c r="P8104" s="31" t="str">
        <f t="shared" si="381"/>
        <v>Mojumder Homoeo Hall ((Dr.Arifur Rahman Mojumder)</v>
      </c>
    </row>
    <row r="8105" spans="1:16" hidden="1">
      <c r="A8105" t="str">
        <f t="shared" si="379"/>
        <v>149-605</v>
      </c>
      <c r="B8105">
        <f t="shared" si="380"/>
        <v>149</v>
      </c>
      <c r="C8105">
        <v>605</v>
      </c>
      <c r="D8105" t="s">
        <v>18337</v>
      </c>
      <c r="E8105" t="s">
        <v>2027</v>
      </c>
      <c r="F8105">
        <v>13797</v>
      </c>
      <c r="G8105" t="s">
        <v>512</v>
      </c>
      <c r="H8105">
        <v>1712121626</v>
      </c>
      <c r="I8105" t="s">
        <v>8415</v>
      </c>
      <c r="J8105" t="s">
        <v>306</v>
      </c>
      <c r="K8105" t="s">
        <v>152</v>
      </c>
      <c r="L8105" t="s">
        <v>8416</v>
      </c>
      <c r="M8105" t="s">
        <v>8417</v>
      </c>
      <c r="P8105" s="31" t="str">
        <f t="shared" si="381"/>
        <v>Momota Homoeo Hall (Dr. Monirul Islam)</v>
      </c>
    </row>
    <row r="8106" spans="1:16" hidden="1">
      <c r="A8106" t="str">
        <f t="shared" si="379"/>
        <v>150-605</v>
      </c>
      <c r="B8106">
        <f t="shared" si="380"/>
        <v>150</v>
      </c>
      <c r="C8106">
        <v>605</v>
      </c>
      <c r="D8106" t="s">
        <v>18337</v>
      </c>
      <c r="E8106" t="s">
        <v>8356</v>
      </c>
      <c r="F8106">
        <v>13826</v>
      </c>
      <c r="G8106" t="s">
        <v>8357</v>
      </c>
      <c r="H8106">
        <v>1863844009</v>
      </c>
      <c r="I8106" t="s">
        <v>131</v>
      </c>
      <c r="J8106" t="s">
        <v>172</v>
      </c>
      <c r="K8106" t="s">
        <v>138</v>
      </c>
      <c r="L8106" t="s">
        <v>8347</v>
      </c>
      <c r="M8106" t="s">
        <v>6223</v>
      </c>
      <c r="P8106" s="31" t="str">
        <f t="shared" si="381"/>
        <v>Monomohon Homoeo Hall (Dr. Sorop Ratan)</v>
      </c>
    </row>
    <row r="8107" spans="1:16" hidden="1">
      <c r="A8107" t="str">
        <f t="shared" si="379"/>
        <v>151-605</v>
      </c>
      <c r="B8107">
        <f t="shared" si="380"/>
        <v>151</v>
      </c>
      <c r="C8107">
        <v>605</v>
      </c>
      <c r="D8107" t="s">
        <v>18337</v>
      </c>
      <c r="E8107" t="s">
        <v>8335</v>
      </c>
      <c r="F8107">
        <v>8617</v>
      </c>
      <c r="G8107" t="s">
        <v>8336</v>
      </c>
      <c r="H8107">
        <v>1765301195</v>
      </c>
      <c r="I8107" t="s">
        <v>131</v>
      </c>
      <c r="J8107" t="s">
        <v>132</v>
      </c>
      <c r="K8107" t="s">
        <v>152</v>
      </c>
      <c r="L8107" t="s">
        <v>1359</v>
      </c>
      <c r="M8107" t="s">
        <v>8332</v>
      </c>
      <c r="P8107" s="31" t="str">
        <f t="shared" si="381"/>
        <v>Monto Homoeo (Dr. Manik Datto)</v>
      </c>
    </row>
    <row r="8108" spans="1:16" hidden="1">
      <c r="A8108" t="str">
        <f t="shared" si="379"/>
        <v>152-605</v>
      </c>
      <c r="B8108">
        <f t="shared" si="380"/>
        <v>152</v>
      </c>
      <c r="C8108">
        <v>605</v>
      </c>
      <c r="D8108" t="s">
        <v>18337</v>
      </c>
      <c r="E8108" t="s">
        <v>11284</v>
      </c>
      <c r="F8108">
        <v>13759</v>
      </c>
      <c r="G8108" t="s">
        <v>17243</v>
      </c>
      <c r="H8108">
        <v>1934448269</v>
      </c>
      <c r="I8108">
        <v>0</v>
      </c>
      <c r="J8108">
        <v>0</v>
      </c>
      <c r="K8108" t="s">
        <v>138</v>
      </c>
      <c r="L8108" t="s">
        <v>11391</v>
      </c>
      <c r="M8108" t="s">
        <v>11391</v>
      </c>
      <c r="P8108" s="31" t="str">
        <f t="shared" si="381"/>
        <v>Mpo-Abu Jafor-Comilla-01 (Self Stock)</v>
      </c>
    </row>
    <row r="8109" spans="1:16" hidden="1">
      <c r="A8109" t="str">
        <f t="shared" si="379"/>
        <v>153-605</v>
      </c>
      <c r="B8109">
        <f t="shared" si="380"/>
        <v>153</v>
      </c>
      <c r="C8109">
        <v>605</v>
      </c>
      <c r="D8109" t="s">
        <v>18337</v>
      </c>
      <c r="E8109" t="s">
        <v>11284</v>
      </c>
      <c r="F8109">
        <v>11034</v>
      </c>
      <c r="G8109" t="s">
        <v>11394</v>
      </c>
      <c r="H8109">
        <v>1934448311</v>
      </c>
      <c r="I8109">
        <v>0</v>
      </c>
      <c r="J8109">
        <v>0</v>
      </c>
      <c r="K8109" t="s">
        <v>138</v>
      </c>
      <c r="L8109" t="s">
        <v>11395</v>
      </c>
      <c r="M8109" t="s">
        <v>11395</v>
      </c>
      <c r="P8109" s="31" t="str">
        <f t="shared" si="381"/>
        <v>Mpo-Kamruzzaman-Comilla-3 (Self Stock)</v>
      </c>
    </row>
    <row r="8110" spans="1:16" hidden="1">
      <c r="A8110" t="str">
        <f t="shared" si="379"/>
        <v>154-605</v>
      </c>
      <c r="B8110">
        <f t="shared" si="380"/>
        <v>154</v>
      </c>
      <c r="C8110">
        <v>605</v>
      </c>
      <c r="D8110" t="s">
        <v>18337</v>
      </c>
      <c r="E8110" t="s">
        <v>11284</v>
      </c>
      <c r="F8110">
        <v>11035</v>
      </c>
      <c r="G8110" t="s">
        <v>11396</v>
      </c>
      <c r="H8110">
        <v>1934448051</v>
      </c>
      <c r="I8110">
        <v>0</v>
      </c>
      <c r="J8110">
        <v>0</v>
      </c>
      <c r="K8110" t="s">
        <v>138</v>
      </c>
      <c r="L8110" t="s">
        <v>9620</v>
      </c>
      <c r="M8110" t="s">
        <v>9620</v>
      </c>
      <c r="P8110" s="31" t="str">
        <f t="shared" si="381"/>
        <v>Mpo-Mahedi Hasan-Comilla-2 (Self Stock)</v>
      </c>
    </row>
    <row r="8111" spans="1:16" hidden="1">
      <c r="A8111" t="str">
        <f t="shared" si="379"/>
        <v>155-605</v>
      </c>
      <c r="B8111">
        <f t="shared" si="380"/>
        <v>155</v>
      </c>
      <c r="C8111">
        <v>605</v>
      </c>
      <c r="D8111" t="s">
        <v>18337</v>
      </c>
      <c r="E8111" t="s">
        <v>8403</v>
      </c>
      <c r="F8111">
        <v>8657</v>
      </c>
      <c r="G8111" t="s">
        <v>8404</v>
      </c>
      <c r="H8111">
        <v>1816882850</v>
      </c>
      <c r="I8111" t="s">
        <v>131</v>
      </c>
      <c r="J8111" t="s">
        <v>274</v>
      </c>
      <c r="K8111" t="s">
        <v>133</v>
      </c>
      <c r="L8111" t="s">
        <v>1359</v>
      </c>
      <c r="M8111" t="s">
        <v>8401</v>
      </c>
      <c r="P8111" s="31" t="str">
        <f t="shared" si="381"/>
        <v>Munshi Homoeo Hall (Dr. Munshi)</v>
      </c>
    </row>
    <row r="8112" spans="1:16" hidden="1">
      <c r="A8112" t="str">
        <f t="shared" si="379"/>
        <v>156-605</v>
      </c>
      <c r="B8112">
        <f t="shared" si="380"/>
        <v>156</v>
      </c>
      <c r="C8112">
        <v>605</v>
      </c>
      <c r="D8112" t="s">
        <v>18337</v>
      </c>
      <c r="E8112" t="s">
        <v>16873</v>
      </c>
      <c r="F8112">
        <v>13611</v>
      </c>
      <c r="G8112" t="s">
        <v>16874</v>
      </c>
      <c r="H8112">
        <v>1712180818</v>
      </c>
      <c r="I8112" t="s">
        <v>11164</v>
      </c>
      <c r="J8112" t="s">
        <v>274</v>
      </c>
      <c r="L8112" t="s">
        <v>4799</v>
      </c>
      <c r="M8112" t="s">
        <v>16875</v>
      </c>
      <c r="P8112" s="31" t="str">
        <f t="shared" si="381"/>
        <v>Nagori Media Clinic (Dr.M A Kader Khan)</v>
      </c>
    </row>
    <row r="8113" spans="1:16" hidden="1">
      <c r="A8113" t="str">
        <f t="shared" si="379"/>
        <v>157-605</v>
      </c>
      <c r="B8113">
        <f t="shared" si="380"/>
        <v>157</v>
      </c>
      <c r="C8113">
        <v>605</v>
      </c>
      <c r="D8113" t="s">
        <v>18337</v>
      </c>
      <c r="E8113" t="s">
        <v>15186</v>
      </c>
      <c r="F8113">
        <v>12833</v>
      </c>
      <c r="G8113" t="s">
        <v>15187</v>
      </c>
      <c r="H8113">
        <v>1855023074</v>
      </c>
      <c r="I8113" t="s">
        <v>11164</v>
      </c>
      <c r="J8113" t="s">
        <v>10895</v>
      </c>
      <c r="L8113" t="s">
        <v>7815</v>
      </c>
      <c r="M8113" t="s">
        <v>19289</v>
      </c>
      <c r="P8113" s="31" t="str">
        <f t="shared" si="381"/>
        <v>Naha Homoeo Hall (Dr.Suilas Naha)</v>
      </c>
    </row>
    <row r="8114" spans="1:16" hidden="1">
      <c r="A8114" t="str">
        <f t="shared" si="379"/>
        <v>158-605</v>
      </c>
      <c r="B8114">
        <f t="shared" si="380"/>
        <v>158</v>
      </c>
      <c r="C8114">
        <v>605</v>
      </c>
      <c r="D8114" t="s">
        <v>18337</v>
      </c>
      <c r="E8114" t="s">
        <v>18726</v>
      </c>
      <c r="F8114">
        <v>11569</v>
      </c>
      <c r="G8114" t="s">
        <v>3311</v>
      </c>
      <c r="H8114">
        <v>1845752126</v>
      </c>
      <c r="I8114" t="s">
        <v>131</v>
      </c>
      <c r="J8114" t="s">
        <v>10924</v>
      </c>
      <c r="K8114" t="s">
        <v>152</v>
      </c>
      <c r="L8114" t="s">
        <v>12487</v>
      </c>
      <c r="M8114" t="s">
        <v>12487</v>
      </c>
      <c r="P8114" s="31" t="str">
        <f t="shared" si="381"/>
        <v>Nahid Homoeo Hall (Dr Abdur Rashid)</v>
      </c>
    </row>
    <row r="8115" spans="1:16" hidden="1">
      <c r="A8115" t="str">
        <f t="shared" si="379"/>
        <v>159-605</v>
      </c>
      <c r="B8115">
        <f t="shared" si="380"/>
        <v>159</v>
      </c>
      <c r="C8115">
        <v>605</v>
      </c>
      <c r="D8115" t="s">
        <v>18337</v>
      </c>
      <c r="E8115" t="s">
        <v>18727</v>
      </c>
      <c r="F8115">
        <v>11552</v>
      </c>
      <c r="G8115" t="s">
        <v>12478</v>
      </c>
      <c r="H8115">
        <v>1764649173</v>
      </c>
      <c r="I8115" t="s">
        <v>131</v>
      </c>
      <c r="J8115" t="s">
        <v>274</v>
      </c>
      <c r="K8115" t="s">
        <v>1315</v>
      </c>
      <c r="L8115" t="s">
        <v>12476</v>
      </c>
      <c r="M8115" t="s">
        <v>18502</v>
      </c>
      <c r="P8115" s="31" t="str">
        <f t="shared" si="381"/>
        <v>Naraon Homoeo Hall (Dr Naraon )</v>
      </c>
    </row>
    <row r="8116" spans="1:16" hidden="1">
      <c r="A8116" t="str">
        <f t="shared" si="379"/>
        <v>160-605</v>
      </c>
      <c r="B8116">
        <f t="shared" si="380"/>
        <v>160</v>
      </c>
      <c r="C8116">
        <v>605</v>
      </c>
      <c r="D8116" t="s">
        <v>18337</v>
      </c>
      <c r="E8116" t="s">
        <v>16806</v>
      </c>
      <c r="F8116">
        <v>13578</v>
      </c>
      <c r="G8116" t="s">
        <v>16807</v>
      </c>
      <c r="H8116">
        <v>1818993242</v>
      </c>
      <c r="I8116" t="s">
        <v>11164</v>
      </c>
      <c r="J8116" t="s">
        <v>10912</v>
      </c>
      <c r="K8116" t="s">
        <v>1402</v>
      </c>
      <c r="L8116" t="s">
        <v>14977</v>
      </c>
      <c r="M8116" t="s">
        <v>16808</v>
      </c>
      <c r="P8116" s="31" t="str">
        <f t="shared" si="381"/>
        <v>Narayan Homoeo Hall (Dr.Gaurobokto Das)</v>
      </c>
    </row>
    <row r="8117" spans="1:16" hidden="1">
      <c r="A8117" t="str">
        <f t="shared" si="379"/>
        <v>161-605</v>
      </c>
      <c r="B8117">
        <f t="shared" si="380"/>
        <v>161</v>
      </c>
      <c r="C8117">
        <v>605</v>
      </c>
      <c r="D8117" t="s">
        <v>18337</v>
      </c>
      <c r="E8117" t="s">
        <v>8327</v>
      </c>
      <c r="F8117">
        <v>8613</v>
      </c>
      <c r="G8117" t="s">
        <v>5714</v>
      </c>
      <c r="H8117">
        <v>1711948074</v>
      </c>
      <c r="I8117" t="s">
        <v>131</v>
      </c>
      <c r="J8117" t="s">
        <v>132</v>
      </c>
      <c r="K8117" t="s">
        <v>152</v>
      </c>
      <c r="L8117" t="s">
        <v>1359</v>
      </c>
      <c r="M8117" t="s">
        <v>2644</v>
      </c>
      <c r="P8117" s="31" t="str">
        <f t="shared" si="381"/>
        <v>National Homoeo Pharmacy (Dr. Nironjon Debonath)</v>
      </c>
    </row>
    <row r="8118" spans="1:16" hidden="1">
      <c r="A8118" t="str">
        <f t="shared" si="379"/>
        <v>162-605</v>
      </c>
      <c r="B8118">
        <f t="shared" si="380"/>
        <v>162</v>
      </c>
      <c r="C8118">
        <v>605</v>
      </c>
      <c r="D8118" t="s">
        <v>18337</v>
      </c>
      <c r="E8118" t="s">
        <v>5197</v>
      </c>
      <c r="F8118">
        <v>8390</v>
      </c>
      <c r="G8118" t="s">
        <v>7892</v>
      </c>
      <c r="H8118" t="s">
        <v>7893</v>
      </c>
      <c r="I8118" t="s">
        <v>253</v>
      </c>
      <c r="J8118" t="s">
        <v>230</v>
      </c>
      <c r="K8118" t="s">
        <v>138</v>
      </c>
      <c r="L8118" t="s">
        <v>7833</v>
      </c>
      <c r="M8118" t="s">
        <v>7894</v>
      </c>
      <c r="P8118" s="31" t="str">
        <f t="shared" si="381"/>
        <v>Nayarga Homoeo Hall (Dr. Sumon)</v>
      </c>
    </row>
    <row r="8119" spans="1:16" hidden="1">
      <c r="A8119" t="str">
        <f t="shared" si="379"/>
        <v>163-605</v>
      </c>
      <c r="B8119">
        <f t="shared" si="380"/>
        <v>163</v>
      </c>
      <c r="C8119">
        <v>605</v>
      </c>
      <c r="D8119" t="s">
        <v>18337</v>
      </c>
      <c r="E8119" t="s">
        <v>16819</v>
      </c>
      <c r="F8119">
        <v>13583</v>
      </c>
      <c r="G8119" t="s">
        <v>16820</v>
      </c>
      <c r="H8119">
        <v>1726288142</v>
      </c>
      <c r="I8119" t="s">
        <v>11164</v>
      </c>
      <c r="J8119" t="s">
        <v>172</v>
      </c>
      <c r="K8119" t="s">
        <v>1402</v>
      </c>
      <c r="L8119" t="s">
        <v>4799</v>
      </c>
      <c r="M8119" t="s">
        <v>16814</v>
      </c>
      <c r="P8119" s="31" t="str">
        <f t="shared" si="381"/>
        <v>Nepal Homoeo Hall (Dr.Minto Datto)</v>
      </c>
    </row>
    <row r="8120" spans="1:16" hidden="1">
      <c r="A8120" t="str">
        <f t="shared" si="379"/>
        <v>164-605</v>
      </c>
      <c r="B8120">
        <f t="shared" si="380"/>
        <v>164</v>
      </c>
      <c r="C8120">
        <v>605</v>
      </c>
      <c r="D8120" t="s">
        <v>18337</v>
      </c>
      <c r="E8120" t="s">
        <v>8418</v>
      </c>
      <c r="F8120">
        <v>13796</v>
      </c>
      <c r="G8120" t="s">
        <v>8419</v>
      </c>
      <c r="H8120">
        <v>1924444585</v>
      </c>
      <c r="I8120" t="s">
        <v>8420</v>
      </c>
      <c r="J8120" t="s">
        <v>306</v>
      </c>
      <c r="K8120" t="s">
        <v>152</v>
      </c>
      <c r="L8120" t="s">
        <v>8416</v>
      </c>
      <c r="M8120" t="s">
        <v>8417</v>
      </c>
      <c r="P8120" s="31" t="str">
        <f t="shared" si="381"/>
        <v>New Akhonda Homoeo Hall (Dr. Rajib Debonath)</v>
      </c>
    </row>
    <row r="8121" spans="1:16" hidden="1">
      <c r="A8121" t="str">
        <f t="shared" si="379"/>
        <v>165-605</v>
      </c>
      <c r="B8121">
        <f t="shared" si="380"/>
        <v>165</v>
      </c>
      <c r="C8121">
        <v>605</v>
      </c>
      <c r="D8121" t="s">
        <v>18337</v>
      </c>
      <c r="E8121" t="s">
        <v>16848</v>
      </c>
      <c r="F8121">
        <v>13598</v>
      </c>
      <c r="G8121" t="s">
        <v>16849</v>
      </c>
      <c r="H8121">
        <v>7176789894</v>
      </c>
      <c r="I8121" t="s">
        <v>11164</v>
      </c>
      <c r="J8121" t="s">
        <v>14548</v>
      </c>
      <c r="K8121" t="s">
        <v>1402</v>
      </c>
      <c r="L8121" t="s">
        <v>4799</v>
      </c>
      <c r="M8121" t="s">
        <v>16847</v>
      </c>
      <c r="P8121" s="31" t="str">
        <f t="shared" si="381"/>
        <v>New Life Homoeo Hall  (Dr.Hojorat Ali Prodan)</v>
      </c>
    </row>
    <row r="8122" spans="1:16" hidden="1">
      <c r="A8122" t="str">
        <f t="shared" si="379"/>
        <v>166-605</v>
      </c>
      <c r="B8122">
        <f t="shared" si="380"/>
        <v>166</v>
      </c>
      <c r="C8122">
        <v>605</v>
      </c>
      <c r="D8122" t="s">
        <v>18337</v>
      </c>
      <c r="E8122" t="s">
        <v>7920</v>
      </c>
      <c r="F8122">
        <v>13841</v>
      </c>
      <c r="G8122" t="s">
        <v>7921</v>
      </c>
      <c r="H8122">
        <v>1724098551</v>
      </c>
      <c r="I8122" t="s">
        <v>131</v>
      </c>
      <c r="J8122" t="s">
        <v>397</v>
      </c>
      <c r="K8122" t="s">
        <v>133</v>
      </c>
      <c r="L8122" t="s">
        <v>7922</v>
      </c>
      <c r="M8122" t="s">
        <v>7923</v>
      </c>
      <c r="P8122" s="31" t="str">
        <f t="shared" si="381"/>
        <v>New Montola Homoeo Hall (Dr:Azad Hosen)</v>
      </c>
    </row>
    <row r="8123" spans="1:16" hidden="1">
      <c r="A8123" t="str">
        <f t="shared" si="379"/>
        <v>167-605</v>
      </c>
      <c r="B8123">
        <f t="shared" si="380"/>
        <v>167</v>
      </c>
      <c r="C8123">
        <v>605</v>
      </c>
      <c r="D8123" t="s">
        <v>18337</v>
      </c>
      <c r="E8123" t="s">
        <v>2621</v>
      </c>
      <c r="F8123">
        <v>8399</v>
      </c>
      <c r="G8123" t="s">
        <v>7914</v>
      </c>
      <c r="H8123">
        <v>1821186576</v>
      </c>
      <c r="I8123" t="s">
        <v>381</v>
      </c>
      <c r="J8123" t="s">
        <v>274</v>
      </c>
      <c r="K8123" t="s">
        <v>133</v>
      </c>
      <c r="L8123" t="s">
        <v>7812</v>
      </c>
      <c r="M8123" t="s">
        <v>7901</v>
      </c>
      <c r="P8123" s="31" t="str">
        <f t="shared" si="381"/>
        <v>New Sre Goro Homoeo Hall (Dr. Amol)</v>
      </c>
    </row>
    <row r="8124" spans="1:16" hidden="1">
      <c r="A8124" t="str">
        <f t="shared" si="379"/>
        <v>168-605</v>
      </c>
      <c r="B8124">
        <f t="shared" si="380"/>
        <v>168</v>
      </c>
      <c r="C8124">
        <v>605</v>
      </c>
      <c r="D8124" t="s">
        <v>18337</v>
      </c>
      <c r="E8124" t="s">
        <v>8330</v>
      </c>
      <c r="F8124">
        <v>8615</v>
      </c>
      <c r="G8124" t="s">
        <v>8331</v>
      </c>
      <c r="H8124">
        <v>1711576081</v>
      </c>
      <c r="I8124" t="s">
        <v>131</v>
      </c>
      <c r="J8124" t="s">
        <v>132</v>
      </c>
      <c r="K8124" t="s">
        <v>152</v>
      </c>
      <c r="L8124" t="s">
        <v>1359</v>
      </c>
      <c r="M8124" t="s">
        <v>8332</v>
      </c>
      <c r="P8124" s="31" t="str">
        <f t="shared" si="381"/>
        <v>New Sro Goru Homoro (Dr. Babul Hatto)</v>
      </c>
    </row>
    <row r="8125" spans="1:16" hidden="1">
      <c r="A8125" t="str">
        <f t="shared" si="379"/>
        <v>169-605</v>
      </c>
      <c r="B8125">
        <f t="shared" si="380"/>
        <v>169</v>
      </c>
      <c r="C8125">
        <v>605</v>
      </c>
      <c r="D8125" t="s">
        <v>18337</v>
      </c>
      <c r="E8125" t="s">
        <v>7911</v>
      </c>
      <c r="F8125">
        <v>8397</v>
      </c>
      <c r="G8125" t="s">
        <v>7912</v>
      </c>
      <c r="H8125">
        <v>1788701970</v>
      </c>
      <c r="I8125" t="s">
        <v>131</v>
      </c>
      <c r="J8125" t="s">
        <v>274</v>
      </c>
      <c r="K8125" t="s">
        <v>138</v>
      </c>
      <c r="L8125" t="s">
        <v>7812</v>
      </c>
      <c r="M8125" t="s">
        <v>7901</v>
      </c>
      <c r="P8125" s="31" t="str">
        <f t="shared" si="381"/>
        <v>Nil Kanto Homoeo Hall (Dr. Sopna Rani)</v>
      </c>
    </row>
    <row r="8126" spans="1:16" hidden="1">
      <c r="A8126" t="str">
        <f t="shared" si="379"/>
        <v>170-605</v>
      </c>
      <c r="B8126">
        <f t="shared" si="380"/>
        <v>170</v>
      </c>
      <c r="C8126">
        <v>605</v>
      </c>
      <c r="D8126" t="s">
        <v>18337</v>
      </c>
      <c r="E8126" t="s">
        <v>18089</v>
      </c>
      <c r="F8126">
        <v>15698</v>
      </c>
      <c r="G8126" t="s">
        <v>18090</v>
      </c>
      <c r="H8126">
        <v>1819091156</v>
      </c>
      <c r="I8126" t="s">
        <v>131</v>
      </c>
      <c r="J8126" t="s">
        <v>2596</v>
      </c>
      <c r="K8126" t="s">
        <v>152</v>
      </c>
      <c r="L8126" t="s">
        <v>18091</v>
      </c>
      <c r="M8126" t="s">
        <v>19290</v>
      </c>
      <c r="P8126" s="31" t="str">
        <f t="shared" si="381"/>
        <v>Niramoy Homoeo Center (Dr.Sariful Islam (Sumon))</v>
      </c>
    </row>
    <row r="8127" spans="1:16" hidden="1">
      <c r="A8127" t="str">
        <f t="shared" si="379"/>
        <v>171-605</v>
      </c>
      <c r="B8127">
        <f t="shared" si="380"/>
        <v>171</v>
      </c>
      <c r="C8127">
        <v>605</v>
      </c>
      <c r="D8127" t="s">
        <v>18337</v>
      </c>
      <c r="E8127" t="s">
        <v>18728</v>
      </c>
      <c r="F8127">
        <v>11560</v>
      </c>
      <c r="G8127" t="s">
        <v>144</v>
      </c>
      <c r="H8127">
        <v>1814457414</v>
      </c>
      <c r="I8127" t="s">
        <v>131</v>
      </c>
      <c r="J8127" t="s">
        <v>10895</v>
      </c>
      <c r="K8127" t="s">
        <v>1402</v>
      </c>
      <c r="L8127" t="s">
        <v>12483</v>
      </c>
      <c r="M8127" t="s">
        <v>10133</v>
      </c>
      <c r="P8127" s="31" t="str">
        <f t="shared" si="381"/>
        <v>Niramoy Homoeo Hall (Dr Monir Hossen)</v>
      </c>
    </row>
    <row r="8128" spans="1:16" hidden="1">
      <c r="A8128" t="str">
        <f t="shared" si="379"/>
        <v>172-605</v>
      </c>
      <c r="B8128">
        <f t="shared" si="380"/>
        <v>172</v>
      </c>
      <c r="C8128">
        <v>605</v>
      </c>
      <c r="D8128" t="s">
        <v>18337</v>
      </c>
      <c r="E8128" t="s">
        <v>9721</v>
      </c>
      <c r="F8128">
        <v>13793</v>
      </c>
      <c r="G8128" t="s">
        <v>144</v>
      </c>
      <c r="H8128">
        <v>1713612918</v>
      </c>
      <c r="I8128" t="s">
        <v>131</v>
      </c>
      <c r="J8128" t="s">
        <v>17037</v>
      </c>
      <c r="K8128" t="s">
        <v>152</v>
      </c>
      <c r="L8128" t="s">
        <v>18917</v>
      </c>
      <c r="M8128" t="s">
        <v>9724</v>
      </c>
      <c r="P8128" s="31" t="str">
        <f t="shared" si="381"/>
        <v>Niramoy Homoeo Hall (Dr Hafez Rohul Amin)</v>
      </c>
    </row>
    <row r="8129" spans="1:16" hidden="1">
      <c r="A8129" t="str">
        <f t="shared" si="379"/>
        <v>173-605</v>
      </c>
      <c r="B8129">
        <f t="shared" si="380"/>
        <v>173</v>
      </c>
      <c r="C8129">
        <v>605</v>
      </c>
      <c r="D8129" t="s">
        <v>18337</v>
      </c>
      <c r="E8129" t="s">
        <v>8396</v>
      </c>
      <c r="F8129">
        <v>13831</v>
      </c>
      <c r="G8129" t="s">
        <v>144</v>
      </c>
      <c r="H8129">
        <v>1710980941</v>
      </c>
      <c r="I8129" t="s">
        <v>131</v>
      </c>
      <c r="J8129" t="s">
        <v>274</v>
      </c>
      <c r="K8129" t="s">
        <v>152</v>
      </c>
      <c r="L8129" t="s">
        <v>1359</v>
      </c>
      <c r="M8129" t="s">
        <v>8395</v>
      </c>
      <c r="P8129" s="31" t="str">
        <f t="shared" si="381"/>
        <v>Niramoy Homoeo Hall (Dr. Abu Monayem Mostafa)</v>
      </c>
    </row>
    <row r="8130" spans="1:16" hidden="1">
      <c r="A8130" t="str">
        <f t="shared" ref="A8130:A8193" si="382">B8130&amp;"-"&amp;C8130</f>
        <v>174-605</v>
      </c>
      <c r="B8130">
        <f t="shared" ref="B8130:B8193" si="383">IF(C8130=C8129,B8129+1,1)</f>
        <v>174</v>
      </c>
      <c r="C8130">
        <v>605</v>
      </c>
      <c r="D8130" t="s">
        <v>18337</v>
      </c>
      <c r="E8130" t="s">
        <v>7828</v>
      </c>
      <c r="F8130">
        <v>8363</v>
      </c>
      <c r="G8130" t="s">
        <v>7829</v>
      </c>
      <c r="H8130">
        <v>0</v>
      </c>
      <c r="I8130" t="s">
        <v>381</v>
      </c>
      <c r="J8130" t="s">
        <v>132</v>
      </c>
      <c r="K8130" t="s">
        <v>133</v>
      </c>
      <c r="L8130" t="s">
        <v>7812</v>
      </c>
      <c r="M8130" t="s">
        <v>7827</v>
      </c>
      <c r="P8130" s="31" t="str">
        <f t="shared" ref="P8130:P8193" si="384">PROPER(G8130&amp;" ("&amp;E8130&amp;")")</f>
        <v>Nirob Homoeo Hall (Dr. Nithi Pal)</v>
      </c>
    </row>
    <row r="8131" spans="1:16" hidden="1">
      <c r="A8131" t="str">
        <f t="shared" si="382"/>
        <v>175-605</v>
      </c>
      <c r="B8131">
        <f t="shared" si="383"/>
        <v>175</v>
      </c>
      <c r="C8131">
        <v>605</v>
      </c>
      <c r="D8131" t="s">
        <v>18337</v>
      </c>
      <c r="E8131" t="s">
        <v>16804</v>
      </c>
      <c r="F8131">
        <v>13577</v>
      </c>
      <c r="G8131" t="s">
        <v>7829</v>
      </c>
      <c r="H8131">
        <v>1813205004</v>
      </c>
      <c r="I8131" t="s">
        <v>11164</v>
      </c>
      <c r="J8131" t="s">
        <v>172</v>
      </c>
      <c r="K8131" t="s">
        <v>1402</v>
      </c>
      <c r="L8131" t="s">
        <v>14977</v>
      </c>
      <c r="M8131" t="s">
        <v>16805</v>
      </c>
      <c r="P8131" s="31" t="str">
        <f t="shared" si="384"/>
        <v>Nirob Homoeo Hall (Dr.Nitai Pal)</v>
      </c>
    </row>
    <row r="8132" spans="1:16" hidden="1">
      <c r="A8132" t="str">
        <f t="shared" si="382"/>
        <v>176-605</v>
      </c>
      <c r="B8132">
        <f t="shared" si="383"/>
        <v>176</v>
      </c>
      <c r="C8132">
        <v>605</v>
      </c>
      <c r="D8132" t="s">
        <v>18337</v>
      </c>
      <c r="E8132" t="s">
        <v>16883</v>
      </c>
      <c r="F8132">
        <v>13614</v>
      </c>
      <c r="G8132" t="s">
        <v>16884</v>
      </c>
      <c r="H8132">
        <v>1728745261</v>
      </c>
      <c r="I8132" t="s">
        <v>11164</v>
      </c>
      <c r="J8132" t="s">
        <v>16881</v>
      </c>
      <c r="L8132" t="s">
        <v>4799</v>
      </c>
      <c r="M8132" t="s">
        <v>16885</v>
      </c>
      <c r="P8132" s="31" t="str">
        <f t="shared" si="384"/>
        <v>Noaub Homoeo Hall  (Dr.Aleya Begum )</v>
      </c>
    </row>
    <row r="8133" spans="1:16" hidden="1">
      <c r="A8133" t="str">
        <f t="shared" si="382"/>
        <v>177-605</v>
      </c>
      <c r="B8133">
        <f t="shared" si="383"/>
        <v>177</v>
      </c>
      <c r="C8133">
        <v>605</v>
      </c>
      <c r="D8133" t="s">
        <v>18337</v>
      </c>
      <c r="E8133">
        <v>0</v>
      </c>
      <c r="F8133">
        <v>9959</v>
      </c>
      <c r="G8133" t="s">
        <v>9622</v>
      </c>
      <c r="H8133" t="s">
        <v>9623</v>
      </c>
      <c r="I8133" t="s">
        <v>131</v>
      </c>
      <c r="J8133" t="s">
        <v>172</v>
      </c>
      <c r="K8133" t="s">
        <v>133</v>
      </c>
      <c r="L8133" t="s">
        <v>9620</v>
      </c>
      <c r="M8133" t="s">
        <v>9624</v>
      </c>
      <c r="P8133" s="31" t="str">
        <f t="shared" si="384"/>
        <v>Nobojog Homoeo Hall (0)</v>
      </c>
    </row>
    <row r="8134" spans="1:16" hidden="1">
      <c r="A8134" t="str">
        <f t="shared" si="382"/>
        <v>178-605</v>
      </c>
      <c r="B8134">
        <f t="shared" si="383"/>
        <v>178</v>
      </c>
      <c r="C8134">
        <v>605</v>
      </c>
      <c r="D8134" t="s">
        <v>18337</v>
      </c>
      <c r="E8134" t="s">
        <v>16842</v>
      </c>
      <c r="F8134">
        <v>13595</v>
      </c>
      <c r="G8134" t="s">
        <v>16843</v>
      </c>
      <c r="H8134">
        <v>1716428444</v>
      </c>
      <c r="I8134" t="s">
        <v>11164</v>
      </c>
      <c r="J8134" t="s">
        <v>14548</v>
      </c>
      <c r="K8134" t="s">
        <v>1402</v>
      </c>
      <c r="L8134" t="s">
        <v>4799</v>
      </c>
      <c r="M8134" t="s">
        <v>16832</v>
      </c>
      <c r="P8134" s="31" t="str">
        <f t="shared" si="384"/>
        <v>Noyan Moni Homoeo Hall (Dr.Dinesh)</v>
      </c>
    </row>
    <row r="8135" spans="1:16" hidden="1">
      <c r="A8135" t="str">
        <f t="shared" si="382"/>
        <v>179-605</v>
      </c>
      <c r="B8135">
        <f t="shared" si="383"/>
        <v>179</v>
      </c>
      <c r="C8135">
        <v>605</v>
      </c>
      <c r="D8135" t="s">
        <v>18337</v>
      </c>
      <c r="E8135" t="s">
        <v>8345</v>
      </c>
      <c r="F8135">
        <v>13824</v>
      </c>
      <c r="G8135" t="s">
        <v>8360</v>
      </c>
      <c r="H8135">
        <v>1712617857</v>
      </c>
      <c r="I8135" t="s">
        <v>131</v>
      </c>
      <c r="J8135" t="s">
        <v>397</v>
      </c>
      <c r="K8135" t="s">
        <v>152</v>
      </c>
      <c r="L8135" t="s">
        <v>8347</v>
      </c>
      <c r="M8135" t="s">
        <v>8361</v>
      </c>
      <c r="P8135" s="31" t="str">
        <f t="shared" si="384"/>
        <v>Okhonda Homoeo Hall (Dr. Uttom Kumar)</v>
      </c>
    </row>
    <row r="8136" spans="1:16" hidden="1">
      <c r="A8136" t="str">
        <f t="shared" si="382"/>
        <v>180-605</v>
      </c>
      <c r="B8136">
        <f t="shared" si="383"/>
        <v>180</v>
      </c>
      <c r="C8136">
        <v>605</v>
      </c>
      <c r="D8136" t="s">
        <v>18337</v>
      </c>
      <c r="E8136" t="s">
        <v>7822</v>
      </c>
      <c r="F8136">
        <v>8360</v>
      </c>
      <c r="G8136" t="s">
        <v>7823</v>
      </c>
      <c r="H8136">
        <v>1818256810</v>
      </c>
      <c r="I8136" t="s">
        <v>131</v>
      </c>
      <c r="J8136" t="s">
        <v>132</v>
      </c>
      <c r="K8136" t="s">
        <v>152</v>
      </c>
      <c r="L8136" t="s">
        <v>7812</v>
      </c>
      <c r="M8136" t="s">
        <v>7813</v>
      </c>
      <c r="P8136" s="31" t="str">
        <f t="shared" si="384"/>
        <v>Opandra Homoeo Hall (Dr. Santi Ranjan Mollik)</v>
      </c>
    </row>
    <row r="8137" spans="1:16" hidden="1">
      <c r="A8137" t="str">
        <f t="shared" si="382"/>
        <v>181-605</v>
      </c>
      <c r="B8137">
        <f t="shared" si="383"/>
        <v>181</v>
      </c>
      <c r="C8137">
        <v>605</v>
      </c>
      <c r="D8137" t="s">
        <v>18337</v>
      </c>
      <c r="E8137" t="s">
        <v>8389</v>
      </c>
      <c r="F8137">
        <v>13833</v>
      </c>
      <c r="G8137" t="s">
        <v>8390</v>
      </c>
      <c r="H8137">
        <v>1711716019</v>
      </c>
      <c r="I8137" t="s">
        <v>131</v>
      </c>
      <c r="J8137" t="s">
        <v>230</v>
      </c>
      <c r="K8137" t="s">
        <v>133</v>
      </c>
      <c r="L8137" t="s">
        <v>8381</v>
      </c>
      <c r="M8137" t="s">
        <v>8381</v>
      </c>
      <c r="P8137" s="31" t="str">
        <f t="shared" si="384"/>
        <v>Organon Homoeo Hall (Dr. Shazzad Hossain)</v>
      </c>
    </row>
    <row r="8138" spans="1:16" hidden="1">
      <c r="A8138" t="str">
        <f t="shared" si="382"/>
        <v>182-605</v>
      </c>
      <c r="B8138">
        <f t="shared" si="383"/>
        <v>182</v>
      </c>
      <c r="C8138">
        <v>605</v>
      </c>
      <c r="D8138" t="s">
        <v>18337</v>
      </c>
      <c r="E8138" t="s">
        <v>16862</v>
      </c>
      <c r="F8138">
        <v>13605</v>
      </c>
      <c r="G8138" t="s">
        <v>16863</v>
      </c>
      <c r="H8138">
        <v>1819844399</v>
      </c>
      <c r="I8138" t="s">
        <v>11164</v>
      </c>
      <c r="J8138" t="s">
        <v>274</v>
      </c>
      <c r="K8138" t="s">
        <v>152</v>
      </c>
      <c r="L8138" t="s">
        <v>4799</v>
      </c>
      <c r="M8138" t="s">
        <v>16860</v>
      </c>
      <c r="P8138" s="31" t="str">
        <f t="shared" si="384"/>
        <v>Papular Homoeo Hall  (Dr.Rafik Uddin)</v>
      </c>
    </row>
    <row r="8139" spans="1:16" hidden="1">
      <c r="A8139" t="str">
        <f t="shared" si="382"/>
        <v>183-605</v>
      </c>
      <c r="B8139">
        <f t="shared" si="383"/>
        <v>183</v>
      </c>
      <c r="C8139">
        <v>605</v>
      </c>
      <c r="D8139" t="s">
        <v>18337</v>
      </c>
      <c r="E8139" t="s">
        <v>16886</v>
      </c>
      <c r="F8139">
        <v>13615</v>
      </c>
      <c r="G8139" t="s">
        <v>16887</v>
      </c>
      <c r="H8139">
        <v>1725739349</v>
      </c>
      <c r="I8139" t="s">
        <v>11164</v>
      </c>
      <c r="J8139" t="s">
        <v>16881</v>
      </c>
      <c r="L8139" t="s">
        <v>4799</v>
      </c>
      <c r="M8139" t="s">
        <v>16885</v>
      </c>
      <c r="P8139" s="31" t="str">
        <f t="shared" si="384"/>
        <v>Parbin Homoeo Hall  (Dr.Parbin Aktar)</v>
      </c>
    </row>
    <row r="8140" spans="1:16" hidden="1">
      <c r="A8140" t="str">
        <f t="shared" si="382"/>
        <v>184-605</v>
      </c>
      <c r="B8140">
        <f t="shared" si="383"/>
        <v>184</v>
      </c>
      <c r="C8140">
        <v>605</v>
      </c>
      <c r="D8140" t="s">
        <v>18337</v>
      </c>
      <c r="E8140" t="s">
        <v>9659</v>
      </c>
      <c r="F8140">
        <v>9981</v>
      </c>
      <c r="G8140" t="s">
        <v>3570</v>
      </c>
      <c r="H8140" t="s">
        <v>9660</v>
      </c>
      <c r="I8140" t="s">
        <v>131</v>
      </c>
      <c r="J8140" t="s">
        <v>230</v>
      </c>
      <c r="K8140" t="s">
        <v>133</v>
      </c>
      <c r="L8140" t="s">
        <v>9652</v>
      </c>
      <c r="M8140" t="s">
        <v>9661</v>
      </c>
      <c r="P8140" s="31" t="str">
        <f t="shared" si="384"/>
        <v>Parents Homoeo Pharmacy (Dr. Korshed Alam)</v>
      </c>
    </row>
    <row r="8141" spans="1:16" hidden="1">
      <c r="A8141" t="str">
        <f t="shared" si="382"/>
        <v>185-605</v>
      </c>
      <c r="B8141">
        <f t="shared" si="383"/>
        <v>185</v>
      </c>
      <c r="C8141">
        <v>605</v>
      </c>
      <c r="D8141" t="s">
        <v>18337</v>
      </c>
      <c r="E8141" t="s">
        <v>18721</v>
      </c>
      <c r="F8141">
        <v>11568</v>
      </c>
      <c r="G8141" t="s">
        <v>12489</v>
      </c>
      <c r="H8141">
        <v>172762919</v>
      </c>
      <c r="I8141" t="s">
        <v>131</v>
      </c>
      <c r="J8141" t="s">
        <v>10924</v>
      </c>
      <c r="K8141" t="s">
        <v>11942</v>
      </c>
      <c r="L8141" t="s">
        <v>12476</v>
      </c>
      <c r="M8141" t="s">
        <v>18509</v>
      </c>
      <c r="P8141" s="31" t="str">
        <f t="shared" si="384"/>
        <v>Patoari Homoeo Hall (Dr Anowar Hosen)</v>
      </c>
    </row>
    <row r="8142" spans="1:16" hidden="1">
      <c r="A8142" t="str">
        <f t="shared" si="382"/>
        <v>186-605</v>
      </c>
      <c r="B8142">
        <f t="shared" si="383"/>
        <v>186</v>
      </c>
      <c r="C8142">
        <v>605</v>
      </c>
      <c r="D8142" t="s">
        <v>18337</v>
      </c>
      <c r="E8142" t="s">
        <v>7841</v>
      </c>
      <c r="F8142">
        <v>8368</v>
      </c>
      <c r="G8142" t="s">
        <v>7842</v>
      </c>
      <c r="H8142">
        <v>0</v>
      </c>
      <c r="I8142" t="s">
        <v>131</v>
      </c>
      <c r="J8142" t="s">
        <v>172</v>
      </c>
      <c r="K8142" t="s">
        <v>133</v>
      </c>
      <c r="L8142" t="s">
        <v>7833</v>
      </c>
      <c r="M8142" t="s">
        <v>7834</v>
      </c>
      <c r="P8142" s="31" t="str">
        <f t="shared" si="384"/>
        <v>Proba Bangla Homoeo (Dr. Karim)</v>
      </c>
    </row>
    <row r="8143" spans="1:16" hidden="1">
      <c r="A8143" t="str">
        <f t="shared" si="382"/>
        <v>187-605</v>
      </c>
      <c r="B8143">
        <f t="shared" si="383"/>
        <v>187</v>
      </c>
      <c r="C8143">
        <v>605</v>
      </c>
      <c r="D8143" t="s">
        <v>18337</v>
      </c>
      <c r="E8143" t="s">
        <v>18729</v>
      </c>
      <c r="F8143">
        <v>11553</v>
      </c>
      <c r="G8143" t="s">
        <v>3954</v>
      </c>
      <c r="H8143">
        <v>1819706446</v>
      </c>
      <c r="I8143" t="s">
        <v>131</v>
      </c>
      <c r="J8143" t="s">
        <v>274</v>
      </c>
      <c r="K8143" t="s">
        <v>1402</v>
      </c>
      <c r="L8143" t="s">
        <v>12476</v>
      </c>
      <c r="M8143" t="s">
        <v>19291</v>
      </c>
      <c r="P8143" s="31" t="str">
        <f t="shared" si="384"/>
        <v>Purnima Homoeo Hall (Dr Usha Ranjon Sorkar)</v>
      </c>
    </row>
    <row r="8144" spans="1:16" hidden="1">
      <c r="A8144" t="str">
        <f t="shared" si="382"/>
        <v>188-605</v>
      </c>
      <c r="B8144">
        <f t="shared" si="383"/>
        <v>188</v>
      </c>
      <c r="C8144">
        <v>605</v>
      </c>
      <c r="D8144" t="s">
        <v>18337</v>
      </c>
      <c r="E8144" t="s">
        <v>1347</v>
      </c>
      <c r="F8144">
        <v>9989</v>
      </c>
      <c r="G8144" t="s">
        <v>6088</v>
      </c>
      <c r="H8144">
        <v>1923662727</v>
      </c>
      <c r="I8144" t="s">
        <v>131</v>
      </c>
      <c r="J8144" t="s">
        <v>274</v>
      </c>
      <c r="K8144" t="s">
        <v>152</v>
      </c>
      <c r="L8144" t="s">
        <v>7974</v>
      </c>
      <c r="M8144" t="s">
        <v>8231</v>
      </c>
      <c r="P8144" s="31" t="str">
        <f t="shared" si="384"/>
        <v>Ramjan Homoeo Hall (Dr. Saiful Islam)</v>
      </c>
    </row>
    <row r="8145" spans="1:16" hidden="1">
      <c r="A8145" t="str">
        <f t="shared" si="382"/>
        <v>189-605</v>
      </c>
      <c r="B8145">
        <f t="shared" si="383"/>
        <v>189</v>
      </c>
      <c r="C8145">
        <v>605</v>
      </c>
      <c r="D8145" t="s">
        <v>18337</v>
      </c>
      <c r="E8145" t="s">
        <v>7887</v>
      </c>
      <c r="F8145">
        <v>8388</v>
      </c>
      <c r="G8145" t="s">
        <v>519</v>
      </c>
      <c r="H8145">
        <v>0</v>
      </c>
      <c r="I8145" t="s">
        <v>131</v>
      </c>
      <c r="J8145" t="s">
        <v>230</v>
      </c>
      <c r="K8145" t="s">
        <v>138</v>
      </c>
      <c r="L8145" t="s">
        <v>7833</v>
      </c>
      <c r="M8145" t="s">
        <v>7888</v>
      </c>
      <c r="P8145" s="31" t="str">
        <f t="shared" si="384"/>
        <v>Ray Homoeo Hall (Dr. Narotton Ray)</v>
      </c>
    </row>
    <row r="8146" spans="1:16" hidden="1">
      <c r="A8146" t="str">
        <f t="shared" si="382"/>
        <v>190-605</v>
      </c>
      <c r="B8146">
        <f t="shared" si="383"/>
        <v>190</v>
      </c>
      <c r="C8146">
        <v>605</v>
      </c>
      <c r="D8146" t="s">
        <v>18337</v>
      </c>
      <c r="E8146" t="s">
        <v>5566</v>
      </c>
      <c r="F8146">
        <v>8379</v>
      </c>
      <c r="G8146" t="s">
        <v>7869</v>
      </c>
      <c r="H8146" t="s">
        <v>7870</v>
      </c>
      <c r="I8146" t="s">
        <v>131</v>
      </c>
      <c r="J8146" t="s">
        <v>397</v>
      </c>
      <c r="K8146" t="s">
        <v>152</v>
      </c>
      <c r="L8146" t="s">
        <v>7856</v>
      </c>
      <c r="M8146" t="s">
        <v>7871</v>
      </c>
      <c r="P8146" s="31" t="str">
        <f t="shared" si="384"/>
        <v>Rayhan Homoeo Hall (Dr. Babul )</v>
      </c>
    </row>
    <row r="8147" spans="1:16" hidden="1">
      <c r="A8147" t="str">
        <f t="shared" si="382"/>
        <v>191-605</v>
      </c>
      <c r="B8147">
        <f t="shared" si="383"/>
        <v>191</v>
      </c>
      <c r="C8147">
        <v>605</v>
      </c>
      <c r="D8147" t="s">
        <v>18337</v>
      </c>
      <c r="E8147" t="s">
        <v>8421</v>
      </c>
      <c r="F8147">
        <v>13795</v>
      </c>
      <c r="G8147" t="s">
        <v>2615</v>
      </c>
      <c r="H8147">
        <v>1818446457</v>
      </c>
      <c r="I8147" t="s">
        <v>131</v>
      </c>
      <c r="J8147" t="s">
        <v>306</v>
      </c>
      <c r="K8147" t="s">
        <v>152</v>
      </c>
      <c r="L8147" t="s">
        <v>8363</v>
      </c>
      <c r="M8147" t="s">
        <v>8364</v>
      </c>
      <c r="P8147" s="31" t="str">
        <f t="shared" si="384"/>
        <v>Rokeya Homoeo Hall (Dr. Rokeya Begum)</v>
      </c>
    </row>
    <row r="8148" spans="1:16" hidden="1">
      <c r="A8148" t="str">
        <f t="shared" si="382"/>
        <v>192-605</v>
      </c>
      <c r="B8148">
        <f t="shared" si="383"/>
        <v>192</v>
      </c>
      <c r="C8148">
        <v>605</v>
      </c>
      <c r="D8148" t="s">
        <v>18337</v>
      </c>
      <c r="E8148" t="s">
        <v>15417</v>
      </c>
      <c r="F8148">
        <v>13805</v>
      </c>
      <c r="G8148" t="s">
        <v>15418</v>
      </c>
      <c r="H8148">
        <v>1816158335</v>
      </c>
      <c r="I8148" t="s">
        <v>131</v>
      </c>
      <c r="J8148" t="s">
        <v>306</v>
      </c>
      <c r="K8148" t="s">
        <v>1402</v>
      </c>
      <c r="L8148" t="s">
        <v>15419</v>
      </c>
      <c r="M8148" t="s">
        <v>17260</v>
      </c>
      <c r="P8148" s="31" t="str">
        <f t="shared" si="384"/>
        <v>Romij Homoeo Hall (Dr Md Alomgir Hossin)</v>
      </c>
    </row>
    <row r="8149" spans="1:16" hidden="1">
      <c r="A8149" t="str">
        <f t="shared" si="382"/>
        <v>193-605</v>
      </c>
      <c r="B8149">
        <f t="shared" si="383"/>
        <v>193</v>
      </c>
      <c r="C8149">
        <v>605</v>
      </c>
      <c r="D8149" t="s">
        <v>18337</v>
      </c>
      <c r="E8149" t="s">
        <v>7830</v>
      </c>
      <c r="F8149">
        <v>8364</v>
      </c>
      <c r="G8149" t="s">
        <v>7831</v>
      </c>
      <c r="H8149" t="s">
        <v>7832</v>
      </c>
      <c r="I8149" t="s">
        <v>131</v>
      </c>
      <c r="J8149" t="s">
        <v>172</v>
      </c>
      <c r="K8149" t="s">
        <v>152</v>
      </c>
      <c r="L8149" t="s">
        <v>7833</v>
      </c>
      <c r="M8149" t="s">
        <v>7834</v>
      </c>
      <c r="P8149" s="31" t="str">
        <f t="shared" si="384"/>
        <v>Rona Homoeo Hall (Dr. Delowar )</v>
      </c>
    </row>
    <row r="8150" spans="1:16" hidden="1">
      <c r="A8150" t="str">
        <f t="shared" si="382"/>
        <v>194-605</v>
      </c>
      <c r="B8150">
        <f t="shared" si="383"/>
        <v>194</v>
      </c>
      <c r="C8150">
        <v>605</v>
      </c>
      <c r="D8150" t="s">
        <v>18337</v>
      </c>
      <c r="E8150" t="s">
        <v>14974</v>
      </c>
      <c r="F8150">
        <v>12736</v>
      </c>
      <c r="G8150" t="s">
        <v>14975</v>
      </c>
      <c r="H8150">
        <v>1838321404</v>
      </c>
      <c r="I8150" t="s">
        <v>14976</v>
      </c>
      <c r="J8150" t="s">
        <v>132</v>
      </c>
      <c r="K8150" t="s">
        <v>138</v>
      </c>
      <c r="L8150" t="s">
        <v>14977</v>
      </c>
      <c r="M8150" t="s">
        <v>14978</v>
      </c>
      <c r="P8150" s="31" t="str">
        <f t="shared" si="384"/>
        <v>Runa Homoeo Hall (Dr.Oli Ullah)</v>
      </c>
    </row>
    <row r="8151" spans="1:16" hidden="1">
      <c r="A8151" t="str">
        <f t="shared" si="382"/>
        <v>195-605</v>
      </c>
      <c r="B8151">
        <f t="shared" si="383"/>
        <v>195</v>
      </c>
      <c r="C8151">
        <v>605</v>
      </c>
      <c r="D8151" t="s">
        <v>18337</v>
      </c>
      <c r="E8151" t="s">
        <v>7847</v>
      </c>
      <c r="F8151">
        <v>8371</v>
      </c>
      <c r="G8151" t="s">
        <v>7848</v>
      </c>
      <c r="H8151" t="s">
        <v>7849</v>
      </c>
      <c r="I8151" t="s">
        <v>131</v>
      </c>
      <c r="J8151" t="s">
        <v>172</v>
      </c>
      <c r="K8151" t="s">
        <v>152</v>
      </c>
      <c r="L8151" t="s">
        <v>7833</v>
      </c>
      <c r="M8151" t="s">
        <v>7846</v>
      </c>
      <c r="P8151" s="31" t="str">
        <f t="shared" si="384"/>
        <v>Sabia Homoeo Hall (Dr. Jahangir )</v>
      </c>
    </row>
    <row r="8152" spans="1:16" hidden="1">
      <c r="A8152" t="str">
        <f t="shared" si="382"/>
        <v>196-605</v>
      </c>
      <c r="B8152">
        <f t="shared" si="383"/>
        <v>196</v>
      </c>
      <c r="C8152">
        <v>605</v>
      </c>
      <c r="D8152" t="s">
        <v>18337</v>
      </c>
      <c r="E8152" t="s">
        <v>16899</v>
      </c>
      <c r="F8152">
        <v>13621</v>
      </c>
      <c r="G8152" t="s">
        <v>16900</v>
      </c>
      <c r="H8152">
        <v>1935185838</v>
      </c>
      <c r="I8152" t="s">
        <v>11164</v>
      </c>
      <c r="J8152" t="s">
        <v>16881</v>
      </c>
      <c r="L8152" t="s">
        <v>4799</v>
      </c>
      <c r="M8152" t="s">
        <v>16898</v>
      </c>
      <c r="P8152" s="31" t="str">
        <f t="shared" si="384"/>
        <v>Sabitre Homoeo Hall  (Dr.Gauri Rani Debi)</v>
      </c>
    </row>
    <row r="8153" spans="1:16" hidden="1">
      <c r="A8153" t="str">
        <f t="shared" si="382"/>
        <v>197-605</v>
      </c>
      <c r="B8153">
        <f t="shared" si="383"/>
        <v>197</v>
      </c>
      <c r="C8153">
        <v>605</v>
      </c>
      <c r="D8153" t="s">
        <v>18337</v>
      </c>
      <c r="E8153" t="s">
        <v>8345</v>
      </c>
      <c r="F8153">
        <v>13827</v>
      </c>
      <c r="G8153" t="s">
        <v>13625</v>
      </c>
      <c r="H8153">
        <v>1929412647</v>
      </c>
      <c r="I8153" t="s">
        <v>131</v>
      </c>
      <c r="J8153" t="s">
        <v>172</v>
      </c>
      <c r="K8153" t="s">
        <v>152</v>
      </c>
      <c r="L8153" t="s">
        <v>8347</v>
      </c>
      <c r="M8153" t="s">
        <v>8348</v>
      </c>
      <c r="P8153" s="31" t="str">
        <f t="shared" si="384"/>
        <v>Sadona Homoeo Hall (Dr. Uttom Kumar)</v>
      </c>
    </row>
    <row r="8154" spans="1:16" hidden="1">
      <c r="A8154" t="str">
        <f t="shared" si="382"/>
        <v>198-605</v>
      </c>
      <c r="B8154">
        <f t="shared" si="383"/>
        <v>198</v>
      </c>
      <c r="C8154">
        <v>605</v>
      </c>
      <c r="D8154" t="s">
        <v>18337</v>
      </c>
      <c r="E8154" t="s">
        <v>16827</v>
      </c>
      <c r="F8154">
        <v>13587</v>
      </c>
      <c r="G8154" t="s">
        <v>16828</v>
      </c>
      <c r="H8154">
        <v>1739647858</v>
      </c>
      <c r="I8154" t="s">
        <v>11164</v>
      </c>
      <c r="J8154" t="s">
        <v>172</v>
      </c>
      <c r="K8154" t="s">
        <v>1402</v>
      </c>
      <c r="L8154" t="s">
        <v>14977</v>
      </c>
      <c r="M8154" t="s">
        <v>16829</v>
      </c>
      <c r="P8154" s="31" t="str">
        <f t="shared" si="384"/>
        <v>Saeem Homoeo Hall (Dr.Jannatul Ferdus)</v>
      </c>
    </row>
    <row r="8155" spans="1:16" hidden="1">
      <c r="A8155" t="str">
        <f t="shared" si="382"/>
        <v>199-605</v>
      </c>
      <c r="B8155">
        <f t="shared" si="383"/>
        <v>199</v>
      </c>
      <c r="C8155">
        <v>605</v>
      </c>
      <c r="D8155" t="s">
        <v>18337</v>
      </c>
      <c r="E8155" t="s">
        <v>8376</v>
      </c>
      <c r="F8155">
        <v>13838</v>
      </c>
      <c r="G8155" t="s">
        <v>8377</v>
      </c>
      <c r="H8155">
        <v>1838132938</v>
      </c>
      <c r="I8155" t="s">
        <v>131</v>
      </c>
      <c r="J8155" t="s">
        <v>230</v>
      </c>
      <c r="K8155" t="s">
        <v>152</v>
      </c>
      <c r="L8155" t="s">
        <v>8363</v>
      </c>
      <c r="M8155" t="s">
        <v>8378</v>
      </c>
      <c r="P8155" s="31" t="str">
        <f t="shared" si="384"/>
        <v>Sagar Homoeo Hall (Dr. Rahul)</v>
      </c>
    </row>
    <row r="8156" spans="1:16" hidden="1">
      <c r="A8156" t="str">
        <f t="shared" si="382"/>
        <v>200-605</v>
      </c>
      <c r="B8156">
        <f t="shared" si="383"/>
        <v>200</v>
      </c>
      <c r="C8156">
        <v>605</v>
      </c>
      <c r="D8156" t="s">
        <v>18337</v>
      </c>
      <c r="E8156" t="s">
        <v>17265</v>
      </c>
      <c r="F8156">
        <v>13814</v>
      </c>
      <c r="G8156" t="s">
        <v>682</v>
      </c>
      <c r="H8156">
        <v>1838132938</v>
      </c>
      <c r="I8156" t="s">
        <v>11164</v>
      </c>
      <c r="J8156" t="s">
        <v>274</v>
      </c>
      <c r="K8156" t="s">
        <v>11942</v>
      </c>
      <c r="L8156" t="s">
        <v>9722</v>
      </c>
      <c r="M8156" t="s">
        <v>14532</v>
      </c>
      <c r="P8156" s="31" t="str">
        <f t="shared" si="384"/>
        <v>Sagor Homoeo Hall (Dr.Rahul Chakravorty)</v>
      </c>
    </row>
    <row r="8157" spans="1:16" hidden="1">
      <c r="A8157" t="str">
        <f t="shared" si="382"/>
        <v>201-605</v>
      </c>
      <c r="B8157">
        <f t="shared" si="383"/>
        <v>201</v>
      </c>
      <c r="C8157">
        <v>605</v>
      </c>
      <c r="D8157" t="s">
        <v>18337</v>
      </c>
      <c r="E8157" t="s">
        <v>18730</v>
      </c>
      <c r="F8157">
        <v>11557</v>
      </c>
      <c r="G8157" t="s">
        <v>4382</v>
      </c>
      <c r="H8157">
        <v>1817404247</v>
      </c>
      <c r="I8157" t="s">
        <v>131</v>
      </c>
      <c r="J8157" t="s">
        <v>10924</v>
      </c>
      <c r="K8157" t="s">
        <v>1315</v>
      </c>
      <c r="L8157" t="s">
        <v>12481</v>
      </c>
      <c r="M8157" t="s">
        <v>18505</v>
      </c>
      <c r="P8157" s="31" t="str">
        <f t="shared" si="384"/>
        <v>Sajib Homoeo Hall (Dr Md.Abdul Bari)</v>
      </c>
    </row>
    <row r="8158" spans="1:16" hidden="1">
      <c r="A8158" t="str">
        <f t="shared" si="382"/>
        <v>202-605</v>
      </c>
      <c r="B8158">
        <f t="shared" si="383"/>
        <v>202</v>
      </c>
      <c r="C8158">
        <v>605</v>
      </c>
      <c r="D8158" t="s">
        <v>18337</v>
      </c>
      <c r="E8158" t="s">
        <v>358</v>
      </c>
      <c r="F8158">
        <v>9979</v>
      </c>
      <c r="G8158" t="s">
        <v>4382</v>
      </c>
      <c r="H8158">
        <v>0</v>
      </c>
      <c r="I8158" t="s">
        <v>131</v>
      </c>
      <c r="J8158" t="s">
        <v>230</v>
      </c>
      <c r="K8158" t="s">
        <v>133</v>
      </c>
      <c r="L8158" t="s">
        <v>9652</v>
      </c>
      <c r="M8158" t="s">
        <v>9653</v>
      </c>
      <c r="P8158" s="31" t="str">
        <f t="shared" si="384"/>
        <v>Sajib Homoeo Hall (Dr.)</v>
      </c>
    </row>
    <row r="8159" spans="1:16" hidden="1">
      <c r="A8159" t="str">
        <f t="shared" si="382"/>
        <v>203-605</v>
      </c>
      <c r="B8159">
        <f t="shared" si="383"/>
        <v>203</v>
      </c>
      <c r="C8159">
        <v>605</v>
      </c>
      <c r="D8159" t="s">
        <v>18337</v>
      </c>
      <c r="E8159" t="s">
        <v>16846</v>
      </c>
      <c r="F8159">
        <v>13597</v>
      </c>
      <c r="G8159" t="s">
        <v>16148</v>
      </c>
      <c r="H8159">
        <v>1940257013</v>
      </c>
      <c r="I8159" t="s">
        <v>11164</v>
      </c>
      <c r="J8159" t="s">
        <v>14548</v>
      </c>
      <c r="K8159" t="s">
        <v>1402</v>
      </c>
      <c r="L8159" t="s">
        <v>4799</v>
      </c>
      <c r="M8159" t="s">
        <v>16847</v>
      </c>
      <c r="P8159" s="31" t="str">
        <f t="shared" si="384"/>
        <v>Sajid Homoeo Hall (Dr.Sahanara Aktar)</v>
      </c>
    </row>
    <row r="8160" spans="1:16" hidden="1">
      <c r="A8160" t="str">
        <f t="shared" si="382"/>
        <v>204-605</v>
      </c>
      <c r="B8160">
        <f t="shared" si="383"/>
        <v>204</v>
      </c>
      <c r="C8160">
        <v>605</v>
      </c>
      <c r="D8160" t="s">
        <v>18337</v>
      </c>
      <c r="E8160" t="s">
        <v>18092</v>
      </c>
      <c r="F8160">
        <v>15697</v>
      </c>
      <c r="G8160" t="s">
        <v>18093</v>
      </c>
      <c r="H8160">
        <v>1850280438</v>
      </c>
      <c r="I8160" t="s">
        <v>131</v>
      </c>
      <c r="J8160" t="s">
        <v>2596</v>
      </c>
      <c r="K8160" t="s">
        <v>152</v>
      </c>
      <c r="L8160" t="s">
        <v>11391</v>
      </c>
      <c r="M8160" t="s">
        <v>19292</v>
      </c>
      <c r="P8160" s="31" t="str">
        <f t="shared" si="384"/>
        <v>Sakib Homoeo Hall (Dr.Jharna Akther)</v>
      </c>
    </row>
    <row r="8161" spans="1:16" hidden="1">
      <c r="A8161" t="str">
        <f t="shared" si="382"/>
        <v>205-605</v>
      </c>
      <c r="B8161">
        <f t="shared" si="383"/>
        <v>205</v>
      </c>
      <c r="C8161">
        <v>605</v>
      </c>
      <c r="D8161" t="s">
        <v>18337</v>
      </c>
      <c r="E8161" t="s">
        <v>8414</v>
      </c>
      <c r="F8161">
        <v>13798</v>
      </c>
      <c r="G8161" t="s">
        <v>4971</v>
      </c>
      <c r="H8161">
        <v>1944203158</v>
      </c>
      <c r="I8161" t="s">
        <v>8415</v>
      </c>
      <c r="J8161" t="s">
        <v>306</v>
      </c>
      <c r="K8161" t="s">
        <v>152</v>
      </c>
      <c r="L8161" t="s">
        <v>8349</v>
      </c>
      <c r="M8161" t="s">
        <v>8349</v>
      </c>
      <c r="P8161" s="31" t="str">
        <f t="shared" si="384"/>
        <v>Sankor Homoeo Hall (Dr. Prodip Dey)</v>
      </c>
    </row>
    <row r="8162" spans="1:16" hidden="1">
      <c r="A8162" t="str">
        <f t="shared" si="382"/>
        <v>206-605</v>
      </c>
      <c r="B8162">
        <f t="shared" si="383"/>
        <v>206</v>
      </c>
      <c r="C8162">
        <v>605</v>
      </c>
      <c r="D8162" t="s">
        <v>18337</v>
      </c>
      <c r="E8162" t="s">
        <v>6370</v>
      </c>
      <c r="F8162">
        <v>8376</v>
      </c>
      <c r="G8162" t="s">
        <v>328</v>
      </c>
      <c r="H8162">
        <v>0</v>
      </c>
      <c r="I8162" t="s">
        <v>253</v>
      </c>
      <c r="J8162" t="s">
        <v>397</v>
      </c>
      <c r="K8162" t="s">
        <v>152</v>
      </c>
      <c r="L8162" t="s">
        <v>7856</v>
      </c>
      <c r="M8162" t="s">
        <v>7857</v>
      </c>
      <c r="P8162" s="31" t="str">
        <f t="shared" si="384"/>
        <v>Sarkar Homoeo Hall (Dr. Kadir)</v>
      </c>
    </row>
    <row r="8163" spans="1:16" hidden="1">
      <c r="A8163" t="str">
        <f t="shared" si="382"/>
        <v>207-605</v>
      </c>
      <c r="B8163">
        <f t="shared" si="383"/>
        <v>207</v>
      </c>
      <c r="C8163">
        <v>605</v>
      </c>
      <c r="D8163" t="s">
        <v>18337</v>
      </c>
      <c r="E8163" t="s">
        <v>6217</v>
      </c>
      <c r="F8163">
        <v>8610</v>
      </c>
      <c r="G8163" t="s">
        <v>8321</v>
      </c>
      <c r="H8163">
        <v>1618665134</v>
      </c>
      <c r="I8163" t="s">
        <v>131</v>
      </c>
      <c r="J8163" t="s">
        <v>132</v>
      </c>
      <c r="K8163" t="s">
        <v>152</v>
      </c>
      <c r="L8163" t="s">
        <v>1359</v>
      </c>
      <c r="M8163" t="s">
        <v>8322</v>
      </c>
      <c r="P8163" s="31" t="str">
        <f t="shared" si="384"/>
        <v>Sattar Homoeo (Dr. Shariful Islam)</v>
      </c>
    </row>
    <row r="8164" spans="1:16" hidden="1">
      <c r="A8164" t="str">
        <f t="shared" si="382"/>
        <v>208-605</v>
      </c>
      <c r="B8164">
        <f t="shared" si="383"/>
        <v>208</v>
      </c>
      <c r="C8164">
        <v>605</v>
      </c>
      <c r="D8164" t="s">
        <v>18337</v>
      </c>
      <c r="E8164" t="s">
        <v>5506</v>
      </c>
      <c r="F8164">
        <v>9970</v>
      </c>
      <c r="G8164" t="s">
        <v>196</v>
      </c>
      <c r="H8164">
        <v>1811901333</v>
      </c>
      <c r="I8164" t="s">
        <v>131</v>
      </c>
      <c r="J8164" t="s">
        <v>397</v>
      </c>
      <c r="K8164" t="s">
        <v>133</v>
      </c>
      <c r="L8164" t="s">
        <v>9637</v>
      </c>
      <c r="M8164" t="s">
        <v>17213</v>
      </c>
      <c r="P8164" s="31" t="str">
        <f t="shared" si="384"/>
        <v>Seba Homoeo Hall (Dr. Jahangir Alam)</v>
      </c>
    </row>
    <row r="8165" spans="1:16" hidden="1">
      <c r="A8165" t="str">
        <f t="shared" si="382"/>
        <v>209-605</v>
      </c>
      <c r="B8165">
        <f t="shared" si="383"/>
        <v>209</v>
      </c>
      <c r="C8165">
        <v>605</v>
      </c>
      <c r="D8165" t="s">
        <v>18337</v>
      </c>
      <c r="E8165" t="s">
        <v>18731</v>
      </c>
      <c r="F8165">
        <v>11555</v>
      </c>
      <c r="G8165" t="s">
        <v>196</v>
      </c>
      <c r="H8165">
        <v>1712016790</v>
      </c>
      <c r="I8165" t="s">
        <v>131</v>
      </c>
      <c r="J8165" t="s">
        <v>10924</v>
      </c>
      <c r="K8165" t="s">
        <v>1402</v>
      </c>
      <c r="L8165" t="s">
        <v>12476</v>
      </c>
      <c r="M8165" t="s">
        <v>18503</v>
      </c>
      <c r="P8165" s="31" t="str">
        <f t="shared" si="384"/>
        <v>Seba Homoeo Hall (Dr Amol Sotrador)</v>
      </c>
    </row>
    <row r="8166" spans="1:16" hidden="1">
      <c r="A8166" t="str">
        <f t="shared" si="382"/>
        <v>210-605</v>
      </c>
      <c r="B8166">
        <f t="shared" si="383"/>
        <v>210</v>
      </c>
      <c r="C8166">
        <v>605</v>
      </c>
      <c r="D8166" t="s">
        <v>18337</v>
      </c>
      <c r="E8166" t="s">
        <v>7884</v>
      </c>
      <c r="F8166">
        <v>8386</v>
      </c>
      <c r="G8166" t="s">
        <v>196</v>
      </c>
      <c r="H8166" t="s">
        <v>7885</v>
      </c>
      <c r="I8166" t="s">
        <v>131</v>
      </c>
      <c r="J8166" t="s">
        <v>230</v>
      </c>
      <c r="K8166" t="s">
        <v>138</v>
      </c>
      <c r="L8166" t="s">
        <v>7833</v>
      </c>
      <c r="M8166" t="s">
        <v>7879</v>
      </c>
      <c r="P8166" s="31" t="str">
        <f t="shared" si="384"/>
        <v>Seba Homoeo Hall (Dr. Depali )</v>
      </c>
    </row>
    <row r="8167" spans="1:16" hidden="1">
      <c r="A8167" t="str">
        <f t="shared" si="382"/>
        <v>211-605</v>
      </c>
      <c r="B8167">
        <f t="shared" si="383"/>
        <v>211</v>
      </c>
      <c r="C8167">
        <v>605</v>
      </c>
      <c r="D8167" t="s">
        <v>18337</v>
      </c>
      <c r="E8167" t="s">
        <v>16888</v>
      </c>
      <c r="F8167">
        <v>13616</v>
      </c>
      <c r="G8167" t="s">
        <v>11916</v>
      </c>
      <c r="H8167">
        <v>1674175385</v>
      </c>
      <c r="I8167" t="s">
        <v>11164</v>
      </c>
      <c r="J8167" t="s">
        <v>16881</v>
      </c>
      <c r="L8167" t="s">
        <v>4799</v>
      </c>
      <c r="M8167" t="s">
        <v>16885</v>
      </c>
      <c r="P8167" s="31" t="str">
        <f t="shared" si="384"/>
        <v>Seba Homoeo Hall  (Dr.Anowar Hossen)</v>
      </c>
    </row>
    <row r="8168" spans="1:16" hidden="1">
      <c r="A8168" t="str">
        <f t="shared" si="382"/>
        <v>212-605</v>
      </c>
      <c r="B8168">
        <f t="shared" si="383"/>
        <v>212</v>
      </c>
      <c r="C8168">
        <v>605</v>
      </c>
      <c r="D8168" t="s">
        <v>18337</v>
      </c>
      <c r="E8168" t="s">
        <v>15421</v>
      </c>
      <c r="F8168">
        <v>13804</v>
      </c>
      <c r="G8168" t="s">
        <v>199</v>
      </c>
      <c r="H8168">
        <v>1812274430</v>
      </c>
      <c r="I8168" t="s">
        <v>11538</v>
      </c>
      <c r="J8168" t="s">
        <v>10924</v>
      </c>
      <c r="K8168" t="s">
        <v>1402</v>
      </c>
      <c r="L8168" t="s">
        <v>15419</v>
      </c>
      <c r="M8168" t="s">
        <v>17260</v>
      </c>
      <c r="P8168" s="31" t="str">
        <f t="shared" si="384"/>
        <v>Sefa Homoeo Hall (Dr Abul Bosar)</v>
      </c>
    </row>
    <row r="8169" spans="1:16" hidden="1">
      <c r="A8169" t="str">
        <f t="shared" si="382"/>
        <v>213-605</v>
      </c>
      <c r="B8169">
        <f t="shared" si="383"/>
        <v>213</v>
      </c>
      <c r="C8169">
        <v>605</v>
      </c>
      <c r="D8169" t="s">
        <v>18337</v>
      </c>
      <c r="E8169" t="s">
        <v>8380</v>
      </c>
      <c r="F8169">
        <v>13837</v>
      </c>
      <c r="G8169" t="s">
        <v>199</v>
      </c>
      <c r="H8169">
        <v>1715680692</v>
      </c>
      <c r="I8169" t="s">
        <v>131</v>
      </c>
      <c r="J8169" t="s">
        <v>230</v>
      </c>
      <c r="K8169" t="s">
        <v>152</v>
      </c>
      <c r="L8169" t="s">
        <v>8381</v>
      </c>
      <c r="M8169" t="s">
        <v>8382</v>
      </c>
      <c r="P8169" s="31" t="str">
        <f t="shared" si="384"/>
        <v>Sefa Homoeo Hall (Dr. Khairul Amin)</v>
      </c>
    </row>
    <row r="8170" spans="1:16" hidden="1">
      <c r="A8170" t="str">
        <f t="shared" si="382"/>
        <v>214-605</v>
      </c>
      <c r="B8170">
        <f t="shared" si="383"/>
        <v>214</v>
      </c>
      <c r="C8170">
        <v>605</v>
      </c>
      <c r="D8170" t="s">
        <v>18337</v>
      </c>
      <c r="E8170" t="s">
        <v>17051</v>
      </c>
      <c r="F8170">
        <v>13664</v>
      </c>
      <c r="G8170" t="s">
        <v>16896</v>
      </c>
      <c r="H8170">
        <v>1867062622</v>
      </c>
      <c r="I8170" t="s">
        <v>11164</v>
      </c>
      <c r="J8170" t="s">
        <v>10895</v>
      </c>
      <c r="K8170" t="s">
        <v>1402</v>
      </c>
      <c r="L8170" t="s">
        <v>17050</v>
      </c>
      <c r="M8170" t="s">
        <v>17050</v>
      </c>
      <c r="P8170" s="31" t="str">
        <f t="shared" si="384"/>
        <v>Sefa Homoeo Hall  (Dr.Rasheda Begum)</v>
      </c>
    </row>
    <row r="8171" spans="1:16" hidden="1">
      <c r="A8171" t="str">
        <f t="shared" si="382"/>
        <v>215-605</v>
      </c>
      <c r="B8171">
        <f t="shared" si="383"/>
        <v>215</v>
      </c>
      <c r="C8171">
        <v>605</v>
      </c>
      <c r="D8171" t="s">
        <v>18337</v>
      </c>
      <c r="E8171" t="s">
        <v>16895</v>
      </c>
      <c r="F8171">
        <v>13619</v>
      </c>
      <c r="G8171" t="s">
        <v>16896</v>
      </c>
      <c r="H8171">
        <v>1710743795</v>
      </c>
      <c r="I8171" t="s">
        <v>11164</v>
      </c>
      <c r="J8171" t="s">
        <v>16881</v>
      </c>
      <c r="L8171" t="s">
        <v>4799</v>
      </c>
      <c r="M8171" t="s">
        <v>16897</v>
      </c>
      <c r="P8171" s="31" t="str">
        <f t="shared" si="384"/>
        <v>Sefa Homoeo Hall  (Dr.Mosleh Uddin)</v>
      </c>
    </row>
    <row r="8172" spans="1:16" hidden="1">
      <c r="A8172" t="str">
        <f t="shared" si="382"/>
        <v>216-605</v>
      </c>
      <c r="B8172">
        <f t="shared" si="383"/>
        <v>216</v>
      </c>
      <c r="C8172">
        <v>605</v>
      </c>
      <c r="D8172" t="s">
        <v>18337</v>
      </c>
      <c r="E8172" t="s">
        <v>497</v>
      </c>
      <c r="F8172">
        <v>9985</v>
      </c>
      <c r="G8172" t="s">
        <v>9665</v>
      </c>
      <c r="H8172">
        <v>0</v>
      </c>
      <c r="I8172" t="s">
        <v>131</v>
      </c>
      <c r="J8172" t="s">
        <v>274</v>
      </c>
      <c r="K8172" t="s">
        <v>133</v>
      </c>
      <c r="L8172" t="s">
        <v>7974</v>
      </c>
      <c r="M8172" t="s">
        <v>9664</v>
      </c>
      <c r="P8172" s="31" t="str">
        <f t="shared" si="384"/>
        <v>Selina Homoeo Hall (Dr. )</v>
      </c>
    </row>
    <row r="8173" spans="1:16" hidden="1">
      <c r="A8173" t="str">
        <f t="shared" si="382"/>
        <v>217-605</v>
      </c>
      <c r="B8173">
        <f t="shared" si="383"/>
        <v>217</v>
      </c>
      <c r="C8173">
        <v>605</v>
      </c>
      <c r="D8173" t="s">
        <v>18337</v>
      </c>
      <c r="E8173" t="s">
        <v>6296</v>
      </c>
      <c r="F8173">
        <v>8370</v>
      </c>
      <c r="G8173" t="s">
        <v>4210</v>
      </c>
      <c r="H8173" t="s">
        <v>7845</v>
      </c>
      <c r="I8173" t="s">
        <v>253</v>
      </c>
      <c r="J8173" t="s">
        <v>172</v>
      </c>
      <c r="K8173" t="s">
        <v>138</v>
      </c>
      <c r="L8173" t="s">
        <v>7833</v>
      </c>
      <c r="M8173" t="s">
        <v>7846</v>
      </c>
      <c r="P8173" s="31" t="str">
        <f t="shared" si="384"/>
        <v>Shahin Homoeo Hall (Dr. Shahin)</v>
      </c>
    </row>
    <row r="8174" spans="1:16" hidden="1">
      <c r="A8174" t="str">
        <f t="shared" si="382"/>
        <v>218-605</v>
      </c>
      <c r="B8174">
        <f t="shared" si="383"/>
        <v>218</v>
      </c>
      <c r="C8174">
        <v>605</v>
      </c>
      <c r="D8174" t="s">
        <v>18337</v>
      </c>
      <c r="E8174" t="s">
        <v>6296</v>
      </c>
      <c r="F8174">
        <v>8369</v>
      </c>
      <c r="G8174" t="s">
        <v>7843</v>
      </c>
      <c r="H8174" t="s">
        <v>7844</v>
      </c>
      <c r="I8174" t="s">
        <v>253</v>
      </c>
      <c r="J8174" t="s">
        <v>172</v>
      </c>
      <c r="K8174" t="s">
        <v>152</v>
      </c>
      <c r="L8174" t="s">
        <v>7833</v>
      </c>
      <c r="M8174" t="s">
        <v>7834</v>
      </c>
      <c r="P8174" s="31" t="str">
        <f t="shared" si="384"/>
        <v>Shahin Homoeo-2 (Dr. Shahin)</v>
      </c>
    </row>
    <row r="8175" spans="1:16" hidden="1">
      <c r="A8175" t="str">
        <f t="shared" si="382"/>
        <v>219-605</v>
      </c>
      <c r="B8175">
        <f t="shared" si="383"/>
        <v>219</v>
      </c>
      <c r="C8175">
        <v>605</v>
      </c>
      <c r="D8175" t="s">
        <v>18337</v>
      </c>
      <c r="E8175" t="s">
        <v>11284</v>
      </c>
      <c r="F8175">
        <v>13386</v>
      </c>
      <c r="G8175" t="s">
        <v>17679</v>
      </c>
      <c r="H8175">
        <v>1934448029</v>
      </c>
      <c r="I8175">
        <v>0</v>
      </c>
      <c r="J8175">
        <v>0</v>
      </c>
      <c r="K8175" t="s">
        <v>138</v>
      </c>
      <c r="L8175" t="s">
        <v>16354</v>
      </c>
      <c r="M8175" t="s">
        <v>16354</v>
      </c>
      <c r="P8175" s="31" t="str">
        <f t="shared" si="384"/>
        <v>Shakhawat Hossain-Am-Cumilla (Self Stock)</v>
      </c>
    </row>
    <row r="8176" spans="1:16" hidden="1">
      <c r="A8176" t="str">
        <f t="shared" si="382"/>
        <v>220-605</v>
      </c>
      <c r="B8176">
        <f t="shared" si="383"/>
        <v>220</v>
      </c>
      <c r="C8176">
        <v>605</v>
      </c>
      <c r="D8176" t="s">
        <v>18337</v>
      </c>
      <c r="E8176" t="s">
        <v>8228</v>
      </c>
      <c r="F8176">
        <v>13706</v>
      </c>
      <c r="G8176" t="s">
        <v>8229</v>
      </c>
      <c r="H8176">
        <v>1717236711</v>
      </c>
      <c r="I8176" t="s">
        <v>131</v>
      </c>
      <c r="J8176" t="s">
        <v>10889</v>
      </c>
      <c r="K8176" t="s">
        <v>138</v>
      </c>
      <c r="L8176" t="s">
        <v>47</v>
      </c>
      <c r="M8176" t="s">
        <v>8231</v>
      </c>
      <c r="P8176" s="31" t="str">
        <f t="shared" si="384"/>
        <v>Shanta Homoeo Hall (Dr. Omar Faruq)</v>
      </c>
    </row>
    <row r="8177" spans="1:16" hidden="1">
      <c r="A8177" t="str">
        <f t="shared" si="382"/>
        <v>221-605</v>
      </c>
      <c r="B8177">
        <f t="shared" si="383"/>
        <v>221</v>
      </c>
      <c r="C8177">
        <v>605</v>
      </c>
      <c r="D8177" t="s">
        <v>18337</v>
      </c>
      <c r="E8177" t="s">
        <v>16879</v>
      </c>
      <c r="F8177">
        <v>13613</v>
      </c>
      <c r="G8177" t="s">
        <v>16880</v>
      </c>
      <c r="H8177">
        <v>1731528267</v>
      </c>
      <c r="I8177" t="s">
        <v>11164</v>
      </c>
      <c r="J8177" t="s">
        <v>16881</v>
      </c>
      <c r="L8177" t="s">
        <v>4799</v>
      </c>
      <c r="M8177" t="s">
        <v>16882</v>
      </c>
      <c r="P8177" s="31" t="str">
        <f t="shared" si="384"/>
        <v>Shanti Homoeo Hall  (Dr.Aminul Huq)</v>
      </c>
    </row>
    <row r="8178" spans="1:16" hidden="1">
      <c r="A8178" t="str">
        <f t="shared" si="382"/>
        <v>222-605</v>
      </c>
      <c r="B8178">
        <f t="shared" si="383"/>
        <v>222</v>
      </c>
      <c r="C8178">
        <v>605</v>
      </c>
      <c r="D8178" t="s">
        <v>18337</v>
      </c>
      <c r="E8178" t="s">
        <v>8328</v>
      </c>
      <c r="F8178">
        <v>8614</v>
      </c>
      <c r="G8178" t="s">
        <v>8329</v>
      </c>
      <c r="H8178">
        <v>1715824858</v>
      </c>
      <c r="I8178" t="s">
        <v>131</v>
      </c>
      <c r="J8178" t="s">
        <v>132</v>
      </c>
      <c r="K8178" t="s">
        <v>152</v>
      </c>
      <c r="L8178" t="s">
        <v>1359</v>
      </c>
      <c r="M8178" t="s">
        <v>2644</v>
      </c>
      <c r="P8178" s="31" t="str">
        <f t="shared" si="384"/>
        <v>Sho Kumar Homoeo Hall (Dr. Biplop Naha)</v>
      </c>
    </row>
    <row r="8179" spans="1:16" hidden="1">
      <c r="A8179" t="str">
        <f t="shared" si="382"/>
        <v>223-605</v>
      </c>
      <c r="B8179">
        <f t="shared" si="383"/>
        <v>223</v>
      </c>
      <c r="C8179">
        <v>605</v>
      </c>
      <c r="D8179" t="s">
        <v>18337</v>
      </c>
      <c r="E8179" t="s">
        <v>7866</v>
      </c>
      <c r="F8179">
        <v>8378</v>
      </c>
      <c r="G8179" t="s">
        <v>6482</v>
      </c>
      <c r="H8179" t="s">
        <v>7867</v>
      </c>
      <c r="I8179" t="s">
        <v>131</v>
      </c>
      <c r="J8179" t="s">
        <v>397</v>
      </c>
      <c r="K8179" t="s">
        <v>152</v>
      </c>
      <c r="L8179" t="s">
        <v>7856</v>
      </c>
      <c r="M8179" t="s">
        <v>7868</v>
      </c>
      <c r="P8179" s="31" t="str">
        <f t="shared" si="384"/>
        <v>Sikdar Homoeo Hall (Dr. Aziz )</v>
      </c>
    </row>
    <row r="8180" spans="1:16" hidden="1">
      <c r="A8180" t="str">
        <f t="shared" si="382"/>
        <v>224-605</v>
      </c>
      <c r="B8180">
        <f t="shared" si="383"/>
        <v>224</v>
      </c>
      <c r="C8180">
        <v>605</v>
      </c>
      <c r="D8180" t="s">
        <v>18337</v>
      </c>
      <c r="E8180" t="s">
        <v>17052</v>
      </c>
      <c r="F8180">
        <v>13662</v>
      </c>
      <c r="G8180" t="s">
        <v>17053</v>
      </c>
      <c r="H8180">
        <v>1798131676</v>
      </c>
      <c r="I8180" t="s">
        <v>11164</v>
      </c>
      <c r="J8180" t="s">
        <v>397</v>
      </c>
      <c r="K8180" t="s">
        <v>1402</v>
      </c>
      <c r="L8180" t="s">
        <v>17050</v>
      </c>
      <c r="M8180" t="s">
        <v>17050</v>
      </c>
      <c r="P8180" s="31" t="str">
        <f t="shared" si="384"/>
        <v>Sium Homoeo Hall (Dr.Rekha Aktar)</v>
      </c>
    </row>
    <row r="8181" spans="1:16" hidden="1">
      <c r="A8181" t="str">
        <f t="shared" si="382"/>
        <v>225-605</v>
      </c>
      <c r="B8181">
        <f t="shared" si="383"/>
        <v>225</v>
      </c>
      <c r="C8181">
        <v>605</v>
      </c>
      <c r="D8181" t="s">
        <v>18337</v>
      </c>
      <c r="E8181" t="s">
        <v>16821</v>
      </c>
      <c r="F8181">
        <v>13584</v>
      </c>
      <c r="G8181" t="s">
        <v>16822</v>
      </c>
      <c r="H8181">
        <v>1729529602</v>
      </c>
      <c r="I8181" t="s">
        <v>11164</v>
      </c>
      <c r="J8181" t="s">
        <v>172</v>
      </c>
      <c r="K8181" t="s">
        <v>1402</v>
      </c>
      <c r="L8181" t="s">
        <v>4799</v>
      </c>
      <c r="M8181" t="s">
        <v>16814</v>
      </c>
      <c r="P8181" s="31" t="str">
        <f t="shared" si="384"/>
        <v>Sokti Homoeo Hall (Dr.Somir Datto)</v>
      </c>
    </row>
    <row r="8182" spans="1:16" hidden="1">
      <c r="A8182" t="str">
        <f t="shared" si="382"/>
        <v>226-605</v>
      </c>
      <c r="B8182">
        <f t="shared" si="383"/>
        <v>226</v>
      </c>
      <c r="C8182">
        <v>605</v>
      </c>
      <c r="D8182" t="s">
        <v>18337</v>
      </c>
      <c r="E8182" t="s">
        <v>18732</v>
      </c>
      <c r="F8182">
        <v>11556</v>
      </c>
      <c r="G8182" t="s">
        <v>12479</v>
      </c>
      <c r="H8182">
        <v>1817350286</v>
      </c>
      <c r="I8182" t="s">
        <v>131</v>
      </c>
      <c r="J8182" t="s">
        <v>10924</v>
      </c>
      <c r="K8182" t="s">
        <v>12480</v>
      </c>
      <c r="L8182" t="s">
        <v>12476</v>
      </c>
      <c r="M8182" t="s">
        <v>18504</v>
      </c>
      <c r="P8182" s="31" t="str">
        <f t="shared" si="384"/>
        <v>Somaia Homoeo Hall (Dr Selim Mia)</v>
      </c>
    </row>
    <row r="8183" spans="1:16" hidden="1">
      <c r="A8183" t="str">
        <f t="shared" si="382"/>
        <v>227-605</v>
      </c>
      <c r="B8183">
        <f t="shared" si="383"/>
        <v>227</v>
      </c>
      <c r="C8183">
        <v>605</v>
      </c>
      <c r="D8183" t="s">
        <v>18337</v>
      </c>
      <c r="E8183" t="s">
        <v>9640</v>
      </c>
      <c r="F8183">
        <v>9968</v>
      </c>
      <c r="G8183" t="s">
        <v>9641</v>
      </c>
      <c r="H8183">
        <v>0</v>
      </c>
      <c r="I8183" t="s">
        <v>131</v>
      </c>
      <c r="J8183" t="s">
        <v>397</v>
      </c>
      <c r="K8183" t="s">
        <v>152</v>
      </c>
      <c r="L8183" t="s">
        <v>9637</v>
      </c>
      <c r="M8183" t="s">
        <v>9638</v>
      </c>
      <c r="P8183" s="31" t="str">
        <f t="shared" si="384"/>
        <v>Somota Homoeo Hall (Dr. Shafiqul Islam)</v>
      </c>
    </row>
    <row r="8184" spans="1:16" hidden="1">
      <c r="A8184" t="str">
        <f t="shared" si="382"/>
        <v>228-605</v>
      </c>
      <c r="B8184">
        <f t="shared" si="383"/>
        <v>228</v>
      </c>
      <c r="C8184">
        <v>605</v>
      </c>
      <c r="D8184" t="s">
        <v>18337</v>
      </c>
      <c r="E8184" t="s">
        <v>8337</v>
      </c>
      <c r="F8184">
        <v>8618</v>
      </c>
      <c r="G8184" t="s">
        <v>8338</v>
      </c>
      <c r="H8184">
        <v>1715897923</v>
      </c>
      <c r="I8184" t="s">
        <v>131</v>
      </c>
      <c r="J8184" t="s">
        <v>132</v>
      </c>
      <c r="K8184" t="s">
        <v>133</v>
      </c>
      <c r="L8184" t="s">
        <v>1359</v>
      </c>
      <c r="M8184" t="s">
        <v>8339</v>
      </c>
      <c r="P8184" s="31" t="str">
        <f t="shared" si="384"/>
        <v>Sondes Homoeo (Dr. Prosad Datto)</v>
      </c>
    </row>
    <row r="8185" spans="1:16" hidden="1">
      <c r="A8185" t="str">
        <f t="shared" si="382"/>
        <v>229-605</v>
      </c>
      <c r="B8185">
        <f t="shared" si="383"/>
        <v>229</v>
      </c>
      <c r="C8185">
        <v>605</v>
      </c>
      <c r="D8185" t="s">
        <v>18337</v>
      </c>
      <c r="E8185" t="s">
        <v>8323</v>
      </c>
      <c r="F8185">
        <v>8611</v>
      </c>
      <c r="G8185" t="s">
        <v>8324</v>
      </c>
      <c r="H8185">
        <v>1672390990</v>
      </c>
      <c r="I8185" t="s">
        <v>131</v>
      </c>
      <c r="J8185" t="s">
        <v>132</v>
      </c>
      <c r="K8185" t="s">
        <v>152</v>
      </c>
      <c r="L8185" t="s">
        <v>1359</v>
      </c>
      <c r="M8185" t="s">
        <v>2644</v>
      </c>
      <c r="P8185" s="31" t="str">
        <f t="shared" si="384"/>
        <v>Sonjit Homoeo (Dr. Shomir Mitro)</v>
      </c>
    </row>
    <row r="8186" spans="1:16" hidden="1">
      <c r="A8186" t="str">
        <f t="shared" si="382"/>
        <v>230-605</v>
      </c>
      <c r="B8186">
        <f t="shared" si="383"/>
        <v>230</v>
      </c>
      <c r="C8186">
        <v>605</v>
      </c>
      <c r="D8186" t="s">
        <v>18337</v>
      </c>
      <c r="E8186" t="s">
        <v>14534</v>
      </c>
      <c r="F8186">
        <v>13813</v>
      </c>
      <c r="G8186" t="s">
        <v>14535</v>
      </c>
      <c r="H8186">
        <v>1713628508</v>
      </c>
      <c r="I8186" t="s">
        <v>13098</v>
      </c>
      <c r="J8186" t="s">
        <v>172</v>
      </c>
      <c r="K8186" t="s">
        <v>1402</v>
      </c>
      <c r="L8186" t="s">
        <v>9722</v>
      </c>
      <c r="M8186" t="s">
        <v>14532</v>
      </c>
      <c r="P8186" s="31" t="str">
        <f t="shared" si="384"/>
        <v>Sree Goro Homoeo Hall (Dr.Porimol Chandra Pal)</v>
      </c>
    </row>
    <row r="8187" spans="1:16" hidden="1">
      <c r="A8187" t="str">
        <f t="shared" si="382"/>
        <v>231-605</v>
      </c>
      <c r="B8187">
        <f t="shared" si="383"/>
        <v>231</v>
      </c>
      <c r="C8187">
        <v>605</v>
      </c>
      <c r="D8187" t="s">
        <v>18337</v>
      </c>
      <c r="E8187" t="s">
        <v>16871</v>
      </c>
      <c r="F8187">
        <v>13610</v>
      </c>
      <c r="G8187" t="s">
        <v>16872</v>
      </c>
      <c r="H8187">
        <v>1731490667</v>
      </c>
      <c r="I8187" t="s">
        <v>11164</v>
      </c>
      <c r="J8187" t="s">
        <v>274</v>
      </c>
      <c r="L8187" t="s">
        <v>4799</v>
      </c>
      <c r="M8187" t="s">
        <v>16860</v>
      </c>
      <c r="P8187" s="31" t="str">
        <f t="shared" si="384"/>
        <v>Standard Homoeo Hall  (Dr.Rafiqul Islam )</v>
      </c>
    </row>
    <row r="8188" spans="1:16" hidden="1">
      <c r="A8188" t="str">
        <f t="shared" si="382"/>
        <v>232-605</v>
      </c>
      <c r="B8188">
        <f t="shared" si="383"/>
        <v>232</v>
      </c>
      <c r="C8188">
        <v>605</v>
      </c>
      <c r="D8188" t="s">
        <v>18337</v>
      </c>
      <c r="E8188" t="s">
        <v>7895</v>
      </c>
      <c r="F8188">
        <v>8391</v>
      </c>
      <c r="G8188" t="s">
        <v>7896</v>
      </c>
      <c r="H8188" t="s">
        <v>7897</v>
      </c>
      <c r="I8188" t="s">
        <v>381</v>
      </c>
      <c r="J8188" t="s">
        <v>230</v>
      </c>
      <c r="K8188" t="s">
        <v>152</v>
      </c>
      <c r="L8188" t="s">
        <v>7833</v>
      </c>
      <c r="M8188" t="s">
        <v>7898</v>
      </c>
      <c r="P8188" s="31" t="str">
        <f t="shared" si="384"/>
        <v>Takwaa Homoeo Hall (Dr. Saiful )</v>
      </c>
    </row>
    <row r="8189" spans="1:16" hidden="1">
      <c r="A8189" t="str">
        <f t="shared" si="382"/>
        <v>233-605</v>
      </c>
      <c r="B8189">
        <f t="shared" si="383"/>
        <v>233</v>
      </c>
      <c r="C8189">
        <v>605</v>
      </c>
      <c r="D8189" t="s">
        <v>18337</v>
      </c>
      <c r="E8189" t="s">
        <v>16867</v>
      </c>
      <c r="F8189">
        <v>13608</v>
      </c>
      <c r="G8189" t="s">
        <v>16868</v>
      </c>
      <c r="H8189">
        <v>1722337657</v>
      </c>
      <c r="I8189" t="s">
        <v>11164</v>
      </c>
      <c r="J8189" t="s">
        <v>274</v>
      </c>
      <c r="L8189" t="s">
        <v>4799</v>
      </c>
      <c r="M8189" t="s">
        <v>16865</v>
      </c>
      <c r="P8189" s="31" t="str">
        <f t="shared" si="384"/>
        <v>Taronggo Homoeo Hall  (Dr.Bimol Datto(Bidan))</v>
      </c>
    </row>
    <row r="8190" spans="1:16" hidden="1">
      <c r="A8190" t="str">
        <f t="shared" si="382"/>
        <v>234-605</v>
      </c>
      <c r="B8190">
        <f t="shared" si="383"/>
        <v>234</v>
      </c>
      <c r="C8190">
        <v>605</v>
      </c>
      <c r="D8190" t="s">
        <v>18337</v>
      </c>
      <c r="E8190" t="s">
        <v>18573</v>
      </c>
      <c r="F8190">
        <v>13786</v>
      </c>
      <c r="G8190" t="s">
        <v>11572</v>
      </c>
      <c r="H8190">
        <v>1731612900</v>
      </c>
      <c r="I8190" t="s">
        <v>11164</v>
      </c>
      <c r="J8190" t="s">
        <v>306</v>
      </c>
      <c r="K8190" t="s">
        <v>1402</v>
      </c>
      <c r="L8190" t="s">
        <v>11573</v>
      </c>
      <c r="M8190" t="s">
        <v>11574</v>
      </c>
      <c r="P8190" s="31" t="str">
        <f t="shared" si="384"/>
        <v>Tasnia Homoeo Hall (Dr Ismail Hossen Robel)</v>
      </c>
    </row>
    <row r="8191" spans="1:16" hidden="1">
      <c r="A8191" t="str">
        <f t="shared" si="382"/>
        <v>235-605</v>
      </c>
      <c r="B8191">
        <f t="shared" si="383"/>
        <v>235</v>
      </c>
      <c r="C8191">
        <v>605</v>
      </c>
      <c r="D8191" t="s">
        <v>18337</v>
      </c>
      <c r="E8191" t="s">
        <v>15399</v>
      </c>
      <c r="F8191">
        <v>13807</v>
      </c>
      <c r="G8191" t="s">
        <v>15400</v>
      </c>
      <c r="H8191">
        <v>1711341526</v>
      </c>
      <c r="I8191" t="s">
        <v>11164</v>
      </c>
      <c r="J8191" t="s">
        <v>306</v>
      </c>
      <c r="K8191" t="s">
        <v>11942</v>
      </c>
      <c r="L8191" t="s">
        <v>15386</v>
      </c>
      <c r="M8191" t="s">
        <v>17262</v>
      </c>
      <c r="P8191" s="31" t="str">
        <f t="shared" si="384"/>
        <v>The Ahamed.Homoeo Hall (Dr Golam Mostofa)</v>
      </c>
    </row>
    <row r="8192" spans="1:16" hidden="1">
      <c r="A8192" t="str">
        <f t="shared" si="382"/>
        <v>236-605</v>
      </c>
      <c r="B8192">
        <f t="shared" si="383"/>
        <v>236</v>
      </c>
      <c r="C8192">
        <v>605</v>
      </c>
      <c r="D8192" t="s">
        <v>18337</v>
      </c>
      <c r="E8192" t="s">
        <v>16823</v>
      </c>
      <c r="F8192">
        <v>13585</v>
      </c>
      <c r="G8192" t="s">
        <v>16824</v>
      </c>
      <c r="H8192">
        <v>1616630145</v>
      </c>
      <c r="I8192" t="s">
        <v>11164</v>
      </c>
      <c r="J8192" t="s">
        <v>172</v>
      </c>
      <c r="K8192" t="s">
        <v>1402</v>
      </c>
      <c r="L8192" t="s">
        <v>4799</v>
      </c>
      <c r="M8192" t="s">
        <v>16825</v>
      </c>
      <c r="P8192" s="31" t="str">
        <f t="shared" si="384"/>
        <v>Tirtho Homoeo Hall (Dr.Boloram Kar)</v>
      </c>
    </row>
    <row r="8193" spans="1:16" hidden="1">
      <c r="A8193" t="str">
        <f t="shared" si="382"/>
        <v>237-605</v>
      </c>
      <c r="B8193">
        <f t="shared" si="383"/>
        <v>237</v>
      </c>
      <c r="C8193">
        <v>605</v>
      </c>
      <c r="D8193" t="s">
        <v>18337</v>
      </c>
      <c r="E8193" t="s">
        <v>6757</v>
      </c>
      <c r="F8193">
        <v>9293</v>
      </c>
      <c r="G8193" t="s">
        <v>6758</v>
      </c>
      <c r="H8193">
        <v>1922052863</v>
      </c>
      <c r="I8193" t="s">
        <v>131</v>
      </c>
      <c r="J8193" t="s">
        <v>306</v>
      </c>
      <c r="K8193" t="s">
        <v>138</v>
      </c>
      <c r="L8193" t="s">
        <v>6656</v>
      </c>
      <c r="M8193" t="s">
        <v>6759</v>
      </c>
      <c r="P8193" s="31" t="str">
        <f t="shared" si="384"/>
        <v>Toniea Ho Hall (Dr. Safiq)</v>
      </c>
    </row>
    <row r="8194" spans="1:16" hidden="1">
      <c r="A8194" t="str">
        <f t="shared" ref="A8194:A8257" si="385">B8194&amp;"-"&amp;C8194</f>
        <v>238-605</v>
      </c>
      <c r="B8194">
        <f t="shared" ref="B8194:B8257" si="386">IF(C8194=C8193,B8193+1,1)</f>
        <v>238</v>
      </c>
      <c r="C8194">
        <v>605</v>
      </c>
      <c r="D8194" t="s">
        <v>18337</v>
      </c>
      <c r="E8194" t="s">
        <v>15269</v>
      </c>
      <c r="F8194">
        <v>13812</v>
      </c>
      <c r="G8194" t="s">
        <v>15270</v>
      </c>
      <c r="H8194">
        <v>1725610580</v>
      </c>
      <c r="I8194" t="s">
        <v>11164</v>
      </c>
      <c r="J8194" t="s">
        <v>274</v>
      </c>
      <c r="K8194" t="s">
        <v>1402</v>
      </c>
      <c r="L8194" t="s">
        <v>10062</v>
      </c>
      <c r="M8194" t="s">
        <v>15272</v>
      </c>
      <c r="P8194" s="31" t="str">
        <f t="shared" ref="P8194:P8257" si="387">PROPER(G8194&amp;" ("&amp;E8194&amp;")")</f>
        <v>Tushar Homoeo Hall (Dr.Kamal Hossain)</v>
      </c>
    </row>
    <row r="8195" spans="1:16" hidden="1">
      <c r="A8195" t="str">
        <f t="shared" si="385"/>
        <v>239-605</v>
      </c>
      <c r="B8195">
        <f t="shared" si="386"/>
        <v>239</v>
      </c>
      <c r="C8195">
        <v>605</v>
      </c>
      <c r="D8195" t="s">
        <v>18337</v>
      </c>
      <c r="E8195" t="s">
        <v>8385</v>
      </c>
      <c r="F8195">
        <v>13835</v>
      </c>
      <c r="G8195" t="s">
        <v>8386</v>
      </c>
      <c r="H8195">
        <v>1716396997</v>
      </c>
      <c r="I8195" t="s">
        <v>131</v>
      </c>
      <c r="J8195" t="s">
        <v>230</v>
      </c>
      <c r="K8195" t="s">
        <v>152</v>
      </c>
      <c r="L8195" t="s">
        <v>8381</v>
      </c>
      <c r="M8195" t="s">
        <v>19293</v>
      </c>
      <c r="P8195" s="31" t="str">
        <f t="shared" si="387"/>
        <v>Upzila Homoeo Hall (Dr. Younus Sarkar)</v>
      </c>
    </row>
    <row r="8196" spans="1:16" hidden="1">
      <c r="A8196" t="str">
        <f t="shared" si="385"/>
        <v>240-605</v>
      </c>
      <c r="B8196">
        <f t="shared" si="386"/>
        <v>240</v>
      </c>
      <c r="C8196">
        <v>605</v>
      </c>
      <c r="D8196" t="s">
        <v>18337</v>
      </c>
      <c r="E8196" t="s">
        <v>9666</v>
      </c>
      <c r="F8196">
        <v>9986</v>
      </c>
      <c r="G8196" t="s">
        <v>9667</v>
      </c>
      <c r="H8196">
        <v>0</v>
      </c>
      <c r="I8196" t="s">
        <v>131</v>
      </c>
      <c r="J8196" t="s">
        <v>274</v>
      </c>
      <c r="K8196" t="s">
        <v>152</v>
      </c>
      <c r="L8196" t="s">
        <v>7974</v>
      </c>
      <c r="M8196" t="s">
        <v>9664</v>
      </c>
      <c r="P8196" s="31" t="str">
        <f t="shared" si="387"/>
        <v>Usha Homoeo Hall (Dr. Sanjoy Das)</v>
      </c>
    </row>
    <row r="8197" spans="1:16" hidden="1">
      <c r="A8197" t="str">
        <f t="shared" si="385"/>
        <v>241-605</v>
      </c>
      <c r="B8197">
        <f t="shared" si="386"/>
        <v>241</v>
      </c>
      <c r="C8197">
        <v>605</v>
      </c>
      <c r="D8197" t="s">
        <v>18337</v>
      </c>
      <c r="E8197" t="s">
        <v>668</v>
      </c>
      <c r="F8197">
        <v>9977</v>
      </c>
      <c r="G8197" t="s">
        <v>272</v>
      </c>
      <c r="H8197" t="s">
        <v>9655</v>
      </c>
      <c r="I8197" t="s">
        <v>253</v>
      </c>
      <c r="J8197" t="s">
        <v>230</v>
      </c>
      <c r="K8197" t="s">
        <v>152</v>
      </c>
      <c r="L8197" t="s">
        <v>9652</v>
      </c>
      <c r="M8197" t="s">
        <v>9653</v>
      </c>
      <c r="P8197" s="31" t="str">
        <f t="shared" si="387"/>
        <v>Yusuf Homoeo Hall (Dr)</v>
      </c>
    </row>
    <row r="8198" spans="1:16" hidden="1">
      <c r="A8198" t="str">
        <f t="shared" si="385"/>
        <v>242-605</v>
      </c>
      <c r="B8198">
        <f t="shared" si="386"/>
        <v>242</v>
      </c>
      <c r="C8198">
        <v>605</v>
      </c>
      <c r="D8198" t="s">
        <v>18337</v>
      </c>
      <c r="E8198" t="s">
        <v>16851</v>
      </c>
      <c r="F8198">
        <v>13600</v>
      </c>
      <c r="G8198" t="s">
        <v>16852</v>
      </c>
      <c r="H8198">
        <v>1818821923</v>
      </c>
      <c r="I8198" t="s">
        <v>11164</v>
      </c>
      <c r="J8198" t="s">
        <v>14548</v>
      </c>
      <c r="K8198" t="s">
        <v>1402</v>
      </c>
      <c r="L8198" t="s">
        <v>4799</v>
      </c>
      <c r="M8198" t="s">
        <v>16853</v>
      </c>
      <c r="P8198" s="31" t="str">
        <f t="shared" si="387"/>
        <v>Zahin Homoeo Hall  (Dr.Abu Jafor)</v>
      </c>
    </row>
    <row r="8199" spans="1:16" hidden="1">
      <c r="A8199" t="str">
        <f t="shared" si="385"/>
        <v>243-605</v>
      </c>
      <c r="B8199">
        <f t="shared" si="386"/>
        <v>243</v>
      </c>
      <c r="C8199">
        <v>605</v>
      </c>
      <c r="D8199" t="s">
        <v>18337</v>
      </c>
      <c r="E8199" t="s">
        <v>18733</v>
      </c>
      <c r="F8199">
        <v>11558</v>
      </c>
      <c r="G8199" t="s">
        <v>12482</v>
      </c>
      <c r="H8199">
        <v>1840099693</v>
      </c>
      <c r="I8199" t="s">
        <v>131</v>
      </c>
      <c r="J8199" t="s">
        <v>10895</v>
      </c>
      <c r="K8199" t="s">
        <v>1402</v>
      </c>
      <c r="L8199" t="s">
        <v>12483</v>
      </c>
      <c r="M8199" t="s">
        <v>18506</v>
      </c>
      <c r="P8199" s="31" t="str">
        <f t="shared" si="387"/>
        <v>Zakir Homoeo Hall (Dr Sakil Iqbal)</v>
      </c>
    </row>
    <row r="8200" spans="1:16" hidden="1">
      <c r="A8200" t="str">
        <f t="shared" si="385"/>
        <v>244-605</v>
      </c>
      <c r="B8200">
        <f t="shared" si="386"/>
        <v>244</v>
      </c>
      <c r="C8200">
        <v>605</v>
      </c>
      <c r="D8200" t="s">
        <v>18337</v>
      </c>
      <c r="E8200" t="s">
        <v>18734</v>
      </c>
      <c r="F8200">
        <v>11564</v>
      </c>
      <c r="G8200" t="s">
        <v>12486</v>
      </c>
      <c r="H8200">
        <v>1749492874</v>
      </c>
      <c r="I8200" t="s">
        <v>131</v>
      </c>
      <c r="J8200" t="s">
        <v>10900</v>
      </c>
      <c r="K8200" t="s">
        <v>1402</v>
      </c>
      <c r="L8200" t="s">
        <v>12476</v>
      </c>
      <c r="M8200" t="s">
        <v>18501</v>
      </c>
      <c r="P8200" s="31" t="str">
        <f t="shared" si="387"/>
        <v>Zarman Homoeo (Dr Sanaullah )</v>
      </c>
    </row>
    <row r="8201" spans="1:16" hidden="1">
      <c r="A8201" t="str">
        <f t="shared" si="385"/>
        <v>245-605</v>
      </c>
      <c r="B8201">
        <f t="shared" si="386"/>
        <v>245</v>
      </c>
      <c r="C8201">
        <v>605</v>
      </c>
      <c r="D8201" t="s">
        <v>18337</v>
      </c>
      <c r="E8201" t="s">
        <v>8383</v>
      </c>
      <c r="F8201">
        <v>13836</v>
      </c>
      <c r="G8201" t="s">
        <v>5913</v>
      </c>
      <c r="H8201">
        <v>1723820147</v>
      </c>
      <c r="I8201" t="s">
        <v>131</v>
      </c>
      <c r="J8201" t="s">
        <v>230</v>
      </c>
      <c r="K8201" t="s">
        <v>133</v>
      </c>
      <c r="L8201" t="s">
        <v>8381</v>
      </c>
      <c r="M8201" t="s">
        <v>8384</v>
      </c>
      <c r="P8201" s="31" t="str">
        <f t="shared" si="387"/>
        <v>Zarman Homoeo Hall (Dr. M A Kamal Hossain)</v>
      </c>
    </row>
    <row r="8202" spans="1:16" hidden="1">
      <c r="A8202" t="str">
        <f t="shared" si="385"/>
        <v>246-605</v>
      </c>
      <c r="B8202">
        <f t="shared" si="386"/>
        <v>246</v>
      </c>
      <c r="C8202">
        <v>605</v>
      </c>
      <c r="D8202" t="s">
        <v>18337</v>
      </c>
      <c r="E8202" t="s">
        <v>16830</v>
      </c>
      <c r="F8202">
        <v>13588</v>
      </c>
      <c r="G8202" t="s">
        <v>16831</v>
      </c>
      <c r="H8202">
        <v>1717148463</v>
      </c>
      <c r="I8202" t="s">
        <v>11164</v>
      </c>
      <c r="J8202" t="s">
        <v>14548</v>
      </c>
      <c r="K8202" t="s">
        <v>1402</v>
      </c>
      <c r="L8202" t="s">
        <v>4799</v>
      </c>
      <c r="M8202" t="s">
        <v>16832</v>
      </c>
      <c r="P8202" s="31" t="str">
        <f t="shared" si="387"/>
        <v>Zitendro Homoeo Hall (Dr.Atindro Bir)</v>
      </c>
    </row>
    <row r="8203" spans="1:16" hidden="1">
      <c r="A8203" t="str">
        <f t="shared" si="385"/>
        <v>1-607</v>
      </c>
      <c r="B8203">
        <f t="shared" si="386"/>
        <v>1</v>
      </c>
      <c r="C8203">
        <v>607</v>
      </c>
      <c r="D8203" t="s">
        <v>18341</v>
      </c>
      <c r="E8203" t="s">
        <v>11127</v>
      </c>
      <c r="F8203">
        <v>14801</v>
      </c>
      <c r="G8203" t="s">
        <v>17446</v>
      </c>
      <c r="H8203">
        <v>1814329630</v>
      </c>
      <c r="I8203" t="s">
        <v>11129</v>
      </c>
      <c r="J8203" t="s">
        <v>132</v>
      </c>
      <c r="K8203">
        <v>0</v>
      </c>
      <c r="L8203" t="s">
        <v>11034</v>
      </c>
      <c r="M8203" t="s">
        <v>11130</v>
      </c>
      <c r="P8203" s="31" t="str">
        <f t="shared" si="387"/>
        <v xml:space="preserve">  Kutakhali Homoeo Hall (Dr.Mowlana Abul Fojol)</v>
      </c>
    </row>
    <row r="8204" spans="1:16" hidden="1">
      <c r="A8204" t="str">
        <f t="shared" si="385"/>
        <v>2-607</v>
      </c>
      <c r="B8204">
        <f t="shared" si="386"/>
        <v>2</v>
      </c>
      <c r="C8204">
        <v>607</v>
      </c>
      <c r="D8204" t="s">
        <v>18341</v>
      </c>
      <c r="E8204" t="s">
        <v>11230</v>
      </c>
      <c r="F8204">
        <v>14787</v>
      </c>
      <c r="G8204" t="s">
        <v>11231</v>
      </c>
      <c r="H8204">
        <v>1818750075</v>
      </c>
      <c r="I8204" t="s">
        <v>3982</v>
      </c>
      <c r="J8204" t="s">
        <v>132</v>
      </c>
      <c r="K8204" t="s">
        <v>133</v>
      </c>
      <c r="L8204" t="s">
        <v>11228</v>
      </c>
      <c r="M8204" t="s">
        <v>11162</v>
      </c>
      <c r="P8204" s="31" t="str">
        <f t="shared" si="387"/>
        <v xml:space="preserve">  M.Alom Homoeo Hall (Dr.Morssed Alom)</v>
      </c>
    </row>
    <row r="8205" spans="1:16" hidden="1">
      <c r="A8205" t="str">
        <f t="shared" si="385"/>
        <v>3-607</v>
      </c>
      <c r="B8205">
        <f t="shared" si="386"/>
        <v>3</v>
      </c>
      <c r="C8205">
        <v>607</v>
      </c>
      <c r="D8205" t="s">
        <v>18341</v>
      </c>
      <c r="E8205" t="s">
        <v>11669</v>
      </c>
      <c r="F8205">
        <v>14696</v>
      </c>
      <c r="G8205" t="s">
        <v>11670</v>
      </c>
      <c r="H8205">
        <v>1587543290</v>
      </c>
      <c r="I8205" t="s">
        <v>131</v>
      </c>
      <c r="J8205" t="s">
        <v>10107</v>
      </c>
      <c r="K8205" t="s">
        <v>152</v>
      </c>
      <c r="L8205" t="s">
        <v>11512</v>
      </c>
      <c r="M8205" t="s">
        <v>11671</v>
      </c>
      <c r="P8205" s="31" t="str">
        <f t="shared" si="387"/>
        <v>Abdul Malek Medical (Dr.Saiwedul Alom)</v>
      </c>
    </row>
    <row r="8206" spans="1:16" hidden="1">
      <c r="A8206" t="str">
        <f t="shared" si="385"/>
        <v>4-607</v>
      </c>
      <c r="B8206">
        <f t="shared" si="386"/>
        <v>4</v>
      </c>
      <c r="C8206">
        <v>607</v>
      </c>
      <c r="D8206" t="s">
        <v>18341</v>
      </c>
      <c r="E8206" t="s">
        <v>11199</v>
      </c>
      <c r="F8206">
        <v>14781</v>
      </c>
      <c r="G8206" t="s">
        <v>11200</v>
      </c>
      <c r="H8206">
        <v>1813238806</v>
      </c>
      <c r="I8206" t="s">
        <v>3982</v>
      </c>
      <c r="J8206" t="s">
        <v>274</v>
      </c>
      <c r="K8206" t="s">
        <v>152</v>
      </c>
      <c r="L8206" t="s">
        <v>9820</v>
      </c>
      <c r="M8206" t="s">
        <v>11201</v>
      </c>
      <c r="P8206" s="31" t="str">
        <f t="shared" si="387"/>
        <v>Abdussalam Homoeo Hall (Dr.Rakib Hossain)</v>
      </c>
    </row>
    <row r="8207" spans="1:16" hidden="1">
      <c r="A8207" t="str">
        <f t="shared" si="385"/>
        <v>5-607</v>
      </c>
      <c r="B8207">
        <f t="shared" si="386"/>
        <v>5</v>
      </c>
      <c r="C8207">
        <v>607</v>
      </c>
      <c r="D8207" t="s">
        <v>18341</v>
      </c>
      <c r="E8207" t="s">
        <v>11205</v>
      </c>
      <c r="F8207">
        <v>14783</v>
      </c>
      <c r="G8207" t="s">
        <v>17443</v>
      </c>
      <c r="H8207">
        <v>1834316976</v>
      </c>
      <c r="I8207" t="s">
        <v>3982</v>
      </c>
      <c r="J8207" t="s">
        <v>306</v>
      </c>
      <c r="K8207" t="s">
        <v>152</v>
      </c>
      <c r="L8207" t="s">
        <v>9820</v>
      </c>
      <c r="P8207" s="31" t="str">
        <f t="shared" si="387"/>
        <v>Abul Hossain Homoeo Hall (Dr.Mohammod Ibrahim)</v>
      </c>
    </row>
    <row r="8208" spans="1:16" hidden="1">
      <c r="A8208" t="str">
        <f t="shared" si="385"/>
        <v>6-607</v>
      </c>
      <c r="B8208">
        <f t="shared" si="386"/>
        <v>6</v>
      </c>
      <c r="C8208">
        <v>607</v>
      </c>
      <c r="D8208" t="s">
        <v>18341</v>
      </c>
      <c r="E8208" t="s">
        <v>11122</v>
      </c>
      <c r="F8208">
        <v>14799</v>
      </c>
      <c r="G8208" t="s">
        <v>11123</v>
      </c>
      <c r="H8208">
        <v>1819172899</v>
      </c>
      <c r="I8208" t="s">
        <v>3982</v>
      </c>
      <c r="J8208" t="s">
        <v>306</v>
      </c>
      <c r="K8208">
        <v>0</v>
      </c>
      <c r="L8208" t="s">
        <v>9820</v>
      </c>
      <c r="M8208" t="s">
        <v>11124</v>
      </c>
      <c r="P8208" s="31" t="str">
        <f t="shared" si="387"/>
        <v>Afjal Homoeo Hall (Dr.Anisur Rahman)</v>
      </c>
    </row>
    <row r="8209" spans="1:16" hidden="1">
      <c r="A8209" t="str">
        <f t="shared" si="385"/>
        <v>7-607</v>
      </c>
      <c r="B8209">
        <f t="shared" si="386"/>
        <v>7</v>
      </c>
      <c r="C8209">
        <v>607</v>
      </c>
      <c r="D8209" t="s">
        <v>18341</v>
      </c>
      <c r="E8209" t="s">
        <v>11036</v>
      </c>
      <c r="F8209">
        <v>14760</v>
      </c>
      <c r="G8209" t="s">
        <v>11037</v>
      </c>
      <c r="H8209" t="s">
        <v>11038</v>
      </c>
      <c r="I8209" t="s">
        <v>3982</v>
      </c>
      <c r="J8209" t="s">
        <v>230</v>
      </c>
      <c r="K8209" t="s">
        <v>133</v>
      </c>
      <c r="L8209" t="s">
        <v>11017</v>
      </c>
      <c r="M8209" t="s">
        <v>11039</v>
      </c>
      <c r="P8209" s="31" t="str">
        <f t="shared" si="387"/>
        <v>Ahmedia Homoeo Hall (Dr.Ahmed Hosain)</v>
      </c>
    </row>
    <row r="8210" spans="1:16" hidden="1">
      <c r="A8210" t="str">
        <f t="shared" si="385"/>
        <v>8-607</v>
      </c>
      <c r="B8210">
        <f t="shared" si="386"/>
        <v>8</v>
      </c>
      <c r="C8210">
        <v>607</v>
      </c>
      <c r="D8210" t="s">
        <v>18341</v>
      </c>
      <c r="E8210" t="s">
        <v>11118</v>
      </c>
      <c r="F8210">
        <v>14798</v>
      </c>
      <c r="G8210" t="s">
        <v>11119</v>
      </c>
      <c r="H8210">
        <v>1812971470</v>
      </c>
      <c r="I8210" t="s">
        <v>131</v>
      </c>
      <c r="J8210" t="s">
        <v>274</v>
      </c>
      <c r="K8210">
        <v>0</v>
      </c>
      <c r="L8210" t="s">
        <v>11120</v>
      </c>
      <c r="M8210" t="s">
        <v>11121</v>
      </c>
      <c r="P8210" s="31" t="str">
        <f t="shared" si="387"/>
        <v>Alhabib Homoeo Hall (Dr.Ahsan Ullah)</v>
      </c>
    </row>
    <row r="8211" spans="1:16" hidden="1">
      <c r="A8211" t="str">
        <f t="shared" si="385"/>
        <v>9-607</v>
      </c>
      <c r="B8211">
        <f t="shared" si="386"/>
        <v>9</v>
      </c>
      <c r="C8211">
        <v>607</v>
      </c>
      <c r="D8211" t="s">
        <v>18341</v>
      </c>
      <c r="E8211" t="s">
        <v>11196</v>
      </c>
      <c r="F8211">
        <v>14780</v>
      </c>
      <c r="G8211" t="s">
        <v>11197</v>
      </c>
      <c r="H8211">
        <v>1849978141</v>
      </c>
      <c r="I8211" t="s">
        <v>131</v>
      </c>
      <c r="J8211" t="s">
        <v>230</v>
      </c>
      <c r="K8211" t="s">
        <v>152</v>
      </c>
      <c r="L8211" t="s">
        <v>9820</v>
      </c>
      <c r="M8211" t="s">
        <v>11198</v>
      </c>
      <c r="P8211" s="31" t="str">
        <f t="shared" si="387"/>
        <v>Al-Helal Homoeo Hall (Dr.M.Helal Uddin)</v>
      </c>
    </row>
    <row r="8212" spans="1:16" hidden="1">
      <c r="A8212" t="str">
        <f t="shared" si="385"/>
        <v>10-607</v>
      </c>
      <c r="B8212">
        <f t="shared" si="386"/>
        <v>10</v>
      </c>
      <c r="C8212">
        <v>607</v>
      </c>
      <c r="D8212" t="s">
        <v>18341</v>
      </c>
      <c r="E8212" t="s">
        <v>16459</v>
      </c>
      <c r="F8212">
        <v>14722</v>
      </c>
      <c r="G8212" t="s">
        <v>16460</v>
      </c>
      <c r="H8212">
        <v>1849447484</v>
      </c>
      <c r="I8212" t="s">
        <v>11164</v>
      </c>
      <c r="J8212" t="s">
        <v>9009</v>
      </c>
      <c r="K8212" t="s">
        <v>133</v>
      </c>
      <c r="L8212" t="s">
        <v>11696</v>
      </c>
      <c r="M8212" t="s">
        <v>16456</v>
      </c>
      <c r="P8212" s="31" t="str">
        <f t="shared" si="387"/>
        <v>Al-Hikmah Homoeo Richas Center (Dr.Md.Abu Bokor Siddiq)</v>
      </c>
    </row>
    <row r="8213" spans="1:16" hidden="1">
      <c r="A8213" t="str">
        <f t="shared" si="385"/>
        <v>11-607</v>
      </c>
      <c r="B8213">
        <f t="shared" si="386"/>
        <v>11</v>
      </c>
      <c r="C8213">
        <v>607</v>
      </c>
      <c r="D8213" t="s">
        <v>18341</v>
      </c>
      <c r="E8213" t="s">
        <v>11222</v>
      </c>
      <c r="F8213">
        <v>14785</v>
      </c>
      <c r="G8213" t="s">
        <v>11223</v>
      </c>
      <c r="H8213">
        <v>1812997117</v>
      </c>
      <c r="I8213" t="s">
        <v>131</v>
      </c>
      <c r="J8213" t="s">
        <v>306</v>
      </c>
      <c r="K8213" t="s">
        <v>152</v>
      </c>
      <c r="L8213" t="s">
        <v>17444</v>
      </c>
      <c r="M8213" t="s">
        <v>11225</v>
      </c>
      <c r="P8213" s="31" t="str">
        <f t="shared" si="387"/>
        <v>Al-Madina Pharmacy-2 (Dr.Salim)</v>
      </c>
    </row>
    <row r="8214" spans="1:16" hidden="1">
      <c r="A8214" t="str">
        <f t="shared" si="385"/>
        <v>12-607</v>
      </c>
      <c r="B8214">
        <f t="shared" si="386"/>
        <v>12</v>
      </c>
      <c r="C8214">
        <v>607</v>
      </c>
      <c r="D8214" t="s">
        <v>18341</v>
      </c>
      <c r="E8214" t="s">
        <v>11081</v>
      </c>
      <c r="F8214">
        <v>14757</v>
      </c>
      <c r="G8214" t="s">
        <v>11082</v>
      </c>
      <c r="H8214">
        <v>1814815425</v>
      </c>
      <c r="I8214" t="s">
        <v>3982</v>
      </c>
      <c r="J8214" t="s">
        <v>397</v>
      </c>
      <c r="K8214">
        <v>0</v>
      </c>
      <c r="L8214" t="s">
        <v>11083</v>
      </c>
      <c r="M8214" t="s">
        <v>11084</v>
      </c>
      <c r="P8214" s="31" t="str">
        <f t="shared" si="387"/>
        <v>Al-Modina Homeo Hall (Dr. Khair Aamad)</v>
      </c>
    </row>
    <row r="8215" spans="1:16" hidden="1">
      <c r="A8215" t="str">
        <f t="shared" si="385"/>
        <v>13-607</v>
      </c>
      <c r="B8215">
        <f t="shared" si="386"/>
        <v>13</v>
      </c>
      <c r="C8215">
        <v>607</v>
      </c>
      <c r="D8215" t="s">
        <v>18341</v>
      </c>
      <c r="E8215" t="s">
        <v>10618</v>
      </c>
      <c r="F8215">
        <v>14762</v>
      </c>
      <c r="G8215" t="s">
        <v>4852</v>
      </c>
      <c r="H8215">
        <v>1813194522</v>
      </c>
      <c r="I8215" t="s">
        <v>131</v>
      </c>
      <c r="J8215" t="s">
        <v>2596</v>
      </c>
      <c r="K8215" t="s">
        <v>133</v>
      </c>
      <c r="L8215" t="s">
        <v>10619</v>
      </c>
      <c r="M8215" t="s">
        <v>2859</v>
      </c>
      <c r="P8215" s="31" t="str">
        <f t="shared" si="387"/>
        <v>Al-Modina Homoeo Hall (Dr.Md:Nurul Islam)</v>
      </c>
    </row>
    <row r="8216" spans="1:16" hidden="1">
      <c r="A8216" t="str">
        <f t="shared" si="385"/>
        <v>14-607</v>
      </c>
      <c r="B8216">
        <f t="shared" si="386"/>
        <v>14</v>
      </c>
      <c r="C8216">
        <v>607</v>
      </c>
      <c r="D8216" t="s">
        <v>18341</v>
      </c>
      <c r="E8216" t="s">
        <v>3729</v>
      </c>
      <c r="F8216">
        <v>14793</v>
      </c>
      <c r="G8216" t="s">
        <v>11158</v>
      </c>
      <c r="H8216">
        <v>1821781028</v>
      </c>
      <c r="I8216" t="s">
        <v>131</v>
      </c>
      <c r="J8216" t="s">
        <v>306</v>
      </c>
      <c r="K8216" t="s">
        <v>152</v>
      </c>
      <c r="L8216" t="s">
        <v>11051</v>
      </c>
      <c r="M8216" t="s">
        <v>11159</v>
      </c>
      <c r="P8216" s="31" t="str">
        <f t="shared" si="387"/>
        <v>Al-Mokka Homoeo Hall (Dr.Md Helal Uddin)</v>
      </c>
    </row>
    <row r="8217" spans="1:16" hidden="1">
      <c r="A8217" t="str">
        <f t="shared" si="385"/>
        <v>15-607</v>
      </c>
      <c r="B8217">
        <f t="shared" si="386"/>
        <v>15</v>
      </c>
      <c r="C8217">
        <v>607</v>
      </c>
      <c r="D8217" t="s">
        <v>18341</v>
      </c>
      <c r="E8217" t="s">
        <v>11927</v>
      </c>
      <c r="F8217">
        <v>15346</v>
      </c>
      <c r="G8217" t="s">
        <v>11158</v>
      </c>
      <c r="H8217">
        <v>1815604332</v>
      </c>
      <c r="I8217" t="s">
        <v>131</v>
      </c>
      <c r="K8217" t="s">
        <v>152</v>
      </c>
      <c r="L8217" t="s">
        <v>537</v>
      </c>
      <c r="M8217" t="s">
        <v>19294</v>
      </c>
      <c r="P8217" s="31" t="str">
        <f t="shared" si="387"/>
        <v>Al-Mokka Homoeo Hall (Dr.Md:Jahangir Alam)</v>
      </c>
    </row>
    <row r="8218" spans="1:16" hidden="1">
      <c r="A8218" t="str">
        <f t="shared" si="385"/>
        <v>16-607</v>
      </c>
      <c r="B8218">
        <f t="shared" si="386"/>
        <v>16</v>
      </c>
      <c r="C8218">
        <v>607</v>
      </c>
      <c r="D8218" t="s">
        <v>18341</v>
      </c>
      <c r="E8218" t="s">
        <v>11510</v>
      </c>
      <c r="F8218">
        <v>14704</v>
      </c>
      <c r="G8218" t="s">
        <v>11511</v>
      </c>
      <c r="H8218">
        <v>1843667083</v>
      </c>
      <c r="I8218" t="s">
        <v>131</v>
      </c>
      <c r="J8218" t="s">
        <v>230</v>
      </c>
      <c r="K8218" t="s">
        <v>152</v>
      </c>
      <c r="L8218" t="s">
        <v>11512</v>
      </c>
      <c r="M8218" t="s">
        <v>11513</v>
      </c>
      <c r="P8218" s="31" t="str">
        <f t="shared" si="387"/>
        <v>Al-Mokka Pharmacy-2 (Dr.Sayed)</v>
      </c>
    </row>
    <row r="8219" spans="1:16" hidden="1">
      <c r="A8219" t="str">
        <f t="shared" si="385"/>
        <v>17-607</v>
      </c>
      <c r="B8219">
        <f t="shared" si="386"/>
        <v>17</v>
      </c>
      <c r="C8219">
        <v>607</v>
      </c>
      <c r="D8219" t="s">
        <v>18341</v>
      </c>
      <c r="E8219" t="s">
        <v>11168</v>
      </c>
      <c r="F8219">
        <v>14779</v>
      </c>
      <c r="G8219" t="s">
        <v>11169</v>
      </c>
      <c r="H8219">
        <v>1812611314</v>
      </c>
      <c r="I8219" t="s">
        <v>131</v>
      </c>
      <c r="J8219" t="s">
        <v>397</v>
      </c>
      <c r="K8219" t="s">
        <v>152</v>
      </c>
      <c r="L8219" t="s">
        <v>9820</v>
      </c>
      <c r="M8219" t="s">
        <v>11170</v>
      </c>
      <c r="P8219" s="31" t="str">
        <f t="shared" si="387"/>
        <v>Amina Homoeo Clinic (Dr.Akter Hosaain)</v>
      </c>
    </row>
    <row r="8220" spans="1:16" hidden="1">
      <c r="A8220" t="str">
        <f t="shared" si="385"/>
        <v>18-607</v>
      </c>
      <c r="B8220">
        <f t="shared" si="386"/>
        <v>18</v>
      </c>
      <c r="C8220">
        <v>607</v>
      </c>
      <c r="D8220" t="s">
        <v>18341</v>
      </c>
      <c r="E8220" t="s">
        <v>11770</v>
      </c>
      <c r="F8220">
        <v>14685</v>
      </c>
      <c r="G8220" t="s">
        <v>11771</v>
      </c>
      <c r="H8220">
        <v>1811623032</v>
      </c>
      <c r="I8220" t="s">
        <v>131</v>
      </c>
      <c r="J8220" t="s">
        <v>11772</v>
      </c>
      <c r="K8220" t="s">
        <v>152</v>
      </c>
      <c r="L8220" t="s">
        <v>11051</v>
      </c>
      <c r="M8220" t="s">
        <v>11773</v>
      </c>
      <c r="P8220" s="31" t="str">
        <f t="shared" si="387"/>
        <v>Ankon Homoeo Hall (Dr Anokul Kanti Sucil)</v>
      </c>
    </row>
    <row r="8221" spans="1:16" hidden="1">
      <c r="A8221" t="str">
        <f t="shared" si="385"/>
        <v>19-607</v>
      </c>
      <c r="B8221">
        <f t="shared" si="386"/>
        <v>19</v>
      </c>
      <c r="C8221">
        <v>607</v>
      </c>
      <c r="D8221" t="s">
        <v>18341</v>
      </c>
      <c r="E8221" t="s">
        <v>11523</v>
      </c>
      <c r="F8221">
        <v>14708</v>
      </c>
      <c r="G8221" t="s">
        <v>11524</v>
      </c>
      <c r="H8221">
        <v>1814783611</v>
      </c>
      <c r="I8221" t="s">
        <v>131</v>
      </c>
      <c r="J8221" t="s">
        <v>10598</v>
      </c>
      <c r="K8221" t="s">
        <v>133</v>
      </c>
      <c r="L8221" t="s">
        <v>11120</v>
      </c>
      <c r="M8221" t="s">
        <v>11525</v>
      </c>
      <c r="P8221" s="31" t="str">
        <f t="shared" si="387"/>
        <v>Ardogan Homoeo Hall (Dr.Salim Ullah)</v>
      </c>
    </row>
    <row r="8222" spans="1:16" hidden="1">
      <c r="A8222" t="str">
        <f t="shared" si="385"/>
        <v>20-607</v>
      </c>
      <c r="B8222">
        <f t="shared" si="386"/>
        <v>20</v>
      </c>
      <c r="C8222">
        <v>607</v>
      </c>
      <c r="D8222" t="s">
        <v>18341</v>
      </c>
      <c r="E8222" t="s">
        <v>11226</v>
      </c>
      <c r="F8222">
        <v>14786</v>
      </c>
      <c r="G8222" t="s">
        <v>11227</v>
      </c>
      <c r="H8222">
        <v>1716512197</v>
      </c>
      <c r="I8222" t="s">
        <v>131</v>
      </c>
      <c r="J8222" t="s">
        <v>306</v>
      </c>
      <c r="K8222" t="s">
        <v>133</v>
      </c>
      <c r="L8222" t="s">
        <v>11228</v>
      </c>
      <c r="M8222" t="s">
        <v>11229</v>
      </c>
      <c r="P8222" s="31" t="str">
        <f t="shared" si="387"/>
        <v>Arroggo Homoeo Hall (Dr.Pokas Conddo Dee)</v>
      </c>
    </row>
    <row r="8223" spans="1:16" hidden="1">
      <c r="A8223" t="str">
        <f t="shared" si="385"/>
        <v>21-607</v>
      </c>
      <c r="B8223">
        <f t="shared" si="386"/>
        <v>21</v>
      </c>
      <c r="C8223">
        <v>607</v>
      </c>
      <c r="D8223" t="s">
        <v>18341</v>
      </c>
      <c r="E8223" t="s">
        <v>11207</v>
      </c>
      <c r="F8223">
        <v>14784</v>
      </c>
      <c r="G8223" t="s">
        <v>11208</v>
      </c>
      <c r="H8223">
        <v>1816013494</v>
      </c>
      <c r="I8223" t="s">
        <v>131</v>
      </c>
      <c r="J8223" t="s">
        <v>132</v>
      </c>
      <c r="K8223" t="s">
        <v>152</v>
      </c>
      <c r="L8223" t="s">
        <v>9820</v>
      </c>
      <c r="M8223" t="s">
        <v>11209</v>
      </c>
      <c r="P8223" s="31" t="str">
        <f t="shared" si="387"/>
        <v>As-Sefa Homoeo Hall (Dr.H.M.Rofiq)</v>
      </c>
    </row>
    <row r="8224" spans="1:16" hidden="1">
      <c r="A8224" t="str">
        <f t="shared" si="385"/>
        <v>22-607</v>
      </c>
      <c r="B8224">
        <f t="shared" si="386"/>
        <v>22</v>
      </c>
      <c r="C8224">
        <v>607</v>
      </c>
      <c r="D8224" t="s">
        <v>18341</v>
      </c>
      <c r="E8224" t="s">
        <v>11932</v>
      </c>
      <c r="F8224">
        <v>15347</v>
      </c>
      <c r="G8224" t="s">
        <v>17622</v>
      </c>
      <c r="H8224">
        <v>1817717618</v>
      </c>
      <c r="I8224" t="s">
        <v>131</v>
      </c>
      <c r="K8224" t="s">
        <v>152</v>
      </c>
      <c r="L8224" t="s">
        <v>537</v>
      </c>
      <c r="M8224" t="s">
        <v>19295</v>
      </c>
      <c r="P8224" s="31" t="str">
        <f t="shared" si="387"/>
        <v>As-Sefa Homoeo Hall  (Dr.Md:Imam Hossain )</v>
      </c>
    </row>
    <row r="8225" spans="1:16" hidden="1">
      <c r="A8225" t="str">
        <f t="shared" si="385"/>
        <v>23-607</v>
      </c>
      <c r="B8225">
        <f t="shared" si="386"/>
        <v>23</v>
      </c>
      <c r="C8225">
        <v>607</v>
      </c>
      <c r="D8225" t="s">
        <v>18341</v>
      </c>
      <c r="E8225" t="s">
        <v>17570</v>
      </c>
      <c r="F8225">
        <v>15120</v>
      </c>
      <c r="G8225" t="s">
        <v>13045</v>
      </c>
      <c r="H8225">
        <v>1553598766</v>
      </c>
      <c r="I8225" t="s">
        <v>131</v>
      </c>
      <c r="K8225" t="s">
        <v>152</v>
      </c>
      <c r="L8225" t="s">
        <v>13046</v>
      </c>
      <c r="M8225" t="s">
        <v>19296</v>
      </c>
      <c r="P8225" s="31" t="str">
        <f t="shared" si="387"/>
        <v>Bandarban Homoeo Pharmacy  (Dr.Topon Kanti Shen)</v>
      </c>
    </row>
    <row r="8226" spans="1:16" hidden="1">
      <c r="A8226" t="str">
        <f t="shared" si="385"/>
        <v>24-607</v>
      </c>
      <c r="B8226">
        <f t="shared" si="386"/>
        <v>24</v>
      </c>
      <c r="C8226">
        <v>607</v>
      </c>
      <c r="D8226" t="s">
        <v>18341</v>
      </c>
      <c r="E8226" t="s">
        <v>16041</v>
      </c>
      <c r="F8226">
        <v>14740</v>
      </c>
      <c r="G8226" t="s">
        <v>16042</v>
      </c>
      <c r="H8226">
        <v>1865432908</v>
      </c>
      <c r="I8226" t="s">
        <v>5551</v>
      </c>
      <c r="J8226" t="s">
        <v>10900</v>
      </c>
      <c r="K8226" t="s">
        <v>133</v>
      </c>
      <c r="L8226" t="s">
        <v>11512</v>
      </c>
      <c r="M8226" t="s">
        <v>16043</v>
      </c>
      <c r="P8226" s="31" t="str">
        <f t="shared" si="387"/>
        <v>Bangladesh Airubedic Medical (Dr.Mohammod Mizan)</v>
      </c>
    </row>
    <row r="8227" spans="1:16" hidden="1">
      <c r="A8227" t="str">
        <f t="shared" si="385"/>
        <v>25-607</v>
      </c>
      <c r="B8227">
        <f t="shared" si="386"/>
        <v>25</v>
      </c>
      <c r="C8227">
        <v>607</v>
      </c>
      <c r="D8227" t="s">
        <v>18341</v>
      </c>
      <c r="E8227" t="s">
        <v>11101</v>
      </c>
      <c r="F8227">
        <v>14794</v>
      </c>
      <c r="G8227" t="s">
        <v>11102</v>
      </c>
      <c r="H8227" t="s">
        <v>11103</v>
      </c>
      <c r="I8227" t="s">
        <v>11104</v>
      </c>
      <c r="J8227" t="s">
        <v>132</v>
      </c>
      <c r="K8227">
        <v>0</v>
      </c>
      <c r="L8227" t="s">
        <v>9820</v>
      </c>
      <c r="M8227" t="s">
        <v>11105</v>
      </c>
      <c r="P8227" s="31" t="str">
        <f t="shared" si="387"/>
        <v>Bangladesh Homeo Pharmacy (  Dr H M Mizanur Rahman)</v>
      </c>
    </row>
    <row r="8228" spans="1:16" hidden="1">
      <c r="A8228" t="str">
        <f t="shared" si="385"/>
        <v>26-607</v>
      </c>
      <c r="B8228">
        <f t="shared" si="386"/>
        <v>26</v>
      </c>
      <c r="C8228">
        <v>607</v>
      </c>
      <c r="D8228" t="s">
        <v>18341</v>
      </c>
      <c r="E8228" t="s">
        <v>15136</v>
      </c>
      <c r="F8228">
        <v>14712</v>
      </c>
      <c r="G8228" t="s">
        <v>15137</v>
      </c>
      <c r="H8228">
        <v>1815146726</v>
      </c>
      <c r="I8228" t="s">
        <v>131</v>
      </c>
      <c r="J8228" t="s">
        <v>2596</v>
      </c>
      <c r="K8228" t="s">
        <v>133</v>
      </c>
      <c r="L8228" t="s">
        <v>11150</v>
      </c>
      <c r="M8228" t="s">
        <v>15138</v>
      </c>
      <c r="P8228" s="31" t="str">
        <f t="shared" si="387"/>
        <v>Bihari Homoeo Center (Dr.Md:Sayed Nur Helali)</v>
      </c>
    </row>
    <row r="8229" spans="1:16" hidden="1">
      <c r="A8229" t="str">
        <f t="shared" si="385"/>
        <v>27-607</v>
      </c>
      <c r="B8229">
        <f t="shared" si="386"/>
        <v>27</v>
      </c>
      <c r="C8229">
        <v>607</v>
      </c>
      <c r="D8229" t="s">
        <v>18341</v>
      </c>
      <c r="E8229" t="s">
        <v>11085</v>
      </c>
      <c r="F8229">
        <v>14758</v>
      </c>
      <c r="G8229" t="s">
        <v>11086</v>
      </c>
      <c r="H8229">
        <v>1818216771</v>
      </c>
      <c r="I8229" t="s">
        <v>131</v>
      </c>
      <c r="J8229" t="s">
        <v>230</v>
      </c>
      <c r="K8229">
        <v>0</v>
      </c>
      <c r="L8229" t="s">
        <v>11076</v>
      </c>
      <c r="M8229" t="s">
        <v>11087</v>
      </c>
      <c r="P8229" s="31" t="str">
        <f t="shared" si="387"/>
        <v>Bihari Homoeo Chikitsaloy (Dr.Surat Alam)</v>
      </c>
    </row>
    <row r="8230" spans="1:16" hidden="1">
      <c r="A8230" t="str">
        <f t="shared" si="385"/>
        <v>28-607</v>
      </c>
      <c r="B8230">
        <f t="shared" si="386"/>
        <v>28</v>
      </c>
      <c r="C8230">
        <v>607</v>
      </c>
      <c r="D8230" t="s">
        <v>18341</v>
      </c>
      <c r="E8230" t="s">
        <v>14948</v>
      </c>
      <c r="F8230">
        <v>14711</v>
      </c>
      <c r="G8230" t="s">
        <v>11786</v>
      </c>
      <c r="H8230">
        <v>1818104173</v>
      </c>
      <c r="I8230" t="s">
        <v>131</v>
      </c>
      <c r="J8230" t="s">
        <v>2596</v>
      </c>
      <c r="K8230" t="s">
        <v>138</v>
      </c>
      <c r="L8230" t="s">
        <v>11696</v>
      </c>
      <c r="M8230" t="s">
        <v>19000</v>
      </c>
      <c r="P8230" s="31" t="str">
        <f t="shared" si="387"/>
        <v>Bihari Homoeo Hall (Dr.Md:Nasir Uddin Chowdhury)</v>
      </c>
    </row>
    <row r="8231" spans="1:16" hidden="1">
      <c r="A8231" t="str">
        <f t="shared" si="385"/>
        <v>29-607</v>
      </c>
      <c r="B8231">
        <f t="shared" si="386"/>
        <v>29</v>
      </c>
      <c r="C8231">
        <v>607</v>
      </c>
      <c r="D8231" t="s">
        <v>18341</v>
      </c>
      <c r="E8231" t="s">
        <v>15142</v>
      </c>
      <c r="F8231">
        <v>14730</v>
      </c>
      <c r="G8231" t="s">
        <v>11786</v>
      </c>
      <c r="H8231">
        <v>1815142814</v>
      </c>
      <c r="I8231" t="s">
        <v>131</v>
      </c>
      <c r="J8231" t="s">
        <v>2596</v>
      </c>
      <c r="K8231" t="s">
        <v>133</v>
      </c>
      <c r="L8231" t="s">
        <v>11150</v>
      </c>
      <c r="M8231" t="s">
        <v>15141</v>
      </c>
      <c r="P8231" s="31" t="str">
        <f t="shared" si="387"/>
        <v>Bihari Homoeo Hall (Dr.Md:Sarwar Morshed)</v>
      </c>
    </row>
    <row r="8232" spans="1:16" hidden="1">
      <c r="A8232" t="str">
        <f t="shared" si="385"/>
        <v>30-607</v>
      </c>
      <c r="B8232">
        <f t="shared" si="386"/>
        <v>30</v>
      </c>
      <c r="C8232">
        <v>607</v>
      </c>
      <c r="D8232" t="s">
        <v>18341</v>
      </c>
      <c r="E8232" t="s">
        <v>11785</v>
      </c>
      <c r="F8232">
        <v>14688</v>
      </c>
      <c r="G8232" t="s">
        <v>11786</v>
      </c>
      <c r="H8232">
        <v>1819171170</v>
      </c>
      <c r="I8232" t="s">
        <v>131</v>
      </c>
      <c r="J8232" t="s">
        <v>306</v>
      </c>
      <c r="K8232" t="s">
        <v>138</v>
      </c>
      <c r="L8232" t="s">
        <v>11243</v>
      </c>
      <c r="M8232" t="s">
        <v>11244</v>
      </c>
      <c r="P8232" s="31" t="str">
        <f t="shared" si="387"/>
        <v>Bihari Homoeo Hall (Dr Sohidul Islam)</v>
      </c>
    </row>
    <row r="8233" spans="1:16" hidden="1">
      <c r="A8233" t="str">
        <f t="shared" si="385"/>
        <v>31-607</v>
      </c>
      <c r="B8233">
        <f t="shared" si="386"/>
        <v>31</v>
      </c>
      <c r="C8233">
        <v>607</v>
      </c>
      <c r="D8233" t="s">
        <v>18341</v>
      </c>
      <c r="E8233" t="s">
        <v>15139</v>
      </c>
      <c r="F8233">
        <v>14713</v>
      </c>
      <c r="G8233" t="s">
        <v>15140</v>
      </c>
      <c r="H8233">
        <v>1618737211</v>
      </c>
      <c r="I8233" t="s">
        <v>131</v>
      </c>
      <c r="J8233" t="s">
        <v>2596</v>
      </c>
      <c r="K8233" t="s">
        <v>152</v>
      </c>
      <c r="L8233" t="s">
        <v>11150</v>
      </c>
      <c r="M8233" t="s">
        <v>15141</v>
      </c>
      <c r="P8233" s="31" t="str">
        <f t="shared" si="387"/>
        <v>Bihari Homoeo Pharmacy (Dr.Md:Abdus Shobur)</v>
      </c>
    </row>
    <row r="8234" spans="1:16" hidden="1">
      <c r="A8234" t="str">
        <f t="shared" si="385"/>
        <v>32-607</v>
      </c>
      <c r="B8234">
        <f t="shared" si="386"/>
        <v>32</v>
      </c>
      <c r="C8234">
        <v>607</v>
      </c>
      <c r="D8234" t="s">
        <v>18341</v>
      </c>
      <c r="E8234" t="s">
        <v>7097</v>
      </c>
      <c r="F8234">
        <v>14734</v>
      </c>
      <c r="G8234" t="s">
        <v>15231</v>
      </c>
      <c r="H8234">
        <v>1821782286</v>
      </c>
      <c r="I8234" t="s">
        <v>5551</v>
      </c>
      <c r="J8234" t="s">
        <v>10895</v>
      </c>
      <c r="K8234" t="s">
        <v>1402</v>
      </c>
      <c r="L8234" t="s">
        <v>15232</v>
      </c>
      <c r="M8234" t="s">
        <v>15233</v>
      </c>
      <c r="P8234" s="31" t="str">
        <f t="shared" si="387"/>
        <v>C. S. Medical Hall (Dr.Sirajul Islam)</v>
      </c>
    </row>
    <row r="8235" spans="1:16" hidden="1">
      <c r="A8235" t="str">
        <f t="shared" si="385"/>
        <v>33-607</v>
      </c>
      <c r="B8235">
        <f t="shared" si="386"/>
        <v>33</v>
      </c>
      <c r="C8235">
        <v>607</v>
      </c>
      <c r="D8235" t="s">
        <v>18341</v>
      </c>
      <c r="E8235" t="s">
        <v>6854</v>
      </c>
      <c r="F8235">
        <v>14806</v>
      </c>
      <c r="G8235" t="s">
        <v>11149</v>
      </c>
      <c r="H8235">
        <v>1820556499</v>
      </c>
      <c r="I8235" t="s">
        <v>131</v>
      </c>
      <c r="J8235" t="s">
        <v>2596</v>
      </c>
      <c r="K8235" t="s">
        <v>152</v>
      </c>
      <c r="L8235" t="s">
        <v>11150</v>
      </c>
      <c r="M8235" t="s">
        <v>19001</v>
      </c>
      <c r="P8235" s="31" t="str">
        <f t="shared" si="387"/>
        <v>Chowdhury Homoeo Pharmacy (Dr.Joynul Abedin)</v>
      </c>
    </row>
    <row r="8236" spans="1:16" hidden="1">
      <c r="A8236" t="str">
        <f t="shared" si="385"/>
        <v>34-607</v>
      </c>
      <c r="B8236">
        <f t="shared" si="386"/>
        <v>34</v>
      </c>
      <c r="C8236">
        <v>607</v>
      </c>
      <c r="D8236" t="s">
        <v>18341</v>
      </c>
      <c r="E8236" t="s">
        <v>7097</v>
      </c>
      <c r="F8236">
        <v>14742</v>
      </c>
      <c r="G8236" t="s">
        <v>16045</v>
      </c>
      <c r="H8236">
        <v>1732567855</v>
      </c>
      <c r="I8236" t="s">
        <v>131</v>
      </c>
      <c r="J8236" t="s">
        <v>16046</v>
      </c>
      <c r="K8236" t="s">
        <v>1315</v>
      </c>
      <c r="L8236" t="s">
        <v>11243</v>
      </c>
      <c r="M8236" t="s">
        <v>10440</v>
      </c>
      <c r="P8236" s="31" t="str">
        <f t="shared" si="387"/>
        <v>Darus Sefa Homoeo Hall-2 (Dr.Sirajul Islam)</v>
      </c>
    </row>
    <row r="8237" spans="1:16" hidden="1">
      <c r="A8237" t="str">
        <f t="shared" si="385"/>
        <v>35-607</v>
      </c>
      <c r="B8237">
        <f t="shared" si="386"/>
        <v>35</v>
      </c>
      <c r="C8237">
        <v>607</v>
      </c>
      <c r="D8237" t="s">
        <v>18341</v>
      </c>
      <c r="E8237" t="s">
        <v>13803</v>
      </c>
      <c r="F8237">
        <v>14691</v>
      </c>
      <c r="G8237" t="s">
        <v>13804</v>
      </c>
      <c r="H8237">
        <v>1826105721</v>
      </c>
      <c r="I8237" t="s">
        <v>131</v>
      </c>
      <c r="J8237" t="s">
        <v>10924</v>
      </c>
      <c r="K8237" t="s">
        <v>152</v>
      </c>
      <c r="L8237" t="s">
        <v>9820</v>
      </c>
      <c r="M8237" t="s">
        <v>13805</v>
      </c>
      <c r="P8237" s="31" t="str">
        <f t="shared" si="387"/>
        <v>Darus Sefa Homoeo Pharmacy (Dr.Abdul Mabud Sawide)</v>
      </c>
    </row>
    <row r="8238" spans="1:16" hidden="1">
      <c r="A8238" t="str">
        <f t="shared" si="385"/>
        <v>36-607</v>
      </c>
      <c r="B8238">
        <f t="shared" si="386"/>
        <v>36</v>
      </c>
      <c r="C8238">
        <v>607</v>
      </c>
      <c r="D8238" t="s">
        <v>18341</v>
      </c>
      <c r="E8238" t="s">
        <v>17620</v>
      </c>
      <c r="F8238">
        <v>15345</v>
      </c>
      <c r="G8238" t="s">
        <v>16481</v>
      </c>
      <c r="H8238">
        <v>1819338980</v>
      </c>
      <c r="I8238" t="s">
        <v>7906</v>
      </c>
      <c r="K8238" t="s">
        <v>133</v>
      </c>
      <c r="L8238" t="s">
        <v>537</v>
      </c>
      <c r="M8238" t="s">
        <v>19295</v>
      </c>
      <c r="P8238" s="31" t="str">
        <f t="shared" si="387"/>
        <v>Dhaka Homoeo Pharmacy  (Dr.Arun Kanti Paul)</v>
      </c>
    </row>
    <row r="8239" spans="1:16" hidden="1">
      <c r="A8239" t="str">
        <f t="shared" si="385"/>
        <v>37-607</v>
      </c>
      <c r="B8239">
        <f t="shared" si="386"/>
        <v>37</v>
      </c>
      <c r="C8239">
        <v>607</v>
      </c>
      <c r="D8239" t="s">
        <v>18341</v>
      </c>
      <c r="E8239" t="s">
        <v>15228</v>
      </c>
      <c r="F8239">
        <v>14733</v>
      </c>
      <c r="G8239" t="s">
        <v>15229</v>
      </c>
      <c r="H8239">
        <v>1816906373</v>
      </c>
      <c r="I8239" t="s">
        <v>131</v>
      </c>
      <c r="J8239" t="s">
        <v>10895</v>
      </c>
      <c r="K8239" t="s">
        <v>152</v>
      </c>
      <c r="L8239" t="s">
        <v>9820</v>
      </c>
      <c r="M8239" t="s">
        <v>15230</v>
      </c>
      <c r="P8239" s="31" t="str">
        <f t="shared" si="387"/>
        <v>Dhawni Homoeo Hall (Dr.Ariful Mowla)</v>
      </c>
    </row>
    <row r="8240" spans="1:16" hidden="1">
      <c r="A8240" t="str">
        <f t="shared" si="385"/>
        <v>38-607</v>
      </c>
      <c r="B8240">
        <f t="shared" si="386"/>
        <v>38</v>
      </c>
      <c r="C8240">
        <v>607</v>
      </c>
      <c r="D8240" t="s">
        <v>18341</v>
      </c>
      <c r="E8240" t="s">
        <v>11062</v>
      </c>
      <c r="F8240">
        <v>14752</v>
      </c>
      <c r="G8240" t="s">
        <v>17434</v>
      </c>
      <c r="H8240">
        <v>1790877977</v>
      </c>
      <c r="I8240" t="s">
        <v>131</v>
      </c>
      <c r="J8240" t="s">
        <v>274</v>
      </c>
      <c r="K8240" t="s">
        <v>133</v>
      </c>
      <c r="L8240" t="s">
        <v>11120</v>
      </c>
      <c r="M8240" t="s">
        <v>17435</v>
      </c>
      <c r="P8240" s="31" t="str">
        <f t="shared" si="387"/>
        <v>Eidgah Research Homoeo Hall (Dr.Mirajul Islam)</v>
      </c>
    </row>
    <row r="8241" spans="1:16" hidden="1">
      <c r="A8241" t="str">
        <f t="shared" si="385"/>
        <v>39-607</v>
      </c>
      <c r="B8241">
        <f t="shared" si="386"/>
        <v>39</v>
      </c>
      <c r="C8241">
        <v>607</v>
      </c>
      <c r="D8241" t="s">
        <v>18341</v>
      </c>
      <c r="E8241" t="s">
        <v>11042</v>
      </c>
      <c r="F8241">
        <v>14746</v>
      </c>
      <c r="G8241" t="s">
        <v>11043</v>
      </c>
      <c r="H8241" t="s">
        <v>11044</v>
      </c>
      <c r="I8241" t="s">
        <v>3982</v>
      </c>
      <c r="J8241" t="s">
        <v>306</v>
      </c>
      <c r="K8241" t="s">
        <v>133</v>
      </c>
      <c r="L8241" t="s">
        <v>11034</v>
      </c>
      <c r="M8241" t="s">
        <v>11045</v>
      </c>
      <c r="P8241" s="31" t="str">
        <f t="shared" si="387"/>
        <v>Eko Homoeo Hall (Dr.Abdul Mabud)</v>
      </c>
    </row>
    <row r="8242" spans="1:16" hidden="1">
      <c r="A8242" t="str">
        <f t="shared" si="385"/>
        <v>40-607</v>
      </c>
      <c r="B8242">
        <f t="shared" si="386"/>
        <v>40</v>
      </c>
      <c r="C8242">
        <v>607</v>
      </c>
      <c r="D8242" t="s">
        <v>18341</v>
      </c>
      <c r="E8242" t="s">
        <v>16457</v>
      </c>
      <c r="F8242">
        <v>14721</v>
      </c>
      <c r="G8242" t="s">
        <v>16458</v>
      </c>
      <c r="H8242">
        <v>1823972707</v>
      </c>
      <c r="I8242" t="s">
        <v>11164</v>
      </c>
      <c r="J8242" t="s">
        <v>10912</v>
      </c>
      <c r="K8242" t="s">
        <v>152</v>
      </c>
      <c r="L8242" t="s">
        <v>11696</v>
      </c>
      <c r="M8242" t="s">
        <v>16456</v>
      </c>
      <c r="P8242" s="31" t="str">
        <f t="shared" si="387"/>
        <v>Elihas Homoeo Richas Center (Dr.Sajjad Hossan Saddam)</v>
      </c>
    </row>
    <row r="8243" spans="1:16" hidden="1">
      <c r="A8243" t="str">
        <f t="shared" si="385"/>
        <v>41-607</v>
      </c>
      <c r="B8243">
        <f t="shared" si="386"/>
        <v>41</v>
      </c>
      <c r="C8243">
        <v>607</v>
      </c>
      <c r="D8243" t="s">
        <v>18341</v>
      </c>
      <c r="E8243" t="s">
        <v>11239</v>
      </c>
      <c r="F8243">
        <v>14790</v>
      </c>
      <c r="G8243" t="s">
        <v>11240</v>
      </c>
      <c r="H8243">
        <v>1812995826</v>
      </c>
      <c r="I8243" t="s">
        <v>131</v>
      </c>
      <c r="J8243" t="s">
        <v>230</v>
      </c>
      <c r="K8243" t="s">
        <v>133</v>
      </c>
      <c r="L8243" t="s">
        <v>11234</v>
      </c>
      <c r="M8243" t="s">
        <v>11241</v>
      </c>
      <c r="P8243" s="31" t="str">
        <f t="shared" si="387"/>
        <v>Foyjiha Homoeo Hall (Dr.M.Nurscofa Kamal)</v>
      </c>
    </row>
    <row r="8244" spans="1:16" hidden="1">
      <c r="A8244" t="str">
        <f t="shared" si="385"/>
        <v>42-607</v>
      </c>
      <c r="B8244">
        <f t="shared" si="386"/>
        <v>42</v>
      </c>
      <c r="C8244">
        <v>607</v>
      </c>
      <c r="D8244" t="s">
        <v>18341</v>
      </c>
      <c r="E8244" t="s">
        <v>17623</v>
      </c>
      <c r="F8244">
        <v>15348</v>
      </c>
      <c r="G8244" t="s">
        <v>17624</v>
      </c>
      <c r="H8244">
        <v>1818624717</v>
      </c>
      <c r="I8244" t="s">
        <v>131</v>
      </c>
      <c r="K8244" t="s">
        <v>152</v>
      </c>
      <c r="L8244" t="s">
        <v>15895</v>
      </c>
      <c r="M8244" t="s">
        <v>19297</v>
      </c>
      <c r="P8244" s="31" t="str">
        <f t="shared" si="387"/>
        <v>Foyzia Homoeo Pharmacy  (Dr.Md:Foyez Ullah Faruk)</v>
      </c>
    </row>
    <row r="8245" spans="1:16" hidden="1">
      <c r="A8245" t="str">
        <f t="shared" si="385"/>
        <v>43-607</v>
      </c>
      <c r="B8245">
        <f t="shared" si="386"/>
        <v>43</v>
      </c>
      <c r="C8245">
        <v>607</v>
      </c>
      <c r="D8245" t="s">
        <v>18341</v>
      </c>
      <c r="E8245" t="s">
        <v>16461</v>
      </c>
      <c r="F8245">
        <v>14723</v>
      </c>
      <c r="G8245" t="s">
        <v>16462</v>
      </c>
      <c r="H8245">
        <v>1815692446</v>
      </c>
      <c r="I8245" t="s">
        <v>11164</v>
      </c>
      <c r="J8245" t="s">
        <v>9009</v>
      </c>
      <c r="K8245" t="s">
        <v>138</v>
      </c>
      <c r="L8245" t="s">
        <v>11696</v>
      </c>
      <c r="M8245" t="s">
        <v>16463</v>
      </c>
      <c r="P8245" s="31" t="str">
        <f t="shared" si="387"/>
        <v>Foyzia Homoeo Pharmacy-2 (Dr.Mawlana Foyejul Islam)</v>
      </c>
    </row>
    <row r="8246" spans="1:16" hidden="1">
      <c r="A8246" t="str">
        <f t="shared" si="385"/>
        <v>44-607</v>
      </c>
      <c r="B8246">
        <f t="shared" si="386"/>
        <v>44</v>
      </c>
      <c r="C8246">
        <v>607</v>
      </c>
      <c r="D8246" t="s">
        <v>18341</v>
      </c>
      <c r="E8246" t="s">
        <v>11289</v>
      </c>
      <c r="F8246">
        <v>14701</v>
      </c>
      <c r="G8246" t="s">
        <v>11290</v>
      </c>
      <c r="H8246">
        <v>1876729869</v>
      </c>
      <c r="I8246" t="s">
        <v>131</v>
      </c>
      <c r="J8246" t="s">
        <v>2596</v>
      </c>
      <c r="K8246" t="s">
        <v>152</v>
      </c>
      <c r="L8246" t="s">
        <v>9820</v>
      </c>
      <c r="M8246" t="s">
        <v>11291</v>
      </c>
      <c r="P8246" s="31" t="str">
        <f t="shared" si="387"/>
        <v>Gawsiha Homoeo Hall (Dr.Md. Sowkot Osman)</v>
      </c>
    </row>
    <row r="8247" spans="1:16" hidden="1">
      <c r="A8247" t="str">
        <f t="shared" si="385"/>
        <v>45-607</v>
      </c>
      <c r="B8247">
        <f t="shared" si="386"/>
        <v>45</v>
      </c>
      <c r="C8247">
        <v>607</v>
      </c>
      <c r="D8247" t="s">
        <v>18341</v>
      </c>
      <c r="E8247" t="s">
        <v>11006</v>
      </c>
      <c r="F8247">
        <v>14768</v>
      </c>
      <c r="G8247" t="s">
        <v>11007</v>
      </c>
      <c r="H8247">
        <v>188105090</v>
      </c>
      <c r="I8247" t="s">
        <v>3982</v>
      </c>
      <c r="J8247" t="s">
        <v>397</v>
      </c>
      <c r="K8247" t="s">
        <v>152</v>
      </c>
      <c r="L8247" t="s">
        <v>11008</v>
      </c>
      <c r="M8247" t="s">
        <v>11009</v>
      </c>
      <c r="P8247" s="31" t="str">
        <f t="shared" si="387"/>
        <v>German Homoeo Clinic-1 (Dr.Md:Maksud)</v>
      </c>
    </row>
    <row r="8248" spans="1:16" hidden="1">
      <c r="A8248" t="str">
        <f t="shared" si="385"/>
        <v>46-607</v>
      </c>
      <c r="B8248">
        <f t="shared" si="386"/>
        <v>46</v>
      </c>
      <c r="C8248">
        <v>607</v>
      </c>
      <c r="D8248" t="s">
        <v>18341</v>
      </c>
      <c r="E8248" t="s">
        <v>11019</v>
      </c>
      <c r="F8248">
        <v>14771</v>
      </c>
      <c r="G8248" t="s">
        <v>11020</v>
      </c>
      <c r="H8248" t="s">
        <v>11021</v>
      </c>
      <c r="I8248" t="s">
        <v>3982</v>
      </c>
      <c r="J8248" t="s">
        <v>306</v>
      </c>
      <c r="K8248" t="s">
        <v>152</v>
      </c>
      <c r="L8248" t="s">
        <v>11017</v>
      </c>
      <c r="M8248" t="s">
        <v>11022</v>
      </c>
      <c r="P8248" s="31" t="str">
        <f t="shared" si="387"/>
        <v>German Homoeo Clinic-2 (  Dr.Md:Ansar)</v>
      </c>
    </row>
    <row r="8249" spans="1:16" hidden="1">
      <c r="A8249" t="str">
        <f t="shared" si="385"/>
        <v>47-607</v>
      </c>
      <c r="B8249">
        <f t="shared" si="386"/>
        <v>47</v>
      </c>
      <c r="C8249">
        <v>607</v>
      </c>
      <c r="D8249" t="s">
        <v>18341</v>
      </c>
      <c r="E8249" t="s">
        <v>11014</v>
      </c>
      <c r="F8249">
        <v>14770</v>
      </c>
      <c r="G8249" t="s">
        <v>11015</v>
      </c>
      <c r="H8249" t="s">
        <v>11016</v>
      </c>
      <c r="I8249" t="s">
        <v>3982</v>
      </c>
      <c r="J8249" t="s">
        <v>274</v>
      </c>
      <c r="K8249" t="s">
        <v>152</v>
      </c>
      <c r="L8249" t="s">
        <v>11017</v>
      </c>
      <c r="M8249" t="s">
        <v>11018</v>
      </c>
      <c r="P8249" s="31" t="str">
        <f t="shared" si="387"/>
        <v>German Homoeo Hall-1 (Dr.Nitai Das  )</v>
      </c>
    </row>
    <row r="8250" spans="1:16" hidden="1">
      <c r="A8250" t="str">
        <f t="shared" si="385"/>
        <v>48-607</v>
      </c>
      <c r="B8250">
        <f t="shared" si="386"/>
        <v>48</v>
      </c>
      <c r="C8250">
        <v>607</v>
      </c>
      <c r="D8250" t="s">
        <v>18341</v>
      </c>
      <c r="E8250" t="s">
        <v>11010</v>
      </c>
      <c r="F8250">
        <v>14769</v>
      </c>
      <c r="G8250" t="s">
        <v>11011</v>
      </c>
      <c r="H8250" t="s">
        <v>11012</v>
      </c>
      <c r="I8250" t="s">
        <v>3982</v>
      </c>
      <c r="J8250" t="s">
        <v>230</v>
      </c>
      <c r="K8250" t="s">
        <v>152</v>
      </c>
      <c r="L8250" t="s">
        <v>9820</v>
      </c>
      <c r="M8250" t="s">
        <v>11013</v>
      </c>
      <c r="P8250" s="31" t="str">
        <f t="shared" si="387"/>
        <v>German Homoeo Hall-2 (  Dr.Mithu Das)</v>
      </c>
    </row>
    <row r="8251" spans="1:16" hidden="1">
      <c r="A8251" t="str">
        <f t="shared" si="385"/>
        <v>49-607</v>
      </c>
      <c r="B8251">
        <f t="shared" si="386"/>
        <v>49</v>
      </c>
      <c r="C8251">
        <v>607</v>
      </c>
      <c r="D8251" t="s">
        <v>18341</v>
      </c>
      <c r="E8251" t="s">
        <v>3733</v>
      </c>
      <c r="F8251">
        <v>14745</v>
      </c>
      <c r="G8251" t="s">
        <v>9819</v>
      </c>
      <c r="H8251">
        <v>1820192269</v>
      </c>
      <c r="I8251" t="s">
        <v>131</v>
      </c>
      <c r="J8251" t="s">
        <v>2596</v>
      </c>
      <c r="K8251" t="s">
        <v>152</v>
      </c>
      <c r="L8251" t="s">
        <v>9820</v>
      </c>
      <c r="M8251" t="s">
        <v>9821</v>
      </c>
      <c r="P8251" s="31" t="str">
        <f t="shared" si="387"/>
        <v>German Homoeo Hall-3 (Dr.Belal Uddin)</v>
      </c>
    </row>
    <row r="8252" spans="1:16" hidden="1">
      <c r="A8252" t="str">
        <f t="shared" si="385"/>
        <v>50-607</v>
      </c>
      <c r="B8252">
        <f t="shared" si="386"/>
        <v>50</v>
      </c>
      <c r="C8252">
        <v>607</v>
      </c>
      <c r="D8252" t="s">
        <v>18341</v>
      </c>
      <c r="E8252" t="s">
        <v>15235</v>
      </c>
      <c r="F8252">
        <v>14736</v>
      </c>
      <c r="G8252" t="s">
        <v>15236</v>
      </c>
      <c r="H8252">
        <v>1556748483</v>
      </c>
      <c r="I8252" t="s">
        <v>131</v>
      </c>
      <c r="J8252" t="s">
        <v>10895</v>
      </c>
      <c r="K8252" t="s">
        <v>138</v>
      </c>
      <c r="L8252" t="s">
        <v>15232</v>
      </c>
      <c r="M8252" t="s">
        <v>15237</v>
      </c>
      <c r="P8252" s="31" t="str">
        <f t="shared" si="387"/>
        <v>German Homoeo Pharmacy-5 (Dr.Boton Kumar Dawanji)</v>
      </c>
    </row>
    <row r="8253" spans="1:16" hidden="1">
      <c r="A8253" t="str">
        <f t="shared" si="385"/>
        <v>51-607</v>
      </c>
      <c r="B8253">
        <f t="shared" si="386"/>
        <v>51</v>
      </c>
      <c r="C8253">
        <v>607</v>
      </c>
      <c r="D8253" t="s">
        <v>18341</v>
      </c>
      <c r="E8253" t="s">
        <v>11656</v>
      </c>
      <c r="F8253">
        <v>14697</v>
      </c>
      <c r="G8253" t="s">
        <v>11657</v>
      </c>
      <c r="H8253">
        <v>1839421073</v>
      </c>
      <c r="I8253" t="s">
        <v>131</v>
      </c>
      <c r="J8253" t="s">
        <v>10107</v>
      </c>
      <c r="K8253" t="s">
        <v>152</v>
      </c>
      <c r="L8253" t="s">
        <v>11596</v>
      </c>
      <c r="M8253" t="s">
        <v>11658</v>
      </c>
      <c r="P8253" s="31" t="str">
        <f t="shared" si="387"/>
        <v>Germani Homoeo Center-4 (Dr.Foridul Alom)</v>
      </c>
    </row>
    <row r="8254" spans="1:16" hidden="1">
      <c r="A8254" t="str">
        <f t="shared" si="385"/>
        <v>52-607</v>
      </c>
      <c r="B8254">
        <f t="shared" si="386"/>
        <v>52</v>
      </c>
      <c r="C8254">
        <v>607</v>
      </c>
      <c r="D8254" t="s">
        <v>18341</v>
      </c>
      <c r="E8254" t="s">
        <v>17461</v>
      </c>
      <c r="F8254">
        <v>14909</v>
      </c>
      <c r="G8254" t="s">
        <v>5979</v>
      </c>
      <c r="H8254">
        <v>1713623254</v>
      </c>
      <c r="I8254" t="s">
        <v>1311</v>
      </c>
      <c r="J8254" t="s">
        <v>10889</v>
      </c>
      <c r="K8254" t="s">
        <v>152</v>
      </c>
      <c r="L8254" t="s">
        <v>11923</v>
      </c>
      <c r="M8254" t="s">
        <v>19298</v>
      </c>
      <c r="P8254" s="31" t="str">
        <f t="shared" si="387"/>
        <v>Hajera Homoeo Hall (Dr.M.A.Mannan)</v>
      </c>
    </row>
    <row r="8255" spans="1:16" hidden="1">
      <c r="A8255" t="str">
        <f t="shared" si="385"/>
        <v>53-607</v>
      </c>
      <c r="B8255">
        <f t="shared" si="386"/>
        <v>53</v>
      </c>
      <c r="C8255">
        <v>607</v>
      </c>
      <c r="D8255" t="s">
        <v>18341</v>
      </c>
      <c r="E8255" t="s">
        <v>11144</v>
      </c>
      <c r="F8255">
        <v>14805</v>
      </c>
      <c r="G8255" t="s">
        <v>11145</v>
      </c>
      <c r="H8255" t="s">
        <v>11146</v>
      </c>
      <c r="I8255" t="s">
        <v>3982</v>
      </c>
      <c r="J8255" t="s">
        <v>274</v>
      </c>
      <c r="K8255">
        <v>0</v>
      </c>
      <c r="L8255" t="s">
        <v>11142</v>
      </c>
      <c r="M8255" t="s">
        <v>11143</v>
      </c>
      <c r="P8255" s="31" t="str">
        <f t="shared" si="387"/>
        <v>Haniman Homoeo Hall (Dr.Uddob Kanti Das  )</v>
      </c>
    </row>
    <row r="8256" spans="1:16" hidden="1">
      <c r="A8256" t="str">
        <f t="shared" si="385"/>
        <v>54-607</v>
      </c>
      <c r="B8256">
        <f t="shared" si="386"/>
        <v>54</v>
      </c>
      <c r="C8256">
        <v>607</v>
      </c>
      <c r="D8256" t="s">
        <v>18341</v>
      </c>
      <c r="E8256" t="s">
        <v>11248</v>
      </c>
      <c r="F8256">
        <v>14681</v>
      </c>
      <c r="G8256" t="s">
        <v>11249</v>
      </c>
      <c r="H8256">
        <v>1862377027</v>
      </c>
      <c r="I8256" t="s">
        <v>131</v>
      </c>
      <c r="J8256" t="s">
        <v>132</v>
      </c>
      <c r="K8256" t="s">
        <v>133</v>
      </c>
      <c r="L8256" t="s">
        <v>11243</v>
      </c>
      <c r="M8256" t="s">
        <v>11250</v>
      </c>
      <c r="P8256" s="31" t="str">
        <f t="shared" si="387"/>
        <v>Haniman Homoeo Hall-2 (Dr.Sona Ram De)</v>
      </c>
    </row>
    <row r="8257" spans="1:16" hidden="1">
      <c r="A8257" t="str">
        <f t="shared" si="385"/>
        <v>55-607</v>
      </c>
      <c r="B8257">
        <f t="shared" si="386"/>
        <v>55</v>
      </c>
      <c r="C8257">
        <v>607</v>
      </c>
      <c r="D8257" t="s">
        <v>18341</v>
      </c>
      <c r="E8257" t="s">
        <v>11594</v>
      </c>
      <c r="F8257">
        <v>14709</v>
      </c>
      <c r="G8257" t="s">
        <v>11595</v>
      </c>
      <c r="H8257">
        <v>1822582277</v>
      </c>
      <c r="I8257" t="s">
        <v>131</v>
      </c>
      <c r="J8257" t="s">
        <v>230</v>
      </c>
      <c r="K8257" t="s">
        <v>152</v>
      </c>
      <c r="L8257" t="s">
        <v>11596</v>
      </c>
      <c r="M8257" t="s">
        <v>11597</v>
      </c>
      <c r="P8257" s="31" t="str">
        <f t="shared" si="387"/>
        <v>Health And Rissas Homoeo (Dr.A.S.M Saiful Islam)</v>
      </c>
    </row>
    <row r="8258" spans="1:16" hidden="1">
      <c r="A8258" t="str">
        <f t="shared" ref="A8258:A8321" si="388">B8258&amp;"-"&amp;C8258</f>
        <v>56-607</v>
      </c>
      <c r="B8258">
        <f t="shared" ref="B8258:B8321" si="389">IF(C8258=C8257,B8257+1,1)</f>
        <v>56</v>
      </c>
      <c r="C8258">
        <v>607</v>
      </c>
      <c r="D8258" t="s">
        <v>18341</v>
      </c>
      <c r="E8258" t="s">
        <v>11287</v>
      </c>
      <c r="F8258">
        <v>14700</v>
      </c>
      <c r="G8258" t="s">
        <v>11288</v>
      </c>
      <c r="H8258">
        <v>1712068225</v>
      </c>
      <c r="I8258" t="s">
        <v>131</v>
      </c>
      <c r="J8258" t="s">
        <v>2596</v>
      </c>
      <c r="K8258" t="s">
        <v>152</v>
      </c>
      <c r="L8258" t="s">
        <v>11243</v>
      </c>
      <c r="M8258" t="s">
        <v>10440</v>
      </c>
      <c r="P8258" s="31" t="str">
        <f t="shared" ref="P8258:P8321" si="390">PROPER(G8258&amp;" ("&amp;E8258&amp;")")</f>
        <v>Homoeo Health Center (Dr. Porimol Kanti De)</v>
      </c>
    </row>
    <row r="8259" spans="1:16" hidden="1">
      <c r="A8259" t="str">
        <f t="shared" si="388"/>
        <v>57-607</v>
      </c>
      <c r="B8259">
        <f t="shared" si="389"/>
        <v>57</v>
      </c>
      <c r="C8259">
        <v>607</v>
      </c>
      <c r="D8259" t="s">
        <v>18341</v>
      </c>
      <c r="E8259" t="s">
        <v>11073</v>
      </c>
      <c r="F8259">
        <v>14755</v>
      </c>
      <c r="G8259" t="s">
        <v>359</v>
      </c>
      <c r="H8259" t="s">
        <v>11075</v>
      </c>
      <c r="I8259" t="s">
        <v>3982</v>
      </c>
      <c r="J8259" t="s">
        <v>132</v>
      </c>
      <c r="K8259">
        <v>0</v>
      </c>
      <c r="L8259" t="s">
        <v>11076</v>
      </c>
      <c r="M8259" t="s">
        <v>11077</v>
      </c>
      <c r="P8259" s="31" t="str">
        <f t="shared" si="390"/>
        <v>Homoeopathic Clinic (Dr.Monir Ahamod)</v>
      </c>
    </row>
    <row r="8260" spans="1:16" hidden="1">
      <c r="A8260" t="str">
        <f t="shared" si="388"/>
        <v>58-607</v>
      </c>
      <c r="B8260">
        <f t="shared" si="389"/>
        <v>58</v>
      </c>
      <c r="C8260">
        <v>607</v>
      </c>
      <c r="D8260" t="s">
        <v>18341</v>
      </c>
      <c r="E8260" t="s">
        <v>11056</v>
      </c>
      <c r="F8260">
        <v>14750</v>
      </c>
      <c r="G8260" t="s">
        <v>6911</v>
      </c>
      <c r="H8260">
        <v>1815014900</v>
      </c>
      <c r="I8260" t="s">
        <v>131</v>
      </c>
      <c r="J8260" t="s">
        <v>397</v>
      </c>
      <c r="K8260" t="s">
        <v>133</v>
      </c>
      <c r="L8260" t="s">
        <v>11120</v>
      </c>
      <c r="M8260" t="s">
        <v>11225</v>
      </c>
      <c r="P8260" s="31" t="str">
        <f t="shared" si="390"/>
        <v>Jahangir Homoeo Hall (Dr.M.Rasid Ahmed)</v>
      </c>
    </row>
    <row r="8261" spans="1:16" hidden="1">
      <c r="A8261" t="str">
        <f t="shared" si="388"/>
        <v>59-607</v>
      </c>
      <c r="B8261">
        <f t="shared" si="389"/>
        <v>59</v>
      </c>
      <c r="C8261">
        <v>607</v>
      </c>
      <c r="D8261" t="s">
        <v>18341</v>
      </c>
      <c r="E8261" t="s">
        <v>11165</v>
      </c>
      <c r="F8261">
        <v>14778</v>
      </c>
      <c r="G8261" t="s">
        <v>161</v>
      </c>
      <c r="H8261">
        <v>1814484592</v>
      </c>
      <c r="I8261" t="s">
        <v>3982</v>
      </c>
      <c r="J8261" t="s">
        <v>172</v>
      </c>
      <c r="K8261" t="s">
        <v>152</v>
      </c>
      <c r="L8261" t="s">
        <v>11166</v>
      </c>
      <c r="M8261" t="s">
        <v>11167</v>
      </c>
      <c r="P8261" s="31" t="str">
        <f t="shared" si="390"/>
        <v>Jannat Homoeo Hall (Dr.M.Monirurjaman  )</v>
      </c>
    </row>
    <row r="8262" spans="1:16" hidden="1">
      <c r="A8262" t="str">
        <f t="shared" si="388"/>
        <v>60-607</v>
      </c>
      <c r="B8262">
        <f t="shared" si="389"/>
        <v>60</v>
      </c>
      <c r="C8262">
        <v>607</v>
      </c>
      <c r="D8262" t="s">
        <v>18341</v>
      </c>
      <c r="E8262" t="s">
        <v>11163</v>
      </c>
      <c r="F8262">
        <v>14791</v>
      </c>
      <c r="G8262" t="s">
        <v>7461</v>
      </c>
      <c r="H8262">
        <v>1819956427</v>
      </c>
      <c r="I8262" t="s">
        <v>11164</v>
      </c>
      <c r="J8262" t="s">
        <v>132</v>
      </c>
      <c r="K8262" t="s">
        <v>152</v>
      </c>
      <c r="L8262" t="s">
        <v>11051</v>
      </c>
      <c r="M8262" t="s">
        <v>11159</v>
      </c>
      <c r="P8262" s="31" t="str">
        <f t="shared" si="390"/>
        <v>Jilani Homoeo Hall (Dr.M.R.Korim)</v>
      </c>
    </row>
    <row r="8263" spans="1:16" hidden="1">
      <c r="A8263" t="str">
        <f t="shared" si="388"/>
        <v>61-607</v>
      </c>
      <c r="B8263">
        <f t="shared" si="389"/>
        <v>61</v>
      </c>
      <c r="C8263">
        <v>607</v>
      </c>
      <c r="D8263" t="s">
        <v>18341</v>
      </c>
      <c r="E8263" t="s">
        <v>11070</v>
      </c>
      <c r="F8263">
        <v>14754</v>
      </c>
      <c r="G8263" t="s">
        <v>11071</v>
      </c>
      <c r="H8263">
        <v>1815292830</v>
      </c>
      <c r="I8263" t="s">
        <v>131</v>
      </c>
      <c r="J8263" t="s">
        <v>9289</v>
      </c>
      <c r="K8263">
        <v>0</v>
      </c>
      <c r="L8263" t="s">
        <v>11051</v>
      </c>
      <c r="M8263" t="s">
        <v>11072</v>
      </c>
      <c r="P8263" s="31" t="str">
        <f t="shared" si="390"/>
        <v>Jonokollan Homoeo Hall (Dr.Minal Chowdure)</v>
      </c>
    </row>
    <row r="8264" spans="1:16" hidden="1">
      <c r="A8264" t="str">
        <f t="shared" si="388"/>
        <v>62-607</v>
      </c>
      <c r="B8264">
        <f t="shared" si="389"/>
        <v>62</v>
      </c>
      <c r="C8264">
        <v>607</v>
      </c>
      <c r="D8264" t="s">
        <v>18341</v>
      </c>
      <c r="E8264" t="s">
        <v>11344</v>
      </c>
      <c r="F8264">
        <v>14702</v>
      </c>
      <c r="G8264" t="s">
        <v>2068</v>
      </c>
      <c r="H8264">
        <v>1829462867</v>
      </c>
      <c r="I8264" t="s">
        <v>131</v>
      </c>
      <c r="J8264" t="s">
        <v>230</v>
      </c>
      <c r="K8264" t="s">
        <v>152</v>
      </c>
      <c r="L8264" t="s">
        <v>9820</v>
      </c>
      <c r="M8264" t="s">
        <v>11345</v>
      </c>
      <c r="P8264" s="31" t="str">
        <f t="shared" si="390"/>
        <v>Jonoseba Homoeo Hall (Dr.Adir Kanti Dotto)</v>
      </c>
    </row>
    <row r="8265" spans="1:16" hidden="1">
      <c r="A8265" t="str">
        <f t="shared" si="388"/>
        <v>63-607</v>
      </c>
      <c r="B8265">
        <f t="shared" si="389"/>
        <v>63</v>
      </c>
      <c r="C8265">
        <v>607</v>
      </c>
      <c r="D8265" t="s">
        <v>18341</v>
      </c>
      <c r="E8265" t="s">
        <v>10997</v>
      </c>
      <c r="F8265">
        <v>14766</v>
      </c>
      <c r="G8265" t="s">
        <v>10998</v>
      </c>
      <c r="H8265" t="s">
        <v>10999</v>
      </c>
      <c r="I8265" t="s">
        <v>3982</v>
      </c>
      <c r="J8265" t="s">
        <v>132</v>
      </c>
      <c r="K8265" t="s">
        <v>133</v>
      </c>
      <c r="L8265" t="s">
        <v>11000</v>
      </c>
      <c r="M8265" t="s">
        <v>11001</v>
      </c>
      <c r="P8265" s="31" t="str">
        <f t="shared" si="390"/>
        <v>Jotindo Homoeo Hall (  Dr.)</v>
      </c>
    </row>
    <row r="8266" spans="1:16" hidden="1">
      <c r="A8266" t="str">
        <f t="shared" si="388"/>
        <v>64-607</v>
      </c>
      <c r="B8266">
        <f t="shared" si="389"/>
        <v>64</v>
      </c>
      <c r="C8266">
        <v>607</v>
      </c>
      <c r="D8266" t="s">
        <v>18341</v>
      </c>
      <c r="E8266" t="s">
        <v>11202</v>
      </c>
      <c r="F8266">
        <v>14782</v>
      </c>
      <c r="G8266" t="s">
        <v>11203</v>
      </c>
      <c r="H8266">
        <v>1853485710</v>
      </c>
      <c r="I8266" t="s">
        <v>131</v>
      </c>
      <c r="J8266" t="s">
        <v>306</v>
      </c>
      <c r="K8266" t="s">
        <v>152</v>
      </c>
      <c r="L8266" t="s">
        <v>11000</v>
      </c>
      <c r="M8266" t="s">
        <v>11204</v>
      </c>
      <c r="P8266" s="31" t="str">
        <f t="shared" si="390"/>
        <v>Kabir Homoeo Hall (Dr.Najmun Nahar)</v>
      </c>
    </row>
    <row r="8267" spans="1:16" hidden="1">
      <c r="A8267" t="str">
        <f t="shared" si="388"/>
        <v>65-607</v>
      </c>
      <c r="B8267">
        <f t="shared" si="389"/>
        <v>65</v>
      </c>
      <c r="C8267">
        <v>607</v>
      </c>
      <c r="D8267" t="s">
        <v>18341</v>
      </c>
      <c r="E8267" t="s">
        <v>11759</v>
      </c>
      <c r="F8267">
        <v>14695</v>
      </c>
      <c r="G8267" t="s">
        <v>11760</v>
      </c>
      <c r="H8267">
        <v>1828424050</v>
      </c>
      <c r="I8267" t="s">
        <v>131</v>
      </c>
      <c r="J8267" t="s">
        <v>230</v>
      </c>
      <c r="K8267" t="s">
        <v>1315</v>
      </c>
      <c r="L8267" t="s">
        <v>11512</v>
      </c>
      <c r="M8267" t="s">
        <v>11762</v>
      </c>
      <c r="P8267" s="31" t="str">
        <f t="shared" si="390"/>
        <v>Kear Point Pharmacy (Dr.Lmran)</v>
      </c>
    </row>
    <row r="8268" spans="1:16" hidden="1">
      <c r="A8268" t="str">
        <f t="shared" si="388"/>
        <v>66-607</v>
      </c>
      <c r="B8268">
        <f t="shared" si="389"/>
        <v>66</v>
      </c>
      <c r="C8268">
        <v>607</v>
      </c>
      <c r="D8268" t="s">
        <v>18341</v>
      </c>
      <c r="E8268" t="s">
        <v>16153</v>
      </c>
      <c r="F8268">
        <v>14716</v>
      </c>
      <c r="G8268" t="s">
        <v>16154</v>
      </c>
      <c r="H8268">
        <v>1822509217</v>
      </c>
      <c r="I8268" t="s">
        <v>131</v>
      </c>
      <c r="J8268" t="s">
        <v>306</v>
      </c>
      <c r="K8268" t="s">
        <v>133</v>
      </c>
      <c r="L8268" t="s">
        <v>16155</v>
      </c>
      <c r="M8268" t="s">
        <v>17431</v>
      </c>
      <c r="P8268" s="31" t="str">
        <f t="shared" si="390"/>
        <v>Khidma Homeo Hall (Dr.All Muhammad)</v>
      </c>
    </row>
    <row r="8269" spans="1:16" hidden="1">
      <c r="A8269" t="str">
        <f t="shared" si="388"/>
        <v>67-607</v>
      </c>
      <c r="B8269">
        <f t="shared" si="389"/>
        <v>67</v>
      </c>
      <c r="C8269">
        <v>607</v>
      </c>
      <c r="D8269" t="s">
        <v>18341</v>
      </c>
      <c r="E8269" t="s">
        <v>16153</v>
      </c>
      <c r="F8269">
        <v>14725</v>
      </c>
      <c r="G8269" t="s">
        <v>16154</v>
      </c>
      <c r="H8269">
        <v>1822509217</v>
      </c>
      <c r="I8269" t="s">
        <v>131</v>
      </c>
      <c r="J8269" t="s">
        <v>306</v>
      </c>
      <c r="K8269" t="s">
        <v>133</v>
      </c>
      <c r="L8269" t="s">
        <v>16155</v>
      </c>
      <c r="M8269" t="s">
        <v>17431</v>
      </c>
      <c r="P8269" s="31" t="str">
        <f t="shared" si="390"/>
        <v>Khidma Homeo Hall (Dr.All Muhammad)</v>
      </c>
    </row>
    <row r="8270" spans="1:16" hidden="1">
      <c r="A8270" t="str">
        <f t="shared" si="388"/>
        <v>68-607</v>
      </c>
      <c r="B8270">
        <f t="shared" si="389"/>
        <v>68</v>
      </c>
      <c r="C8270">
        <v>607</v>
      </c>
      <c r="D8270" t="s">
        <v>18341</v>
      </c>
      <c r="E8270" t="s">
        <v>16153</v>
      </c>
      <c r="F8270">
        <v>14727</v>
      </c>
      <c r="G8270" t="s">
        <v>16154</v>
      </c>
      <c r="H8270">
        <v>1822509217</v>
      </c>
      <c r="I8270" t="s">
        <v>131</v>
      </c>
      <c r="J8270" t="s">
        <v>306</v>
      </c>
      <c r="K8270" t="s">
        <v>133</v>
      </c>
      <c r="L8270" t="s">
        <v>16155</v>
      </c>
      <c r="M8270" t="s">
        <v>17431</v>
      </c>
      <c r="P8270" s="31" t="str">
        <f t="shared" si="390"/>
        <v>Khidma Homeo Hall (Dr.All Muhammad)</v>
      </c>
    </row>
    <row r="8271" spans="1:16" hidden="1">
      <c r="A8271" t="str">
        <f t="shared" si="388"/>
        <v>69-607</v>
      </c>
      <c r="B8271">
        <f t="shared" si="389"/>
        <v>69</v>
      </c>
      <c r="C8271">
        <v>607</v>
      </c>
      <c r="D8271" t="s">
        <v>18341</v>
      </c>
      <c r="E8271" t="s">
        <v>16153</v>
      </c>
      <c r="F8271">
        <v>14729</v>
      </c>
      <c r="G8271" t="s">
        <v>16154</v>
      </c>
      <c r="H8271">
        <v>1822509217</v>
      </c>
      <c r="I8271" t="s">
        <v>131</v>
      </c>
      <c r="J8271" t="s">
        <v>306</v>
      </c>
      <c r="K8271" t="s">
        <v>133</v>
      </c>
      <c r="L8271" t="s">
        <v>16155</v>
      </c>
      <c r="M8271" t="s">
        <v>17431</v>
      </c>
      <c r="P8271" s="31" t="str">
        <f t="shared" si="390"/>
        <v>Khidma Homeo Hall (Dr.All Muhammad)</v>
      </c>
    </row>
    <row r="8272" spans="1:16" hidden="1">
      <c r="A8272" t="str">
        <f t="shared" si="388"/>
        <v>70-607</v>
      </c>
      <c r="B8272">
        <f t="shared" si="389"/>
        <v>70</v>
      </c>
      <c r="C8272">
        <v>607</v>
      </c>
      <c r="D8272" t="s">
        <v>18341</v>
      </c>
      <c r="E8272" t="s">
        <v>10988</v>
      </c>
      <c r="F8272">
        <v>14764</v>
      </c>
      <c r="G8272" t="s">
        <v>5104</v>
      </c>
      <c r="H8272" t="s">
        <v>10989</v>
      </c>
      <c r="I8272" t="s">
        <v>131</v>
      </c>
      <c r="J8272" t="s">
        <v>306</v>
      </c>
      <c r="K8272" t="s">
        <v>133</v>
      </c>
      <c r="L8272" t="s">
        <v>10990</v>
      </c>
      <c r="M8272" t="s">
        <v>10991</v>
      </c>
      <c r="P8272" s="31" t="str">
        <f t="shared" si="390"/>
        <v>Laki Homoeo Hall (Dr.Sumon Acharze)</v>
      </c>
    </row>
    <row r="8273" spans="1:16" hidden="1">
      <c r="A8273" t="str">
        <f t="shared" si="388"/>
        <v>71-607</v>
      </c>
      <c r="B8273">
        <f t="shared" si="389"/>
        <v>71</v>
      </c>
      <c r="C8273">
        <v>607</v>
      </c>
      <c r="D8273" t="s">
        <v>18341</v>
      </c>
      <c r="E8273" t="s">
        <v>11049</v>
      </c>
      <c r="F8273">
        <v>14748</v>
      </c>
      <c r="G8273" t="s">
        <v>11050</v>
      </c>
      <c r="H8273">
        <v>1820062284</v>
      </c>
      <c r="I8273" t="s">
        <v>131</v>
      </c>
      <c r="J8273" t="s">
        <v>132</v>
      </c>
      <c r="K8273" t="s">
        <v>133</v>
      </c>
      <c r="L8273" t="s">
        <v>11051</v>
      </c>
      <c r="M8273" t="s">
        <v>17432</v>
      </c>
      <c r="P8273" s="31" t="str">
        <f t="shared" si="390"/>
        <v>M. Hossain Homoeo Hall (Dr.Monjur Alom)</v>
      </c>
    </row>
    <row r="8274" spans="1:16" hidden="1">
      <c r="A8274" t="str">
        <f t="shared" si="388"/>
        <v>72-607</v>
      </c>
      <c r="B8274">
        <f t="shared" si="389"/>
        <v>72</v>
      </c>
      <c r="C8274">
        <v>607</v>
      </c>
      <c r="D8274" t="s">
        <v>18341</v>
      </c>
      <c r="E8274" t="s">
        <v>15234</v>
      </c>
      <c r="F8274">
        <v>14735</v>
      </c>
      <c r="G8274" t="s">
        <v>638</v>
      </c>
      <c r="H8274">
        <v>1856112024</v>
      </c>
      <c r="I8274" t="s">
        <v>131</v>
      </c>
      <c r="J8274" t="s">
        <v>10895</v>
      </c>
      <c r="K8274" t="s">
        <v>1402</v>
      </c>
      <c r="L8274" t="s">
        <v>15232</v>
      </c>
      <c r="M8274" t="s">
        <v>11162</v>
      </c>
      <c r="P8274" s="31" t="str">
        <f t="shared" si="390"/>
        <v>Ma Homoeo Hall (Dr.Anupom De)</v>
      </c>
    </row>
    <row r="8275" spans="1:16" hidden="1">
      <c r="A8275" t="str">
        <f t="shared" si="388"/>
        <v>73-607</v>
      </c>
      <c r="B8275">
        <f t="shared" si="389"/>
        <v>73</v>
      </c>
      <c r="C8275">
        <v>607</v>
      </c>
      <c r="D8275" t="s">
        <v>18341</v>
      </c>
      <c r="E8275" t="s">
        <v>16361</v>
      </c>
      <c r="F8275">
        <v>14719</v>
      </c>
      <c r="G8275" t="s">
        <v>16362</v>
      </c>
      <c r="H8275">
        <v>1624557515</v>
      </c>
      <c r="I8275" t="s">
        <v>131</v>
      </c>
      <c r="J8275" t="s">
        <v>397</v>
      </c>
      <c r="K8275" t="s">
        <v>133</v>
      </c>
      <c r="L8275" t="s">
        <v>9820</v>
      </c>
      <c r="M8275" t="s">
        <v>12195</v>
      </c>
      <c r="P8275" s="31" t="str">
        <f t="shared" si="390"/>
        <v>Ma Homoeo Hall-2 (Dr.Md.Rizaul Korim (Roki))</v>
      </c>
    </row>
    <row r="8276" spans="1:16" hidden="1">
      <c r="A8276" t="str">
        <f t="shared" si="388"/>
        <v>74-607</v>
      </c>
      <c r="B8276">
        <f t="shared" si="389"/>
        <v>74</v>
      </c>
      <c r="C8276">
        <v>607</v>
      </c>
      <c r="D8276" t="s">
        <v>18341</v>
      </c>
      <c r="E8276" t="s">
        <v>16464</v>
      </c>
      <c r="F8276">
        <v>14724</v>
      </c>
      <c r="G8276" t="s">
        <v>16362</v>
      </c>
      <c r="H8276">
        <v>1624557515</v>
      </c>
      <c r="I8276" t="s">
        <v>11164</v>
      </c>
      <c r="J8276" t="s">
        <v>10912</v>
      </c>
      <c r="K8276" t="s">
        <v>133</v>
      </c>
      <c r="L8276" t="s">
        <v>9820</v>
      </c>
      <c r="M8276" t="s">
        <v>12195</v>
      </c>
      <c r="P8276" s="31" t="str">
        <f t="shared" si="390"/>
        <v>Ma Homoeo Hall-2 (Dr.Rezaul Karim Roki)</v>
      </c>
    </row>
    <row r="8277" spans="1:16" hidden="1">
      <c r="A8277" t="str">
        <f t="shared" si="388"/>
        <v>75-607</v>
      </c>
      <c r="B8277">
        <f t="shared" si="389"/>
        <v>75</v>
      </c>
      <c r="C8277">
        <v>607</v>
      </c>
      <c r="D8277" t="s">
        <v>18341</v>
      </c>
      <c r="E8277" t="s">
        <v>16161</v>
      </c>
      <c r="F8277">
        <v>14715</v>
      </c>
      <c r="G8277" t="s">
        <v>16162</v>
      </c>
      <c r="H8277">
        <v>1704047574</v>
      </c>
      <c r="I8277" t="s">
        <v>131</v>
      </c>
      <c r="J8277" t="s">
        <v>16163</v>
      </c>
      <c r="K8277" t="s">
        <v>1315</v>
      </c>
      <c r="L8277" t="s">
        <v>16164</v>
      </c>
      <c r="M8277" t="s">
        <v>16165</v>
      </c>
      <c r="P8277" s="31" t="str">
        <f t="shared" si="390"/>
        <v>Mafaie Homoeo Hall (Dr.Farooq Hussain)</v>
      </c>
    </row>
    <row r="8278" spans="1:16" hidden="1">
      <c r="A8278" t="str">
        <f t="shared" si="388"/>
        <v>76-607</v>
      </c>
      <c r="B8278">
        <f t="shared" si="389"/>
        <v>76</v>
      </c>
      <c r="C8278">
        <v>607</v>
      </c>
      <c r="D8278" t="s">
        <v>18341</v>
      </c>
      <c r="E8278" t="s">
        <v>16161</v>
      </c>
      <c r="F8278">
        <v>14718</v>
      </c>
      <c r="G8278" t="s">
        <v>16162</v>
      </c>
      <c r="H8278">
        <v>1704047574</v>
      </c>
      <c r="I8278" t="s">
        <v>131</v>
      </c>
      <c r="J8278" t="s">
        <v>16163</v>
      </c>
      <c r="K8278" t="s">
        <v>1315</v>
      </c>
      <c r="L8278" t="s">
        <v>16164</v>
      </c>
      <c r="M8278" t="s">
        <v>16165</v>
      </c>
      <c r="P8278" s="31" t="str">
        <f t="shared" si="390"/>
        <v>Mafaie Homoeo Hall (Dr.Farooq Hussain)</v>
      </c>
    </row>
    <row r="8279" spans="1:16" hidden="1">
      <c r="A8279" t="str">
        <f t="shared" si="388"/>
        <v>77-607</v>
      </c>
      <c r="B8279">
        <f t="shared" si="389"/>
        <v>77</v>
      </c>
      <c r="C8279">
        <v>607</v>
      </c>
      <c r="D8279" t="s">
        <v>18341</v>
      </c>
      <c r="E8279" t="s">
        <v>10997</v>
      </c>
      <c r="F8279">
        <v>14774</v>
      </c>
      <c r="G8279" t="s">
        <v>11028</v>
      </c>
      <c r="H8279" t="s">
        <v>11029</v>
      </c>
      <c r="I8279" t="s">
        <v>3982</v>
      </c>
      <c r="J8279" t="s">
        <v>172</v>
      </c>
      <c r="K8279" t="s">
        <v>133</v>
      </c>
      <c r="L8279" t="s">
        <v>11017</v>
      </c>
      <c r="M8279" t="s">
        <v>11030</v>
      </c>
      <c r="P8279" s="31" t="str">
        <f t="shared" si="390"/>
        <v>Majeda Homoeo Hall   (  Dr.)</v>
      </c>
    </row>
    <row r="8280" spans="1:16" hidden="1">
      <c r="A8280" t="str">
        <f t="shared" si="388"/>
        <v>78-607</v>
      </c>
      <c r="B8280">
        <f t="shared" si="389"/>
        <v>78</v>
      </c>
      <c r="C8280">
        <v>607</v>
      </c>
      <c r="D8280" t="s">
        <v>18341</v>
      </c>
      <c r="E8280" t="s">
        <v>14739</v>
      </c>
      <c r="F8280">
        <v>14692</v>
      </c>
      <c r="G8280" t="s">
        <v>14740</v>
      </c>
      <c r="H8280">
        <v>1866110143</v>
      </c>
      <c r="I8280" t="s">
        <v>131</v>
      </c>
      <c r="J8280" t="s">
        <v>397</v>
      </c>
      <c r="K8280" t="s">
        <v>133</v>
      </c>
      <c r="L8280" t="s">
        <v>9820</v>
      </c>
      <c r="M8280" t="s">
        <v>14741</v>
      </c>
      <c r="P8280" s="31" t="str">
        <f t="shared" si="390"/>
        <v>Manob Seba Homoeo Hall (Dr.Johirul Islam)</v>
      </c>
    </row>
    <row r="8281" spans="1:16" hidden="1">
      <c r="A8281" t="str">
        <f t="shared" si="388"/>
        <v>79-607</v>
      </c>
      <c r="B8281">
        <f t="shared" si="389"/>
        <v>79</v>
      </c>
      <c r="C8281">
        <v>607</v>
      </c>
      <c r="D8281" t="s">
        <v>18341</v>
      </c>
      <c r="E8281" t="s">
        <v>11236</v>
      </c>
      <c r="F8281">
        <v>14789</v>
      </c>
      <c r="G8281" t="s">
        <v>210</v>
      </c>
      <c r="H8281">
        <v>1716086359</v>
      </c>
      <c r="I8281" t="s">
        <v>3982</v>
      </c>
      <c r="J8281" t="s">
        <v>397</v>
      </c>
      <c r="K8281" t="s">
        <v>133</v>
      </c>
      <c r="L8281" t="s">
        <v>17445</v>
      </c>
      <c r="M8281" t="s">
        <v>11238</v>
      </c>
      <c r="P8281" s="31" t="str">
        <f t="shared" si="390"/>
        <v>Master Homoeo Hall (Dr.M.Allauddin)</v>
      </c>
    </row>
    <row r="8282" spans="1:16" hidden="1">
      <c r="A8282" t="str">
        <f t="shared" si="388"/>
        <v>80-607</v>
      </c>
      <c r="B8282">
        <f t="shared" si="389"/>
        <v>80</v>
      </c>
      <c r="C8282">
        <v>607</v>
      </c>
      <c r="D8282" t="s">
        <v>18341</v>
      </c>
      <c r="E8282" t="s">
        <v>11139</v>
      </c>
      <c r="F8282">
        <v>14804</v>
      </c>
      <c r="G8282" t="s">
        <v>11140</v>
      </c>
      <c r="H8282" t="s">
        <v>11141</v>
      </c>
      <c r="I8282" t="s">
        <v>3982</v>
      </c>
      <c r="J8282" t="s">
        <v>230</v>
      </c>
      <c r="K8282">
        <v>0</v>
      </c>
      <c r="L8282" t="s">
        <v>11142</v>
      </c>
      <c r="M8282" t="s">
        <v>11143</v>
      </c>
      <c r="P8282" s="31" t="str">
        <f t="shared" si="390"/>
        <v>Mawlana Homoeo Hall (  Dr.Shafiqur Rahman Azad)</v>
      </c>
    </row>
    <row r="8283" spans="1:16" hidden="1">
      <c r="A8283" t="str">
        <f t="shared" si="388"/>
        <v>81-607</v>
      </c>
      <c r="B8283">
        <f t="shared" si="389"/>
        <v>81</v>
      </c>
      <c r="C8283">
        <v>607</v>
      </c>
      <c r="D8283" t="s">
        <v>18341</v>
      </c>
      <c r="E8283" t="s">
        <v>12782</v>
      </c>
      <c r="F8283">
        <v>14689</v>
      </c>
      <c r="G8283" t="s">
        <v>12783</v>
      </c>
      <c r="H8283">
        <v>1816244016</v>
      </c>
      <c r="I8283" t="s">
        <v>131</v>
      </c>
      <c r="J8283" t="s">
        <v>132</v>
      </c>
      <c r="K8283" t="s">
        <v>152</v>
      </c>
      <c r="L8283" t="s">
        <v>12784</v>
      </c>
      <c r="M8283" t="s">
        <v>12785</v>
      </c>
      <c r="P8283" s="31" t="str">
        <f t="shared" si="390"/>
        <v>Max Homoeo Pharmacy (Dr Nurul Hossaen)</v>
      </c>
    </row>
    <row r="8284" spans="1:16" hidden="1">
      <c r="A8284" t="str">
        <f t="shared" si="388"/>
        <v>82-607</v>
      </c>
      <c r="B8284">
        <f t="shared" si="389"/>
        <v>82</v>
      </c>
      <c r="C8284">
        <v>607</v>
      </c>
      <c r="D8284" t="s">
        <v>18341</v>
      </c>
      <c r="E8284" t="s">
        <v>11763</v>
      </c>
      <c r="F8284">
        <v>14682</v>
      </c>
      <c r="G8284" t="s">
        <v>11764</v>
      </c>
      <c r="H8284">
        <v>1860294833</v>
      </c>
      <c r="I8284" t="s">
        <v>131</v>
      </c>
      <c r="J8284" t="s">
        <v>11360</v>
      </c>
      <c r="K8284" t="s">
        <v>138</v>
      </c>
      <c r="L8284" t="s">
        <v>11512</v>
      </c>
      <c r="M8284" t="s">
        <v>11765</v>
      </c>
      <c r="P8284" s="31" t="str">
        <f t="shared" si="390"/>
        <v>Mitun Homoeo Hall (Dr Nirmol Kanti Sucil)</v>
      </c>
    </row>
    <row r="8285" spans="1:16" hidden="1">
      <c r="A8285" t="str">
        <f t="shared" si="388"/>
        <v>83-607</v>
      </c>
      <c r="B8285">
        <f t="shared" si="389"/>
        <v>83</v>
      </c>
      <c r="C8285">
        <v>607</v>
      </c>
      <c r="D8285" t="s">
        <v>18341</v>
      </c>
      <c r="E8285" t="s">
        <v>13586</v>
      </c>
      <c r="F8285">
        <v>14690</v>
      </c>
      <c r="G8285" t="s">
        <v>13587</v>
      </c>
      <c r="H8285">
        <v>1813920824</v>
      </c>
      <c r="I8285" t="s">
        <v>131</v>
      </c>
      <c r="J8285" t="s">
        <v>10903</v>
      </c>
      <c r="K8285" t="s">
        <v>152</v>
      </c>
      <c r="L8285" t="s">
        <v>11512</v>
      </c>
      <c r="M8285" t="s">
        <v>13588</v>
      </c>
      <c r="P8285" s="31" t="str">
        <f t="shared" si="390"/>
        <v>Mohammodiha Homoeo Hall (Dr.Eiddris)</v>
      </c>
    </row>
    <row r="8286" spans="1:16" hidden="1">
      <c r="A8286" t="str">
        <f t="shared" si="388"/>
        <v>84-607</v>
      </c>
      <c r="B8286">
        <f t="shared" si="389"/>
        <v>84</v>
      </c>
      <c r="C8286">
        <v>607</v>
      </c>
      <c r="D8286" t="s">
        <v>18341</v>
      </c>
      <c r="E8286" t="s">
        <v>11049</v>
      </c>
      <c r="F8286">
        <v>14693</v>
      </c>
      <c r="G8286" t="s">
        <v>11272</v>
      </c>
      <c r="H8286">
        <v>1812097978</v>
      </c>
      <c r="I8286" t="s">
        <v>131</v>
      </c>
      <c r="J8286" t="s">
        <v>274</v>
      </c>
      <c r="K8286" t="s">
        <v>152</v>
      </c>
      <c r="L8286" t="s">
        <v>11051</v>
      </c>
      <c r="M8286" t="s">
        <v>19002</v>
      </c>
      <c r="P8286" s="31" t="str">
        <f t="shared" si="390"/>
        <v>Monju Homoeo Hall (Dr.Monjur Alom)</v>
      </c>
    </row>
    <row r="8287" spans="1:16" hidden="1">
      <c r="A8287" t="str">
        <f t="shared" si="388"/>
        <v>85-607</v>
      </c>
      <c r="B8287">
        <f t="shared" si="389"/>
        <v>85</v>
      </c>
      <c r="C8287">
        <v>607</v>
      </c>
      <c r="D8287" t="s">
        <v>18341</v>
      </c>
      <c r="E8287" t="s">
        <v>17437</v>
      </c>
      <c r="F8287">
        <v>14756</v>
      </c>
      <c r="G8287" t="s">
        <v>11079</v>
      </c>
      <c r="H8287">
        <v>1815333267</v>
      </c>
      <c r="I8287" t="s">
        <v>131</v>
      </c>
      <c r="J8287" t="s">
        <v>172</v>
      </c>
      <c r="K8287">
        <v>0</v>
      </c>
      <c r="L8287" t="s">
        <v>11076</v>
      </c>
      <c r="M8287" t="s">
        <v>11080</v>
      </c>
      <c r="P8287" s="31" t="str">
        <f t="shared" si="390"/>
        <v>Monosa Homeo Pharmacy (Dr.Sohal)</v>
      </c>
    </row>
    <row r="8288" spans="1:16" hidden="1">
      <c r="A8288" t="str">
        <f t="shared" si="388"/>
        <v>86-607</v>
      </c>
      <c r="B8288">
        <f t="shared" si="389"/>
        <v>86</v>
      </c>
      <c r="C8288">
        <v>607</v>
      </c>
      <c r="D8288" t="s">
        <v>18341</v>
      </c>
      <c r="E8288" t="s">
        <v>11002</v>
      </c>
      <c r="F8288">
        <v>14767</v>
      </c>
      <c r="G8288" t="s">
        <v>8803</v>
      </c>
      <c r="H8288" t="s">
        <v>11003</v>
      </c>
      <c r="I8288" t="s">
        <v>3982</v>
      </c>
      <c r="J8288" t="s">
        <v>172</v>
      </c>
      <c r="K8288" t="s">
        <v>152</v>
      </c>
      <c r="L8288" t="s">
        <v>11004</v>
      </c>
      <c r="M8288" t="s">
        <v>11005</v>
      </c>
      <c r="P8288" s="31" t="str">
        <f t="shared" si="390"/>
        <v>Mordan Homoeo Hall (Dr.Md:Kobir)</v>
      </c>
    </row>
    <row r="8289" spans="1:16" hidden="1">
      <c r="A8289" t="str">
        <f t="shared" si="388"/>
        <v>87-607</v>
      </c>
      <c r="B8289">
        <f t="shared" si="389"/>
        <v>87</v>
      </c>
      <c r="C8289">
        <v>607</v>
      </c>
      <c r="D8289" t="s">
        <v>18341</v>
      </c>
      <c r="E8289" t="s">
        <v>16393</v>
      </c>
      <c r="F8289">
        <v>15335</v>
      </c>
      <c r="G8289" t="s">
        <v>17594</v>
      </c>
      <c r="H8289">
        <v>1824451250</v>
      </c>
      <c r="I8289" t="s">
        <v>131</v>
      </c>
      <c r="K8289" t="s">
        <v>138</v>
      </c>
      <c r="L8289" t="s">
        <v>537</v>
      </c>
      <c r="M8289" t="s">
        <v>19299</v>
      </c>
      <c r="P8289" s="31" t="str">
        <f t="shared" si="390"/>
        <v>Mother Homoeo Clinic  (Dr.Md:Mohiuddin )</v>
      </c>
    </row>
    <row r="8290" spans="1:16" hidden="1">
      <c r="A8290" t="str">
        <f t="shared" si="388"/>
        <v>88-607</v>
      </c>
      <c r="B8290">
        <f t="shared" si="389"/>
        <v>88</v>
      </c>
      <c r="C8290">
        <v>607</v>
      </c>
      <c r="D8290" t="s">
        <v>18341</v>
      </c>
      <c r="E8290" t="s">
        <v>11284</v>
      </c>
      <c r="F8290">
        <v>14703</v>
      </c>
      <c r="G8290" t="s">
        <v>19300</v>
      </c>
      <c r="H8290">
        <v>1934448031</v>
      </c>
      <c r="I8290">
        <v>0</v>
      </c>
      <c r="J8290">
        <v>0</v>
      </c>
      <c r="K8290" t="s">
        <v>138</v>
      </c>
      <c r="L8290" t="s">
        <v>9820</v>
      </c>
      <c r="M8290" t="s">
        <v>9820</v>
      </c>
      <c r="P8290" s="31" t="str">
        <f t="shared" si="390"/>
        <v>Mpo-Kamrul Islam-Chakoria (Self Stock)</v>
      </c>
    </row>
    <row r="8291" spans="1:16" hidden="1">
      <c r="A8291" t="str">
        <f t="shared" si="388"/>
        <v>89-607</v>
      </c>
      <c r="B8291">
        <f t="shared" si="389"/>
        <v>89</v>
      </c>
      <c r="C8291">
        <v>607</v>
      </c>
      <c r="D8291" t="s">
        <v>18341</v>
      </c>
      <c r="E8291" t="s">
        <v>11088</v>
      </c>
      <c r="F8291">
        <v>14775</v>
      </c>
      <c r="G8291" t="s">
        <v>11089</v>
      </c>
      <c r="H8291" t="s">
        <v>11090</v>
      </c>
      <c r="I8291" t="s">
        <v>3982</v>
      </c>
      <c r="J8291" t="s">
        <v>274</v>
      </c>
      <c r="K8291">
        <v>0</v>
      </c>
      <c r="L8291" t="s">
        <v>11034</v>
      </c>
      <c r="M8291" t="s">
        <v>17440</v>
      </c>
      <c r="P8291" s="31" t="str">
        <f t="shared" si="390"/>
        <v>Muktakeshi Homeo Pharmacy (Dr.Roton Kumar Chowdure  )</v>
      </c>
    </row>
    <row r="8292" spans="1:16" hidden="1">
      <c r="A8292" t="str">
        <f t="shared" si="388"/>
        <v>90-607</v>
      </c>
      <c r="B8292">
        <f t="shared" si="389"/>
        <v>90</v>
      </c>
      <c r="C8292">
        <v>607</v>
      </c>
      <c r="D8292" t="s">
        <v>18341</v>
      </c>
      <c r="E8292" t="s">
        <v>14743</v>
      </c>
      <c r="F8292">
        <v>14694</v>
      </c>
      <c r="G8292" t="s">
        <v>14744</v>
      </c>
      <c r="H8292">
        <v>1862777220</v>
      </c>
      <c r="I8292" t="s">
        <v>11164</v>
      </c>
      <c r="J8292" t="s">
        <v>10903</v>
      </c>
      <c r="K8292" t="s">
        <v>152</v>
      </c>
      <c r="L8292" t="s">
        <v>11512</v>
      </c>
      <c r="M8292" t="s">
        <v>14745</v>
      </c>
      <c r="P8292" s="31" t="str">
        <f t="shared" si="390"/>
        <v>N Alom Homoeo Hall (Dr.Mokamel Haque)</v>
      </c>
    </row>
    <row r="8293" spans="1:16" hidden="1">
      <c r="A8293" t="str">
        <f t="shared" si="388"/>
        <v>91-607</v>
      </c>
      <c r="B8293">
        <f t="shared" si="389"/>
        <v>91</v>
      </c>
      <c r="C8293">
        <v>607</v>
      </c>
      <c r="D8293" t="s">
        <v>18341</v>
      </c>
      <c r="E8293" t="s">
        <v>15238</v>
      </c>
      <c r="F8293">
        <v>14737</v>
      </c>
      <c r="G8293" t="s">
        <v>15239</v>
      </c>
      <c r="H8293">
        <v>1820433358</v>
      </c>
      <c r="I8293" t="s">
        <v>15240</v>
      </c>
      <c r="J8293" t="s">
        <v>10895</v>
      </c>
      <c r="K8293" t="s">
        <v>133</v>
      </c>
      <c r="L8293" t="s">
        <v>15232</v>
      </c>
      <c r="M8293" t="s">
        <v>11162</v>
      </c>
      <c r="P8293" s="31" t="str">
        <f t="shared" si="390"/>
        <v>N. Islam Pharmacy (Dr.Saywad Nur)</v>
      </c>
    </row>
    <row r="8294" spans="1:16" hidden="1">
      <c r="A8294" t="str">
        <f t="shared" si="388"/>
        <v>92-607</v>
      </c>
      <c r="B8294">
        <f t="shared" si="389"/>
        <v>92</v>
      </c>
      <c r="C8294">
        <v>607</v>
      </c>
      <c r="D8294" t="s">
        <v>18341</v>
      </c>
      <c r="E8294" t="s">
        <v>15148</v>
      </c>
      <c r="F8294">
        <v>14732</v>
      </c>
      <c r="G8294" t="s">
        <v>6473</v>
      </c>
      <c r="H8294">
        <v>1842416292</v>
      </c>
      <c r="I8294" t="s">
        <v>131</v>
      </c>
      <c r="J8294" t="s">
        <v>2596</v>
      </c>
      <c r="K8294" t="s">
        <v>152</v>
      </c>
      <c r="L8294" t="s">
        <v>11150</v>
      </c>
      <c r="M8294" t="s">
        <v>15141</v>
      </c>
      <c r="P8294" s="31" t="str">
        <f t="shared" si="390"/>
        <v>Nadia Homoeo Hall (Dr.Didarul Alam)</v>
      </c>
    </row>
    <row r="8295" spans="1:16" hidden="1">
      <c r="A8295" t="str">
        <f t="shared" si="388"/>
        <v>93-607</v>
      </c>
      <c r="B8295">
        <f t="shared" si="389"/>
        <v>93</v>
      </c>
      <c r="C8295">
        <v>607</v>
      </c>
      <c r="D8295" t="s">
        <v>18341</v>
      </c>
      <c r="E8295" t="s">
        <v>16157</v>
      </c>
      <c r="F8295">
        <v>14714</v>
      </c>
      <c r="G8295" t="s">
        <v>2962</v>
      </c>
      <c r="H8295">
        <v>1717670271</v>
      </c>
      <c r="I8295" t="s">
        <v>16158</v>
      </c>
      <c r="J8295" t="s">
        <v>172</v>
      </c>
      <c r="K8295" t="s">
        <v>1315</v>
      </c>
      <c r="L8295" t="s">
        <v>16159</v>
      </c>
      <c r="M8295" t="s">
        <v>17430</v>
      </c>
      <c r="P8295" s="31" t="str">
        <f t="shared" si="390"/>
        <v>Nahar Homeo Hall (Dr.Mizanur Rahman)</v>
      </c>
    </row>
    <row r="8296" spans="1:16" hidden="1">
      <c r="A8296" t="str">
        <f t="shared" si="388"/>
        <v>94-607</v>
      </c>
      <c r="B8296">
        <f t="shared" si="389"/>
        <v>94</v>
      </c>
      <c r="C8296">
        <v>607</v>
      </c>
      <c r="D8296" t="s">
        <v>18341</v>
      </c>
      <c r="E8296" t="s">
        <v>16157</v>
      </c>
      <c r="F8296">
        <v>14717</v>
      </c>
      <c r="G8296" t="s">
        <v>2962</v>
      </c>
      <c r="H8296">
        <v>1717670271</v>
      </c>
      <c r="I8296" t="s">
        <v>16158</v>
      </c>
      <c r="J8296" t="s">
        <v>172</v>
      </c>
      <c r="K8296" t="s">
        <v>1315</v>
      </c>
      <c r="L8296" t="s">
        <v>16159</v>
      </c>
      <c r="M8296" t="s">
        <v>17430</v>
      </c>
      <c r="P8296" s="31" t="str">
        <f t="shared" si="390"/>
        <v>Nahar Homeo Hall (Dr.Mizanur Rahman)</v>
      </c>
    </row>
    <row r="8297" spans="1:16" hidden="1">
      <c r="A8297" t="str">
        <f t="shared" si="388"/>
        <v>95-607</v>
      </c>
      <c r="B8297">
        <f t="shared" si="389"/>
        <v>95</v>
      </c>
      <c r="C8297">
        <v>607</v>
      </c>
      <c r="D8297" t="s">
        <v>18341</v>
      </c>
      <c r="E8297" t="s">
        <v>16157</v>
      </c>
      <c r="F8297">
        <v>14726</v>
      </c>
      <c r="G8297" t="s">
        <v>2962</v>
      </c>
      <c r="H8297">
        <v>1717670271</v>
      </c>
      <c r="I8297" t="s">
        <v>16158</v>
      </c>
      <c r="J8297" t="s">
        <v>172</v>
      </c>
      <c r="K8297" t="s">
        <v>1315</v>
      </c>
      <c r="L8297" t="s">
        <v>16159</v>
      </c>
      <c r="M8297" t="s">
        <v>17430</v>
      </c>
      <c r="P8297" s="31" t="str">
        <f t="shared" si="390"/>
        <v>Nahar Homeo Hall (Dr.Mizanur Rahman)</v>
      </c>
    </row>
    <row r="8298" spans="1:16" hidden="1">
      <c r="A8298" t="str">
        <f t="shared" si="388"/>
        <v>96-607</v>
      </c>
      <c r="B8298">
        <f t="shared" si="389"/>
        <v>96</v>
      </c>
      <c r="C8298">
        <v>607</v>
      </c>
      <c r="D8298" t="s">
        <v>18341</v>
      </c>
      <c r="E8298" t="s">
        <v>16157</v>
      </c>
      <c r="F8298">
        <v>14728</v>
      </c>
      <c r="G8298" t="s">
        <v>2962</v>
      </c>
      <c r="H8298">
        <v>1717670271</v>
      </c>
      <c r="I8298" t="s">
        <v>16158</v>
      </c>
      <c r="J8298" t="s">
        <v>172</v>
      </c>
      <c r="K8298" t="s">
        <v>1315</v>
      </c>
      <c r="L8298" t="s">
        <v>16159</v>
      </c>
      <c r="M8298" t="s">
        <v>17430</v>
      </c>
      <c r="P8298" s="31" t="str">
        <f t="shared" si="390"/>
        <v>Nahar Homeo Hall (Dr.Mizanur Rahman)</v>
      </c>
    </row>
    <row r="8299" spans="1:16" hidden="1">
      <c r="A8299" t="str">
        <f t="shared" si="388"/>
        <v>97-607</v>
      </c>
      <c r="B8299">
        <f t="shared" si="389"/>
        <v>97</v>
      </c>
      <c r="C8299">
        <v>607</v>
      </c>
      <c r="D8299" t="s">
        <v>18341</v>
      </c>
      <c r="E8299" t="s">
        <v>15143</v>
      </c>
      <c r="F8299">
        <v>14731</v>
      </c>
      <c r="G8299" t="s">
        <v>549</v>
      </c>
      <c r="H8299">
        <v>1814954632</v>
      </c>
      <c r="I8299" t="s">
        <v>131</v>
      </c>
      <c r="J8299" t="s">
        <v>2596</v>
      </c>
      <c r="K8299" t="s">
        <v>152</v>
      </c>
      <c r="L8299" t="s">
        <v>11696</v>
      </c>
      <c r="M8299" t="s">
        <v>15144</v>
      </c>
      <c r="P8299" s="31" t="str">
        <f t="shared" si="390"/>
        <v>National Homoeo Hall (Dr.Md:Mahbubur Rahman)</v>
      </c>
    </row>
    <row r="8300" spans="1:16" hidden="1">
      <c r="A8300" t="str">
        <f t="shared" si="388"/>
        <v>98-607</v>
      </c>
      <c r="B8300">
        <f t="shared" si="389"/>
        <v>98</v>
      </c>
      <c r="C8300">
        <v>607</v>
      </c>
      <c r="D8300" t="s">
        <v>18341</v>
      </c>
      <c r="E8300" t="s">
        <v>16425</v>
      </c>
      <c r="F8300">
        <v>14751</v>
      </c>
      <c r="G8300" t="s">
        <v>549</v>
      </c>
      <c r="H8300">
        <v>1824686124</v>
      </c>
      <c r="I8300" t="s">
        <v>131</v>
      </c>
      <c r="J8300" t="s">
        <v>230</v>
      </c>
      <c r="K8300" t="s">
        <v>133</v>
      </c>
      <c r="L8300" t="s">
        <v>9820</v>
      </c>
      <c r="M8300" t="s">
        <v>17433</v>
      </c>
      <c r="P8300" s="31" t="str">
        <f t="shared" si="390"/>
        <v>National Homoeo Hall (Dr.Abul Kalam)</v>
      </c>
    </row>
    <row r="8301" spans="1:16" hidden="1">
      <c r="A8301" t="str">
        <f t="shared" si="388"/>
        <v>99-607</v>
      </c>
      <c r="B8301">
        <f t="shared" si="389"/>
        <v>99</v>
      </c>
      <c r="C8301">
        <v>607</v>
      </c>
      <c r="D8301" t="s">
        <v>18341</v>
      </c>
      <c r="E8301" t="s">
        <v>11160</v>
      </c>
      <c r="F8301">
        <v>14792</v>
      </c>
      <c r="G8301" t="s">
        <v>11161</v>
      </c>
      <c r="H8301">
        <v>1839428875</v>
      </c>
      <c r="I8301" t="s">
        <v>3982</v>
      </c>
      <c r="J8301" t="s">
        <v>9289</v>
      </c>
      <c r="K8301" t="s">
        <v>152</v>
      </c>
      <c r="L8301" t="s">
        <v>11051</v>
      </c>
      <c r="M8301" t="s">
        <v>11162</v>
      </c>
      <c r="P8301" s="31" t="str">
        <f t="shared" si="390"/>
        <v>National Homoeo Pharmacy -2 (Dr.Sahin Mohammed Ahesan)</v>
      </c>
    </row>
    <row r="8302" spans="1:16" hidden="1">
      <c r="A8302" t="str">
        <f t="shared" si="388"/>
        <v>100-607</v>
      </c>
      <c r="B8302">
        <f t="shared" si="389"/>
        <v>100</v>
      </c>
      <c r="C8302">
        <v>607</v>
      </c>
      <c r="D8302" t="s">
        <v>18341</v>
      </c>
      <c r="E8302" t="s">
        <v>11232</v>
      </c>
      <c r="F8302">
        <v>14788</v>
      </c>
      <c r="G8302" t="s">
        <v>11233</v>
      </c>
      <c r="H8302">
        <v>1819996434</v>
      </c>
      <c r="I8302" t="s">
        <v>131</v>
      </c>
      <c r="J8302" t="s">
        <v>172</v>
      </c>
      <c r="K8302" t="s">
        <v>133</v>
      </c>
      <c r="L8302" t="s">
        <v>11234</v>
      </c>
      <c r="M8302" t="s">
        <v>11235</v>
      </c>
      <c r="P8302" s="31" t="str">
        <f t="shared" si="390"/>
        <v>Natoinal Homoeo Cilinic-1 (Dr.M.Hamid Ullah)</v>
      </c>
    </row>
    <row r="8303" spans="1:16" hidden="1">
      <c r="A8303" t="str">
        <f t="shared" si="388"/>
        <v>101-607</v>
      </c>
      <c r="B8303">
        <f t="shared" si="389"/>
        <v>101</v>
      </c>
      <c r="C8303">
        <v>607</v>
      </c>
      <c r="D8303" t="s">
        <v>18341</v>
      </c>
      <c r="E8303" t="s">
        <v>11649</v>
      </c>
      <c r="F8303">
        <v>14710</v>
      </c>
      <c r="G8303" t="s">
        <v>11650</v>
      </c>
      <c r="H8303">
        <v>1913632445</v>
      </c>
      <c r="I8303" t="s">
        <v>131</v>
      </c>
      <c r="J8303" t="s">
        <v>230</v>
      </c>
      <c r="K8303" t="s">
        <v>152</v>
      </c>
      <c r="L8303" t="s">
        <v>11651</v>
      </c>
      <c r="M8303" t="s">
        <v>11652</v>
      </c>
      <c r="P8303" s="31" t="str">
        <f t="shared" si="390"/>
        <v>New German Homoeo Hall (Dr.Md.Sorif)</v>
      </c>
    </row>
    <row r="8304" spans="1:16" hidden="1">
      <c r="A8304" t="str">
        <f t="shared" si="388"/>
        <v>102-607</v>
      </c>
      <c r="B8304">
        <f t="shared" si="389"/>
        <v>102</v>
      </c>
      <c r="C8304">
        <v>607</v>
      </c>
      <c r="D8304" t="s">
        <v>18341</v>
      </c>
      <c r="E8304" t="s">
        <v>11767</v>
      </c>
      <c r="F8304">
        <v>14684</v>
      </c>
      <c r="G8304" t="s">
        <v>11768</v>
      </c>
      <c r="H8304">
        <v>1718546050</v>
      </c>
      <c r="I8304" t="s">
        <v>11769</v>
      </c>
      <c r="J8304" t="s">
        <v>11360</v>
      </c>
      <c r="K8304" t="s">
        <v>1402</v>
      </c>
      <c r="L8304" t="s">
        <v>11051</v>
      </c>
      <c r="M8304" t="s">
        <v>11765</v>
      </c>
      <c r="P8304" s="31" t="str">
        <f t="shared" si="390"/>
        <v>Nigar Homoeo Hall (Dr Sorwer Uddin)</v>
      </c>
    </row>
    <row r="8305" spans="1:16" hidden="1">
      <c r="A8305" t="str">
        <f t="shared" si="388"/>
        <v>103-607</v>
      </c>
      <c r="B8305">
        <f t="shared" si="389"/>
        <v>103</v>
      </c>
      <c r="C8305">
        <v>607</v>
      </c>
      <c r="D8305" t="s">
        <v>18341</v>
      </c>
      <c r="E8305" t="s">
        <v>11093</v>
      </c>
      <c r="F8305">
        <v>14776</v>
      </c>
      <c r="G8305" t="s">
        <v>11094</v>
      </c>
      <c r="H8305" t="s">
        <v>11095</v>
      </c>
      <c r="I8305" t="s">
        <v>3982</v>
      </c>
      <c r="J8305" t="s">
        <v>306</v>
      </c>
      <c r="K8305" t="s">
        <v>133</v>
      </c>
      <c r="L8305" t="s">
        <v>9820</v>
      </c>
      <c r="M8305" t="s">
        <v>11096</v>
      </c>
      <c r="P8305" s="31" t="str">
        <f t="shared" si="390"/>
        <v>Niramoy Homeo Hall 2 (Dr.M. Hussain Muhammad)</v>
      </c>
    </row>
    <row r="8306" spans="1:16" hidden="1">
      <c r="A8306" t="str">
        <f t="shared" si="388"/>
        <v>104-607</v>
      </c>
      <c r="B8306">
        <f t="shared" si="389"/>
        <v>104</v>
      </c>
      <c r="C8306">
        <v>607</v>
      </c>
      <c r="D8306" t="s">
        <v>18341</v>
      </c>
      <c r="E8306" t="s">
        <v>10997</v>
      </c>
      <c r="F8306">
        <v>14759</v>
      </c>
      <c r="G8306" t="s">
        <v>144</v>
      </c>
      <c r="H8306" t="s">
        <v>11040</v>
      </c>
      <c r="I8306" t="s">
        <v>3982</v>
      </c>
      <c r="J8306" t="s">
        <v>274</v>
      </c>
      <c r="K8306" t="s">
        <v>133</v>
      </c>
      <c r="L8306" t="s">
        <v>11034</v>
      </c>
      <c r="M8306" t="s">
        <v>11041</v>
      </c>
      <c r="P8306" s="31" t="str">
        <f t="shared" si="390"/>
        <v>Niramoy Homoeo Hall (  Dr.)</v>
      </c>
    </row>
    <row r="8307" spans="1:16" hidden="1">
      <c r="A8307" t="str">
        <f t="shared" si="388"/>
        <v>105-607</v>
      </c>
      <c r="B8307">
        <f t="shared" si="389"/>
        <v>105</v>
      </c>
      <c r="C8307">
        <v>607</v>
      </c>
      <c r="D8307" t="s">
        <v>18341</v>
      </c>
      <c r="E8307" t="s">
        <v>11134</v>
      </c>
      <c r="F8307">
        <v>14803</v>
      </c>
      <c r="G8307" t="s">
        <v>11135</v>
      </c>
      <c r="H8307" t="s">
        <v>11136</v>
      </c>
      <c r="I8307" t="s">
        <v>3982</v>
      </c>
      <c r="J8307" t="s">
        <v>397</v>
      </c>
      <c r="K8307">
        <v>0</v>
      </c>
      <c r="L8307" t="s">
        <v>11137</v>
      </c>
      <c r="M8307" t="s">
        <v>11138</v>
      </c>
      <c r="P8307" s="31" t="str">
        <f t="shared" si="390"/>
        <v>Niramoy Homoeo Hall-3 (Dr.Cinu Proba Das)</v>
      </c>
    </row>
    <row r="8308" spans="1:16" hidden="1">
      <c r="A8308" t="str">
        <f t="shared" si="388"/>
        <v>106-607</v>
      </c>
      <c r="B8308">
        <f t="shared" si="389"/>
        <v>106</v>
      </c>
      <c r="C8308">
        <v>607</v>
      </c>
      <c r="D8308" t="s">
        <v>18341</v>
      </c>
      <c r="E8308" t="s">
        <v>11023</v>
      </c>
      <c r="F8308">
        <v>14772</v>
      </c>
      <c r="G8308" t="s">
        <v>432</v>
      </c>
      <c r="H8308" t="s">
        <v>11024</v>
      </c>
      <c r="I8308" t="s">
        <v>3982</v>
      </c>
      <c r="J8308" t="s">
        <v>9289</v>
      </c>
      <c r="K8308" t="s">
        <v>152</v>
      </c>
      <c r="L8308" t="s">
        <v>9820</v>
      </c>
      <c r="M8308" t="s">
        <v>11022</v>
      </c>
      <c r="P8308" s="31" t="str">
        <f t="shared" si="390"/>
        <v>Nur Homoeo Hall (Dr.Rofik Uddin  )</v>
      </c>
    </row>
    <row r="8309" spans="1:16" hidden="1">
      <c r="A8309" t="str">
        <f t="shared" si="388"/>
        <v>107-607</v>
      </c>
      <c r="B8309">
        <f t="shared" si="389"/>
        <v>107</v>
      </c>
      <c r="C8309">
        <v>607</v>
      </c>
      <c r="D8309" t="s">
        <v>18341</v>
      </c>
      <c r="E8309" t="s">
        <v>11774</v>
      </c>
      <c r="F8309">
        <v>14686</v>
      </c>
      <c r="G8309" t="s">
        <v>432</v>
      </c>
      <c r="H8309">
        <v>1826124834</v>
      </c>
      <c r="I8309" t="s">
        <v>11775</v>
      </c>
      <c r="J8309" t="s">
        <v>11360</v>
      </c>
      <c r="K8309" t="s">
        <v>138</v>
      </c>
      <c r="L8309" t="s">
        <v>11051</v>
      </c>
      <c r="M8309" t="s">
        <v>11776</v>
      </c>
      <c r="P8309" s="31" t="str">
        <f t="shared" si="390"/>
        <v>Nur Homoeo Hall (Dr Nur Ahmmed)</v>
      </c>
    </row>
    <row r="8310" spans="1:16" hidden="1">
      <c r="A8310" t="str">
        <f t="shared" si="388"/>
        <v>108-607</v>
      </c>
      <c r="B8310">
        <f t="shared" si="389"/>
        <v>108</v>
      </c>
      <c r="C8310">
        <v>607</v>
      </c>
      <c r="D8310" t="s">
        <v>18341</v>
      </c>
      <c r="E8310" t="s">
        <v>15480</v>
      </c>
      <c r="F8310">
        <v>14739</v>
      </c>
      <c r="G8310" t="s">
        <v>15481</v>
      </c>
      <c r="H8310">
        <v>1556639474</v>
      </c>
      <c r="I8310" t="s">
        <v>5551</v>
      </c>
      <c r="J8310" t="s">
        <v>397</v>
      </c>
      <c r="K8310" t="s">
        <v>133</v>
      </c>
      <c r="L8310" t="s">
        <v>15232</v>
      </c>
      <c r="M8310" t="s">
        <v>15482</v>
      </c>
      <c r="P8310" s="31" t="str">
        <f t="shared" si="390"/>
        <v>Pabel Medico (Dr.Mithu Dawanji)</v>
      </c>
    </row>
    <row r="8311" spans="1:16" hidden="1">
      <c r="A8311" t="str">
        <f t="shared" si="388"/>
        <v>109-607</v>
      </c>
      <c r="B8311">
        <f t="shared" si="389"/>
        <v>109</v>
      </c>
      <c r="C8311">
        <v>607</v>
      </c>
      <c r="D8311" t="s">
        <v>18341</v>
      </c>
      <c r="E8311" t="s">
        <v>11046</v>
      </c>
      <c r="F8311">
        <v>14747</v>
      </c>
      <c r="G8311" t="s">
        <v>11047</v>
      </c>
      <c r="H8311" t="s">
        <v>11048</v>
      </c>
      <c r="I8311" t="s">
        <v>3982</v>
      </c>
      <c r="J8311" t="s">
        <v>9289</v>
      </c>
      <c r="K8311" t="s">
        <v>133</v>
      </c>
      <c r="L8311" t="s">
        <v>11004</v>
      </c>
      <c r="M8311" t="s">
        <v>11009</v>
      </c>
      <c r="P8311" s="31" t="str">
        <f t="shared" si="390"/>
        <v>Pekua Homoeo Hall (  Dr.Md.Ashek Ullah)</v>
      </c>
    </row>
    <row r="8312" spans="1:16" hidden="1">
      <c r="A8312" t="str">
        <f t="shared" si="388"/>
        <v>110-607</v>
      </c>
      <c r="B8312">
        <f t="shared" si="389"/>
        <v>110</v>
      </c>
      <c r="C8312">
        <v>607</v>
      </c>
      <c r="D8312" t="s">
        <v>18341</v>
      </c>
      <c r="E8312" t="s">
        <v>17438</v>
      </c>
      <c r="F8312">
        <v>14761</v>
      </c>
      <c r="G8312" t="s">
        <v>11032</v>
      </c>
      <c r="H8312" t="s">
        <v>11033</v>
      </c>
      <c r="I8312" t="s">
        <v>3982</v>
      </c>
      <c r="J8312" t="s">
        <v>397</v>
      </c>
      <c r="K8312" t="s">
        <v>133</v>
      </c>
      <c r="L8312" t="s">
        <v>11034</v>
      </c>
      <c r="M8312" t="s">
        <v>11035</v>
      </c>
      <c r="P8312" s="31" t="str">
        <f t="shared" si="390"/>
        <v>Popular Homoeo Hall-1 (  Dr.Momtaz Uddin)</v>
      </c>
    </row>
    <row r="8313" spans="1:16" hidden="1">
      <c r="A8313" t="str">
        <f t="shared" si="388"/>
        <v>111-607</v>
      </c>
      <c r="B8313">
        <f t="shared" si="389"/>
        <v>111</v>
      </c>
      <c r="C8313">
        <v>607</v>
      </c>
      <c r="D8313" t="s">
        <v>18341</v>
      </c>
      <c r="E8313" t="s">
        <v>11065</v>
      </c>
      <c r="F8313">
        <v>14753</v>
      </c>
      <c r="G8313" t="s">
        <v>11066</v>
      </c>
      <c r="I8313" t="s">
        <v>131</v>
      </c>
      <c r="J8313" t="s">
        <v>306</v>
      </c>
      <c r="K8313" t="s">
        <v>152</v>
      </c>
      <c r="L8313" t="s">
        <v>9820</v>
      </c>
      <c r="M8313" t="s">
        <v>17436</v>
      </c>
      <c r="P8313" s="31" t="str">
        <f t="shared" si="390"/>
        <v>Popular Homoeo Hall-2 (Dr.Md:Jomir Uddin)</v>
      </c>
    </row>
    <row r="8314" spans="1:16" hidden="1">
      <c r="A8314" t="str">
        <f t="shared" si="388"/>
        <v>112-607</v>
      </c>
      <c r="B8314">
        <f t="shared" si="389"/>
        <v>112</v>
      </c>
      <c r="C8314">
        <v>607</v>
      </c>
      <c r="D8314" t="s">
        <v>18341</v>
      </c>
      <c r="E8314" t="s">
        <v>17464</v>
      </c>
      <c r="F8314">
        <v>14911</v>
      </c>
      <c r="G8314" t="s">
        <v>147</v>
      </c>
      <c r="H8314">
        <v>1925523191</v>
      </c>
      <c r="I8314" t="s">
        <v>1311</v>
      </c>
      <c r="J8314" t="s">
        <v>10889</v>
      </c>
      <c r="K8314" t="s">
        <v>133</v>
      </c>
      <c r="L8314" t="s">
        <v>14135</v>
      </c>
      <c r="M8314" t="s">
        <v>19301</v>
      </c>
      <c r="P8314" s="31" t="str">
        <f t="shared" si="390"/>
        <v>Porimol Homoeo Hall (Dr.Porimol Sarkar)</v>
      </c>
    </row>
    <row r="8315" spans="1:16" hidden="1">
      <c r="A8315" t="str">
        <f t="shared" si="388"/>
        <v>113-607</v>
      </c>
      <c r="B8315">
        <f t="shared" si="389"/>
        <v>113</v>
      </c>
      <c r="C8315">
        <v>607</v>
      </c>
      <c r="D8315" t="s">
        <v>18341</v>
      </c>
      <c r="E8315" t="s">
        <v>11252</v>
      </c>
      <c r="F8315">
        <v>14699</v>
      </c>
      <c r="G8315" t="s">
        <v>11253</v>
      </c>
      <c r="H8315">
        <v>1814122544</v>
      </c>
      <c r="I8315" t="s">
        <v>131</v>
      </c>
      <c r="J8315" t="s">
        <v>397</v>
      </c>
      <c r="K8315" t="s">
        <v>133</v>
      </c>
      <c r="L8315" t="s">
        <v>11243</v>
      </c>
      <c r="M8315" t="s">
        <v>11254</v>
      </c>
      <c r="P8315" s="31" t="str">
        <f t="shared" si="390"/>
        <v>Proba Homoeo Hall (Dr.Joggonat De)</v>
      </c>
    </row>
    <row r="8316" spans="1:16" hidden="1">
      <c r="A8316" t="str">
        <f t="shared" si="388"/>
        <v>114-607</v>
      </c>
      <c r="B8316">
        <f t="shared" si="389"/>
        <v>114</v>
      </c>
      <c r="C8316">
        <v>607</v>
      </c>
      <c r="D8316" t="s">
        <v>18341</v>
      </c>
      <c r="E8316" t="s">
        <v>17572</v>
      </c>
      <c r="F8316">
        <v>15122</v>
      </c>
      <c r="G8316" t="s">
        <v>17573</v>
      </c>
      <c r="H8316">
        <v>1728814596</v>
      </c>
      <c r="I8316" t="s">
        <v>131</v>
      </c>
      <c r="K8316" t="s">
        <v>152</v>
      </c>
      <c r="L8316" t="s">
        <v>9835</v>
      </c>
      <c r="M8316" t="s">
        <v>19302</v>
      </c>
      <c r="P8316" s="31" t="str">
        <f t="shared" si="390"/>
        <v>Purba Homoeo Hall  (Dr.Dilip Kumar)</v>
      </c>
    </row>
    <row r="8317" spans="1:16" hidden="1">
      <c r="A8317" t="str">
        <f t="shared" si="388"/>
        <v>115-607</v>
      </c>
      <c r="B8317">
        <f t="shared" si="389"/>
        <v>115</v>
      </c>
      <c r="C8317">
        <v>607</v>
      </c>
      <c r="D8317" t="s">
        <v>18341</v>
      </c>
      <c r="E8317" t="s">
        <v>10274</v>
      </c>
      <c r="F8317">
        <v>14720</v>
      </c>
      <c r="G8317" t="s">
        <v>2030</v>
      </c>
      <c r="H8317">
        <v>1829777696</v>
      </c>
      <c r="I8317" t="s">
        <v>131</v>
      </c>
      <c r="J8317" t="s">
        <v>10900</v>
      </c>
      <c r="K8317" t="s">
        <v>133</v>
      </c>
      <c r="L8317" t="s">
        <v>11696</v>
      </c>
      <c r="M8317" t="s">
        <v>16456</v>
      </c>
      <c r="P8317" s="31" t="str">
        <f t="shared" si="390"/>
        <v>R.K Homoeo Hall (Dr.Milon)</v>
      </c>
    </row>
    <row r="8318" spans="1:16" hidden="1">
      <c r="A8318" t="str">
        <f t="shared" si="388"/>
        <v>116-607</v>
      </c>
      <c r="B8318">
        <f t="shared" si="389"/>
        <v>116</v>
      </c>
      <c r="C8318">
        <v>607</v>
      </c>
      <c r="D8318" t="s">
        <v>18341</v>
      </c>
      <c r="E8318" t="s">
        <v>11110</v>
      </c>
      <c r="F8318">
        <v>14796</v>
      </c>
      <c r="G8318" t="s">
        <v>11111</v>
      </c>
      <c r="H8318" t="s">
        <v>11112</v>
      </c>
      <c r="I8318" t="s">
        <v>3982</v>
      </c>
      <c r="J8318" t="s">
        <v>397</v>
      </c>
      <c r="K8318">
        <v>0</v>
      </c>
      <c r="L8318" t="s">
        <v>9820</v>
      </c>
      <c r="M8318" t="s">
        <v>11113</v>
      </c>
      <c r="P8318" s="31" t="str">
        <f t="shared" si="390"/>
        <v>Rahmaniahomoeo Pharmacy   (Dr.Tohidul Rahman  )</v>
      </c>
    </row>
    <row r="8319" spans="1:16" hidden="1">
      <c r="A8319" t="str">
        <f t="shared" si="388"/>
        <v>117-607</v>
      </c>
      <c r="B8319">
        <f t="shared" si="389"/>
        <v>117</v>
      </c>
      <c r="C8319">
        <v>607</v>
      </c>
      <c r="D8319" t="s">
        <v>18341</v>
      </c>
      <c r="E8319" t="s">
        <v>11245</v>
      </c>
      <c r="F8319">
        <v>14744</v>
      </c>
      <c r="G8319" t="s">
        <v>11246</v>
      </c>
      <c r="H8319" t="s">
        <v>11247</v>
      </c>
      <c r="I8319" t="s">
        <v>3982</v>
      </c>
      <c r="J8319" t="s">
        <v>306</v>
      </c>
      <c r="K8319" t="s">
        <v>133</v>
      </c>
      <c r="L8319" t="s">
        <v>11243</v>
      </c>
      <c r="M8319" t="s">
        <v>10440</v>
      </c>
      <c r="P8319" s="31" t="str">
        <f t="shared" si="390"/>
        <v>Rajsahi Homoeo Hall (Dr.S.Bosu)</v>
      </c>
    </row>
    <row r="8320" spans="1:16" hidden="1">
      <c r="A8320" t="str">
        <f t="shared" si="388"/>
        <v>118-607</v>
      </c>
      <c r="B8320">
        <f t="shared" si="389"/>
        <v>118</v>
      </c>
      <c r="C8320">
        <v>607</v>
      </c>
      <c r="D8320" t="s">
        <v>18341</v>
      </c>
      <c r="E8320" t="s">
        <v>17568</v>
      </c>
      <c r="F8320">
        <v>15119</v>
      </c>
      <c r="G8320" t="s">
        <v>17569</v>
      </c>
      <c r="H8320">
        <v>1556537368</v>
      </c>
      <c r="I8320" t="s">
        <v>131</v>
      </c>
      <c r="K8320" t="s">
        <v>138</v>
      </c>
      <c r="L8320" t="s">
        <v>13046</v>
      </c>
      <c r="M8320" t="s">
        <v>19303</v>
      </c>
      <c r="P8320" s="31" t="str">
        <f t="shared" si="390"/>
        <v>Ram Homoeo Pharmacy  (Dr.Rampad Das)</v>
      </c>
    </row>
    <row r="8321" spans="1:16" hidden="1">
      <c r="A8321" t="str">
        <f t="shared" si="388"/>
        <v>119-607</v>
      </c>
      <c r="B8321">
        <f t="shared" si="389"/>
        <v>119</v>
      </c>
      <c r="C8321">
        <v>607</v>
      </c>
      <c r="D8321" t="s">
        <v>18341</v>
      </c>
      <c r="E8321" t="s">
        <v>11777</v>
      </c>
      <c r="F8321">
        <v>14687</v>
      </c>
      <c r="G8321" t="s">
        <v>11778</v>
      </c>
      <c r="H8321">
        <v>1534865218</v>
      </c>
      <c r="I8321" t="s">
        <v>131</v>
      </c>
      <c r="J8321" t="s">
        <v>11360</v>
      </c>
      <c r="K8321" t="s">
        <v>133</v>
      </c>
      <c r="L8321" t="s">
        <v>11051</v>
      </c>
      <c r="M8321" t="s">
        <v>11776</v>
      </c>
      <c r="P8321" s="31" t="str">
        <f t="shared" si="390"/>
        <v>Rofiq Homoeo Hall (Dr Rofiq)</v>
      </c>
    </row>
    <row r="8322" spans="1:16" hidden="1">
      <c r="A8322" t="str">
        <f t="shared" ref="A8322:A8385" si="391">B8322&amp;"-"&amp;C8322</f>
        <v>120-607</v>
      </c>
      <c r="B8322">
        <f t="shared" ref="B8322:B8385" si="392">IF(C8322=C8321,B8321+1,1)</f>
        <v>120</v>
      </c>
      <c r="C8322">
        <v>607</v>
      </c>
      <c r="D8322" t="s">
        <v>18341</v>
      </c>
      <c r="E8322" t="s">
        <v>11125</v>
      </c>
      <c r="F8322">
        <v>14800</v>
      </c>
      <c r="G8322" t="s">
        <v>805</v>
      </c>
      <c r="H8322">
        <v>1819921889</v>
      </c>
      <c r="I8322" t="s">
        <v>131</v>
      </c>
      <c r="J8322" t="s">
        <v>9289</v>
      </c>
      <c r="K8322">
        <v>0</v>
      </c>
      <c r="L8322" t="s">
        <v>9820</v>
      </c>
      <c r="M8322" t="s">
        <v>11126</v>
      </c>
      <c r="P8322" s="31" t="str">
        <f t="shared" ref="P8322:P8385" si="393">PROPER(G8322&amp;" ("&amp;E8322&amp;")")</f>
        <v>Rownok Homoeo Hall (Dr.Kazi Sowkot Rahman)</v>
      </c>
    </row>
    <row r="8323" spans="1:16" hidden="1">
      <c r="A8323" t="str">
        <f t="shared" si="391"/>
        <v>121-607</v>
      </c>
      <c r="B8323">
        <f t="shared" si="392"/>
        <v>121</v>
      </c>
      <c r="C8323">
        <v>607</v>
      </c>
      <c r="D8323" t="s">
        <v>18341</v>
      </c>
      <c r="E8323" t="s">
        <v>11766</v>
      </c>
      <c r="F8323">
        <v>14683</v>
      </c>
      <c r="G8323" t="s">
        <v>456</v>
      </c>
      <c r="H8323">
        <v>1811582412</v>
      </c>
      <c r="I8323" t="s">
        <v>131</v>
      </c>
      <c r="J8323" t="s">
        <v>11360</v>
      </c>
      <c r="K8323" t="s">
        <v>1315</v>
      </c>
      <c r="L8323" t="s">
        <v>11051</v>
      </c>
      <c r="M8323" t="s">
        <v>11765</v>
      </c>
      <c r="P8323" s="31" t="str">
        <f t="shared" si="393"/>
        <v>Ruma Homoeo Hall (Dr Sujit)</v>
      </c>
    </row>
    <row r="8324" spans="1:16" hidden="1">
      <c r="A8324" t="str">
        <f t="shared" si="391"/>
        <v>122-607</v>
      </c>
      <c r="B8324">
        <f t="shared" si="392"/>
        <v>122</v>
      </c>
      <c r="C8324">
        <v>607</v>
      </c>
      <c r="D8324" t="s">
        <v>18341</v>
      </c>
      <c r="E8324" t="s">
        <v>11520</v>
      </c>
      <c r="F8324">
        <v>14707</v>
      </c>
      <c r="G8324" t="s">
        <v>11521</v>
      </c>
      <c r="H8324">
        <v>1818145842</v>
      </c>
      <c r="I8324" t="s">
        <v>131</v>
      </c>
      <c r="J8324" t="s">
        <v>10598</v>
      </c>
      <c r="K8324" t="s">
        <v>152</v>
      </c>
      <c r="L8324" t="s">
        <v>11120</v>
      </c>
      <c r="M8324" t="s">
        <v>11522</v>
      </c>
      <c r="P8324" s="31" t="str">
        <f t="shared" si="393"/>
        <v>Sadinota Homoeo Medical Center (Dr.Bojlur Rahman)</v>
      </c>
    </row>
    <row r="8325" spans="1:16" hidden="1">
      <c r="A8325" t="str">
        <f t="shared" si="391"/>
        <v>123-607</v>
      </c>
      <c r="B8325">
        <f t="shared" si="392"/>
        <v>123</v>
      </c>
      <c r="C8325">
        <v>607</v>
      </c>
      <c r="D8325" t="s">
        <v>18341</v>
      </c>
      <c r="E8325" t="s">
        <v>9892</v>
      </c>
      <c r="F8325">
        <v>15121</v>
      </c>
      <c r="G8325" t="s">
        <v>17571</v>
      </c>
      <c r="H8325">
        <v>1632816413</v>
      </c>
      <c r="I8325" t="s">
        <v>131</v>
      </c>
      <c r="K8325" t="s">
        <v>133</v>
      </c>
      <c r="L8325" t="s">
        <v>9835</v>
      </c>
      <c r="M8325" t="s">
        <v>19304</v>
      </c>
      <c r="P8325" s="31" t="str">
        <f t="shared" si="393"/>
        <v>Sah Sufi Homoeo Hall  (Dr.Md:Musa)</v>
      </c>
    </row>
    <row r="8326" spans="1:16" hidden="1">
      <c r="A8326" t="str">
        <f t="shared" si="391"/>
        <v>124-607</v>
      </c>
      <c r="B8326">
        <f t="shared" si="392"/>
        <v>124</v>
      </c>
      <c r="C8326">
        <v>607</v>
      </c>
      <c r="D8326" t="s">
        <v>18341</v>
      </c>
      <c r="E8326" t="s">
        <v>11025</v>
      </c>
      <c r="F8326">
        <v>14773</v>
      </c>
      <c r="G8326" t="s">
        <v>196</v>
      </c>
      <c r="H8326" t="s">
        <v>11026</v>
      </c>
      <c r="I8326" t="s">
        <v>3982</v>
      </c>
      <c r="J8326" t="s">
        <v>132</v>
      </c>
      <c r="K8326" t="s">
        <v>133</v>
      </c>
      <c r="L8326" t="s">
        <v>11017</v>
      </c>
      <c r="M8326" t="s">
        <v>11027</v>
      </c>
      <c r="P8326" s="31" t="str">
        <f t="shared" si="393"/>
        <v>Seba Homoeo Hall (  Dr.Md:Alomgir)</v>
      </c>
    </row>
    <row r="8327" spans="1:16" hidden="1">
      <c r="A8327" t="str">
        <f t="shared" si="391"/>
        <v>125-607</v>
      </c>
      <c r="B8327">
        <f t="shared" si="392"/>
        <v>125</v>
      </c>
      <c r="C8327">
        <v>607</v>
      </c>
      <c r="D8327" t="s">
        <v>18341</v>
      </c>
      <c r="E8327" t="s">
        <v>11114</v>
      </c>
      <c r="F8327">
        <v>14797</v>
      </c>
      <c r="G8327" t="s">
        <v>8757</v>
      </c>
      <c r="H8327" t="s">
        <v>11115</v>
      </c>
      <c r="I8327" t="s">
        <v>3982</v>
      </c>
      <c r="J8327" t="s">
        <v>230</v>
      </c>
      <c r="K8327">
        <v>0</v>
      </c>
      <c r="L8327" t="s">
        <v>11034</v>
      </c>
      <c r="M8327" t="s">
        <v>11116</v>
      </c>
      <c r="P8327" s="31" t="str">
        <f t="shared" si="393"/>
        <v>Seba Homoeo Hall-2 (Dr. Gyasuddin  )</v>
      </c>
    </row>
    <row r="8328" spans="1:16" hidden="1">
      <c r="A8328" t="str">
        <f t="shared" si="391"/>
        <v>126-607</v>
      </c>
      <c r="B8328">
        <f t="shared" si="392"/>
        <v>126</v>
      </c>
      <c r="C8328">
        <v>607</v>
      </c>
      <c r="D8328" t="s">
        <v>18341</v>
      </c>
      <c r="E8328" t="s">
        <v>16044</v>
      </c>
      <c r="F8328">
        <v>14741</v>
      </c>
      <c r="G8328" t="s">
        <v>9752</v>
      </c>
      <c r="H8328">
        <v>1945678312</v>
      </c>
      <c r="I8328" t="s">
        <v>131</v>
      </c>
      <c r="J8328" t="s">
        <v>10900</v>
      </c>
      <c r="K8328" t="s">
        <v>1315</v>
      </c>
      <c r="L8328" t="s">
        <v>11512</v>
      </c>
      <c r="M8328" t="s">
        <v>16043</v>
      </c>
      <c r="P8328" s="31" t="str">
        <f t="shared" si="393"/>
        <v>Seba Homoeo Hall-3 (Dr.Mohammod Nasir Uddin)</v>
      </c>
    </row>
    <row r="8329" spans="1:16" hidden="1">
      <c r="A8329" t="str">
        <f t="shared" si="391"/>
        <v>127-607</v>
      </c>
      <c r="B8329">
        <f t="shared" si="392"/>
        <v>127</v>
      </c>
      <c r="C8329">
        <v>607</v>
      </c>
      <c r="D8329" t="s">
        <v>18341</v>
      </c>
      <c r="E8329" t="s">
        <v>11514</v>
      </c>
      <c r="F8329">
        <v>14705</v>
      </c>
      <c r="G8329" t="s">
        <v>11515</v>
      </c>
      <c r="H8329">
        <v>1836431075</v>
      </c>
      <c r="I8329" t="s">
        <v>131</v>
      </c>
      <c r="J8329" t="s">
        <v>230</v>
      </c>
      <c r="K8329" t="s">
        <v>133</v>
      </c>
      <c r="L8329" t="s">
        <v>9820</v>
      </c>
      <c r="M8329" t="s">
        <v>11516</v>
      </c>
      <c r="P8329" s="31" t="str">
        <f t="shared" si="393"/>
        <v>Seba Medical Hall-1 (Dr.Nurul Hoq)</v>
      </c>
    </row>
    <row r="8330" spans="1:16" hidden="1">
      <c r="A8330" t="str">
        <f t="shared" si="391"/>
        <v>128-607</v>
      </c>
      <c r="B8330">
        <f t="shared" si="392"/>
        <v>128</v>
      </c>
      <c r="C8330">
        <v>607</v>
      </c>
      <c r="D8330" t="s">
        <v>18341</v>
      </c>
      <c r="E8330" t="s">
        <v>11106</v>
      </c>
      <c r="F8330">
        <v>14795</v>
      </c>
      <c r="G8330" t="s">
        <v>11107</v>
      </c>
      <c r="H8330" t="s">
        <v>11108</v>
      </c>
      <c r="I8330" t="s">
        <v>3982</v>
      </c>
      <c r="J8330" t="s">
        <v>172</v>
      </c>
      <c r="K8330">
        <v>0</v>
      </c>
      <c r="L8330" t="s">
        <v>11034</v>
      </c>
      <c r="M8330" t="s">
        <v>11109</v>
      </c>
      <c r="P8330" s="31" t="str">
        <f t="shared" si="393"/>
        <v>Sefa Homeo Hall-2 (  Dr. Mohammed Abdul Aziz)</v>
      </c>
    </row>
    <row r="8331" spans="1:16" hidden="1">
      <c r="A8331" t="str">
        <f t="shared" si="391"/>
        <v>129-607</v>
      </c>
      <c r="B8331">
        <f t="shared" si="392"/>
        <v>129</v>
      </c>
      <c r="C8331">
        <v>607</v>
      </c>
      <c r="D8331" t="s">
        <v>18341</v>
      </c>
      <c r="E8331" t="s">
        <v>11053</v>
      </c>
      <c r="F8331">
        <v>14749</v>
      </c>
      <c r="G8331" t="s">
        <v>199</v>
      </c>
      <c r="H8331">
        <v>1855557706</v>
      </c>
      <c r="I8331" t="s">
        <v>131</v>
      </c>
      <c r="J8331" t="s">
        <v>172</v>
      </c>
      <c r="K8331" t="s">
        <v>133</v>
      </c>
      <c r="L8331" t="s">
        <v>9820</v>
      </c>
      <c r="M8331" t="s">
        <v>11055</v>
      </c>
      <c r="P8331" s="31" t="str">
        <f t="shared" si="393"/>
        <v>Sefa Homoeo Hall (Dr.Hosneara Begum)</v>
      </c>
    </row>
    <row r="8332" spans="1:16" hidden="1">
      <c r="A8332" t="str">
        <f t="shared" si="391"/>
        <v>130-607</v>
      </c>
      <c r="B8332">
        <f t="shared" si="392"/>
        <v>130</v>
      </c>
      <c r="C8332">
        <v>607</v>
      </c>
      <c r="D8332" t="s">
        <v>18341</v>
      </c>
      <c r="E8332" t="s">
        <v>11517</v>
      </c>
      <c r="F8332">
        <v>14706</v>
      </c>
      <c r="G8332" t="s">
        <v>11518</v>
      </c>
      <c r="H8332">
        <v>1819034829</v>
      </c>
      <c r="I8332" t="s">
        <v>131</v>
      </c>
      <c r="J8332" t="s">
        <v>172</v>
      </c>
      <c r="K8332" t="s">
        <v>152</v>
      </c>
      <c r="L8332" t="s">
        <v>11120</v>
      </c>
      <c r="M8332" t="s">
        <v>11519</v>
      </c>
      <c r="P8332" s="31" t="str">
        <f t="shared" si="393"/>
        <v>Sefa Homoeo Hall-3 (Dr.Anamul Haq)</v>
      </c>
    </row>
    <row r="8333" spans="1:16" hidden="1">
      <c r="A8333" t="str">
        <f t="shared" si="391"/>
        <v>131-607</v>
      </c>
      <c r="B8333">
        <f t="shared" si="392"/>
        <v>131</v>
      </c>
      <c r="C8333">
        <v>607</v>
      </c>
      <c r="D8333" t="s">
        <v>18341</v>
      </c>
      <c r="E8333" t="s">
        <v>17441</v>
      </c>
      <c r="F8333">
        <v>14777</v>
      </c>
      <c r="G8333" t="s">
        <v>17442</v>
      </c>
      <c r="H8333" t="s">
        <v>11099</v>
      </c>
      <c r="I8333" t="s">
        <v>3982</v>
      </c>
      <c r="J8333" t="s">
        <v>9289</v>
      </c>
      <c r="K8333">
        <v>0</v>
      </c>
      <c r="L8333">
        <v>0</v>
      </c>
      <c r="M8333" t="s">
        <v>11100</v>
      </c>
      <c r="P8333" s="31" t="str">
        <f t="shared" si="393"/>
        <v>Shakti Homoeo Hall (Dr. Md:Anamul Haque)</v>
      </c>
    </row>
    <row r="8334" spans="1:16" hidden="1">
      <c r="A8334" t="str">
        <f t="shared" si="391"/>
        <v>132-607</v>
      </c>
      <c r="B8334">
        <f t="shared" si="392"/>
        <v>132</v>
      </c>
      <c r="C8334">
        <v>607</v>
      </c>
      <c r="D8334" t="s">
        <v>18341</v>
      </c>
      <c r="E8334" t="s">
        <v>17574</v>
      </c>
      <c r="F8334">
        <v>15123</v>
      </c>
      <c r="G8334" t="s">
        <v>17575</v>
      </c>
      <c r="H8334">
        <v>1813204026</v>
      </c>
      <c r="I8334" t="s">
        <v>131</v>
      </c>
      <c r="K8334" t="s">
        <v>152</v>
      </c>
      <c r="L8334" t="s">
        <v>11923</v>
      </c>
      <c r="M8334" t="s">
        <v>19305</v>
      </c>
      <c r="P8334" s="31" t="str">
        <f t="shared" si="393"/>
        <v>Shibli Homoeo Chikitsaloy (Dr.Tapos Ranjan Borua)</v>
      </c>
    </row>
    <row r="8335" spans="1:16" hidden="1">
      <c r="A8335" t="str">
        <f t="shared" si="391"/>
        <v>133-607</v>
      </c>
      <c r="B8335">
        <f t="shared" si="392"/>
        <v>133</v>
      </c>
      <c r="C8335">
        <v>607</v>
      </c>
      <c r="D8335" t="s">
        <v>18341</v>
      </c>
      <c r="E8335" t="s">
        <v>7077</v>
      </c>
      <c r="F8335">
        <v>14738</v>
      </c>
      <c r="G8335" t="s">
        <v>15241</v>
      </c>
      <c r="H8335">
        <v>1823844346</v>
      </c>
      <c r="I8335" t="s">
        <v>15240</v>
      </c>
      <c r="J8335" t="s">
        <v>10895</v>
      </c>
      <c r="K8335" t="s">
        <v>1315</v>
      </c>
      <c r="L8335" t="s">
        <v>15232</v>
      </c>
      <c r="M8335" t="s">
        <v>11162</v>
      </c>
      <c r="P8335" s="31" t="str">
        <f t="shared" si="393"/>
        <v>Siddiq Medico (Dr.Nurul Amin)</v>
      </c>
    </row>
    <row r="8336" spans="1:16" hidden="1">
      <c r="A8336" t="str">
        <f t="shared" si="391"/>
        <v>134-607</v>
      </c>
      <c r="B8336">
        <f t="shared" si="392"/>
        <v>134</v>
      </c>
      <c r="C8336">
        <v>607</v>
      </c>
      <c r="D8336" t="s">
        <v>18341</v>
      </c>
      <c r="E8336" t="s">
        <v>11131</v>
      </c>
      <c r="F8336">
        <v>14802</v>
      </c>
      <c r="G8336" t="s">
        <v>11132</v>
      </c>
      <c r="H8336">
        <v>1815412820</v>
      </c>
      <c r="I8336" t="s">
        <v>131</v>
      </c>
      <c r="J8336" t="s">
        <v>172</v>
      </c>
      <c r="K8336">
        <v>0</v>
      </c>
      <c r="L8336" t="s">
        <v>11000</v>
      </c>
      <c r="M8336" t="s">
        <v>11133</v>
      </c>
      <c r="P8336" s="31" t="str">
        <f t="shared" si="393"/>
        <v>Soceton Ricsahc Homoeo Hall   (Dr.Ariful Islam)</v>
      </c>
    </row>
    <row r="8337" spans="1:16" hidden="1">
      <c r="A8337" t="str">
        <f t="shared" si="391"/>
        <v>135-607</v>
      </c>
      <c r="B8337">
        <f t="shared" si="392"/>
        <v>135</v>
      </c>
      <c r="C8337">
        <v>607</v>
      </c>
      <c r="D8337" t="s">
        <v>18341</v>
      </c>
      <c r="E8337" t="s">
        <v>16953</v>
      </c>
      <c r="F8337">
        <v>14743</v>
      </c>
      <c r="G8337" t="s">
        <v>12044</v>
      </c>
      <c r="H8337">
        <v>1811199590</v>
      </c>
      <c r="I8337" t="s">
        <v>131</v>
      </c>
      <c r="J8337" t="s">
        <v>2596</v>
      </c>
      <c r="K8337" t="s">
        <v>138</v>
      </c>
      <c r="L8337" t="s">
        <v>16954</v>
      </c>
      <c r="M8337" t="s">
        <v>16955</v>
      </c>
      <c r="P8337" s="31" t="str">
        <f t="shared" si="393"/>
        <v>Sonkor Homoeo Hall (Dr.Sonkor Babu)</v>
      </c>
    </row>
    <row r="8338" spans="1:16" hidden="1">
      <c r="A8338" t="str">
        <f t="shared" si="391"/>
        <v>136-607</v>
      </c>
      <c r="B8338">
        <f t="shared" si="392"/>
        <v>136</v>
      </c>
      <c r="C8338">
        <v>607</v>
      </c>
      <c r="D8338" t="s">
        <v>18341</v>
      </c>
      <c r="E8338" t="s">
        <v>10992</v>
      </c>
      <c r="F8338">
        <v>14765</v>
      </c>
      <c r="G8338" t="s">
        <v>17439</v>
      </c>
      <c r="H8338" t="s">
        <v>10994</v>
      </c>
      <c r="I8338" t="s">
        <v>3982</v>
      </c>
      <c r="J8338" t="s">
        <v>9289</v>
      </c>
      <c r="K8338" t="s">
        <v>133</v>
      </c>
      <c r="L8338" t="s">
        <v>10995</v>
      </c>
      <c r="M8338" t="s">
        <v>10996</v>
      </c>
      <c r="P8338" s="31" t="str">
        <f t="shared" si="393"/>
        <v>Sotabdi Homoeo Pharmacy (  Dr.Samidul Hauqe)</v>
      </c>
    </row>
    <row r="8339" spans="1:16" hidden="1">
      <c r="A8339" t="str">
        <f t="shared" si="391"/>
        <v>137-607</v>
      </c>
      <c r="B8339">
        <f t="shared" si="392"/>
        <v>137</v>
      </c>
      <c r="C8339">
        <v>607</v>
      </c>
      <c r="D8339" t="s">
        <v>18341</v>
      </c>
      <c r="E8339" t="s">
        <v>10842</v>
      </c>
      <c r="F8339">
        <v>14763</v>
      </c>
      <c r="G8339" t="s">
        <v>10843</v>
      </c>
      <c r="H8339">
        <v>1818540124</v>
      </c>
      <c r="I8339" t="s">
        <v>131</v>
      </c>
      <c r="J8339" t="s">
        <v>2596</v>
      </c>
      <c r="K8339" t="s">
        <v>152</v>
      </c>
      <c r="L8339" t="s">
        <v>19003</v>
      </c>
      <c r="M8339" t="s">
        <v>19003</v>
      </c>
      <c r="P8339" s="31" t="str">
        <f t="shared" si="393"/>
        <v>Sotsongo Homoeo Hall (Dr. Bhola Babu)</v>
      </c>
    </row>
    <row r="8340" spans="1:16" hidden="1">
      <c r="A8340" t="str">
        <f t="shared" si="391"/>
        <v>138-607</v>
      </c>
      <c r="B8340">
        <f t="shared" si="392"/>
        <v>138</v>
      </c>
      <c r="C8340">
        <v>607</v>
      </c>
      <c r="D8340" t="s">
        <v>18341</v>
      </c>
      <c r="E8340" t="s">
        <v>11242</v>
      </c>
      <c r="F8340">
        <v>14807</v>
      </c>
      <c r="G8340" t="s">
        <v>10843</v>
      </c>
      <c r="H8340">
        <v>1818540124</v>
      </c>
      <c r="I8340" t="s">
        <v>131</v>
      </c>
      <c r="J8340" t="s">
        <v>306</v>
      </c>
      <c r="K8340" t="s">
        <v>133</v>
      </c>
      <c r="L8340" t="s">
        <v>11243</v>
      </c>
      <c r="M8340" t="s">
        <v>11244</v>
      </c>
      <c r="P8340" s="31" t="str">
        <f t="shared" si="393"/>
        <v>Sotsongo Homoeo Hall (Dr.Dilif Sarma)</v>
      </c>
    </row>
    <row r="8341" spans="1:16" hidden="1">
      <c r="A8341" t="str">
        <f t="shared" si="391"/>
        <v>139-607</v>
      </c>
      <c r="B8341">
        <f t="shared" si="392"/>
        <v>139</v>
      </c>
      <c r="C8341">
        <v>607</v>
      </c>
      <c r="D8341" t="s">
        <v>18341</v>
      </c>
      <c r="E8341" t="s">
        <v>11251</v>
      </c>
      <c r="F8341">
        <v>14698</v>
      </c>
      <c r="G8341" t="s">
        <v>881</v>
      </c>
      <c r="H8341">
        <v>1966484456</v>
      </c>
      <c r="I8341" t="s">
        <v>3982</v>
      </c>
      <c r="J8341" t="s">
        <v>172</v>
      </c>
      <c r="K8341" t="s">
        <v>133</v>
      </c>
      <c r="L8341" t="s">
        <v>11243</v>
      </c>
      <c r="P8341" s="31" t="str">
        <f t="shared" si="393"/>
        <v>Tania Homoeo Hall (Dr.Johiroll Islam)</v>
      </c>
    </row>
    <row r="8342" spans="1:16" hidden="1">
      <c r="A8342" t="str">
        <f t="shared" si="391"/>
        <v>140-607</v>
      </c>
      <c r="B8342">
        <f t="shared" si="392"/>
        <v>140</v>
      </c>
      <c r="C8342">
        <v>607</v>
      </c>
      <c r="D8342" t="s">
        <v>18341</v>
      </c>
      <c r="E8342" t="s">
        <v>17591</v>
      </c>
      <c r="F8342">
        <v>15334</v>
      </c>
      <c r="G8342" t="s">
        <v>17592</v>
      </c>
      <c r="H8342">
        <v>1777699202</v>
      </c>
      <c r="I8342" t="s">
        <v>131</v>
      </c>
      <c r="K8342" t="s">
        <v>152</v>
      </c>
      <c r="L8342" t="s">
        <v>17593</v>
      </c>
      <c r="M8342" t="s">
        <v>19306</v>
      </c>
      <c r="P8342" s="31" t="str">
        <f t="shared" si="393"/>
        <v>Trirotno Homoeo Hall  (Dr.Nobel Boruya)</v>
      </c>
    </row>
    <row r="8343" spans="1:16" hidden="1">
      <c r="A8343" t="str">
        <f t="shared" si="391"/>
        <v>1-610</v>
      </c>
      <c r="B8343">
        <f t="shared" si="392"/>
        <v>1</v>
      </c>
      <c r="C8343">
        <v>610</v>
      </c>
      <c r="D8343" t="s">
        <v>18544</v>
      </c>
      <c r="E8343" t="s">
        <v>8812</v>
      </c>
      <c r="F8343">
        <v>10007</v>
      </c>
      <c r="G8343" t="s">
        <v>8813</v>
      </c>
      <c r="H8343">
        <v>1727359058</v>
      </c>
      <c r="I8343" t="s">
        <v>131</v>
      </c>
      <c r="J8343" t="s">
        <v>172</v>
      </c>
      <c r="K8343" t="s">
        <v>152</v>
      </c>
      <c r="L8343" t="s">
        <v>8795</v>
      </c>
      <c r="M8343" t="s">
        <v>8811</v>
      </c>
      <c r="P8343" s="31" t="str">
        <f t="shared" si="393"/>
        <v xml:space="preserve">  Porimol Homoeo Hall (Dr.Porimol Dhali)</v>
      </c>
    </row>
    <row r="8344" spans="1:16" hidden="1">
      <c r="A8344" t="str">
        <f t="shared" si="391"/>
        <v>2-610</v>
      </c>
      <c r="B8344">
        <f t="shared" si="392"/>
        <v>2</v>
      </c>
      <c r="C8344">
        <v>610</v>
      </c>
      <c r="D8344" t="s">
        <v>18544</v>
      </c>
      <c r="E8344" t="s">
        <v>8814</v>
      </c>
      <c r="F8344">
        <v>10008</v>
      </c>
      <c r="G8344" t="s">
        <v>8815</v>
      </c>
      <c r="H8344">
        <v>1813731552</v>
      </c>
      <c r="I8344" t="s">
        <v>131</v>
      </c>
      <c r="J8344" t="s">
        <v>172</v>
      </c>
      <c r="K8344" t="s">
        <v>152</v>
      </c>
      <c r="L8344" t="s">
        <v>8795</v>
      </c>
      <c r="M8344" t="s">
        <v>8811</v>
      </c>
      <c r="P8344" s="31" t="str">
        <f t="shared" si="393"/>
        <v xml:space="preserve">  Sosthi Hom Cikitsaloy (Dr.C.R.Golder)</v>
      </c>
    </row>
    <row r="8345" spans="1:16" hidden="1">
      <c r="A8345" t="str">
        <f t="shared" si="391"/>
        <v>3-610</v>
      </c>
      <c r="B8345">
        <f t="shared" si="392"/>
        <v>3</v>
      </c>
      <c r="C8345">
        <v>610</v>
      </c>
      <c r="D8345" t="s">
        <v>18544</v>
      </c>
      <c r="E8345" t="s">
        <v>358</v>
      </c>
      <c r="F8345">
        <v>10560</v>
      </c>
      <c r="G8345" t="s">
        <v>10383</v>
      </c>
      <c r="H8345">
        <v>0</v>
      </c>
      <c r="I8345" t="s">
        <v>131</v>
      </c>
      <c r="J8345" t="s">
        <v>2596</v>
      </c>
      <c r="K8345" t="s">
        <v>152</v>
      </c>
      <c r="L8345" t="s">
        <v>10330</v>
      </c>
      <c r="M8345" t="s">
        <v>10384</v>
      </c>
      <c r="P8345" s="31" t="str">
        <f t="shared" si="393"/>
        <v>.Talukder Medical Hall (Dr.)</v>
      </c>
    </row>
    <row r="8346" spans="1:16" hidden="1">
      <c r="A8346" t="str">
        <f t="shared" si="391"/>
        <v>4-610</v>
      </c>
      <c r="B8346">
        <f t="shared" si="392"/>
        <v>4</v>
      </c>
      <c r="C8346">
        <v>610</v>
      </c>
      <c r="D8346" t="s">
        <v>18544</v>
      </c>
      <c r="E8346" t="s">
        <v>8773</v>
      </c>
      <c r="F8346">
        <v>9992</v>
      </c>
      <c r="G8346" t="s">
        <v>8774</v>
      </c>
      <c r="H8346">
        <v>1721539737</v>
      </c>
      <c r="I8346" t="s">
        <v>131</v>
      </c>
      <c r="J8346" t="s">
        <v>132</v>
      </c>
      <c r="K8346" t="s">
        <v>152</v>
      </c>
      <c r="L8346" t="s">
        <v>8771</v>
      </c>
      <c r="M8346" t="s">
        <v>3315</v>
      </c>
      <c r="P8346" s="31" t="str">
        <f t="shared" si="393"/>
        <v>A.Halim Homoeo Hall (Dr. A.F.M Anower)</v>
      </c>
    </row>
    <row r="8347" spans="1:16" hidden="1">
      <c r="A8347" t="str">
        <f t="shared" si="391"/>
        <v>5-610</v>
      </c>
      <c r="B8347">
        <f t="shared" si="392"/>
        <v>5</v>
      </c>
      <c r="C8347">
        <v>610</v>
      </c>
      <c r="D8347" t="s">
        <v>18544</v>
      </c>
      <c r="E8347" t="s">
        <v>16690</v>
      </c>
      <c r="F8347">
        <v>13534</v>
      </c>
      <c r="G8347" t="s">
        <v>16691</v>
      </c>
      <c r="H8347">
        <v>1304342976</v>
      </c>
      <c r="I8347" t="s">
        <v>131</v>
      </c>
      <c r="J8347" t="s">
        <v>10912</v>
      </c>
      <c r="K8347" t="s">
        <v>152</v>
      </c>
      <c r="L8347" t="s">
        <v>10386</v>
      </c>
      <c r="M8347" t="s">
        <v>16692</v>
      </c>
      <c r="P8347" s="31" t="str">
        <f t="shared" si="393"/>
        <v>A.M Khan Homoeo Hall (Dr.H.K.M Torikul Islam Siam Khan)</v>
      </c>
    </row>
    <row r="8348" spans="1:16" hidden="1">
      <c r="A8348" t="str">
        <f t="shared" si="391"/>
        <v>6-610</v>
      </c>
      <c r="B8348">
        <f t="shared" si="392"/>
        <v>6</v>
      </c>
      <c r="C8348">
        <v>610</v>
      </c>
      <c r="D8348" t="s">
        <v>18544</v>
      </c>
      <c r="E8348" t="s">
        <v>16690</v>
      </c>
      <c r="F8348">
        <v>13553</v>
      </c>
      <c r="G8348" t="s">
        <v>16691</v>
      </c>
      <c r="H8348">
        <v>1304342976</v>
      </c>
      <c r="I8348" t="s">
        <v>131</v>
      </c>
      <c r="J8348" t="s">
        <v>10912</v>
      </c>
      <c r="K8348" t="s">
        <v>152</v>
      </c>
      <c r="L8348" t="s">
        <v>10386</v>
      </c>
      <c r="M8348" t="s">
        <v>16692</v>
      </c>
      <c r="P8348" s="31" t="str">
        <f t="shared" si="393"/>
        <v>A.M Khan Homoeo Hall (Dr.H.K.M Torikul Islam Siam Khan)</v>
      </c>
    </row>
    <row r="8349" spans="1:16" hidden="1">
      <c r="A8349" t="str">
        <f t="shared" si="391"/>
        <v>7-610</v>
      </c>
      <c r="B8349">
        <f t="shared" si="392"/>
        <v>7</v>
      </c>
      <c r="C8349">
        <v>610</v>
      </c>
      <c r="D8349" t="s">
        <v>18544</v>
      </c>
      <c r="E8349" t="s">
        <v>7611</v>
      </c>
      <c r="F8349">
        <v>8939</v>
      </c>
      <c r="G8349" t="s">
        <v>8929</v>
      </c>
      <c r="H8349">
        <v>1746842250</v>
      </c>
      <c r="I8349" t="s">
        <v>1311</v>
      </c>
      <c r="J8349" t="s">
        <v>274</v>
      </c>
      <c r="K8349" t="s">
        <v>152</v>
      </c>
      <c r="L8349" t="s">
        <v>74</v>
      </c>
      <c r="M8349" t="s">
        <v>8930</v>
      </c>
      <c r="P8349" s="31" t="str">
        <f t="shared" si="393"/>
        <v>A.R  Homoeo Hall (Dr. Jahangir Hossain)</v>
      </c>
    </row>
    <row r="8350" spans="1:16" hidden="1">
      <c r="A8350" t="str">
        <f t="shared" si="391"/>
        <v>8-610</v>
      </c>
      <c r="B8350">
        <f t="shared" si="392"/>
        <v>8</v>
      </c>
      <c r="C8350">
        <v>610</v>
      </c>
      <c r="D8350" t="s">
        <v>18544</v>
      </c>
      <c r="E8350" t="s">
        <v>8785</v>
      </c>
      <c r="F8350">
        <v>9994</v>
      </c>
      <c r="G8350" t="s">
        <v>8786</v>
      </c>
      <c r="H8350">
        <v>0</v>
      </c>
      <c r="I8350" t="s">
        <v>131</v>
      </c>
      <c r="J8350" t="s">
        <v>132</v>
      </c>
      <c r="K8350" t="s">
        <v>152</v>
      </c>
      <c r="L8350" t="s">
        <v>8771</v>
      </c>
      <c r="M8350" t="s">
        <v>8776</v>
      </c>
      <c r="P8350" s="31" t="str">
        <f t="shared" si="393"/>
        <v>Abasik Chember Hom: (Dr.S.M.Ayub Ali)</v>
      </c>
    </row>
    <row r="8351" spans="1:16" hidden="1">
      <c r="A8351" t="str">
        <f t="shared" si="391"/>
        <v>9-610</v>
      </c>
      <c r="B8351">
        <f t="shared" si="392"/>
        <v>9</v>
      </c>
      <c r="C8351">
        <v>610</v>
      </c>
      <c r="D8351" t="s">
        <v>18544</v>
      </c>
      <c r="E8351" t="s">
        <v>16769</v>
      </c>
      <c r="F8351">
        <v>13561</v>
      </c>
      <c r="G8351" t="s">
        <v>16770</v>
      </c>
      <c r="H8351">
        <v>1714810153</v>
      </c>
      <c r="I8351" t="s">
        <v>131</v>
      </c>
      <c r="J8351" t="s">
        <v>9009</v>
      </c>
      <c r="K8351" t="s">
        <v>152</v>
      </c>
      <c r="L8351" t="s">
        <v>74</v>
      </c>
      <c r="M8351" t="s">
        <v>16771</v>
      </c>
      <c r="P8351" s="31" t="str">
        <f t="shared" si="393"/>
        <v>Abbasia Homoeo Pharmacy (Dr.Md.Monower Hossain)</v>
      </c>
    </row>
    <row r="8352" spans="1:16" hidden="1">
      <c r="A8352" t="str">
        <f t="shared" si="391"/>
        <v>10-610</v>
      </c>
      <c r="B8352">
        <f t="shared" si="392"/>
        <v>10</v>
      </c>
      <c r="C8352">
        <v>610</v>
      </c>
      <c r="D8352" t="s">
        <v>18544</v>
      </c>
      <c r="E8352" t="s">
        <v>8887</v>
      </c>
      <c r="F8352">
        <v>8919</v>
      </c>
      <c r="G8352" t="s">
        <v>8888</v>
      </c>
      <c r="H8352">
        <v>1725826810</v>
      </c>
      <c r="I8352" t="s">
        <v>1311</v>
      </c>
      <c r="J8352" t="s">
        <v>230</v>
      </c>
      <c r="K8352" t="s">
        <v>133</v>
      </c>
      <c r="L8352" t="s">
        <v>8885</v>
      </c>
      <c r="M8352" t="s">
        <v>8889</v>
      </c>
      <c r="P8352" s="31" t="str">
        <f t="shared" si="393"/>
        <v>Abdullah  Hom/Hall (Dr. Sulaiman)</v>
      </c>
    </row>
    <row r="8353" spans="1:16" hidden="1">
      <c r="A8353" t="str">
        <f t="shared" si="391"/>
        <v>11-610</v>
      </c>
      <c r="B8353">
        <f t="shared" si="392"/>
        <v>11</v>
      </c>
      <c r="C8353">
        <v>610</v>
      </c>
      <c r="D8353" t="s">
        <v>18544</v>
      </c>
      <c r="E8353" t="s">
        <v>11502</v>
      </c>
      <c r="F8353">
        <v>11088</v>
      </c>
      <c r="G8353" t="s">
        <v>11503</v>
      </c>
      <c r="H8353">
        <v>1735270681</v>
      </c>
      <c r="I8353" t="s">
        <v>131</v>
      </c>
      <c r="J8353" t="s">
        <v>274</v>
      </c>
      <c r="K8353" t="s">
        <v>152</v>
      </c>
      <c r="L8353" t="s">
        <v>11504</v>
      </c>
      <c r="M8353" t="s">
        <v>19307</v>
      </c>
      <c r="P8353" s="31" t="str">
        <f t="shared" si="393"/>
        <v>Abdullah Homoeo And Health Care    (Dr.Md.Monirujjaman)</v>
      </c>
    </row>
    <row r="8354" spans="1:16" hidden="1">
      <c r="A8354" t="str">
        <f t="shared" si="391"/>
        <v>12-610</v>
      </c>
      <c r="B8354">
        <f t="shared" si="392"/>
        <v>12</v>
      </c>
      <c r="C8354">
        <v>610</v>
      </c>
      <c r="D8354" t="s">
        <v>18544</v>
      </c>
      <c r="E8354" t="s">
        <v>5796</v>
      </c>
      <c r="F8354">
        <v>8940</v>
      </c>
      <c r="G8354" t="s">
        <v>8931</v>
      </c>
      <c r="H8354">
        <v>1715380218</v>
      </c>
      <c r="I8354" t="s">
        <v>1311</v>
      </c>
      <c r="J8354" t="s">
        <v>274</v>
      </c>
      <c r="K8354" t="s">
        <v>138</v>
      </c>
      <c r="L8354" t="s">
        <v>74</v>
      </c>
      <c r="M8354" t="s">
        <v>8932</v>
      </c>
      <c r="P8354" s="31" t="str">
        <f t="shared" si="393"/>
        <v>Adarsha  Hom/Hall (Dr. Saidur Rahman)</v>
      </c>
    </row>
    <row r="8355" spans="1:16" hidden="1">
      <c r="A8355" t="str">
        <f t="shared" si="391"/>
        <v>13-610</v>
      </c>
      <c r="B8355">
        <f t="shared" si="392"/>
        <v>13</v>
      </c>
      <c r="C8355">
        <v>610</v>
      </c>
      <c r="D8355" t="s">
        <v>18544</v>
      </c>
      <c r="E8355" t="s">
        <v>1398</v>
      </c>
      <c r="F8355">
        <v>8910</v>
      </c>
      <c r="G8355" t="s">
        <v>1236</v>
      </c>
      <c r="H8355">
        <v>1744876898</v>
      </c>
      <c r="I8355" t="s">
        <v>1311</v>
      </c>
      <c r="J8355" t="s">
        <v>397</v>
      </c>
      <c r="K8355" t="s">
        <v>138</v>
      </c>
      <c r="L8355" t="s">
        <v>74</v>
      </c>
      <c r="M8355" t="s">
        <v>8880</v>
      </c>
      <c r="P8355" s="31" t="str">
        <f t="shared" si="393"/>
        <v>Adarsha Homoeo Hall (Dr. Aminul Islam)</v>
      </c>
    </row>
    <row r="8356" spans="1:16" hidden="1">
      <c r="A8356" t="str">
        <f t="shared" si="391"/>
        <v>14-610</v>
      </c>
      <c r="B8356">
        <f t="shared" si="392"/>
        <v>14</v>
      </c>
      <c r="C8356">
        <v>610</v>
      </c>
      <c r="D8356" t="s">
        <v>18544</v>
      </c>
      <c r="E8356" t="s">
        <v>8782</v>
      </c>
      <c r="F8356">
        <v>10022</v>
      </c>
      <c r="G8356" t="s">
        <v>8783</v>
      </c>
      <c r="H8356">
        <v>17491981470</v>
      </c>
      <c r="I8356" t="s">
        <v>131</v>
      </c>
      <c r="J8356" t="s">
        <v>306</v>
      </c>
      <c r="K8356" t="s">
        <v>152</v>
      </c>
      <c r="L8356" t="s">
        <v>8764</v>
      </c>
      <c r="M8356" t="s">
        <v>8784</v>
      </c>
      <c r="P8356" s="31" t="str">
        <f t="shared" si="393"/>
        <v>Aditto Homoeo Hall (Dr.Kesob Talukder)</v>
      </c>
    </row>
    <row r="8357" spans="1:16" hidden="1">
      <c r="A8357" t="str">
        <f t="shared" si="391"/>
        <v>15-610</v>
      </c>
      <c r="B8357">
        <f t="shared" si="392"/>
        <v>15</v>
      </c>
      <c r="C8357">
        <v>610</v>
      </c>
      <c r="D8357" t="s">
        <v>18544</v>
      </c>
      <c r="E8357" t="s">
        <v>10762</v>
      </c>
      <c r="F8357">
        <v>10763</v>
      </c>
      <c r="G8357" t="s">
        <v>6364</v>
      </c>
      <c r="H8357">
        <v>1715410870</v>
      </c>
      <c r="I8357" t="s">
        <v>131</v>
      </c>
      <c r="J8357" t="s">
        <v>2596</v>
      </c>
      <c r="K8357" t="s">
        <v>152</v>
      </c>
      <c r="L8357" t="s">
        <v>10763</v>
      </c>
      <c r="M8357" t="s">
        <v>10763</v>
      </c>
      <c r="P8357" s="31" t="str">
        <f t="shared" si="393"/>
        <v>Adorsho Homoeo Chikitsaloy (Dr.Md.Moshiur)</v>
      </c>
    </row>
    <row r="8358" spans="1:16" hidden="1">
      <c r="A8358" t="str">
        <f t="shared" si="391"/>
        <v>16-610</v>
      </c>
      <c r="B8358">
        <f t="shared" si="392"/>
        <v>16</v>
      </c>
      <c r="C8358">
        <v>610</v>
      </c>
      <c r="D8358" t="s">
        <v>18544</v>
      </c>
      <c r="E8358" t="s">
        <v>10494</v>
      </c>
      <c r="F8358">
        <v>10627</v>
      </c>
      <c r="G8358" t="s">
        <v>312</v>
      </c>
      <c r="H8358">
        <v>1704660144</v>
      </c>
      <c r="I8358" t="s">
        <v>131</v>
      </c>
      <c r="J8358" t="s">
        <v>2596</v>
      </c>
      <c r="K8358" t="s">
        <v>133</v>
      </c>
      <c r="L8358" t="s">
        <v>10330</v>
      </c>
      <c r="M8358" t="s">
        <v>10495</v>
      </c>
      <c r="P8358" s="31" t="str">
        <f t="shared" si="393"/>
        <v>Adorsho Homoeo Hall (Dr.Moslem Uddin)</v>
      </c>
    </row>
    <row r="8359" spans="1:16" hidden="1">
      <c r="A8359" t="str">
        <f t="shared" si="391"/>
        <v>17-610</v>
      </c>
      <c r="B8359">
        <f t="shared" si="392"/>
        <v>17</v>
      </c>
      <c r="C8359">
        <v>610</v>
      </c>
      <c r="D8359" t="s">
        <v>18544</v>
      </c>
      <c r="E8359" t="s">
        <v>15994</v>
      </c>
      <c r="F8359">
        <v>13211</v>
      </c>
      <c r="G8359" t="s">
        <v>538</v>
      </c>
      <c r="H8359">
        <v>1724592362</v>
      </c>
      <c r="I8359" t="s">
        <v>131</v>
      </c>
      <c r="J8359" t="s">
        <v>10892</v>
      </c>
      <c r="K8359" t="s">
        <v>152</v>
      </c>
      <c r="L8359" t="s">
        <v>13755</v>
      </c>
      <c r="M8359" t="s">
        <v>15995</v>
      </c>
      <c r="P8359" s="31" t="str">
        <f t="shared" si="393"/>
        <v>Adorso Homoeo Hall (Dr.Hemayet Hossain )</v>
      </c>
    </row>
    <row r="8360" spans="1:16" hidden="1">
      <c r="A8360" t="str">
        <f t="shared" si="391"/>
        <v>18-610</v>
      </c>
      <c r="B8360">
        <f t="shared" si="392"/>
        <v>18</v>
      </c>
      <c r="C8360">
        <v>610</v>
      </c>
      <c r="D8360" t="s">
        <v>18544</v>
      </c>
      <c r="E8360" t="s">
        <v>8828</v>
      </c>
      <c r="F8360">
        <v>10015</v>
      </c>
      <c r="G8360" t="s">
        <v>538</v>
      </c>
      <c r="H8360">
        <v>1735802907</v>
      </c>
      <c r="I8360" t="s">
        <v>131</v>
      </c>
      <c r="J8360" t="s">
        <v>397</v>
      </c>
      <c r="K8360" t="s">
        <v>138</v>
      </c>
      <c r="L8360" t="s">
        <v>8771</v>
      </c>
      <c r="M8360" t="s">
        <v>8829</v>
      </c>
      <c r="P8360" s="31" t="str">
        <f t="shared" si="393"/>
        <v>Adorso Homoeo Hall (Dr.Md:Borkot Ullah)</v>
      </c>
    </row>
    <row r="8361" spans="1:16" hidden="1">
      <c r="A8361" t="str">
        <f t="shared" si="391"/>
        <v>19-610</v>
      </c>
      <c r="B8361">
        <f t="shared" si="392"/>
        <v>19</v>
      </c>
      <c r="C8361">
        <v>610</v>
      </c>
      <c r="D8361" t="s">
        <v>18544</v>
      </c>
      <c r="E8361" t="s">
        <v>13961</v>
      </c>
      <c r="F8361">
        <v>12229</v>
      </c>
      <c r="G8361" t="s">
        <v>538</v>
      </c>
      <c r="H8361">
        <v>1932895020</v>
      </c>
      <c r="I8361" t="s">
        <v>131</v>
      </c>
      <c r="J8361" t="s">
        <v>10912</v>
      </c>
      <c r="K8361" t="s">
        <v>133</v>
      </c>
      <c r="L8361" t="s">
        <v>13955</v>
      </c>
      <c r="M8361" t="s">
        <v>13962</v>
      </c>
      <c r="P8361" s="31" t="str">
        <f t="shared" si="393"/>
        <v>Adorso Homoeo Hall (Dr.Md.Solim Hossen Talukder)</v>
      </c>
    </row>
    <row r="8362" spans="1:16" hidden="1">
      <c r="A8362" t="str">
        <f t="shared" si="391"/>
        <v>20-610</v>
      </c>
      <c r="B8362">
        <f t="shared" si="392"/>
        <v>20</v>
      </c>
      <c r="C8362">
        <v>610</v>
      </c>
      <c r="D8362" t="s">
        <v>18544</v>
      </c>
      <c r="E8362" t="s">
        <v>14324</v>
      </c>
      <c r="F8362">
        <v>12433</v>
      </c>
      <c r="G8362" t="s">
        <v>538</v>
      </c>
      <c r="H8362">
        <v>1932895020</v>
      </c>
      <c r="I8362" t="s">
        <v>131</v>
      </c>
      <c r="J8362" t="s">
        <v>132</v>
      </c>
      <c r="K8362" t="s">
        <v>133</v>
      </c>
      <c r="L8362" t="s">
        <v>13955</v>
      </c>
      <c r="M8362" t="s">
        <v>14325</v>
      </c>
      <c r="P8362" s="31" t="str">
        <f t="shared" si="393"/>
        <v>Adorso Homoeo Hall (Dr.Md.Solim)</v>
      </c>
    </row>
    <row r="8363" spans="1:16" hidden="1">
      <c r="A8363" t="str">
        <f t="shared" si="391"/>
        <v>21-610</v>
      </c>
      <c r="B8363">
        <f t="shared" si="392"/>
        <v>21</v>
      </c>
      <c r="C8363">
        <v>610</v>
      </c>
      <c r="D8363" t="s">
        <v>18544</v>
      </c>
      <c r="E8363" t="s">
        <v>16187</v>
      </c>
      <c r="F8363">
        <v>13298</v>
      </c>
      <c r="G8363" t="s">
        <v>538</v>
      </c>
      <c r="H8363">
        <v>1742177426</v>
      </c>
      <c r="I8363" t="s">
        <v>131</v>
      </c>
      <c r="J8363" t="s">
        <v>10889</v>
      </c>
      <c r="K8363" t="s">
        <v>152</v>
      </c>
      <c r="L8363" t="s">
        <v>10865</v>
      </c>
      <c r="M8363" t="s">
        <v>16188</v>
      </c>
      <c r="P8363" s="31" t="str">
        <f t="shared" si="393"/>
        <v>Adorso Homoeo Hall (Dr.Robindronath Ray)</v>
      </c>
    </row>
    <row r="8364" spans="1:16" hidden="1">
      <c r="A8364" t="str">
        <f t="shared" si="391"/>
        <v>22-610</v>
      </c>
      <c r="B8364">
        <f t="shared" si="392"/>
        <v>22</v>
      </c>
      <c r="C8364">
        <v>610</v>
      </c>
      <c r="D8364" t="s">
        <v>18544</v>
      </c>
      <c r="E8364" t="s">
        <v>14315</v>
      </c>
      <c r="F8364">
        <v>12429</v>
      </c>
      <c r="G8364" t="s">
        <v>538</v>
      </c>
      <c r="H8364">
        <v>1753314815</v>
      </c>
      <c r="I8364" t="s">
        <v>131</v>
      </c>
      <c r="J8364" t="s">
        <v>10924</v>
      </c>
      <c r="K8364" t="s">
        <v>152</v>
      </c>
      <c r="L8364" t="s">
        <v>13955</v>
      </c>
      <c r="M8364" t="s">
        <v>14316</v>
      </c>
      <c r="P8364" s="31" t="str">
        <f t="shared" si="393"/>
        <v>Adorso Homoeo Hall (Dr.Nila Halder)</v>
      </c>
    </row>
    <row r="8365" spans="1:16" hidden="1">
      <c r="A8365" t="str">
        <f t="shared" si="391"/>
        <v>23-610</v>
      </c>
      <c r="B8365">
        <f t="shared" si="392"/>
        <v>23</v>
      </c>
      <c r="C8365">
        <v>610</v>
      </c>
      <c r="D8365" t="s">
        <v>18544</v>
      </c>
      <c r="E8365" t="s">
        <v>14260</v>
      </c>
      <c r="F8365">
        <v>12408</v>
      </c>
      <c r="G8365" t="s">
        <v>538</v>
      </c>
      <c r="H8365">
        <v>1720494801</v>
      </c>
      <c r="I8365" t="s">
        <v>131</v>
      </c>
      <c r="J8365" t="s">
        <v>306</v>
      </c>
      <c r="K8365" t="s">
        <v>133</v>
      </c>
      <c r="L8365" t="s">
        <v>14261</v>
      </c>
      <c r="M8365" t="s">
        <v>14262</v>
      </c>
      <c r="P8365" s="31" t="str">
        <f t="shared" si="393"/>
        <v>Adorso Homoeo Hall (Dr.Md.Abulkalam Khan)</v>
      </c>
    </row>
    <row r="8366" spans="1:16" hidden="1">
      <c r="A8366" t="str">
        <f t="shared" si="391"/>
        <v>24-610</v>
      </c>
      <c r="B8366">
        <f t="shared" si="392"/>
        <v>24</v>
      </c>
      <c r="C8366">
        <v>610</v>
      </c>
      <c r="D8366" t="s">
        <v>18544</v>
      </c>
      <c r="E8366" t="s">
        <v>11296</v>
      </c>
      <c r="F8366">
        <v>10973</v>
      </c>
      <c r="G8366" t="s">
        <v>538</v>
      </c>
      <c r="H8366">
        <v>1725172910</v>
      </c>
      <c r="I8366" t="s">
        <v>131</v>
      </c>
      <c r="J8366" t="s">
        <v>274</v>
      </c>
      <c r="K8366" t="s">
        <v>1315</v>
      </c>
      <c r="L8366" t="s">
        <v>9788</v>
      </c>
      <c r="M8366" t="s">
        <v>11292</v>
      </c>
      <c r="P8366" s="31" t="str">
        <f t="shared" si="393"/>
        <v>Adorso Homoeo Hall (Dr.Babul)</v>
      </c>
    </row>
    <row r="8367" spans="1:16" hidden="1">
      <c r="A8367" t="str">
        <f t="shared" si="391"/>
        <v>25-610</v>
      </c>
      <c r="B8367">
        <f t="shared" si="392"/>
        <v>25</v>
      </c>
      <c r="C8367">
        <v>610</v>
      </c>
      <c r="D8367" t="s">
        <v>18544</v>
      </c>
      <c r="E8367" t="s">
        <v>10934</v>
      </c>
      <c r="F8367">
        <v>10837</v>
      </c>
      <c r="G8367" t="s">
        <v>10935</v>
      </c>
      <c r="H8367">
        <v>1721966291</v>
      </c>
      <c r="I8367" t="s">
        <v>131</v>
      </c>
      <c r="J8367" t="s">
        <v>172</v>
      </c>
      <c r="K8367" t="s">
        <v>138</v>
      </c>
      <c r="L8367" t="s">
        <v>10386</v>
      </c>
      <c r="M8367" t="s">
        <v>10936</v>
      </c>
      <c r="N8367" t="s">
        <v>10293</v>
      </c>
      <c r="O8367" t="s">
        <v>10294</v>
      </c>
      <c r="P8367" s="31" t="str">
        <f t="shared" si="393"/>
        <v>Adunik Alo Homoeo Hall (Dr.R.K Bala)</v>
      </c>
    </row>
    <row r="8368" spans="1:16" hidden="1">
      <c r="A8368" t="str">
        <f t="shared" si="391"/>
        <v>26-610</v>
      </c>
      <c r="B8368">
        <f t="shared" si="392"/>
        <v>26</v>
      </c>
      <c r="C8368">
        <v>610</v>
      </c>
      <c r="D8368" t="s">
        <v>18544</v>
      </c>
      <c r="E8368" t="s">
        <v>16001</v>
      </c>
      <c r="F8368">
        <v>13215</v>
      </c>
      <c r="G8368" t="s">
        <v>1309</v>
      </c>
      <c r="H8368">
        <v>1716527432</v>
      </c>
      <c r="I8368" t="s">
        <v>131</v>
      </c>
      <c r="J8368" t="s">
        <v>11352</v>
      </c>
      <c r="K8368" t="s">
        <v>152</v>
      </c>
      <c r="L8368" t="s">
        <v>13755</v>
      </c>
      <c r="M8368" t="s">
        <v>16002</v>
      </c>
      <c r="P8368" s="31" t="str">
        <f t="shared" si="393"/>
        <v>Adunik Homoeo Hall (Dr.Samsuddoha)</v>
      </c>
    </row>
    <row r="8369" spans="1:16" hidden="1">
      <c r="A8369" t="str">
        <f t="shared" si="391"/>
        <v>27-610</v>
      </c>
      <c r="B8369">
        <f t="shared" si="392"/>
        <v>27</v>
      </c>
      <c r="C8369">
        <v>610</v>
      </c>
      <c r="D8369" t="s">
        <v>18544</v>
      </c>
      <c r="E8369" t="s">
        <v>15699</v>
      </c>
      <c r="F8369">
        <v>13560</v>
      </c>
      <c r="G8369" t="s">
        <v>16767</v>
      </c>
      <c r="H8369">
        <v>1712163244</v>
      </c>
      <c r="I8369" t="s">
        <v>131</v>
      </c>
      <c r="J8369" t="s">
        <v>172</v>
      </c>
      <c r="K8369" t="s">
        <v>138</v>
      </c>
      <c r="L8369" t="s">
        <v>74</v>
      </c>
      <c r="M8369" t="s">
        <v>16768</v>
      </c>
      <c r="P8369" s="31" t="str">
        <f t="shared" si="393"/>
        <v>Al Ekoan Homoeo Hall (Dr.Shohidul Islam)</v>
      </c>
    </row>
    <row r="8370" spans="1:16" hidden="1">
      <c r="A8370" t="str">
        <f t="shared" si="391"/>
        <v>28-610</v>
      </c>
      <c r="B8370">
        <f t="shared" si="392"/>
        <v>28</v>
      </c>
      <c r="C8370">
        <v>610</v>
      </c>
      <c r="D8370" t="s">
        <v>18544</v>
      </c>
      <c r="E8370" t="s">
        <v>5902</v>
      </c>
      <c r="F8370">
        <v>8909</v>
      </c>
      <c r="G8370" t="s">
        <v>8878</v>
      </c>
      <c r="H8370">
        <v>1760774754</v>
      </c>
      <c r="I8370" t="s">
        <v>1311</v>
      </c>
      <c r="J8370" t="s">
        <v>397</v>
      </c>
      <c r="K8370" t="s">
        <v>138</v>
      </c>
      <c r="L8370" t="s">
        <v>74</v>
      </c>
      <c r="M8370" t="s">
        <v>8879</v>
      </c>
      <c r="N8370" t="s">
        <v>16360</v>
      </c>
      <c r="O8370" t="s">
        <v>17233</v>
      </c>
      <c r="P8370" s="31" t="str">
        <f t="shared" si="393"/>
        <v>Al Kari  Homoeo Hall (Dr. Arifur Rahman)</v>
      </c>
    </row>
    <row r="8371" spans="1:16" hidden="1">
      <c r="A8371" t="str">
        <f t="shared" si="391"/>
        <v>29-610</v>
      </c>
      <c r="B8371">
        <f t="shared" si="392"/>
        <v>29</v>
      </c>
      <c r="C8371">
        <v>610</v>
      </c>
      <c r="D8371" t="s">
        <v>18544</v>
      </c>
      <c r="E8371" t="s">
        <v>16754</v>
      </c>
      <c r="F8371">
        <v>13555</v>
      </c>
      <c r="G8371" t="s">
        <v>2025</v>
      </c>
      <c r="H8371">
        <v>1739096908</v>
      </c>
      <c r="I8371" t="s">
        <v>131</v>
      </c>
      <c r="J8371" t="s">
        <v>11807</v>
      </c>
      <c r="K8371" t="s">
        <v>133</v>
      </c>
      <c r="L8371" t="s">
        <v>74</v>
      </c>
      <c r="M8371" t="s">
        <v>16755</v>
      </c>
      <c r="P8371" s="31" t="str">
        <f t="shared" si="393"/>
        <v>Al Modina Homoeo Hall (Dr.Maolana Toriqul Islam)</v>
      </c>
    </row>
    <row r="8372" spans="1:16" hidden="1">
      <c r="A8372" t="str">
        <f t="shared" si="391"/>
        <v>30-610</v>
      </c>
      <c r="B8372">
        <f t="shared" si="392"/>
        <v>30</v>
      </c>
      <c r="C8372">
        <v>610</v>
      </c>
      <c r="D8372" t="s">
        <v>18544</v>
      </c>
      <c r="E8372" t="s">
        <v>11295</v>
      </c>
      <c r="F8372">
        <v>10972</v>
      </c>
      <c r="G8372" t="s">
        <v>396</v>
      </c>
      <c r="H8372">
        <v>1726734839</v>
      </c>
      <c r="I8372" t="s">
        <v>131</v>
      </c>
      <c r="J8372" t="s">
        <v>274</v>
      </c>
      <c r="K8372" t="s">
        <v>1315</v>
      </c>
      <c r="L8372" t="s">
        <v>9788</v>
      </c>
      <c r="M8372" t="s">
        <v>11292</v>
      </c>
      <c r="P8372" s="31" t="str">
        <f t="shared" si="393"/>
        <v>Alamin Homoeo Hall (Dr.Aminul)</v>
      </c>
    </row>
    <row r="8373" spans="1:16" hidden="1">
      <c r="A8373" t="str">
        <f t="shared" si="391"/>
        <v>31-610</v>
      </c>
      <c r="B8373">
        <f t="shared" si="392"/>
        <v>31</v>
      </c>
      <c r="C8373">
        <v>610</v>
      </c>
      <c r="D8373" t="s">
        <v>18544</v>
      </c>
      <c r="E8373" t="s">
        <v>8767</v>
      </c>
      <c r="F8373">
        <v>10025</v>
      </c>
      <c r="G8373" t="s">
        <v>839</v>
      </c>
      <c r="H8373">
        <v>1927899363</v>
      </c>
      <c r="I8373" t="s">
        <v>131</v>
      </c>
      <c r="J8373" t="s">
        <v>306</v>
      </c>
      <c r="K8373" t="s">
        <v>133</v>
      </c>
      <c r="L8373" t="s">
        <v>8764</v>
      </c>
      <c r="M8373" t="s">
        <v>8768</v>
      </c>
      <c r="P8373" s="31" t="str">
        <f t="shared" si="393"/>
        <v>Alauddin Homoeo Hall (Dr&gt;Alauddin)</v>
      </c>
    </row>
    <row r="8374" spans="1:16" hidden="1">
      <c r="A8374" t="str">
        <f t="shared" si="391"/>
        <v>32-610</v>
      </c>
      <c r="B8374">
        <f t="shared" si="392"/>
        <v>32</v>
      </c>
      <c r="C8374">
        <v>610</v>
      </c>
      <c r="D8374" t="s">
        <v>18544</v>
      </c>
      <c r="E8374" t="s">
        <v>10492</v>
      </c>
      <c r="F8374">
        <v>10626</v>
      </c>
      <c r="G8374" t="s">
        <v>2017</v>
      </c>
      <c r="H8374">
        <v>1799886635</v>
      </c>
      <c r="I8374" t="s">
        <v>131</v>
      </c>
      <c r="J8374" t="s">
        <v>2596</v>
      </c>
      <c r="K8374" t="s">
        <v>133</v>
      </c>
      <c r="L8374" t="s">
        <v>10330</v>
      </c>
      <c r="M8374" t="s">
        <v>10493</v>
      </c>
      <c r="P8374" s="31" t="str">
        <f t="shared" si="393"/>
        <v>Al-Madani Homoeo Hall (Dr.Md.Salauddin)</v>
      </c>
    </row>
    <row r="8375" spans="1:16" hidden="1">
      <c r="A8375" t="str">
        <f t="shared" si="391"/>
        <v>33-610</v>
      </c>
      <c r="B8375">
        <f t="shared" si="392"/>
        <v>33</v>
      </c>
      <c r="C8375">
        <v>610</v>
      </c>
      <c r="D8375" t="s">
        <v>18544</v>
      </c>
      <c r="E8375" t="s">
        <v>10558</v>
      </c>
      <c r="F8375">
        <v>10659</v>
      </c>
      <c r="G8375" t="s">
        <v>10559</v>
      </c>
      <c r="H8375">
        <v>1720360549</v>
      </c>
      <c r="I8375" t="s">
        <v>131</v>
      </c>
      <c r="J8375" t="s">
        <v>2596</v>
      </c>
      <c r="K8375" t="s">
        <v>138</v>
      </c>
      <c r="L8375" t="s">
        <v>10560</v>
      </c>
      <c r="M8375" t="s">
        <v>19308</v>
      </c>
      <c r="P8375" s="31" t="str">
        <f t="shared" si="393"/>
        <v>Ammajan Homoeo Niketon (Dr:Morsheda Binte Alomgir)</v>
      </c>
    </row>
    <row r="8376" spans="1:16" hidden="1">
      <c r="A8376" t="str">
        <f t="shared" si="391"/>
        <v>34-610</v>
      </c>
      <c r="B8376">
        <f t="shared" si="392"/>
        <v>34</v>
      </c>
      <c r="C8376">
        <v>610</v>
      </c>
      <c r="D8376" t="s">
        <v>18544</v>
      </c>
      <c r="E8376" t="s">
        <v>10329</v>
      </c>
      <c r="F8376">
        <v>10540</v>
      </c>
      <c r="G8376" t="s">
        <v>6174</v>
      </c>
      <c r="H8376">
        <v>0</v>
      </c>
      <c r="I8376" t="s">
        <v>131</v>
      </c>
      <c r="J8376" t="s">
        <v>2596</v>
      </c>
      <c r="K8376" t="s">
        <v>133</v>
      </c>
      <c r="L8376" t="s">
        <v>10330</v>
      </c>
      <c r="M8376" t="s">
        <v>10331</v>
      </c>
      <c r="P8376" s="31" t="str">
        <f t="shared" si="393"/>
        <v>Anik Homoeo Hall (Dr.Motiar Rahaman)</v>
      </c>
    </row>
    <row r="8377" spans="1:16" hidden="1">
      <c r="A8377" t="str">
        <f t="shared" si="391"/>
        <v>35-610</v>
      </c>
      <c r="B8377">
        <f t="shared" si="392"/>
        <v>35</v>
      </c>
      <c r="C8377">
        <v>610</v>
      </c>
      <c r="D8377" t="s">
        <v>18544</v>
      </c>
      <c r="E8377" t="s">
        <v>8923</v>
      </c>
      <c r="F8377">
        <v>8936</v>
      </c>
      <c r="G8377" t="s">
        <v>8924</v>
      </c>
      <c r="H8377">
        <v>1712261155</v>
      </c>
      <c r="I8377" t="s">
        <v>1311</v>
      </c>
      <c r="J8377" t="s">
        <v>274</v>
      </c>
      <c r="K8377" t="s">
        <v>152</v>
      </c>
      <c r="L8377" t="s">
        <v>74</v>
      </c>
      <c r="M8377" t="s">
        <v>2852</v>
      </c>
      <c r="P8377" s="31" t="str">
        <f t="shared" si="393"/>
        <v>Apex Hom/Hall (Dr. Emrul Kayes)</v>
      </c>
    </row>
    <row r="8378" spans="1:16" hidden="1">
      <c r="A8378" t="str">
        <f t="shared" si="391"/>
        <v>36-610</v>
      </c>
      <c r="B8378">
        <f t="shared" si="392"/>
        <v>36</v>
      </c>
      <c r="C8378">
        <v>610</v>
      </c>
      <c r="D8378" t="s">
        <v>18544</v>
      </c>
      <c r="E8378" t="s">
        <v>14321</v>
      </c>
      <c r="F8378">
        <v>12432</v>
      </c>
      <c r="G8378" t="s">
        <v>14322</v>
      </c>
      <c r="H8378">
        <v>1935973188</v>
      </c>
      <c r="I8378" t="s">
        <v>14323</v>
      </c>
      <c r="J8378" t="s">
        <v>10924</v>
      </c>
      <c r="K8378" t="s">
        <v>152</v>
      </c>
      <c r="L8378" t="s">
        <v>13955</v>
      </c>
      <c r="M8378" t="s">
        <v>14316</v>
      </c>
      <c r="P8378" s="31" t="str">
        <f t="shared" si="393"/>
        <v>Argon Pharmaceuticals (Au) (Dr.Md.Ruhulamin)</v>
      </c>
    </row>
    <row r="8379" spans="1:16" hidden="1">
      <c r="A8379" t="str">
        <f t="shared" si="391"/>
        <v>37-610</v>
      </c>
      <c r="B8379">
        <f t="shared" si="392"/>
        <v>37</v>
      </c>
      <c r="C8379">
        <v>610</v>
      </c>
      <c r="D8379" t="s">
        <v>18544</v>
      </c>
      <c r="E8379" t="s">
        <v>10931</v>
      </c>
      <c r="F8379">
        <v>10836</v>
      </c>
      <c r="G8379" t="s">
        <v>10932</v>
      </c>
      <c r="H8379">
        <v>1733897554</v>
      </c>
      <c r="I8379" t="s">
        <v>131</v>
      </c>
      <c r="J8379" t="s">
        <v>2596</v>
      </c>
      <c r="K8379" t="s">
        <v>152</v>
      </c>
      <c r="L8379" t="s">
        <v>10386</v>
      </c>
      <c r="M8379" t="s">
        <v>10933</v>
      </c>
      <c r="P8379" s="31" t="str">
        <f t="shared" si="393"/>
        <v>Arju Medical Hall (Dr.Md.Alauddin)</v>
      </c>
    </row>
    <row r="8380" spans="1:16" hidden="1">
      <c r="A8380" t="str">
        <f t="shared" si="391"/>
        <v>38-610</v>
      </c>
      <c r="B8380">
        <f t="shared" si="392"/>
        <v>38</v>
      </c>
      <c r="C8380">
        <v>610</v>
      </c>
      <c r="D8380" t="s">
        <v>18544</v>
      </c>
      <c r="E8380" t="s">
        <v>16003</v>
      </c>
      <c r="F8380">
        <v>13216</v>
      </c>
      <c r="G8380" t="s">
        <v>16004</v>
      </c>
      <c r="H8380">
        <v>1919484886</v>
      </c>
      <c r="I8380" t="s">
        <v>131</v>
      </c>
      <c r="J8380" t="s">
        <v>11360</v>
      </c>
      <c r="K8380" t="s">
        <v>152</v>
      </c>
      <c r="L8380" t="s">
        <v>13755</v>
      </c>
      <c r="M8380" t="s">
        <v>16005</v>
      </c>
      <c r="P8380" s="31" t="str">
        <f t="shared" si="393"/>
        <v>Aroggo Homoeo Chikitsaloy  (Dr.A.K.M Nizamuddin )</v>
      </c>
    </row>
    <row r="8381" spans="1:16" hidden="1">
      <c r="A8381" t="str">
        <f t="shared" si="391"/>
        <v>39-610</v>
      </c>
      <c r="B8381">
        <f t="shared" si="392"/>
        <v>39</v>
      </c>
      <c r="C8381">
        <v>610</v>
      </c>
      <c r="D8381" t="s">
        <v>18544</v>
      </c>
      <c r="E8381" t="s">
        <v>8791</v>
      </c>
      <c r="F8381">
        <v>9997</v>
      </c>
      <c r="G8381" t="s">
        <v>1772</v>
      </c>
      <c r="H8381">
        <v>1717128842</v>
      </c>
      <c r="I8381" t="s">
        <v>131</v>
      </c>
      <c r="J8381" t="s">
        <v>132</v>
      </c>
      <c r="K8381" t="s">
        <v>138</v>
      </c>
      <c r="L8381" t="s">
        <v>8771</v>
      </c>
      <c r="M8381" t="s">
        <v>8792</v>
      </c>
      <c r="P8381" s="31" t="str">
        <f t="shared" si="393"/>
        <v>Aroggo Homoeo Hall (Dr.Komol Kisno)</v>
      </c>
    </row>
    <row r="8382" spans="1:16" hidden="1">
      <c r="A8382" t="str">
        <f t="shared" si="391"/>
        <v>40-610</v>
      </c>
      <c r="B8382">
        <f t="shared" si="392"/>
        <v>40</v>
      </c>
      <c r="C8382">
        <v>610</v>
      </c>
      <c r="D8382" t="s">
        <v>18544</v>
      </c>
      <c r="E8382" t="s">
        <v>14314</v>
      </c>
      <c r="F8382">
        <v>12428</v>
      </c>
      <c r="G8382" t="s">
        <v>1772</v>
      </c>
      <c r="H8382">
        <v>1919484886</v>
      </c>
      <c r="I8382" t="s">
        <v>131</v>
      </c>
      <c r="J8382" t="s">
        <v>274</v>
      </c>
      <c r="K8382" t="s">
        <v>152</v>
      </c>
      <c r="L8382" t="s">
        <v>13755</v>
      </c>
      <c r="M8382" t="s">
        <v>14313</v>
      </c>
      <c r="P8382" s="31" t="str">
        <f t="shared" si="393"/>
        <v>Aroggo Homoeo Hall (Dr.Nizamuddin )</v>
      </c>
    </row>
    <row r="8383" spans="1:16" hidden="1">
      <c r="A8383" t="str">
        <f t="shared" si="391"/>
        <v>41-610</v>
      </c>
      <c r="B8383">
        <f t="shared" si="392"/>
        <v>41</v>
      </c>
      <c r="C8383">
        <v>610</v>
      </c>
      <c r="D8383" t="s">
        <v>18544</v>
      </c>
      <c r="E8383" t="s">
        <v>8912</v>
      </c>
      <c r="F8383">
        <v>8930</v>
      </c>
      <c r="G8383" t="s">
        <v>1772</v>
      </c>
      <c r="H8383">
        <v>1715306269</v>
      </c>
      <c r="I8383" t="s">
        <v>1311</v>
      </c>
      <c r="J8383" t="s">
        <v>274</v>
      </c>
      <c r="K8383" t="s">
        <v>138</v>
      </c>
      <c r="L8383" t="s">
        <v>74</v>
      </c>
      <c r="M8383" t="s">
        <v>8913</v>
      </c>
      <c r="P8383" s="31" t="str">
        <f t="shared" si="393"/>
        <v>Aroggo Homoeo Hall (Dr. Amol Halder)</v>
      </c>
    </row>
    <row r="8384" spans="1:16" hidden="1">
      <c r="A8384" t="str">
        <f t="shared" si="391"/>
        <v>42-610</v>
      </c>
      <c r="B8384">
        <f t="shared" si="392"/>
        <v>42</v>
      </c>
      <c r="C8384">
        <v>610</v>
      </c>
      <c r="D8384" t="s">
        <v>18544</v>
      </c>
      <c r="E8384" t="s">
        <v>14263</v>
      </c>
      <c r="F8384">
        <v>12409</v>
      </c>
      <c r="G8384" t="s">
        <v>14264</v>
      </c>
      <c r="H8384">
        <v>1712738215</v>
      </c>
      <c r="I8384" t="s">
        <v>131</v>
      </c>
      <c r="J8384" t="s">
        <v>306</v>
      </c>
      <c r="K8384" t="s">
        <v>138</v>
      </c>
      <c r="L8384" t="s">
        <v>14261</v>
      </c>
      <c r="M8384" t="s">
        <v>14265</v>
      </c>
      <c r="P8384" s="31" t="str">
        <f t="shared" si="393"/>
        <v>Aroggo Niketon Homoeo (Dr.Mirtunjoy Kormokar)</v>
      </c>
    </row>
    <row r="8385" spans="1:16" hidden="1">
      <c r="A8385" t="str">
        <f t="shared" si="391"/>
        <v>43-610</v>
      </c>
      <c r="B8385">
        <f t="shared" si="392"/>
        <v>43</v>
      </c>
      <c r="C8385">
        <v>610</v>
      </c>
      <c r="D8385" t="s">
        <v>18544</v>
      </c>
      <c r="E8385" t="s">
        <v>8861</v>
      </c>
      <c r="F8385">
        <v>8900</v>
      </c>
      <c r="G8385" t="s">
        <v>8862</v>
      </c>
      <c r="H8385">
        <v>1715275551</v>
      </c>
      <c r="I8385" t="s">
        <v>1311</v>
      </c>
      <c r="J8385" t="s">
        <v>172</v>
      </c>
      <c r="K8385" t="s">
        <v>133</v>
      </c>
      <c r="L8385" t="s">
        <v>74</v>
      </c>
      <c r="M8385" t="s">
        <v>8863</v>
      </c>
      <c r="P8385" s="31" t="str">
        <f t="shared" si="393"/>
        <v>Ashutosh Homoeo Hall (Dr. Matin Mitra)</v>
      </c>
    </row>
    <row r="8386" spans="1:16" hidden="1">
      <c r="A8386" t="str">
        <f t="shared" ref="A8386:A8449" si="394">B8386&amp;"-"&amp;C8386</f>
        <v>44-610</v>
      </c>
      <c r="B8386">
        <f t="shared" ref="B8386:B8449" si="395">IF(C8386=C8385,B8385+1,1)</f>
        <v>44</v>
      </c>
      <c r="C8386">
        <v>610</v>
      </c>
      <c r="D8386" t="s">
        <v>18544</v>
      </c>
      <c r="E8386" t="s">
        <v>13779</v>
      </c>
      <c r="F8386">
        <v>12124</v>
      </c>
      <c r="G8386" t="s">
        <v>13780</v>
      </c>
      <c r="H8386">
        <v>1712901122</v>
      </c>
      <c r="I8386" t="s">
        <v>131</v>
      </c>
      <c r="J8386" t="s">
        <v>10892</v>
      </c>
      <c r="K8386" t="s">
        <v>152</v>
      </c>
      <c r="L8386" t="s">
        <v>13755</v>
      </c>
      <c r="M8386" t="s">
        <v>13778</v>
      </c>
      <c r="P8386" s="31" t="str">
        <f t="shared" ref="P8386:P8449" si="396">PROPER(G8386&amp;" ("&amp;E8386&amp;")")</f>
        <v>Ayesha Nur Homoeo Hall (Dr.Mijanur Rahaman)</v>
      </c>
    </row>
    <row r="8387" spans="1:16" hidden="1">
      <c r="A8387" t="str">
        <f t="shared" si="394"/>
        <v>45-610</v>
      </c>
      <c r="B8387">
        <f t="shared" si="395"/>
        <v>45</v>
      </c>
      <c r="C8387">
        <v>610</v>
      </c>
      <c r="D8387" t="s">
        <v>18544</v>
      </c>
      <c r="E8387" t="s">
        <v>14266</v>
      </c>
      <c r="F8387">
        <v>12410</v>
      </c>
      <c r="G8387" t="s">
        <v>1143</v>
      </c>
      <c r="H8387">
        <v>1721367061</v>
      </c>
      <c r="I8387" t="s">
        <v>131</v>
      </c>
      <c r="J8387" t="s">
        <v>10892</v>
      </c>
      <c r="K8387" t="s">
        <v>133</v>
      </c>
      <c r="L8387" t="s">
        <v>11508</v>
      </c>
      <c r="M8387" t="s">
        <v>14267</v>
      </c>
      <c r="P8387" s="31" t="str">
        <f t="shared" si="396"/>
        <v>Aysha Homoeo Hall (Dr.Md.Siddikur Rahama)</v>
      </c>
    </row>
    <row r="8388" spans="1:16" hidden="1">
      <c r="A8388" t="str">
        <f t="shared" si="394"/>
        <v>46-610</v>
      </c>
      <c r="B8388">
        <f t="shared" si="395"/>
        <v>46</v>
      </c>
      <c r="C8388">
        <v>610</v>
      </c>
      <c r="D8388" t="s">
        <v>18544</v>
      </c>
      <c r="E8388" t="s">
        <v>9809</v>
      </c>
      <c r="F8388">
        <v>10855</v>
      </c>
      <c r="G8388" t="s">
        <v>1143</v>
      </c>
      <c r="H8388">
        <v>1724541378</v>
      </c>
      <c r="I8388" t="s">
        <v>131</v>
      </c>
      <c r="J8388" t="s">
        <v>2596</v>
      </c>
      <c r="K8388" t="s">
        <v>152</v>
      </c>
      <c r="L8388" t="s">
        <v>9810</v>
      </c>
      <c r="M8388" t="s">
        <v>9811</v>
      </c>
      <c r="N8388" t="s">
        <v>10022</v>
      </c>
      <c r="O8388" t="s">
        <v>1312</v>
      </c>
      <c r="P8388" s="31" t="str">
        <f t="shared" si="396"/>
        <v>Aysha Homoeo Hall (Dr.Mostafijur Rahman)</v>
      </c>
    </row>
    <row r="8389" spans="1:16" hidden="1">
      <c r="A8389" t="str">
        <f t="shared" si="394"/>
        <v>47-610</v>
      </c>
      <c r="B8389">
        <f t="shared" si="395"/>
        <v>47</v>
      </c>
      <c r="C8389">
        <v>610</v>
      </c>
      <c r="D8389" t="s">
        <v>18544</v>
      </c>
      <c r="E8389" t="s">
        <v>10800</v>
      </c>
      <c r="F8389">
        <v>10778</v>
      </c>
      <c r="G8389" t="s">
        <v>10801</v>
      </c>
      <c r="H8389">
        <v>1796885997</v>
      </c>
      <c r="I8389" t="s">
        <v>131</v>
      </c>
      <c r="J8389" t="s">
        <v>2596</v>
      </c>
      <c r="K8389" t="s">
        <v>152</v>
      </c>
      <c r="L8389" t="s">
        <v>10802</v>
      </c>
      <c r="M8389" t="s">
        <v>10803</v>
      </c>
      <c r="N8389" t="s">
        <v>10289</v>
      </c>
      <c r="O8389" t="s">
        <v>10290</v>
      </c>
      <c r="P8389" s="31" t="str">
        <f t="shared" si="396"/>
        <v>Azad Homoeo Medical Hall (Dr.Md. Azhar)</v>
      </c>
    </row>
    <row r="8390" spans="1:16" hidden="1">
      <c r="A8390" t="str">
        <f t="shared" si="394"/>
        <v>48-610</v>
      </c>
      <c r="B8390">
        <f t="shared" si="395"/>
        <v>48</v>
      </c>
      <c r="C8390">
        <v>610</v>
      </c>
      <c r="D8390" t="s">
        <v>18544</v>
      </c>
      <c r="E8390" t="s">
        <v>343</v>
      </c>
      <c r="F8390">
        <v>8904</v>
      </c>
      <c r="G8390" t="s">
        <v>8868</v>
      </c>
      <c r="H8390">
        <v>1917241995</v>
      </c>
      <c r="I8390" t="s">
        <v>1311</v>
      </c>
      <c r="J8390" t="s">
        <v>172</v>
      </c>
      <c r="K8390" t="s">
        <v>133</v>
      </c>
      <c r="L8390" t="s">
        <v>74</v>
      </c>
      <c r="M8390" t="s">
        <v>8866</v>
      </c>
      <c r="P8390" s="31" t="str">
        <f t="shared" si="396"/>
        <v>B.S  Hom/Hall (Dr. Uzzal)</v>
      </c>
    </row>
    <row r="8391" spans="1:16" hidden="1">
      <c r="A8391" t="str">
        <f t="shared" si="394"/>
        <v>49-610</v>
      </c>
      <c r="B8391">
        <f t="shared" si="395"/>
        <v>49</v>
      </c>
      <c r="C8391">
        <v>610</v>
      </c>
      <c r="D8391" t="s">
        <v>18544</v>
      </c>
      <c r="E8391" t="s">
        <v>10945</v>
      </c>
      <c r="F8391">
        <v>10841</v>
      </c>
      <c r="G8391" t="s">
        <v>10946</v>
      </c>
      <c r="H8391">
        <v>1752353396</v>
      </c>
      <c r="I8391" t="s">
        <v>10947</v>
      </c>
      <c r="J8391" t="s">
        <v>172</v>
      </c>
      <c r="K8391" t="s">
        <v>133</v>
      </c>
      <c r="L8391" t="s">
        <v>10386</v>
      </c>
      <c r="M8391" t="s">
        <v>10948</v>
      </c>
      <c r="P8391" s="31" t="str">
        <f t="shared" si="396"/>
        <v>B.Sapon Medical Hall (Dr.Sapon Kumar Das)</v>
      </c>
    </row>
    <row r="8392" spans="1:16" hidden="1">
      <c r="A8392" t="str">
        <f t="shared" si="394"/>
        <v>50-610</v>
      </c>
      <c r="B8392">
        <f t="shared" si="395"/>
        <v>50</v>
      </c>
      <c r="C8392">
        <v>610</v>
      </c>
      <c r="D8392" t="s">
        <v>18544</v>
      </c>
      <c r="E8392" t="s">
        <v>11293</v>
      </c>
      <c r="F8392">
        <v>10971</v>
      </c>
      <c r="G8392" t="s">
        <v>11294</v>
      </c>
      <c r="H8392">
        <v>1746842398</v>
      </c>
      <c r="I8392" t="s">
        <v>131</v>
      </c>
      <c r="J8392" t="s">
        <v>10900</v>
      </c>
      <c r="K8392" t="s">
        <v>1315</v>
      </c>
      <c r="L8392" t="s">
        <v>9788</v>
      </c>
      <c r="M8392" t="s">
        <v>10802</v>
      </c>
      <c r="P8392" s="31" t="str">
        <f t="shared" si="396"/>
        <v>Badon Homoeo Hall (Dr.Nila Mojumder)</v>
      </c>
    </row>
    <row r="8393" spans="1:16" hidden="1">
      <c r="A8393" t="str">
        <f t="shared" si="394"/>
        <v>51-610</v>
      </c>
      <c r="B8393">
        <f t="shared" si="395"/>
        <v>51</v>
      </c>
      <c r="C8393">
        <v>610</v>
      </c>
      <c r="D8393" t="s">
        <v>18544</v>
      </c>
      <c r="E8393" t="s">
        <v>13766</v>
      </c>
      <c r="F8393">
        <v>12118</v>
      </c>
      <c r="G8393" t="s">
        <v>1462</v>
      </c>
      <c r="H8393">
        <v>174683002</v>
      </c>
      <c r="I8393" t="s">
        <v>131</v>
      </c>
      <c r="J8393" t="s">
        <v>306</v>
      </c>
      <c r="K8393" t="s">
        <v>133</v>
      </c>
      <c r="L8393" t="s">
        <v>13755</v>
      </c>
      <c r="M8393" t="s">
        <v>13767</v>
      </c>
      <c r="P8393" s="31" t="str">
        <f t="shared" si="396"/>
        <v>Bangladesh Homoeo Hall (Dr.Md.Jamal Hossen)</v>
      </c>
    </row>
    <row r="8394" spans="1:16" hidden="1">
      <c r="A8394" t="str">
        <f t="shared" si="394"/>
        <v>52-610</v>
      </c>
      <c r="B8394">
        <f t="shared" si="395"/>
        <v>52</v>
      </c>
      <c r="C8394">
        <v>610</v>
      </c>
      <c r="D8394" t="s">
        <v>18544</v>
      </c>
      <c r="E8394" t="s">
        <v>8909</v>
      </c>
      <c r="F8394">
        <v>8929</v>
      </c>
      <c r="G8394" t="s">
        <v>8910</v>
      </c>
      <c r="H8394">
        <v>1912299482</v>
      </c>
      <c r="I8394" t="s">
        <v>1311</v>
      </c>
      <c r="J8394" t="s">
        <v>274</v>
      </c>
      <c r="K8394" t="s">
        <v>133</v>
      </c>
      <c r="L8394" t="s">
        <v>8902</v>
      </c>
      <c r="M8394" t="s">
        <v>8911</v>
      </c>
      <c r="P8394" s="31" t="str">
        <f t="shared" si="396"/>
        <v>Barishal  Hom/Hall (Dr.Sultan (Titu))</v>
      </c>
    </row>
    <row r="8395" spans="1:16" hidden="1">
      <c r="A8395" t="str">
        <f t="shared" si="394"/>
        <v>53-610</v>
      </c>
      <c r="B8395">
        <f t="shared" si="395"/>
        <v>53</v>
      </c>
      <c r="C8395">
        <v>610</v>
      </c>
      <c r="D8395" t="s">
        <v>18544</v>
      </c>
      <c r="E8395" t="s">
        <v>16055</v>
      </c>
      <c r="F8395">
        <v>13250</v>
      </c>
      <c r="G8395" t="s">
        <v>16056</v>
      </c>
      <c r="H8395">
        <v>1735649329</v>
      </c>
      <c r="I8395" t="s">
        <v>131</v>
      </c>
      <c r="J8395" t="s">
        <v>132</v>
      </c>
      <c r="K8395" t="s">
        <v>152</v>
      </c>
      <c r="L8395" t="s">
        <v>13955</v>
      </c>
      <c r="M8395" t="s">
        <v>16057</v>
      </c>
      <c r="P8395" s="31" t="str">
        <f t="shared" si="396"/>
        <v>Barishal  Homoeo Hall (Dr.Sultan Ahamed)</v>
      </c>
    </row>
    <row r="8396" spans="1:16" hidden="1">
      <c r="A8396" t="str">
        <f t="shared" si="394"/>
        <v>54-610</v>
      </c>
      <c r="B8396">
        <f t="shared" si="395"/>
        <v>54</v>
      </c>
      <c r="C8396">
        <v>610</v>
      </c>
      <c r="D8396" t="s">
        <v>18544</v>
      </c>
      <c r="E8396" t="s">
        <v>14268</v>
      </c>
      <c r="F8396">
        <v>12411</v>
      </c>
      <c r="G8396" t="s">
        <v>14269</v>
      </c>
      <c r="H8396">
        <v>1712160796</v>
      </c>
      <c r="I8396" t="s">
        <v>131</v>
      </c>
      <c r="J8396" t="s">
        <v>306</v>
      </c>
      <c r="K8396" t="s">
        <v>133</v>
      </c>
      <c r="L8396" t="s">
        <v>11508</v>
      </c>
      <c r="M8396" t="s">
        <v>14270</v>
      </c>
      <c r="P8396" s="31" t="str">
        <f t="shared" si="396"/>
        <v>Basudeb Homoeo Hall (Dr.Basudeb Mojumder)</v>
      </c>
    </row>
    <row r="8397" spans="1:16" hidden="1">
      <c r="A8397" t="str">
        <f t="shared" si="394"/>
        <v>55-610</v>
      </c>
      <c r="B8397">
        <f t="shared" si="395"/>
        <v>55</v>
      </c>
      <c r="C8397">
        <v>610</v>
      </c>
      <c r="D8397" t="s">
        <v>18544</v>
      </c>
      <c r="E8397" t="s">
        <v>10867</v>
      </c>
      <c r="F8397">
        <v>10806</v>
      </c>
      <c r="G8397" t="s">
        <v>5238</v>
      </c>
      <c r="H8397">
        <v>1747725855</v>
      </c>
      <c r="I8397" t="s">
        <v>131</v>
      </c>
      <c r="J8397" t="s">
        <v>172</v>
      </c>
      <c r="K8397" t="s">
        <v>133</v>
      </c>
      <c r="L8397" t="s">
        <v>10865</v>
      </c>
      <c r="M8397" t="s">
        <v>10866</v>
      </c>
      <c r="P8397" s="31" t="str">
        <f t="shared" si="396"/>
        <v>Binapani Homoeo Hall (Dr.Sadon Kumar Mojumder)</v>
      </c>
    </row>
    <row r="8398" spans="1:16" hidden="1">
      <c r="A8398" t="str">
        <f t="shared" si="394"/>
        <v>56-610</v>
      </c>
      <c r="B8398">
        <f t="shared" si="395"/>
        <v>56</v>
      </c>
      <c r="C8398">
        <v>610</v>
      </c>
      <c r="D8398" t="s">
        <v>18544</v>
      </c>
      <c r="E8398" t="s">
        <v>14271</v>
      </c>
      <c r="F8398">
        <v>12412</v>
      </c>
      <c r="G8398" t="s">
        <v>14272</v>
      </c>
      <c r="H8398">
        <v>1995955548</v>
      </c>
      <c r="I8398" t="s">
        <v>131</v>
      </c>
      <c r="J8398" t="s">
        <v>172</v>
      </c>
      <c r="K8398" t="s">
        <v>133</v>
      </c>
      <c r="L8398" t="s">
        <v>9593</v>
      </c>
      <c r="M8398" t="s">
        <v>14273</v>
      </c>
      <c r="P8398" s="31" t="str">
        <f t="shared" si="396"/>
        <v>Bismilla Homoeo Clinic (Dr.Rubaiatul Jannat)</v>
      </c>
    </row>
    <row r="8399" spans="1:16" hidden="1">
      <c r="A8399" t="str">
        <f t="shared" si="394"/>
        <v>57-610</v>
      </c>
      <c r="B8399">
        <f t="shared" si="395"/>
        <v>57</v>
      </c>
      <c r="C8399">
        <v>610</v>
      </c>
      <c r="D8399" t="s">
        <v>18544</v>
      </c>
      <c r="E8399" t="s">
        <v>15996</v>
      </c>
      <c r="F8399">
        <v>13212</v>
      </c>
      <c r="G8399" t="s">
        <v>1013</v>
      </c>
      <c r="H8399">
        <v>1741450839</v>
      </c>
      <c r="I8399" t="s">
        <v>131</v>
      </c>
      <c r="J8399" t="s">
        <v>11360</v>
      </c>
      <c r="K8399" t="s">
        <v>133</v>
      </c>
      <c r="L8399" t="s">
        <v>13755</v>
      </c>
      <c r="M8399" t="s">
        <v>15995</v>
      </c>
      <c r="P8399" s="31" t="str">
        <f t="shared" si="396"/>
        <v>Bismilla Homoeo Hall (Dr.Samsuddin)</v>
      </c>
    </row>
    <row r="8400" spans="1:16" hidden="1">
      <c r="A8400" t="str">
        <f t="shared" si="394"/>
        <v>58-610</v>
      </c>
      <c r="B8400">
        <f t="shared" si="395"/>
        <v>58</v>
      </c>
      <c r="C8400">
        <v>610</v>
      </c>
      <c r="D8400" t="s">
        <v>18544</v>
      </c>
      <c r="E8400" t="s">
        <v>14312</v>
      </c>
      <c r="F8400">
        <v>12427</v>
      </c>
      <c r="G8400" t="s">
        <v>1013</v>
      </c>
      <c r="H8400">
        <v>1782905445</v>
      </c>
      <c r="I8400" t="s">
        <v>131</v>
      </c>
      <c r="J8400" t="s">
        <v>274</v>
      </c>
      <c r="K8400" t="s">
        <v>133</v>
      </c>
      <c r="L8400" t="s">
        <v>13755</v>
      </c>
      <c r="M8400" t="s">
        <v>14313</v>
      </c>
      <c r="P8400" s="31" t="str">
        <f t="shared" si="396"/>
        <v>Bismilla Homoeo Hall (Dr.Kolilurrahaman)</v>
      </c>
    </row>
    <row r="8401" spans="1:16" hidden="1">
      <c r="A8401" t="str">
        <f t="shared" si="394"/>
        <v>59-610</v>
      </c>
      <c r="B8401">
        <f t="shared" si="395"/>
        <v>59</v>
      </c>
      <c r="C8401">
        <v>610</v>
      </c>
      <c r="D8401" t="s">
        <v>18544</v>
      </c>
      <c r="E8401" t="s">
        <v>14274</v>
      </c>
      <c r="F8401">
        <v>12413</v>
      </c>
      <c r="G8401" t="s">
        <v>14275</v>
      </c>
      <c r="H8401">
        <v>1716731753</v>
      </c>
      <c r="I8401" t="s">
        <v>131</v>
      </c>
      <c r="J8401" t="s">
        <v>306</v>
      </c>
      <c r="K8401" t="s">
        <v>138</v>
      </c>
      <c r="L8401" t="s">
        <v>11508</v>
      </c>
      <c r="M8401" t="s">
        <v>14276</v>
      </c>
      <c r="N8401" t="s">
        <v>1312</v>
      </c>
      <c r="P8401" s="31" t="str">
        <f t="shared" si="396"/>
        <v>Bissas Homoeo Sodon (Dr.J.C Bissas)</v>
      </c>
    </row>
    <row r="8402" spans="1:16" hidden="1">
      <c r="A8402" t="str">
        <f t="shared" si="394"/>
        <v>60-610</v>
      </c>
      <c r="B8402">
        <f t="shared" si="395"/>
        <v>60</v>
      </c>
      <c r="C8402">
        <v>610</v>
      </c>
      <c r="D8402" t="s">
        <v>18544</v>
      </c>
      <c r="E8402" t="s">
        <v>8777</v>
      </c>
      <c r="F8402">
        <v>10024</v>
      </c>
      <c r="G8402" t="s">
        <v>447</v>
      </c>
      <c r="H8402">
        <v>170585775</v>
      </c>
      <c r="I8402" t="s">
        <v>131</v>
      </c>
      <c r="J8402" t="s">
        <v>306</v>
      </c>
      <c r="K8402" t="s">
        <v>133</v>
      </c>
      <c r="L8402" t="s">
        <v>8764</v>
      </c>
      <c r="M8402" t="s">
        <v>8778</v>
      </c>
      <c r="P8402" s="31" t="str">
        <f t="shared" si="396"/>
        <v>Biswas Homoeo Hall (Dr.Moloy Biswas)</v>
      </c>
    </row>
    <row r="8403" spans="1:16" hidden="1">
      <c r="A8403" t="str">
        <f t="shared" si="394"/>
        <v>61-610</v>
      </c>
      <c r="B8403">
        <f t="shared" si="395"/>
        <v>61</v>
      </c>
      <c r="C8403">
        <v>610</v>
      </c>
      <c r="D8403" t="s">
        <v>18544</v>
      </c>
      <c r="E8403" t="s">
        <v>9594</v>
      </c>
      <c r="F8403">
        <v>9947</v>
      </c>
      <c r="G8403" t="s">
        <v>447</v>
      </c>
      <c r="H8403">
        <v>1724297875</v>
      </c>
      <c r="I8403" t="s">
        <v>131</v>
      </c>
      <c r="J8403" t="s">
        <v>306</v>
      </c>
      <c r="K8403" t="s">
        <v>152</v>
      </c>
      <c r="L8403" t="s">
        <v>9593</v>
      </c>
      <c r="M8403" t="s">
        <v>9595</v>
      </c>
      <c r="P8403" s="31" t="str">
        <f t="shared" si="396"/>
        <v>Biswas Homoeo Hall (Dr.Binoy Kumar Biswas)</v>
      </c>
    </row>
    <row r="8404" spans="1:16" hidden="1">
      <c r="A8404" t="str">
        <f t="shared" si="394"/>
        <v>62-610</v>
      </c>
      <c r="B8404">
        <f t="shared" si="395"/>
        <v>62</v>
      </c>
      <c r="C8404">
        <v>610</v>
      </c>
      <c r="D8404" t="s">
        <v>18544</v>
      </c>
      <c r="E8404" t="s">
        <v>8871</v>
      </c>
      <c r="F8404">
        <v>8906</v>
      </c>
      <c r="G8404" t="s">
        <v>8872</v>
      </c>
      <c r="H8404">
        <v>1754270380</v>
      </c>
      <c r="I8404" t="s">
        <v>1311</v>
      </c>
      <c r="J8404" t="s">
        <v>397</v>
      </c>
      <c r="K8404" t="s">
        <v>138</v>
      </c>
      <c r="L8404" t="s">
        <v>74</v>
      </c>
      <c r="M8404" t="s">
        <v>8873</v>
      </c>
      <c r="P8404" s="31" t="str">
        <f t="shared" si="396"/>
        <v>Biswazit  Homoeo Hall (D. Amulya Vushan)</v>
      </c>
    </row>
    <row r="8405" spans="1:16" hidden="1">
      <c r="A8405" t="str">
        <f t="shared" si="394"/>
        <v>63-610</v>
      </c>
      <c r="B8405">
        <f t="shared" si="395"/>
        <v>63</v>
      </c>
      <c r="C8405">
        <v>610</v>
      </c>
      <c r="D8405" t="s">
        <v>18544</v>
      </c>
      <c r="E8405" t="s">
        <v>8850</v>
      </c>
      <c r="F8405">
        <v>8892</v>
      </c>
      <c r="G8405" t="s">
        <v>8851</v>
      </c>
      <c r="H8405">
        <v>1717252361</v>
      </c>
      <c r="I8405" t="s">
        <v>1311</v>
      </c>
      <c r="J8405" t="s">
        <v>132</v>
      </c>
      <c r="K8405" t="s">
        <v>138</v>
      </c>
      <c r="L8405" t="s">
        <v>8845</v>
      </c>
      <c r="M8405" t="s">
        <v>1359</v>
      </c>
      <c r="P8405" s="31" t="str">
        <f t="shared" si="396"/>
        <v>Chaina Homoeo Hall (Dr. Mosaref Hosen)</v>
      </c>
    </row>
    <row r="8406" spans="1:16" hidden="1">
      <c r="A8406" t="str">
        <f t="shared" si="394"/>
        <v>64-610</v>
      </c>
      <c r="B8406">
        <f t="shared" si="395"/>
        <v>64</v>
      </c>
      <c r="C8406">
        <v>610</v>
      </c>
      <c r="D8406" t="s">
        <v>18544</v>
      </c>
      <c r="E8406" t="s">
        <v>16150</v>
      </c>
      <c r="F8406">
        <v>13286</v>
      </c>
      <c r="G8406" t="s">
        <v>16151</v>
      </c>
      <c r="H8406">
        <v>1731834832</v>
      </c>
      <c r="I8406" t="s">
        <v>131</v>
      </c>
      <c r="J8406" t="s">
        <v>11352</v>
      </c>
      <c r="K8406" t="s">
        <v>152</v>
      </c>
      <c r="L8406" t="s">
        <v>13710</v>
      </c>
      <c r="M8406" t="s">
        <v>16152</v>
      </c>
      <c r="P8406" s="31" t="str">
        <f t="shared" si="396"/>
        <v>Chikitsa Bitan (Dr.Arifujjaman Munim)</v>
      </c>
    </row>
    <row r="8407" spans="1:16" hidden="1">
      <c r="A8407" t="str">
        <f t="shared" si="394"/>
        <v>65-610</v>
      </c>
      <c r="B8407">
        <f t="shared" si="395"/>
        <v>65</v>
      </c>
      <c r="C8407">
        <v>610</v>
      </c>
      <c r="D8407" t="s">
        <v>18544</v>
      </c>
      <c r="E8407" t="s">
        <v>9605</v>
      </c>
      <c r="F8407">
        <v>9951</v>
      </c>
      <c r="G8407" t="s">
        <v>9606</v>
      </c>
      <c r="H8407">
        <v>1756884082</v>
      </c>
      <c r="I8407" t="s">
        <v>131</v>
      </c>
      <c r="J8407" t="s">
        <v>306</v>
      </c>
      <c r="K8407" t="s">
        <v>152</v>
      </c>
      <c r="L8407" t="s">
        <v>9603</v>
      </c>
      <c r="M8407" t="s">
        <v>9607</v>
      </c>
      <c r="P8407" s="31" t="str">
        <f t="shared" si="396"/>
        <v>Choite Homoeo Hall (Dr.Madob Kumar)</v>
      </c>
    </row>
    <row r="8408" spans="1:16" hidden="1">
      <c r="A8408" t="str">
        <f t="shared" si="394"/>
        <v>66-610</v>
      </c>
      <c r="B8408">
        <f t="shared" si="395"/>
        <v>66</v>
      </c>
      <c r="C8408">
        <v>610</v>
      </c>
      <c r="D8408" t="s">
        <v>18544</v>
      </c>
      <c r="E8408" t="s">
        <v>358</v>
      </c>
      <c r="F8408">
        <v>10561</v>
      </c>
      <c r="G8408" t="s">
        <v>774</v>
      </c>
      <c r="H8408">
        <v>0</v>
      </c>
      <c r="I8408" t="s">
        <v>131</v>
      </c>
      <c r="J8408" t="s">
        <v>2596</v>
      </c>
      <c r="K8408" t="s">
        <v>133</v>
      </c>
      <c r="L8408" t="s">
        <v>74</v>
      </c>
      <c r="M8408" t="s">
        <v>74</v>
      </c>
      <c r="P8408" s="31" t="str">
        <f t="shared" si="396"/>
        <v>Chowdhury Homoeo Hall (Dr.)</v>
      </c>
    </row>
    <row r="8409" spans="1:16" hidden="1">
      <c r="A8409" t="str">
        <f t="shared" si="394"/>
        <v>67-610</v>
      </c>
      <c r="B8409">
        <f t="shared" si="395"/>
        <v>67</v>
      </c>
      <c r="C8409">
        <v>610</v>
      </c>
      <c r="D8409" t="s">
        <v>18544</v>
      </c>
      <c r="E8409" t="s">
        <v>8816</v>
      </c>
      <c r="F8409">
        <v>10009</v>
      </c>
      <c r="G8409" t="s">
        <v>2450</v>
      </c>
      <c r="H8409">
        <v>1722178441</v>
      </c>
      <c r="I8409" t="s">
        <v>131</v>
      </c>
      <c r="J8409" t="s">
        <v>397</v>
      </c>
      <c r="K8409" t="s">
        <v>133</v>
      </c>
      <c r="L8409" t="s">
        <v>8795</v>
      </c>
      <c r="M8409" t="s">
        <v>8817</v>
      </c>
      <c r="P8409" s="31" t="str">
        <f t="shared" si="396"/>
        <v>Digital Homoeo Hall (Dr.Mahabbur Rahman)</v>
      </c>
    </row>
    <row r="8410" spans="1:16" hidden="1">
      <c r="A8410" t="str">
        <f t="shared" si="394"/>
        <v>68-610</v>
      </c>
      <c r="B8410">
        <f t="shared" si="395"/>
        <v>68</v>
      </c>
      <c r="C8410">
        <v>610</v>
      </c>
      <c r="D8410" t="s">
        <v>18544</v>
      </c>
      <c r="E8410" t="s">
        <v>13966</v>
      </c>
      <c r="F8410">
        <v>12231</v>
      </c>
      <c r="G8410" t="s">
        <v>13967</v>
      </c>
      <c r="H8410">
        <v>1712259948</v>
      </c>
      <c r="I8410" t="s">
        <v>131</v>
      </c>
      <c r="J8410" t="s">
        <v>9009</v>
      </c>
      <c r="K8410" t="s">
        <v>152</v>
      </c>
      <c r="L8410" t="s">
        <v>13955</v>
      </c>
      <c r="M8410" t="s">
        <v>13968</v>
      </c>
      <c r="P8410" s="31" t="str">
        <f t="shared" si="396"/>
        <v>Dopdopia Feright Nolchity (Dr.G.M Sorower Khan Babul)</v>
      </c>
    </row>
    <row r="8411" spans="1:16" hidden="1">
      <c r="A8411" t="str">
        <f t="shared" si="394"/>
        <v>69-610</v>
      </c>
      <c r="B8411">
        <f t="shared" si="395"/>
        <v>69</v>
      </c>
      <c r="C8411">
        <v>610</v>
      </c>
      <c r="D8411" t="s">
        <v>18544</v>
      </c>
      <c r="E8411" t="s">
        <v>13715</v>
      </c>
      <c r="F8411">
        <v>12091</v>
      </c>
      <c r="G8411" t="s">
        <v>13716</v>
      </c>
      <c r="H8411">
        <v>1716933799</v>
      </c>
      <c r="I8411" t="s">
        <v>131</v>
      </c>
      <c r="J8411" t="s">
        <v>230</v>
      </c>
      <c r="K8411" t="s">
        <v>138</v>
      </c>
      <c r="L8411" t="s">
        <v>13710</v>
      </c>
      <c r="M8411" t="s">
        <v>13717</v>
      </c>
      <c r="P8411" s="31" t="str">
        <f t="shared" si="396"/>
        <v>Dorber Homoeo Hall (Dr.Nahida Abegum)</v>
      </c>
    </row>
    <row r="8412" spans="1:16" hidden="1">
      <c r="A8412" t="str">
        <f t="shared" si="394"/>
        <v>70-610</v>
      </c>
      <c r="B8412">
        <f t="shared" si="395"/>
        <v>70</v>
      </c>
      <c r="C8412">
        <v>610</v>
      </c>
      <c r="D8412" t="s">
        <v>18544</v>
      </c>
      <c r="E8412" t="s">
        <v>15294</v>
      </c>
      <c r="F8412">
        <v>12884</v>
      </c>
      <c r="G8412" t="s">
        <v>12146</v>
      </c>
      <c r="H8412">
        <v>1718830660</v>
      </c>
      <c r="I8412" t="s">
        <v>131</v>
      </c>
      <c r="J8412" t="s">
        <v>9009</v>
      </c>
      <c r="K8412" t="s">
        <v>152</v>
      </c>
      <c r="L8412" t="s">
        <v>13758</v>
      </c>
      <c r="M8412" t="s">
        <v>15295</v>
      </c>
      <c r="P8412" s="31" t="str">
        <f t="shared" si="396"/>
        <v>Dr.Alomgir Hossain  (Dr.Md.Alomgir Hossain Khan)</v>
      </c>
    </row>
    <row r="8413" spans="1:16" hidden="1">
      <c r="A8413" t="str">
        <f t="shared" si="394"/>
        <v>71-610</v>
      </c>
      <c r="B8413">
        <f t="shared" si="395"/>
        <v>71</v>
      </c>
      <c r="C8413">
        <v>610</v>
      </c>
      <c r="D8413" t="s">
        <v>18544</v>
      </c>
      <c r="E8413" t="s">
        <v>10332</v>
      </c>
      <c r="F8413">
        <v>10541</v>
      </c>
      <c r="G8413" t="s">
        <v>761</v>
      </c>
      <c r="H8413">
        <v>1711389481</v>
      </c>
      <c r="I8413" t="s">
        <v>131</v>
      </c>
      <c r="J8413" t="s">
        <v>3178</v>
      </c>
      <c r="K8413" t="s">
        <v>138</v>
      </c>
      <c r="L8413" t="s">
        <v>74</v>
      </c>
      <c r="M8413" t="s">
        <v>10333</v>
      </c>
      <c r="P8413" s="31" t="str">
        <f t="shared" si="396"/>
        <v>Economic Homoeo Hall (Dr.Nikungobihari Debonath)</v>
      </c>
    </row>
    <row r="8414" spans="1:16" hidden="1">
      <c r="A8414" t="str">
        <f t="shared" si="394"/>
        <v>72-610</v>
      </c>
      <c r="B8414">
        <f t="shared" si="395"/>
        <v>72</v>
      </c>
      <c r="C8414">
        <v>610</v>
      </c>
      <c r="D8414" t="s">
        <v>18544</v>
      </c>
      <c r="E8414" t="s">
        <v>8919</v>
      </c>
      <c r="F8414">
        <v>8934</v>
      </c>
      <c r="G8414" t="s">
        <v>265</v>
      </c>
      <c r="H8414">
        <v>1727577715</v>
      </c>
      <c r="I8414" t="s">
        <v>1311</v>
      </c>
      <c r="J8414" t="s">
        <v>274</v>
      </c>
      <c r="K8414" t="s">
        <v>133</v>
      </c>
      <c r="L8414" t="s">
        <v>74</v>
      </c>
      <c r="M8414" t="s">
        <v>8913</v>
      </c>
      <c r="P8414" s="31" t="str">
        <f t="shared" si="396"/>
        <v>Fahim Homoeo Hall (Dr. Nasima)</v>
      </c>
    </row>
    <row r="8415" spans="1:16" hidden="1">
      <c r="A8415" t="str">
        <f t="shared" si="394"/>
        <v>73-610</v>
      </c>
      <c r="B8415">
        <f t="shared" si="395"/>
        <v>73</v>
      </c>
      <c r="C8415">
        <v>610</v>
      </c>
      <c r="D8415" t="s">
        <v>18544</v>
      </c>
      <c r="E8415" t="s">
        <v>8867</v>
      </c>
      <c r="F8415">
        <v>8903</v>
      </c>
      <c r="G8415" t="s">
        <v>246</v>
      </c>
      <c r="H8415">
        <v>1557048108</v>
      </c>
      <c r="I8415" t="s">
        <v>1311</v>
      </c>
      <c r="J8415" t="s">
        <v>172</v>
      </c>
      <c r="K8415" t="s">
        <v>152</v>
      </c>
      <c r="L8415" t="s">
        <v>74</v>
      </c>
      <c r="M8415" t="s">
        <v>8866</v>
      </c>
      <c r="P8415" s="31" t="str">
        <f t="shared" si="396"/>
        <v>Gazi Homoeo Hall (Dr. Gazi Mazaharul Islam)</v>
      </c>
    </row>
    <row r="8416" spans="1:16" hidden="1">
      <c r="A8416" t="str">
        <f t="shared" si="394"/>
        <v>74-610</v>
      </c>
      <c r="B8416">
        <f t="shared" si="395"/>
        <v>74</v>
      </c>
      <c r="C8416">
        <v>610</v>
      </c>
      <c r="D8416" t="s">
        <v>18544</v>
      </c>
      <c r="E8416" t="s">
        <v>8830</v>
      </c>
      <c r="F8416">
        <v>10016</v>
      </c>
      <c r="G8416" t="s">
        <v>8831</v>
      </c>
      <c r="H8416">
        <v>1716621399</v>
      </c>
      <c r="I8416" t="s">
        <v>131</v>
      </c>
      <c r="J8416" t="s">
        <v>397</v>
      </c>
      <c r="K8416" t="s">
        <v>133</v>
      </c>
      <c r="L8416" t="s">
        <v>8795</v>
      </c>
      <c r="M8416" t="s">
        <v>8832</v>
      </c>
      <c r="P8416" s="31" t="str">
        <f t="shared" si="396"/>
        <v>Giyas Homoeo Hall (Dr.Giyas Uddin)</v>
      </c>
    </row>
    <row r="8417" spans="1:16" hidden="1">
      <c r="A8417" t="str">
        <f t="shared" si="394"/>
        <v>75-610</v>
      </c>
      <c r="B8417">
        <f t="shared" si="395"/>
        <v>75</v>
      </c>
      <c r="C8417">
        <v>610</v>
      </c>
      <c r="D8417" t="s">
        <v>18544</v>
      </c>
      <c r="E8417" t="s">
        <v>10980</v>
      </c>
      <c r="F8417">
        <v>10859</v>
      </c>
      <c r="G8417" t="s">
        <v>10981</v>
      </c>
      <c r="H8417">
        <v>1741296702</v>
      </c>
      <c r="I8417" t="s">
        <v>131</v>
      </c>
      <c r="J8417" t="s">
        <v>132</v>
      </c>
      <c r="K8417" t="s">
        <v>152</v>
      </c>
      <c r="L8417" t="s">
        <v>10865</v>
      </c>
      <c r="M8417" t="s">
        <v>10982</v>
      </c>
      <c r="P8417" s="31" t="str">
        <f t="shared" si="396"/>
        <v>Goila Homoeo Hall (Dr.Orun Kumar)</v>
      </c>
    </row>
    <row r="8418" spans="1:16" hidden="1">
      <c r="A8418" t="str">
        <f t="shared" si="394"/>
        <v>76-610</v>
      </c>
      <c r="B8418">
        <f t="shared" si="395"/>
        <v>76</v>
      </c>
      <c r="C8418">
        <v>610</v>
      </c>
      <c r="D8418" t="s">
        <v>18544</v>
      </c>
      <c r="E8418" t="s">
        <v>8933</v>
      </c>
      <c r="F8418">
        <v>8941</v>
      </c>
      <c r="G8418" t="s">
        <v>8934</v>
      </c>
      <c r="H8418">
        <v>1717892718</v>
      </c>
      <c r="I8418" t="s">
        <v>1311</v>
      </c>
      <c r="J8418" t="s">
        <v>274</v>
      </c>
      <c r="K8418" t="s">
        <v>138</v>
      </c>
      <c r="L8418" t="s">
        <v>74</v>
      </c>
      <c r="M8418" t="s">
        <v>8935</v>
      </c>
      <c r="P8418" s="31" t="str">
        <f t="shared" si="396"/>
        <v>Green  Hom/Hall (Dr.Abul Bashar)</v>
      </c>
    </row>
    <row r="8419" spans="1:16" hidden="1">
      <c r="A8419" t="str">
        <f t="shared" si="394"/>
        <v>77-610</v>
      </c>
      <c r="B8419">
        <f t="shared" si="395"/>
        <v>77</v>
      </c>
      <c r="C8419">
        <v>610</v>
      </c>
      <c r="D8419" t="s">
        <v>18544</v>
      </c>
      <c r="E8419" t="s">
        <v>11409</v>
      </c>
      <c r="F8419">
        <v>11047</v>
      </c>
      <c r="G8419" t="s">
        <v>9673</v>
      </c>
      <c r="H8419">
        <v>1718633395</v>
      </c>
      <c r="I8419" t="s">
        <v>131</v>
      </c>
      <c r="J8419" t="s">
        <v>274</v>
      </c>
      <c r="K8419" t="s">
        <v>152</v>
      </c>
      <c r="L8419" t="s">
        <v>11401</v>
      </c>
      <c r="M8419" t="s">
        <v>11402</v>
      </c>
      <c r="P8419" s="31" t="str">
        <f t="shared" si="396"/>
        <v>Green Homoeo Hall (Dr.Aminul Islam)</v>
      </c>
    </row>
    <row r="8420" spans="1:16" hidden="1">
      <c r="A8420" t="str">
        <f t="shared" si="394"/>
        <v>78-610</v>
      </c>
      <c r="B8420">
        <f t="shared" si="395"/>
        <v>78</v>
      </c>
      <c r="C8420">
        <v>610</v>
      </c>
      <c r="D8420" t="s">
        <v>18544</v>
      </c>
      <c r="E8420" t="s">
        <v>14277</v>
      </c>
      <c r="F8420">
        <v>12414</v>
      </c>
      <c r="G8420" t="s">
        <v>14278</v>
      </c>
      <c r="H8420">
        <v>1748712547</v>
      </c>
      <c r="I8420" t="s">
        <v>131</v>
      </c>
      <c r="J8420" t="s">
        <v>172</v>
      </c>
      <c r="K8420" t="s">
        <v>133</v>
      </c>
      <c r="L8420" t="s">
        <v>11508</v>
      </c>
      <c r="M8420" t="s">
        <v>14279</v>
      </c>
      <c r="P8420" s="31" t="str">
        <f t="shared" si="396"/>
        <v>Habib Homoeo Chikitsaloy  (Dr.Habiburrahman)</v>
      </c>
    </row>
    <row r="8421" spans="1:16" hidden="1">
      <c r="A8421" t="str">
        <f t="shared" si="394"/>
        <v>79-610</v>
      </c>
      <c r="B8421">
        <f t="shared" si="395"/>
        <v>79</v>
      </c>
      <c r="C8421">
        <v>610</v>
      </c>
      <c r="D8421" t="s">
        <v>18544</v>
      </c>
      <c r="E8421" t="s">
        <v>8853</v>
      </c>
      <c r="F8421">
        <v>8894</v>
      </c>
      <c r="G8421" t="s">
        <v>8854</v>
      </c>
      <c r="H8421">
        <v>1676355807</v>
      </c>
      <c r="I8421" t="s">
        <v>1311</v>
      </c>
      <c r="J8421" t="s">
        <v>132</v>
      </c>
      <c r="K8421" t="s">
        <v>133</v>
      </c>
      <c r="L8421" t="s">
        <v>8845</v>
      </c>
      <c r="M8421" t="s">
        <v>8855</v>
      </c>
      <c r="P8421" s="31" t="str">
        <f t="shared" si="396"/>
        <v>Haider Homoeo Hall (D. Jia Haider)</v>
      </c>
    </row>
    <row r="8422" spans="1:16" hidden="1">
      <c r="A8422" t="str">
        <f t="shared" si="394"/>
        <v>80-610</v>
      </c>
      <c r="B8422">
        <f t="shared" si="395"/>
        <v>80</v>
      </c>
      <c r="C8422">
        <v>610</v>
      </c>
      <c r="D8422" t="s">
        <v>18544</v>
      </c>
      <c r="E8422" t="s">
        <v>16184</v>
      </c>
      <c r="F8422">
        <v>13297</v>
      </c>
      <c r="G8422" t="s">
        <v>16185</v>
      </c>
      <c r="H8422">
        <v>1761589101</v>
      </c>
      <c r="I8422" t="s">
        <v>131</v>
      </c>
      <c r="J8422" t="s">
        <v>172</v>
      </c>
      <c r="K8422" t="s">
        <v>152</v>
      </c>
      <c r="L8422" t="s">
        <v>10386</v>
      </c>
      <c r="M8422" t="s">
        <v>16186</v>
      </c>
      <c r="P8422" s="31" t="str">
        <f t="shared" si="396"/>
        <v>Hamad Homoeo Hall (Dr.Md.Mojammel Haque)</v>
      </c>
    </row>
    <row r="8423" spans="1:16" hidden="1">
      <c r="A8423" t="str">
        <f t="shared" si="394"/>
        <v>81-610</v>
      </c>
      <c r="B8423">
        <f t="shared" si="395"/>
        <v>81</v>
      </c>
      <c r="C8423">
        <v>610</v>
      </c>
      <c r="D8423" t="s">
        <v>18544</v>
      </c>
      <c r="E8423" t="s">
        <v>9822</v>
      </c>
      <c r="F8423">
        <v>10153</v>
      </c>
      <c r="G8423" t="s">
        <v>9823</v>
      </c>
      <c r="H8423">
        <v>1717137864</v>
      </c>
      <c r="I8423" t="s">
        <v>131</v>
      </c>
      <c r="J8423" t="s">
        <v>274</v>
      </c>
      <c r="K8423" t="s">
        <v>133</v>
      </c>
      <c r="L8423" t="s">
        <v>9824</v>
      </c>
      <c r="M8423" t="s">
        <v>9825</v>
      </c>
      <c r="P8423" s="31" t="str">
        <f t="shared" si="396"/>
        <v>Hamida Homeo Hall (Dr. Mustafizur Rahman)</v>
      </c>
    </row>
    <row r="8424" spans="1:16" hidden="1">
      <c r="A8424" t="str">
        <f t="shared" si="394"/>
        <v>82-610</v>
      </c>
      <c r="B8424">
        <f t="shared" si="395"/>
        <v>82</v>
      </c>
      <c r="C8424">
        <v>610</v>
      </c>
      <c r="D8424" t="s">
        <v>18544</v>
      </c>
      <c r="E8424" t="s">
        <v>13773</v>
      </c>
      <c r="F8424">
        <v>12121</v>
      </c>
      <c r="G8424" t="s">
        <v>940</v>
      </c>
      <c r="H8424">
        <v>1756199977</v>
      </c>
      <c r="I8424" t="s">
        <v>131</v>
      </c>
      <c r="J8424" t="s">
        <v>10889</v>
      </c>
      <c r="K8424" t="s">
        <v>152</v>
      </c>
      <c r="L8424" t="s">
        <v>13758</v>
      </c>
      <c r="M8424" t="s">
        <v>13774</v>
      </c>
      <c r="P8424" s="31" t="str">
        <f t="shared" si="396"/>
        <v>Happy Homoeo Hall (Dr.Delower Hossen)</v>
      </c>
    </row>
    <row r="8425" spans="1:16" hidden="1">
      <c r="A8425" t="str">
        <f t="shared" si="394"/>
        <v>83-610</v>
      </c>
      <c r="B8425">
        <f t="shared" si="395"/>
        <v>83</v>
      </c>
      <c r="C8425">
        <v>610</v>
      </c>
      <c r="D8425" t="s">
        <v>18544</v>
      </c>
      <c r="E8425" t="s">
        <v>15296</v>
      </c>
      <c r="F8425">
        <v>12885</v>
      </c>
      <c r="G8425" t="s">
        <v>2050</v>
      </c>
      <c r="H8425">
        <v>1713954158</v>
      </c>
      <c r="I8425" t="s">
        <v>131</v>
      </c>
      <c r="J8425" t="s">
        <v>9009</v>
      </c>
      <c r="L8425" t="s">
        <v>13755</v>
      </c>
      <c r="M8425" t="s">
        <v>15297</v>
      </c>
      <c r="P8425" s="31" t="str">
        <f t="shared" si="396"/>
        <v>Haque Homoeo Hall (Dr.Md.Sirajul Haque)</v>
      </c>
    </row>
    <row r="8426" spans="1:16" hidden="1">
      <c r="A8426" t="str">
        <f t="shared" si="394"/>
        <v>84-610</v>
      </c>
      <c r="B8426">
        <f t="shared" si="395"/>
        <v>84</v>
      </c>
      <c r="C8426">
        <v>610</v>
      </c>
      <c r="D8426" t="s">
        <v>18544</v>
      </c>
      <c r="E8426" t="s">
        <v>14523</v>
      </c>
      <c r="F8426">
        <v>12524</v>
      </c>
      <c r="G8426" t="s">
        <v>14524</v>
      </c>
      <c r="H8426">
        <v>1734744812</v>
      </c>
      <c r="I8426" t="s">
        <v>131</v>
      </c>
      <c r="J8426" t="s">
        <v>230</v>
      </c>
      <c r="K8426" t="s">
        <v>152</v>
      </c>
      <c r="L8426" t="s">
        <v>8883</v>
      </c>
      <c r="M8426" t="s">
        <v>14522</v>
      </c>
      <c r="P8426" s="31" t="str">
        <f t="shared" si="396"/>
        <v>Heneman Homoeo Haa (Dr.Nikhil Mollik)</v>
      </c>
    </row>
    <row r="8427" spans="1:16" hidden="1">
      <c r="A8427" t="str">
        <f t="shared" si="394"/>
        <v>85-610</v>
      </c>
      <c r="B8427">
        <f t="shared" si="395"/>
        <v>85</v>
      </c>
      <c r="C8427">
        <v>610</v>
      </c>
      <c r="D8427" t="s">
        <v>18544</v>
      </c>
      <c r="E8427" t="s">
        <v>13959</v>
      </c>
      <c r="F8427">
        <v>12228</v>
      </c>
      <c r="G8427" t="s">
        <v>9321</v>
      </c>
      <c r="H8427">
        <v>1934379825</v>
      </c>
      <c r="I8427" t="s">
        <v>131</v>
      </c>
      <c r="J8427" t="s">
        <v>9009</v>
      </c>
      <c r="L8427" t="s">
        <v>13955</v>
      </c>
      <c r="M8427" t="s">
        <v>13960</v>
      </c>
      <c r="P8427" s="31" t="str">
        <f t="shared" si="396"/>
        <v>Heneman Homoeo Hall (Dr.Md.Omor Ali Sekh)</v>
      </c>
    </row>
    <row r="8428" spans="1:16" hidden="1">
      <c r="A8428" t="str">
        <f t="shared" si="394"/>
        <v>86-610</v>
      </c>
      <c r="B8428">
        <f t="shared" si="395"/>
        <v>86</v>
      </c>
      <c r="C8428">
        <v>610</v>
      </c>
      <c r="D8428" t="s">
        <v>18544</v>
      </c>
      <c r="E8428" t="s">
        <v>13775</v>
      </c>
      <c r="F8428">
        <v>12122</v>
      </c>
      <c r="G8428" t="s">
        <v>9321</v>
      </c>
      <c r="H8428">
        <v>1927012568</v>
      </c>
      <c r="I8428" t="s">
        <v>131</v>
      </c>
      <c r="J8428" t="s">
        <v>10889</v>
      </c>
      <c r="K8428" t="s">
        <v>133</v>
      </c>
      <c r="L8428" t="s">
        <v>13758</v>
      </c>
      <c r="M8428" t="s">
        <v>13776</v>
      </c>
      <c r="N8428" t="s">
        <v>10705</v>
      </c>
      <c r="P8428" s="31" t="str">
        <f t="shared" si="396"/>
        <v>Heneman Homoeo Hall (Dr.Noyon Talukder)</v>
      </c>
    </row>
    <row r="8429" spans="1:16" hidden="1">
      <c r="A8429" t="str">
        <f t="shared" si="394"/>
        <v>87-610</v>
      </c>
      <c r="B8429">
        <f t="shared" si="395"/>
        <v>87</v>
      </c>
      <c r="C8429">
        <v>610</v>
      </c>
      <c r="D8429" t="s">
        <v>18544</v>
      </c>
      <c r="E8429" t="s">
        <v>8820</v>
      </c>
      <c r="F8429">
        <v>10011</v>
      </c>
      <c r="G8429" t="s">
        <v>7877</v>
      </c>
      <c r="H8429">
        <v>1719638327</v>
      </c>
      <c r="I8429" t="s">
        <v>131</v>
      </c>
      <c r="J8429" t="s">
        <v>397</v>
      </c>
      <c r="K8429" t="s">
        <v>152</v>
      </c>
      <c r="L8429" t="s">
        <v>8795</v>
      </c>
      <c r="M8429" t="s">
        <v>8819</v>
      </c>
      <c r="P8429" s="31" t="str">
        <f t="shared" si="396"/>
        <v>Heniman Homoeo Hall (Dr.Ali Akbnar)</v>
      </c>
    </row>
    <row r="8430" spans="1:16" hidden="1">
      <c r="A8430" t="str">
        <f t="shared" si="394"/>
        <v>88-610</v>
      </c>
      <c r="B8430">
        <f t="shared" si="395"/>
        <v>88</v>
      </c>
      <c r="C8430">
        <v>610</v>
      </c>
      <c r="D8430" t="s">
        <v>18544</v>
      </c>
      <c r="E8430" t="s">
        <v>14618</v>
      </c>
      <c r="F8430">
        <v>12563</v>
      </c>
      <c r="G8430" t="s">
        <v>14619</v>
      </c>
      <c r="H8430">
        <v>1728026249</v>
      </c>
      <c r="I8430" t="s">
        <v>131</v>
      </c>
      <c r="J8430" t="s">
        <v>230</v>
      </c>
      <c r="K8430" t="s">
        <v>152</v>
      </c>
      <c r="L8430" t="s">
        <v>13755</v>
      </c>
      <c r="M8430" t="s">
        <v>14620</v>
      </c>
      <c r="P8430" s="31" t="str">
        <f t="shared" si="396"/>
        <v>Homoeo Bobon (Dr.Md.Rofiqul Islam)</v>
      </c>
    </row>
    <row r="8431" spans="1:16" hidden="1">
      <c r="A8431" t="str">
        <f t="shared" si="394"/>
        <v>89-610</v>
      </c>
      <c r="B8431">
        <f t="shared" si="395"/>
        <v>89</v>
      </c>
      <c r="C8431">
        <v>610</v>
      </c>
      <c r="D8431" t="s">
        <v>18544</v>
      </c>
      <c r="E8431" t="s">
        <v>10764</v>
      </c>
      <c r="F8431">
        <v>10764</v>
      </c>
      <c r="G8431" t="s">
        <v>5962</v>
      </c>
      <c r="H8431">
        <v>1724891883</v>
      </c>
      <c r="I8431" t="s">
        <v>131</v>
      </c>
      <c r="J8431" t="s">
        <v>2596</v>
      </c>
      <c r="K8431" t="s">
        <v>133</v>
      </c>
      <c r="L8431" t="s">
        <v>10761</v>
      </c>
      <c r="M8431" t="s">
        <v>10765</v>
      </c>
      <c r="P8431" s="31" t="str">
        <f t="shared" si="396"/>
        <v>Homoeo Chikitsaloy (Dr.Md.Rahaman)</v>
      </c>
    </row>
    <row r="8432" spans="1:16" hidden="1">
      <c r="A8432" t="str">
        <f t="shared" si="394"/>
        <v>90-610</v>
      </c>
      <c r="B8432">
        <f t="shared" si="395"/>
        <v>90</v>
      </c>
      <c r="C8432">
        <v>610</v>
      </c>
      <c r="D8432" t="s">
        <v>18544</v>
      </c>
      <c r="E8432" t="s">
        <v>8833</v>
      </c>
      <c r="F8432">
        <v>10017</v>
      </c>
      <c r="G8432" t="s">
        <v>8834</v>
      </c>
      <c r="H8432">
        <v>1759302769</v>
      </c>
      <c r="I8432" t="s">
        <v>131</v>
      </c>
      <c r="J8432" t="s">
        <v>397</v>
      </c>
      <c r="K8432" t="s">
        <v>152</v>
      </c>
      <c r="L8432" t="s">
        <v>8795</v>
      </c>
      <c r="M8432" t="s">
        <v>8835</v>
      </c>
      <c r="P8432" s="31" t="str">
        <f t="shared" si="396"/>
        <v>Homoeo Cikitsaloy (Dr.Riazul Islam)</v>
      </c>
    </row>
    <row r="8433" spans="1:16" hidden="1">
      <c r="A8433" t="str">
        <f t="shared" si="394"/>
        <v>91-610</v>
      </c>
      <c r="B8433">
        <f t="shared" si="395"/>
        <v>91</v>
      </c>
      <c r="C8433">
        <v>610</v>
      </c>
      <c r="D8433" t="s">
        <v>18544</v>
      </c>
      <c r="E8433" t="s">
        <v>8895</v>
      </c>
      <c r="F8433">
        <v>8922</v>
      </c>
      <c r="G8433" t="s">
        <v>8896</v>
      </c>
      <c r="H8433">
        <v>1726869521</v>
      </c>
      <c r="I8433" t="s">
        <v>1311</v>
      </c>
      <c r="J8433" t="s">
        <v>274</v>
      </c>
      <c r="K8433" t="s">
        <v>152</v>
      </c>
      <c r="L8433" t="s">
        <v>1319</v>
      </c>
      <c r="M8433" t="s">
        <v>2242</v>
      </c>
      <c r="P8433" s="31" t="str">
        <f t="shared" si="396"/>
        <v>Homoeo Darul Ebadat (Dr. Abdul Hai Bahadur)</v>
      </c>
    </row>
    <row r="8434" spans="1:16" hidden="1">
      <c r="A8434" t="str">
        <f t="shared" si="394"/>
        <v>92-610</v>
      </c>
      <c r="B8434">
        <f t="shared" si="395"/>
        <v>92</v>
      </c>
      <c r="C8434">
        <v>610</v>
      </c>
      <c r="D8434" t="s">
        <v>18544</v>
      </c>
      <c r="E8434" t="s">
        <v>2340</v>
      </c>
      <c r="F8434">
        <v>8901</v>
      </c>
      <c r="G8434" t="s">
        <v>8864</v>
      </c>
      <c r="H8434">
        <v>1927418958</v>
      </c>
      <c r="I8434" t="s">
        <v>1311</v>
      </c>
      <c r="J8434" t="s">
        <v>172</v>
      </c>
      <c r="K8434" t="s">
        <v>133</v>
      </c>
      <c r="L8434" t="s">
        <v>74</v>
      </c>
      <c r="M8434" t="s">
        <v>8863</v>
      </c>
      <c r="P8434" s="31" t="str">
        <f t="shared" si="396"/>
        <v>Homoeo Health Complex (Dr. Jakaria)</v>
      </c>
    </row>
    <row r="8435" spans="1:16" hidden="1">
      <c r="A8435" t="str">
        <f t="shared" si="394"/>
        <v>93-610</v>
      </c>
      <c r="B8435">
        <f t="shared" si="395"/>
        <v>93</v>
      </c>
      <c r="C8435">
        <v>610</v>
      </c>
      <c r="D8435" t="s">
        <v>18544</v>
      </c>
      <c r="E8435" t="s">
        <v>14520</v>
      </c>
      <c r="F8435">
        <v>12523</v>
      </c>
      <c r="G8435" t="s">
        <v>14521</v>
      </c>
      <c r="H8435">
        <v>1724768438</v>
      </c>
      <c r="I8435" t="s">
        <v>131</v>
      </c>
      <c r="J8435" t="s">
        <v>230</v>
      </c>
      <c r="K8435" t="s">
        <v>133</v>
      </c>
      <c r="L8435" t="s">
        <v>8883</v>
      </c>
      <c r="M8435" t="s">
        <v>14522</v>
      </c>
      <c r="P8435" s="31" t="str">
        <f t="shared" si="396"/>
        <v>Homoeo Herbal Pharmacy  (Dr.Bipul Gain)</v>
      </c>
    </row>
    <row r="8436" spans="1:16" hidden="1">
      <c r="A8436" t="str">
        <f t="shared" si="394"/>
        <v>94-610</v>
      </c>
      <c r="B8436">
        <f t="shared" si="395"/>
        <v>94</v>
      </c>
      <c r="C8436">
        <v>610</v>
      </c>
      <c r="D8436" t="s">
        <v>18544</v>
      </c>
      <c r="E8436" t="s">
        <v>13947</v>
      </c>
      <c r="F8436">
        <v>12224</v>
      </c>
      <c r="G8436" t="s">
        <v>13948</v>
      </c>
      <c r="H8436">
        <v>1739289008</v>
      </c>
      <c r="I8436" t="s">
        <v>131</v>
      </c>
      <c r="J8436" t="s">
        <v>230</v>
      </c>
      <c r="K8436" t="s">
        <v>152</v>
      </c>
      <c r="L8436" t="s">
        <v>13755</v>
      </c>
      <c r="M8436" t="s">
        <v>13949</v>
      </c>
      <c r="P8436" s="31" t="str">
        <f t="shared" si="396"/>
        <v>Hossen Homoeo Hall (Dr.M.S Hossen)</v>
      </c>
    </row>
    <row r="8437" spans="1:16" hidden="1">
      <c r="A8437" t="str">
        <f t="shared" si="394"/>
        <v>95-610</v>
      </c>
      <c r="B8437">
        <f t="shared" si="395"/>
        <v>95</v>
      </c>
      <c r="C8437">
        <v>610</v>
      </c>
      <c r="D8437" t="s">
        <v>18544</v>
      </c>
      <c r="E8437" t="s">
        <v>838</v>
      </c>
      <c r="F8437">
        <v>8902</v>
      </c>
      <c r="G8437" t="s">
        <v>8865</v>
      </c>
      <c r="H8437">
        <v>1750097180</v>
      </c>
      <c r="I8437" t="s">
        <v>1311</v>
      </c>
      <c r="J8437" t="s">
        <v>172</v>
      </c>
      <c r="K8437" t="s">
        <v>133</v>
      </c>
      <c r="L8437" t="s">
        <v>74</v>
      </c>
      <c r="M8437" t="s">
        <v>8866</v>
      </c>
      <c r="P8437" s="31" t="str">
        <f t="shared" si="396"/>
        <v>Ibne Sina  Homoeo Hall (Dr. Alauddin)</v>
      </c>
    </row>
    <row r="8438" spans="1:16" hidden="1">
      <c r="A8438" t="str">
        <f t="shared" si="394"/>
        <v>96-610</v>
      </c>
      <c r="B8438">
        <f t="shared" si="395"/>
        <v>96</v>
      </c>
      <c r="C8438">
        <v>610</v>
      </c>
      <c r="D8438" t="s">
        <v>18544</v>
      </c>
      <c r="E8438" t="s">
        <v>10575</v>
      </c>
      <c r="F8438">
        <v>10667</v>
      </c>
      <c r="G8438" t="s">
        <v>10576</v>
      </c>
      <c r="H8438">
        <v>0</v>
      </c>
      <c r="I8438" t="s">
        <v>131</v>
      </c>
      <c r="J8438" t="s">
        <v>2596</v>
      </c>
      <c r="K8438" t="s">
        <v>152</v>
      </c>
      <c r="L8438" t="s">
        <v>8795</v>
      </c>
      <c r="M8438" t="s">
        <v>8795</v>
      </c>
      <c r="P8438" s="31" t="str">
        <f t="shared" si="396"/>
        <v>Insaallah Homoeo Hall (Dr:Sultan Miya)</v>
      </c>
    </row>
    <row r="8439" spans="1:16" hidden="1">
      <c r="A8439" t="str">
        <f t="shared" si="394"/>
        <v>97-610</v>
      </c>
      <c r="B8439">
        <f t="shared" si="395"/>
        <v>97</v>
      </c>
      <c r="C8439">
        <v>610</v>
      </c>
      <c r="D8439" t="s">
        <v>18544</v>
      </c>
      <c r="E8439" t="s">
        <v>10943</v>
      </c>
      <c r="F8439">
        <v>10840</v>
      </c>
      <c r="G8439" t="s">
        <v>394</v>
      </c>
      <c r="H8439">
        <v>1712057528</v>
      </c>
      <c r="I8439" t="s">
        <v>131</v>
      </c>
      <c r="J8439" t="s">
        <v>172</v>
      </c>
      <c r="K8439" t="s">
        <v>152</v>
      </c>
      <c r="L8439" t="s">
        <v>9810</v>
      </c>
      <c r="M8439" t="s">
        <v>10944</v>
      </c>
      <c r="P8439" s="31" t="str">
        <f t="shared" si="396"/>
        <v>Islam Homoeo Hall (Dr. Md.Nurul Ialam)</v>
      </c>
    </row>
    <row r="8440" spans="1:16" hidden="1">
      <c r="A8440" t="str">
        <f t="shared" si="394"/>
        <v>98-610</v>
      </c>
      <c r="B8440">
        <f t="shared" si="395"/>
        <v>98</v>
      </c>
      <c r="C8440">
        <v>610</v>
      </c>
      <c r="D8440" t="s">
        <v>18544</v>
      </c>
      <c r="E8440" t="s">
        <v>13718</v>
      </c>
      <c r="F8440">
        <v>12092</v>
      </c>
      <c r="G8440" t="s">
        <v>13719</v>
      </c>
      <c r="H8440">
        <v>1749187988</v>
      </c>
      <c r="I8440" t="s">
        <v>131</v>
      </c>
      <c r="J8440" t="s">
        <v>230</v>
      </c>
      <c r="K8440" t="s">
        <v>152</v>
      </c>
      <c r="L8440" t="s">
        <v>13710</v>
      </c>
      <c r="M8440" t="s">
        <v>13717</v>
      </c>
      <c r="P8440" s="31" t="str">
        <f t="shared" si="396"/>
        <v>Islamia German Homoeo Hall (Dr.Nijamuddin)</v>
      </c>
    </row>
    <row r="8441" spans="1:16" hidden="1">
      <c r="A8441" t="str">
        <f t="shared" si="394"/>
        <v>99-610</v>
      </c>
      <c r="B8441">
        <f t="shared" si="395"/>
        <v>99</v>
      </c>
      <c r="C8441">
        <v>610</v>
      </c>
      <c r="D8441" t="s">
        <v>18544</v>
      </c>
      <c r="E8441" t="s">
        <v>13754</v>
      </c>
      <c r="F8441">
        <v>12113</v>
      </c>
      <c r="G8441" t="s">
        <v>149</v>
      </c>
      <c r="H8441">
        <v>1729186984</v>
      </c>
      <c r="I8441" t="s">
        <v>131</v>
      </c>
      <c r="J8441" t="s">
        <v>397</v>
      </c>
      <c r="K8441" t="s">
        <v>133</v>
      </c>
      <c r="L8441" t="s">
        <v>13755</v>
      </c>
      <c r="M8441" t="s">
        <v>13756</v>
      </c>
      <c r="P8441" s="31" t="str">
        <f t="shared" si="396"/>
        <v>Islamia Homoeo Hall (Dr.Monir Hossen)</v>
      </c>
    </row>
    <row r="8442" spans="1:16" hidden="1">
      <c r="A8442" t="str">
        <f t="shared" si="394"/>
        <v>100-610</v>
      </c>
      <c r="B8442">
        <f t="shared" si="395"/>
        <v>100</v>
      </c>
      <c r="C8442">
        <v>610</v>
      </c>
      <c r="D8442" t="s">
        <v>18544</v>
      </c>
      <c r="E8442" t="s">
        <v>10760</v>
      </c>
      <c r="F8442">
        <v>10762</v>
      </c>
      <c r="G8442" t="s">
        <v>149</v>
      </c>
      <c r="H8442">
        <v>1712057528</v>
      </c>
      <c r="I8442" t="s">
        <v>131</v>
      </c>
      <c r="J8442" t="s">
        <v>2596</v>
      </c>
      <c r="K8442" t="s">
        <v>152</v>
      </c>
      <c r="L8442" t="s">
        <v>10761</v>
      </c>
      <c r="M8442" t="s">
        <v>10761</v>
      </c>
      <c r="P8442" s="31" t="str">
        <f t="shared" si="396"/>
        <v>Islamia Homoeo Hall (Dr.Md.Nurul Islam)</v>
      </c>
    </row>
    <row r="8443" spans="1:16" hidden="1">
      <c r="A8443" t="str">
        <f t="shared" si="394"/>
        <v>101-610</v>
      </c>
      <c r="B8443">
        <f t="shared" si="395"/>
        <v>101</v>
      </c>
      <c r="C8443">
        <v>610</v>
      </c>
      <c r="D8443" t="s">
        <v>18544</v>
      </c>
      <c r="E8443" t="s">
        <v>9596</v>
      </c>
      <c r="F8443">
        <v>9948</v>
      </c>
      <c r="G8443" t="s">
        <v>149</v>
      </c>
      <c r="H8443">
        <v>1719580660</v>
      </c>
      <c r="I8443" t="s">
        <v>131</v>
      </c>
      <c r="J8443" t="s">
        <v>306</v>
      </c>
      <c r="K8443" t="s">
        <v>152</v>
      </c>
      <c r="L8443" t="s">
        <v>9597</v>
      </c>
      <c r="M8443" t="s">
        <v>9598</v>
      </c>
      <c r="P8443" s="31" t="str">
        <f t="shared" si="396"/>
        <v>Islamia Homoeo Hall (Dr.Md:Saiful Islam)</v>
      </c>
    </row>
    <row r="8444" spans="1:16" hidden="1">
      <c r="A8444" t="str">
        <f t="shared" si="394"/>
        <v>102-610</v>
      </c>
      <c r="B8444">
        <f t="shared" si="395"/>
        <v>102</v>
      </c>
      <c r="C8444">
        <v>610</v>
      </c>
      <c r="D8444" t="s">
        <v>18544</v>
      </c>
      <c r="E8444" t="s">
        <v>13455</v>
      </c>
      <c r="F8444">
        <v>11981</v>
      </c>
      <c r="G8444" t="s">
        <v>3788</v>
      </c>
      <c r="H8444">
        <v>1747498876</v>
      </c>
      <c r="I8444" t="s">
        <v>131</v>
      </c>
      <c r="J8444" t="s">
        <v>230</v>
      </c>
      <c r="K8444" t="s">
        <v>133</v>
      </c>
      <c r="L8444" t="s">
        <v>13453</v>
      </c>
      <c r="M8444" t="s">
        <v>13456</v>
      </c>
      <c r="P8444" s="31" t="str">
        <f t="shared" si="396"/>
        <v>Ismail Homoeo Hall (Dr.Md.Ismail)</v>
      </c>
    </row>
    <row r="8445" spans="1:16" hidden="1">
      <c r="A8445" t="str">
        <f t="shared" si="394"/>
        <v>103-610</v>
      </c>
      <c r="B8445">
        <f t="shared" si="395"/>
        <v>103</v>
      </c>
      <c r="C8445">
        <v>610</v>
      </c>
      <c r="D8445" t="s">
        <v>18544</v>
      </c>
      <c r="E8445" t="s">
        <v>2144</v>
      </c>
      <c r="F8445">
        <v>8938</v>
      </c>
      <c r="G8445" t="s">
        <v>8927</v>
      </c>
      <c r="H8445">
        <v>1715646658</v>
      </c>
      <c r="I8445" t="s">
        <v>1311</v>
      </c>
      <c r="J8445" t="s">
        <v>274</v>
      </c>
      <c r="K8445" t="s">
        <v>133</v>
      </c>
      <c r="L8445" t="s">
        <v>74</v>
      </c>
      <c r="M8445" t="s">
        <v>8928</v>
      </c>
      <c r="P8445" s="31" t="str">
        <f t="shared" si="396"/>
        <v>Jahanara  Hom/Hal (Dr. Mizanur Rahman)</v>
      </c>
    </row>
    <row r="8446" spans="1:16" hidden="1">
      <c r="A8446" t="str">
        <f t="shared" si="394"/>
        <v>104-610</v>
      </c>
      <c r="B8446">
        <f t="shared" si="395"/>
        <v>104</v>
      </c>
      <c r="C8446">
        <v>610</v>
      </c>
      <c r="D8446" t="s">
        <v>18544</v>
      </c>
      <c r="E8446" t="s">
        <v>14300</v>
      </c>
      <c r="F8446">
        <v>12847</v>
      </c>
      <c r="G8446" t="s">
        <v>15214</v>
      </c>
      <c r="H8446">
        <v>1306872860</v>
      </c>
      <c r="I8446" t="s">
        <v>15215</v>
      </c>
      <c r="J8446" t="s">
        <v>10912</v>
      </c>
      <c r="K8446" t="s">
        <v>133</v>
      </c>
      <c r="L8446" t="s">
        <v>15211</v>
      </c>
      <c r="M8446" t="s">
        <v>15213</v>
      </c>
      <c r="P8446" s="31" t="str">
        <f t="shared" si="396"/>
        <v>Jahangir Medical Hall (Dr.Md.Jahangir)</v>
      </c>
    </row>
    <row r="8447" spans="1:16" hidden="1">
      <c r="A8447" t="str">
        <f t="shared" si="394"/>
        <v>105-610</v>
      </c>
      <c r="B8447">
        <f t="shared" si="395"/>
        <v>105</v>
      </c>
      <c r="C8447">
        <v>610</v>
      </c>
      <c r="D8447" t="s">
        <v>18544</v>
      </c>
      <c r="E8447" t="s">
        <v>5303</v>
      </c>
      <c r="F8447">
        <v>8908</v>
      </c>
      <c r="G8447" t="s">
        <v>8876</v>
      </c>
      <c r="H8447">
        <v>1721002262</v>
      </c>
      <c r="I8447" t="s">
        <v>1311</v>
      </c>
      <c r="J8447" t="s">
        <v>397</v>
      </c>
      <c r="K8447" t="s">
        <v>152</v>
      </c>
      <c r="L8447" t="s">
        <v>74</v>
      </c>
      <c r="M8447" t="s">
        <v>8877</v>
      </c>
      <c r="P8447" s="31" t="str">
        <f t="shared" si="396"/>
        <v>Jamal  Hom/Hall (Dr. Kamrujjaman)</v>
      </c>
    </row>
    <row r="8448" spans="1:16" hidden="1">
      <c r="A8448" t="str">
        <f t="shared" si="394"/>
        <v>106-610</v>
      </c>
      <c r="B8448">
        <f t="shared" si="395"/>
        <v>106</v>
      </c>
      <c r="C8448">
        <v>610</v>
      </c>
      <c r="D8448" t="s">
        <v>18544</v>
      </c>
      <c r="E8448" t="s">
        <v>8914</v>
      </c>
      <c r="F8448">
        <v>8931</v>
      </c>
      <c r="G8448" t="s">
        <v>17207</v>
      </c>
      <c r="H8448">
        <v>1716441634</v>
      </c>
      <c r="I8448" t="s">
        <v>1311</v>
      </c>
      <c r="J8448" t="s">
        <v>274</v>
      </c>
      <c r="K8448" t="s">
        <v>152</v>
      </c>
      <c r="L8448" t="s">
        <v>74</v>
      </c>
      <c r="M8448">
        <v>0</v>
      </c>
      <c r="P8448" s="31" t="str">
        <f t="shared" si="396"/>
        <v>Janani  Homoeo Hall (Dr. Swapan Kumar Paik)</v>
      </c>
    </row>
    <row r="8449" spans="1:16" hidden="1">
      <c r="A8449" t="str">
        <f t="shared" si="394"/>
        <v>107-610</v>
      </c>
      <c r="B8449">
        <f t="shared" si="395"/>
        <v>107</v>
      </c>
      <c r="C8449">
        <v>610</v>
      </c>
      <c r="D8449" t="s">
        <v>18544</v>
      </c>
      <c r="E8449" t="s">
        <v>2359</v>
      </c>
      <c r="F8449">
        <v>8897</v>
      </c>
      <c r="G8449" t="s">
        <v>8859</v>
      </c>
      <c r="H8449">
        <v>1787787167</v>
      </c>
      <c r="I8449" t="s">
        <v>1311</v>
      </c>
      <c r="J8449" t="s">
        <v>172</v>
      </c>
      <c r="K8449" t="s">
        <v>152</v>
      </c>
      <c r="L8449" t="s">
        <v>8845</v>
      </c>
      <c r="M8449" t="s">
        <v>8858</v>
      </c>
      <c r="P8449" s="31" t="str">
        <f t="shared" si="396"/>
        <v>Janaseba Hom/Hall (Dr. Mohiuddin)</v>
      </c>
    </row>
    <row r="8450" spans="1:16" hidden="1">
      <c r="A8450" t="str">
        <f t="shared" ref="A8450:A8513" si="397">B8450&amp;"-"&amp;C8450</f>
        <v>108-610</v>
      </c>
      <c r="B8450">
        <f t="shared" ref="B8450:B8513" si="398">IF(C8450=C8449,B8449+1,1)</f>
        <v>108</v>
      </c>
      <c r="C8450">
        <v>610</v>
      </c>
      <c r="D8450" t="s">
        <v>18544</v>
      </c>
      <c r="E8450" t="s">
        <v>8869</v>
      </c>
      <c r="F8450">
        <v>8905</v>
      </c>
      <c r="G8450" t="s">
        <v>8870</v>
      </c>
      <c r="H8450">
        <v>1779171827</v>
      </c>
      <c r="I8450" t="s">
        <v>1311</v>
      </c>
      <c r="J8450" t="s">
        <v>397</v>
      </c>
      <c r="K8450" t="s">
        <v>133</v>
      </c>
      <c r="L8450" t="s">
        <v>74</v>
      </c>
      <c r="M8450" t="s">
        <v>8866</v>
      </c>
      <c r="P8450" s="31" t="str">
        <f t="shared" ref="P8450:P8513" si="399">PROPER(G8450&amp;" ("&amp;E8450&amp;")")</f>
        <v>Jannat Hom/Hall (D. Abdul Alim)</v>
      </c>
    </row>
    <row r="8451" spans="1:16" hidden="1">
      <c r="A8451" t="str">
        <f t="shared" si="397"/>
        <v>109-610</v>
      </c>
      <c r="B8451">
        <f t="shared" si="398"/>
        <v>109</v>
      </c>
      <c r="C8451">
        <v>610</v>
      </c>
      <c r="D8451" t="s">
        <v>18544</v>
      </c>
      <c r="E8451" t="s">
        <v>10438</v>
      </c>
      <c r="F8451">
        <v>13127</v>
      </c>
      <c r="G8451" t="s">
        <v>15806</v>
      </c>
      <c r="H8451">
        <v>1877003184</v>
      </c>
      <c r="I8451" t="s">
        <v>131</v>
      </c>
      <c r="J8451" t="s">
        <v>132</v>
      </c>
      <c r="K8451" t="s">
        <v>133</v>
      </c>
      <c r="L8451" t="s">
        <v>13955</v>
      </c>
      <c r="M8451" t="s">
        <v>15807</v>
      </c>
      <c r="P8451" s="31" t="str">
        <f t="shared" si="399"/>
        <v>Janone Homoeo Clinic (Dr.Nazrul Islam)</v>
      </c>
    </row>
    <row r="8452" spans="1:16" hidden="1">
      <c r="A8452" t="str">
        <f t="shared" si="397"/>
        <v>110-610</v>
      </c>
      <c r="B8452">
        <f t="shared" si="398"/>
        <v>110</v>
      </c>
      <c r="C8452">
        <v>610</v>
      </c>
      <c r="D8452" t="s">
        <v>18544</v>
      </c>
      <c r="E8452" t="s">
        <v>11403</v>
      </c>
      <c r="F8452">
        <v>11043</v>
      </c>
      <c r="G8452" t="s">
        <v>250</v>
      </c>
      <c r="H8452">
        <v>1748667470</v>
      </c>
      <c r="I8452" t="s">
        <v>131</v>
      </c>
      <c r="J8452" t="s">
        <v>274</v>
      </c>
      <c r="K8452" t="s">
        <v>1315</v>
      </c>
      <c r="L8452" t="s">
        <v>11401</v>
      </c>
      <c r="M8452" t="s">
        <v>11402</v>
      </c>
      <c r="N8452" t="s">
        <v>17159</v>
      </c>
      <c r="P8452" s="31" t="str">
        <f t="shared" si="399"/>
        <v>Janoni Homoeo Hall (Dr.Tapos Chandro Hazra)</v>
      </c>
    </row>
    <row r="8453" spans="1:16" hidden="1">
      <c r="A8453" t="str">
        <f t="shared" si="397"/>
        <v>111-610</v>
      </c>
      <c r="B8453">
        <f t="shared" si="398"/>
        <v>111</v>
      </c>
      <c r="C8453">
        <v>610</v>
      </c>
      <c r="D8453" t="s">
        <v>18544</v>
      </c>
      <c r="E8453" t="s">
        <v>15290</v>
      </c>
      <c r="F8453">
        <v>12882</v>
      </c>
      <c r="G8453" t="s">
        <v>1059</v>
      </c>
      <c r="H8453">
        <v>1787787167</v>
      </c>
      <c r="I8453" t="s">
        <v>131</v>
      </c>
      <c r="J8453" t="s">
        <v>230</v>
      </c>
      <c r="K8453" t="s">
        <v>152</v>
      </c>
      <c r="L8453" t="s">
        <v>13755</v>
      </c>
      <c r="M8453" t="s">
        <v>13714</v>
      </c>
      <c r="P8453" s="31" t="str">
        <f t="shared" si="399"/>
        <v>Janoseba Homoeo Hall (Dr.Maolana Mohiuddin )</v>
      </c>
    </row>
    <row r="8454" spans="1:16" hidden="1">
      <c r="A8454" t="str">
        <f t="shared" si="397"/>
        <v>112-610</v>
      </c>
      <c r="B8454">
        <f t="shared" si="398"/>
        <v>112</v>
      </c>
      <c r="C8454">
        <v>610</v>
      </c>
      <c r="D8454" t="s">
        <v>18544</v>
      </c>
      <c r="E8454" t="s">
        <v>16772</v>
      </c>
      <c r="F8454">
        <v>13562</v>
      </c>
      <c r="G8454" t="s">
        <v>16773</v>
      </c>
      <c r="H8454">
        <v>1645645125</v>
      </c>
      <c r="I8454" t="s">
        <v>131</v>
      </c>
      <c r="J8454" t="s">
        <v>10889</v>
      </c>
      <c r="K8454" t="s">
        <v>133</v>
      </c>
      <c r="L8454" t="s">
        <v>9593</v>
      </c>
      <c r="M8454" t="s">
        <v>16774</v>
      </c>
      <c r="P8454" s="31" t="str">
        <f t="shared" si="399"/>
        <v>Jashim Homoeo Hall (Dr.Md.Jashim Uddin)</v>
      </c>
    </row>
    <row r="8455" spans="1:16" hidden="1">
      <c r="A8455" t="str">
        <f t="shared" si="397"/>
        <v>113-610</v>
      </c>
      <c r="B8455">
        <f t="shared" si="398"/>
        <v>113</v>
      </c>
      <c r="C8455">
        <v>610</v>
      </c>
      <c r="D8455" t="s">
        <v>18544</v>
      </c>
      <c r="E8455" t="s">
        <v>12472</v>
      </c>
      <c r="F8455">
        <v>11549</v>
      </c>
      <c r="G8455" t="s">
        <v>12473</v>
      </c>
      <c r="H8455">
        <v>1741295928</v>
      </c>
      <c r="I8455" t="s">
        <v>131</v>
      </c>
      <c r="J8455" t="s">
        <v>230</v>
      </c>
      <c r="K8455" t="s">
        <v>152</v>
      </c>
      <c r="L8455" t="s">
        <v>11508</v>
      </c>
      <c r="M8455" t="s">
        <v>12474</v>
      </c>
      <c r="P8455" s="31" t="str">
        <f t="shared" si="399"/>
        <v>Jenuin Homoeo Hall (Dr.Md.Jahedul Islam)</v>
      </c>
    </row>
    <row r="8456" spans="1:16" hidden="1">
      <c r="A8456" t="str">
        <f t="shared" si="397"/>
        <v>114-610</v>
      </c>
      <c r="B8456">
        <f t="shared" si="398"/>
        <v>114</v>
      </c>
      <c r="C8456">
        <v>610</v>
      </c>
      <c r="D8456" t="s">
        <v>18544</v>
      </c>
      <c r="E8456" t="s">
        <v>8842</v>
      </c>
      <c r="F8456">
        <v>10021</v>
      </c>
      <c r="G8456" t="s">
        <v>8843</v>
      </c>
      <c r="H8456">
        <v>1714556448</v>
      </c>
      <c r="I8456" t="s">
        <v>131</v>
      </c>
      <c r="J8456" t="s">
        <v>306</v>
      </c>
      <c r="K8456" t="s">
        <v>152</v>
      </c>
      <c r="L8456" t="s">
        <v>8764</v>
      </c>
      <c r="M8456" t="s">
        <v>8784</v>
      </c>
      <c r="P8456" s="31" t="str">
        <f t="shared" si="399"/>
        <v>Jibon Prodip Hom Hall (Dr.Dipok Karmokar)</v>
      </c>
    </row>
    <row r="8457" spans="1:16" hidden="1">
      <c r="A8457" t="str">
        <f t="shared" si="397"/>
        <v>115-610</v>
      </c>
      <c r="B8457">
        <f t="shared" si="398"/>
        <v>115</v>
      </c>
      <c r="C8457">
        <v>610</v>
      </c>
      <c r="D8457" t="s">
        <v>18544</v>
      </c>
      <c r="E8457" t="s">
        <v>14317</v>
      </c>
      <c r="F8457">
        <v>12430</v>
      </c>
      <c r="G8457" t="s">
        <v>14318</v>
      </c>
      <c r="H8457">
        <v>1755101574</v>
      </c>
      <c r="I8457" t="s">
        <v>131</v>
      </c>
      <c r="J8457" t="s">
        <v>274</v>
      </c>
      <c r="K8457" t="s">
        <v>133</v>
      </c>
      <c r="L8457" t="s">
        <v>13755</v>
      </c>
      <c r="M8457" t="s">
        <v>14313</v>
      </c>
      <c r="P8457" s="31" t="str">
        <f t="shared" si="399"/>
        <v>Jointi Homoeo Hall (Dr.Bimol Mojumder)</v>
      </c>
    </row>
    <row r="8458" spans="1:16" hidden="1">
      <c r="A8458" t="str">
        <f t="shared" si="397"/>
        <v>116-610</v>
      </c>
      <c r="B8458">
        <f t="shared" si="398"/>
        <v>116</v>
      </c>
      <c r="C8458">
        <v>610</v>
      </c>
      <c r="D8458" t="s">
        <v>18544</v>
      </c>
      <c r="E8458" t="s">
        <v>14621</v>
      </c>
      <c r="F8458">
        <v>13284</v>
      </c>
      <c r="G8458" t="s">
        <v>16145</v>
      </c>
      <c r="H8458">
        <v>1718745425</v>
      </c>
      <c r="I8458" t="s">
        <v>131</v>
      </c>
      <c r="J8458" t="s">
        <v>132</v>
      </c>
      <c r="K8458" t="s">
        <v>152</v>
      </c>
      <c r="L8458" t="s">
        <v>13955</v>
      </c>
      <c r="M8458" t="s">
        <v>16146</v>
      </c>
      <c r="P8458" s="31" t="str">
        <f t="shared" si="399"/>
        <v>Jom Jom Homoeo Clinic (Dr.Md.Robiul Islam)</v>
      </c>
    </row>
    <row r="8459" spans="1:16" hidden="1">
      <c r="A8459" t="str">
        <f t="shared" si="397"/>
        <v>117-610</v>
      </c>
      <c r="B8459">
        <f t="shared" si="398"/>
        <v>117</v>
      </c>
      <c r="C8459">
        <v>610</v>
      </c>
      <c r="D8459" t="s">
        <v>18544</v>
      </c>
      <c r="E8459" t="s">
        <v>11498</v>
      </c>
      <c r="F8459">
        <v>11086</v>
      </c>
      <c r="G8459" t="s">
        <v>11499</v>
      </c>
      <c r="H8459">
        <v>1719591021</v>
      </c>
      <c r="I8459" t="s">
        <v>131</v>
      </c>
      <c r="J8459" t="s">
        <v>274</v>
      </c>
      <c r="K8459" t="s">
        <v>152</v>
      </c>
      <c r="L8459" t="s">
        <v>11621</v>
      </c>
      <c r="M8459" t="s">
        <v>11500</v>
      </c>
      <c r="P8459" s="31" t="str">
        <f t="shared" si="399"/>
        <v>Jonokinath Homoeo Hall (Dr.Shebani Shah)</v>
      </c>
    </row>
    <row r="8460" spans="1:16" hidden="1">
      <c r="A8460" t="str">
        <f t="shared" si="397"/>
        <v>118-610</v>
      </c>
      <c r="B8460">
        <f t="shared" si="398"/>
        <v>118</v>
      </c>
      <c r="C8460">
        <v>610</v>
      </c>
      <c r="D8460" t="s">
        <v>18544</v>
      </c>
      <c r="E8460" t="s">
        <v>8809</v>
      </c>
      <c r="F8460">
        <v>10006</v>
      </c>
      <c r="G8460" t="s">
        <v>8810</v>
      </c>
      <c r="H8460">
        <v>1740090880</v>
      </c>
      <c r="I8460" t="s">
        <v>131</v>
      </c>
      <c r="J8460" t="s">
        <v>172</v>
      </c>
      <c r="K8460" t="s">
        <v>133</v>
      </c>
      <c r="L8460" t="s">
        <v>8795</v>
      </c>
      <c r="M8460" t="s">
        <v>8811</v>
      </c>
      <c r="P8460" s="31" t="str">
        <f t="shared" si="399"/>
        <v>Jonokollan Hom Hall (Dr.Sures Halder)</v>
      </c>
    </row>
    <row r="8461" spans="1:16" hidden="1">
      <c r="A8461" t="str">
        <f t="shared" si="397"/>
        <v>119-610</v>
      </c>
      <c r="B8461">
        <f t="shared" si="398"/>
        <v>119</v>
      </c>
      <c r="C8461">
        <v>610</v>
      </c>
      <c r="D8461" t="s">
        <v>18544</v>
      </c>
      <c r="E8461" t="s">
        <v>14257</v>
      </c>
      <c r="F8461">
        <v>12407</v>
      </c>
      <c r="G8461" t="s">
        <v>14258</v>
      </c>
      <c r="H8461">
        <v>1710858544</v>
      </c>
      <c r="I8461" t="s">
        <v>131</v>
      </c>
      <c r="J8461" t="s">
        <v>306</v>
      </c>
      <c r="K8461" t="s">
        <v>152</v>
      </c>
      <c r="L8461" t="s">
        <v>11508</v>
      </c>
      <c r="M8461" t="s">
        <v>14259</v>
      </c>
      <c r="P8461" s="31" t="str">
        <f t="shared" si="399"/>
        <v>Jonosastho Homoeo Complex  (Dr.Md.Johirulislam)</v>
      </c>
    </row>
    <row r="8462" spans="1:16" hidden="1">
      <c r="A8462" t="str">
        <f t="shared" si="397"/>
        <v>120-610</v>
      </c>
      <c r="B8462">
        <f t="shared" si="398"/>
        <v>120</v>
      </c>
      <c r="C8462">
        <v>610</v>
      </c>
      <c r="D8462" t="s">
        <v>18544</v>
      </c>
      <c r="E8462" t="s">
        <v>16938</v>
      </c>
      <c r="F8462">
        <v>13637</v>
      </c>
      <c r="G8462" t="s">
        <v>16939</v>
      </c>
      <c r="H8462">
        <v>1645645125</v>
      </c>
      <c r="I8462" t="s">
        <v>131</v>
      </c>
      <c r="J8462" t="s">
        <v>10889</v>
      </c>
      <c r="K8462" t="s">
        <v>133</v>
      </c>
      <c r="L8462" t="s">
        <v>9593</v>
      </c>
      <c r="M8462" t="s">
        <v>16940</v>
      </c>
      <c r="P8462" s="31" t="str">
        <f t="shared" si="399"/>
        <v>Joshim Homoeo Hall (Dr.Md.Joshim Uddin)</v>
      </c>
    </row>
    <row r="8463" spans="1:16" hidden="1">
      <c r="A8463" t="str">
        <f t="shared" si="397"/>
        <v>121-610</v>
      </c>
      <c r="B8463">
        <f t="shared" si="398"/>
        <v>121</v>
      </c>
      <c r="C8463">
        <v>610</v>
      </c>
      <c r="D8463" t="s">
        <v>18544</v>
      </c>
      <c r="E8463" t="s">
        <v>8890</v>
      </c>
      <c r="F8463">
        <v>8920</v>
      </c>
      <c r="G8463" t="s">
        <v>8891</v>
      </c>
      <c r="H8463">
        <v>1728897916</v>
      </c>
      <c r="I8463" t="s">
        <v>1311</v>
      </c>
      <c r="J8463" t="s">
        <v>230</v>
      </c>
      <c r="K8463" t="s">
        <v>133</v>
      </c>
      <c r="L8463">
        <v>0</v>
      </c>
      <c r="M8463" t="s">
        <v>8892</v>
      </c>
      <c r="P8463" s="31" t="str">
        <f t="shared" si="399"/>
        <v>Joy  Hom/Hall (Dr. Sima Rani)</v>
      </c>
    </row>
    <row r="8464" spans="1:16" hidden="1">
      <c r="A8464" t="str">
        <f t="shared" si="397"/>
        <v>122-610</v>
      </c>
      <c r="B8464">
        <f t="shared" si="398"/>
        <v>122</v>
      </c>
      <c r="C8464">
        <v>610</v>
      </c>
      <c r="D8464" t="s">
        <v>18544</v>
      </c>
      <c r="E8464" t="s">
        <v>8893</v>
      </c>
      <c r="F8464">
        <v>8921</v>
      </c>
      <c r="G8464" t="s">
        <v>8894</v>
      </c>
      <c r="H8464">
        <v>1726869521</v>
      </c>
      <c r="I8464" t="s">
        <v>1311</v>
      </c>
      <c r="J8464" t="s">
        <v>230</v>
      </c>
      <c r="K8464" t="s">
        <v>138</v>
      </c>
      <c r="L8464">
        <v>0</v>
      </c>
      <c r="M8464" t="s">
        <v>1359</v>
      </c>
      <c r="P8464" s="31" t="str">
        <f t="shared" si="399"/>
        <v>Joydeb Homoeo Hall (Dr. Joydeb Karmakar)</v>
      </c>
    </row>
    <row r="8465" spans="1:16" hidden="1">
      <c r="A8465" t="str">
        <f t="shared" si="397"/>
        <v>123-610</v>
      </c>
      <c r="B8465">
        <f t="shared" si="398"/>
        <v>123</v>
      </c>
      <c r="C8465">
        <v>610</v>
      </c>
      <c r="D8465" t="s">
        <v>18544</v>
      </c>
      <c r="E8465" t="s">
        <v>8846</v>
      </c>
      <c r="F8465">
        <v>8889</v>
      </c>
      <c r="G8465" t="s">
        <v>425</v>
      </c>
      <c r="H8465">
        <v>1745621753</v>
      </c>
      <c r="I8465" t="s">
        <v>1311</v>
      </c>
      <c r="J8465" t="s">
        <v>132</v>
      </c>
      <c r="K8465" t="s">
        <v>152</v>
      </c>
      <c r="L8465" t="s">
        <v>8845</v>
      </c>
      <c r="M8465" t="s">
        <v>6126</v>
      </c>
      <c r="P8465" s="31" t="str">
        <f t="shared" si="399"/>
        <v>Kamal Homoeo Hall (Dr. Bahadur)</v>
      </c>
    </row>
    <row r="8466" spans="1:16" hidden="1">
      <c r="A8466" t="str">
        <f t="shared" si="397"/>
        <v>124-610</v>
      </c>
      <c r="B8466">
        <f t="shared" si="398"/>
        <v>124</v>
      </c>
      <c r="C8466">
        <v>610</v>
      </c>
      <c r="D8466" t="s">
        <v>18544</v>
      </c>
      <c r="E8466" t="s">
        <v>10562</v>
      </c>
      <c r="F8466">
        <v>10660</v>
      </c>
      <c r="G8466" t="s">
        <v>10563</v>
      </c>
      <c r="H8466">
        <v>1740260575</v>
      </c>
      <c r="I8466" t="s">
        <v>131</v>
      </c>
      <c r="J8466" t="s">
        <v>2596</v>
      </c>
      <c r="K8466" t="s">
        <v>133</v>
      </c>
      <c r="L8466" t="s">
        <v>10386</v>
      </c>
      <c r="M8466" t="s">
        <v>19309</v>
      </c>
      <c r="P8466" s="31" t="str">
        <f t="shared" si="399"/>
        <v>Karttik Homoeo Hall (Dr:Karttik Chondrohar)</v>
      </c>
    </row>
    <row r="8467" spans="1:16" hidden="1">
      <c r="A8467" t="str">
        <f t="shared" si="397"/>
        <v>125-610</v>
      </c>
      <c r="B8467">
        <f t="shared" si="398"/>
        <v>125</v>
      </c>
      <c r="C8467">
        <v>610</v>
      </c>
      <c r="D8467" t="s">
        <v>18544</v>
      </c>
      <c r="E8467" t="s">
        <v>9601</v>
      </c>
      <c r="F8467">
        <v>9950</v>
      </c>
      <c r="G8467" t="s">
        <v>9602</v>
      </c>
      <c r="H8467">
        <v>1785080515</v>
      </c>
      <c r="I8467" t="s">
        <v>131</v>
      </c>
      <c r="J8467" t="s">
        <v>306</v>
      </c>
      <c r="K8467" t="s">
        <v>138</v>
      </c>
      <c r="L8467" t="s">
        <v>9603</v>
      </c>
      <c r="M8467" t="s">
        <v>9604</v>
      </c>
      <c r="P8467" s="31" t="str">
        <f t="shared" si="399"/>
        <v>Kawria Homoeo Hall (Dr.Asok Kumar Chetarze)</v>
      </c>
    </row>
    <row r="8468" spans="1:16" hidden="1">
      <c r="A8468" t="str">
        <f t="shared" si="397"/>
        <v>126-610</v>
      </c>
      <c r="B8468">
        <f t="shared" si="398"/>
        <v>126</v>
      </c>
      <c r="C8468">
        <v>610</v>
      </c>
      <c r="D8468" t="s">
        <v>18544</v>
      </c>
      <c r="E8468" t="s">
        <v>12469</v>
      </c>
      <c r="F8468">
        <v>11548</v>
      </c>
      <c r="G8468" t="s">
        <v>12470</v>
      </c>
      <c r="H8468">
        <v>1729663349</v>
      </c>
      <c r="I8468" t="s">
        <v>131</v>
      </c>
      <c r="J8468" t="s">
        <v>230</v>
      </c>
      <c r="K8468" t="s">
        <v>152</v>
      </c>
      <c r="L8468" t="s">
        <v>11508</v>
      </c>
      <c r="M8468" t="s">
        <v>12471</v>
      </c>
      <c r="P8468" s="31" t="str">
        <f t="shared" si="399"/>
        <v>Kazi Homoeo Chikitsaloy (Dr.Md.Bodrujjaman)</v>
      </c>
    </row>
    <row r="8469" spans="1:16" hidden="1">
      <c r="A8469" t="str">
        <f t="shared" si="397"/>
        <v>127-610</v>
      </c>
      <c r="B8469">
        <f t="shared" si="398"/>
        <v>127</v>
      </c>
      <c r="C8469">
        <v>610</v>
      </c>
      <c r="D8469" t="s">
        <v>18544</v>
      </c>
      <c r="E8469" t="s">
        <v>14528</v>
      </c>
      <c r="F8469">
        <v>12527</v>
      </c>
      <c r="G8469" t="s">
        <v>501</v>
      </c>
      <c r="H8469">
        <v>1718269678</v>
      </c>
      <c r="I8469" t="s">
        <v>131</v>
      </c>
      <c r="J8469" t="s">
        <v>10889</v>
      </c>
      <c r="K8469" t="s">
        <v>133</v>
      </c>
      <c r="L8469" t="s">
        <v>9593</v>
      </c>
      <c r="M8469" t="s">
        <v>14210</v>
      </c>
      <c r="P8469" s="31" t="str">
        <f t="shared" si="399"/>
        <v>Kazi Homoeo Hall (Dr.Taslima Haque)</v>
      </c>
    </row>
    <row r="8470" spans="1:16" hidden="1">
      <c r="A8470" t="str">
        <f t="shared" si="397"/>
        <v>128-610</v>
      </c>
      <c r="B8470">
        <f t="shared" si="398"/>
        <v>128</v>
      </c>
      <c r="C8470">
        <v>610</v>
      </c>
      <c r="D8470" t="s">
        <v>18544</v>
      </c>
      <c r="E8470" t="s">
        <v>13957</v>
      </c>
      <c r="F8470">
        <v>12227</v>
      </c>
      <c r="G8470" t="s">
        <v>501</v>
      </c>
      <c r="H8470">
        <v>1729663349</v>
      </c>
      <c r="I8470" t="s">
        <v>131</v>
      </c>
      <c r="J8470" t="s">
        <v>230</v>
      </c>
      <c r="K8470" t="s">
        <v>133</v>
      </c>
      <c r="L8470" t="s">
        <v>13755</v>
      </c>
      <c r="M8470" t="s">
        <v>13958</v>
      </c>
      <c r="P8470" s="31" t="str">
        <f t="shared" si="399"/>
        <v>Kazi Homoeo Hall (Dr.Bodrujjaman)</v>
      </c>
    </row>
    <row r="8471" spans="1:16" hidden="1">
      <c r="A8471" t="str">
        <f t="shared" si="397"/>
        <v>129-610</v>
      </c>
      <c r="B8471">
        <f t="shared" si="398"/>
        <v>129</v>
      </c>
      <c r="C8471">
        <v>610</v>
      </c>
      <c r="D8471" t="s">
        <v>18544</v>
      </c>
      <c r="E8471" t="s">
        <v>8936</v>
      </c>
      <c r="F8471">
        <v>8942</v>
      </c>
      <c r="G8471" t="s">
        <v>515</v>
      </c>
      <c r="H8471">
        <v>0</v>
      </c>
      <c r="I8471" t="s">
        <v>1311</v>
      </c>
      <c r="J8471" t="s">
        <v>274</v>
      </c>
      <c r="K8471" t="s">
        <v>133</v>
      </c>
      <c r="L8471" t="s">
        <v>74</v>
      </c>
      <c r="M8471" t="s">
        <v>8935</v>
      </c>
      <c r="P8471" s="31" t="str">
        <f t="shared" si="399"/>
        <v>Kent Homoeo Hall (Dr. Md. Jalil)</v>
      </c>
    </row>
    <row r="8472" spans="1:16" hidden="1">
      <c r="A8472" t="str">
        <f t="shared" si="397"/>
        <v>130-610</v>
      </c>
      <c r="B8472">
        <f t="shared" si="398"/>
        <v>130</v>
      </c>
      <c r="C8472">
        <v>610</v>
      </c>
      <c r="D8472" t="s">
        <v>18544</v>
      </c>
      <c r="E8472" t="s">
        <v>13757</v>
      </c>
      <c r="F8472">
        <v>12114</v>
      </c>
      <c r="G8472" t="s">
        <v>3429</v>
      </c>
      <c r="H8472">
        <v>1916815864</v>
      </c>
      <c r="I8472" t="s">
        <v>131</v>
      </c>
      <c r="J8472" t="s">
        <v>172</v>
      </c>
      <c r="K8472" t="s">
        <v>152</v>
      </c>
      <c r="L8472" t="s">
        <v>13758</v>
      </c>
      <c r="M8472" t="s">
        <v>13759</v>
      </c>
      <c r="P8472" s="31" t="str">
        <f t="shared" si="399"/>
        <v>Khadija Homoeo Hall (Dr.Ruhul Amin )</v>
      </c>
    </row>
    <row r="8473" spans="1:16" hidden="1">
      <c r="A8473" t="str">
        <f t="shared" si="397"/>
        <v>131-610</v>
      </c>
      <c r="B8473">
        <f t="shared" si="398"/>
        <v>131</v>
      </c>
      <c r="C8473">
        <v>610</v>
      </c>
      <c r="D8473" t="s">
        <v>18544</v>
      </c>
      <c r="E8473" t="s">
        <v>10489</v>
      </c>
      <c r="F8473">
        <v>10625</v>
      </c>
      <c r="G8473" t="s">
        <v>130</v>
      </c>
      <c r="H8473">
        <v>1717304846</v>
      </c>
      <c r="I8473" t="s">
        <v>131</v>
      </c>
      <c r="J8473" t="s">
        <v>2596</v>
      </c>
      <c r="K8473" t="s">
        <v>133</v>
      </c>
      <c r="L8473" t="s">
        <v>10490</v>
      </c>
      <c r="M8473" t="s">
        <v>10491</v>
      </c>
      <c r="P8473" s="31" t="str">
        <f t="shared" si="399"/>
        <v>Khan Homoeo Hall (Dr.Abdul Mannan)</v>
      </c>
    </row>
    <row r="8474" spans="1:16" hidden="1">
      <c r="A8474" t="str">
        <f t="shared" si="397"/>
        <v>132-610</v>
      </c>
      <c r="B8474">
        <f t="shared" si="398"/>
        <v>132</v>
      </c>
      <c r="C8474">
        <v>610</v>
      </c>
      <c r="D8474" t="s">
        <v>18544</v>
      </c>
      <c r="E8474" t="s">
        <v>10385</v>
      </c>
      <c r="F8474">
        <v>10562</v>
      </c>
      <c r="G8474" t="s">
        <v>130</v>
      </c>
      <c r="H8474">
        <v>1721367132</v>
      </c>
      <c r="I8474" t="s">
        <v>131</v>
      </c>
      <c r="J8474" t="s">
        <v>2596</v>
      </c>
      <c r="K8474" t="s">
        <v>152</v>
      </c>
      <c r="L8474" t="s">
        <v>10386</v>
      </c>
      <c r="M8474" t="s">
        <v>10387</v>
      </c>
      <c r="P8474" s="31" t="str">
        <f t="shared" si="399"/>
        <v>Khan Homoeo Hall (Dr. K M Mubarok Hossain)</v>
      </c>
    </row>
    <row r="8475" spans="1:16" hidden="1">
      <c r="A8475" t="str">
        <f t="shared" si="397"/>
        <v>133-610</v>
      </c>
      <c r="B8475">
        <f t="shared" si="398"/>
        <v>133</v>
      </c>
      <c r="C8475">
        <v>610</v>
      </c>
      <c r="D8475" t="s">
        <v>18544</v>
      </c>
      <c r="E8475" t="s">
        <v>15997</v>
      </c>
      <c r="F8475">
        <v>13213</v>
      </c>
      <c r="G8475" t="s">
        <v>130</v>
      </c>
      <c r="H8475">
        <v>1712145831</v>
      </c>
      <c r="I8475" t="s">
        <v>131</v>
      </c>
      <c r="J8475" t="s">
        <v>11360</v>
      </c>
      <c r="K8475" t="s">
        <v>133</v>
      </c>
      <c r="L8475" t="s">
        <v>13755</v>
      </c>
      <c r="M8475" t="s">
        <v>15998</v>
      </c>
      <c r="P8475" s="31" t="str">
        <f t="shared" si="399"/>
        <v>Khan Homoeo Hall (Dr.Zakir Hossain )</v>
      </c>
    </row>
    <row r="8476" spans="1:16" hidden="1">
      <c r="A8476" t="str">
        <f t="shared" si="397"/>
        <v>134-610</v>
      </c>
      <c r="B8476">
        <f t="shared" si="398"/>
        <v>134</v>
      </c>
      <c r="C8476">
        <v>610</v>
      </c>
      <c r="D8476" t="s">
        <v>18544</v>
      </c>
      <c r="E8476" t="s">
        <v>11679</v>
      </c>
      <c r="F8476">
        <v>11213</v>
      </c>
      <c r="G8476" t="s">
        <v>11680</v>
      </c>
      <c r="H8476">
        <v>1734460366</v>
      </c>
      <c r="I8476" t="s">
        <v>131</v>
      </c>
      <c r="J8476" t="s">
        <v>274</v>
      </c>
      <c r="K8476" t="s">
        <v>1315</v>
      </c>
      <c r="L8476" t="s">
        <v>11401</v>
      </c>
      <c r="M8476" t="s">
        <v>11674</v>
      </c>
      <c r="P8476" s="31" t="str">
        <f t="shared" si="399"/>
        <v>Loknath Chikitsaloy (Dr.Bashudeb Mistiri)</v>
      </c>
    </row>
    <row r="8477" spans="1:16" hidden="1">
      <c r="A8477" t="str">
        <f t="shared" si="397"/>
        <v>135-610</v>
      </c>
      <c r="B8477">
        <f t="shared" si="398"/>
        <v>135</v>
      </c>
      <c r="C8477">
        <v>610</v>
      </c>
      <c r="D8477" t="s">
        <v>18544</v>
      </c>
      <c r="E8477" t="s">
        <v>8798</v>
      </c>
      <c r="F8477">
        <v>10000</v>
      </c>
      <c r="G8477" t="s">
        <v>8799</v>
      </c>
      <c r="H8477">
        <v>1716708436</v>
      </c>
      <c r="I8477" t="s">
        <v>131</v>
      </c>
      <c r="J8477" t="s">
        <v>172</v>
      </c>
      <c r="K8477" t="s">
        <v>133</v>
      </c>
      <c r="L8477" t="s">
        <v>8795</v>
      </c>
      <c r="M8477">
        <v>0</v>
      </c>
      <c r="P8477" s="31" t="str">
        <f t="shared" si="399"/>
        <v>Loknath Hom Hall (Dr.Nikhil Mondol)</v>
      </c>
    </row>
    <row r="8478" spans="1:16" hidden="1">
      <c r="A8478" t="str">
        <f t="shared" si="397"/>
        <v>136-610</v>
      </c>
      <c r="B8478">
        <f t="shared" si="398"/>
        <v>136</v>
      </c>
      <c r="C8478">
        <v>610</v>
      </c>
      <c r="D8478" t="s">
        <v>18544</v>
      </c>
      <c r="E8478" t="s">
        <v>15212</v>
      </c>
      <c r="F8478">
        <v>12846</v>
      </c>
      <c r="G8478" t="s">
        <v>12467</v>
      </c>
      <c r="H8478">
        <v>1715484787</v>
      </c>
      <c r="I8478" t="s">
        <v>15210</v>
      </c>
      <c r="J8478" t="s">
        <v>9009</v>
      </c>
      <c r="K8478" t="s">
        <v>133</v>
      </c>
      <c r="L8478" t="s">
        <v>15211</v>
      </c>
      <c r="M8478" t="s">
        <v>15213</v>
      </c>
      <c r="P8478" s="31" t="str">
        <f t="shared" si="399"/>
        <v>Loknath Pharmacy (Dr.Somir Debnath)</v>
      </c>
    </row>
    <row r="8479" spans="1:16" hidden="1">
      <c r="A8479" t="str">
        <f t="shared" si="397"/>
        <v>137-610</v>
      </c>
      <c r="B8479">
        <f t="shared" si="398"/>
        <v>137</v>
      </c>
      <c r="C8479">
        <v>610</v>
      </c>
      <c r="D8479" t="s">
        <v>18544</v>
      </c>
      <c r="E8479" t="s">
        <v>9591</v>
      </c>
      <c r="F8479">
        <v>9946</v>
      </c>
      <c r="G8479" t="s">
        <v>9592</v>
      </c>
      <c r="H8479">
        <v>0</v>
      </c>
      <c r="I8479" t="s">
        <v>131</v>
      </c>
      <c r="J8479" t="s">
        <v>306</v>
      </c>
      <c r="K8479" t="s">
        <v>133</v>
      </c>
      <c r="L8479" t="s">
        <v>9593</v>
      </c>
      <c r="M8479" t="s">
        <v>2859</v>
      </c>
      <c r="P8479" s="31" t="str">
        <f t="shared" si="399"/>
        <v>M. M. Homoeo Hall (Dr.Mahabubur Rahman)</v>
      </c>
    </row>
    <row r="8480" spans="1:16" hidden="1">
      <c r="A8480" t="str">
        <f t="shared" si="397"/>
        <v>138-610</v>
      </c>
      <c r="B8480">
        <f t="shared" si="398"/>
        <v>138</v>
      </c>
      <c r="C8480">
        <v>610</v>
      </c>
      <c r="D8480" t="s">
        <v>18544</v>
      </c>
      <c r="E8480" t="s">
        <v>8874</v>
      </c>
      <c r="F8480">
        <v>8907</v>
      </c>
      <c r="G8480" t="s">
        <v>638</v>
      </c>
      <c r="H8480">
        <v>1929362231</v>
      </c>
      <c r="I8480" t="s">
        <v>1311</v>
      </c>
      <c r="J8480" t="s">
        <v>397</v>
      </c>
      <c r="K8480" t="s">
        <v>133</v>
      </c>
      <c r="L8480" t="s">
        <v>74</v>
      </c>
      <c r="M8480" t="s">
        <v>8875</v>
      </c>
      <c r="P8480" s="31" t="str">
        <f t="shared" si="399"/>
        <v>Ma Homoeo Hall (Dr. Sujan)</v>
      </c>
    </row>
    <row r="8481" spans="1:16" hidden="1">
      <c r="A8481" t="str">
        <f t="shared" si="397"/>
        <v>139-610</v>
      </c>
      <c r="B8481">
        <f t="shared" si="398"/>
        <v>139</v>
      </c>
      <c r="C8481">
        <v>610</v>
      </c>
      <c r="D8481" t="s">
        <v>18544</v>
      </c>
      <c r="E8481" t="s">
        <v>2359</v>
      </c>
      <c r="F8481">
        <v>8927</v>
      </c>
      <c r="G8481" t="s">
        <v>638</v>
      </c>
      <c r="H8481">
        <v>1764212000</v>
      </c>
      <c r="I8481" t="s">
        <v>1311</v>
      </c>
      <c r="J8481" t="s">
        <v>274</v>
      </c>
      <c r="K8481" t="s">
        <v>133</v>
      </c>
      <c r="L8481" t="s">
        <v>8902</v>
      </c>
      <c r="M8481" t="s">
        <v>8905</v>
      </c>
      <c r="P8481" s="31" t="str">
        <f t="shared" si="399"/>
        <v>Ma Homoeo Hall (Dr. Mohiuddin)</v>
      </c>
    </row>
    <row r="8482" spans="1:16" hidden="1">
      <c r="A8482" t="str">
        <f t="shared" si="397"/>
        <v>140-610</v>
      </c>
      <c r="B8482">
        <f t="shared" si="398"/>
        <v>140</v>
      </c>
      <c r="C8482">
        <v>610</v>
      </c>
      <c r="D8482" t="s">
        <v>18544</v>
      </c>
      <c r="E8482" t="s">
        <v>15808</v>
      </c>
      <c r="F8482">
        <v>13128</v>
      </c>
      <c r="G8482" t="s">
        <v>15809</v>
      </c>
      <c r="H8482">
        <v>1781882546</v>
      </c>
      <c r="I8482" t="s">
        <v>131</v>
      </c>
      <c r="J8482" t="s">
        <v>9009</v>
      </c>
      <c r="K8482" t="s">
        <v>152</v>
      </c>
      <c r="L8482" t="s">
        <v>13955</v>
      </c>
      <c r="M8482" t="s">
        <v>15805</v>
      </c>
      <c r="P8482" s="31" t="str">
        <f t="shared" si="399"/>
        <v>Maa Homoeo Chikitsaloy  (Dr.Md.Saidul Alom)</v>
      </c>
    </row>
    <row r="8483" spans="1:16" hidden="1">
      <c r="A8483" t="str">
        <f t="shared" si="397"/>
        <v>141-610</v>
      </c>
      <c r="B8483">
        <f t="shared" si="398"/>
        <v>141</v>
      </c>
      <c r="C8483">
        <v>610</v>
      </c>
      <c r="D8483" t="s">
        <v>18544</v>
      </c>
      <c r="E8483" t="s">
        <v>16487</v>
      </c>
      <c r="F8483">
        <v>13450</v>
      </c>
      <c r="G8483" t="s">
        <v>1111</v>
      </c>
      <c r="H8483">
        <v>1760329016</v>
      </c>
      <c r="I8483" t="s">
        <v>131</v>
      </c>
      <c r="J8483" t="s">
        <v>132</v>
      </c>
      <c r="K8483" t="s">
        <v>152</v>
      </c>
      <c r="L8483" t="s">
        <v>9603</v>
      </c>
      <c r="M8483" t="s">
        <v>16488</v>
      </c>
      <c r="P8483" s="31" t="str">
        <f t="shared" si="399"/>
        <v>Maa Homoeo Hall (Dr.Dulal Chondro)</v>
      </c>
    </row>
    <row r="8484" spans="1:16" hidden="1">
      <c r="A8484" t="str">
        <f t="shared" si="397"/>
        <v>142-610</v>
      </c>
      <c r="B8484">
        <f t="shared" si="398"/>
        <v>142</v>
      </c>
      <c r="C8484">
        <v>610</v>
      </c>
      <c r="D8484" t="s">
        <v>18544</v>
      </c>
      <c r="E8484" t="s">
        <v>13760</v>
      </c>
      <c r="F8484">
        <v>12115</v>
      </c>
      <c r="G8484" t="s">
        <v>1111</v>
      </c>
      <c r="H8484">
        <v>1316582116</v>
      </c>
      <c r="I8484" t="s">
        <v>131</v>
      </c>
      <c r="J8484" t="s">
        <v>172</v>
      </c>
      <c r="K8484" t="s">
        <v>152</v>
      </c>
      <c r="L8484" t="s">
        <v>13758</v>
      </c>
      <c r="M8484" t="s">
        <v>13761</v>
      </c>
      <c r="P8484" s="31" t="str">
        <f t="shared" si="399"/>
        <v>Maa Homoeo Hall (Dr.Mahamudul Hasan)</v>
      </c>
    </row>
    <row r="8485" spans="1:16" hidden="1">
      <c r="A8485" t="str">
        <f t="shared" si="397"/>
        <v>143-610</v>
      </c>
      <c r="B8485">
        <f t="shared" si="398"/>
        <v>143</v>
      </c>
      <c r="C8485">
        <v>610</v>
      </c>
      <c r="D8485" t="s">
        <v>18544</v>
      </c>
      <c r="E8485" t="s">
        <v>8797</v>
      </c>
      <c r="F8485">
        <v>9999</v>
      </c>
      <c r="G8485" t="s">
        <v>1111</v>
      </c>
      <c r="H8485">
        <v>1738442896</v>
      </c>
      <c r="I8485" t="s">
        <v>131</v>
      </c>
      <c r="J8485" t="s">
        <v>172</v>
      </c>
      <c r="K8485" t="s">
        <v>138</v>
      </c>
      <c r="L8485" t="s">
        <v>8795</v>
      </c>
      <c r="M8485" t="s">
        <v>8796</v>
      </c>
      <c r="P8485" s="31" t="str">
        <f t="shared" si="399"/>
        <v>Maa Homoeo Hall (Dr.Ronjit Bawri)</v>
      </c>
    </row>
    <row r="8486" spans="1:16" hidden="1">
      <c r="A8486" t="str">
        <f t="shared" si="397"/>
        <v>144-610</v>
      </c>
      <c r="B8486">
        <f t="shared" si="398"/>
        <v>144</v>
      </c>
      <c r="C8486">
        <v>610</v>
      </c>
      <c r="D8486" t="s">
        <v>18544</v>
      </c>
      <c r="E8486" t="s">
        <v>16761</v>
      </c>
      <c r="F8486">
        <v>13558</v>
      </c>
      <c r="G8486" t="s">
        <v>16762</v>
      </c>
      <c r="H8486">
        <v>1714902381</v>
      </c>
      <c r="I8486" t="s">
        <v>131</v>
      </c>
      <c r="J8486" t="s">
        <v>10903</v>
      </c>
      <c r="K8486" t="s">
        <v>152</v>
      </c>
      <c r="L8486" t="s">
        <v>8883</v>
      </c>
      <c r="M8486" t="s">
        <v>16763</v>
      </c>
      <c r="P8486" s="31" t="str">
        <f t="shared" si="399"/>
        <v>Maa Homoeo Pharmacy (Dr.Romendronath Boral)</v>
      </c>
    </row>
    <row r="8487" spans="1:16" hidden="1">
      <c r="A8487" t="str">
        <f t="shared" si="397"/>
        <v>145-610</v>
      </c>
      <c r="B8487">
        <f t="shared" si="398"/>
        <v>145</v>
      </c>
      <c r="C8487">
        <v>610</v>
      </c>
      <c r="D8487" t="s">
        <v>18544</v>
      </c>
      <c r="E8487" t="s">
        <v>16687</v>
      </c>
      <c r="F8487">
        <v>13533</v>
      </c>
      <c r="G8487" t="s">
        <v>16688</v>
      </c>
      <c r="H8487">
        <v>1713963062</v>
      </c>
      <c r="I8487" t="s">
        <v>131</v>
      </c>
      <c r="J8487" t="s">
        <v>397</v>
      </c>
      <c r="K8487" t="s">
        <v>138</v>
      </c>
      <c r="L8487" t="s">
        <v>10386</v>
      </c>
      <c r="M8487" t="s">
        <v>16689</v>
      </c>
      <c r="P8487" s="31" t="str">
        <f t="shared" si="399"/>
        <v>Maa Mony Homoeo Hall (Dr.Md.Babul Hossen)</v>
      </c>
    </row>
    <row r="8488" spans="1:16" hidden="1">
      <c r="A8488" t="str">
        <f t="shared" si="397"/>
        <v>146-610</v>
      </c>
      <c r="B8488">
        <f t="shared" si="398"/>
        <v>146</v>
      </c>
      <c r="C8488">
        <v>610</v>
      </c>
      <c r="D8488" t="s">
        <v>18544</v>
      </c>
      <c r="E8488" t="s">
        <v>16687</v>
      </c>
      <c r="F8488">
        <v>13535</v>
      </c>
      <c r="G8488" t="s">
        <v>16688</v>
      </c>
      <c r="H8488">
        <v>1713963062</v>
      </c>
      <c r="I8488" t="s">
        <v>131</v>
      </c>
      <c r="J8488" t="s">
        <v>397</v>
      </c>
      <c r="K8488" t="s">
        <v>138</v>
      </c>
      <c r="L8488" t="s">
        <v>10386</v>
      </c>
      <c r="M8488" t="s">
        <v>16689</v>
      </c>
      <c r="P8488" s="31" t="str">
        <f t="shared" si="399"/>
        <v>Maa Mony Homoeo Hall (Dr.Md.Babul Hossen)</v>
      </c>
    </row>
    <row r="8489" spans="1:16" hidden="1">
      <c r="A8489" t="str">
        <f t="shared" si="397"/>
        <v>147-610</v>
      </c>
      <c r="B8489">
        <f t="shared" si="398"/>
        <v>147</v>
      </c>
      <c r="C8489">
        <v>610</v>
      </c>
      <c r="D8489" t="s">
        <v>18544</v>
      </c>
      <c r="E8489" t="s">
        <v>16687</v>
      </c>
      <c r="F8489">
        <v>13552</v>
      </c>
      <c r="G8489" t="s">
        <v>16688</v>
      </c>
      <c r="H8489">
        <v>1713963062</v>
      </c>
      <c r="I8489" t="s">
        <v>131</v>
      </c>
      <c r="J8489" t="s">
        <v>397</v>
      </c>
      <c r="K8489" t="s">
        <v>138</v>
      </c>
      <c r="L8489" t="s">
        <v>10386</v>
      </c>
      <c r="M8489" t="s">
        <v>16689</v>
      </c>
      <c r="P8489" s="31" t="str">
        <f t="shared" si="399"/>
        <v>Maa Mony Homoeo Hall (Dr.Md.Babul Hossen)</v>
      </c>
    </row>
    <row r="8490" spans="1:16" hidden="1">
      <c r="A8490" t="str">
        <f t="shared" si="397"/>
        <v>148-610</v>
      </c>
      <c r="B8490">
        <f t="shared" si="398"/>
        <v>148</v>
      </c>
      <c r="C8490">
        <v>610</v>
      </c>
      <c r="D8490" t="s">
        <v>18544</v>
      </c>
      <c r="E8490" t="s">
        <v>3251</v>
      </c>
      <c r="F8490">
        <v>8923</v>
      </c>
      <c r="G8490" t="s">
        <v>8897</v>
      </c>
      <c r="H8490">
        <v>1716867910</v>
      </c>
      <c r="I8490" t="s">
        <v>1311</v>
      </c>
      <c r="J8490" t="s">
        <v>274</v>
      </c>
      <c r="K8490" t="s">
        <v>133</v>
      </c>
      <c r="L8490" t="s">
        <v>1359</v>
      </c>
      <c r="M8490" t="s">
        <v>2217</v>
      </c>
      <c r="P8490" s="31" t="str">
        <f t="shared" si="399"/>
        <v>Mahbub Homoeo Hall (Dr. Mahbubur Rahman)</v>
      </c>
    </row>
    <row r="8491" spans="1:16" hidden="1">
      <c r="A8491" t="str">
        <f t="shared" si="397"/>
        <v>149-610</v>
      </c>
      <c r="B8491">
        <f t="shared" si="398"/>
        <v>149</v>
      </c>
      <c r="C8491">
        <v>610</v>
      </c>
      <c r="D8491" t="s">
        <v>18544</v>
      </c>
      <c r="E8491" t="s">
        <v>11399</v>
      </c>
      <c r="F8491">
        <v>11042</v>
      </c>
      <c r="G8491" t="s">
        <v>11400</v>
      </c>
      <c r="H8491">
        <v>1712541194</v>
      </c>
      <c r="I8491" t="s">
        <v>131</v>
      </c>
      <c r="J8491" t="s">
        <v>274</v>
      </c>
      <c r="K8491" t="s">
        <v>138</v>
      </c>
      <c r="L8491" t="s">
        <v>11401</v>
      </c>
      <c r="M8491" t="s">
        <v>11402</v>
      </c>
      <c r="P8491" s="31" t="str">
        <f t="shared" si="399"/>
        <v>Martree Homoeo Hall (Dr.Dinesh Mojumder)</v>
      </c>
    </row>
    <row r="8492" spans="1:16" hidden="1">
      <c r="A8492" t="str">
        <f t="shared" si="397"/>
        <v>150-610</v>
      </c>
      <c r="B8492">
        <f t="shared" si="398"/>
        <v>150</v>
      </c>
      <c r="C8492">
        <v>610</v>
      </c>
      <c r="D8492" t="s">
        <v>18544</v>
      </c>
      <c r="E8492" t="s">
        <v>15205</v>
      </c>
      <c r="F8492">
        <v>12842</v>
      </c>
      <c r="G8492" t="s">
        <v>210</v>
      </c>
      <c r="H8492">
        <v>1718068497</v>
      </c>
      <c r="I8492" t="s">
        <v>131</v>
      </c>
      <c r="J8492" t="s">
        <v>10903</v>
      </c>
      <c r="K8492" t="s">
        <v>152</v>
      </c>
      <c r="L8492" t="s">
        <v>9603</v>
      </c>
      <c r="M8492" t="s">
        <v>15204</v>
      </c>
      <c r="P8492" s="31" t="str">
        <f t="shared" si="399"/>
        <v>Master Homoeo Hall (Dr.Jadob Master)</v>
      </c>
    </row>
    <row r="8493" spans="1:16" hidden="1">
      <c r="A8493" t="str">
        <f t="shared" si="397"/>
        <v>151-610</v>
      </c>
      <c r="B8493">
        <f t="shared" si="398"/>
        <v>151</v>
      </c>
      <c r="C8493">
        <v>610</v>
      </c>
      <c r="D8493" t="s">
        <v>18544</v>
      </c>
      <c r="E8493" t="s">
        <v>13457</v>
      </c>
      <c r="F8493">
        <v>11982</v>
      </c>
      <c r="G8493" t="s">
        <v>13458</v>
      </c>
      <c r="H8493">
        <v>1725376250</v>
      </c>
      <c r="I8493" t="s">
        <v>131</v>
      </c>
      <c r="J8493" t="s">
        <v>9009</v>
      </c>
      <c r="K8493" t="s">
        <v>152</v>
      </c>
      <c r="L8493" t="s">
        <v>13453</v>
      </c>
      <c r="M8493" t="s">
        <v>13459</v>
      </c>
      <c r="P8493" s="31" t="str">
        <f t="shared" si="399"/>
        <v>Masuk Homoeo Hall (Dr.Azizul Haque)</v>
      </c>
    </row>
    <row r="8494" spans="1:16" hidden="1">
      <c r="A8494" t="str">
        <f t="shared" si="397"/>
        <v>152-610</v>
      </c>
      <c r="B8494">
        <f t="shared" si="398"/>
        <v>152</v>
      </c>
      <c r="C8494">
        <v>610</v>
      </c>
      <c r="D8494" t="s">
        <v>18544</v>
      </c>
      <c r="E8494" t="s">
        <v>8884</v>
      </c>
      <c r="F8494">
        <v>8913</v>
      </c>
      <c r="G8494" t="s">
        <v>3591</v>
      </c>
      <c r="H8494">
        <v>1712541194</v>
      </c>
      <c r="I8494" t="s">
        <v>1311</v>
      </c>
      <c r="J8494" t="s">
        <v>230</v>
      </c>
      <c r="K8494" t="s">
        <v>138</v>
      </c>
      <c r="L8494" t="s">
        <v>8885</v>
      </c>
      <c r="M8494" t="s">
        <v>8886</v>
      </c>
      <c r="P8494" s="31" t="str">
        <f t="shared" si="399"/>
        <v>Matri Homoeo Hall (Dr. Dinesh Mazumder)</v>
      </c>
    </row>
    <row r="8495" spans="1:16" hidden="1">
      <c r="A8495" t="str">
        <f t="shared" si="397"/>
        <v>153-610</v>
      </c>
      <c r="B8495">
        <f t="shared" si="398"/>
        <v>153</v>
      </c>
      <c r="C8495">
        <v>610</v>
      </c>
      <c r="D8495" t="s">
        <v>18544</v>
      </c>
      <c r="E8495" t="s">
        <v>10564</v>
      </c>
      <c r="F8495">
        <v>10661</v>
      </c>
      <c r="G8495" t="s">
        <v>10565</v>
      </c>
      <c r="H8495">
        <v>1300897129</v>
      </c>
      <c r="I8495" t="s">
        <v>131</v>
      </c>
      <c r="J8495" t="s">
        <v>2596</v>
      </c>
      <c r="K8495" t="s">
        <v>138</v>
      </c>
      <c r="L8495" t="s">
        <v>10386</v>
      </c>
      <c r="M8495" t="s">
        <v>19310</v>
      </c>
      <c r="P8495" s="31" t="str">
        <f t="shared" si="399"/>
        <v>Mayeda Homoeo Hall (Dr:Rifa Sangida)</v>
      </c>
    </row>
    <row r="8496" spans="1:16" hidden="1">
      <c r="A8496" t="str">
        <f t="shared" si="397"/>
        <v>154-610</v>
      </c>
      <c r="B8496">
        <f t="shared" si="398"/>
        <v>154</v>
      </c>
      <c r="C8496">
        <v>610</v>
      </c>
      <c r="D8496" t="s">
        <v>18544</v>
      </c>
      <c r="E8496" t="s">
        <v>13963</v>
      </c>
      <c r="F8496">
        <v>12230</v>
      </c>
      <c r="G8496" t="s">
        <v>13964</v>
      </c>
      <c r="H8496">
        <v>1757646744</v>
      </c>
      <c r="I8496" t="s">
        <v>131</v>
      </c>
      <c r="J8496" t="s">
        <v>230</v>
      </c>
      <c r="K8496" t="s">
        <v>152</v>
      </c>
      <c r="L8496" t="s">
        <v>13755</v>
      </c>
      <c r="M8496" t="s">
        <v>13965</v>
      </c>
      <c r="P8496" s="31" t="str">
        <f t="shared" si="399"/>
        <v>Mayer Asibbad Ousadaloy (Dr.Monoj Kumar Mondol)</v>
      </c>
    </row>
    <row r="8497" spans="1:16" hidden="1">
      <c r="A8497" t="str">
        <f t="shared" si="397"/>
        <v>155-610</v>
      </c>
      <c r="B8497">
        <f t="shared" si="398"/>
        <v>155</v>
      </c>
      <c r="C8497">
        <v>610</v>
      </c>
      <c r="D8497" t="s">
        <v>18544</v>
      </c>
      <c r="E8497" t="s">
        <v>9599</v>
      </c>
      <c r="F8497">
        <v>9949</v>
      </c>
      <c r="G8497" t="s">
        <v>9600</v>
      </c>
      <c r="H8497">
        <v>1777339489</v>
      </c>
      <c r="I8497">
        <v>0</v>
      </c>
      <c r="J8497" t="s">
        <v>306</v>
      </c>
      <c r="K8497" t="s">
        <v>133</v>
      </c>
      <c r="L8497" t="s">
        <v>9597</v>
      </c>
      <c r="M8497" t="s">
        <v>9598</v>
      </c>
      <c r="P8497" s="31" t="str">
        <f t="shared" si="399"/>
        <v>Meherban Hom: Hall (Dr.Mahfuzur Rahman)</v>
      </c>
    </row>
    <row r="8498" spans="1:16" hidden="1">
      <c r="A8498" t="str">
        <f t="shared" si="397"/>
        <v>156-610</v>
      </c>
      <c r="B8498">
        <f t="shared" si="398"/>
        <v>156</v>
      </c>
      <c r="C8498">
        <v>610</v>
      </c>
      <c r="D8498" t="s">
        <v>18544</v>
      </c>
      <c r="E8498" t="s">
        <v>8852</v>
      </c>
      <c r="F8498">
        <v>8893</v>
      </c>
      <c r="G8498" t="s">
        <v>1559</v>
      </c>
      <c r="H8498">
        <v>1731179008</v>
      </c>
      <c r="I8498" t="s">
        <v>1311</v>
      </c>
      <c r="J8498" t="s">
        <v>132</v>
      </c>
      <c r="K8498" t="s">
        <v>152</v>
      </c>
      <c r="L8498" t="s">
        <v>8845</v>
      </c>
      <c r="M8498" t="s">
        <v>1359</v>
      </c>
      <c r="P8498" s="31" t="str">
        <f t="shared" si="399"/>
        <v>Milon Homoeo Hall (D. Matiar Milon)</v>
      </c>
    </row>
    <row r="8499" spans="1:16" hidden="1">
      <c r="A8499" t="str">
        <f t="shared" si="397"/>
        <v>157-610</v>
      </c>
      <c r="B8499">
        <f t="shared" si="398"/>
        <v>157</v>
      </c>
      <c r="C8499">
        <v>610</v>
      </c>
      <c r="D8499" t="s">
        <v>18544</v>
      </c>
      <c r="E8499" t="s">
        <v>8789</v>
      </c>
      <c r="F8499">
        <v>9996</v>
      </c>
      <c r="G8499" t="s">
        <v>7074</v>
      </c>
      <c r="H8499">
        <v>1714411642</v>
      </c>
      <c r="I8499" t="s">
        <v>131</v>
      </c>
      <c r="J8499" t="s">
        <v>132</v>
      </c>
      <c r="K8499" t="s">
        <v>152</v>
      </c>
      <c r="L8499" t="s">
        <v>8771</v>
      </c>
      <c r="M8499" t="s">
        <v>8790</v>
      </c>
      <c r="P8499" s="31" t="str">
        <f t="shared" si="399"/>
        <v>Milton Homoeo Hall (Dr.Uttom Dash)</v>
      </c>
    </row>
    <row r="8500" spans="1:16" hidden="1">
      <c r="A8500" t="str">
        <f t="shared" si="397"/>
        <v>158-610</v>
      </c>
      <c r="B8500">
        <f t="shared" si="398"/>
        <v>158</v>
      </c>
      <c r="C8500">
        <v>610</v>
      </c>
      <c r="D8500" t="s">
        <v>18544</v>
      </c>
      <c r="E8500" t="s">
        <v>8881</v>
      </c>
      <c r="F8500">
        <v>8911</v>
      </c>
      <c r="G8500" t="s">
        <v>8882</v>
      </c>
      <c r="H8500">
        <v>1718432399</v>
      </c>
      <c r="I8500" t="s">
        <v>1311</v>
      </c>
      <c r="J8500" t="s">
        <v>397</v>
      </c>
      <c r="K8500" t="s">
        <v>152</v>
      </c>
      <c r="L8500" t="s">
        <v>8883</v>
      </c>
      <c r="M8500" t="s">
        <v>2859</v>
      </c>
      <c r="P8500" s="31" t="str">
        <f t="shared" si="399"/>
        <v>Mitali  Homoeo Hall (Dr. Faruk Hossain)</v>
      </c>
    </row>
    <row r="8501" spans="1:16" hidden="1">
      <c r="A8501" t="str">
        <f t="shared" si="397"/>
        <v>159-610</v>
      </c>
      <c r="B8501">
        <f t="shared" si="398"/>
        <v>159</v>
      </c>
      <c r="C8501">
        <v>610</v>
      </c>
      <c r="D8501" t="s">
        <v>18544</v>
      </c>
      <c r="E8501" t="s">
        <v>16758</v>
      </c>
      <c r="F8501">
        <v>13557</v>
      </c>
      <c r="G8501" t="s">
        <v>16759</v>
      </c>
      <c r="H8501">
        <v>1760917342</v>
      </c>
      <c r="I8501" t="s">
        <v>131</v>
      </c>
      <c r="J8501" t="s">
        <v>11807</v>
      </c>
      <c r="K8501" t="s">
        <v>152</v>
      </c>
      <c r="L8501" t="s">
        <v>74</v>
      </c>
      <c r="M8501" t="s">
        <v>16760</v>
      </c>
      <c r="P8501" s="31" t="str">
        <f t="shared" si="399"/>
        <v>Modern Homoeo Complex (Dr.Md.Toriqul Islam)</v>
      </c>
    </row>
    <row r="8502" spans="1:16" hidden="1">
      <c r="A8502" t="str">
        <f t="shared" si="397"/>
        <v>160-610</v>
      </c>
      <c r="B8502">
        <f t="shared" si="398"/>
        <v>160</v>
      </c>
      <c r="C8502">
        <v>610</v>
      </c>
      <c r="D8502" t="s">
        <v>18544</v>
      </c>
      <c r="E8502" t="s">
        <v>8763</v>
      </c>
      <c r="F8502">
        <v>10027</v>
      </c>
      <c r="G8502" t="s">
        <v>356</v>
      </c>
      <c r="H8502">
        <v>1717116231</v>
      </c>
      <c r="I8502" t="s">
        <v>131</v>
      </c>
      <c r="J8502" t="s">
        <v>306</v>
      </c>
      <c r="K8502" t="s">
        <v>133</v>
      </c>
      <c r="L8502" t="s">
        <v>8764</v>
      </c>
      <c r="M8502" t="s">
        <v>2852</v>
      </c>
      <c r="P8502" s="31" t="str">
        <f t="shared" si="399"/>
        <v>Modern Homoeo Hall (Dr.Sopon Kumar)</v>
      </c>
    </row>
    <row r="8503" spans="1:16" hidden="1">
      <c r="A8503" t="str">
        <f t="shared" si="397"/>
        <v>161-610</v>
      </c>
      <c r="B8503">
        <f t="shared" si="398"/>
        <v>161</v>
      </c>
      <c r="C8503">
        <v>610</v>
      </c>
      <c r="D8503" t="s">
        <v>18544</v>
      </c>
      <c r="E8503" t="s">
        <v>9608</v>
      </c>
      <c r="F8503">
        <v>9952</v>
      </c>
      <c r="G8503" t="s">
        <v>259</v>
      </c>
      <c r="H8503">
        <v>1799886635</v>
      </c>
      <c r="I8503" t="s">
        <v>131</v>
      </c>
      <c r="J8503" t="s">
        <v>306</v>
      </c>
      <c r="K8503" t="s">
        <v>133</v>
      </c>
      <c r="L8503" t="s">
        <v>9597</v>
      </c>
      <c r="M8503" t="s">
        <v>9609</v>
      </c>
      <c r="P8503" s="31" t="str">
        <f t="shared" si="399"/>
        <v>Modina Homoeo Hall (Dr.Md:Solayman)</v>
      </c>
    </row>
    <row r="8504" spans="1:16" hidden="1">
      <c r="A8504" t="str">
        <f t="shared" si="397"/>
        <v>162-610</v>
      </c>
      <c r="B8504">
        <f t="shared" si="398"/>
        <v>162</v>
      </c>
      <c r="C8504">
        <v>610</v>
      </c>
      <c r="D8504" t="s">
        <v>18544</v>
      </c>
      <c r="E8504" t="s">
        <v>16489</v>
      </c>
      <c r="F8504">
        <v>13451</v>
      </c>
      <c r="G8504" t="s">
        <v>16490</v>
      </c>
      <c r="H8504">
        <v>1732474738</v>
      </c>
      <c r="I8504" t="s">
        <v>16491</v>
      </c>
      <c r="J8504" t="s">
        <v>10912</v>
      </c>
      <c r="K8504" t="s">
        <v>152</v>
      </c>
      <c r="L8504" t="s">
        <v>9603</v>
      </c>
      <c r="M8504" t="s">
        <v>16492</v>
      </c>
      <c r="P8504" s="31" t="str">
        <f t="shared" si="399"/>
        <v>Molla Pharmacy (Dr.Abdur Rahaman)</v>
      </c>
    </row>
    <row r="8505" spans="1:16" hidden="1">
      <c r="A8505" t="str">
        <f t="shared" si="397"/>
        <v>163-610</v>
      </c>
      <c r="B8505">
        <f t="shared" si="398"/>
        <v>163</v>
      </c>
      <c r="C8505">
        <v>610</v>
      </c>
      <c r="D8505" t="s">
        <v>18544</v>
      </c>
      <c r="E8505" t="s">
        <v>8805</v>
      </c>
      <c r="F8505">
        <v>10003</v>
      </c>
      <c r="G8505" t="s">
        <v>2766</v>
      </c>
      <c r="H8505">
        <v>1712134217</v>
      </c>
      <c r="I8505" t="s">
        <v>131</v>
      </c>
      <c r="J8505" t="s">
        <v>172</v>
      </c>
      <c r="K8505" t="s">
        <v>138</v>
      </c>
      <c r="L8505" t="s">
        <v>8795</v>
      </c>
      <c r="M8505" t="s">
        <v>2852</v>
      </c>
      <c r="P8505" s="31" t="str">
        <f t="shared" si="399"/>
        <v>Mollik Homoeo Hall (Dr.A.H.Mollik)</v>
      </c>
    </row>
    <row r="8506" spans="1:16" hidden="1">
      <c r="A8506" t="str">
        <f t="shared" si="397"/>
        <v>164-610</v>
      </c>
      <c r="B8506">
        <f t="shared" si="398"/>
        <v>164</v>
      </c>
      <c r="C8506">
        <v>610</v>
      </c>
      <c r="D8506" t="s">
        <v>18544</v>
      </c>
      <c r="E8506" t="s">
        <v>8860</v>
      </c>
      <c r="F8506">
        <v>8898</v>
      </c>
      <c r="G8506" t="s">
        <v>6198</v>
      </c>
      <c r="H8506">
        <v>1716698483</v>
      </c>
      <c r="I8506" t="s">
        <v>1311</v>
      </c>
      <c r="J8506" t="s">
        <v>172</v>
      </c>
      <c r="K8506" t="s">
        <v>152</v>
      </c>
      <c r="L8506" t="s">
        <v>8845</v>
      </c>
      <c r="M8506" t="s">
        <v>7980</v>
      </c>
      <c r="P8506" s="31" t="str">
        <f t="shared" si="399"/>
        <v>Mondol Homoeo Hall (Dr. Afsaruddin)</v>
      </c>
    </row>
    <row r="8507" spans="1:16" hidden="1">
      <c r="A8507" t="str">
        <f t="shared" si="397"/>
        <v>165-610</v>
      </c>
      <c r="B8507">
        <f t="shared" si="398"/>
        <v>165</v>
      </c>
      <c r="C8507">
        <v>610</v>
      </c>
      <c r="D8507" t="s">
        <v>18544</v>
      </c>
      <c r="E8507" t="s">
        <v>13451</v>
      </c>
      <c r="F8507">
        <v>11980</v>
      </c>
      <c r="G8507" t="s">
        <v>13452</v>
      </c>
      <c r="H8507">
        <v>1795967956</v>
      </c>
      <c r="I8507" t="s">
        <v>131</v>
      </c>
      <c r="J8507" t="s">
        <v>230</v>
      </c>
      <c r="K8507" t="s">
        <v>133</v>
      </c>
      <c r="L8507" t="s">
        <v>13453</v>
      </c>
      <c r="M8507" t="s">
        <v>13454</v>
      </c>
      <c r="P8507" s="31" t="str">
        <f t="shared" si="399"/>
        <v>Monjumata Homoeo Hall (Dr.Birendro Narayon)</v>
      </c>
    </row>
    <row r="8508" spans="1:16" hidden="1">
      <c r="A8508" t="str">
        <f t="shared" si="397"/>
        <v>166-610</v>
      </c>
      <c r="B8508">
        <f t="shared" si="398"/>
        <v>166</v>
      </c>
      <c r="C8508">
        <v>610</v>
      </c>
      <c r="D8508" t="s">
        <v>18544</v>
      </c>
      <c r="E8508" t="s">
        <v>7858</v>
      </c>
      <c r="F8508">
        <v>8933</v>
      </c>
      <c r="G8508" t="s">
        <v>8917</v>
      </c>
      <c r="H8508">
        <v>1711281691</v>
      </c>
      <c r="I8508" t="s">
        <v>1311</v>
      </c>
      <c r="J8508" t="s">
        <v>274</v>
      </c>
      <c r="K8508" t="s">
        <v>138</v>
      </c>
      <c r="L8508" t="s">
        <v>74</v>
      </c>
      <c r="M8508" t="s">
        <v>8918</v>
      </c>
      <c r="P8508" s="31" t="str">
        <f t="shared" si="399"/>
        <v>Monlight  Homoeo Hall (Dr. Shahabuddin)</v>
      </c>
    </row>
    <row r="8509" spans="1:16" hidden="1">
      <c r="A8509" t="str">
        <f t="shared" si="397"/>
        <v>167-610</v>
      </c>
      <c r="B8509">
        <f t="shared" si="398"/>
        <v>167</v>
      </c>
      <c r="C8509">
        <v>610</v>
      </c>
      <c r="D8509" t="s">
        <v>18544</v>
      </c>
      <c r="E8509" t="s">
        <v>8802</v>
      </c>
      <c r="F8509">
        <v>10002</v>
      </c>
      <c r="G8509" t="s">
        <v>8803</v>
      </c>
      <c r="H8509">
        <v>1712796457</v>
      </c>
      <c r="I8509" t="s">
        <v>131</v>
      </c>
      <c r="J8509" t="s">
        <v>172</v>
      </c>
      <c r="K8509" t="s">
        <v>138</v>
      </c>
      <c r="L8509" t="s">
        <v>8795</v>
      </c>
      <c r="M8509" t="s">
        <v>8804</v>
      </c>
      <c r="P8509" s="31" t="str">
        <f t="shared" si="399"/>
        <v>Mordan Homoeo Hall (Dr.Roton Kumar)</v>
      </c>
    </row>
    <row r="8510" spans="1:16" hidden="1">
      <c r="A8510" t="str">
        <f t="shared" si="397"/>
        <v>168-610</v>
      </c>
      <c r="B8510">
        <f t="shared" si="398"/>
        <v>168</v>
      </c>
      <c r="C8510">
        <v>610</v>
      </c>
      <c r="D8510" t="s">
        <v>18544</v>
      </c>
      <c r="E8510" t="s">
        <v>8823</v>
      </c>
      <c r="F8510">
        <v>10013</v>
      </c>
      <c r="G8510" t="s">
        <v>8824</v>
      </c>
      <c r="H8510">
        <v>1721244431</v>
      </c>
      <c r="I8510" t="s">
        <v>131</v>
      </c>
      <c r="J8510" t="s">
        <v>397</v>
      </c>
      <c r="K8510" t="s">
        <v>133</v>
      </c>
      <c r="L8510" t="s">
        <v>8771</v>
      </c>
      <c r="M8510" t="s">
        <v>8825</v>
      </c>
      <c r="P8510" s="31" t="str">
        <f t="shared" si="399"/>
        <v>Morden Pharmecy (Dr.Md:Sofi Ullah)</v>
      </c>
    </row>
    <row r="8511" spans="1:16" hidden="1">
      <c r="A8511" t="str">
        <f t="shared" si="397"/>
        <v>169-610</v>
      </c>
      <c r="B8511">
        <f t="shared" si="398"/>
        <v>169</v>
      </c>
      <c r="C8511">
        <v>610</v>
      </c>
      <c r="D8511" t="s">
        <v>18544</v>
      </c>
      <c r="E8511" t="s">
        <v>11284</v>
      </c>
      <c r="F8511">
        <v>11037</v>
      </c>
      <c r="G8511" t="s">
        <v>18735</v>
      </c>
      <c r="H8511">
        <v>1934448073</v>
      </c>
      <c r="I8511">
        <v>0</v>
      </c>
      <c r="J8511">
        <v>0</v>
      </c>
      <c r="K8511" t="s">
        <v>138</v>
      </c>
      <c r="L8511" t="s">
        <v>74</v>
      </c>
      <c r="M8511" t="s">
        <v>74</v>
      </c>
      <c r="P8511" s="31" t="str">
        <f t="shared" si="399"/>
        <v>Mpo-Parvez Shekh - Barishal (Self Stock)</v>
      </c>
    </row>
    <row r="8512" spans="1:16" hidden="1">
      <c r="A8512" t="str">
        <f t="shared" si="397"/>
        <v>170-610</v>
      </c>
      <c r="B8512">
        <f t="shared" si="398"/>
        <v>170</v>
      </c>
      <c r="C8512">
        <v>610</v>
      </c>
      <c r="D8512" t="s">
        <v>18544</v>
      </c>
      <c r="E8512" t="s">
        <v>11284</v>
      </c>
      <c r="F8512">
        <v>11041</v>
      </c>
      <c r="G8512" t="s">
        <v>11398</v>
      </c>
      <c r="H8512">
        <v>1934448347</v>
      </c>
      <c r="I8512">
        <v>0</v>
      </c>
      <c r="J8512">
        <v>0</v>
      </c>
      <c r="K8512" t="s">
        <v>138</v>
      </c>
      <c r="L8512" t="s">
        <v>10386</v>
      </c>
      <c r="M8512" t="s">
        <v>10386</v>
      </c>
      <c r="P8512" s="31" t="str">
        <f t="shared" si="399"/>
        <v>Mpo-Rabiul Islam-Gouronodi (Self Stock)</v>
      </c>
    </row>
    <row r="8513" spans="1:16" hidden="1">
      <c r="A8513" t="str">
        <f t="shared" si="397"/>
        <v>171-610</v>
      </c>
      <c r="B8513">
        <f t="shared" si="398"/>
        <v>171</v>
      </c>
      <c r="C8513">
        <v>610</v>
      </c>
      <c r="D8513" t="s">
        <v>18544</v>
      </c>
      <c r="E8513" t="s">
        <v>13950</v>
      </c>
      <c r="F8513">
        <v>12225</v>
      </c>
      <c r="G8513" t="s">
        <v>13951</v>
      </c>
      <c r="H8513">
        <v>1714556758</v>
      </c>
      <c r="I8513" t="s">
        <v>131</v>
      </c>
      <c r="J8513" t="s">
        <v>230</v>
      </c>
      <c r="K8513" t="s">
        <v>152</v>
      </c>
      <c r="L8513" t="s">
        <v>13755</v>
      </c>
      <c r="M8513" t="s">
        <v>13952</v>
      </c>
      <c r="P8513" s="31" t="str">
        <f t="shared" si="399"/>
        <v>Muna Homeo Hall (Dr.M.A Salam Pahalan)</v>
      </c>
    </row>
    <row r="8514" spans="1:16" hidden="1">
      <c r="A8514" t="str">
        <f t="shared" ref="A8514:A8577" si="400">B8514&amp;"-"&amp;C8514</f>
        <v>172-610</v>
      </c>
      <c r="B8514">
        <f t="shared" ref="B8514:B8577" si="401">IF(C8514=C8513,B8513+1,1)</f>
        <v>172</v>
      </c>
      <c r="C8514">
        <v>610</v>
      </c>
      <c r="D8514" t="s">
        <v>18544</v>
      </c>
      <c r="E8514" t="s">
        <v>14216</v>
      </c>
      <c r="F8514">
        <v>12390</v>
      </c>
      <c r="G8514" t="s">
        <v>14217</v>
      </c>
      <c r="H8514">
        <v>1745774303</v>
      </c>
      <c r="I8514" t="s">
        <v>131</v>
      </c>
      <c r="J8514" t="s">
        <v>230</v>
      </c>
      <c r="K8514" t="s">
        <v>152</v>
      </c>
      <c r="L8514" t="s">
        <v>14218</v>
      </c>
      <c r="M8514" t="s">
        <v>14219</v>
      </c>
      <c r="P8514" s="31" t="str">
        <f t="shared" ref="P8514:P8577" si="402">PROPER(G8514&amp;" ("&amp;E8514&amp;")")</f>
        <v>N.S Homoeo Hall (Dr.Rofiqul Islam Ponir)</v>
      </c>
    </row>
    <row r="8515" spans="1:16" hidden="1">
      <c r="A8515" t="str">
        <f t="shared" si="400"/>
        <v>173-610</v>
      </c>
      <c r="B8515">
        <f t="shared" si="401"/>
        <v>173</v>
      </c>
      <c r="C8515">
        <v>610</v>
      </c>
      <c r="D8515" t="s">
        <v>18544</v>
      </c>
      <c r="E8515" t="s">
        <v>16493</v>
      </c>
      <c r="F8515">
        <v>13452</v>
      </c>
      <c r="G8515" t="s">
        <v>16494</v>
      </c>
      <c r="H8515">
        <v>1725764514</v>
      </c>
      <c r="I8515" t="s">
        <v>131</v>
      </c>
      <c r="J8515" t="s">
        <v>10889</v>
      </c>
      <c r="K8515" t="s">
        <v>152</v>
      </c>
      <c r="L8515" t="s">
        <v>9603</v>
      </c>
      <c r="M8515" t="s">
        <v>16495</v>
      </c>
      <c r="N8515" t="s">
        <v>7974</v>
      </c>
      <c r="P8515" s="31" t="str">
        <f t="shared" si="402"/>
        <v>Nagifa Homoeo Hall (Dr.Md.Hossain )</v>
      </c>
    </row>
    <row r="8516" spans="1:16" hidden="1">
      <c r="A8516" t="str">
        <f t="shared" si="400"/>
        <v>174-610</v>
      </c>
      <c r="B8516">
        <f t="shared" si="401"/>
        <v>174</v>
      </c>
      <c r="C8516">
        <v>610</v>
      </c>
      <c r="D8516" t="s">
        <v>18544</v>
      </c>
      <c r="E8516" t="s">
        <v>8836</v>
      </c>
      <c r="F8516">
        <v>10018</v>
      </c>
      <c r="G8516" t="s">
        <v>8837</v>
      </c>
      <c r="H8516">
        <v>1714556773</v>
      </c>
      <c r="I8516" t="s">
        <v>131</v>
      </c>
      <c r="J8516" t="s">
        <v>397</v>
      </c>
      <c r="K8516" t="s">
        <v>133</v>
      </c>
      <c r="L8516" t="s">
        <v>8771</v>
      </c>
      <c r="M8516" t="s">
        <v>8838</v>
      </c>
      <c r="P8516" s="31" t="str">
        <f t="shared" si="402"/>
        <v>Naim Homoeo Hall (Dr.Mojibur Rahman)</v>
      </c>
    </row>
    <row r="8517" spans="1:16" hidden="1">
      <c r="A8517" t="str">
        <f t="shared" si="400"/>
        <v>175-610</v>
      </c>
      <c r="B8517">
        <f t="shared" si="401"/>
        <v>175</v>
      </c>
      <c r="C8517">
        <v>610</v>
      </c>
      <c r="D8517" t="s">
        <v>18544</v>
      </c>
      <c r="E8517" t="s">
        <v>15803</v>
      </c>
      <c r="F8517">
        <v>13126</v>
      </c>
      <c r="G8517" t="s">
        <v>15804</v>
      </c>
      <c r="H8517">
        <v>1731179886</v>
      </c>
      <c r="I8517" t="s">
        <v>131</v>
      </c>
      <c r="J8517" t="s">
        <v>132</v>
      </c>
      <c r="K8517" t="s">
        <v>133</v>
      </c>
      <c r="L8517" t="s">
        <v>13955</v>
      </c>
      <c r="M8517" t="s">
        <v>15805</v>
      </c>
      <c r="P8517" s="31" t="str">
        <f t="shared" si="402"/>
        <v>Najat Homoeo Chikitsaloy  (Dr.Md.Solayman )</v>
      </c>
    </row>
    <row r="8518" spans="1:16" hidden="1">
      <c r="A8518" t="str">
        <f t="shared" si="400"/>
        <v>176-610</v>
      </c>
      <c r="B8518">
        <f t="shared" si="401"/>
        <v>176</v>
      </c>
      <c r="C8518">
        <v>610</v>
      </c>
      <c r="D8518" t="s">
        <v>18544</v>
      </c>
      <c r="E8518" t="s">
        <v>10434</v>
      </c>
      <c r="F8518">
        <v>10585</v>
      </c>
      <c r="G8518" t="s">
        <v>10435</v>
      </c>
      <c r="H8518">
        <v>1733491834</v>
      </c>
      <c r="I8518" t="s">
        <v>131</v>
      </c>
      <c r="J8518" t="s">
        <v>3178</v>
      </c>
      <c r="K8518" t="s">
        <v>133</v>
      </c>
      <c r="L8518" t="s">
        <v>74</v>
      </c>
      <c r="M8518" t="s">
        <v>74</v>
      </c>
      <c r="P8518" s="31" t="str">
        <f t="shared" si="402"/>
        <v>Nashima Homoeo Hall (Dr.Mehedi Hasa)</v>
      </c>
    </row>
    <row r="8519" spans="1:16" hidden="1">
      <c r="A8519" t="str">
        <f t="shared" si="400"/>
        <v>177-610</v>
      </c>
      <c r="B8519">
        <f t="shared" si="401"/>
        <v>177</v>
      </c>
      <c r="C8519">
        <v>610</v>
      </c>
      <c r="D8519" t="s">
        <v>18544</v>
      </c>
      <c r="E8519" t="s">
        <v>13777</v>
      </c>
      <c r="F8519">
        <v>12123</v>
      </c>
      <c r="G8519" t="s">
        <v>549</v>
      </c>
      <c r="H8519">
        <v>174955212</v>
      </c>
      <c r="I8519" t="s">
        <v>131</v>
      </c>
      <c r="J8519" t="s">
        <v>10892</v>
      </c>
      <c r="K8519" t="s">
        <v>133</v>
      </c>
      <c r="L8519" t="s">
        <v>13755</v>
      </c>
      <c r="M8519" t="s">
        <v>13778</v>
      </c>
      <c r="P8519" s="31" t="str">
        <f t="shared" si="402"/>
        <v>National Homoeo Hall (Dr.Nittonondon Kormokar)</v>
      </c>
    </row>
    <row r="8520" spans="1:16" hidden="1">
      <c r="A8520" t="str">
        <f t="shared" si="400"/>
        <v>178-610</v>
      </c>
      <c r="B8520">
        <f t="shared" si="401"/>
        <v>178</v>
      </c>
      <c r="C8520">
        <v>610</v>
      </c>
      <c r="D8520" t="s">
        <v>18544</v>
      </c>
      <c r="E8520" t="s">
        <v>8818</v>
      </c>
      <c r="F8520">
        <v>10010</v>
      </c>
      <c r="G8520" t="s">
        <v>549</v>
      </c>
      <c r="H8520">
        <v>1745152915</v>
      </c>
      <c r="I8520" t="s">
        <v>131</v>
      </c>
      <c r="J8520" t="s">
        <v>397</v>
      </c>
      <c r="K8520" t="s">
        <v>138</v>
      </c>
      <c r="L8520" t="s">
        <v>8795</v>
      </c>
      <c r="M8520" t="s">
        <v>8819</v>
      </c>
      <c r="P8520" s="31" t="str">
        <f t="shared" si="402"/>
        <v>National Homoeo Hall (Dr.Nurul Islam)</v>
      </c>
    </row>
    <row r="8521" spans="1:16" hidden="1">
      <c r="A8521" t="str">
        <f t="shared" si="400"/>
        <v>179-610</v>
      </c>
      <c r="B8521">
        <f t="shared" si="401"/>
        <v>179</v>
      </c>
      <c r="C8521">
        <v>610</v>
      </c>
      <c r="D8521" t="s">
        <v>18544</v>
      </c>
      <c r="E8521" t="s">
        <v>10433</v>
      </c>
      <c r="F8521">
        <v>10584</v>
      </c>
      <c r="G8521" t="s">
        <v>549</v>
      </c>
      <c r="H8521">
        <v>1721130698</v>
      </c>
      <c r="I8521" t="s">
        <v>131</v>
      </c>
      <c r="J8521" t="s">
        <v>3178</v>
      </c>
      <c r="K8521" t="s">
        <v>152</v>
      </c>
      <c r="L8521" t="s">
        <v>74</v>
      </c>
      <c r="M8521" t="s">
        <v>74</v>
      </c>
      <c r="P8521" s="31" t="str">
        <f t="shared" si="402"/>
        <v>National Homoeo Hall (Dr.Chanu Shaha)</v>
      </c>
    </row>
    <row r="8522" spans="1:16" hidden="1">
      <c r="A8522" t="str">
        <f t="shared" si="400"/>
        <v>180-610</v>
      </c>
      <c r="B8522">
        <f t="shared" si="401"/>
        <v>180</v>
      </c>
      <c r="C8522">
        <v>610</v>
      </c>
      <c r="D8522" t="s">
        <v>18544</v>
      </c>
      <c r="E8522" t="s">
        <v>14319</v>
      </c>
      <c r="F8522">
        <v>12431</v>
      </c>
      <c r="G8522" t="s">
        <v>8648</v>
      </c>
      <c r="H8522">
        <v>1770159745</v>
      </c>
      <c r="I8522" t="s">
        <v>131</v>
      </c>
      <c r="J8522" t="s">
        <v>9009</v>
      </c>
      <c r="K8522" t="s">
        <v>152</v>
      </c>
      <c r="L8522" t="s">
        <v>13955</v>
      </c>
      <c r="M8522" t="s">
        <v>14320</v>
      </c>
      <c r="P8522" s="31" t="str">
        <f t="shared" si="402"/>
        <v>Nesaria Homoeo Hall (Dr.Aminul Islam)</v>
      </c>
    </row>
    <row r="8523" spans="1:16" hidden="1">
      <c r="A8523" t="str">
        <f t="shared" si="400"/>
        <v>181-610</v>
      </c>
      <c r="B8523">
        <f t="shared" si="401"/>
        <v>181</v>
      </c>
      <c r="C8523">
        <v>610</v>
      </c>
      <c r="D8523" t="s">
        <v>18544</v>
      </c>
      <c r="E8523" t="s">
        <v>13764</v>
      </c>
      <c r="F8523">
        <v>12117</v>
      </c>
      <c r="G8523" t="s">
        <v>8648</v>
      </c>
      <c r="H8523">
        <v>1735109669</v>
      </c>
      <c r="I8523" t="s">
        <v>131</v>
      </c>
      <c r="J8523" t="s">
        <v>306</v>
      </c>
      <c r="K8523" t="s">
        <v>152</v>
      </c>
      <c r="L8523" t="s">
        <v>13755</v>
      </c>
      <c r="M8523" t="s">
        <v>13765</v>
      </c>
      <c r="P8523" s="31" t="str">
        <f t="shared" si="402"/>
        <v>Nesaria Homoeo Hall (Dr.Nurujjaman)</v>
      </c>
    </row>
    <row r="8524" spans="1:16" hidden="1">
      <c r="A8524" t="str">
        <f t="shared" si="400"/>
        <v>182-610</v>
      </c>
      <c r="B8524">
        <f t="shared" si="401"/>
        <v>182</v>
      </c>
      <c r="C8524">
        <v>610</v>
      </c>
      <c r="D8524" t="s">
        <v>18544</v>
      </c>
      <c r="E8524" t="s">
        <v>11570</v>
      </c>
      <c r="F8524">
        <v>11111</v>
      </c>
      <c r="G8524" t="s">
        <v>11571</v>
      </c>
      <c r="H8524">
        <v>1716980579</v>
      </c>
      <c r="I8524" t="s">
        <v>131</v>
      </c>
      <c r="J8524" t="s">
        <v>274</v>
      </c>
      <c r="K8524" t="s">
        <v>152</v>
      </c>
      <c r="L8524" t="s">
        <v>11568</v>
      </c>
      <c r="M8524" t="s">
        <v>11569</v>
      </c>
      <c r="P8524" s="31" t="str">
        <f t="shared" si="402"/>
        <v>Newlife Homoeo Hall (Dr.Sathi Mojumder )</v>
      </c>
    </row>
    <row r="8525" spans="1:16" hidden="1">
      <c r="A8525" t="str">
        <f t="shared" si="400"/>
        <v>183-610</v>
      </c>
      <c r="B8525">
        <f t="shared" si="401"/>
        <v>183</v>
      </c>
      <c r="C8525">
        <v>610</v>
      </c>
      <c r="D8525" t="s">
        <v>18544</v>
      </c>
      <c r="E8525" t="s">
        <v>11506</v>
      </c>
      <c r="F8525">
        <v>11089</v>
      </c>
      <c r="G8525" t="s">
        <v>11507</v>
      </c>
      <c r="H8525">
        <v>1718326398</v>
      </c>
      <c r="I8525" t="s">
        <v>131</v>
      </c>
      <c r="J8525" t="s">
        <v>397</v>
      </c>
      <c r="K8525" t="s">
        <v>133</v>
      </c>
      <c r="L8525" t="s">
        <v>11508</v>
      </c>
      <c r="M8525" t="s">
        <v>11509</v>
      </c>
      <c r="P8525" s="31" t="str">
        <f t="shared" si="402"/>
        <v>Newlife Islamia Homoeo Hall  (Dr.Md.Rofiqul Islam)</v>
      </c>
    </row>
    <row r="8526" spans="1:16" hidden="1">
      <c r="A8526" t="str">
        <f t="shared" si="400"/>
        <v>184-610</v>
      </c>
      <c r="B8526">
        <f t="shared" si="401"/>
        <v>184</v>
      </c>
      <c r="C8526">
        <v>610</v>
      </c>
      <c r="D8526" t="s">
        <v>18544</v>
      </c>
      <c r="E8526" t="s">
        <v>10334</v>
      </c>
      <c r="F8526">
        <v>10542</v>
      </c>
      <c r="G8526" t="s">
        <v>10335</v>
      </c>
      <c r="H8526">
        <v>1725098204</v>
      </c>
      <c r="I8526" t="s">
        <v>131</v>
      </c>
      <c r="J8526" t="s">
        <v>3178</v>
      </c>
      <c r="K8526" t="s">
        <v>133</v>
      </c>
      <c r="L8526" t="s">
        <v>74</v>
      </c>
      <c r="M8526" t="s">
        <v>10333</v>
      </c>
      <c r="P8526" s="31" t="str">
        <f t="shared" si="402"/>
        <v>Nilima Homoeo Chikitsaloy (Dr.Onupom Somajpoti)</v>
      </c>
    </row>
    <row r="8527" spans="1:16" hidden="1">
      <c r="A8527" t="str">
        <f t="shared" si="400"/>
        <v>185-610</v>
      </c>
      <c r="B8527">
        <f t="shared" si="401"/>
        <v>185</v>
      </c>
      <c r="C8527">
        <v>610</v>
      </c>
      <c r="D8527" t="s">
        <v>18544</v>
      </c>
      <c r="E8527" t="s">
        <v>8800</v>
      </c>
      <c r="F8527">
        <v>10001</v>
      </c>
      <c r="G8527" t="s">
        <v>8801</v>
      </c>
      <c r="H8527">
        <v>1791126208</v>
      </c>
      <c r="I8527" t="s">
        <v>131</v>
      </c>
      <c r="J8527" t="s">
        <v>172</v>
      </c>
      <c r="K8527" t="s">
        <v>138</v>
      </c>
      <c r="L8527" t="s">
        <v>8795</v>
      </c>
      <c r="M8527" t="s">
        <v>8796</v>
      </c>
      <c r="P8527" s="31" t="str">
        <f t="shared" si="402"/>
        <v>Niloy Homoeo Hall (Dr.Shoma Rani)</v>
      </c>
    </row>
    <row r="8528" spans="1:16" hidden="1">
      <c r="A8528" t="str">
        <f t="shared" si="400"/>
        <v>186-610</v>
      </c>
      <c r="B8528">
        <f t="shared" si="401"/>
        <v>186</v>
      </c>
      <c r="C8528">
        <v>610</v>
      </c>
      <c r="D8528" t="s">
        <v>18544</v>
      </c>
      <c r="E8528" t="s">
        <v>12423</v>
      </c>
      <c r="F8528">
        <v>11534</v>
      </c>
      <c r="G8528" t="s">
        <v>12424</v>
      </c>
      <c r="H8528">
        <v>1715648343</v>
      </c>
      <c r="I8528" t="s">
        <v>131</v>
      </c>
      <c r="J8528" t="s">
        <v>306</v>
      </c>
      <c r="K8528" t="s">
        <v>152</v>
      </c>
      <c r="L8528" t="s">
        <v>9603</v>
      </c>
      <c r="M8528" t="s">
        <v>12425</v>
      </c>
      <c r="P8528" s="31" t="str">
        <f t="shared" si="402"/>
        <v>Niramay Homoeo Hall (Dr.Komol Kanti Das)</v>
      </c>
    </row>
    <row r="8529" spans="1:16" hidden="1">
      <c r="A8529" t="str">
        <f t="shared" si="400"/>
        <v>187-610</v>
      </c>
      <c r="B8529">
        <f t="shared" si="401"/>
        <v>187</v>
      </c>
      <c r="C8529">
        <v>610</v>
      </c>
      <c r="D8529" t="s">
        <v>18544</v>
      </c>
      <c r="E8529" t="s">
        <v>8847</v>
      </c>
      <c r="F8529">
        <v>8890</v>
      </c>
      <c r="G8529" t="s">
        <v>144</v>
      </c>
      <c r="H8529">
        <v>1762101679</v>
      </c>
      <c r="I8529" t="s">
        <v>1311</v>
      </c>
      <c r="J8529" t="s">
        <v>132</v>
      </c>
      <c r="K8529" t="s">
        <v>152</v>
      </c>
      <c r="L8529" t="s">
        <v>8845</v>
      </c>
      <c r="M8529" t="s">
        <v>1359</v>
      </c>
      <c r="P8529" s="31" t="str">
        <f t="shared" si="402"/>
        <v>Niramoy Homoeo Hall (Dr. Shidheshar)</v>
      </c>
    </row>
    <row r="8530" spans="1:16" hidden="1">
      <c r="A8530" t="str">
        <f t="shared" si="400"/>
        <v>188-610</v>
      </c>
      <c r="B8530">
        <f t="shared" si="401"/>
        <v>188</v>
      </c>
      <c r="C8530">
        <v>610</v>
      </c>
      <c r="D8530" t="s">
        <v>18544</v>
      </c>
      <c r="E8530" t="s">
        <v>8808</v>
      </c>
      <c r="F8530">
        <v>10005</v>
      </c>
      <c r="G8530" t="s">
        <v>144</v>
      </c>
      <c r="H8530">
        <v>1748169113</v>
      </c>
      <c r="I8530" t="s">
        <v>131</v>
      </c>
      <c r="J8530" t="s">
        <v>172</v>
      </c>
      <c r="K8530" t="s">
        <v>152</v>
      </c>
      <c r="L8530" t="s">
        <v>8795</v>
      </c>
      <c r="M8530" t="s">
        <v>8804</v>
      </c>
      <c r="P8530" s="31" t="str">
        <f t="shared" si="402"/>
        <v>Niramoy Homoeo Hall (Dr.Sochin Joydor)</v>
      </c>
    </row>
    <row r="8531" spans="1:16" hidden="1">
      <c r="A8531" t="str">
        <f t="shared" si="400"/>
        <v>189-610</v>
      </c>
      <c r="B8531">
        <f t="shared" si="401"/>
        <v>189</v>
      </c>
      <c r="C8531">
        <v>610</v>
      </c>
      <c r="D8531" t="s">
        <v>18544</v>
      </c>
      <c r="E8531" t="s">
        <v>13720</v>
      </c>
      <c r="F8531">
        <v>12093</v>
      </c>
      <c r="G8531" t="s">
        <v>13721</v>
      </c>
      <c r="H8531">
        <v>1724855327</v>
      </c>
      <c r="I8531" t="s">
        <v>131</v>
      </c>
      <c r="J8531" t="s">
        <v>230</v>
      </c>
      <c r="K8531" t="s">
        <v>152</v>
      </c>
      <c r="L8531" t="s">
        <v>13710</v>
      </c>
      <c r="M8531" t="s">
        <v>13711</v>
      </c>
      <c r="P8531" s="31" t="str">
        <f t="shared" si="402"/>
        <v>Niramoy Homoeob Hall (Dr.Joggesor Dotto)</v>
      </c>
    </row>
    <row r="8532" spans="1:16" hidden="1">
      <c r="A8532" t="str">
        <f t="shared" si="400"/>
        <v>190-610</v>
      </c>
      <c r="B8532">
        <f t="shared" si="401"/>
        <v>190</v>
      </c>
      <c r="C8532">
        <v>610</v>
      </c>
      <c r="D8532" t="s">
        <v>18544</v>
      </c>
      <c r="E8532" t="s">
        <v>11501</v>
      </c>
      <c r="F8532">
        <v>11087</v>
      </c>
      <c r="G8532" t="s">
        <v>17222</v>
      </c>
      <c r="H8532">
        <v>1728044502</v>
      </c>
      <c r="I8532" t="s">
        <v>131</v>
      </c>
      <c r="J8532" t="s">
        <v>274</v>
      </c>
      <c r="K8532" t="s">
        <v>138</v>
      </c>
      <c r="L8532" t="s">
        <v>11621</v>
      </c>
      <c r="M8532" t="s">
        <v>11402</v>
      </c>
      <c r="P8532" s="31" t="str">
        <f t="shared" si="402"/>
        <v>Nishat Homoeo Hall (Dr.Mahidul Islam)</v>
      </c>
    </row>
    <row r="8533" spans="1:16" hidden="1">
      <c r="A8533" t="str">
        <f t="shared" si="400"/>
        <v>191-610</v>
      </c>
      <c r="B8533">
        <f t="shared" si="401"/>
        <v>191</v>
      </c>
      <c r="C8533">
        <v>610</v>
      </c>
      <c r="D8533" t="s">
        <v>18544</v>
      </c>
      <c r="E8533" t="s">
        <v>8806</v>
      </c>
      <c r="F8533">
        <v>10004</v>
      </c>
      <c r="G8533" t="s">
        <v>8807</v>
      </c>
      <c r="H8533">
        <v>0</v>
      </c>
      <c r="I8533" t="s">
        <v>131</v>
      </c>
      <c r="J8533" t="s">
        <v>172</v>
      </c>
      <c r="K8533" t="s">
        <v>133</v>
      </c>
      <c r="L8533" t="s">
        <v>8795</v>
      </c>
      <c r="M8533" t="s">
        <v>8804</v>
      </c>
      <c r="P8533" s="31" t="str">
        <f t="shared" si="402"/>
        <v>Nondi Homoeo Clinic (Dr.Subash Chandra)</v>
      </c>
    </row>
    <row r="8534" spans="1:16" hidden="1">
      <c r="A8534" t="str">
        <f t="shared" si="400"/>
        <v>192-610</v>
      </c>
      <c r="B8534">
        <f t="shared" si="401"/>
        <v>192</v>
      </c>
      <c r="C8534">
        <v>610</v>
      </c>
      <c r="D8534" t="s">
        <v>18544</v>
      </c>
      <c r="E8534" t="s">
        <v>5902</v>
      </c>
      <c r="F8534">
        <v>8925</v>
      </c>
      <c r="G8534" t="s">
        <v>8901</v>
      </c>
      <c r="H8534">
        <v>1723472160</v>
      </c>
      <c r="I8534" t="s">
        <v>1311</v>
      </c>
      <c r="J8534" t="s">
        <v>274</v>
      </c>
      <c r="K8534" t="s">
        <v>133</v>
      </c>
      <c r="L8534" t="s">
        <v>8902</v>
      </c>
      <c r="M8534" t="s">
        <v>8903</v>
      </c>
      <c r="P8534" s="31" t="str">
        <f t="shared" si="402"/>
        <v>Nuha  Homoeo Hall (Dr. Arifur Rahman)</v>
      </c>
    </row>
    <row r="8535" spans="1:16" hidden="1">
      <c r="A8535" t="str">
        <f t="shared" si="400"/>
        <v>193-610</v>
      </c>
      <c r="B8535">
        <f t="shared" si="401"/>
        <v>193</v>
      </c>
      <c r="C8535">
        <v>610</v>
      </c>
      <c r="D8535" t="s">
        <v>18544</v>
      </c>
      <c r="E8535" t="s">
        <v>2229</v>
      </c>
      <c r="F8535">
        <v>8937</v>
      </c>
      <c r="G8535" t="s">
        <v>8925</v>
      </c>
      <c r="H8535">
        <v>1711730254</v>
      </c>
      <c r="I8535" t="s">
        <v>1311</v>
      </c>
      <c r="J8535" t="s">
        <v>274</v>
      </c>
      <c r="K8535" t="s">
        <v>152</v>
      </c>
      <c r="L8535" t="s">
        <v>74</v>
      </c>
      <c r="M8535" t="s">
        <v>8926</v>
      </c>
      <c r="P8535" s="31" t="str">
        <f t="shared" si="402"/>
        <v>Nur  Hom/Hal (Dr. Nurul Islam)</v>
      </c>
    </row>
    <row r="8536" spans="1:16" hidden="1">
      <c r="A8536" t="str">
        <f t="shared" si="400"/>
        <v>194-610</v>
      </c>
      <c r="B8536">
        <f t="shared" si="401"/>
        <v>194</v>
      </c>
      <c r="C8536">
        <v>610</v>
      </c>
      <c r="D8536" t="s">
        <v>18544</v>
      </c>
      <c r="E8536" t="s">
        <v>16935</v>
      </c>
      <c r="F8536">
        <v>13636</v>
      </c>
      <c r="G8536" t="s">
        <v>16936</v>
      </c>
      <c r="H8536">
        <v>1770631770</v>
      </c>
      <c r="I8536" t="s">
        <v>131</v>
      </c>
      <c r="J8536" t="s">
        <v>397</v>
      </c>
      <c r="K8536" t="s">
        <v>152</v>
      </c>
      <c r="L8536" t="s">
        <v>74</v>
      </c>
      <c r="M8536" t="s">
        <v>16937</v>
      </c>
      <c r="P8536" s="31" t="str">
        <f t="shared" si="402"/>
        <v>Nur Homoeo Pharmacy (Dr.Md.Nurul Islam)</v>
      </c>
    </row>
    <row r="8537" spans="1:16" hidden="1">
      <c r="A8537" t="str">
        <f t="shared" si="400"/>
        <v>195-610</v>
      </c>
      <c r="B8537">
        <f t="shared" si="401"/>
        <v>195</v>
      </c>
      <c r="C8537">
        <v>610</v>
      </c>
      <c r="D8537" t="s">
        <v>18544</v>
      </c>
      <c r="E8537" t="s">
        <v>10953</v>
      </c>
      <c r="F8537">
        <v>10843</v>
      </c>
      <c r="G8537" t="s">
        <v>10954</v>
      </c>
      <c r="H8537">
        <v>1717860111</v>
      </c>
      <c r="I8537" t="s">
        <v>131</v>
      </c>
      <c r="J8537" t="s">
        <v>2596</v>
      </c>
      <c r="K8537" t="s">
        <v>133</v>
      </c>
      <c r="L8537" t="s">
        <v>10386</v>
      </c>
      <c r="M8537" t="s">
        <v>10955</v>
      </c>
      <c r="P8537" s="31" t="str">
        <f t="shared" si="402"/>
        <v>Oparajita Homoeo Hall (Dr.Monis Chondro Biswas)</v>
      </c>
    </row>
    <row r="8538" spans="1:16" hidden="1">
      <c r="A8538" t="str">
        <f t="shared" si="400"/>
        <v>196-610</v>
      </c>
      <c r="B8538">
        <f t="shared" si="401"/>
        <v>196</v>
      </c>
      <c r="C8538">
        <v>610</v>
      </c>
      <c r="D8538" t="s">
        <v>18544</v>
      </c>
      <c r="E8538" t="s">
        <v>13762</v>
      </c>
      <c r="F8538">
        <v>12116</v>
      </c>
      <c r="G8538" t="s">
        <v>13763</v>
      </c>
      <c r="H8538">
        <v>1724772365</v>
      </c>
      <c r="I8538" t="s">
        <v>131</v>
      </c>
      <c r="J8538" t="s">
        <v>172</v>
      </c>
      <c r="K8538" t="s">
        <v>152</v>
      </c>
      <c r="L8538" t="s">
        <v>13758</v>
      </c>
      <c r="M8538" t="s">
        <v>13761</v>
      </c>
      <c r="P8538" s="31" t="str">
        <f t="shared" si="402"/>
        <v>Organ Homoeo Hall (Dr.M.Lal Montu)</v>
      </c>
    </row>
    <row r="8539" spans="1:16" hidden="1">
      <c r="A8539" t="str">
        <f t="shared" si="400"/>
        <v>197-610</v>
      </c>
      <c r="B8539">
        <f t="shared" si="401"/>
        <v>197</v>
      </c>
      <c r="C8539">
        <v>610</v>
      </c>
      <c r="D8539" t="s">
        <v>18544</v>
      </c>
      <c r="E8539" t="s">
        <v>8856</v>
      </c>
      <c r="F8539">
        <v>8896</v>
      </c>
      <c r="G8539" t="s">
        <v>8857</v>
      </c>
      <c r="H8539">
        <v>1712634973</v>
      </c>
      <c r="I8539" t="s">
        <v>1311</v>
      </c>
      <c r="J8539" t="s">
        <v>172</v>
      </c>
      <c r="K8539" t="s">
        <v>133</v>
      </c>
      <c r="L8539" t="s">
        <v>8845</v>
      </c>
      <c r="M8539" t="s">
        <v>8858</v>
      </c>
      <c r="P8539" s="31" t="str">
        <f t="shared" si="402"/>
        <v>Papular Hom/Hall (Dr. Suvash Malakar)</v>
      </c>
    </row>
    <row r="8540" spans="1:16" hidden="1">
      <c r="A8540" t="str">
        <f t="shared" si="400"/>
        <v>198-610</v>
      </c>
      <c r="B8540">
        <f t="shared" si="401"/>
        <v>198</v>
      </c>
      <c r="C8540">
        <v>610</v>
      </c>
      <c r="D8540" t="s">
        <v>18544</v>
      </c>
      <c r="E8540" t="s">
        <v>8848</v>
      </c>
      <c r="F8540">
        <v>8891</v>
      </c>
      <c r="G8540" t="s">
        <v>8849</v>
      </c>
      <c r="H8540">
        <v>1724855327</v>
      </c>
      <c r="I8540" t="s">
        <v>1311</v>
      </c>
      <c r="J8540" t="s">
        <v>132</v>
      </c>
      <c r="K8540" t="s">
        <v>133</v>
      </c>
      <c r="L8540" t="s">
        <v>8845</v>
      </c>
      <c r="M8540" t="s">
        <v>1359</v>
      </c>
      <c r="P8540" s="31" t="str">
        <f t="shared" si="402"/>
        <v>Payerpur Modern H/H (Dr. Jaggheshar)</v>
      </c>
    </row>
    <row r="8541" spans="1:16" hidden="1">
      <c r="A8541" t="str">
        <f t="shared" si="400"/>
        <v>199-610</v>
      </c>
      <c r="B8541">
        <f t="shared" si="401"/>
        <v>199</v>
      </c>
      <c r="C8541">
        <v>610</v>
      </c>
      <c r="D8541" t="s">
        <v>18544</v>
      </c>
      <c r="E8541" t="s">
        <v>15201</v>
      </c>
      <c r="F8541">
        <v>12840</v>
      </c>
      <c r="G8541" t="s">
        <v>15202</v>
      </c>
      <c r="H8541">
        <v>1710542368</v>
      </c>
      <c r="I8541" t="s">
        <v>131</v>
      </c>
      <c r="J8541" t="s">
        <v>274</v>
      </c>
      <c r="K8541" t="s">
        <v>152</v>
      </c>
      <c r="L8541" t="s">
        <v>9603</v>
      </c>
      <c r="M8541" t="s">
        <v>15203</v>
      </c>
      <c r="P8541" s="31" t="str">
        <f t="shared" si="402"/>
        <v>Poli Homoeo Hall (Dr.Abdul Kader)</v>
      </c>
    </row>
    <row r="8542" spans="1:16" hidden="1">
      <c r="A8542" t="str">
        <f t="shared" si="400"/>
        <v>200-610</v>
      </c>
      <c r="B8542">
        <f t="shared" si="401"/>
        <v>200</v>
      </c>
      <c r="C8542">
        <v>610</v>
      </c>
      <c r="D8542" t="s">
        <v>18544</v>
      </c>
      <c r="E8542" t="s">
        <v>8839</v>
      </c>
      <c r="F8542">
        <v>10019</v>
      </c>
      <c r="G8542" t="s">
        <v>7746</v>
      </c>
      <c r="H8542">
        <v>1724323475</v>
      </c>
      <c r="I8542" t="s">
        <v>7906</v>
      </c>
      <c r="J8542" t="s">
        <v>306</v>
      </c>
      <c r="K8542" t="s">
        <v>133</v>
      </c>
      <c r="L8542" t="s">
        <v>8771</v>
      </c>
      <c r="M8542" t="s">
        <v>8840</v>
      </c>
      <c r="P8542" s="31" t="str">
        <f t="shared" si="402"/>
        <v>Ponkoj Homoeo Hall (Dr.Sochin Halder)</v>
      </c>
    </row>
    <row r="8543" spans="1:16" hidden="1">
      <c r="A8543" t="str">
        <f t="shared" si="400"/>
        <v>201-610</v>
      </c>
      <c r="B8543">
        <f t="shared" si="401"/>
        <v>201</v>
      </c>
      <c r="C8543">
        <v>610</v>
      </c>
      <c r="D8543" t="s">
        <v>18544</v>
      </c>
      <c r="E8543" t="s">
        <v>15207</v>
      </c>
      <c r="F8543">
        <v>12844</v>
      </c>
      <c r="G8543" t="s">
        <v>252</v>
      </c>
      <c r="H8543">
        <v>1726789605</v>
      </c>
      <c r="I8543" t="s">
        <v>131</v>
      </c>
      <c r="J8543" t="s">
        <v>10903</v>
      </c>
      <c r="K8543" t="s">
        <v>138</v>
      </c>
      <c r="L8543" t="s">
        <v>9603</v>
      </c>
      <c r="M8543" t="s">
        <v>15204</v>
      </c>
      <c r="P8543" s="31" t="str">
        <f t="shared" si="402"/>
        <v>Principal Homoeo Hall (Dr.Md.Morsed Alom)</v>
      </c>
    </row>
    <row r="8544" spans="1:16" hidden="1">
      <c r="A8544" t="str">
        <f t="shared" si="400"/>
        <v>202-610</v>
      </c>
      <c r="B8544">
        <f t="shared" si="401"/>
        <v>202</v>
      </c>
      <c r="C8544">
        <v>610</v>
      </c>
      <c r="D8544" t="s">
        <v>18544</v>
      </c>
      <c r="E8544" t="s">
        <v>14256</v>
      </c>
      <c r="F8544">
        <v>12406</v>
      </c>
      <c r="G8544" t="s">
        <v>6468</v>
      </c>
      <c r="H8544">
        <v>1721399921</v>
      </c>
      <c r="I8544" t="s">
        <v>131</v>
      </c>
      <c r="J8544" t="s">
        <v>306</v>
      </c>
      <c r="K8544" t="s">
        <v>133</v>
      </c>
      <c r="L8544" t="s">
        <v>11508</v>
      </c>
      <c r="M8544" t="s">
        <v>14255</v>
      </c>
      <c r="P8544" s="31" t="str">
        <f t="shared" si="402"/>
        <v>Professor Homoeo Hall (Dr.Md.Shahin Ahamed)</v>
      </c>
    </row>
    <row r="8545" spans="1:16" hidden="1">
      <c r="A8545" t="str">
        <f t="shared" si="400"/>
        <v>203-610</v>
      </c>
      <c r="B8545">
        <f t="shared" si="401"/>
        <v>203</v>
      </c>
      <c r="C8545">
        <v>610</v>
      </c>
      <c r="D8545" t="s">
        <v>18544</v>
      </c>
      <c r="E8545" t="s">
        <v>12426</v>
      </c>
      <c r="F8545">
        <v>11535</v>
      </c>
      <c r="G8545" t="s">
        <v>981</v>
      </c>
      <c r="H8545">
        <v>1715422874</v>
      </c>
      <c r="I8545" t="s">
        <v>131</v>
      </c>
      <c r="J8545" t="s">
        <v>230</v>
      </c>
      <c r="K8545" t="s">
        <v>133</v>
      </c>
      <c r="L8545" t="s">
        <v>9603</v>
      </c>
      <c r="M8545" t="s">
        <v>12427</v>
      </c>
      <c r="P8545" s="31" t="str">
        <f t="shared" si="402"/>
        <v>Progoti Homoeo Hall (Dr.Md.Ruhul Amin Khan)</v>
      </c>
    </row>
    <row r="8546" spans="1:16" hidden="1">
      <c r="A8546" t="str">
        <f t="shared" si="400"/>
        <v>204-610</v>
      </c>
      <c r="B8546">
        <f t="shared" si="401"/>
        <v>204</v>
      </c>
      <c r="C8546">
        <v>610</v>
      </c>
      <c r="D8546" t="s">
        <v>18544</v>
      </c>
      <c r="E8546" t="s">
        <v>11300</v>
      </c>
      <c r="F8546">
        <v>10977</v>
      </c>
      <c r="G8546" t="s">
        <v>981</v>
      </c>
      <c r="H8546">
        <v>1824979977</v>
      </c>
      <c r="I8546" t="s">
        <v>131</v>
      </c>
      <c r="J8546" t="s">
        <v>274</v>
      </c>
      <c r="K8546" t="s">
        <v>1315</v>
      </c>
      <c r="L8546" t="s">
        <v>9788</v>
      </c>
      <c r="M8546" t="s">
        <v>10802</v>
      </c>
      <c r="P8546" s="31" t="str">
        <f t="shared" si="402"/>
        <v>Progoti Homoeo Hall (Dr.Jahangir Alom)</v>
      </c>
    </row>
    <row r="8547" spans="1:16" hidden="1">
      <c r="A8547" t="str">
        <f t="shared" si="400"/>
        <v>205-610</v>
      </c>
      <c r="B8547">
        <f t="shared" si="401"/>
        <v>205</v>
      </c>
      <c r="C8547">
        <v>610</v>
      </c>
      <c r="D8547" t="s">
        <v>18544</v>
      </c>
      <c r="E8547" t="s">
        <v>14527</v>
      </c>
      <c r="F8547">
        <v>12526</v>
      </c>
      <c r="G8547" t="s">
        <v>1300</v>
      </c>
      <c r="H8547">
        <v>1718162317</v>
      </c>
      <c r="I8547" t="s">
        <v>131</v>
      </c>
      <c r="J8547" t="s">
        <v>10889</v>
      </c>
      <c r="K8547" t="s">
        <v>152</v>
      </c>
      <c r="L8547" t="s">
        <v>9593</v>
      </c>
      <c r="M8547" t="s">
        <v>14210</v>
      </c>
      <c r="P8547" s="31" t="str">
        <f t="shared" si="402"/>
        <v>Proma Homoeo Hall (Dr.Probat Ray)</v>
      </c>
    </row>
    <row r="8548" spans="1:16" hidden="1">
      <c r="A8548" t="str">
        <f t="shared" si="400"/>
        <v>206-610</v>
      </c>
      <c r="B8548">
        <f t="shared" si="401"/>
        <v>206</v>
      </c>
      <c r="C8548">
        <v>610</v>
      </c>
      <c r="D8548" t="s">
        <v>18544</v>
      </c>
      <c r="E8548" t="s">
        <v>13781</v>
      </c>
      <c r="F8548">
        <v>12125</v>
      </c>
      <c r="G8548" t="s">
        <v>13782</v>
      </c>
      <c r="H8548">
        <v>1777021661</v>
      </c>
      <c r="I8548" t="s">
        <v>131</v>
      </c>
      <c r="J8548" t="s">
        <v>10892</v>
      </c>
      <c r="K8548" t="s">
        <v>138</v>
      </c>
      <c r="L8548" t="s">
        <v>13755</v>
      </c>
      <c r="M8548" t="s">
        <v>13778</v>
      </c>
      <c r="P8548" s="31" t="str">
        <f t="shared" si="402"/>
        <v>Pronita Homoeo Hall (Dr.Supriya Debnath)</v>
      </c>
    </row>
    <row r="8549" spans="1:16" hidden="1">
      <c r="A8549" t="str">
        <f t="shared" si="400"/>
        <v>207-610</v>
      </c>
      <c r="B8549">
        <f t="shared" si="401"/>
        <v>207</v>
      </c>
      <c r="C8549">
        <v>610</v>
      </c>
      <c r="D8549" t="s">
        <v>18544</v>
      </c>
      <c r="E8549" t="s">
        <v>15291</v>
      </c>
      <c r="F8549">
        <v>12883</v>
      </c>
      <c r="G8549" t="s">
        <v>15292</v>
      </c>
      <c r="H8549">
        <v>1710779527</v>
      </c>
      <c r="I8549" t="s">
        <v>131</v>
      </c>
      <c r="J8549" t="s">
        <v>306</v>
      </c>
      <c r="K8549" t="s">
        <v>152</v>
      </c>
      <c r="L8549" t="s">
        <v>13755</v>
      </c>
      <c r="M8549" t="s">
        <v>15293</v>
      </c>
      <c r="P8549" s="31" t="str">
        <f t="shared" si="402"/>
        <v>Pronoy Homoeo Hall (Dr.Papri Sorkar)</v>
      </c>
    </row>
    <row r="8550" spans="1:16" hidden="1">
      <c r="A8550" t="str">
        <f t="shared" si="400"/>
        <v>208-610</v>
      </c>
      <c r="B8550">
        <f t="shared" si="401"/>
        <v>208</v>
      </c>
      <c r="C8550">
        <v>610</v>
      </c>
      <c r="D8550" t="s">
        <v>18544</v>
      </c>
      <c r="E8550" t="s">
        <v>16006</v>
      </c>
      <c r="F8550">
        <v>13217</v>
      </c>
      <c r="G8550" t="s">
        <v>16007</v>
      </c>
      <c r="H8550">
        <v>1712200819</v>
      </c>
      <c r="I8550" t="s">
        <v>131</v>
      </c>
      <c r="J8550" t="s">
        <v>11360</v>
      </c>
      <c r="L8550" t="s">
        <v>13755</v>
      </c>
      <c r="M8550" t="s">
        <v>16008</v>
      </c>
      <c r="P8550" s="31" t="str">
        <f t="shared" si="402"/>
        <v>Rafia Homoeo Hall (Drmotiar Rahaman)</v>
      </c>
    </row>
    <row r="8551" spans="1:16" hidden="1">
      <c r="A8551" t="str">
        <f t="shared" si="400"/>
        <v>209-610</v>
      </c>
      <c r="B8551">
        <f t="shared" si="401"/>
        <v>209</v>
      </c>
      <c r="C8551">
        <v>610</v>
      </c>
      <c r="D8551" t="s">
        <v>18544</v>
      </c>
      <c r="E8551" t="s">
        <v>16058</v>
      </c>
      <c r="F8551">
        <v>13251</v>
      </c>
      <c r="G8551" t="s">
        <v>16059</v>
      </c>
      <c r="H8551">
        <v>1743568358</v>
      </c>
      <c r="I8551" t="s">
        <v>131</v>
      </c>
      <c r="J8551" t="s">
        <v>172</v>
      </c>
      <c r="K8551" t="s">
        <v>152</v>
      </c>
      <c r="L8551" t="s">
        <v>13955</v>
      </c>
      <c r="M8551" t="s">
        <v>16060</v>
      </c>
      <c r="P8551" s="31" t="str">
        <f t="shared" si="402"/>
        <v>Rahamania Homoeo Hall (Dr.Kakuli Rahaman)</v>
      </c>
    </row>
    <row r="8552" spans="1:16" hidden="1">
      <c r="A8552" t="str">
        <f t="shared" si="400"/>
        <v>210-610</v>
      </c>
      <c r="B8552">
        <f t="shared" si="401"/>
        <v>210</v>
      </c>
      <c r="C8552">
        <v>610</v>
      </c>
      <c r="D8552" t="s">
        <v>18544</v>
      </c>
      <c r="E8552" t="s">
        <v>8765</v>
      </c>
      <c r="F8552">
        <v>10026</v>
      </c>
      <c r="G8552" t="s">
        <v>8766</v>
      </c>
      <c r="H8552">
        <v>1740916022</v>
      </c>
      <c r="I8552" t="s">
        <v>131</v>
      </c>
      <c r="J8552" t="s">
        <v>306</v>
      </c>
      <c r="K8552" t="s">
        <v>133</v>
      </c>
      <c r="L8552" t="s">
        <v>8764</v>
      </c>
      <c r="M8552" t="s">
        <v>2852</v>
      </c>
      <c r="P8552" s="31" t="str">
        <f t="shared" si="402"/>
        <v>Rajdhani Homoeo Hall (Dr.J.L.Mitro)</v>
      </c>
    </row>
    <row r="8553" spans="1:16" hidden="1">
      <c r="A8553" t="str">
        <f t="shared" si="400"/>
        <v>211-610</v>
      </c>
      <c r="B8553">
        <f t="shared" si="401"/>
        <v>211</v>
      </c>
      <c r="C8553">
        <v>610</v>
      </c>
      <c r="D8553" t="s">
        <v>18544</v>
      </c>
      <c r="E8553" t="s">
        <v>8939</v>
      </c>
      <c r="F8553">
        <v>8944</v>
      </c>
      <c r="G8553" t="s">
        <v>8940</v>
      </c>
      <c r="H8553">
        <v>1718721131</v>
      </c>
      <c r="I8553" t="s">
        <v>1311</v>
      </c>
      <c r="J8553" t="s">
        <v>274</v>
      </c>
      <c r="K8553" t="s">
        <v>138</v>
      </c>
      <c r="L8553" t="s">
        <v>74</v>
      </c>
      <c r="M8553" t="s">
        <v>74</v>
      </c>
      <c r="P8553" s="31" t="str">
        <f t="shared" si="402"/>
        <v>Rewaz Homoeo Hall (Dr.Abdur Sattar Chowdury)</v>
      </c>
    </row>
    <row r="8554" spans="1:16" hidden="1">
      <c r="A8554" t="str">
        <f t="shared" si="400"/>
        <v>212-610</v>
      </c>
      <c r="B8554">
        <f t="shared" si="401"/>
        <v>212</v>
      </c>
      <c r="C8554">
        <v>610</v>
      </c>
      <c r="D8554" t="s">
        <v>18544</v>
      </c>
      <c r="E8554" t="s">
        <v>16751</v>
      </c>
      <c r="F8554">
        <v>13554</v>
      </c>
      <c r="G8554" t="s">
        <v>16752</v>
      </c>
      <c r="H8554">
        <v>1716534129</v>
      </c>
      <c r="I8554" t="s">
        <v>131</v>
      </c>
      <c r="J8554" t="s">
        <v>132</v>
      </c>
      <c r="K8554" t="s">
        <v>152</v>
      </c>
      <c r="L8554" t="s">
        <v>74</v>
      </c>
      <c r="M8554" t="s">
        <v>16753</v>
      </c>
      <c r="P8554" s="31" t="str">
        <f t="shared" si="402"/>
        <v>Riddi Homoeo Hall (Dr.Rongolal Koyel)</v>
      </c>
    </row>
    <row r="8555" spans="1:16" hidden="1">
      <c r="A8555" t="str">
        <f t="shared" si="400"/>
        <v>213-610</v>
      </c>
      <c r="B8555">
        <f t="shared" si="401"/>
        <v>213</v>
      </c>
      <c r="C8555">
        <v>610</v>
      </c>
      <c r="D8555" t="s">
        <v>18544</v>
      </c>
      <c r="E8555" t="s">
        <v>10949</v>
      </c>
      <c r="F8555">
        <v>10842</v>
      </c>
      <c r="G8555" t="s">
        <v>10950</v>
      </c>
      <c r="H8555">
        <v>1927795730</v>
      </c>
      <c r="I8555" t="s">
        <v>131</v>
      </c>
      <c r="J8555" t="s">
        <v>172</v>
      </c>
      <c r="K8555" t="s">
        <v>138</v>
      </c>
      <c r="L8555" t="s">
        <v>10951</v>
      </c>
      <c r="M8555" t="s">
        <v>10952</v>
      </c>
      <c r="P8555" s="31" t="str">
        <f t="shared" si="402"/>
        <v>Rumana Homoeo Clinic (Dr.Ruma Akter)</v>
      </c>
    </row>
    <row r="8556" spans="1:16" hidden="1">
      <c r="A8556" t="str">
        <f t="shared" si="400"/>
        <v>214-610</v>
      </c>
      <c r="B8556">
        <f t="shared" si="401"/>
        <v>214</v>
      </c>
      <c r="C8556">
        <v>610</v>
      </c>
      <c r="D8556" t="s">
        <v>18544</v>
      </c>
      <c r="E8556" t="s">
        <v>8769</v>
      </c>
      <c r="F8556">
        <v>9991</v>
      </c>
      <c r="G8556" t="s">
        <v>8770</v>
      </c>
      <c r="H8556">
        <v>1715005086</v>
      </c>
      <c r="I8556" t="s">
        <v>131</v>
      </c>
      <c r="J8556" t="s">
        <v>132</v>
      </c>
      <c r="K8556" t="s">
        <v>138</v>
      </c>
      <c r="L8556" t="s">
        <v>8771</v>
      </c>
      <c r="M8556" t="s">
        <v>8772</v>
      </c>
      <c r="P8556" s="31" t="str">
        <f t="shared" si="402"/>
        <v>Sahjahan Clinic (Dr.Sah Jahan)</v>
      </c>
    </row>
    <row r="8557" spans="1:16" hidden="1">
      <c r="A8557" t="str">
        <f t="shared" si="400"/>
        <v>215-610</v>
      </c>
      <c r="B8557">
        <f t="shared" si="401"/>
        <v>215</v>
      </c>
      <c r="C8557">
        <v>610</v>
      </c>
      <c r="D8557" t="s">
        <v>18544</v>
      </c>
      <c r="E8557" t="s">
        <v>13953</v>
      </c>
      <c r="F8557">
        <v>12226</v>
      </c>
      <c r="G8557" t="s">
        <v>13954</v>
      </c>
      <c r="H8557">
        <v>1720463493</v>
      </c>
      <c r="I8557" t="s">
        <v>131</v>
      </c>
      <c r="J8557" t="s">
        <v>9009</v>
      </c>
      <c r="K8557" t="s">
        <v>133</v>
      </c>
      <c r="L8557" t="s">
        <v>13955</v>
      </c>
      <c r="M8557" t="s">
        <v>13956</v>
      </c>
      <c r="P8557" s="31" t="str">
        <f t="shared" si="402"/>
        <v>Saimun Homoeo Hall (Dr.Md.Faruk Hossen)</v>
      </c>
    </row>
    <row r="8558" spans="1:16" hidden="1">
      <c r="A8558" t="str">
        <f t="shared" si="400"/>
        <v>216-610</v>
      </c>
      <c r="B8558">
        <f t="shared" si="401"/>
        <v>216</v>
      </c>
      <c r="C8558">
        <v>610</v>
      </c>
      <c r="D8558" t="s">
        <v>18544</v>
      </c>
      <c r="E8558" t="s">
        <v>14328</v>
      </c>
      <c r="F8558">
        <v>12435</v>
      </c>
      <c r="G8558" t="s">
        <v>13954</v>
      </c>
      <c r="H8558">
        <v>1720463493</v>
      </c>
      <c r="I8558" t="s">
        <v>131</v>
      </c>
      <c r="J8558" t="s">
        <v>274</v>
      </c>
      <c r="K8558" t="s">
        <v>152</v>
      </c>
      <c r="L8558" t="s">
        <v>13955</v>
      </c>
      <c r="M8558" t="s">
        <v>14329</v>
      </c>
      <c r="P8558" s="31" t="str">
        <f t="shared" si="402"/>
        <v>Saimun Homoeo Hall (Dr.Md.Faruk Hossain )</v>
      </c>
    </row>
    <row r="8559" spans="1:16" hidden="1">
      <c r="A8559" t="str">
        <f t="shared" si="400"/>
        <v>217-610</v>
      </c>
      <c r="B8559">
        <f t="shared" si="401"/>
        <v>217</v>
      </c>
      <c r="C8559">
        <v>610</v>
      </c>
      <c r="D8559" t="s">
        <v>18544</v>
      </c>
      <c r="E8559" t="s">
        <v>14280</v>
      </c>
      <c r="F8559">
        <v>12415</v>
      </c>
      <c r="G8559" t="s">
        <v>14281</v>
      </c>
      <c r="H8559">
        <v>1715006496</v>
      </c>
      <c r="I8559" t="s">
        <v>131</v>
      </c>
      <c r="J8559" t="s">
        <v>10892</v>
      </c>
      <c r="K8559" t="s">
        <v>133</v>
      </c>
      <c r="L8559" t="s">
        <v>11508</v>
      </c>
      <c r="M8559" t="s">
        <v>14282</v>
      </c>
      <c r="P8559" s="31" t="str">
        <f t="shared" si="402"/>
        <v>Saj Homoeo Hall (Dr.Abdurrahaman)</v>
      </c>
    </row>
    <row r="8560" spans="1:16" hidden="1">
      <c r="A8560" t="str">
        <f t="shared" si="400"/>
        <v>218-610</v>
      </c>
      <c r="B8560">
        <f t="shared" si="401"/>
        <v>218</v>
      </c>
      <c r="C8560">
        <v>610</v>
      </c>
      <c r="D8560" t="s">
        <v>18544</v>
      </c>
      <c r="E8560" t="s">
        <v>16147</v>
      </c>
      <c r="F8560">
        <v>13285</v>
      </c>
      <c r="G8560" t="s">
        <v>16148</v>
      </c>
      <c r="H8560">
        <v>1782725614</v>
      </c>
      <c r="I8560" t="s">
        <v>131</v>
      </c>
      <c r="J8560" t="s">
        <v>10912</v>
      </c>
      <c r="K8560" t="s">
        <v>133</v>
      </c>
      <c r="L8560" t="s">
        <v>13955</v>
      </c>
      <c r="M8560" t="s">
        <v>16149</v>
      </c>
      <c r="P8560" s="31" t="str">
        <f t="shared" si="402"/>
        <v>Sajid Homoeo Hall (Dr.Md.Ziaur Rahaman)</v>
      </c>
    </row>
    <row r="8561" spans="1:16" hidden="1">
      <c r="A8561" t="str">
        <f t="shared" si="400"/>
        <v>219-610</v>
      </c>
      <c r="B8561">
        <f t="shared" si="401"/>
        <v>219</v>
      </c>
      <c r="C8561">
        <v>610</v>
      </c>
      <c r="D8561" t="s">
        <v>18544</v>
      </c>
      <c r="E8561" t="s">
        <v>8844</v>
      </c>
      <c r="F8561">
        <v>8888</v>
      </c>
      <c r="G8561" t="s">
        <v>2089</v>
      </c>
      <c r="H8561">
        <v>1711934021</v>
      </c>
      <c r="I8561" t="s">
        <v>1311</v>
      </c>
      <c r="J8561" t="s">
        <v>132</v>
      </c>
      <c r="K8561" t="s">
        <v>152</v>
      </c>
      <c r="L8561" t="s">
        <v>8845</v>
      </c>
      <c r="M8561" t="s">
        <v>6126</v>
      </c>
      <c r="P8561" s="31" t="str">
        <f t="shared" si="402"/>
        <v>Saleha Homoeo Hall (Dr. Murad Hossen)</v>
      </c>
    </row>
    <row r="8562" spans="1:16" hidden="1">
      <c r="A8562" t="str">
        <f t="shared" si="400"/>
        <v>220-610</v>
      </c>
      <c r="B8562">
        <f t="shared" si="401"/>
        <v>220</v>
      </c>
      <c r="C8562">
        <v>610</v>
      </c>
      <c r="D8562" t="s">
        <v>18544</v>
      </c>
      <c r="E8562" t="s">
        <v>10429</v>
      </c>
      <c r="F8562">
        <v>10582</v>
      </c>
      <c r="G8562" t="s">
        <v>10430</v>
      </c>
      <c r="H8562">
        <v>1712138887</v>
      </c>
      <c r="I8562" t="s">
        <v>131</v>
      </c>
      <c r="J8562" t="s">
        <v>3178</v>
      </c>
      <c r="K8562" t="s">
        <v>152</v>
      </c>
      <c r="L8562" t="s">
        <v>74</v>
      </c>
      <c r="M8562" t="s">
        <v>74</v>
      </c>
      <c r="P8562" s="31" t="str">
        <f t="shared" si="402"/>
        <v>Salvation Homoeo Chamber (Dr.Sorif Md.Nur)</v>
      </c>
    </row>
    <row r="8563" spans="1:16" hidden="1">
      <c r="A8563" t="str">
        <f t="shared" si="400"/>
        <v>221-610</v>
      </c>
      <c r="B8563">
        <f t="shared" si="401"/>
        <v>221</v>
      </c>
      <c r="C8563">
        <v>610</v>
      </c>
      <c r="D8563" t="s">
        <v>18544</v>
      </c>
      <c r="E8563" t="s">
        <v>10753</v>
      </c>
      <c r="F8563">
        <v>10758</v>
      </c>
      <c r="G8563" t="s">
        <v>10754</v>
      </c>
      <c r="H8563">
        <v>1712595449</v>
      </c>
      <c r="I8563" t="s">
        <v>131</v>
      </c>
      <c r="J8563" t="s">
        <v>2596</v>
      </c>
      <c r="K8563" t="s">
        <v>152</v>
      </c>
      <c r="L8563" t="s">
        <v>10755</v>
      </c>
      <c r="M8563" t="s">
        <v>10755</v>
      </c>
      <c r="P8563" s="31" t="str">
        <f t="shared" si="402"/>
        <v>Santi Homoeo Clinic (Dr.Nikhil Debnath.)</v>
      </c>
    </row>
    <row r="8564" spans="1:16" hidden="1">
      <c r="A8564" t="str">
        <f t="shared" si="400"/>
        <v>222-610</v>
      </c>
      <c r="B8564">
        <f t="shared" si="401"/>
        <v>222</v>
      </c>
      <c r="C8564">
        <v>610</v>
      </c>
      <c r="D8564" t="s">
        <v>18544</v>
      </c>
      <c r="E8564" t="s">
        <v>13771</v>
      </c>
      <c r="F8564">
        <v>12120</v>
      </c>
      <c r="G8564" t="s">
        <v>13772</v>
      </c>
      <c r="H8564">
        <v>1791126727</v>
      </c>
      <c r="I8564" t="s">
        <v>131</v>
      </c>
      <c r="J8564" t="s">
        <v>10924</v>
      </c>
      <c r="K8564" t="s">
        <v>133</v>
      </c>
      <c r="L8564" t="s">
        <v>13758</v>
      </c>
      <c r="M8564" t="s">
        <v>13770</v>
      </c>
      <c r="P8564" s="31" t="str">
        <f t="shared" si="402"/>
        <v>Sarda Homoeo Hall (Dr.Minal Kumar Mondol)</v>
      </c>
    </row>
    <row r="8565" spans="1:16" hidden="1">
      <c r="A8565" t="str">
        <f t="shared" si="400"/>
        <v>223-610</v>
      </c>
      <c r="B8565">
        <f t="shared" si="401"/>
        <v>223</v>
      </c>
      <c r="C8565">
        <v>610</v>
      </c>
      <c r="D8565" t="s">
        <v>18544</v>
      </c>
      <c r="E8565" t="s">
        <v>3674</v>
      </c>
      <c r="F8565">
        <v>8943</v>
      </c>
      <c r="G8565" t="s">
        <v>8937</v>
      </c>
      <c r="H8565">
        <v>1718358768</v>
      </c>
      <c r="I8565" t="s">
        <v>1311</v>
      </c>
      <c r="J8565" t="s">
        <v>274</v>
      </c>
      <c r="K8565" t="s">
        <v>133</v>
      </c>
      <c r="L8565" t="s">
        <v>74</v>
      </c>
      <c r="M8565" t="s">
        <v>8938</v>
      </c>
      <c r="P8565" s="31" t="str">
        <f t="shared" si="402"/>
        <v>Satata  Hom/Hall (Dr.Saidul Islam)</v>
      </c>
    </row>
    <row r="8566" spans="1:16" hidden="1">
      <c r="A8566" t="str">
        <f t="shared" si="400"/>
        <v>224-610</v>
      </c>
      <c r="B8566">
        <f t="shared" si="401"/>
        <v>224</v>
      </c>
      <c r="C8566">
        <v>610</v>
      </c>
      <c r="D8566" t="s">
        <v>18544</v>
      </c>
      <c r="E8566" t="s">
        <v>14214</v>
      </c>
      <c r="F8566">
        <v>12389</v>
      </c>
      <c r="G8566" t="s">
        <v>11598</v>
      </c>
      <c r="H8566">
        <v>1716491221</v>
      </c>
      <c r="I8566" t="s">
        <v>131</v>
      </c>
      <c r="J8566" t="s">
        <v>306</v>
      </c>
      <c r="K8566" t="s">
        <v>152</v>
      </c>
      <c r="L8566" t="s">
        <v>13453</v>
      </c>
      <c r="M8566" t="s">
        <v>14215</v>
      </c>
      <c r="P8566" s="31" t="str">
        <f t="shared" si="402"/>
        <v>Sathi Homoeo Hall (Dr.Debendro Chokroboti)</v>
      </c>
    </row>
    <row r="8567" spans="1:16" hidden="1">
      <c r="A8567" t="str">
        <f t="shared" si="400"/>
        <v>225-610</v>
      </c>
      <c r="B8567">
        <f t="shared" si="401"/>
        <v>225</v>
      </c>
      <c r="C8567">
        <v>610</v>
      </c>
      <c r="D8567" t="s">
        <v>18544</v>
      </c>
      <c r="E8567" t="s">
        <v>10431</v>
      </c>
      <c r="F8567">
        <v>10583</v>
      </c>
      <c r="G8567" t="s">
        <v>10432</v>
      </c>
      <c r="H8567">
        <v>1731290202</v>
      </c>
      <c r="I8567" t="s">
        <v>131</v>
      </c>
      <c r="J8567" t="s">
        <v>3178</v>
      </c>
      <c r="K8567" t="s">
        <v>133</v>
      </c>
      <c r="L8567" t="s">
        <v>74</v>
      </c>
      <c r="M8567" t="s">
        <v>74</v>
      </c>
      <c r="P8567" s="31" t="str">
        <f t="shared" si="402"/>
        <v>Save Homoeo Hall (Dr.Monirul Islam)</v>
      </c>
    </row>
    <row r="8568" spans="1:16" hidden="1">
      <c r="A8568" t="str">
        <f t="shared" si="400"/>
        <v>226-610</v>
      </c>
      <c r="B8568">
        <f t="shared" si="401"/>
        <v>226</v>
      </c>
      <c r="C8568">
        <v>610</v>
      </c>
      <c r="D8568" t="s">
        <v>18544</v>
      </c>
      <c r="E8568" t="s">
        <v>8915</v>
      </c>
      <c r="F8568">
        <v>8932</v>
      </c>
      <c r="G8568" t="s">
        <v>17208</v>
      </c>
      <c r="H8568">
        <v>1711345612</v>
      </c>
      <c r="I8568" t="s">
        <v>1311</v>
      </c>
      <c r="J8568" t="s">
        <v>274</v>
      </c>
      <c r="K8568" t="s">
        <v>152</v>
      </c>
      <c r="L8568" t="s">
        <v>74</v>
      </c>
      <c r="M8568" t="s">
        <v>8916</v>
      </c>
      <c r="P8568" s="31" t="str">
        <f t="shared" si="402"/>
        <v>Seba  Homoeo Hall (Dr.Hossen)</v>
      </c>
    </row>
    <row r="8569" spans="1:16" hidden="1">
      <c r="A8569" t="str">
        <f t="shared" si="400"/>
        <v>227-610</v>
      </c>
      <c r="B8569">
        <f t="shared" si="401"/>
        <v>227</v>
      </c>
      <c r="C8569">
        <v>610</v>
      </c>
      <c r="D8569" t="s">
        <v>18544</v>
      </c>
      <c r="E8569" t="s">
        <v>11404</v>
      </c>
      <c r="F8569">
        <v>11044</v>
      </c>
      <c r="G8569" t="s">
        <v>196</v>
      </c>
      <c r="H8569">
        <v>1775185605</v>
      </c>
      <c r="I8569" t="s">
        <v>131</v>
      </c>
      <c r="J8569" t="s">
        <v>274</v>
      </c>
      <c r="K8569" t="s">
        <v>152</v>
      </c>
      <c r="L8569" t="s">
        <v>11401</v>
      </c>
      <c r="M8569" t="s">
        <v>11402</v>
      </c>
      <c r="P8569" s="31" t="str">
        <f t="shared" si="402"/>
        <v>Seba Homoeo Hall (Dr.Somir)</v>
      </c>
    </row>
    <row r="8570" spans="1:16" hidden="1">
      <c r="A8570" t="str">
        <f t="shared" si="400"/>
        <v>228-610</v>
      </c>
      <c r="B8570">
        <f t="shared" si="401"/>
        <v>228</v>
      </c>
      <c r="C8570">
        <v>610</v>
      </c>
      <c r="D8570" t="s">
        <v>18544</v>
      </c>
      <c r="E8570" t="s">
        <v>8775</v>
      </c>
      <c r="F8570">
        <v>9993</v>
      </c>
      <c r="G8570" t="s">
        <v>199</v>
      </c>
      <c r="H8570">
        <v>1716913846</v>
      </c>
      <c r="I8570" t="s">
        <v>131</v>
      </c>
      <c r="J8570" t="s">
        <v>132</v>
      </c>
      <c r="K8570" t="s">
        <v>138</v>
      </c>
      <c r="L8570" t="s">
        <v>8771</v>
      </c>
      <c r="M8570" t="s">
        <v>8776</v>
      </c>
      <c r="P8570" s="31" t="str">
        <f t="shared" si="402"/>
        <v>Sefa Homoeo Hall (Dr. Md:Khaled)</v>
      </c>
    </row>
    <row r="8571" spans="1:16" hidden="1">
      <c r="A8571" t="str">
        <f t="shared" si="400"/>
        <v>229-610</v>
      </c>
      <c r="B8571">
        <f t="shared" si="401"/>
        <v>229</v>
      </c>
      <c r="C8571">
        <v>610</v>
      </c>
      <c r="D8571" t="s">
        <v>18544</v>
      </c>
      <c r="E8571" t="s">
        <v>11407</v>
      </c>
      <c r="F8571">
        <v>11046</v>
      </c>
      <c r="G8571" t="s">
        <v>11408</v>
      </c>
      <c r="H8571">
        <v>1823109783</v>
      </c>
      <c r="I8571" t="s">
        <v>131</v>
      </c>
      <c r="J8571" t="s">
        <v>10900</v>
      </c>
      <c r="K8571" t="s">
        <v>1315</v>
      </c>
      <c r="L8571" t="s">
        <v>11401</v>
      </c>
      <c r="M8571" t="s">
        <v>11406</v>
      </c>
      <c r="P8571" s="31" t="str">
        <f t="shared" si="402"/>
        <v>Shalehia Homoeo Hall (Dr.Shafiqul Islam)</v>
      </c>
    </row>
    <row r="8572" spans="1:16" hidden="1">
      <c r="A8572" t="str">
        <f t="shared" si="400"/>
        <v>230-610</v>
      </c>
      <c r="B8572">
        <f t="shared" si="401"/>
        <v>230</v>
      </c>
      <c r="C8572">
        <v>610</v>
      </c>
      <c r="D8572" t="s">
        <v>18544</v>
      </c>
      <c r="E8572" t="s">
        <v>16764</v>
      </c>
      <c r="F8572">
        <v>13559</v>
      </c>
      <c r="G8572" t="s">
        <v>16765</v>
      </c>
      <c r="H8572">
        <v>1767478959</v>
      </c>
      <c r="I8572" t="s">
        <v>131</v>
      </c>
      <c r="J8572" t="s">
        <v>132</v>
      </c>
      <c r="K8572" t="s">
        <v>152</v>
      </c>
      <c r="L8572" t="s">
        <v>74</v>
      </c>
      <c r="M8572" t="s">
        <v>16766</v>
      </c>
      <c r="P8572" s="31" t="str">
        <f t="shared" si="402"/>
        <v>Shefa Homoeo Chikitsaloy (Dr.Soyod H.M Moajjem Hossain)</v>
      </c>
    </row>
    <row r="8573" spans="1:16" hidden="1">
      <c r="A8573" t="str">
        <f t="shared" si="400"/>
        <v>231-610</v>
      </c>
      <c r="B8573">
        <f t="shared" si="401"/>
        <v>231</v>
      </c>
      <c r="C8573">
        <v>610</v>
      </c>
      <c r="D8573" t="s">
        <v>18544</v>
      </c>
      <c r="E8573" t="s">
        <v>9610</v>
      </c>
      <c r="F8573">
        <v>9953</v>
      </c>
      <c r="G8573" t="s">
        <v>551</v>
      </c>
      <c r="H8573">
        <v>1716251930</v>
      </c>
      <c r="I8573" t="s">
        <v>131</v>
      </c>
      <c r="J8573" t="s">
        <v>306</v>
      </c>
      <c r="K8573" t="s">
        <v>138</v>
      </c>
      <c r="L8573" t="s">
        <v>9593</v>
      </c>
      <c r="M8573" t="s">
        <v>2852</v>
      </c>
      <c r="P8573" s="31" t="str">
        <f t="shared" si="402"/>
        <v>Shefa Homoeo Hall (Dr.Md:Samsuddin)</v>
      </c>
    </row>
    <row r="8574" spans="1:16" hidden="1">
      <c r="A8574" t="str">
        <f t="shared" si="400"/>
        <v>232-610</v>
      </c>
      <c r="B8574">
        <f t="shared" si="401"/>
        <v>232</v>
      </c>
      <c r="C8574">
        <v>610</v>
      </c>
      <c r="D8574" t="s">
        <v>18544</v>
      </c>
      <c r="E8574" t="s">
        <v>2098</v>
      </c>
      <c r="F8574">
        <v>8926</v>
      </c>
      <c r="G8574" t="s">
        <v>551</v>
      </c>
      <c r="H8574">
        <v>1729363254</v>
      </c>
      <c r="I8574" t="s">
        <v>1311</v>
      </c>
      <c r="J8574" t="s">
        <v>274</v>
      </c>
      <c r="K8574" t="s">
        <v>138</v>
      </c>
      <c r="L8574" t="s">
        <v>8902</v>
      </c>
      <c r="M8574" t="s">
        <v>8904</v>
      </c>
      <c r="P8574" s="31" t="str">
        <f t="shared" si="402"/>
        <v>Shefa Homoeo Hall (Dr. Abdus Salam)</v>
      </c>
    </row>
    <row r="8575" spans="1:16" hidden="1">
      <c r="A8575" t="str">
        <f t="shared" si="400"/>
        <v>233-610</v>
      </c>
      <c r="B8575">
        <f t="shared" si="401"/>
        <v>233</v>
      </c>
      <c r="C8575">
        <v>610</v>
      </c>
      <c r="D8575" t="s">
        <v>18544</v>
      </c>
      <c r="E8575" t="s">
        <v>16756</v>
      </c>
      <c r="F8575">
        <v>13556</v>
      </c>
      <c r="G8575" t="s">
        <v>9089</v>
      </c>
      <c r="H8575">
        <v>1739092451</v>
      </c>
      <c r="I8575" t="s">
        <v>131</v>
      </c>
      <c r="J8575" t="s">
        <v>11807</v>
      </c>
      <c r="K8575" t="s">
        <v>152</v>
      </c>
      <c r="L8575" t="s">
        <v>74</v>
      </c>
      <c r="M8575" t="s">
        <v>16757</v>
      </c>
      <c r="P8575" s="31" t="str">
        <f t="shared" si="402"/>
        <v>Shefat Homoeo Hall (Dr.Mehedi Hasan Bahadur)</v>
      </c>
    </row>
    <row r="8576" spans="1:16" hidden="1">
      <c r="A8576" t="str">
        <f t="shared" si="400"/>
        <v>234-610</v>
      </c>
      <c r="B8576">
        <f t="shared" si="401"/>
        <v>234</v>
      </c>
      <c r="C8576">
        <v>610</v>
      </c>
      <c r="D8576" t="s">
        <v>18544</v>
      </c>
      <c r="E8576" t="s">
        <v>13768</v>
      </c>
      <c r="F8576">
        <v>12119</v>
      </c>
      <c r="G8576" t="s">
        <v>13769</v>
      </c>
      <c r="H8576">
        <v>1753755598</v>
      </c>
      <c r="I8576" t="s">
        <v>131</v>
      </c>
      <c r="J8576" t="s">
        <v>10889</v>
      </c>
      <c r="K8576" t="s">
        <v>133</v>
      </c>
      <c r="L8576" t="s">
        <v>13758</v>
      </c>
      <c r="M8576" t="s">
        <v>13770</v>
      </c>
      <c r="P8576" s="31" t="str">
        <f t="shared" si="402"/>
        <v>Shikder Homoeo Hall (Dr.Kamrul Islam)</v>
      </c>
    </row>
    <row r="8577" spans="1:16" hidden="1">
      <c r="A8577" t="str">
        <f t="shared" si="400"/>
        <v>235-610</v>
      </c>
      <c r="B8577">
        <f t="shared" si="401"/>
        <v>235</v>
      </c>
      <c r="C8577">
        <v>610</v>
      </c>
      <c r="D8577" t="s">
        <v>18544</v>
      </c>
      <c r="E8577" t="s">
        <v>10937</v>
      </c>
      <c r="F8577">
        <v>10838</v>
      </c>
      <c r="G8577" t="s">
        <v>10938</v>
      </c>
      <c r="H8577">
        <v>1726734449</v>
      </c>
      <c r="I8577" t="s">
        <v>131</v>
      </c>
      <c r="J8577" t="s">
        <v>132</v>
      </c>
      <c r="K8577" t="s">
        <v>133</v>
      </c>
      <c r="L8577" t="s">
        <v>8796</v>
      </c>
      <c r="M8577" t="s">
        <v>10939</v>
      </c>
      <c r="P8577" s="31" t="str">
        <f t="shared" si="402"/>
        <v>Shilpi Homoeo Clinic (Dr.Alomgir Hossain Molla)</v>
      </c>
    </row>
    <row r="8578" spans="1:16" hidden="1">
      <c r="A8578" t="str">
        <f t="shared" ref="A8578:A8641" si="403">B8578&amp;"-"&amp;C8578</f>
        <v>236-610</v>
      </c>
      <c r="B8578">
        <f t="shared" ref="B8578:B8641" si="404">IF(C8578=C8577,B8577+1,1)</f>
        <v>236</v>
      </c>
      <c r="C8578">
        <v>610</v>
      </c>
      <c r="D8578" t="s">
        <v>18544</v>
      </c>
      <c r="E8578" t="s">
        <v>15991</v>
      </c>
      <c r="F8578">
        <v>13210</v>
      </c>
      <c r="G8578" t="s">
        <v>15992</v>
      </c>
      <c r="H8578">
        <v>1718602585</v>
      </c>
      <c r="I8578" t="s">
        <v>131</v>
      </c>
      <c r="J8578" t="s">
        <v>10892</v>
      </c>
      <c r="K8578" t="s">
        <v>152</v>
      </c>
      <c r="L8578" t="s">
        <v>13755</v>
      </c>
      <c r="M8578" t="s">
        <v>15993</v>
      </c>
      <c r="P8578" s="31" t="str">
        <f t="shared" ref="P8578:P8641" si="405">PROPER(G8578&amp;" ("&amp;E8578&amp;")")</f>
        <v>Shippur Homoeo Hall (Dr.Diptirani)</v>
      </c>
    </row>
    <row r="8579" spans="1:16" hidden="1">
      <c r="A8579" t="str">
        <f t="shared" si="403"/>
        <v>237-610</v>
      </c>
      <c r="B8579">
        <f t="shared" si="404"/>
        <v>237</v>
      </c>
      <c r="C8579">
        <v>610</v>
      </c>
      <c r="D8579" t="s">
        <v>18544</v>
      </c>
      <c r="E8579" t="s">
        <v>13783</v>
      </c>
      <c r="F8579">
        <v>12126</v>
      </c>
      <c r="G8579" t="s">
        <v>13784</v>
      </c>
      <c r="H8579">
        <v>1726813737</v>
      </c>
      <c r="I8579" t="s">
        <v>131</v>
      </c>
      <c r="J8579" t="s">
        <v>10892</v>
      </c>
      <c r="K8579" t="s">
        <v>152</v>
      </c>
      <c r="L8579" t="s">
        <v>13755</v>
      </c>
      <c r="M8579" t="s">
        <v>13778</v>
      </c>
      <c r="P8579" s="31" t="str">
        <f t="shared" si="405"/>
        <v>Shofiz Homoeo Hall (Dr.Md.Aminul Islam)</v>
      </c>
    </row>
    <row r="8580" spans="1:16" hidden="1">
      <c r="A8580" t="str">
        <f t="shared" si="403"/>
        <v>238-610</v>
      </c>
      <c r="B8580">
        <f t="shared" si="404"/>
        <v>238</v>
      </c>
      <c r="C8580">
        <v>610</v>
      </c>
      <c r="D8580" t="s">
        <v>18544</v>
      </c>
      <c r="E8580" t="s">
        <v>8920</v>
      </c>
      <c r="F8580">
        <v>8935</v>
      </c>
      <c r="G8580" t="s">
        <v>8921</v>
      </c>
      <c r="H8580">
        <v>1711788879</v>
      </c>
      <c r="I8580" t="s">
        <v>1311</v>
      </c>
      <c r="J8580" t="s">
        <v>274</v>
      </c>
      <c r="K8580" t="s">
        <v>133</v>
      </c>
      <c r="L8580" t="s">
        <v>74</v>
      </c>
      <c r="M8580" t="s">
        <v>8922</v>
      </c>
      <c r="P8580" s="31" t="str">
        <f t="shared" si="405"/>
        <v>Sohel Homio/Hall (Dr. Touhidul Islam)</v>
      </c>
    </row>
    <row r="8581" spans="1:16" hidden="1">
      <c r="A8581" t="str">
        <f t="shared" si="403"/>
        <v>239-610</v>
      </c>
      <c r="B8581">
        <f t="shared" si="404"/>
        <v>239</v>
      </c>
      <c r="C8581">
        <v>610</v>
      </c>
      <c r="D8581" t="s">
        <v>18544</v>
      </c>
      <c r="E8581" t="s">
        <v>14310</v>
      </c>
      <c r="F8581">
        <v>12426</v>
      </c>
      <c r="G8581" t="s">
        <v>4039</v>
      </c>
      <c r="H8581">
        <v>1734460058</v>
      </c>
      <c r="I8581" t="s">
        <v>131</v>
      </c>
      <c r="J8581" t="s">
        <v>132</v>
      </c>
      <c r="K8581" t="s">
        <v>152</v>
      </c>
      <c r="L8581" t="s">
        <v>13755</v>
      </c>
      <c r="M8581" t="s">
        <v>14311</v>
      </c>
      <c r="P8581" s="31" t="str">
        <f t="shared" si="405"/>
        <v>Sokina Homoeo Hall (Dr.Mahamudhasan)</v>
      </c>
    </row>
    <row r="8582" spans="1:16" hidden="1">
      <c r="A8582" t="str">
        <f t="shared" si="403"/>
        <v>240-610</v>
      </c>
      <c r="B8582">
        <f t="shared" si="404"/>
        <v>240</v>
      </c>
      <c r="C8582">
        <v>610</v>
      </c>
      <c r="D8582" t="s">
        <v>18544</v>
      </c>
      <c r="E8582" t="s">
        <v>16009</v>
      </c>
      <c r="F8582">
        <v>13218</v>
      </c>
      <c r="G8582" t="s">
        <v>16010</v>
      </c>
      <c r="H8582">
        <v>1921382029</v>
      </c>
      <c r="I8582" t="s">
        <v>10947</v>
      </c>
      <c r="J8582" t="s">
        <v>11360</v>
      </c>
      <c r="L8582" t="s">
        <v>13755</v>
      </c>
      <c r="M8582" t="s">
        <v>16011</v>
      </c>
      <c r="P8582" s="31" t="str">
        <f t="shared" si="405"/>
        <v>Soptosi Medical Hall (Dr.Sonjoy Kobiraj)</v>
      </c>
    </row>
    <row r="8583" spans="1:16" hidden="1">
      <c r="A8583" t="str">
        <f t="shared" si="403"/>
        <v>241-610</v>
      </c>
      <c r="B8583">
        <f t="shared" si="404"/>
        <v>241</v>
      </c>
      <c r="C8583">
        <v>610</v>
      </c>
      <c r="D8583" t="s">
        <v>18544</v>
      </c>
      <c r="E8583" t="s">
        <v>12422</v>
      </c>
      <c r="F8583">
        <v>12387</v>
      </c>
      <c r="G8583" t="s">
        <v>495</v>
      </c>
      <c r="H8583">
        <v>1721188802</v>
      </c>
      <c r="I8583" t="s">
        <v>131</v>
      </c>
      <c r="J8583" t="s">
        <v>172</v>
      </c>
      <c r="K8583" t="s">
        <v>138</v>
      </c>
      <c r="L8583" t="s">
        <v>9593</v>
      </c>
      <c r="M8583" t="s">
        <v>14210</v>
      </c>
      <c r="P8583" s="31" t="str">
        <f t="shared" si="405"/>
        <v>Sorif Homoeo Hall (Dr.Md.Alamin)</v>
      </c>
    </row>
    <row r="8584" spans="1:16" hidden="1">
      <c r="A8584" t="str">
        <f t="shared" si="403"/>
        <v>242-610</v>
      </c>
      <c r="B8584">
        <f t="shared" si="404"/>
        <v>242</v>
      </c>
      <c r="C8584">
        <v>610</v>
      </c>
      <c r="D8584" t="s">
        <v>18544</v>
      </c>
      <c r="E8584" t="s">
        <v>11296</v>
      </c>
      <c r="F8584">
        <v>13214</v>
      </c>
      <c r="G8584" t="s">
        <v>15999</v>
      </c>
      <c r="H8584">
        <v>1749900668</v>
      </c>
      <c r="I8584" t="s">
        <v>131</v>
      </c>
      <c r="J8584" t="s">
        <v>11360</v>
      </c>
      <c r="K8584" t="s">
        <v>152</v>
      </c>
      <c r="L8584" t="s">
        <v>13755</v>
      </c>
      <c r="M8584" t="s">
        <v>16000</v>
      </c>
      <c r="P8584" s="31" t="str">
        <f t="shared" si="405"/>
        <v>Sorika Aroggo Homoeo Hall (Dr.Babul)</v>
      </c>
    </row>
    <row r="8585" spans="1:16" hidden="1">
      <c r="A8585" t="str">
        <f t="shared" si="403"/>
        <v>243-610</v>
      </c>
      <c r="B8585">
        <f t="shared" si="404"/>
        <v>243</v>
      </c>
      <c r="C8585">
        <v>610</v>
      </c>
      <c r="D8585" t="s">
        <v>18544</v>
      </c>
      <c r="E8585" t="s">
        <v>8787</v>
      </c>
      <c r="F8585">
        <v>9995</v>
      </c>
      <c r="G8585" t="s">
        <v>8788</v>
      </c>
      <c r="H8585">
        <v>0</v>
      </c>
      <c r="I8585" t="s">
        <v>131</v>
      </c>
      <c r="J8585" t="s">
        <v>132</v>
      </c>
      <c r="K8585" t="s">
        <v>152</v>
      </c>
      <c r="L8585" t="s">
        <v>8771</v>
      </c>
      <c r="M8585" t="s">
        <v>8776</v>
      </c>
      <c r="P8585" s="31" t="str">
        <f t="shared" si="405"/>
        <v>Soruwer Homoeo Hall (Dr.Sorower Alom)</v>
      </c>
    </row>
    <row r="8586" spans="1:16" hidden="1">
      <c r="A8586" t="str">
        <f t="shared" si="403"/>
        <v>244-610</v>
      </c>
      <c r="B8586">
        <f t="shared" si="404"/>
        <v>244</v>
      </c>
      <c r="C8586">
        <v>610</v>
      </c>
      <c r="D8586" t="s">
        <v>18544</v>
      </c>
      <c r="E8586" t="s">
        <v>14250</v>
      </c>
      <c r="F8586">
        <v>12404</v>
      </c>
      <c r="G8586" t="s">
        <v>14251</v>
      </c>
      <c r="H8586">
        <v>1728351854</v>
      </c>
      <c r="I8586" t="s">
        <v>131</v>
      </c>
      <c r="J8586" t="s">
        <v>172</v>
      </c>
      <c r="K8586" t="s">
        <v>133</v>
      </c>
      <c r="L8586" t="s">
        <v>11508</v>
      </c>
      <c r="M8586" t="s">
        <v>14252</v>
      </c>
      <c r="P8586" s="31" t="str">
        <f t="shared" si="405"/>
        <v>Sotsongo Homoeo Chikitsaloy  (Dr.Rajibchondro Bokto)</v>
      </c>
    </row>
    <row r="8587" spans="1:16" hidden="1">
      <c r="A8587" t="str">
        <f t="shared" si="403"/>
        <v>245-610</v>
      </c>
      <c r="B8587">
        <f t="shared" si="404"/>
        <v>245</v>
      </c>
      <c r="C8587">
        <v>610</v>
      </c>
      <c r="D8587" t="s">
        <v>18544</v>
      </c>
      <c r="E8587" t="s">
        <v>14326</v>
      </c>
      <c r="F8587">
        <v>12434</v>
      </c>
      <c r="G8587" t="s">
        <v>14327</v>
      </c>
      <c r="H8587">
        <v>1959403327</v>
      </c>
      <c r="I8587" t="s">
        <v>131</v>
      </c>
      <c r="J8587" t="s">
        <v>274</v>
      </c>
      <c r="K8587" t="s">
        <v>152</v>
      </c>
      <c r="L8587" t="s">
        <v>13955</v>
      </c>
      <c r="M8587" t="s">
        <v>14313</v>
      </c>
      <c r="P8587" s="31" t="str">
        <f t="shared" si="405"/>
        <v>Sourop Medical Hall (Dr.Abdul Barek)</v>
      </c>
    </row>
    <row r="8588" spans="1:16" hidden="1">
      <c r="A8588" t="str">
        <f t="shared" si="403"/>
        <v>246-610</v>
      </c>
      <c r="B8588">
        <f t="shared" si="404"/>
        <v>246</v>
      </c>
      <c r="C8588">
        <v>610</v>
      </c>
      <c r="D8588" t="s">
        <v>18544</v>
      </c>
      <c r="E8588" t="s">
        <v>10863</v>
      </c>
      <c r="F8588">
        <v>10805</v>
      </c>
      <c r="G8588" t="s">
        <v>10864</v>
      </c>
      <c r="H8588">
        <v>1780767885</v>
      </c>
      <c r="I8588" t="s">
        <v>131</v>
      </c>
      <c r="J8588" t="s">
        <v>2596</v>
      </c>
      <c r="K8588" t="s">
        <v>152</v>
      </c>
      <c r="L8588" t="s">
        <v>10865</v>
      </c>
      <c r="M8588" t="s">
        <v>10866</v>
      </c>
      <c r="P8588" s="31" t="str">
        <f t="shared" si="405"/>
        <v>Sree Gru Homoeo Hall (Dr.Nitto Nondo Haldar)</v>
      </c>
    </row>
    <row r="8589" spans="1:16" hidden="1">
      <c r="A8589" t="str">
        <f t="shared" si="403"/>
        <v>247-610</v>
      </c>
      <c r="B8589">
        <f t="shared" si="404"/>
        <v>247</v>
      </c>
      <c r="C8589">
        <v>610</v>
      </c>
      <c r="D8589" t="s">
        <v>18544</v>
      </c>
      <c r="E8589" t="s">
        <v>13712</v>
      </c>
      <c r="F8589">
        <v>12090</v>
      </c>
      <c r="G8589" t="s">
        <v>13713</v>
      </c>
      <c r="H8589">
        <v>1712634973</v>
      </c>
      <c r="I8589" t="s">
        <v>131</v>
      </c>
      <c r="J8589" t="s">
        <v>230</v>
      </c>
      <c r="K8589" t="s">
        <v>152</v>
      </c>
      <c r="L8589" t="s">
        <v>13710</v>
      </c>
      <c r="M8589" t="s">
        <v>13714</v>
      </c>
      <c r="P8589" s="31" t="str">
        <f t="shared" si="405"/>
        <v>Subash Homoeo Hall (Dr.Subash Malaker)</v>
      </c>
    </row>
    <row r="8590" spans="1:16" hidden="1">
      <c r="A8590" t="str">
        <f t="shared" si="403"/>
        <v>248-610</v>
      </c>
      <c r="B8590">
        <f t="shared" si="404"/>
        <v>248</v>
      </c>
      <c r="C8590">
        <v>610</v>
      </c>
      <c r="D8590" t="s">
        <v>18544</v>
      </c>
      <c r="E8590" t="s">
        <v>15208</v>
      </c>
      <c r="F8590">
        <v>12845</v>
      </c>
      <c r="G8590" t="s">
        <v>15209</v>
      </c>
      <c r="H8590">
        <v>1720461073</v>
      </c>
      <c r="I8590" t="s">
        <v>15210</v>
      </c>
      <c r="J8590" t="s">
        <v>10903</v>
      </c>
      <c r="K8590" t="s">
        <v>152</v>
      </c>
      <c r="L8590" t="s">
        <v>15211</v>
      </c>
      <c r="P8590" s="31" t="str">
        <f t="shared" si="405"/>
        <v>Sujoy Medical Hall (Dr.Samol Chondro Debnath)</v>
      </c>
    </row>
    <row r="8591" spans="1:16" hidden="1">
      <c r="A8591" t="str">
        <f t="shared" si="403"/>
        <v>249-610</v>
      </c>
      <c r="B8591">
        <f t="shared" si="404"/>
        <v>249</v>
      </c>
      <c r="C8591">
        <v>610</v>
      </c>
      <c r="D8591" t="s">
        <v>18544</v>
      </c>
      <c r="E8591" t="s">
        <v>10496</v>
      </c>
      <c r="F8591">
        <v>10629</v>
      </c>
      <c r="G8591" t="s">
        <v>10497</v>
      </c>
      <c r="H8591">
        <v>1721902471</v>
      </c>
      <c r="I8591" t="s">
        <v>131</v>
      </c>
      <c r="J8591" t="s">
        <v>2596</v>
      </c>
      <c r="K8591" t="s">
        <v>133</v>
      </c>
      <c r="L8591" t="s">
        <v>10498</v>
      </c>
      <c r="M8591" t="s">
        <v>10499</v>
      </c>
      <c r="P8591" s="31" t="str">
        <f t="shared" si="405"/>
        <v>Sultan Homeo Hall (.Dr.Sultan Ahmed)</v>
      </c>
    </row>
    <row r="8592" spans="1:16" hidden="1">
      <c r="A8592" t="str">
        <f t="shared" si="403"/>
        <v>250-610</v>
      </c>
      <c r="B8592">
        <f t="shared" si="404"/>
        <v>250</v>
      </c>
      <c r="C8592">
        <v>610</v>
      </c>
      <c r="D8592" t="s">
        <v>18544</v>
      </c>
      <c r="E8592" t="s">
        <v>15206</v>
      </c>
      <c r="F8592">
        <v>12843</v>
      </c>
      <c r="G8592" t="s">
        <v>4477</v>
      </c>
      <c r="H8592">
        <v>1721902471</v>
      </c>
      <c r="I8592" t="s">
        <v>131</v>
      </c>
      <c r="J8592" t="s">
        <v>274</v>
      </c>
      <c r="K8592" t="s">
        <v>138</v>
      </c>
      <c r="L8592" t="s">
        <v>9603</v>
      </c>
      <c r="M8592" t="s">
        <v>15204</v>
      </c>
      <c r="P8592" s="31" t="str">
        <f t="shared" si="405"/>
        <v>Sultan Homoeo Hall (Dr.Md.Sultan Ahamed)</v>
      </c>
    </row>
    <row r="8593" spans="1:16" hidden="1">
      <c r="A8593" t="str">
        <f t="shared" si="403"/>
        <v>251-610</v>
      </c>
      <c r="B8593">
        <f t="shared" si="404"/>
        <v>251</v>
      </c>
      <c r="C8593">
        <v>610</v>
      </c>
      <c r="D8593" t="s">
        <v>18544</v>
      </c>
      <c r="E8593" t="s">
        <v>8841</v>
      </c>
      <c r="F8593">
        <v>10020</v>
      </c>
      <c r="G8593" t="s">
        <v>305</v>
      </c>
      <c r="H8593">
        <v>1939814817</v>
      </c>
      <c r="I8593" t="s">
        <v>131</v>
      </c>
      <c r="J8593" t="s">
        <v>306</v>
      </c>
      <c r="K8593" t="s">
        <v>133</v>
      </c>
      <c r="L8593" t="s">
        <v>8771</v>
      </c>
      <c r="M8593" t="s">
        <v>8840</v>
      </c>
      <c r="P8593" s="31" t="str">
        <f t="shared" si="405"/>
        <v>Sumon Homoeo Hall (Dr.Sumon Modhu)</v>
      </c>
    </row>
    <row r="8594" spans="1:16" hidden="1">
      <c r="A8594" t="str">
        <f t="shared" si="403"/>
        <v>252-610</v>
      </c>
      <c r="B8594">
        <f t="shared" si="404"/>
        <v>252</v>
      </c>
      <c r="C8594">
        <v>610</v>
      </c>
      <c r="D8594" t="s">
        <v>18544</v>
      </c>
      <c r="E8594" t="s">
        <v>8826</v>
      </c>
      <c r="F8594">
        <v>10014</v>
      </c>
      <c r="G8594" t="s">
        <v>8827</v>
      </c>
      <c r="H8594">
        <v>1723663271</v>
      </c>
      <c r="I8594" t="s">
        <v>131</v>
      </c>
      <c r="J8594" t="s">
        <v>397</v>
      </c>
      <c r="K8594" t="s">
        <v>133</v>
      </c>
      <c r="L8594" t="s">
        <v>8771</v>
      </c>
      <c r="M8594" t="s">
        <v>8825</v>
      </c>
      <c r="P8594" s="31" t="str">
        <f t="shared" si="405"/>
        <v>Surovi Homoeo Hall (Dr.Khaleda Jahan)</v>
      </c>
    </row>
    <row r="8595" spans="1:16" hidden="1">
      <c r="A8595" t="str">
        <f t="shared" si="403"/>
        <v>253-610</v>
      </c>
      <c r="B8595">
        <f t="shared" si="404"/>
        <v>253</v>
      </c>
      <c r="C8595">
        <v>610</v>
      </c>
      <c r="D8595" t="s">
        <v>18544</v>
      </c>
      <c r="E8595" t="s">
        <v>8779</v>
      </c>
      <c r="F8595">
        <v>10023</v>
      </c>
      <c r="G8595" t="s">
        <v>8780</v>
      </c>
      <c r="H8595">
        <v>1916260767</v>
      </c>
      <c r="I8595" t="s">
        <v>131</v>
      </c>
      <c r="J8595" t="s">
        <v>306</v>
      </c>
      <c r="K8595" t="s">
        <v>152</v>
      </c>
      <c r="L8595" t="s">
        <v>8764</v>
      </c>
      <c r="M8595" t="s">
        <v>8781</v>
      </c>
      <c r="P8595" s="31" t="str">
        <f t="shared" si="405"/>
        <v>Susanto Homoeo Hall (Dr.Susanto Talukder)</v>
      </c>
    </row>
    <row r="8596" spans="1:16" hidden="1">
      <c r="A8596" t="str">
        <f t="shared" si="403"/>
        <v>254-610</v>
      </c>
      <c r="B8596">
        <f t="shared" si="404"/>
        <v>254</v>
      </c>
      <c r="C8596">
        <v>610</v>
      </c>
      <c r="D8596" t="s">
        <v>18544</v>
      </c>
      <c r="E8596" t="s">
        <v>8793</v>
      </c>
      <c r="F8596">
        <v>9998</v>
      </c>
      <c r="G8596" t="s">
        <v>8794</v>
      </c>
      <c r="H8596">
        <v>1711570182</v>
      </c>
      <c r="I8596" t="s">
        <v>131</v>
      </c>
      <c r="J8596" t="s">
        <v>172</v>
      </c>
      <c r="K8596" t="s">
        <v>152</v>
      </c>
      <c r="L8596" t="s">
        <v>8795</v>
      </c>
      <c r="M8596" t="s">
        <v>8796</v>
      </c>
      <c r="P8596" s="31" t="str">
        <f t="shared" si="405"/>
        <v>Suvo Digital Homoeo Hall (Dr.Delower Hossain)</v>
      </c>
    </row>
    <row r="8597" spans="1:16" hidden="1">
      <c r="A8597" t="str">
        <f t="shared" si="403"/>
        <v>255-610</v>
      </c>
      <c r="B8597">
        <f t="shared" si="404"/>
        <v>255</v>
      </c>
      <c r="C8597">
        <v>610</v>
      </c>
      <c r="D8597" t="s">
        <v>18544</v>
      </c>
      <c r="E8597" t="s">
        <v>8906</v>
      </c>
      <c r="F8597">
        <v>8928</v>
      </c>
      <c r="G8597" t="s">
        <v>8907</v>
      </c>
      <c r="H8597">
        <v>1718852309</v>
      </c>
      <c r="I8597" t="s">
        <v>1311</v>
      </c>
      <c r="J8597" t="s">
        <v>274</v>
      </c>
      <c r="K8597" t="s">
        <v>138</v>
      </c>
      <c r="L8597" t="s">
        <v>8902</v>
      </c>
      <c r="M8597" t="s">
        <v>8908</v>
      </c>
      <c r="P8597" s="31" t="str">
        <f t="shared" si="405"/>
        <v>Swapan Homoeo Hall (Dr. Swapan Kumar Mazumder)</v>
      </c>
    </row>
    <row r="8598" spans="1:16" hidden="1">
      <c r="A8598" t="str">
        <f t="shared" si="403"/>
        <v>256-610</v>
      </c>
      <c r="B8598">
        <f t="shared" si="404"/>
        <v>256</v>
      </c>
      <c r="C8598">
        <v>610</v>
      </c>
      <c r="D8598" t="s">
        <v>18544</v>
      </c>
      <c r="E8598" t="s">
        <v>14211</v>
      </c>
      <c r="F8598">
        <v>12388</v>
      </c>
      <c r="G8598" t="s">
        <v>14212</v>
      </c>
      <c r="H8598">
        <v>1721149582</v>
      </c>
      <c r="I8598" t="s">
        <v>131</v>
      </c>
      <c r="J8598" t="s">
        <v>397</v>
      </c>
      <c r="K8598" t="s">
        <v>152</v>
      </c>
      <c r="L8598" t="s">
        <v>11508</v>
      </c>
      <c r="M8598" t="s">
        <v>14213</v>
      </c>
      <c r="P8598" s="31" t="str">
        <f t="shared" si="405"/>
        <v>Tabassum Homoeo Hall (Dr.Fazlulhaque)</v>
      </c>
    </row>
    <row r="8599" spans="1:16" hidden="1">
      <c r="A8599" t="str">
        <f t="shared" si="403"/>
        <v>257-610</v>
      </c>
      <c r="B8599">
        <f t="shared" si="404"/>
        <v>257</v>
      </c>
      <c r="C8599">
        <v>610</v>
      </c>
      <c r="D8599" t="s">
        <v>18544</v>
      </c>
      <c r="E8599" t="s">
        <v>12192</v>
      </c>
      <c r="F8599">
        <v>12841</v>
      </c>
      <c r="G8599" t="s">
        <v>10524</v>
      </c>
      <c r="H8599">
        <v>1731724706</v>
      </c>
      <c r="I8599" t="s">
        <v>131</v>
      </c>
      <c r="J8599" t="s">
        <v>274</v>
      </c>
      <c r="K8599" t="s">
        <v>133</v>
      </c>
      <c r="L8599" t="s">
        <v>9603</v>
      </c>
      <c r="M8599" t="s">
        <v>15204</v>
      </c>
      <c r="P8599" s="31" t="str">
        <f t="shared" si="405"/>
        <v>Tahamina Homoeo Hall (Dr.Abu Taher)</v>
      </c>
    </row>
    <row r="8600" spans="1:16" hidden="1">
      <c r="A8600" t="str">
        <f t="shared" si="403"/>
        <v>258-610</v>
      </c>
      <c r="B8600">
        <f t="shared" si="404"/>
        <v>258</v>
      </c>
      <c r="C8600">
        <v>610</v>
      </c>
      <c r="D8600" t="s">
        <v>18544</v>
      </c>
      <c r="E8600" t="s">
        <v>14621</v>
      </c>
      <c r="F8600">
        <v>12564</v>
      </c>
      <c r="G8600" t="s">
        <v>14519</v>
      </c>
      <c r="H8600">
        <v>1718745425</v>
      </c>
      <c r="I8600" t="s">
        <v>131</v>
      </c>
      <c r="J8600" t="s">
        <v>230</v>
      </c>
      <c r="K8600" t="s">
        <v>152</v>
      </c>
      <c r="L8600" t="s">
        <v>13955</v>
      </c>
      <c r="M8600" t="s">
        <v>14622</v>
      </c>
      <c r="P8600" s="31" t="str">
        <f t="shared" si="405"/>
        <v>Tahia Pharmacy  (Dr.Md.Robiul Islam)</v>
      </c>
    </row>
    <row r="8601" spans="1:16" hidden="1">
      <c r="A8601" t="str">
        <f t="shared" si="403"/>
        <v>259-610</v>
      </c>
      <c r="B8601">
        <f t="shared" si="404"/>
        <v>259</v>
      </c>
      <c r="C8601">
        <v>610</v>
      </c>
      <c r="D8601" t="s">
        <v>18544</v>
      </c>
      <c r="E8601" t="s">
        <v>13709</v>
      </c>
      <c r="F8601">
        <v>12089</v>
      </c>
      <c r="G8601" t="s">
        <v>721</v>
      </c>
      <c r="H8601">
        <v>1757438256</v>
      </c>
      <c r="I8601" t="s">
        <v>131</v>
      </c>
      <c r="J8601" t="s">
        <v>230</v>
      </c>
      <c r="K8601" t="s">
        <v>152</v>
      </c>
      <c r="L8601" t="s">
        <v>13710</v>
      </c>
      <c r="M8601" t="s">
        <v>13711</v>
      </c>
      <c r="P8601" s="31" t="str">
        <f t="shared" si="405"/>
        <v>Tanvir Homoeo Hall (Dr.Abdul Malek)</v>
      </c>
    </row>
    <row r="8602" spans="1:16" hidden="1">
      <c r="A8602" t="str">
        <f t="shared" si="403"/>
        <v>260-610</v>
      </c>
      <c r="B8602">
        <f t="shared" si="404"/>
        <v>260</v>
      </c>
      <c r="C8602">
        <v>610</v>
      </c>
      <c r="D8602" t="s">
        <v>18544</v>
      </c>
      <c r="E8602" t="s">
        <v>14253</v>
      </c>
      <c r="F8602">
        <v>12405</v>
      </c>
      <c r="G8602" t="s">
        <v>14254</v>
      </c>
      <c r="H8602">
        <v>1717061146</v>
      </c>
      <c r="I8602" t="s">
        <v>131</v>
      </c>
      <c r="J8602" t="s">
        <v>306</v>
      </c>
      <c r="K8602" t="s">
        <v>133</v>
      </c>
      <c r="L8602" t="s">
        <v>11508</v>
      </c>
      <c r="M8602" t="s">
        <v>14255</v>
      </c>
      <c r="P8602" s="31" t="str">
        <f t="shared" si="405"/>
        <v>Tanvir Homoeo Pharmacy  (Dr.Md.Masumbilla)</v>
      </c>
    </row>
    <row r="8603" spans="1:16" hidden="1">
      <c r="A8603" t="str">
        <f t="shared" si="403"/>
        <v>261-610</v>
      </c>
      <c r="B8603">
        <f t="shared" si="404"/>
        <v>261</v>
      </c>
      <c r="C8603">
        <v>610</v>
      </c>
      <c r="D8603" t="s">
        <v>18544</v>
      </c>
      <c r="E8603" t="s">
        <v>10956</v>
      </c>
      <c r="F8603">
        <v>10844</v>
      </c>
      <c r="G8603" t="s">
        <v>10957</v>
      </c>
      <c r="H8603">
        <v>17124917088</v>
      </c>
      <c r="I8603" t="s">
        <v>131</v>
      </c>
      <c r="J8603" t="s">
        <v>132</v>
      </c>
      <c r="K8603" t="s">
        <v>138</v>
      </c>
      <c r="L8603" t="s">
        <v>10865</v>
      </c>
      <c r="M8603" t="s">
        <v>10958</v>
      </c>
      <c r="P8603" s="31" t="str">
        <f t="shared" si="405"/>
        <v>The Best Homoeo  Care (Dr.Jonardon Chatarge)</v>
      </c>
    </row>
    <row r="8604" spans="1:16" hidden="1">
      <c r="A8604" t="str">
        <f t="shared" si="403"/>
        <v>262-610</v>
      </c>
      <c r="B8604">
        <f t="shared" si="404"/>
        <v>262</v>
      </c>
      <c r="C8604">
        <v>610</v>
      </c>
      <c r="D8604" t="s">
        <v>18544</v>
      </c>
      <c r="E8604" t="s">
        <v>8898</v>
      </c>
      <c r="F8604">
        <v>8924</v>
      </c>
      <c r="G8604" t="s">
        <v>8899</v>
      </c>
      <c r="H8604">
        <v>1917483122</v>
      </c>
      <c r="I8604" t="s">
        <v>1311</v>
      </c>
      <c r="J8604" t="s">
        <v>274</v>
      </c>
      <c r="K8604" t="s">
        <v>152</v>
      </c>
      <c r="L8604" t="s">
        <v>8900</v>
      </c>
      <c r="M8604" t="s">
        <v>8900</v>
      </c>
      <c r="P8604" s="31" t="str">
        <f t="shared" si="405"/>
        <v>The Hanimen Hom/Hal (Dr. Swapan Kumar Das)</v>
      </c>
    </row>
    <row r="8605" spans="1:16" hidden="1">
      <c r="A8605" t="str">
        <f t="shared" si="403"/>
        <v>263-610</v>
      </c>
      <c r="B8605">
        <f t="shared" si="404"/>
        <v>263</v>
      </c>
      <c r="C8605">
        <v>610</v>
      </c>
      <c r="D8605" t="s">
        <v>18544</v>
      </c>
      <c r="E8605" t="s">
        <v>16189</v>
      </c>
      <c r="F8605">
        <v>13299</v>
      </c>
      <c r="G8605" t="s">
        <v>16190</v>
      </c>
      <c r="H8605">
        <v>1759362769</v>
      </c>
      <c r="I8605" t="s">
        <v>131</v>
      </c>
      <c r="J8605" t="s">
        <v>10889</v>
      </c>
      <c r="K8605" t="s">
        <v>152</v>
      </c>
      <c r="L8605" t="s">
        <v>10386</v>
      </c>
      <c r="M8605" t="s">
        <v>16191</v>
      </c>
      <c r="P8605" s="31" t="str">
        <f t="shared" si="405"/>
        <v>Tunha Homoeo Hall (Dr.Ziaul Islam)</v>
      </c>
    </row>
    <row r="8606" spans="1:16" hidden="1">
      <c r="A8606" t="str">
        <f t="shared" si="403"/>
        <v>264-610</v>
      </c>
      <c r="B8606">
        <f t="shared" si="404"/>
        <v>264</v>
      </c>
      <c r="C8606">
        <v>610</v>
      </c>
      <c r="D8606" t="s">
        <v>18544</v>
      </c>
      <c r="E8606" t="s">
        <v>8821</v>
      </c>
      <c r="F8606">
        <v>10012</v>
      </c>
      <c r="G8606" t="s">
        <v>765</v>
      </c>
      <c r="H8606">
        <v>0</v>
      </c>
      <c r="I8606" t="s">
        <v>131</v>
      </c>
      <c r="J8606" t="s">
        <v>397</v>
      </c>
      <c r="K8606" t="s">
        <v>138</v>
      </c>
      <c r="L8606" t="s">
        <v>8771</v>
      </c>
      <c r="M8606" t="s">
        <v>8822</v>
      </c>
      <c r="P8606" s="31" t="str">
        <f t="shared" si="405"/>
        <v>Uposom Homoeo Hall (Dr.Abu Saleh Khalifa)</v>
      </c>
    </row>
    <row r="8607" spans="1:16" hidden="1">
      <c r="A8607" t="str">
        <f t="shared" si="403"/>
        <v>265-610</v>
      </c>
      <c r="B8607">
        <f t="shared" si="404"/>
        <v>265</v>
      </c>
      <c r="C8607">
        <v>610</v>
      </c>
      <c r="D8607" t="s">
        <v>18544</v>
      </c>
      <c r="E8607" t="s">
        <v>13785</v>
      </c>
      <c r="F8607">
        <v>12127</v>
      </c>
      <c r="G8607" t="s">
        <v>13786</v>
      </c>
      <c r="H8607">
        <v>1720699135</v>
      </c>
      <c r="I8607" t="s">
        <v>131</v>
      </c>
      <c r="J8607" t="s">
        <v>10892</v>
      </c>
      <c r="K8607" t="s">
        <v>138</v>
      </c>
      <c r="L8607" t="s">
        <v>13755</v>
      </c>
      <c r="M8607" t="s">
        <v>13778</v>
      </c>
      <c r="P8607" s="31" t="str">
        <f t="shared" si="405"/>
        <v>Uttom Homoeo Hall (Dr.Gobindo Boiddo)</v>
      </c>
    </row>
    <row r="8608" spans="1:16" hidden="1">
      <c r="A8608" t="str">
        <f t="shared" si="403"/>
        <v>266-610</v>
      </c>
      <c r="B8608">
        <f t="shared" si="404"/>
        <v>266</v>
      </c>
      <c r="C8608">
        <v>610</v>
      </c>
      <c r="D8608" t="s">
        <v>18544</v>
      </c>
      <c r="E8608" t="s">
        <v>14525</v>
      </c>
      <c r="F8608">
        <v>12525</v>
      </c>
      <c r="G8608" t="s">
        <v>13786</v>
      </c>
      <c r="H8608">
        <v>1719829783</v>
      </c>
      <c r="I8608" t="s">
        <v>131</v>
      </c>
      <c r="J8608" t="s">
        <v>230</v>
      </c>
      <c r="K8608" t="s">
        <v>138</v>
      </c>
      <c r="L8608" t="s">
        <v>8883</v>
      </c>
      <c r="M8608" t="s">
        <v>14526</v>
      </c>
      <c r="P8608" s="31" t="str">
        <f t="shared" si="405"/>
        <v>Uttom Homoeo Hall (Dr.Suresh Chondro Mohori)</v>
      </c>
    </row>
    <row r="8609" spans="1:16" hidden="1">
      <c r="A8609" t="str">
        <f t="shared" si="403"/>
        <v>267-610</v>
      </c>
      <c r="B8609">
        <f t="shared" si="404"/>
        <v>267</v>
      </c>
      <c r="C8609">
        <v>610</v>
      </c>
      <c r="D8609" t="s">
        <v>18544</v>
      </c>
      <c r="E8609" t="s">
        <v>10764</v>
      </c>
      <c r="F8609">
        <v>10839</v>
      </c>
      <c r="G8609" t="s">
        <v>10940</v>
      </c>
      <c r="H8609">
        <v>1724891883</v>
      </c>
      <c r="I8609" t="s">
        <v>131</v>
      </c>
      <c r="J8609" t="s">
        <v>274</v>
      </c>
      <c r="K8609" t="s">
        <v>133</v>
      </c>
      <c r="L8609" t="s">
        <v>10941</v>
      </c>
      <c r="M8609" t="s">
        <v>10942</v>
      </c>
      <c r="P8609" s="31" t="str">
        <f t="shared" si="405"/>
        <v>Widayon Homoeo Chikitsaloy (Dr.Md.Rahaman)</v>
      </c>
    </row>
    <row r="8610" spans="1:16" hidden="1">
      <c r="A8610" t="str">
        <f t="shared" si="403"/>
        <v>268-610</v>
      </c>
      <c r="B8610">
        <f t="shared" si="404"/>
        <v>268</v>
      </c>
      <c r="C8610">
        <v>610</v>
      </c>
      <c r="D8610" t="s">
        <v>18544</v>
      </c>
      <c r="E8610" t="s">
        <v>16775</v>
      </c>
      <c r="F8610">
        <v>13563</v>
      </c>
      <c r="G8610" t="s">
        <v>5489</v>
      </c>
      <c r="H8610">
        <v>1948170399</v>
      </c>
      <c r="I8610" t="s">
        <v>131</v>
      </c>
      <c r="J8610" t="s">
        <v>172</v>
      </c>
      <c r="K8610" t="s">
        <v>133</v>
      </c>
      <c r="L8610" t="s">
        <v>9593</v>
      </c>
      <c r="M8610" t="s">
        <v>16774</v>
      </c>
      <c r="P8610" s="31" t="str">
        <f t="shared" si="405"/>
        <v>Zakaria Homoeo Hall (Dr.Md.Zakaria)</v>
      </c>
    </row>
    <row r="8611" spans="1:16" hidden="1">
      <c r="A8611" t="str">
        <f t="shared" si="403"/>
        <v>269-610</v>
      </c>
      <c r="B8611">
        <f t="shared" si="404"/>
        <v>269</v>
      </c>
      <c r="C8611">
        <v>610</v>
      </c>
      <c r="D8611" t="s">
        <v>18544</v>
      </c>
      <c r="E8611" t="s">
        <v>16775</v>
      </c>
      <c r="F8611">
        <v>13638</v>
      </c>
      <c r="G8611" t="s">
        <v>5489</v>
      </c>
      <c r="H8611">
        <v>1948170399</v>
      </c>
      <c r="I8611" t="s">
        <v>131</v>
      </c>
      <c r="J8611" t="s">
        <v>10889</v>
      </c>
      <c r="K8611" t="s">
        <v>133</v>
      </c>
      <c r="L8611" t="s">
        <v>9593</v>
      </c>
      <c r="M8611" t="s">
        <v>16940</v>
      </c>
      <c r="P8611" s="31" t="str">
        <f t="shared" si="405"/>
        <v>Zakaria Homoeo Hall (Dr.Md.Zakaria)</v>
      </c>
    </row>
    <row r="8612" spans="1:16" hidden="1">
      <c r="A8612" t="str">
        <f t="shared" si="403"/>
        <v>1-611</v>
      </c>
      <c r="B8612">
        <f t="shared" si="404"/>
        <v>1</v>
      </c>
      <c r="C8612">
        <v>611</v>
      </c>
      <c r="D8612" t="s">
        <v>18545</v>
      </c>
      <c r="E8612" t="s">
        <v>4360</v>
      </c>
      <c r="F8612">
        <v>6217</v>
      </c>
      <c r="G8612" t="s">
        <v>4361</v>
      </c>
      <c r="H8612">
        <v>1741704194</v>
      </c>
      <c r="I8612">
        <v>0</v>
      </c>
      <c r="J8612" t="s">
        <v>132</v>
      </c>
      <c r="K8612" t="s">
        <v>133</v>
      </c>
      <c r="L8612" t="s">
        <v>4362</v>
      </c>
      <c r="M8612" t="s">
        <v>4363</v>
      </c>
      <c r="P8612" s="31" t="str">
        <f t="shared" si="405"/>
        <v xml:space="preserve">  Bimol H.H (Bimol Chondro)</v>
      </c>
    </row>
    <row r="8613" spans="1:16" hidden="1">
      <c r="A8613" t="str">
        <f t="shared" si="403"/>
        <v>2-611</v>
      </c>
      <c r="B8613">
        <f t="shared" si="404"/>
        <v>2</v>
      </c>
      <c r="C8613">
        <v>611</v>
      </c>
      <c r="D8613" t="s">
        <v>18545</v>
      </c>
      <c r="E8613" t="s">
        <v>4460</v>
      </c>
      <c r="F8613">
        <v>6287</v>
      </c>
      <c r="G8613" t="s">
        <v>4461</v>
      </c>
      <c r="H8613" t="s">
        <v>4462</v>
      </c>
      <c r="I8613" t="s">
        <v>3965</v>
      </c>
      <c r="J8613" t="s">
        <v>274</v>
      </c>
      <c r="K8613" t="s">
        <v>4185</v>
      </c>
      <c r="L8613" t="s">
        <v>4455</v>
      </c>
      <c r="M8613" t="s">
        <v>4463</v>
      </c>
      <c r="P8613" s="31" t="str">
        <f t="shared" si="405"/>
        <v xml:space="preserve">  Fahim Pharmacy (Mahtab Ali)</v>
      </c>
    </row>
    <row r="8614" spans="1:16" hidden="1">
      <c r="A8614" t="str">
        <f t="shared" si="403"/>
        <v>3-611</v>
      </c>
      <c r="B8614">
        <f t="shared" si="404"/>
        <v>3</v>
      </c>
      <c r="C8614">
        <v>611</v>
      </c>
      <c r="D8614" t="s">
        <v>18545</v>
      </c>
      <c r="E8614" t="s">
        <v>4125</v>
      </c>
      <c r="F8614">
        <v>6249</v>
      </c>
      <c r="G8614" t="s">
        <v>4418</v>
      </c>
      <c r="H8614">
        <v>0</v>
      </c>
      <c r="I8614">
        <v>0</v>
      </c>
      <c r="J8614" t="s">
        <v>397</v>
      </c>
      <c r="K8614" t="s">
        <v>4185</v>
      </c>
      <c r="L8614" t="s">
        <v>4400</v>
      </c>
      <c r="M8614" t="s">
        <v>4419</v>
      </c>
      <c r="P8614" s="31" t="str">
        <f t="shared" si="405"/>
        <v xml:space="preserve">  Gopal Ayorbad (Gopal Chondro)</v>
      </c>
    </row>
    <row r="8615" spans="1:16" hidden="1">
      <c r="A8615" t="str">
        <f t="shared" si="403"/>
        <v>4-611</v>
      </c>
      <c r="B8615">
        <f t="shared" si="404"/>
        <v>4</v>
      </c>
      <c r="C8615">
        <v>611</v>
      </c>
      <c r="D8615" t="s">
        <v>18545</v>
      </c>
      <c r="E8615" t="s">
        <v>4402</v>
      </c>
      <c r="F8615">
        <v>6243</v>
      </c>
      <c r="G8615" t="s">
        <v>4403</v>
      </c>
      <c r="H8615" t="s">
        <v>4404</v>
      </c>
      <c r="I8615" t="s">
        <v>4254</v>
      </c>
      <c r="J8615" t="s">
        <v>397</v>
      </c>
      <c r="K8615" t="s">
        <v>3961</v>
      </c>
      <c r="L8615" t="s">
        <v>4405</v>
      </c>
      <c r="M8615" t="s">
        <v>4401</v>
      </c>
      <c r="P8615" s="31" t="str">
        <f t="shared" si="405"/>
        <v xml:space="preserve">  Loknath Ousadhaloy (Prosanto)</v>
      </c>
    </row>
    <row r="8616" spans="1:16" hidden="1">
      <c r="A8616" t="str">
        <f t="shared" si="403"/>
        <v>5-611</v>
      </c>
      <c r="B8616">
        <f t="shared" si="404"/>
        <v>5</v>
      </c>
      <c r="C8616">
        <v>611</v>
      </c>
      <c r="D8616" t="s">
        <v>18545</v>
      </c>
      <c r="E8616" t="s">
        <v>4426</v>
      </c>
      <c r="F8616">
        <v>6264</v>
      </c>
      <c r="G8616" t="s">
        <v>4427</v>
      </c>
      <c r="H8616">
        <v>1734075862</v>
      </c>
      <c r="I8616">
        <v>0</v>
      </c>
      <c r="J8616" t="s">
        <v>230</v>
      </c>
      <c r="K8616" t="s">
        <v>3977</v>
      </c>
      <c r="L8616" t="s">
        <v>4421</v>
      </c>
      <c r="M8616" t="s">
        <v>4428</v>
      </c>
      <c r="P8616" s="31" t="str">
        <f t="shared" si="405"/>
        <v xml:space="preserve">  Rois H.H (Rois Uddin)</v>
      </c>
    </row>
    <row r="8617" spans="1:16" hidden="1">
      <c r="A8617" t="str">
        <f t="shared" si="403"/>
        <v>6-611</v>
      </c>
      <c r="B8617">
        <f t="shared" si="404"/>
        <v>6</v>
      </c>
      <c r="C8617">
        <v>611</v>
      </c>
      <c r="D8617" t="s">
        <v>18545</v>
      </c>
      <c r="E8617" t="s">
        <v>13999</v>
      </c>
      <c r="F8617">
        <v>12246</v>
      </c>
      <c r="G8617" t="s">
        <v>14000</v>
      </c>
      <c r="H8617">
        <v>1935417424</v>
      </c>
      <c r="I8617" t="s">
        <v>131</v>
      </c>
      <c r="J8617" t="s">
        <v>397</v>
      </c>
      <c r="K8617" t="s">
        <v>133</v>
      </c>
      <c r="L8617" t="s">
        <v>4347</v>
      </c>
      <c r="M8617" t="s">
        <v>14001</v>
      </c>
      <c r="P8617" s="31" t="str">
        <f t="shared" si="405"/>
        <v>Adarshaw Homoeo Hall (Dr Md Shahidul Islam)</v>
      </c>
    </row>
    <row r="8618" spans="1:16" hidden="1">
      <c r="A8618" t="str">
        <f t="shared" si="403"/>
        <v>7-611</v>
      </c>
      <c r="B8618">
        <f t="shared" si="404"/>
        <v>7</v>
      </c>
      <c r="C8618">
        <v>611</v>
      </c>
      <c r="D8618" t="s">
        <v>18545</v>
      </c>
      <c r="E8618" t="s">
        <v>12796</v>
      </c>
      <c r="F8618">
        <v>11698</v>
      </c>
      <c r="G8618" t="s">
        <v>12797</v>
      </c>
      <c r="H8618">
        <v>1751893212</v>
      </c>
      <c r="I8618" t="s">
        <v>131</v>
      </c>
      <c r="J8618" t="s">
        <v>274</v>
      </c>
      <c r="K8618" t="s">
        <v>133</v>
      </c>
      <c r="L8618" t="s">
        <v>4353</v>
      </c>
      <c r="M8618" t="s">
        <v>12793</v>
      </c>
      <c r="P8618" s="31" t="str">
        <f t="shared" si="405"/>
        <v>Ahosan Homoeo Hall (Dr Fardous Alam)</v>
      </c>
    </row>
    <row r="8619" spans="1:16" hidden="1">
      <c r="A8619" t="str">
        <f t="shared" si="403"/>
        <v>8-611</v>
      </c>
      <c r="B8619">
        <f t="shared" si="404"/>
        <v>8</v>
      </c>
      <c r="C8619">
        <v>611</v>
      </c>
      <c r="D8619" t="s">
        <v>18545</v>
      </c>
      <c r="E8619" t="s">
        <v>3979</v>
      </c>
      <c r="F8619">
        <v>6262</v>
      </c>
      <c r="G8619" t="s">
        <v>4420</v>
      </c>
      <c r="H8619">
        <v>1716556381</v>
      </c>
      <c r="I8619" t="s">
        <v>131</v>
      </c>
      <c r="J8619" t="s">
        <v>230</v>
      </c>
      <c r="K8619" t="s">
        <v>138</v>
      </c>
      <c r="L8619" t="s">
        <v>4421</v>
      </c>
      <c r="M8619" t="s">
        <v>4422</v>
      </c>
      <c r="P8619" s="31" t="str">
        <f t="shared" si="405"/>
        <v>Alor Poth Homoeo Care (Ab. Khalek)</v>
      </c>
    </row>
    <row r="8620" spans="1:16" hidden="1">
      <c r="A8620" t="str">
        <f t="shared" si="403"/>
        <v>9-611</v>
      </c>
      <c r="B8620">
        <f t="shared" si="404"/>
        <v>9</v>
      </c>
      <c r="C8620">
        <v>611</v>
      </c>
      <c r="D8620" t="s">
        <v>18545</v>
      </c>
      <c r="E8620" t="s">
        <v>12791</v>
      </c>
      <c r="F8620">
        <v>11696</v>
      </c>
      <c r="G8620" t="s">
        <v>12792</v>
      </c>
      <c r="H8620">
        <v>1833876210</v>
      </c>
      <c r="I8620" t="s">
        <v>1077</v>
      </c>
      <c r="J8620" t="s">
        <v>274</v>
      </c>
      <c r="K8620" t="s">
        <v>133</v>
      </c>
      <c r="L8620" t="s">
        <v>4353</v>
      </c>
      <c r="M8620" t="s">
        <v>12793</v>
      </c>
      <c r="P8620" s="31" t="str">
        <f t="shared" si="405"/>
        <v>Amana Homoeo Hall (Dr Israfil Miah)</v>
      </c>
    </row>
    <row r="8621" spans="1:16" hidden="1">
      <c r="A8621" t="str">
        <f t="shared" si="403"/>
        <v>10-611</v>
      </c>
      <c r="B8621">
        <f t="shared" si="404"/>
        <v>10</v>
      </c>
      <c r="C8621">
        <v>611</v>
      </c>
      <c r="D8621" t="s">
        <v>18545</v>
      </c>
      <c r="E8621" t="s">
        <v>4355</v>
      </c>
      <c r="F8621">
        <v>6215</v>
      </c>
      <c r="G8621" t="s">
        <v>4356</v>
      </c>
      <c r="H8621">
        <v>1718876803</v>
      </c>
      <c r="I8621" t="s">
        <v>4357</v>
      </c>
      <c r="J8621" t="s">
        <v>132</v>
      </c>
      <c r="K8621" t="s">
        <v>3996</v>
      </c>
      <c r="L8621" t="s">
        <v>4353</v>
      </c>
      <c r="M8621" t="s">
        <v>4137</v>
      </c>
      <c r="P8621" s="31" t="str">
        <f t="shared" si="405"/>
        <v>An Ansari Homoeo Hall (Akhteruz-Zaman)</v>
      </c>
    </row>
    <row r="8622" spans="1:16" hidden="1">
      <c r="A8622" t="str">
        <f t="shared" si="403"/>
        <v>11-611</v>
      </c>
      <c r="B8622">
        <f t="shared" si="404"/>
        <v>11</v>
      </c>
      <c r="C8622">
        <v>611</v>
      </c>
      <c r="D8622" t="s">
        <v>18545</v>
      </c>
      <c r="E8622" t="s">
        <v>18736</v>
      </c>
      <c r="F8622">
        <v>15751</v>
      </c>
      <c r="G8622" t="s">
        <v>8375</v>
      </c>
      <c r="H8622">
        <v>1721018734</v>
      </c>
      <c r="I8622" t="s">
        <v>131</v>
      </c>
      <c r="J8622" t="s">
        <v>132</v>
      </c>
      <c r="K8622" t="s">
        <v>152</v>
      </c>
      <c r="L8622" t="s">
        <v>13997</v>
      </c>
      <c r="M8622" t="s">
        <v>18737</v>
      </c>
      <c r="P8622" s="31" t="str">
        <f t="shared" si="405"/>
        <v>Ansary Homoeo Hall (Dr G.M.Ansari)</v>
      </c>
    </row>
    <row r="8623" spans="1:16" hidden="1">
      <c r="A8623" t="str">
        <f t="shared" si="403"/>
        <v>12-611</v>
      </c>
      <c r="B8623">
        <f t="shared" si="404"/>
        <v>12</v>
      </c>
      <c r="C8623">
        <v>611</v>
      </c>
      <c r="D8623" t="s">
        <v>18545</v>
      </c>
      <c r="E8623" t="s">
        <v>19311</v>
      </c>
      <c r="F8623">
        <v>15848</v>
      </c>
      <c r="G8623" t="s">
        <v>19312</v>
      </c>
      <c r="H8623">
        <v>1721018734</v>
      </c>
      <c r="I8623" t="s">
        <v>131</v>
      </c>
      <c r="J8623" t="s">
        <v>132</v>
      </c>
      <c r="K8623" t="s">
        <v>152</v>
      </c>
      <c r="L8623" t="s">
        <v>13997</v>
      </c>
      <c r="M8623" t="s">
        <v>18737</v>
      </c>
      <c r="P8623" s="31" t="str">
        <f t="shared" si="405"/>
        <v>Ansary Homoeo Hall (Dr G.M.Ansari)</v>
      </c>
    </row>
    <row r="8624" spans="1:16" hidden="1">
      <c r="A8624" t="str">
        <f t="shared" si="403"/>
        <v>13-611</v>
      </c>
      <c r="B8624">
        <f t="shared" si="404"/>
        <v>13</v>
      </c>
      <c r="C8624">
        <v>611</v>
      </c>
      <c r="D8624" t="s">
        <v>18545</v>
      </c>
      <c r="E8624" t="s">
        <v>4219</v>
      </c>
      <c r="F8624">
        <v>6213</v>
      </c>
      <c r="G8624" t="s">
        <v>909</v>
      </c>
      <c r="H8624">
        <v>1718254143</v>
      </c>
      <c r="I8624" t="s">
        <v>3963</v>
      </c>
      <c r="J8624" t="s">
        <v>132</v>
      </c>
      <c r="K8624" t="s">
        <v>152</v>
      </c>
      <c r="L8624" t="s">
        <v>4353</v>
      </c>
      <c r="M8624" t="s">
        <v>4354</v>
      </c>
      <c r="P8624" s="31" t="str">
        <f t="shared" si="405"/>
        <v>Ashik Homoeo Hall (Dr. Aminur)</v>
      </c>
    </row>
    <row r="8625" spans="1:16" hidden="1">
      <c r="A8625" t="str">
        <f t="shared" si="403"/>
        <v>14-611</v>
      </c>
      <c r="B8625">
        <f t="shared" si="404"/>
        <v>14</v>
      </c>
      <c r="C8625">
        <v>611</v>
      </c>
      <c r="D8625" t="s">
        <v>18545</v>
      </c>
      <c r="E8625" t="s">
        <v>4457</v>
      </c>
      <c r="F8625">
        <v>6285</v>
      </c>
      <c r="G8625" t="s">
        <v>4458</v>
      </c>
      <c r="H8625" t="s">
        <v>4459</v>
      </c>
      <c r="I8625" t="s">
        <v>4129</v>
      </c>
      <c r="J8625" t="s">
        <v>274</v>
      </c>
      <c r="K8625" t="s">
        <v>3961</v>
      </c>
      <c r="L8625" t="s">
        <v>4455</v>
      </c>
      <c r="M8625" t="s">
        <v>4456</v>
      </c>
      <c r="P8625" s="31" t="str">
        <f t="shared" si="405"/>
        <v>Asura Homoeo Hall (Ab. Azizar)</v>
      </c>
    </row>
    <row r="8626" spans="1:16" hidden="1">
      <c r="A8626" t="str">
        <f t="shared" si="403"/>
        <v>15-611</v>
      </c>
      <c r="B8626">
        <f t="shared" si="404"/>
        <v>15</v>
      </c>
      <c r="C8626">
        <v>611</v>
      </c>
      <c r="D8626" t="s">
        <v>18545</v>
      </c>
      <c r="E8626" t="s">
        <v>4390</v>
      </c>
      <c r="F8626">
        <v>6236</v>
      </c>
      <c r="G8626" t="s">
        <v>4303</v>
      </c>
      <c r="H8626">
        <v>1712197972</v>
      </c>
      <c r="I8626" t="s">
        <v>131</v>
      </c>
      <c r="J8626" t="s">
        <v>172</v>
      </c>
      <c r="K8626" t="s">
        <v>133</v>
      </c>
      <c r="L8626" t="s">
        <v>4347</v>
      </c>
      <c r="M8626" t="s">
        <v>4347</v>
      </c>
      <c r="P8626" s="31" t="str">
        <f t="shared" si="405"/>
        <v>Azad Homeo Hall (Dr. Monir)</v>
      </c>
    </row>
    <row r="8627" spans="1:16" hidden="1">
      <c r="A8627" t="str">
        <f t="shared" si="403"/>
        <v>16-611</v>
      </c>
      <c r="B8627">
        <f t="shared" si="404"/>
        <v>16</v>
      </c>
      <c r="C8627">
        <v>611</v>
      </c>
      <c r="D8627" t="s">
        <v>18545</v>
      </c>
      <c r="E8627" t="s">
        <v>4423</v>
      </c>
      <c r="F8627">
        <v>6263</v>
      </c>
      <c r="G8627" t="s">
        <v>2034</v>
      </c>
      <c r="H8627">
        <v>1719</v>
      </c>
      <c r="I8627" t="s">
        <v>4424</v>
      </c>
      <c r="J8627" t="s">
        <v>230</v>
      </c>
      <c r="K8627" t="s">
        <v>133</v>
      </c>
      <c r="L8627" t="s">
        <v>4421</v>
      </c>
      <c r="M8627" t="s">
        <v>4425</v>
      </c>
      <c r="P8627" s="31" t="str">
        <f t="shared" si="405"/>
        <v>Bengal Homoeo Hall (Ab. Kuddus)</v>
      </c>
    </row>
    <row r="8628" spans="1:16" hidden="1">
      <c r="A8628" t="str">
        <f t="shared" si="403"/>
        <v>17-611</v>
      </c>
      <c r="B8628">
        <f t="shared" si="404"/>
        <v>17</v>
      </c>
      <c r="C8628">
        <v>611</v>
      </c>
      <c r="D8628" t="s">
        <v>18545</v>
      </c>
      <c r="E8628" t="s">
        <v>8746</v>
      </c>
      <c r="F8628">
        <v>10037</v>
      </c>
      <c r="G8628" t="s">
        <v>8747</v>
      </c>
      <c r="H8628">
        <v>1723795068</v>
      </c>
      <c r="I8628" t="s">
        <v>131</v>
      </c>
      <c r="J8628" t="s">
        <v>2596</v>
      </c>
      <c r="K8628" t="s">
        <v>133</v>
      </c>
      <c r="L8628" t="s">
        <v>8748</v>
      </c>
      <c r="M8628" t="s">
        <v>8749</v>
      </c>
      <c r="P8628" s="31" t="str">
        <f t="shared" si="405"/>
        <v>Bhai Bhai Homoeo Pharmacy (Dr.Nur Mohammad)</v>
      </c>
    </row>
    <row r="8629" spans="1:16" hidden="1">
      <c r="A8629" t="str">
        <f t="shared" si="403"/>
        <v>18-611</v>
      </c>
      <c r="B8629">
        <f t="shared" si="404"/>
        <v>18</v>
      </c>
      <c r="C8629">
        <v>611</v>
      </c>
      <c r="D8629" t="s">
        <v>18545</v>
      </c>
      <c r="E8629" t="s">
        <v>4349</v>
      </c>
      <c r="F8629">
        <v>6211</v>
      </c>
      <c r="G8629" t="s">
        <v>4350</v>
      </c>
      <c r="H8629">
        <v>0</v>
      </c>
      <c r="I8629" t="s">
        <v>3963</v>
      </c>
      <c r="J8629" t="s">
        <v>132</v>
      </c>
      <c r="K8629" t="s">
        <v>3977</v>
      </c>
      <c r="L8629" t="s">
        <v>4347</v>
      </c>
      <c r="M8629" t="s">
        <v>4348</v>
      </c>
      <c r="P8629" s="31" t="str">
        <f t="shared" si="405"/>
        <v>Bismillah H.H (Dr.Saifur Rahman)</v>
      </c>
    </row>
    <row r="8630" spans="1:16" hidden="1">
      <c r="A8630" t="str">
        <f t="shared" si="403"/>
        <v>19-611</v>
      </c>
      <c r="B8630">
        <f t="shared" si="404"/>
        <v>19</v>
      </c>
      <c r="C8630">
        <v>611</v>
      </c>
      <c r="D8630" t="s">
        <v>18545</v>
      </c>
      <c r="E8630" t="s">
        <v>13236</v>
      </c>
      <c r="F8630">
        <v>11878</v>
      </c>
      <c r="G8630" t="s">
        <v>460</v>
      </c>
      <c r="H8630">
        <v>1748228910</v>
      </c>
      <c r="I8630" t="s">
        <v>131</v>
      </c>
      <c r="J8630" t="s">
        <v>230</v>
      </c>
      <c r="K8630" t="s">
        <v>133</v>
      </c>
      <c r="L8630" t="s">
        <v>13234</v>
      </c>
      <c r="M8630" t="s">
        <v>13235</v>
      </c>
      <c r="P8630" s="31" t="str">
        <f t="shared" si="405"/>
        <v>Bismillah Homoeo Hall (Babul Hossain)</v>
      </c>
    </row>
    <row r="8631" spans="1:16" hidden="1">
      <c r="A8631" t="str">
        <f t="shared" si="403"/>
        <v>20-611</v>
      </c>
      <c r="B8631">
        <f t="shared" si="404"/>
        <v>20</v>
      </c>
      <c r="C8631">
        <v>611</v>
      </c>
      <c r="D8631" t="s">
        <v>18545</v>
      </c>
      <c r="E8631" t="s">
        <v>8750</v>
      </c>
      <c r="F8631">
        <v>10036</v>
      </c>
      <c r="G8631" t="s">
        <v>8751</v>
      </c>
      <c r="H8631">
        <v>1723050999</v>
      </c>
      <c r="I8631" t="s">
        <v>131</v>
      </c>
      <c r="K8631" t="s">
        <v>133</v>
      </c>
      <c r="L8631" t="s">
        <v>8748</v>
      </c>
      <c r="M8631" t="s">
        <v>8748</v>
      </c>
      <c r="P8631" s="31" t="str">
        <f t="shared" si="405"/>
        <v>Boby Homoeo Hall (Dr.Babul Rana)</v>
      </c>
    </row>
    <row r="8632" spans="1:16" hidden="1">
      <c r="A8632" t="str">
        <f t="shared" si="403"/>
        <v>21-611</v>
      </c>
      <c r="B8632">
        <f t="shared" si="404"/>
        <v>21</v>
      </c>
      <c r="C8632">
        <v>611</v>
      </c>
      <c r="D8632" t="s">
        <v>18545</v>
      </c>
      <c r="E8632" t="s">
        <v>4445</v>
      </c>
      <c r="F8632">
        <v>6280</v>
      </c>
      <c r="G8632" t="s">
        <v>755</v>
      </c>
      <c r="H8632">
        <v>1738771888</v>
      </c>
      <c r="I8632" t="s">
        <v>3982</v>
      </c>
      <c r="J8632" t="s">
        <v>274</v>
      </c>
      <c r="K8632" t="s">
        <v>138</v>
      </c>
      <c r="L8632" t="s">
        <v>4446</v>
      </c>
      <c r="M8632" t="s">
        <v>4447</v>
      </c>
      <c r="P8632" s="31" t="str">
        <f t="shared" si="405"/>
        <v>Brothers Homoeo Hall (Montu Chondro)</v>
      </c>
    </row>
    <row r="8633" spans="1:16" hidden="1">
      <c r="A8633" t="str">
        <f t="shared" si="403"/>
        <v>22-611</v>
      </c>
      <c r="B8633">
        <f t="shared" si="404"/>
        <v>22</v>
      </c>
      <c r="C8633">
        <v>611</v>
      </c>
      <c r="D8633" t="s">
        <v>18545</v>
      </c>
      <c r="E8633" t="s">
        <v>15593</v>
      </c>
      <c r="F8633">
        <v>13021</v>
      </c>
      <c r="G8633" t="s">
        <v>15594</v>
      </c>
      <c r="H8633">
        <v>1744413425</v>
      </c>
      <c r="I8633" t="s">
        <v>131</v>
      </c>
      <c r="J8633" t="s">
        <v>230</v>
      </c>
      <c r="K8633" t="s">
        <v>133</v>
      </c>
      <c r="L8633" t="s">
        <v>13234</v>
      </c>
      <c r="M8633" t="s">
        <v>13234</v>
      </c>
      <c r="P8633" s="31" t="str">
        <f t="shared" si="405"/>
        <v>Computer Homoeo Center (Mos Khadiza Aktar)</v>
      </c>
    </row>
    <row r="8634" spans="1:16" hidden="1">
      <c r="A8634" t="str">
        <f t="shared" si="403"/>
        <v>23-611</v>
      </c>
      <c r="B8634">
        <f t="shared" si="404"/>
        <v>23</v>
      </c>
      <c r="C8634">
        <v>611</v>
      </c>
      <c r="D8634" t="s">
        <v>18545</v>
      </c>
      <c r="E8634" t="s">
        <v>4435</v>
      </c>
      <c r="F8634">
        <v>6269</v>
      </c>
      <c r="G8634" t="s">
        <v>2871</v>
      </c>
      <c r="H8634">
        <v>1716410498</v>
      </c>
      <c r="I8634" t="s">
        <v>131</v>
      </c>
      <c r="J8634" t="s">
        <v>230</v>
      </c>
      <c r="K8634" t="s">
        <v>4002</v>
      </c>
      <c r="L8634" t="s">
        <v>4433</v>
      </c>
      <c r="M8634" t="s">
        <v>4436</v>
      </c>
      <c r="P8634" s="31" t="str">
        <f t="shared" si="405"/>
        <v>Faruk Homoeo Hall (Faruk Hossain)</v>
      </c>
    </row>
    <row r="8635" spans="1:16" hidden="1">
      <c r="A8635" t="str">
        <f t="shared" si="403"/>
        <v>24-611</v>
      </c>
      <c r="B8635">
        <f t="shared" si="404"/>
        <v>24</v>
      </c>
      <c r="C8635">
        <v>611</v>
      </c>
      <c r="D8635" t="s">
        <v>18545</v>
      </c>
      <c r="E8635" t="s">
        <v>14004</v>
      </c>
      <c r="F8635">
        <v>12248</v>
      </c>
      <c r="G8635" t="s">
        <v>14005</v>
      </c>
      <c r="H8635">
        <v>1734265034</v>
      </c>
      <c r="I8635" t="s">
        <v>131</v>
      </c>
      <c r="J8635" t="s">
        <v>132</v>
      </c>
      <c r="K8635" t="s">
        <v>133</v>
      </c>
      <c r="L8635" t="s">
        <v>4347</v>
      </c>
      <c r="M8635" t="s">
        <v>14006</v>
      </c>
      <c r="P8635" s="31" t="str">
        <f t="shared" si="405"/>
        <v>Faruque Homoeo Hall (Dr A K Faruque)</v>
      </c>
    </row>
    <row r="8636" spans="1:16" hidden="1">
      <c r="A8636" t="str">
        <f t="shared" si="403"/>
        <v>25-611</v>
      </c>
      <c r="B8636">
        <f t="shared" si="404"/>
        <v>25</v>
      </c>
      <c r="C8636">
        <v>611</v>
      </c>
      <c r="D8636" t="s">
        <v>18545</v>
      </c>
      <c r="E8636" t="s">
        <v>4430</v>
      </c>
      <c r="F8636">
        <v>6267</v>
      </c>
      <c r="G8636" t="s">
        <v>4431</v>
      </c>
      <c r="H8636">
        <v>1743688171</v>
      </c>
      <c r="I8636" t="s">
        <v>3963</v>
      </c>
      <c r="J8636" t="s">
        <v>230</v>
      </c>
      <c r="K8636" t="s">
        <v>138</v>
      </c>
      <c r="L8636">
        <v>0</v>
      </c>
      <c r="M8636" t="s">
        <v>4421</v>
      </c>
      <c r="P8636" s="31" t="str">
        <f t="shared" si="405"/>
        <v>Ferdus Homoeo Hall (Tajor Uddin)</v>
      </c>
    </row>
    <row r="8637" spans="1:16" hidden="1">
      <c r="A8637" t="str">
        <f t="shared" si="403"/>
        <v>26-611</v>
      </c>
      <c r="B8637">
        <f t="shared" si="404"/>
        <v>26</v>
      </c>
      <c r="C8637">
        <v>611</v>
      </c>
      <c r="D8637" t="s">
        <v>18545</v>
      </c>
      <c r="E8637" t="s">
        <v>18738</v>
      </c>
      <c r="F8637">
        <v>15753</v>
      </c>
      <c r="G8637" t="s">
        <v>1793</v>
      </c>
      <c r="H8637">
        <v>1721878126</v>
      </c>
      <c r="I8637" t="s">
        <v>131</v>
      </c>
      <c r="J8637" t="s">
        <v>132</v>
      </c>
      <c r="K8637" t="s">
        <v>152</v>
      </c>
      <c r="L8637" t="s">
        <v>18739</v>
      </c>
      <c r="M8637" t="s">
        <v>18740</v>
      </c>
      <c r="P8637" s="31" t="str">
        <f t="shared" si="405"/>
        <v>J.R Homoeo Hall (Dr Abdul Jalil)</v>
      </c>
    </row>
    <row r="8638" spans="1:16" hidden="1">
      <c r="A8638" t="str">
        <f t="shared" si="403"/>
        <v>27-611</v>
      </c>
      <c r="B8638">
        <f t="shared" si="404"/>
        <v>27</v>
      </c>
      <c r="C8638">
        <v>611</v>
      </c>
      <c r="D8638" t="s">
        <v>18545</v>
      </c>
      <c r="E8638" t="s">
        <v>16739</v>
      </c>
      <c r="F8638">
        <v>15850</v>
      </c>
      <c r="G8638" t="s">
        <v>19313</v>
      </c>
      <c r="H8638">
        <v>1721878126</v>
      </c>
      <c r="I8638" t="s">
        <v>131</v>
      </c>
      <c r="J8638" t="s">
        <v>132</v>
      </c>
      <c r="K8638" t="s">
        <v>152</v>
      </c>
      <c r="L8638" t="s">
        <v>18739</v>
      </c>
      <c r="M8638" t="s">
        <v>18740</v>
      </c>
      <c r="P8638" s="31" t="str">
        <f t="shared" si="405"/>
        <v>J.R Homoeo Hall (Dr Abdul Jalil)</v>
      </c>
    </row>
    <row r="8639" spans="1:16" hidden="1">
      <c r="A8639" t="str">
        <f t="shared" si="403"/>
        <v>28-611</v>
      </c>
      <c r="B8639">
        <f t="shared" si="404"/>
        <v>28</v>
      </c>
      <c r="C8639">
        <v>611</v>
      </c>
      <c r="D8639" t="s">
        <v>18545</v>
      </c>
      <c r="E8639" t="s">
        <v>14007</v>
      </c>
      <c r="F8639">
        <v>12249</v>
      </c>
      <c r="G8639" t="s">
        <v>14008</v>
      </c>
      <c r="H8639">
        <v>1983860955</v>
      </c>
      <c r="I8639" t="s">
        <v>131</v>
      </c>
      <c r="J8639" t="s">
        <v>397</v>
      </c>
      <c r="K8639" t="s">
        <v>133</v>
      </c>
      <c r="L8639" t="s">
        <v>4347</v>
      </c>
      <c r="M8639" t="s">
        <v>4352</v>
      </c>
      <c r="P8639" s="31" t="str">
        <f t="shared" si="405"/>
        <v>Jalil Homoeo Hall (Dr Ab Jalil)</v>
      </c>
    </row>
    <row r="8640" spans="1:16" hidden="1">
      <c r="A8640" t="str">
        <f t="shared" si="403"/>
        <v>29-611</v>
      </c>
      <c r="B8640">
        <f t="shared" si="404"/>
        <v>29</v>
      </c>
      <c r="C8640">
        <v>611</v>
      </c>
      <c r="D8640" t="s">
        <v>18545</v>
      </c>
      <c r="E8640" t="s">
        <v>14792</v>
      </c>
      <c r="F8640">
        <v>12652</v>
      </c>
      <c r="G8640" t="s">
        <v>581</v>
      </c>
      <c r="H8640">
        <v>1723393965</v>
      </c>
      <c r="I8640" t="s">
        <v>131</v>
      </c>
      <c r="J8640" t="s">
        <v>230</v>
      </c>
      <c r="K8640" t="s">
        <v>133</v>
      </c>
      <c r="L8640" t="s">
        <v>13234</v>
      </c>
      <c r="M8640" t="s">
        <v>14793</v>
      </c>
      <c r="P8640" s="31" t="str">
        <f t="shared" si="405"/>
        <v>Janani Homoeo Hall (Dr Alamgir Hossain Khan)</v>
      </c>
    </row>
    <row r="8641" spans="1:16" hidden="1">
      <c r="A8641" t="str">
        <f t="shared" si="403"/>
        <v>30-611</v>
      </c>
      <c r="B8641">
        <f t="shared" si="404"/>
        <v>30</v>
      </c>
      <c r="C8641">
        <v>611</v>
      </c>
      <c r="D8641" t="s">
        <v>18545</v>
      </c>
      <c r="E8641" t="s">
        <v>4394</v>
      </c>
      <c r="F8641">
        <v>6240</v>
      </c>
      <c r="G8641" t="s">
        <v>4395</v>
      </c>
      <c r="H8641">
        <v>1719027078</v>
      </c>
      <c r="I8641" t="s">
        <v>131</v>
      </c>
      <c r="J8641" t="s">
        <v>172</v>
      </c>
      <c r="K8641" t="s">
        <v>133</v>
      </c>
      <c r="L8641" t="s">
        <v>4393</v>
      </c>
      <c r="M8641" t="s">
        <v>4393</v>
      </c>
      <c r="P8641" s="31" t="str">
        <f t="shared" si="405"/>
        <v>Jerin Homoeo Hall (Joynal Abedin)</v>
      </c>
    </row>
    <row r="8642" spans="1:16" hidden="1">
      <c r="A8642" t="str">
        <f t="shared" ref="A8642:A8705" si="406">B8642&amp;"-"&amp;C8642</f>
        <v>31-611</v>
      </c>
      <c r="B8642">
        <f t="shared" ref="B8642:B8705" si="407">IF(C8642=C8641,B8641+1,1)</f>
        <v>31</v>
      </c>
      <c r="C8642">
        <v>611</v>
      </c>
      <c r="D8642" t="s">
        <v>18545</v>
      </c>
      <c r="E8642" t="s">
        <v>4260</v>
      </c>
      <c r="F8642">
        <v>6227</v>
      </c>
      <c r="G8642" t="s">
        <v>3940</v>
      </c>
      <c r="H8642">
        <v>1737019814</v>
      </c>
      <c r="I8642" t="s">
        <v>3963</v>
      </c>
      <c r="J8642" t="s">
        <v>172</v>
      </c>
      <c r="K8642" t="s">
        <v>4002</v>
      </c>
      <c r="L8642" t="s">
        <v>4347</v>
      </c>
      <c r="M8642" t="s">
        <v>4137</v>
      </c>
      <c r="P8642" s="31" t="str">
        <f t="shared" ref="P8642:P8705" si="408">PROPER(G8642&amp;" ("&amp;E8642&amp;")")</f>
        <v>Jibon Homoeo Hall (Ab. Salam)</v>
      </c>
    </row>
    <row r="8643" spans="1:16" hidden="1">
      <c r="A8643" t="str">
        <f t="shared" si="406"/>
        <v>32-611</v>
      </c>
      <c r="B8643">
        <f t="shared" si="407"/>
        <v>32</v>
      </c>
      <c r="C8643">
        <v>611</v>
      </c>
      <c r="D8643" t="s">
        <v>18545</v>
      </c>
      <c r="E8643" t="s">
        <v>4412</v>
      </c>
      <c r="F8643">
        <v>6247</v>
      </c>
      <c r="G8643" t="s">
        <v>4413</v>
      </c>
      <c r="H8643">
        <v>1748689310</v>
      </c>
      <c r="I8643" t="s">
        <v>4254</v>
      </c>
      <c r="J8643" t="s">
        <v>397</v>
      </c>
      <c r="K8643" t="s">
        <v>3996</v>
      </c>
      <c r="L8643" t="s">
        <v>4405</v>
      </c>
      <c r="M8643" t="s">
        <v>4411</v>
      </c>
      <c r="P8643" s="31" t="str">
        <f t="shared" si="408"/>
        <v>Jononi Ayorbad (Nolony Kanto)</v>
      </c>
    </row>
    <row r="8644" spans="1:16" hidden="1">
      <c r="A8644" t="str">
        <f t="shared" si="406"/>
        <v>33-611</v>
      </c>
      <c r="B8644">
        <f t="shared" si="407"/>
        <v>33</v>
      </c>
      <c r="C8644">
        <v>611</v>
      </c>
      <c r="D8644" t="s">
        <v>18545</v>
      </c>
      <c r="E8644">
        <v>0</v>
      </c>
      <c r="F8644">
        <v>6241</v>
      </c>
      <c r="G8644" t="s">
        <v>835</v>
      </c>
      <c r="H8644">
        <v>0</v>
      </c>
      <c r="I8644" t="s">
        <v>131</v>
      </c>
      <c r="J8644" t="s">
        <v>172</v>
      </c>
      <c r="K8644" t="s">
        <v>133</v>
      </c>
      <c r="L8644" t="s">
        <v>4393</v>
      </c>
      <c r="M8644" t="s">
        <v>4393</v>
      </c>
      <c r="P8644" s="31" t="str">
        <f t="shared" si="408"/>
        <v>Joti Homoeo Hall (0)</v>
      </c>
    </row>
    <row r="8645" spans="1:16" hidden="1">
      <c r="A8645" t="str">
        <f t="shared" si="406"/>
        <v>34-611</v>
      </c>
      <c r="B8645">
        <f t="shared" si="407"/>
        <v>34</v>
      </c>
      <c r="C8645">
        <v>611</v>
      </c>
      <c r="D8645" t="s">
        <v>18545</v>
      </c>
      <c r="E8645" t="s">
        <v>4384</v>
      </c>
      <c r="F8645">
        <v>6234</v>
      </c>
      <c r="G8645" t="s">
        <v>4385</v>
      </c>
      <c r="H8645">
        <v>1723593034</v>
      </c>
      <c r="I8645">
        <v>0</v>
      </c>
      <c r="J8645" t="s">
        <v>172</v>
      </c>
      <c r="K8645" t="s">
        <v>138</v>
      </c>
      <c r="L8645" t="s">
        <v>4386</v>
      </c>
      <c r="M8645" t="s">
        <v>4387</v>
      </c>
      <c r="P8645" s="31" t="str">
        <f t="shared" si="408"/>
        <v>Jotis Homoeo Hall (Jotis Chondro)</v>
      </c>
    </row>
    <row r="8646" spans="1:16" hidden="1">
      <c r="A8646" t="str">
        <f t="shared" si="406"/>
        <v>35-611</v>
      </c>
      <c r="B8646">
        <f t="shared" si="407"/>
        <v>35</v>
      </c>
      <c r="C8646">
        <v>611</v>
      </c>
      <c r="D8646" t="s">
        <v>18545</v>
      </c>
      <c r="E8646" t="s">
        <v>14791</v>
      </c>
      <c r="F8646">
        <v>12651</v>
      </c>
      <c r="G8646" t="s">
        <v>13104</v>
      </c>
      <c r="H8646">
        <v>1757876961</v>
      </c>
      <c r="I8646" t="s">
        <v>131</v>
      </c>
      <c r="J8646" t="s">
        <v>230</v>
      </c>
      <c r="K8646" t="s">
        <v>133</v>
      </c>
      <c r="L8646" t="s">
        <v>13234</v>
      </c>
      <c r="M8646" t="s">
        <v>13235</v>
      </c>
      <c r="P8646" s="31" t="str">
        <f t="shared" si="408"/>
        <v>Junayed Homoeo Hall (Dr Md Ab Mannan)</v>
      </c>
    </row>
    <row r="8647" spans="1:16" hidden="1">
      <c r="A8647" t="str">
        <f t="shared" si="406"/>
        <v>36-611</v>
      </c>
      <c r="B8647">
        <f t="shared" si="407"/>
        <v>36</v>
      </c>
      <c r="C8647">
        <v>611</v>
      </c>
      <c r="D8647" t="s">
        <v>18545</v>
      </c>
      <c r="E8647" t="s">
        <v>4373</v>
      </c>
      <c r="F8647">
        <v>6226</v>
      </c>
      <c r="G8647" t="s">
        <v>4374</v>
      </c>
      <c r="H8647">
        <v>1718189807</v>
      </c>
      <c r="I8647" t="s">
        <v>3963</v>
      </c>
      <c r="J8647" t="s">
        <v>172</v>
      </c>
      <c r="K8647" t="s">
        <v>3996</v>
      </c>
      <c r="L8647" t="s">
        <v>4347</v>
      </c>
      <c r="M8647" t="s">
        <v>4137</v>
      </c>
      <c r="P8647" s="31" t="str">
        <f t="shared" si="408"/>
        <v>Kurigram H.H (Sofikul Islam)</v>
      </c>
    </row>
    <row r="8648" spans="1:16" hidden="1">
      <c r="A8648" t="str">
        <f t="shared" si="406"/>
        <v>37-611</v>
      </c>
      <c r="B8648">
        <f t="shared" si="407"/>
        <v>37</v>
      </c>
      <c r="C8648">
        <v>611</v>
      </c>
      <c r="D8648" t="s">
        <v>18545</v>
      </c>
      <c r="E8648" t="s">
        <v>4409</v>
      </c>
      <c r="F8648">
        <v>6246</v>
      </c>
      <c r="G8648" t="s">
        <v>1111</v>
      </c>
      <c r="H8648" t="s">
        <v>4410</v>
      </c>
      <c r="I8648" t="s">
        <v>253</v>
      </c>
      <c r="J8648" t="s">
        <v>397</v>
      </c>
      <c r="K8648" t="s">
        <v>3996</v>
      </c>
      <c r="L8648" t="s">
        <v>4405</v>
      </c>
      <c r="M8648" t="s">
        <v>4411</v>
      </c>
      <c r="P8648" s="31" t="str">
        <f t="shared" si="408"/>
        <v>Maa Homoeo Hall (Dr. Sirajul)</v>
      </c>
    </row>
    <row r="8649" spans="1:16" hidden="1">
      <c r="A8649" t="str">
        <f t="shared" si="406"/>
        <v>38-611</v>
      </c>
      <c r="B8649">
        <f t="shared" si="407"/>
        <v>38</v>
      </c>
      <c r="C8649">
        <v>611</v>
      </c>
      <c r="D8649" t="s">
        <v>18545</v>
      </c>
      <c r="E8649" t="s">
        <v>4113</v>
      </c>
      <c r="F8649">
        <v>6231</v>
      </c>
      <c r="G8649" t="s">
        <v>1111</v>
      </c>
      <c r="H8649">
        <v>1776819912</v>
      </c>
      <c r="I8649" t="s">
        <v>4380</v>
      </c>
      <c r="J8649" t="s">
        <v>172</v>
      </c>
      <c r="K8649" t="s">
        <v>3996</v>
      </c>
      <c r="L8649" t="s">
        <v>4353</v>
      </c>
      <c r="M8649" t="s">
        <v>4381</v>
      </c>
      <c r="P8649" s="31" t="str">
        <f t="shared" si="408"/>
        <v>Maa Homoeo Hall (Ab. Hamid)</v>
      </c>
    </row>
    <row r="8650" spans="1:16" hidden="1">
      <c r="A8650" t="str">
        <f t="shared" si="406"/>
        <v>39-611</v>
      </c>
      <c r="B8650">
        <f t="shared" si="407"/>
        <v>39</v>
      </c>
      <c r="C8650">
        <v>611</v>
      </c>
      <c r="D8650" t="s">
        <v>18545</v>
      </c>
      <c r="E8650" t="s">
        <v>4432</v>
      </c>
      <c r="F8650">
        <v>6268</v>
      </c>
      <c r="G8650" t="s">
        <v>1111</v>
      </c>
      <c r="H8650">
        <v>1717416241</v>
      </c>
      <c r="I8650" t="s">
        <v>3982</v>
      </c>
      <c r="J8650" t="s">
        <v>230</v>
      </c>
      <c r="K8650" t="s">
        <v>3961</v>
      </c>
      <c r="L8650" t="s">
        <v>4433</v>
      </c>
      <c r="M8650" t="s">
        <v>4434</v>
      </c>
      <c r="P8650" s="31" t="str">
        <f t="shared" si="408"/>
        <v>Maa Homoeo Hall (Dr.Nazmul)</v>
      </c>
    </row>
    <row r="8651" spans="1:16" hidden="1">
      <c r="A8651" t="str">
        <f t="shared" si="406"/>
        <v>40-611</v>
      </c>
      <c r="B8651">
        <f t="shared" si="407"/>
        <v>40</v>
      </c>
      <c r="C8651">
        <v>611</v>
      </c>
      <c r="D8651" t="s">
        <v>18545</v>
      </c>
      <c r="E8651" t="s">
        <v>12794</v>
      </c>
      <c r="F8651">
        <v>11697</v>
      </c>
      <c r="G8651" t="s">
        <v>1111</v>
      </c>
      <c r="H8651">
        <v>1855463312</v>
      </c>
      <c r="I8651" t="s">
        <v>131</v>
      </c>
      <c r="J8651" t="s">
        <v>274</v>
      </c>
      <c r="K8651" t="s">
        <v>133</v>
      </c>
      <c r="L8651" t="s">
        <v>4353</v>
      </c>
      <c r="M8651" t="s">
        <v>12795</v>
      </c>
      <c r="P8651" s="31" t="str">
        <f t="shared" si="408"/>
        <v>Maa Homoeo Hall (Dr Kamrul Hassan)</v>
      </c>
    </row>
    <row r="8652" spans="1:16" hidden="1">
      <c r="A8652" t="str">
        <f t="shared" si="406"/>
        <v>41-611</v>
      </c>
      <c r="B8652">
        <f t="shared" si="407"/>
        <v>41</v>
      </c>
      <c r="C8652">
        <v>611</v>
      </c>
      <c r="D8652" t="s">
        <v>18545</v>
      </c>
      <c r="E8652" t="s">
        <v>4383</v>
      </c>
      <c r="F8652">
        <v>6233</v>
      </c>
      <c r="G8652" t="s">
        <v>561</v>
      </c>
      <c r="H8652">
        <v>1728234864</v>
      </c>
      <c r="I8652">
        <v>0</v>
      </c>
      <c r="J8652" t="s">
        <v>172</v>
      </c>
      <c r="K8652" t="s">
        <v>152</v>
      </c>
      <c r="L8652" t="s">
        <v>4353</v>
      </c>
      <c r="M8652" t="s">
        <v>4381</v>
      </c>
      <c r="P8652" s="31" t="str">
        <f t="shared" si="408"/>
        <v>Mahedi Homoeo Hall (Dr. Sultan)</v>
      </c>
    </row>
    <row r="8653" spans="1:16" hidden="1">
      <c r="A8653" t="str">
        <f t="shared" si="406"/>
        <v>42-611</v>
      </c>
      <c r="B8653">
        <f t="shared" si="407"/>
        <v>42</v>
      </c>
      <c r="C8653">
        <v>611</v>
      </c>
      <c r="D8653" t="s">
        <v>18545</v>
      </c>
      <c r="E8653" t="s">
        <v>18741</v>
      </c>
      <c r="F8653">
        <v>15754</v>
      </c>
      <c r="G8653" t="s">
        <v>18742</v>
      </c>
      <c r="H8653">
        <v>1764918688</v>
      </c>
      <c r="I8653" t="s">
        <v>131</v>
      </c>
      <c r="J8653" t="s">
        <v>132</v>
      </c>
      <c r="K8653" t="s">
        <v>152</v>
      </c>
      <c r="L8653" t="s">
        <v>4347</v>
      </c>
      <c r="M8653" t="s">
        <v>18743</v>
      </c>
      <c r="P8653" s="31" t="str">
        <f t="shared" si="408"/>
        <v>Mama Vagina Homoeo (Dr Rezaul Islam)</v>
      </c>
    </row>
    <row r="8654" spans="1:16" hidden="1">
      <c r="A8654" t="str">
        <f t="shared" si="406"/>
        <v>43-611</v>
      </c>
      <c r="B8654">
        <f t="shared" si="407"/>
        <v>43</v>
      </c>
      <c r="C8654">
        <v>611</v>
      </c>
      <c r="D8654" t="s">
        <v>18545</v>
      </c>
      <c r="E8654" t="s">
        <v>19314</v>
      </c>
      <c r="F8654">
        <v>15851</v>
      </c>
      <c r="G8654" t="s">
        <v>19315</v>
      </c>
      <c r="H8654">
        <v>1764918688</v>
      </c>
      <c r="I8654" t="s">
        <v>131</v>
      </c>
      <c r="J8654" t="s">
        <v>132</v>
      </c>
      <c r="K8654" t="s">
        <v>152</v>
      </c>
      <c r="L8654" t="s">
        <v>4347</v>
      </c>
      <c r="M8654" t="s">
        <v>18743</v>
      </c>
      <c r="P8654" s="31" t="str">
        <f t="shared" si="408"/>
        <v>Mama Vagina Homoeo (Dr Rezaul Islam)</v>
      </c>
    </row>
    <row r="8655" spans="1:16" hidden="1">
      <c r="A8655" t="str">
        <f t="shared" si="406"/>
        <v>44-611</v>
      </c>
      <c r="B8655">
        <f t="shared" si="407"/>
        <v>44</v>
      </c>
      <c r="C8655">
        <v>611</v>
      </c>
      <c r="D8655" t="s">
        <v>18545</v>
      </c>
      <c r="E8655" t="s">
        <v>18744</v>
      </c>
      <c r="F8655">
        <v>15755</v>
      </c>
      <c r="G8655" t="s">
        <v>18742</v>
      </c>
      <c r="H8655">
        <v>1767598837</v>
      </c>
      <c r="I8655" t="s">
        <v>131</v>
      </c>
      <c r="J8655" t="s">
        <v>230</v>
      </c>
      <c r="K8655" t="s">
        <v>152</v>
      </c>
      <c r="L8655" t="s">
        <v>13997</v>
      </c>
      <c r="M8655" t="s">
        <v>18745</v>
      </c>
      <c r="P8655" s="31" t="str">
        <f t="shared" si="408"/>
        <v>Mama Vagina Homoeo (Dr Rasadul Haque)</v>
      </c>
    </row>
    <row r="8656" spans="1:16" hidden="1">
      <c r="A8656" t="str">
        <f t="shared" si="406"/>
        <v>45-611</v>
      </c>
      <c r="B8656">
        <f t="shared" si="407"/>
        <v>45</v>
      </c>
      <c r="C8656">
        <v>611</v>
      </c>
      <c r="D8656" t="s">
        <v>18545</v>
      </c>
      <c r="E8656" t="s">
        <v>19316</v>
      </c>
      <c r="F8656">
        <v>15852</v>
      </c>
      <c r="G8656" t="s">
        <v>19315</v>
      </c>
      <c r="H8656">
        <v>1767598837</v>
      </c>
      <c r="I8656" t="s">
        <v>131</v>
      </c>
      <c r="J8656" t="s">
        <v>230</v>
      </c>
      <c r="K8656" t="s">
        <v>152</v>
      </c>
      <c r="L8656" t="s">
        <v>13997</v>
      </c>
      <c r="M8656" t="s">
        <v>18745</v>
      </c>
      <c r="P8656" s="31" t="str">
        <f t="shared" si="408"/>
        <v>Mama Vagina Homoeo (Dr Rasadul Haque)</v>
      </c>
    </row>
    <row r="8657" spans="1:16" hidden="1">
      <c r="A8657" t="str">
        <f t="shared" si="406"/>
        <v>46-611</v>
      </c>
      <c r="B8657">
        <f t="shared" si="407"/>
        <v>46</v>
      </c>
      <c r="C8657">
        <v>611</v>
      </c>
      <c r="D8657" t="s">
        <v>18545</v>
      </c>
      <c r="E8657" t="s">
        <v>4440</v>
      </c>
      <c r="F8657">
        <v>6279</v>
      </c>
      <c r="G8657" t="s">
        <v>4441</v>
      </c>
      <c r="H8657" t="s">
        <v>4442</v>
      </c>
      <c r="I8657" t="s">
        <v>381</v>
      </c>
      <c r="J8657" t="s">
        <v>274</v>
      </c>
      <c r="K8657" t="s">
        <v>3996</v>
      </c>
      <c r="L8657" t="s">
        <v>4443</v>
      </c>
      <c r="M8657" t="s">
        <v>4444</v>
      </c>
      <c r="P8657" s="31" t="str">
        <f t="shared" si="408"/>
        <v>Mama.Vagina H.H (Ab. Razzak)</v>
      </c>
    </row>
    <row r="8658" spans="1:16" hidden="1">
      <c r="A8658" t="str">
        <f t="shared" si="406"/>
        <v>47-611</v>
      </c>
      <c r="B8658">
        <f t="shared" si="407"/>
        <v>47</v>
      </c>
      <c r="C8658">
        <v>611</v>
      </c>
      <c r="D8658" t="s">
        <v>18545</v>
      </c>
      <c r="E8658" t="s">
        <v>15514</v>
      </c>
      <c r="F8658">
        <v>15757</v>
      </c>
      <c r="G8658" t="s">
        <v>400</v>
      </c>
      <c r="H8658">
        <v>1732669251</v>
      </c>
      <c r="I8658" t="s">
        <v>131</v>
      </c>
      <c r="J8658" t="s">
        <v>230</v>
      </c>
      <c r="K8658" t="s">
        <v>152</v>
      </c>
      <c r="L8658" t="s">
        <v>13234</v>
      </c>
      <c r="M8658" t="s">
        <v>18746</v>
      </c>
      <c r="P8658" s="31" t="str">
        <f t="shared" si="408"/>
        <v>Masum Homoeo Hall (Dr Abdus Salam)</v>
      </c>
    </row>
    <row r="8659" spans="1:16" hidden="1">
      <c r="A8659" t="str">
        <f t="shared" si="406"/>
        <v>48-611</v>
      </c>
      <c r="B8659">
        <f t="shared" si="407"/>
        <v>48</v>
      </c>
      <c r="C8659">
        <v>611</v>
      </c>
      <c r="D8659" t="s">
        <v>18545</v>
      </c>
      <c r="E8659" t="s">
        <v>19317</v>
      </c>
      <c r="F8659">
        <v>15854</v>
      </c>
      <c r="G8659" t="s">
        <v>19318</v>
      </c>
      <c r="H8659">
        <v>1732669251</v>
      </c>
      <c r="I8659" t="s">
        <v>131</v>
      </c>
      <c r="J8659" t="s">
        <v>230</v>
      </c>
      <c r="K8659" t="s">
        <v>152</v>
      </c>
      <c r="L8659" t="s">
        <v>13234</v>
      </c>
      <c r="M8659" t="s">
        <v>18746</v>
      </c>
      <c r="P8659" s="31" t="str">
        <f t="shared" si="408"/>
        <v>Masum Homoeo Hall (Dr Abdus Salam)</v>
      </c>
    </row>
    <row r="8660" spans="1:16" hidden="1">
      <c r="A8660" t="str">
        <f t="shared" si="406"/>
        <v>49-611</v>
      </c>
      <c r="B8660">
        <f t="shared" si="407"/>
        <v>49</v>
      </c>
      <c r="C8660">
        <v>611</v>
      </c>
      <c r="D8660" t="s">
        <v>18545</v>
      </c>
      <c r="E8660" t="s">
        <v>4414</v>
      </c>
      <c r="F8660">
        <v>6248</v>
      </c>
      <c r="G8660" t="s">
        <v>4415</v>
      </c>
      <c r="H8660" t="s">
        <v>4416</v>
      </c>
      <c r="I8660" t="s">
        <v>131</v>
      </c>
      <c r="J8660" t="s">
        <v>397</v>
      </c>
      <c r="K8660" t="s">
        <v>4185</v>
      </c>
      <c r="L8660" t="s">
        <v>4405</v>
      </c>
      <c r="M8660" t="s">
        <v>4417</v>
      </c>
      <c r="P8660" s="31" t="str">
        <f t="shared" si="408"/>
        <v>Maya Homoeo Hall (Hafizur Rahman)</v>
      </c>
    </row>
    <row r="8661" spans="1:16" hidden="1">
      <c r="A8661" t="str">
        <f t="shared" si="406"/>
        <v>50-611</v>
      </c>
      <c r="B8661">
        <f t="shared" si="407"/>
        <v>50</v>
      </c>
      <c r="C8661">
        <v>611</v>
      </c>
      <c r="D8661" t="s">
        <v>18545</v>
      </c>
      <c r="E8661" t="s">
        <v>4429</v>
      </c>
      <c r="F8661">
        <v>6265</v>
      </c>
      <c r="G8661" t="s">
        <v>1559</v>
      </c>
      <c r="H8661">
        <v>1710143806</v>
      </c>
      <c r="I8661" t="s">
        <v>131</v>
      </c>
      <c r="J8661" t="s">
        <v>230</v>
      </c>
      <c r="K8661" t="s">
        <v>3961</v>
      </c>
      <c r="L8661">
        <v>0</v>
      </c>
      <c r="M8661" t="s">
        <v>3998</v>
      </c>
      <c r="P8661" s="31" t="str">
        <f t="shared" si="408"/>
        <v>Milon Homoeo Hall (Adir Ali)</v>
      </c>
    </row>
    <row r="8662" spans="1:16" hidden="1">
      <c r="A8662" t="str">
        <f t="shared" si="406"/>
        <v>51-611</v>
      </c>
      <c r="B8662">
        <f t="shared" si="407"/>
        <v>51</v>
      </c>
      <c r="C8662">
        <v>611</v>
      </c>
      <c r="D8662" t="s">
        <v>18545</v>
      </c>
      <c r="E8662" t="s">
        <v>4388</v>
      </c>
      <c r="F8662">
        <v>6235</v>
      </c>
      <c r="G8662" t="s">
        <v>4389</v>
      </c>
      <c r="H8662">
        <v>1742695092</v>
      </c>
      <c r="I8662">
        <v>0</v>
      </c>
      <c r="J8662" t="s">
        <v>172</v>
      </c>
      <c r="K8662" t="s">
        <v>3977</v>
      </c>
      <c r="L8662" t="s">
        <v>4386</v>
      </c>
      <c r="M8662" t="s">
        <v>4387</v>
      </c>
      <c r="P8662" s="31" t="str">
        <f t="shared" si="408"/>
        <v>Mithun Homoeo Hall (Soyfur Rahman)</v>
      </c>
    </row>
    <row r="8663" spans="1:16" hidden="1">
      <c r="A8663" t="str">
        <f t="shared" si="406"/>
        <v>52-611</v>
      </c>
      <c r="B8663">
        <f t="shared" si="407"/>
        <v>52</v>
      </c>
      <c r="C8663">
        <v>611</v>
      </c>
      <c r="D8663" t="s">
        <v>18545</v>
      </c>
      <c r="E8663" t="s">
        <v>4379</v>
      </c>
      <c r="F8663">
        <v>6230</v>
      </c>
      <c r="G8663" t="s">
        <v>259</v>
      </c>
      <c r="H8663">
        <v>1785292536</v>
      </c>
      <c r="I8663">
        <v>0</v>
      </c>
      <c r="J8663" t="s">
        <v>172</v>
      </c>
      <c r="K8663" t="s">
        <v>4185</v>
      </c>
      <c r="L8663" t="s">
        <v>4347</v>
      </c>
      <c r="M8663" t="s">
        <v>4137</v>
      </c>
      <c r="P8663" s="31" t="str">
        <f t="shared" si="408"/>
        <v>Modina Homoeo Hall (Nur Islam)</v>
      </c>
    </row>
    <row r="8664" spans="1:16" hidden="1">
      <c r="A8664" t="str">
        <f t="shared" si="406"/>
        <v>53-611</v>
      </c>
      <c r="B8664">
        <f t="shared" si="407"/>
        <v>53</v>
      </c>
      <c r="C8664">
        <v>611</v>
      </c>
      <c r="D8664" t="s">
        <v>18545</v>
      </c>
      <c r="E8664" t="s">
        <v>3793</v>
      </c>
      <c r="F8664">
        <v>10039</v>
      </c>
      <c r="G8664" t="s">
        <v>9677</v>
      </c>
      <c r="H8664">
        <v>1673554573</v>
      </c>
      <c r="I8664" t="s">
        <v>131</v>
      </c>
      <c r="K8664" t="s">
        <v>133</v>
      </c>
      <c r="L8664" t="s">
        <v>8748</v>
      </c>
      <c r="M8664" t="s">
        <v>9678</v>
      </c>
      <c r="P8664" s="31" t="str">
        <f t="shared" si="408"/>
        <v>Mondol Pharmacy (Dr.Belal Hossain)</v>
      </c>
    </row>
    <row r="8665" spans="1:16" hidden="1">
      <c r="A8665" t="str">
        <f t="shared" si="406"/>
        <v>54-611</v>
      </c>
      <c r="B8665">
        <f t="shared" si="407"/>
        <v>54</v>
      </c>
      <c r="C8665">
        <v>611</v>
      </c>
      <c r="D8665" t="s">
        <v>18545</v>
      </c>
      <c r="E8665" t="s">
        <v>11284</v>
      </c>
      <c r="F8665">
        <v>11020</v>
      </c>
      <c r="G8665" t="s">
        <v>18747</v>
      </c>
      <c r="H8665">
        <v>1934448313</v>
      </c>
      <c r="I8665">
        <v>0</v>
      </c>
      <c r="J8665">
        <v>0</v>
      </c>
      <c r="K8665" t="s">
        <v>138</v>
      </c>
      <c r="L8665" t="s">
        <v>8748</v>
      </c>
      <c r="M8665" t="s">
        <v>8748</v>
      </c>
      <c r="P8665" s="31" t="str">
        <f t="shared" si="408"/>
        <v>Mpo-Abdul Kaiyum-Kurigram (Self Stock)</v>
      </c>
    </row>
    <row r="8666" spans="1:16" hidden="1">
      <c r="A8666" t="str">
        <f t="shared" si="406"/>
        <v>55-611</v>
      </c>
      <c r="B8666">
        <f t="shared" si="407"/>
        <v>55</v>
      </c>
      <c r="C8666">
        <v>611</v>
      </c>
      <c r="D8666" t="s">
        <v>18545</v>
      </c>
      <c r="E8666" t="s">
        <v>18748</v>
      </c>
      <c r="F8666">
        <v>15756</v>
      </c>
      <c r="G8666" t="s">
        <v>18749</v>
      </c>
      <c r="H8666">
        <v>1713783350</v>
      </c>
      <c r="I8666" t="s">
        <v>131</v>
      </c>
      <c r="J8666" t="s">
        <v>230</v>
      </c>
      <c r="K8666" t="s">
        <v>138</v>
      </c>
      <c r="L8666" t="s">
        <v>13234</v>
      </c>
      <c r="M8666" t="s">
        <v>18750</v>
      </c>
      <c r="P8666" s="31" t="str">
        <f t="shared" si="408"/>
        <v>Mukta Homoeo  Hall (Dr Mao Asraf Ali)</v>
      </c>
    </row>
    <row r="8667" spans="1:16" hidden="1">
      <c r="A8667" t="str">
        <f t="shared" si="406"/>
        <v>56-611</v>
      </c>
      <c r="B8667">
        <f t="shared" si="407"/>
        <v>56</v>
      </c>
      <c r="C8667">
        <v>611</v>
      </c>
      <c r="D8667" t="s">
        <v>18545</v>
      </c>
      <c r="E8667" t="s">
        <v>19319</v>
      </c>
      <c r="F8667">
        <v>15853</v>
      </c>
      <c r="G8667" t="s">
        <v>19320</v>
      </c>
      <c r="H8667">
        <v>1713783350</v>
      </c>
      <c r="I8667" t="s">
        <v>131</v>
      </c>
      <c r="J8667" t="s">
        <v>230</v>
      </c>
      <c r="K8667" t="s">
        <v>138</v>
      </c>
      <c r="L8667" t="s">
        <v>13234</v>
      </c>
      <c r="M8667" t="s">
        <v>18750</v>
      </c>
      <c r="P8667" s="31" t="str">
        <f t="shared" si="408"/>
        <v>Mukta Homoeo  Hall (Dr Mao Asraf Ali)</v>
      </c>
    </row>
    <row r="8668" spans="1:16" hidden="1">
      <c r="A8668" t="str">
        <f t="shared" si="406"/>
        <v>57-611</v>
      </c>
      <c r="B8668">
        <f t="shared" si="407"/>
        <v>57</v>
      </c>
      <c r="C8668">
        <v>611</v>
      </c>
      <c r="D8668" t="s">
        <v>18545</v>
      </c>
      <c r="E8668" t="s">
        <v>4358</v>
      </c>
      <c r="F8668">
        <v>6216</v>
      </c>
      <c r="G8668" t="s">
        <v>4359</v>
      </c>
      <c r="H8668">
        <v>1715507023</v>
      </c>
      <c r="I8668" t="s">
        <v>3963</v>
      </c>
      <c r="J8668" t="s">
        <v>132</v>
      </c>
      <c r="K8668" t="s">
        <v>152</v>
      </c>
      <c r="L8668" t="s">
        <v>4353</v>
      </c>
      <c r="M8668" t="s">
        <v>4137</v>
      </c>
      <c r="P8668" s="31" t="str">
        <f t="shared" si="408"/>
        <v>Mukul Homoeo Hall (Dr. Manu Chondro)</v>
      </c>
    </row>
    <row r="8669" spans="1:16" hidden="1">
      <c r="A8669" t="str">
        <f t="shared" si="406"/>
        <v>58-611</v>
      </c>
      <c r="B8669">
        <f t="shared" si="407"/>
        <v>58</v>
      </c>
      <c r="C8669">
        <v>611</v>
      </c>
      <c r="D8669" t="s">
        <v>18545</v>
      </c>
      <c r="E8669" t="s">
        <v>14002</v>
      </c>
      <c r="F8669">
        <v>12247</v>
      </c>
      <c r="G8669" t="s">
        <v>5958</v>
      </c>
      <c r="H8669">
        <v>1740620938</v>
      </c>
      <c r="I8669" t="s">
        <v>131</v>
      </c>
      <c r="J8669" t="s">
        <v>397</v>
      </c>
      <c r="K8669" t="s">
        <v>133</v>
      </c>
      <c r="L8669" t="s">
        <v>4347</v>
      </c>
      <c r="M8669" t="s">
        <v>14003</v>
      </c>
      <c r="P8669" s="31" t="str">
        <f t="shared" si="408"/>
        <v>Nasima Homoeo Hall (Dr Most Nasima Begum)</v>
      </c>
    </row>
    <row r="8670" spans="1:16" hidden="1">
      <c r="A8670" t="str">
        <f t="shared" si="406"/>
        <v>59-611</v>
      </c>
      <c r="B8670">
        <f t="shared" si="407"/>
        <v>59</v>
      </c>
      <c r="C8670">
        <v>611</v>
      </c>
      <c r="D8670" t="s">
        <v>18545</v>
      </c>
      <c r="E8670" t="s">
        <v>14798</v>
      </c>
      <c r="F8670">
        <v>12655</v>
      </c>
      <c r="G8670" t="s">
        <v>5958</v>
      </c>
      <c r="H8670">
        <v>1740620938</v>
      </c>
      <c r="I8670" t="s">
        <v>131</v>
      </c>
      <c r="J8670" t="s">
        <v>397</v>
      </c>
      <c r="K8670" t="s">
        <v>133</v>
      </c>
      <c r="L8670" t="s">
        <v>4347</v>
      </c>
      <c r="M8670" t="s">
        <v>14799</v>
      </c>
      <c r="P8670" s="31" t="str">
        <f t="shared" si="408"/>
        <v>Nasima Homoeo Hall ( Dr  Most Nasima Begum)</v>
      </c>
    </row>
    <row r="8671" spans="1:16" hidden="1">
      <c r="A8671" t="str">
        <f t="shared" si="406"/>
        <v>60-611</v>
      </c>
      <c r="B8671">
        <f t="shared" si="407"/>
        <v>60</v>
      </c>
      <c r="C8671">
        <v>611</v>
      </c>
      <c r="D8671" t="s">
        <v>18545</v>
      </c>
      <c r="E8671" t="s">
        <v>13231</v>
      </c>
      <c r="F8671">
        <v>11876</v>
      </c>
      <c r="G8671" t="s">
        <v>3345</v>
      </c>
      <c r="H8671">
        <v>1734299098</v>
      </c>
      <c r="I8671" t="s">
        <v>131</v>
      </c>
      <c r="J8671" t="s">
        <v>397</v>
      </c>
      <c r="K8671" t="s">
        <v>133</v>
      </c>
      <c r="L8671" t="s">
        <v>4347</v>
      </c>
      <c r="M8671" t="s">
        <v>13232</v>
      </c>
      <c r="P8671" s="31" t="str">
        <f t="shared" si="408"/>
        <v>Nayeem Homoeo Hall (Abdul Hamid)</v>
      </c>
    </row>
    <row r="8672" spans="1:16" hidden="1">
      <c r="A8672" t="str">
        <f t="shared" si="406"/>
        <v>61-611</v>
      </c>
      <c r="B8672">
        <f t="shared" si="407"/>
        <v>61</v>
      </c>
      <c r="C8672">
        <v>611</v>
      </c>
      <c r="D8672" t="s">
        <v>18545</v>
      </c>
      <c r="E8672" t="s">
        <v>4406</v>
      </c>
      <c r="F8672">
        <v>6245</v>
      </c>
      <c r="G8672" t="s">
        <v>4407</v>
      </c>
      <c r="H8672" t="s">
        <v>4408</v>
      </c>
      <c r="I8672" t="s">
        <v>131</v>
      </c>
      <c r="J8672" t="s">
        <v>397</v>
      </c>
      <c r="K8672" t="s">
        <v>4185</v>
      </c>
      <c r="L8672" t="s">
        <v>4405</v>
      </c>
      <c r="M8672" t="s">
        <v>4401</v>
      </c>
      <c r="P8672" s="31" t="str">
        <f t="shared" si="408"/>
        <v>Neyaj Homoeo Hall (Dr. Mamun)</v>
      </c>
    </row>
    <row r="8673" spans="1:16" hidden="1">
      <c r="A8673" t="str">
        <f t="shared" si="406"/>
        <v>62-611</v>
      </c>
      <c r="B8673">
        <f t="shared" si="407"/>
        <v>62</v>
      </c>
      <c r="C8673">
        <v>611</v>
      </c>
      <c r="D8673" t="s">
        <v>18545</v>
      </c>
      <c r="E8673" t="s">
        <v>4448</v>
      </c>
      <c r="F8673">
        <v>6281</v>
      </c>
      <c r="G8673" t="s">
        <v>4449</v>
      </c>
      <c r="H8673" t="s">
        <v>4450</v>
      </c>
      <c r="I8673" t="s">
        <v>131</v>
      </c>
      <c r="J8673" t="s">
        <v>274</v>
      </c>
      <c r="K8673" t="s">
        <v>138</v>
      </c>
      <c r="L8673" t="s">
        <v>4446</v>
      </c>
      <c r="M8673" t="s">
        <v>4451</v>
      </c>
      <c r="P8673" s="31" t="str">
        <f t="shared" si="408"/>
        <v>Panacea Homoeo Hall (Abdul Jabbar)</v>
      </c>
    </row>
    <row r="8674" spans="1:16" hidden="1">
      <c r="A8674" t="str">
        <f t="shared" si="406"/>
        <v>63-611</v>
      </c>
      <c r="B8674">
        <f t="shared" si="407"/>
        <v>63</v>
      </c>
      <c r="C8674">
        <v>611</v>
      </c>
      <c r="D8674" t="s">
        <v>18545</v>
      </c>
      <c r="E8674" t="s">
        <v>4396</v>
      </c>
      <c r="F8674">
        <v>6242</v>
      </c>
      <c r="G8674" t="s">
        <v>4397</v>
      </c>
      <c r="H8674" t="s">
        <v>4398</v>
      </c>
      <c r="I8674" t="s">
        <v>4399</v>
      </c>
      <c r="J8674" t="s">
        <v>397</v>
      </c>
      <c r="K8674" t="s">
        <v>4185</v>
      </c>
      <c r="L8674" t="s">
        <v>4400</v>
      </c>
      <c r="M8674" t="s">
        <v>4401</v>
      </c>
      <c r="P8674" s="31" t="str">
        <f t="shared" si="408"/>
        <v>Pretom Homoeo Hall (Roton Saha)</v>
      </c>
    </row>
    <row r="8675" spans="1:16" hidden="1">
      <c r="A8675" t="str">
        <f t="shared" si="406"/>
        <v>64-611</v>
      </c>
      <c r="B8675">
        <f t="shared" si="407"/>
        <v>64</v>
      </c>
      <c r="C8675">
        <v>611</v>
      </c>
      <c r="D8675" t="s">
        <v>18545</v>
      </c>
      <c r="E8675" t="s">
        <v>13987</v>
      </c>
      <c r="F8675">
        <v>12242</v>
      </c>
      <c r="G8675" t="s">
        <v>13988</v>
      </c>
      <c r="H8675">
        <v>1712379760</v>
      </c>
      <c r="I8675" t="s">
        <v>131</v>
      </c>
      <c r="J8675" t="s">
        <v>230</v>
      </c>
      <c r="K8675" t="s">
        <v>133</v>
      </c>
      <c r="L8675" t="s">
        <v>13234</v>
      </c>
      <c r="M8675" t="s">
        <v>3957</v>
      </c>
      <c r="P8675" s="31" t="str">
        <f t="shared" si="408"/>
        <v>Rafea Homoeo Hall (Dr Hafej Ruhu Amin)</v>
      </c>
    </row>
    <row r="8676" spans="1:16" hidden="1">
      <c r="A8676" t="str">
        <f t="shared" si="406"/>
        <v>65-611</v>
      </c>
      <c r="B8676">
        <f t="shared" si="407"/>
        <v>65</v>
      </c>
      <c r="C8676">
        <v>611</v>
      </c>
      <c r="D8676" t="s">
        <v>18545</v>
      </c>
      <c r="E8676" t="s">
        <v>4377</v>
      </c>
      <c r="F8676">
        <v>6229</v>
      </c>
      <c r="G8676" t="s">
        <v>4378</v>
      </c>
      <c r="H8676">
        <v>1717112877</v>
      </c>
      <c r="I8676" t="s">
        <v>131</v>
      </c>
      <c r="J8676" t="s">
        <v>172</v>
      </c>
      <c r="K8676" t="s">
        <v>133</v>
      </c>
      <c r="L8676" t="s">
        <v>4347</v>
      </c>
      <c r="M8676" t="s">
        <v>4137</v>
      </c>
      <c r="P8676" s="31" t="str">
        <f t="shared" si="408"/>
        <v>Rafiq H.Ano. Cong  (Rafiqul Islam)</v>
      </c>
    </row>
    <row r="8677" spans="1:16" hidden="1">
      <c r="A8677" t="str">
        <f t="shared" si="406"/>
        <v>66-611</v>
      </c>
      <c r="B8677">
        <f t="shared" si="407"/>
        <v>66</v>
      </c>
      <c r="C8677">
        <v>611</v>
      </c>
      <c r="D8677" t="s">
        <v>18545</v>
      </c>
      <c r="E8677" t="s">
        <v>4351</v>
      </c>
      <c r="F8677">
        <v>6212</v>
      </c>
      <c r="G8677" t="s">
        <v>511</v>
      </c>
      <c r="H8677">
        <v>1915394658</v>
      </c>
      <c r="I8677" t="s">
        <v>3998</v>
      </c>
      <c r="J8677" t="s">
        <v>132</v>
      </c>
      <c r="K8677" t="s">
        <v>4195</v>
      </c>
      <c r="L8677" t="s">
        <v>4347</v>
      </c>
      <c r="M8677" t="s">
        <v>4352</v>
      </c>
      <c r="P8677" s="31" t="str">
        <f t="shared" si="408"/>
        <v>Rahman Homoeo Hall (Ab. Rouf)</v>
      </c>
    </row>
    <row r="8678" spans="1:16" hidden="1">
      <c r="A8678" t="str">
        <f t="shared" si="406"/>
        <v>67-611</v>
      </c>
      <c r="B8678">
        <f t="shared" si="407"/>
        <v>67</v>
      </c>
      <c r="C8678">
        <v>611</v>
      </c>
      <c r="D8678" t="s">
        <v>18545</v>
      </c>
      <c r="E8678" t="s">
        <v>13989</v>
      </c>
      <c r="F8678">
        <v>12243</v>
      </c>
      <c r="G8678" t="s">
        <v>1406</v>
      </c>
      <c r="H8678">
        <v>1755469908</v>
      </c>
      <c r="I8678" t="s">
        <v>131</v>
      </c>
      <c r="J8678" t="s">
        <v>397</v>
      </c>
      <c r="K8678" t="s">
        <v>133</v>
      </c>
      <c r="L8678" t="s">
        <v>4347</v>
      </c>
      <c r="M8678" t="s">
        <v>13990</v>
      </c>
      <c r="P8678" s="31" t="str">
        <f t="shared" si="408"/>
        <v>Rahmania Homoeo Hall (Md Saju Islam)</v>
      </c>
    </row>
    <row r="8679" spans="1:16" hidden="1">
      <c r="A8679" t="str">
        <f t="shared" si="406"/>
        <v>68-611</v>
      </c>
      <c r="B8679">
        <f t="shared" si="407"/>
        <v>68</v>
      </c>
      <c r="C8679">
        <v>611</v>
      </c>
      <c r="D8679" t="s">
        <v>18545</v>
      </c>
      <c r="E8679" t="s">
        <v>14794</v>
      </c>
      <c r="F8679">
        <v>12653</v>
      </c>
      <c r="G8679" t="s">
        <v>14795</v>
      </c>
      <c r="H8679">
        <v>1711416510</v>
      </c>
      <c r="I8679" t="s">
        <v>131</v>
      </c>
      <c r="J8679" t="s">
        <v>274</v>
      </c>
      <c r="K8679" t="s">
        <v>133</v>
      </c>
      <c r="L8679" t="s">
        <v>4353</v>
      </c>
      <c r="M8679" t="s">
        <v>4381</v>
      </c>
      <c r="P8679" s="31" t="str">
        <f t="shared" si="408"/>
        <v>Reyad Homoeo Hall (Dr Md Ab Razzak)</v>
      </c>
    </row>
    <row r="8680" spans="1:16" hidden="1">
      <c r="A8680" t="str">
        <f t="shared" si="406"/>
        <v>69-611</v>
      </c>
      <c r="B8680">
        <f t="shared" si="407"/>
        <v>69</v>
      </c>
      <c r="C8680">
        <v>611</v>
      </c>
      <c r="D8680" t="s">
        <v>18545</v>
      </c>
      <c r="E8680" t="s">
        <v>13991</v>
      </c>
      <c r="F8680">
        <v>12244</v>
      </c>
      <c r="G8680" t="s">
        <v>13992</v>
      </c>
      <c r="H8680">
        <v>1737391466</v>
      </c>
      <c r="I8680" t="s">
        <v>131</v>
      </c>
      <c r="J8680" t="s">
        <v>397</v>
      </c>
      <c r="K8680" t="s">
        <v>133</v>
      </c>
      <c r="L8680" t="s">
        <v>4347</v>
      </c>
      <c r="M8680" t="s">
        <v>13993</v>
      </c>
      <c r="P8680" s="31" t="str">
        <f t="shared" si="408"/>
        <v>S B Homoeo Hall (Dr Md Tauhidul Islam)</v>
      </c>
    </row>
    <row r="8681" spans="1:16" hidden="1">
      <c r="A8681" t="str">
        <f t="shared" si="406"/>
        <v>70-611</v>
      </c>
      <c r="B8681">
        <f t="shared" si="407"/>
        <v>70</v>
      </c>
      <c r="C8681">
        <v>611</v>
      </c>
      <c r="D8681" t="s">
        <v>18545</v>
      </c>
      <c r="E8681" t="s">
        <v>13994</v>
      </c>
      <c r="F8681">
        <v>12245</v>
      </c>
      <c r="G8681" t="s">
        <v>13995</v>
      </c>
      <c r="H8681">
        <v>179664642</v>
      </c>
      <c r="I8681" t="s">
        <v>13996</v>
      </c>
      <c r="J8681" t="s">
        <v>132</v>
      </c>
      <c r="K8681" t="s">
        <v>133</v>
      </c>
      <c r="L8681" t="s">
        <v>13997</v>
      </c>
      <c r="M8681" t="s">
        <v>13998</v>
      </c>
      <c r="P8681" s="31" t="str">
        <f t="shared" si="408"/>
        <v>S S Chikitshaloy (Dr Md Moslem Uddin)</v>
      </c>
    </row>
    <row r="8682" spans="1:16" hidden="1">
      <c r="A8682" t="str">
        <f t="shared" si="406"/>
        <v>71-611</v>
      </c>
      <c r="B8682">
        <f t="shared" si="407"/>
        <v>71</v>
      </c>
      <c r="C8682">
        <v>611</v>
      </c>
      <c r="D8682" t="s">
        <v>18545</v>
      </c>
      <c r="E8682" t="s">
        <v>4370</v>
      </c>
      <c r="F8682">
        <v>6225</v>
      </c>
      <c r="G8682" t="s">
        <v>4371</v>
      </c>
      <c r="H8682">
        <v>1772904874</v>
      </c>
      <c r="I8682" t="s">
        <v>4218</v>
      </c>
      <c r="J8682" t="s">
        <v>132</v>
      </c>
      <c r="K8682" t="s">
        <v>4195</v>
      </c>
      <c r="L8682" t="s">
        <v>4347</v>
      </c>
      <c r="M8682" t="s">
        <v>4372</v>
      </c>
      <c r="P8682" s="31" t="str">
        <f t="shared" si="408"/>
        <v>S.A Homoeo Hall (Dr. Belal)</v>
      </c>
    </row>
    <row r="8683" spans="1:16" hidden="1">
      <c r="A8683" t="str">
        <f t="shared" si="406"/>
        <v>72-611</v>
      </c>
      <c r="B8683">
        <f t="shared" si="407"/>
        <v>72</v>
      </c>
      <c r="C8683">
        <v>611</v>
      </c>
      <c r="D8683" t="s">
        <v>18545</v>
      </c>
      <c r="E8683" t="s">
        <v>9674</v>
      </c>
      <c r="F8683">
        <v>10038</v>
      </c>
      <c r="G8683" t="s">
        <v>9675</v>
      </c>
      <c r="H8683">
        <v>1717755794</v>
      </c>
      <c r="I8683" t="s">
        <v>131</v>
      </c>
      <c r="K8683" t="s">
        <v>133</v>
      </c>
      <c r="L8683" t="s">
        <v>9676</v>
      </c>
      <c r="M8683" t="s">
        <v>9676</v>
      </c>
      <c r="P8683" s="31" t="str">
        <f t="shared" si="408"/>
        <v>Sadhon Oushadhaloy (Dr.Ralial Majumder)</v>
      </c>
    </row>
    <row r="8684" spans="1:16" hidden="1">
      <c r="A8684" t="str">
        <f t="shared" si="406"/>
        <v>73-611</v>
      </c>
      <c r="B8684">
        <f t="shared" si="407"/>
        <v>73</v>
      </c>
      <c r="C8684">
        <v>611</v>
      </c>
      <c r="D8684" t="s">
        <v>18545</v>
      </c>
      <c r="E8684" t="s">
        <v>4355</v>
      </c>
      <c r="F8684">
        <v>6232</v>
      </c>
      <c r="G8684" t="s">
        <v>4382</v>
      </c>
      <c r="H8684">
        <v>1734234864</v>
      </c>
      <c r="I8684" t="s">
        <v>3963</v>
      </c>
      <c r="J8684" t="s">
        <v>172</v>
      </c>
      <c r="K8684" t="s">
        <v>152</v>
      </c>
      <c r="L8684" t="s">
        <v>4353</v>
      </c>
      <c r="M8684" t="s">
        <v>4381</v>
      </c>
      <c r="P8684" s="31" t="str">
        <f t="shared" si="408"/>
        <v>Sajib Homoeo Hall (Akhteruz-Zaman)</v>
      </c>
    </row>
    <row r="8685" spans="1:16" hidden="1">
      <c r="A8685" t="str">
        <f t="shared" si="406"/>
        <v>74-611</v>
      </c>
      <c r="B8685">
        <f t="shared" si="407"/>
        <v>74</v>
      </c>
      <c r="C8685">
        <v>611</v>
      </c>
      <c r="D8685" t="s">
        <v>18545</v>
      </c>
      <c r="E8685" t="s">
        <v>4464</v>
      </c>
      <c r="F8685">
        <v>6288</v>
      </c>
      <c r="G8685" t="s">
        <v>328</v>
      </c>
      <c r="H8685" t="s">
        <v>4465</v>
      </c>
      <c r="I8685" t="s">
        <v>3965</v>
      </c>
      <c r="J8685" t="s">
        <v>274</v>
      </c>
      <c r="K8685" t="s">
        <v>152</v>
      </c>
      <c r="L8685" t="s">
        <v>4455</v>
      </c>
      <c r="M8685" t="s">
        <v>4466</v>
      </c>
      <c r="P8685" s="31" t="str">
        <f t="shared" si="408"/>
        <v>Sarkar Homoeo Hall (Modhu Sarkar)</v>
      </c>
    </row>
    <row r="8686" spans="1:16" hidden="1">
      <c r="A8686" t="str">
        <f t="shared" si="406"/>
        <v>75-611</v>
      </c>
      <c r="B8686">
        <f t="shared" si="407"/>
        <v>75</v>
      </c>
      <c r="C8686">
        <v>611</v>
      </c>
      <c r="D8686" t="s">
        <v>18545</v>
      </c>
      <c r="E8686" t="s">
        <v>13983</v>
      </c>
      <c r="F8686">
        <v>12240</v>
      </c>
      <c r="G8686" t="s">
        <v>196</v>
      </c>
      <c r="H8686">
        <v>1716884357</v>
      </c>
      <c r="I8686" t="s">
        <v>131</v>
      </c>
      <c r="J8686" t="s">
        <v>172</v>
      </c>
      <c r="K8686" t="s">
        <v>133</v>
      </c>
      <c r="L8686" t="s">
        <v>4353</v>
      </c>
      <c r="M8686" t="s">
        <v>13984</v>
      </c>
      <c r="P8686" s="31" t="str">
        <f t="shared" si="408"/>
        <v>Seba Homoeo Hall (Dr Reajul Islam)</v>
      </c>
    </row>
    <row r="8687" spans="1:16" hidden="1">
      <c r="A8687" t="str">
        <f t="shared" si="406"/>
        <v>76-611</v>
      </c>
      <c r="B8687">
        <f t="shared" si="407"/>
        <v>76</v>
      </c>
      <c r="C8687">
        <v>611</v>
      </c>
      <c r="D8687" t="s">
        <v>18545</v>
      </c>
      <c r="E8687" t="s">
        <v>4437</v>
      </c>
      <c r="F8687">
        <v>6271</v>
      </c>
      <c r="G8687" t="s">
        <v>196</v>
      </c>
      <c r="H8687">
        <v>1723156087</v>
      </c>
      <c r="I8687">
        <v>0</v>
      </c>
      <c r="J8687" t="s">
        <v>230</v>
      </c>
      <c r="K8687" t="s">
        <v>133</v>
      </c>
      <c r="L8687" t="s">
        <v>4433</v>
      </c>
      <c r="M8687" t="s">
        <v>4438</v>
      </c>
      <c r="P8687" s="31" t="str">
        <f t="shared" si="408"/>
        <v>Seba Homoeo Hall (Johorul Haque)</v>
      </c>
    </row>
    <row r="8688" spans="1:16" hidden="1">
      <c r="A8688" t="str">
        <f t="shared" si="406"/>
        <v>77-611</v>
      </c>
      <c r="B8688">
        <f t="shared" si="407"/>
        <v>77</v>
      </c>
      <c r="C8688">
        <v>611</v>
      </c>
      <c r="D8688" t="s">
        <v>18545</v>
      </c>
      <c r="E8688" t="s">
        <v>4364</v>
      </c>
      <c r="F8688">
        <v>6219</v>
      </c>
      <c r="G8688" t="s">
        <v>4365</v>
      </c>
      <c r="H8688">
        <v>1713746915</v>
      </c>
      <c r="I8688" t="s">
        <v>3963</v>
      </c>
      <c r="J8688" t="s">
        <v>132</v>
      </c>
      <c r="K8688" t="s">
        <v>3977</v>
      </c>
      <c r="L8688" t="s">
        <v>4347</v>
      </c>
      <c r="M8688" t="s">
        <v>4366</v>
      </c>
      <c r="P8688" s="31" t="str">
        <f t="shared" si="408"/>
        <v>Shopna Homoeo Hall (Dr. Sahjahan)</v>
      </c>
    </row>
    <row r="8689" spans="1:16" hidden="1">
      <c r="A8689" t="str">
        <f t="shared" si="406"/>
        <v>78-611</v>
      </c>
      <c r="B8689">
        <f t="shared" si="407"/>
        <v>78</v>
      </c>
      <c r="C8689">
        <v>611</v>
      </c>
      <c r="D8689" t="s">
        <v>18545</v>
      </c>
      <c r="E8689" t="s">
        <v>4367</v>
      </c>
      <c r="F8689">
        <v>6220</v>
      </c>
      <c r="G8689" t="s">
        <v>4368</v>
      </c>
      <c r="H8689">
        <v>1710727525</v>
      </c>
      <c r="I8689" t="s">
        <v>131</v>
      </c>
      <c r="J8689" t="s">
        <v>132</v>
      </c>
      <c r="K8689" t="s">
        <v>138</v>
      </c>
      <c r="L8689" t="s">
        <v>4347</v>
      </c>
      <c r="M8689" t="s">
        <v>4369</v>
      </c>
      <c r="P8689" s="31" t="str">
        <f t="shared" si="408"/>
        <v>Shorna Homoeo Hall (Owazed Hossain)</v>
      </c>
    </row>
    <row r="8690" spans="1:16" hidden="1">
      <c r="A8690" t="str">
        <f t="shared" si="406"/>
        <v>79-611</v>
      </c>
      <c r="B8690">
        <f t="shared" si="407"/>
        <v>79</v>
      </c>
      <c r="C8690">
        <v>611</v>
      </c>
      <c r="D8690" t="s">
        <v>18545</v>
      </c>
      <c r="E8690" t="s">
        <v>4391</v>
      </c>
      <c r="F8690">
        <v>6239</v>
      </c>
      <c r="G8690" t="s">
        <v>4392</v>
      </c>
      <c r="H8690">
        <v>1701955177</v>
      </c>
      <c r="I8690" t="s">
        <v>131</v>
      </c>
      <c r="J8690" t="s">
        <v>172</v>
      </c>
      <c r="K8690" t="s">
        <v>4195</v>
      </c>
      <c r="L8690" t="s">
        <v>4393</v>
      </c>
      <c r="M8690" t="s">
        <v>4393</v>
      </c>
      <c r="P8690" s="31" t="str">
        <f t="shared" si="408"/>
        <v>Simanto Homoeo Hall (Sosti Choron)</v>
      </c>
    </row>
    <row r="8691" spans="1:16" hidden="1">
      <c r="A8691" t="str">
        <f t="shared" si="406"/>
        <v>80-611</v>
      </c>
      <c r="B8691">
        <f t="shared" si="407"/>
        <v>80</v>
      </c>
      <c r="C8691">
        <v>611</v>
      </c>
      <c r="D8691" t="s">
        <v>18545</v>
      </c>
      <c r="E8691" t="s">
        <v>4375</v>
      </c>
      <c r="F8691">
        <v>6228</v>
      </c>
      <c r="G8691" t="s">
        <v>1029</v>
      </c>
      <c r="H8691">
        <v>1729594807</v>
      </c>
      <c r="I8691" t="s">
        <v>4376</v>
      </c>
      <c r="J8691" t="s">
        <v>172</v>
      </c>
      <c r="K8691" t="s">
        <v>4185</v>
      </c>
      <c r="L8691" t="s">
        <v>4347</v>
      </c>
      <c r="M8691" t="s">
        <v>4137</v>
      </c>
      <c r="P8691" s="31" t="str">
        <f t="shared" si="408"/>
        <v>Sohag Homoeo Hall (Yeakub Ali)</v>
      </c>
    </row>
    <row r="8692" spans="1:16" hidden="1">
      <c r="A8692" t="str">
        <f t="shared" si="406"/>
        <v>81-611</v>
      </c>
      <c r="B8692">
        <f t="shared" si="407"/>
        <v>81</v>
      </c>
      <c r="C8692">
        <v>611</v>
      </c>
      <c r="D8692" t="s">
        <v>18545</v>
      </c>
      <c r="E8692" t="s">
        <v>4452</v>
      </c>
      <c r="F8692">
        <v>6284</v>
      </c>
      <c r="G8692" t="s">
        <v>4453</v>
      </c>
      <c r="H8692" t="s">
        <v>4454</v>
      </c>
      <c r="I8692">
        <v>0</v>
      </c>
      <c r="J8692" t="s">
        <v>274</v>
      </c>
      <c r="K8692" t="s">
        <v>3996</v>
      </c>
      <c r="L8692" t="s">
        <v>4455</v>
      </c>
      <c r="M8692" t="s">
        <v>4456</v>
      </c>
      <c r="P8692" s="31" t="str">
        <f t="shared" si="408"/>
        <v>Sorolla Homoeo Hall (Dr. Binod Chondro)</v>
      </c>
    </row>
    <row r="8693" spans="1:16" hidden="1">
      <c r="A8693" t="str">
        <f t="shared" si="406"/>
        <v>82-611</v>
      </c>
      <c r="B8693">
        <f t="shared" si="407"/>
        <v>82</v>
      </c>
      <c r="C8693">
        <v>611</v>
      </c>
      <c r="D8693" t="s">
        <v>18545</v>
      </c>
      <c r="E8693" t="s">
        <v>13233</v>
      </c>
      <c r="F8693">
        <v>11877</v>
      </c>
      <c r="G8693" t="s">
        <v>1139</v>
      </c>
      <c r="H8693">
        <v>1710871165</v>
      </c>
      <c r="I8693" t="s">
        <v>131</v>
      </c>
      <c r="J8693" t="s">
        <v>230</v>
      </c>
      <c r="K8693" t="s">
        <v>133</v>
      </c>
      <c r="L8693" t="s">
        <v>13234</v>
      </c>
      <c r="M8693" t="s">
        <v>13235</v>
      </c>
      <c r="P8693" s="31" t="str">
        <f t="shared" si="408"/>
        <v>Tamanna Homoeo Hall (Tayfur Rahman)</v>
      </c>
    </row>
    <row r="8694" spans="1:16" hidden="1">
      <c r="A8694" t="str">
        <f t="shared" si="406"/>
        <v>83-611</v>
      </c>
      <c r="B8694">
        <f t="shared" si="407"/>
        <v>83</v>
      </c>
      <c r="C8694">
        <v>611</v>
      </c>
      <c r="D8694" t="s">
        <v>18545</v>
      </c>
      <c r="E8694" t="s">
        <v>13985</v>
      </c>
      <c r="F8694">
        <v>12241</v>
      </c>
      <c r="G8694" t="s">
        <v>237</v>
      </c>
      <c r="H8694">
        <v>1755103095</v>
      </c>
      <c r="I8694" t="s">
        <v>131</v>
      </c>
      <c r="J8694" t="s">
        <v>172</v>
      </c>
      <c r="K8694" t="s">
        <v>133</v>
      </c>
      <c r="L8694" t="s">
        <v>4393</v>
      </c>
      <c r="M8694" t="s">
        <v>13986</v>
      </c>
      <c r="P8694" s="31" t="str">
        <f t="shared" si="408"/>
        <v>Tapos Homoeo Hall (Dr Sree Toroni Kanto)</v>
      </c>
    </row>
    <row r="8695" spans="1:16" hidden="1">
      <c r="A8695" t="str">
        <f t="shared" si="406"/>
        <v>84-611</v>
      </c>
      <c r="B8695">
        <f t="shared" si="407"/>
        <v>84</v>
      </c>
      <c r="C8695">
        <v>611</v>
      </c>
      <c r="D8695" t="s">
        <v>18545</v>
      </c>
      <c r="E8695" t="s">
        <v>14796</v>
      </c>
      <c r="F8695">
        <v>12654</v>
      </c>
      <c r="G8695" t="s">
        <v>14797</v>
      </c>
      <c r="H8695">
        <v>1794922648</v>
      </c>
      <c r="I8695" t="s">
        <v>131</v>
      </c>
      <c r="J8695" t="s">
        <v>306</v>
      </c>
      <c r="K8695" t="s">
        <v>138</v>
      </c>
      <c r="L8695" t="s">
        <v>4347</v>
      </c>
      <c r="M8695" t="s">
        <v>4137</v>
      </c>
      <c r="P8695" s="31" t="str">
        <f t="shared" si="408"/>
        <v>The Azad Homoeo Hall (Dr Md Jubair An Nayeem)</v>
      </c>
    </row>
    <row r="8696" spans="1:16" hidden="1">
      <c r="A8696" t="str">
        <f t="shared" si="406"/>
        <v>85-611</v>
      </c>
      <c r="B8696">
        <f t="shared" si="407"/>
        <v>85</v>
      </c>
      <c r="C8696">
        <v>611</v>
      </c>
      <c r="D8696" t="s">
        <v>18545</v>
      </c>
      <c r="E8696" t="s">
        <v>4345</v>
      </c>
      <c r="F8696">
        <v>6210</v>
      </c>
      <c r="G8696" t="s">
        <v>4346</v>
      </c>
      <c r="H8696">
        <v>1720334025</v>
      </c>
      <c r="I8696" t="s">
        <v>3963</v>
      </c>
      <c r="J8696" t="s">
        <v>132</v>
      </c>
      <c r="K8696" t="s">
        <v>3996</v>
      </c>
      <c r="L8696" t="s">
        <v>4347</v>
      </c>
      <c r="M8696" t="s">
        <v>4348</v>
      </c>
      <c r="P8696" s="31" t="str">
        <f t="shared" si="408"/>
        <v>The Uzzal Homoeo Hall (Saifur Rahman)</v>
      </c>
    </row>
    <row r="8697" spans="1:16" hidden="1">
      <c r="A8697" t="str">
        <f t="shared" si="406"/>
        <v>86-611</v>
      </c>
      <c r="B8697">
        <f t="shared" si="407"/>
        <v>86</v>
      </c>
      <c r="C8697">
        <v>611</v>
      </c>
      <c r="D8697" t="s">
        <v>18545</v>
      </c>
      <c r="E8697" t="s">
        <v>4336</v>
      </c>
      <c r="F8697">
        <v>6273</v>
      </c>
      <c r="G8697" t="s">
        <v>4439</v>
      </c>
      <c r="H8697">
        <v>1721517840</v>
      </c>
      <c r="I8697" t="s">
        <v>3963</v>
      </c>
      <c r="J8697" t="s">
        <v>230</v>
      </c>
      <c r="K8697" t="s">
        <v>133</v>
      </c>
      <c r="L8697" t="s">
        <v>4433</v>
      </c>
      <c r="M8697" t="s">
        <v>4438</v>
      </c>
      <c r="P8697" s="31" t="str">
        <f t="shared" si="408"/>
        <v>Tohofa H.H (Dr. Rofiqul)</v>
      </c>
    </row>
    <row r="8698" spans="1:16" hidden="1">
      <c r="A8698" t="str">
        <f t="shared" si="406"/>
        <v>87-611</v>
      </c>
      <c r="B8698">
        <f t="shared" si="407"/>
        <v>87</v>
      </c>
      <c r="C8698">
        <v>611</v>
      </c>
      <c r="D8698" t="s">
        <v>18545</v>
      </c>
      <c r="E8698" t="s">
        <v>18751</v>
      </c>
      <c r="F8698">
        <v>15752</v>
      </c>
      <c r="G8698" t="s">
        <v>18752</v>
      </c>
      <c r="H8698">
        <v>1719496224</v>
      </c>
      <c r="I8698" t="s">
        <v>131</v>
      </c>
      <c r="J8698" t="s">
        <v>132</v>
      </c>
      <c r="K8698" t="s">
        <v>152</v>
      </c>
      <c r="L8698" t="s">
        <v>13997</v>
      </c>
      <c r="M8698" t="s">
        <v>18737</v>
      </c>
      <c r="P8698" s="31" t="str">
        <f t="shared" si="408"/>
        <v>Yousuf Homoe Hall (Dr Yousuf Ali)</v>
      </c>
    </row>
    <row r="8699" spans="1:16" hidden="1">
      <c r="A8699" t="str">
        <f t="shared" si="406"/>
        <v>88-611</v>
      </c>
      <c r="B8699">
        <f t="shared" si="407"/>
        <v>88</v>
      </c>
      <c r="C8699">
        <v>611</v>
      </c>
      <c r="D8699" t="s">
        <v>18545</v>
      </c>
      <c r="E8699" t="s">
        <v>19321</v>
      </c>
      <c r="F8699">
        <v>15849</v>
      </c>
      <c r="G8699" t="s">
        <v>19322</v>
      </c>
      <c r="H8699">
        <v>1719496224</v>
      </c>
      <c r="I8699" t="s">
        <v>131</v>
      </c>
      <c r="J8699" t="s">
        <v>132</v>
      </c>
      <c r="K8699" t="s">
        <v>152</v>
      </c>
      <c r="L8699" t="s">
        <v>13997</v>
      </c>
      <c r="M8699" t="s">
        <v>18737</v>
      </c>
      <c r="P8699" s="31" t="str">
        <f t="shared" si="408"/>
        <v>Yousuf Homoe Hall (Dr Yousuf Ali)</v>
      </c>
    </row>
    <row r="8700" spans="1:16" hidden="1">
      <c r="A8700" t="str">
        <f t="shared" si="406"/>
        <v>1-612</v>
      </c>
      <c r="B8700">
        <f t="shared" si="407"/>
        <v>1</v>
      </c>
      <c r="C8700">
        <v>612</v>
      </c>
      <c r="D8700" t="s">
        <v>18546</v>
      </c>
      <c r="E8700" t="s">
        <v>6287</v>
      </c>
      <c r="F8700">
        <v>7362</v>
      </c>
      <c r="G8700" t="s">
        <v>1221</v>
      </c>
      <c r="H8700">
        <v>1713724852</v>
      </c>
      <c r="I8700" t="s">
        <v>131</v>
      </c>
      <c r="J8700" t="s">
        <v>172</v>
      </c>
      <c r="K8700" t="s">
        <v>152</v>
      </c>
      <c r="L8700" t="s">
        <v>6272</v>
      </c>
      <c r="M8700" t="s">
        <v>6285</v>
      </c>
      <c r="P8700" s="31" t="str">
        <f t="shared" si="408"/>
        <v>Al-Amin Homoeo Hall (Dr. Woahidul Islam)</v>
      </c>
    </row>
    <row r="8701" spans="1:16" hidden="1">
      <c r="A8701" t="str">
        <f t="shared" si="406"/>
        <v>2-612</v>
      </c>
      <c r="B8701">
        <f t="shared" si="407"/>
        <v>2</v>
      </c>
      <c r="C8701">
        <v>612</v>
      </c>
      <c r="D8701" t="s">
        <v>18546</v>
      </c>
      <c r="E8701" t="s">
        <v>3417</v>
      </c>
      <c r="F8701">
        <v>5749</v>
      </c>
      <c r="G8701" t="s">
        <v>3418</v>
      </c>
      <c r="H8701">
        <v>1759133681</v>
      </c>
      <c r="I8701" t="s">
        <v>131</v>
      </c>
      <c r="J8701" t="s">
        <v>306</v>
      </c>
      <c r="K8701" t="s">
        <v>152</v>
      </c>
      <c r="L8701" t="s">
        <v>3415</v>
      </c>
      <c r="M8701" t="s">
        <v>3419</v>
      </c>
      <c r="P8701" s="31" t="str">
        <f t="shared" si="408"/>
        <v>Aleya Homoeo Hall (Dr. Al Mamun Sarkar)</v>
      </c>
    </row>
    <row r="8702" spans="1:16" hidden="1">
      <c r="A8702" t="str">
        <f t="shared" si="406"/>
        <v>3-612</v>
      </c>
      <c r="B8702">
        <f t="shared" si="407"/>
        <v>3</v>
      </c>
      <c r="C8702">
        <v>612</v>
      </c>
      <c r="D8702" t="s">
        <v>18546</v>
      </c>
      <c r="E8702" t="s">
        <v>5135</v>
      </c>
      <c r="F8702">
        <v>7358</v>
      </c>
      <c r="G8702" t="s">
        <v>2510</v>
      </c>
      <c r="H8702">
        <v>1740412353</v>
      </c>
      <c r="I8702" t="s">
        <v>131</v>
      </c>
      <c r="J8702" t="s">
        <v>132</v>
      </c>
      <c r="K8702" t="s">
        <v>152</v>
      </c>
      <c r="L8702" t="s">
        <v>6272</v>
      </c>
      <c r="M8702" t="s">
        <v>6157</v>
      </c>
      <c r="P8702" s="31" t="str">
        <f t="shared" si="408"/>
        <v>Allahr Dan Homoeo Hall (Dr. Sujon)</v>
      </c>
    </row>
    <row r="8703" spans="1:16" hidden="1">
      <c r="A8703" t="str">
        <f t="shared" si="406"/>
        <v>4-612</v>
      </c>
      <c r="B8703">
        <f t="shared" si="407"/>
        <v>4</v>
      </c>
      <c r="C8703">
        <v>612</v>
      </c>
      <c r="D8703" t="s">
        <v>18546</v>
      </c>
      <c r="E8703" t="s">
        <v>2645</v>
      </c>
      <c r="F8703">
        <v>7379</v>
      </c>
      <c r="G8703" t="s">
        <v>5067</v>
      </c>
      <c r="H8703">
        <v>1713740287</v>
      </c>
      <c r="I8703" t="s">
        <v>131</v>
      </c>
      <c r="J8703" t="s">
        <v>397</v>
      </c>
      <c r="K8703" t="s">
        <v>152</v>
      </c>
      <c r="L8703" t="s">
        <v>6272</v>
      </c>
      <c r="M8703" t="s">
        <v>6292</v>
      </c>
      <c r="P8703" s="31" t="str">
        <f t="shared" si="408"/>
        <v>Alom Homoeo Hall (Dr. Alom)</v>
      </c>
    </row>
    <row r="8704" spans="1:16" hidden="1">
      <c r="A8704" t="str">
        <f t="shared" si="406"/>
        <v>5-612</v>
      </c>
      <c r="B8704">
        <f t="shared" si="407"/>
        <v>5</v>
      </c>
      <c r="C8704">
        <v>612</v>
      </c>
      <c r="D8704" t="s">
        <v>18546</v>
      </c>
      <c r="E8704" t="s">
        <v>13734</v>
      </c>
      <c r="F8704">
        <v>12101</v>
      </c>
      <c r="G8704" t="s">
        <v>13735</v>
      </c>
      <c r="H8704">
        <v>1728489331</v>
      </c>
      <c r="I8704" t="s">
        <v>131</v>
      </c>
      <c r="J8704" t="s">
        <v>172</v>
      </c>
      <c r="K8704" t="s">
        <v>152</v>
      </c>
      <c r="L8704" t="s">
        <v>3415</v>
      </c>
      <c r="M8704" t="s">
        <v>19323</v>
      </c>
      <c r="P8704" s="31" t="str">
        <f t="shared" si="408"/>
        <v>Amina Homoeo Ahall (Dr.Md.Aminul Islam)</v>
      </c>
    </row>
    <row r="8705" spans="1:16" hidden="1">
      <c r="A8705" t="str">
        <f t="shared" si="406"/>
        <v>6-612</v>
      </c>
      <c r="B8705">
        <f t="shared" si="407"/>
        <v>6</v>
      </c>
      <c r="C8705">
        <v>612</v>
      </c>
      <c r="D8705" t="s">
        <v>18546</v>
      </c>
      <c r="E8705" t="s">
        <v>19324</v>
      </c>
      <c r="F8705">
        <v>15879</v>
      </c>
      <c r="G8705" t="s">
        <v>19325</v>
      </c>
      <c r="H8705">
        <v>1721344736</v>
      </c>
      <c r="I8705" t="s">
        <v>131</v>
      </c>
      <c r="J8705" t="s">
        <v>397</v>
      </c>
      <c r="K8705" t="s">
        <v>152</v>
      </c>
      <c r="L8705" t="s">
        <v>10625</v>
      </c>
      <c r="M8705" t="s">
        <v>12752</v>
      </c>
      <c r="P8705" s="31" t="str">
        <f t="shared" si="408"/>
        <v>Arafat Homoeoo Hall (Md.Rezaul Karim)</v>
      </c>
    </row>
    <row r="8706" spans="1:16" hidden="1">
      <c r="A8706" t="str">
        <f t="shared" ref="A8706:A8769" si="409">B8706&amp;"-"&amp;C8706</f>
        <v>7-612</v>
      </c>
      <c r="B8706">
        <f t="shared" ref="B8706:B8769" si="410">IF(C8706=C8705,B8705+1,1)</f>
        <v>7</v>
      </c>
      <c r="C8706">
        <v>612</v>
      </c>
      <c r="D8706" t="s">
        <v>18546</v>
      </c>
      <c r="E8706" t="s">
        <v>19326</v>
      </c>
      <c r="F8706">
        <v>7372</v>
      </c>
      <c r="G8706" t="s">
        <v>1288</v>
      </c>
      <c r="H8706">
        <v>1926358909</v>
      </c>
      <c r="I8706" t="s">
        <v>6008</v>
      </c>
      <c r="J8706" t="s">
        <v>397</v>
      </c>
      <c r="K8706" t="s">
        <v>152</v>
      </c>
      <c r="L8706" t="s">
        <v>6272</v>
      </c>
      <c r="M8706" t="s">
        <v>19327</v>
      </c>
      <c r="P8706" s="31" t="str">
        <f t="shared" ref="P8706:P8769" si="411">PROPER(G8706&amp;" ("&amp;E8706&amp;")")</f>
        <v>Arif Homoeo Hall (Dr. Ariful Islam)</v>
      </c>
    </row>
    <row r="8707" spans="1:16" hidden="1">
      <c r="A8707" t="str">
        <f t="shared" si="409"/>
        <v>8-612</v>
      </c>
      <c r="B8707">
        <f t="shared" si="410"/>
        <v>8</v>
      </c>
      <c r="C8707">
        <v>612</v>
      </c>
      <c r="D8707" t="s">
        <v>18546</v>
      </c>
      <c r="E8707" t="s">
        <v>3413</v>
      </c>
      <c r="F8707">
        <v>5747</v>
      </c>
      <c r="G8707" t="s">
        <v>3414</v>
      </c>
      <c r="H8707">
        <v>1788110547</v>
      </c>
      <c r="I8707" t="s">
        <v>131</v>
      </c>
      <c r="J8707" t="s">
        <v>306</v>
      </c>
      <c r="K8707" t="s">
        <v>138</v>
      </c>
      <c r="L8707" t="s">
        <v>3415</v>
      </c>
      <c r="M8707" t="s">
        <v>3416</v>
      </c>
      <c r="P8707" s="31" t="str">
        <f t="shared" si="411"/>
        <v>Aschia Homoeo Hall (Dr. Md. Shamim Ahmed)</v>
      </c>
    </row>
    <row r="8708" spans="1:16" hidden="1">
      <c r="A8708" t="str">
        <f t="shared" si="409"/>
        <v>9-612</v>
      </c>
      <c r="B8708">
        <f t="shared" si="410"/>
        <v>9</v>
      </c>
      <c r="C8708">
        <v>612</v>
      </c>
      <c r="D8708" t="s">
        <v>18546</v>
      </c>
      <c r="E8708" t="s">
        <v>3365</v>
      </c>
      <c r="F8708">
        <v>5704</v>
      </c>
      <c r="G8708" t="s">
        <v>3366</v>
      </c>
      <c r="H8708">
        <v>1710016048</v>
      </c>
      <c r="I8708" t="s">
        <v>131</v>
      </c>
      <c r="J8708" t="s">
        <v>397</v>
      </c>
      <c r="K8708" t="s">
        <v>152</v>
      </c>
      <c r="L8708" t="s">
        <v>3367</v>
      </c>
      <c r="M8708" t="s">
        <v>3368</v>
      </c>
      <c r="P8708" s="31" t="str">
        <f t="shared" si="411"/>
        <v>Avoy Homoeo Hall (Dr. Shankar Sreemaan)</v>
      </c>
    </row>
    <row r="8709" spans="1:16" hidden="1">
      <c r="A8709" t="str">
        <f t="shared" si="409"/>
        <v>10-612</v>
      </c>
      <c r="B8709">
        <f t="shared" si="410"/>
        <v>10</v>
      </c>
      <c r="C8709">
        <v>612</v>
      </c>
      <c r="D8709" t="s">
        <v>18546</v>
      </c>
      <c r="E8709" t="s">
        <v>19328</v>
      </c>
      <c r="F8709">
        <v>7354</v>
      </c>
      <c r="G8709" t="s">
        <v>19329</v>
      </c>
      <c r="H8709">
        <v>1722871402</v>
      </c>
      <c r="I8709" t="s">
        <v>6008</v>
      </c>
      <c r="J8709" t="s">
        <v>132</v>
      </c>
      <c r="K8709" t="s">
        <v>138</v>
      </c>
      <c r="L8709" t="s">
        <v>6272</v>
      </c>
      <c r="M8709" t="s">
        <v>19330</v>
      </c>
      <c r="P8709" s="31" t="str">
        <f t="shared" si="411"/>
        <v>Bablu Homoeo Hall (Dr. Bablu Nandi)</v>
      </c>
    </row>
    <row r="8710" spans="1:16" hidden="1">
      <c r="A8710" t="str">
        <f t="shared" si="409"/>
        <v>11-612</v>
      </c>
      <c r="B8710">
        <f t="shared" si="410"/>
        <v>11</v>
      </c>
      <c r="C8710">
        <v>612</v>
      </c>
      <c r="D8710" t="s">
        <v>18546</v>
      </c>
      <c r="E8710" t="s">
        <v>19331</v>
      </c>
      <c r="F8710">
        <v>12102</v>
      </c>
      <c r="G8710" t="s">
        <v>447</v>
      </c>
      <c r="H8710">
        <v>1713771530</v>
      </c>
      <c r="I8710" t="s">
        <v>131</v>
      </c>
      <c r="J8710" t="s">
        <v>397</v>
      </c>
      <c r="K8710" t="s">
        <v>152</v>
      </c>
      <c r="L8710" t="s">
        <v>13736</v>
      </c>
      <c r="M8710" t="s">
        <v>19332</v>
      </c>
      <c r="P8710" s="31" t="str">
        <f t="shared" si="411"/>
        <v>Biswas Homoeo Hall (Dr.Ashit Kumar)</v>
      </c>
    </row>
    <row r="8711" spans="1:16" hidden="1">
      <c r="A8711" t="str">
        <f t="shared" si="409"/>
        <v>12-612</v>
      </c>
      <c r="B8711">
        <f t="shared" si="410"/>
        <v>12</v>
      </c>
      <c r="C8711">
        <v>612</v>
      </c>
      <c r="D8711" t="s">
        <v>18546</v>
      </c>
      <c r="E8711" t="s">
        <v>5195</v>
      </c>
      <c r="F8711">
        <v>7368</v>
      </c>
      <c r="G8711" t="s">
        <v>19333</v>
      </c>
      <c r="H8711">
        <v>1913279968</v>
      </c>
      <c r="I8711" t="s">
        <v>131</v>
      </c>
      <c r="J8711" t="s">
        <v>172</v>
      </c>
      <c r="K8711" t="s">
        <v>152</v>
      </c>
      <c r="L8711" t="s">
        <v>6272</v>
      </c>
      <c r="M8711" t="s">
        <v>19334</v>
      </c>
      <c r="P8711" s="31" t="str">
        <f t="shared" si="411"/>
        <v>Bithi Homoeo Hall (Dr. Hira)</v>
      </c>
    </row>
    <row r="8712" spans="1:16" hidden="1">
      <c r="A8712" t="str">
        <f t="shared" si="409"/>
        <v>13-612</v>
      </c>
      <c r="B8712">
        <f t="shared" si="410"/>
        <v>13</v>
      </c>
      <c r="C8712">
        <v>612</v>
      </c>
      <c r="D8712" t="s">
        <v>18546</v>
      </c>
      <c r="E8712" t="s">
        <v>19335</v>
      </c>
      <c r="F8712">
        <v>7399</v>
      </c>
      <c r="G8712" t="s">
        <v>19336</v>
      </c>
      <c r="H8712">
        <v>1721379074</v>
      </c>
      <c r="I8712" t="s">
        <v>131</v>
      </c>
      <c r="J8712" t="s">
        <v>306</v>
      </c>
      <c r="K8712" t="s">
        <v>138</v>
      </c>
      <c r="L8712" t="s">
        <v>6298</v>
      </c>
      <c r="M8712" t="s">
        <v>6049</v>
      </c>
      <c r="P8712" s="31" t="str">
        <f t="shared" si="411"/>
        <v>Chan Homoeo Hall (Dr. Chan Mia)</v>
      </c>
    </row>
    <row r="8713" spans="1:16" hidden="1">
      <c r="A8713" t="str">
        <f t="shared" si="409"/>
        <v>14-612</v>
      </c>
      <c r="B8713">
        <f t="shared" si="410"/>
        <v>14</v>
      </c>
      <c r="C8713">
        <v>612</v>
      </c>
      <c r="D8713" t="s">
        <v>18546</v>
      </c>
      <c r="E8713" t="s">
        <v>3359</v>
      </c>
      <c r="F8713">
        <v>5699</v>
      </c>
      <c r="G8713" t="s">
        <v>774</v>
      </c>
      <c r="H8713">
        <v>1721800905</v>
      </c>
      <c r="I8713" t="s">
        <v>131</v>
      </c>
      <c r="J8713" t="s">
        <v>397</v>
      </c>
      <c r="K8713" t="s">
        <v>138</v>
      </c>
      <c r="L8713" t="s">
        <v>3360</v>
      </c>
      <c r="M8713" t="s">
        <v>1359</v>
      </c>
      <c r="P8713" s="31" t="str">
        <f t="shared" si="411"/>
        <v>Chowdhury Homoeo Hall (Md. Shamim Chowdhury)</v>
      </c>
    </row>
    <row r="8714" spans="1:16" hidden="1">
      <c r="A8714" t="str">
        <f t="shared" si="409"/>
        <v>15-612</v>
      </c>
      <c r="B8714">
        <f t="shared" si="410"/>
        <v>15</v>
      </c>
      <c r="C8714">
        <v>612</v>
      </c>
      <c r="D8714" t="s">
        <v>18546</v>
      </c>
      <c r="E8714" t="s">
        <v>3412</v>
      </c>
      <c r="F8714">
        <v>5744</v>
      </c>
      <c r="G8714" t="s">
        <v>1267</v>
      </c>
      <c r="H8714">
        <v>1721606136</v>
      </c>
      <c r="I8714" t="s">
        <v>131</v>
      </c>
      <c r="J8714" t="s">
        <v>274</v>
      </c>
      <c r="K8714" t="s">
        <v>133</v>
      </c>
      <c r="L8714" t="s">
        <v>3391</v>
      </c>
      <c r="M8714" t="s">
        <v>3399</v>
      </c>
      <c r="P8714" s="31" t="str">
        <f t="shared" si="411"/>
        <v>City Homoeo Hall (Dr. Md. Hafijur Rahman)</v>
      </c>
    </row>
    <row r="8715" spans="1:16" hidden="1">
      <c r="A8715" t="str">
        <f t="shared" si="409"/>
        <v>16-612</v>
      </c>
      <c r="B8715">
        <f t="shared" si="410"/>
        <v>16</v>
      </c>
      <c r="C8715">
        <v>612</v>
      </c>
      <c r="D8715" t="s">
        <v>18546</v>
      </c>
      <c r="E8715" t="s">
        <v>6288</v>
      </c>
      <c r="F8715">
        <v>7365</v>
      </c>
      <c r="G8715" t="s">
        <v>6289</v>
      </c>
      <c r="H8715">
        <v>1717905880</v>
      </c>
      <c r="I8715" t="s">
        <v>131</v>
      </c>
      <c r="J8715" t="s">
        <v>172</v>
      </c>
      <c r="K8715" t="s">
        <v>152</v>
      </c>
      <c r="L8715" t="s">
        <v>6272</v>
      </c>
      <c r="M8715" t="s">
        <v>6285</v>
      </c>
      <c r="P8715" s="31" t="str">
        <f t="shared" si="411"/>
        <v>Desh Homoeo Hall (Dr. Kamal Hosen)</v>
      </c>
    </row>
    <row r="8716" spans="1:16" hidden="1">
      <c r="A8716" t="str">
        <f t="shared" si="409"/>
        <v>17-612</v>
      </c>
      <c r="B8716">
        <f t="shared" si="410"/>
        <v>17</v>
      </c>
      <c r="C8716">
        <v>612</v>
      </c>
      <c r="D8716" t="s">
        <v>18546</v>
      </c>
      <c r="E8716" t="s">
        <v>6288</v>
      </c>
      <c r="F8716">
        <v>7389</v>
      </c>
      <c r="G8716" t="s">
        <v>6289</v>
      </c>
      <c r="H8716">
        <v>1717905880</v>
      </c>
      <c r="I8716" t="s">
        <v>131</v>
      </c>
      <c r="J8716" t="s">
        <v>274</v>
      </c>
      <c r="K8716" t="s">
        <v>152</v>
      </c>
      <c r="L8716" t="s">
        <v>6272</v>
      </c>
      <c r="M8716" t="s">
        <v>6285</v>
      </c>
      <c r="P8716" s="31" t="str">
        <f t="shared" si="411"/>
        <v>Desh Homoeo Hall (Dr. Kamal Hosen)</v>
      </c>
    </row>
    <row r="8717" spans="1:16" hidden="1">
      <c r="A8717" t="str">
        <f t="shared" si="409"/>
        <v>18-612</v>
      </c>
      <c r="B8717">
        <f t="shared" si="410"/>
        <v>18</v>
      </c>
      <c r="C8717">
        <v>612</v>
      </c>
      <c r="D8717" t="s">
        <v>18546</v>
      </c>
      <c r="E8717" t="s">
        <v>3433</v>
      </c>
      <c r="F8717">
        <v>5758</v>
      </c>
      <c r="G8717" t="s">
        <v>19337</v>
      </c>
      <c r="H8717">
        <v>1716155922</v>
      </c>
      <c r="I8717" t="s">
        <v>131</v>
      </c>
      <c r="J8717" t="s">
        <v>306</v>
      </c>
      <c r="K8717" t="s">
        <v>152</v>
      </c>
      <c r="L8717" t="s">
        <v>85</v>
      </c>
      <c r="M8717" t="s">
        <v>1359</v>
      </c>
      <c r="P8717" s="31" t="str">
        <f t="shared" si="411"/>
        <v>Dolar Homoeo Hall (Dr. Faruk Ahmed)</v>
      </c>
    </row>
    <row r="8718" spans="1:16" hidden="1">
      <c r="A8718" t="str">
        <f t="shared" si="409"/>
        <v>19-612</v>
      </c>
      <c r="B8718">
        <f t="shared" si="410"/>
        <v>19</v>
      </c>
      <c r="C8718">
        <v>612</v>
      </c>
      <c r="D8718" t="s">
        <v>18546</v>
      </c>
      <c r="E8718" t="s">
        <v>3372</v>
      </c>
      <c r="F8718">
        <v>5717</v>
      </c>
      <c r="G8718" t="s">
        <v>3373</v>
      </c>
      <c r="H8718">
        <v>1918109636</v>
      </c>
      <c r="I8718" t="s">
        <v>131</v>
      </c>
      <c r="J8718" t="s">
        <v>230</v>
      </c>
      <c r="K8718" t="s">
        <v>133</v>
      </c>
      <c r="L8718" t="s">
        <v>3374</v>
      </c>
      <c r="M8718" t="s">
        <v>3375</v>
      </c>
      <c r="P8718" s="31" t="str">
        <f t="shared" si="411"/>
        <v>Era Homoeo Hall (Dr. Md. Jalal Islam)</v>
      </c>
    </row>
    <row r="8719" spans="1:16" hidden="1">
      <c r="A8719" t="str">
        <f t="shared" si="409"/>
        <v>20-612</v>
      </c>
      <c r="B8719">
        <f t="shared" si="410"/>
        <v>20</v>
      </c>
      <c r="C8719">
        <v>612</v>
      </c>
      <c r="D8719" t="s">
        <v>18546</v>
      </c>
      <c r="E8719" t="s">
        <v>6275</v>
      </c>
      <c r="F8719">
        <v>7349</v>
      </c>
      <c r="G8719" t="s">
        <v>6276</v>
      </c>
      <c r="H8719">
        <v>1713701311</v>
      </c>
      <c r="I8719" t="s">
        <v>131</v>
      </c>
      <c r="J8719" t="s">
        <v>132</v>
      </c>
      <c r="K8719" t="s">
        <v>152</v>
      </c>
      <c r="L8719" t="s">
        <v>6272</v>
      </c>
      <c r="M8719" t="s">
        <v>6273</v>
      </c>
      <c r="P8719" s="31" t="str">
        <f t="shared" si="411"/>
        <v>Ettadi Medical (Dr. Moslem Uddin)</v>
      </c>
    </row>
    <row r="8720" spans="1:16" hidden="1">
      <c r="A8720" t="str">
        <f t="shared" si="409"/>
        <v>21-612</v>
      </c>
      <c r="B8720">
        <f t="shared" si="410"/>
        <v>21</v>
      </c>
      <c r="C8720">
        <v>612</v>
      </c>
      <c r="D8720" t="s">
        <v>18546</v>
      </c>
      <c r="E8720" t="s">
        <v>19338</v>
      </c>
      <c r="F8720">
        <v>15867</v>
      </c>
      <c r="G8720" t="s">
        <v>19339</v>
      </c>
      <c r="H8720">
        <v>1787828383</v>
      </c>
      <c r="I8720" t="s">
        <v>131</v>
      </c>
      <c r="J8720" t="s">
        <v>132</v>
      </c>
      <c r="K8720" t="s">
        <v>152</v>
      </c>
      <c r="L8720" t="s">
        <v>19340</v>
      </c>
      <c r="M8720" t="s">
        <v>19341</v>
      </c>
      <c r="P8720" s="31" t="str">
        <f t="shared" si="411"/>
        <v>Farida Homoeoo Hall (Dr.Md.Forhad Hossain)</v>
      </c>
    </row>
    <row r="8721" spans="1:16" hidden="1">
      <c r="A8721" t="str">
        <f t="shared" si="409"/>
        <v>22-612</v>
      </c>
      <c r="B8721">
        <f t="shared" si="410"/>
        <v>22</v>
      </c>
      <c r="C8721">
        <v>612</v>
      </c>
      <c r="D8721" t="s">
        <v>18546</v>
      </c>
      <c r="E8721" t="s">
        <v>19342</v>
      </c>
      <c r="F8721">
        <v>12623</v>
      </c>
      <c r="G8721" t="s">
        <v>19343</v>
      </c>
      <c r="H8721">
        <v>1736259801</v>
      </c>
      <c r="I8721" t="s">
        <v>131</v>
      </c>
      <c r="K8721" t="s">
        <v>152</v>
      </c>
      <c r="L8721" t="s">
        <v>19344</v>
      </c>
      <c r="M8721" t="s">
        <v>19345</v>
      </c>
      <c r="P8721" s="31" t="str">
        <f t="shared" si="411"/>
        <v>German Homeo Hall (Dr Aminul Islam. )</v>
      </c>
    </row>
    <row r="8722" spans="1:16" hidden="1">
      <c r="A8722" t="str">
        <f t="shared" si="409"/>
        <v>23-612</v>
      </c>
      <c r="B8722">
        <f t="shared" si="410"/>
        <v>23</v>
      </c>
      <c r="C8722">
        <v>612</v>
      </c>
      <c r="D8722" t="s">
        <v>18546</v>
      </c>
      <c r="E8722" t="s">
        <v>19346</v>
      </c>
      <c r="F8722">
        <v>15858</v>
      </c>
      <c r="G8722" t="s">
        <v>19347</v>
      </c>
      <c r="H8722">
        <v>1743128681</v>
      </c>
      <c r="I8722" t="s">
        <v>131</v>
      </c>
      <c r="J8722" t="s">
        <v>306</v>
      </c>
      <c r="K8722" t="s">
        <v>152</v>
      </c>
      <c r="L8722" t="s">
        <v>10625</v>
      </c>
      <c r="M8722" t="s">
        <v>19348</v>
      </c>
      <c r="N8722" t="s">
        <v>15407</v>
      </c>
      <c r="O8722" t="s">
        <v>15408</v>
      </c>
      <c r="P8722" s="31" t="str">
        <f t="shared" si="411"/>
        <v>Goni Homoeoo Hall (Dr.Abu Bokkor Siddike)</v>
      </c>
    </row>
    <row r="8723" spans="1:16" hidden="1">
      <c r="A8723" t="str">
        <f t="shared" si="409"/>
        <v>24-612</v>
      </c>
      <c r="B8723">
        <f t="shared" si="410"/>
        <v>24</v>
      </c>
      <c r="C8723">
        <v>612</v>
      </c>
      <c r="D8723" t="s">
        <v>18546</v>
      </c>
      <c r="E8723" t="s">
        <v>6277</v>
      </c>
      <c r="F8723">
        <v>7351</v>
      </c>
      <c r="G8723" t="s">
        <v>6278</v>
      </c>
      <c r="H8723">
        <v>1715922922</v>
      </c>
      <c r="I8723" t="s">
        <v>131</v>
      </c>
      <c r="J8723" t="s">
        <v>132</v>
      </c>
      <c r="K8723" t="s">
        <v>152</v>
      </c>
      <c r="L8723" t="s">
        <v>6272</v>
      </c>
      <c r="M8723" t="s">
        <v>6273</v>
      </c>
      <c r="P8723" s="31" t="str">
        <f t="shared" si="411"/>
        <v>Hasi Homoeo Hall (Dr. Moni)</v>
      </c>
    </row>
    <row r="8724" spans="1:16" hidden="1">
      <c r="A8724" t="str">
        <f t="shared" si="409"/>
        <v>25-612</v>
      </c>
      <c r="B8724">
        <f t="shared" si="410"/>
        <v>25</v>
      </c>
      <c r="C8724">
        <v>612</v>
      </c>
      <c r="D8724" t="s">
        <v>18546</v>
      </c>
      <c r="E8724" t="s">
        <v>19349</v>
      </c>
      <c r="F8724">
        <v>15880</v>
      </c>
      <c r="G8724" t="s">
        <v>19350</v>
      </c>
      <c r="H8724">
        <v>1712101077</v>
      </c>
      <c r="I8724" t="s">
        <v>131</v>
      </c>
      <c r="J8724" t="s">
        <v>397</v>
      </c>
      <c r="K8724" t="s">
        <v>152</v>
      </c>
      <c r="L8724" t="s">
        <v>10625</v>
      </c>
      <c r="M8724" t="s">
        <v>12752</v>
      </c>
      <c r="P8724" s="31" t="str">
        <f t="shared" si="411"/>
        <v>Helal Homoeoo Hall (Md.Helal Uddin)</v>
      </c>
    </row>
    <row r="8725" spans="1:16" hidden="1">
      <c r="A8725" t="str">
        <f t="shared" si="409"/>
        <v>26-612</v>
      </c>
      <c r="B8725">
        <f t="shared" si="410"/>
        <v>26</v>
      </c>
      <c r="C8725">
        <v>612</v>
      </c>
      <c r="D8725" t="s">
        <v>18546</v>
      </c>
      <c r="E8725" t="s">
        <v>3389</v>
      </c>
      <c r="F8725">
        <v>5732</v>
      </c>
      <c r="G8725" t="s">
        <v>3390</v>
      </c>
      <c r="H8725">
        <v>1723915377</v>
      </c>
      <c r="I8725" t="s">
        <v>131</v>
      </c>
      <c r="J8725" t="s">
        <v>274</v>
      </c>
      <c r="K8725" t="s">
        <v>138</v>
      </c>
      <c r="L8725" t="s">
        <v>3391</v>
      </c>
      <c r="M8725" t="s">
        <v>3392</v>
      </c>
      <c r="P8725" s="31" t="str">
        <f t="shared" si="411"/>
        <v>Holistic Homoeo Care (Dr. Md. Shamim Khan)</v>
      </c>
    </row>
    <row r="8726" spans="1:16" hidden="1">
      <c r="A8726" t="str">
        <f t="shared" si="409"/>
        <v>27-612</v>
      </c>
      <c r="B8726">
        <f t="shared" si="410"/>
        <v>27</v>
      </c>
      <c r="C8726">
        <v>612</v>
      </c>
      <c r="D8726" t="s">
        <v>18546</v>
      </c>
      <c r="E8726" t="s">
        <v>19351</v>
      </c>
      <c r="F8726">
        <v>7397</v>
      </c>
      <c r="G8726" t="s">
        <v>5962</v>
      </c>
      <c r="H8726">
        <v>1725634038</v>
      </c>
      <c r="I8726" t="s">
        <v>131</v>
      </c>
      <c r="J8726" t="s">
        <v>306</v>
      </c>
      <c r="K8726" t="s">
        <v>138</v>
      </c>
      <c r="L8726" t="s">
        <v>6298</v>
      </c>
      <c r="M8726" t="s">
        <v>6299</v>
      </c>
      <c r="P8726" s="31" t="str">
        <f t="shared" si="411"/>
        <v>Homoeo Chikitsaloy (Dr. Abdul Hannan)</v>
      </c>
    </row>
    <row r="8727" spans="1:16" hidden="1">
      <c r="A8727" t="str">
        <f t="shared" si="409"/>
        <v>28-612</v>
      </c>
      <c r="B8727">
        <f t="shared" si="410"/>
        <v>28</v>
      </c>
      <c r="C8727">
        <v>612</v>
      </c>
      <c r="D8727" t="s">
        <v>18546</v>
      </c>
      <c r="E8727" t="s">
        <v>19352</v>
      </c>
      <c r="F8727">
        <v>5701</v>
      </c>
      <c r="G8727" t="s">
        <v>19353</v>
      </c>
      <c r="H8727">
        <v>1742665447</v>
      </c>
      <c r="I8727" t="s">
        <v>131</v>
      </c>
      <c r="J8727" t="s">
        <v>397</v>
      </c>
      <c r="K8727" t="s">
        <v>133</v>
      </c>
      <c r="L8727" t="s">
        <v>3360</v>
      </c>
      <c r="M8727" t="s">
        <v>3362</v>
      </c>
      <c r="P8727" s="31" t="str">
        <f t="shared" si="411"/>
        <v>Homoeo Chiktsaloy (Dr. Shimul Hossain)</v>
      </c>
    </row>
    <row r="8728" spans="1:16" hidden="1">
      <c r="A8728" t="str">
        <f t="shared" si="409"/>
        <v>29-612</v>
      </c>
      <c r="B8728">
        <f t="shared" si="410"/>
        <v>29</v>
      </c>
      <c r="C8728">
        <v>612</v>
      </c>
      <c r="D8728" t="s">
        <v>18546</v>
      </c>
      <c r="E8728" t="s">
        <v>19354</v>
      </c>
      <c r="F8728">
        <v>15861</v>
      </c>
      <c r="G8728" t="s">
        <v>19355</v>
      </c>
      <c r="H8728">
        <v>1736750751</v>
      </c>
      <c r="I8728" t="s">
        <v>131</v>
      </c>
      <c r="J8728" t="s">
        <v>230</v>
      </c>
      <c r="K8728" t="s">
        <v>152</v>
      </c>
      <c r="L8728" t="s">
        <v>19356</v>
      </c>
      <c r="M8728" t="s">
        <v>19356</v>
      </c>
      <c r="P8728" s="31" t="str">
        <f t="shared" si="411"/>
        <v>J.N Homoeoo Hall (Md.Liton Mia)</v>
      </c>
    </row>
    <row r="8729" spans="1:16" hidden="1">
      <c r="A8729" t="str">
        <f t="shared" si="409"/>
        <v>30-612</v>
      </c>
      <c r="B8729">
        <f t="shared" si="410"/>
        <v>30</v>
      </c>
      <c r="C8729">
        <v>612</v>
      </c>
      <c r="D8729" t="s">
        <v>18546</v>
      </c>
      <c r="E8729" t="s">
        <v>5943</v>
      </c>
      <c r="F8729">
        <v>7369</v>
      </c>
      <c r="G8729" t="s">
        <v>19357</v>
      </c>
      <c r="H8729">
        <v>1745254569</v>
      </c>
      <c r="I8729" t="s">
        <v>6008</v>
      </c>
      <c r="J8729" t="s">
        <v>172</v>
      </c>
      <c r="K8729" t="s">
        <v>152</v>
      </c>
      <c r="L8729" t="s">
        <v>6272</v>
      </c>
      <c r="M8729" t="s">
        <v>19358</v>
      </c>
      <c r="N8729" t="s">
        <v>15478</v>
      </c>
      <c r="O8729" t="s">
        <v>15479</v>
      </c>
      <c r="P8729" s="31" t="str">
        <f t="shared" si="411"/>
        <v>Jahid Pharmecy (Dr. Jahidul Islam)</v>
      </c>
    </row>
    <row r="8730" spans="1:16" hidden="1">
      <c r="A8730" t="str">
        <f t="shared" si="409"/>
        <v>31-612</v>
      </c>
      <c r="B8730">
        <f t="shared" si="410"/>
        <v>31</v>
      </c>
      <c r="C8730">
        <v>612</v>
      </c>
      <c r="D8730" t="s">
        <v>18546</v>
      </c>
      <c r="E8730" t="s">
        <v>18753</v>
      </c>
      <c r="F8730">
        <v>15758</v>
      </c>
      <c r="G8730" t="s">
        <v>18754</v>
      </c>
      <c r="H8730">
        <v>1738240882</v>
      </c>
      <c r="I8730" t="s">
        <v>131</v>
      </c>
      <c r="J8730" t="s">
        <v>397</v>
      </c>
      <c r="K8730" t="s">
        <v>152</v>
      </c>
      <c r="L8730" t="s">
        <v>3415</v>
      </c>
      <c r="M8730" t="s">
        <v>18755</v>
      </c>
      <c r="P8730" s="31" t="str">
        <f t="shared" si="411"/>
        <v>Jakir Homoeo Hall (Md.Jakir Hossin)</v>
      </c>
    </row>
    <row r="8731" spans="1:16" hidden="1">
      <c r="A8731" t="str">
        <f t="shared" si="409"/>
        <v>32-612</v>
      </c>
      <c r="B8731">
        <f t="shared" si="410"/>
        <v>32</v>
      </c>
      <c r="C8731">
        <v>612</v>
      </c>
      <c r="D8731" t="s">
        <v>18546</v>
      </c>
      <c r="E8731" t="s">
        <v>3430</v>
      </c>
      <c r="F8731">
        <v>5756</v>
      </c>
      <c r="G8731" t="s">
        <v>3431</v>
      </c>
      <c r="H8731">
        <v>1727001809</v>
      </c>
      <c r="I8731" t="s">
        <v>131</v>
      </c>
      <c r="J8731" t="s">
        <v>306</v>
      </c>
      <c r="K8731" t="s">
        <v>133</v>
      </c>
      <c r="L8731" t="s">
        <v>85</v>
      </c>
      <c r="M8731" t="s">
        <v>3432</v>
      </c>
      <c r="P8731" s="31" t="str">
        <f t="shared" si="411"/>
        <v>Jarjij Homoeo Hall (Dr. Md. Sumon Islam)</v>
      </c>
    </row>
    <row r="8732" spans="1:16" hidden="1">
      <c r="A8732" t="str">
        <f t="shared" si="409"/>
        <v>33-612</v>
      </c>
      <c r="B8732">
        <f t="shared" si="410"/>
        <v>33</v>
      </c>
      <c r="C8732">
        <v>612</v>
      </c>
      <c r="D8732" t="s">
        <v>18546</v>
      </c>
      <c r="E8732" t="s">
        <v>19359</v>
      </c>
      <c r="F8732">
        <v>5755</v>
      </c>
      <c r="G8732" t="s">
        <v>1765</v>
      </c>
      <c r="H8732">
        <v>1724084721</v>
      </c>
      <c r="I8732" t="s">
        <v>131</v>
      </c>
      <c r="J8732" t="s">
        <v>306</v>
      </c>
      <c r="K8732" t="s">
        <v>152</v>
      </c>
      <c r="L8732" t="s">
        <v>85</v>
      </c>
      <c r="M8732" t="s">
        <v>19360</v>
      </c>
      <c r="P8732" s="31" t="str">
        <f t="shared" si="411"/>
        <v>Jononi Homoeo Hall (Dr. Milon Das)</v>
      </c>
    </row>
    <row r="8733" spans="1:16" hidden="1">
      <c r="A8733" t="str">
        <f t="shared" si="409"/>
        <v>34-612</v>
      </c>
      <c r="B8733">
        <f t="shared" si="410"/>
        <v>34</v>
      </c>
      <c r="C8733">
        <v>612</v>
      </c>
      <c r="D8733" t="s">
        <v>18546</v>
      </c>
      <c r="E8733" t="s">
        <v>5772</v>
      </c>
      <c r="F8733">
        <v>7347</v>
      </c>
      <c r="G8733" t="s">
        <v>6271</v>
      </c>
      <c r="H8733">
        <v>1824153284</v>
      </c>
      <c r="I8733" t="s">
        <v>131</v>
      </c>
      <c r="J8733" t="s">
        <v>132</v>
      </c>
      <c r="K8733" t="s">
        <v>152</v>
      </c>
      <c r="L8733" t="s">
        <v>6272</v>
      </c>
      <c r="M8733" t="s">
        <v>6273</v>
      </c>
      <c r="P8733" s="31" t="str">
        <f t="shared" si="411"/>
        <v>Kamona Homoeo Hall (Dr. Abul Kashem)</v>
      </c>
    </row>
    <row r="8734" spans="1:16" hidden="1">
      <c r="A8734" t="str">
        <f t="shared" si="409"/>
        <v>35-612</v>
      </c>
      <c r="B8734">
        <f t="shared" si="410"/>
        <v>35</v>
      </c>
      <c r="C8734">
        <v>612</v>
      </c>
      <c r="D8734" t="s">
        <v>18546</v>
      </c>
      <c r="E8734" t="s">
        <v>19361</v>
      </c>
      <c r="F8734">
        <v>5710</v>
      </c>
      <c r="G8734" t="s">
        <v>19362</v>
      </c>
      <c r="H8734">
        <v>1775439065</v>
      </c>
      <c r="I8734" t="s">
        <v>131</v>
      </c>
      <c r="J8734" t="s">
        <v>397</v>
      </c>
      <c r="K8734" t="s">
        <v>138</v>
      </c>
      <c r="L8734" t="s">
        <v>3360</v>
      </c>
      <c r="M8734" t="s">
        <v>19363</v>
      </c>
      <c r="P8734" s="31" t="str">
        <f t="shared" si="411"/>
        <v>Kant Homoeo Hall (Dr. Nayeeb Ali)</v>
      </c>
    </row>
    <row r="8735" spans="1:16" hidden="1">
      <c r="A8735" t="str">
        <f t="shared" si="409"/>
        <v>36-612</v>
      </c>
      <c r="B8735">
        <f t="shared" si="410"/>
        <v>36</v>
      </c>
      <c r="C8735">
        <v>612</v>
      </c>
      <c r="D8735" t="s">
        <v>18546</v>
      </c>
      <c r="E8735" t="s">
        <v>12993</v>
      </c>
      <c r="F8735">
        <v>12106</v>
      </c>
      <c r="G8735" t="s">
        <v>13738</v>
      </c>
      <c r="H8735">
        <v>1713722234</v>
      </c>
      <c r="I8735" t="s">
        <v>131</v>
      </c>
      <c r="J8735" t="s">
        <v>13739</v>
      </c>
      <c r="K8735" t="s">
        <v>152</v>
      </c>
      <c r="L8735" t="s">
        <v>13740</v>
      </c>
      <c r="M8735" t="s">
        <v>19364</v>
      </c>
      <c r="P8735" s="31" t="str">
        <f t="shared" si="411"/>
        <v>Kazi Homoeo Pharmacy (Dr Abdul Alim)</v>
      </c>
    </row>
    <row r="8736" spans="1:16" hidden="1">
      <c r="A8736" t="str">
        <f t="shared" si="409"/>
        <v>37-612</v>
      </c>
      <c r="B8736">
        <f t="shared" si="410"/>
        <v>37</v>
      </c>
      <c r="C8736">
        <v>612</v>
      </c>
      <c r="D8736" t="s">
        <v>18546</v>
      </c>
      <c r="E8736" t="s">
        <v>3428</v>
      </c>
      <c r="F8736">
        <v>5754</v>
      </c>
      <c r="G8736" t="s">
        <v>3429</v>
      </c>
      <c r="H8736">
        <v>1761286043</v>
      </c>
      <c r="I8736" t="s">
        <v>131</v>
      </c>
      <c r="J8736" t="s">
        <v>306</v>
      </c>
      <c r="K8736" t="s">
        <v>133</v>
      </c>
      <c r="L8736" t="s">
        <v>85</v>
      </c>
      <c r="M8736" t="s">
        <v>3422</v>
      </c>
      <c r="P8736" s="31" t="str">
        <f t="shared" si="411"/>
        <v>Khadija Homoeo Hall (Dr. Md. Alomgir Hossain)</v>
      </c>
    </row>
    <row r="8737" spans="1:16" hidden="1">
      <c r="A8737" t="str">
        <f t="shared" si="409"/>
        <v>38-612</v>
      </c>
      <c r="B8737">
        <f t="shared" si="410"/>
        <v>38</v>
      </c>
      <c r="C8737">
        <v>612</v>
      </c>
      <c r="D8737" t="s">
        <v>18546</v>
      </c>
      <c r="E8737" t="s">
        <v>19365</v>
      </c>
      <c r="F8737">
        <v>10919</v>
      </c>
      <c r="G8737" t="s">
        <v>19366</v>
      </c>
      <c r="H8737">
        <v>1738712546</v>
      </c>
      <c r="I8737" t="s">
        <v>131</v>
      </c>
      <c r="J8737" t="s">
        <v>2596</v>
      </c>
      <c r="K8737" t="s">
        <v>152</v>
      </c>
      <c r="L8737" t="s">
        <v>10625</v>
      </c>
      <c r="M8737" t="s">
        <v>19367</v>
      </c>
      <c r="P8737" s="31" t="str">
        <f t="shared" si="411"/>
        <v>Khalispur Homoeo Hall (Dr.Md.Rejaul Karim)</v>
      </c>
    </row>
    <row r="8738" spans="1:16" hidden="1">
      <c r="A8738" t="str">
        <f t="shared" si="409"/>
        <v>39-612</v>
      </c>
      <c r="B8738">
        <f t="shared" si="410"/>
        <v>39</v>
      </c>
      <c r="C8738">
        <v>612</v>
      </c>
      <c r="D8738" t="s">
        <v>18546</v>
      </c>
      <c r="E8738" t="s">
        <v>6284</v>
      </c>
      <c r="F8738">
        <v>7360</v>
      </c>
      <c r="G8738" t="s">
        <v>130</v>
      </c>
      <c r="H8738">
        <v>1740951424</v>
      </c>
      <c r="I8738" t="s">
        <v>6008</v>
      </c>
      <c r="J8738" t="s">
        <v>172</v>
      </c>
      <c r="K8738" t="s">
        <v>133</v>
      </c>
      <c r="L8738" t="s">
        <v>6272</v>
      </c>
      <c r="M8738" t="s">
        <v>6285</v>
      </c>
      <c r="P8738" s="31" t="str">
        <f t="shared" si="411"/>
        <v>Khan Homoeo Hall (Dr. Abdus Samad)</v>
      </c>
    </row>
    <row r="8739" spans="1:16" hidden="1">
      <c r="A8739" t="str">
        <f t="shared" si="409"/>
        <v>40-612</v>
      </c>
      <c r="B8739">
        <f t="shared" si="410"/>
        <v>40</v>
      </c>
      <c r="C8739">
        <v>612</v>
      </c>
      <c r="D8739" t="s">
        <v>18546</v>
      </c>
      <c r="E8739" t="s">
        <v>19368</v>
      </c>
      <c r="F8739">
        <v>15862</v>
      </c>
      <c r="G8739" t="s">
        <v>19369</v>
      </c>
      <c r="H8739">
        <v>1724076911</v>
      </c>
      <c r="I8739" t="s">
        <v>131</v>
      </c>
      <c r="J8739" t="s">
        <v>230</v>
      </c>
      <c r="K8739" t="s">
        <v>133</v>
      </c>
      <c r="L8739" t="s">
        <v>19356</v>
      </c>
      <c r="M8739" t="s">
        <v>19356</v>
      </c>
      <c r="N8739" t="s">
        <v>12533</v>
      </c>
      <c r="O8739" t="s">
        <v>10965</v>
      </c>
      <c r="P8739" s="31" t="str">
        <f t="shared" si="411"/>
        <v>Khondokar Homoeoo Hall (Dr.Md.Samsul Alom)</v>
      </c>
    </row>
    <row r="8740" spans="1:16" hidden="1">
      <c r="A8740" t="str">
        <f t="shared" si="409"/>
        <v>41-612</v>
      </c>
      <c r="B8740">
        <f t="shared" si="410"/>
        <v>41</v>
      </c>
      <c r="C8740">
        <v>612</v>
      </c>
      <c r="D8740" t="s">
        <v>18546</v>
      </c>
      <c r="E8740" t="s">
        <v>3376</v>
      </c>
      <c r="F8740">
        <v>5721</v>
      </c>
      <c r="G8740" t="s">
        <v>3377</v>
      </c>
      <c r="H8740">
        <v>1774054716</v>
      </c>
      <c r="I8740" t="s">
        <v>131</v>
      </c>
      <c r="J8740" t="s">
        <v>230</v>
      </c>
      <c r="K8740" t="s">
        <v>138</v>
      </c>
      <c r="L8740" t="s">
        <v>3374</v>
      </c>
      <c r="M8740" t="s">
        <v>3378</v>
      </c>
      <c r="P8740" s="31" t="str">
        <f t="shared" si="411"/>
        <v>Kormokar Homoeo Hall (Dr. Babu Kormokar)</v>
      </c>
    </row>
    <row r="8741" spans="1:16" hidden="1">
      <c r="A8741" t="str">
        <f t="shared" si="409"/>
        <v>42-612</v>
      </c>
      <c r="B8741">
        <f t="shared" si="410"/>
        <v>42</v>
      </c>
      <c r="C8741">
        <v>612</v>
      </c>
      <c r="D8741" t="s">
        <v>18546</v>
      </c>
      <c r="E8741" t="s">
        <v>19370</v>
      </c>
      <c r="F8741">
        <v>15859</v>
      </c>
      <c r="G8741" t="s">
        <v>19371</v>
      </c>
      <c r="H8741">
        <v>1711073346</v>
      </c>
      <c r="I8741" t="s">
        <v>131</v>
      </c>
      <c r="J8741" t="s">
        <v>132</v>
      </c>
      <c r="K8741" t="s">
        <v>138</v>
      </c>
      <c r="L8741" t="s">
        <v>6272</v>
      </c>
      <c r="M8741" t="s">
        <v>4577</v>
      </c>
      <c r="P8741" s="31" t="str">
        <f t="shared" si="411"/>
        <v>Kutub Homoeoo Hall (Dr.Zobaer Ahshan)</v>
      </c>
    </row>
    <row r="8742" spans="1:16" hidden="1">
      <c r="A8742" t="str">
        <f t="shared" si="409"/>
        <v>43-612</v>
      </c>
      <c r="B8742">
        <f t="shared" si="410"/>
        <v>43</v>
      </c>
      <c r="C8742">
        <v>612</v>
      </c>
      <c r="D8742" t="s">
        <v>18546</v>
      </c>
      <c r="E8742" t="s">
        <v>3351</v>
      </c>
      <c r="F8742">
        <v>7378</v>
      </c>
      <c r="G8742" t="s">
        <v>3352</v>
      </c>
      <c r="H8742">
        <v>1734060188</v>
      </c>
      <c r="I8742" t="s">
        <v>131</v>
      </c>
      <c r="J8742" t="s">
        <v>397</v>
      </c>
      <c r="K8742" t="s">
        <v>138</v>
      </c>
      <c r="L8742" t="s">
        <v>6272</v>
      </c>
      <c r="M8742" t="s">
        <v>6292</v>
      </c>
      <c r="N8742" t="s">
        <v>13917</v>
      </c>
      <c r="P8742" s="31" t="str">
        <f t="shared" si="411"/>
        <v>Latif Homoeo Hall (Dr. Abdul Latif)</v>
      </c>
    </row>
    <row r="8743" spans="1:16" hidden="1">
      <c r="A8743" t="str">
        <f t="shared" si="409"/>
        <v>44-612</v>
      </c>
      <c r="B8743">
        <f t="shared" si="410"/>
        <v>44</v>
      </c>
      <c r="C8743">
        <v>612</v>
      </c>
      <c r="D8743" t="s">
        <v>18546</v>
      </c>
      <c r="E8743" t="s">
        <v>19372</v>
      </c>
      <c r="F8743">
        <v>7350</v>
      </c>
      <c r="G8743" t="s">
        <v>19373</v>
      </c>
      <c r="H8743">
        <v>1799005489</v>
      </c>
      <c r="I8743" t="s">
        <v>6008</v>
      </c>
      <c r="J8743" t="s">
        <v>132</v>
      </c>
      <c r="K8743" t="s">
        <v>133</v>
      </c>
      <c r="L8743" t="s">
        <v>6272</v>
      </c>
      <c r="M8743" t="s">
        <v>6273</v>
      </c>
      <c r="P8743" s="31" t="str">
        <f t="shared" si="411"/>
        <v>Lorece Homoeo Hall (Dr. Anna Ray)</v>
      </c>
    </row>
    <row r="8744" spans="1:16" hidden="1">
      <c r="A8744" t="str">
        <f t="shared" si="409"/>
        <v>45-612</v>
      </c>
      <c r="B8744">
        <f t="shared" si="410"/>
        <v>45</v>
      </c>
      <c r="C8744">
        <v>612</v>
      </c>
      <c r="D8744" t="s">
        <v>18546</v>
      </c>
      <c r="E8744" t="s">
        <v>19374</v>
      </c>
      <c r="F8744">
        <v>5711</v>
      </c>
      <c r="G8744" t="s">
        <v>1111</v>
      </c>
      <c r="H8744">
        <v>1720998465</v>
      </c>
      <c r="I8744" t="s">
        <v>131</v>
      </c>
      <c r="J8744" t="s">
        <v>397</v>
      </c>
      <c r="K8744" t="s">
        <v>133</v>
      </c>
      <c r="L8744" t="s">
        <v>19375</v>
      </c>
      <c r="M8744" t="s">
        <v>19375</v>
      </c>
      <c r="P8744" s="31" t="str">
        <f t="shared" si="411"/>
        <v>Maa Homoeo Hall (Dr. Mintu Das)</v>
      </c>
    </row>
    <row r="8745" spans="1:16" hidden="1">
      <c r="A8745" t="str">
        <f t="shared" si="409"/>
        <v>46-612</v>
      </c>
      <c r="B8745">
        <f t="shared" si="410"/>
        <v>46</v>
      </c>
      <c r="C8745">
        <v>612</v>
      </c>
      <c r="D8745" t="s">
        <v>18546</v>
      </c>
      <c r="E8745" t="s">
        <v>6283</v>
      </c>
      <c r="F8745">
        <v>7356</v>
      </c>
      <c r="G8745" t="s">
        <v>1111</v>
      </c>
      <c r="H8745">
        <v>1704625347</v>
      </c>
      <c r="I8745" t="s">
        <v>6008</v>
      </c>
      <c r="J8745" t="s">
        <v>132</v>
      </c>
      <c r="K8745" t="s">
        <v>133</v>
      </c>
      <c r="L8745" t="s">
        <v>6272</v>
      </c>
      <c r="M8745" t="s">
        <v>6272</v>
      </c>
      <c r="P8745" s="31" t="str">
        <f t="shared" si="411"/>
        <v>Maa Homoeo Hall (Dr. Halima Begum)</v>
      </c>
    </row>
    <row r="8746" spans="1:16" hidden="1">
      <c r="A8746" t="str">
        <f t="shared" si="409"/>
        <v>47-612</v>
      </c>
      <c r="B8746">
        <f t="shared" si="410"/>
        <v>47</v>
      </c>
      <c r="C8746">
        <v>612</v>
      </c>
      <c r="D8746" t="s">
        <v>18546</v>
      </c>
      <c r="E8746" t="s">
        <v>10654</v>
      </c>
      <c r="F8746">
        <v>10714</v>
      </c>
      <c r="G8746" t="s">
        <v>1111</v>
      </c>
      <c r="H8746">
        <v>1733895330</v>
      </c>
      <c r="I8746" t="s">
        <v>131</v>
      </c>
      <c r="J8746" t="s">
        <v>2596</v>
      </c>
      <c r="K8746" t="s">
        <v>152</v>
      </c>
      <c r="L8746" t="s">
        <v>10625</v>
      </c>
      <c r="M8746" t="s">
        <v>19377</v>
      </c>
      <c r="P8746" s="31" t="str">
        <f t="shared" si="411"/>
        <v>Maa Homoeo Hall (Dr. Rahom Ali)</v>
      </c>
    </row>
    <row r="8747" spans="1:16" hidden="1">
      <c r="A8747" t="str">
        <f t="shared" si="409"/>
        <v>48-612</v>
      </c>
      <c r="B8747">
        <f t="shared" si="410"/>
        <v>48</v>
      </c>
      <c r="C8747">
        <v>612</v>
      </c>
      <c r="D8747" t="s">
        <v>18546</v>
      </c>
      <c r="E8747" t="s">
        <v>19376</v>
      </c>
      <c r="F8747">
        <v>7405</v>
      </c>
      <c r="G8747" t="s">
        <v>1111</v>
      </c>
      <c r="H8747">
        <v>1721337611</v>
      </c>
      <c r="I8747" t="s">
        <v>131</v>
      </c>
      <c r="J8747" t="s">
        <v>306</v>
      </c>
      <c r="K8747" t="s">
        <v>133</v>
      </c>
      <c r="L8747" t="s">
        <v>6298</v>
      </c>
      <c r="M8747" t="s">
        <v>18959</v>
      </c>
      <c r="P8747" s="31" t="str">
        <f t="shared" si="411"/>
        <v>Maa Homoeo Hall (Dr. Amir Hosen)</v>
      </c>
    </row>
    <row r="8748" spans="1:16" hidden="1">
      <c r="A8748" t="str">
        <f t="shared" si="409"/>
        <v>49-612</v>
      </c>
      <c r="B8748">
        <f t="shared" si="410"/>
        <v>49</v>
      </c>
      <c r="C8748">
        <v>612</v>
      </c>
      <c r="D8748" t="s">
        <v>18546</v>
      </c>
      <c r="E8748" t="s">
        <v>3384</v>
      </c>
      <c r="F8748">
        <v>5726</v>
      </c>
      <c r="G8748" t="s">
        <v>3385</v>
      </c>
      <c r="H8748">
        <v>1792662602</v>
      </c>
      <c r="I8748" t="s">
        <v>131</v>
      </c>
      <c r="J8748" t="s">
        <v>230</v>
      </c>
      <c r="K8748" t="s">
        <v>152</v>
      </c>
      <c r="L8748" t="s">
        <v>3380</v>
      </c>
      <c r="M8748" t="s">
        <v>3381</v>
      </c>
      <c r="P8748" s="31" t="str">
        <f t="shared" si="411"/>
        <v>Mahatab Homoeo Hall (Dr. Mahatab Uddin)</v>
      </c>
    </row>
    <row r="8749" spans="1:16" hidden="1">
      <c r="A8749" t="str">
        <f t="shared" si="409"/>
        <v>50-612</v>
      </c>
      <c r="B8749">
        <f t="shared" si="410"/>
        <v>50</v>
      </c>
      <c r="C8749">
        <v>612</v>
      </c>
      <c r="D8749" t="s">
        <v>18546</v>
      </c>
      <c r="E8749" t="s">
        <v>6279</v>
      </c>
      <c r="F8749">
        <v>7352</v>
      </c>
      <c r="G8749" t="s">
        <v>210</v>
      </c>
      <c r="H8749">
        <v>1756558020</v>
      </c>
      <c r="I8749" t="s">
        <v>131</v>
      </c>
      <c r="J8749" t="s">
        <v>132</v>
      </c>
      <c r="K8749" t="s">
        <v>133</v>
      </c>
      <c r="L8749" t="s">
        <v>6272</v>
      </c>
      <c r="M8749" t="s">
        <v>6273</v>
      </c>
      <c r="P8749" s="31" t="str">
        <f t="shared" si="411"/>
        <v>Master Homoeo Hall (Dr. Aiyub Ali)</v>
      </c>
    </row>
    <row r="8750" spans="1:16" hidden="1">
      <c r="A8750" t="str">
        <f t="shared" si="409"/>
        <v>51-612</v>
      </c>
      <c r="B8750">
        <f t="shared" si="410"/>
        <v>51</v>
      </c>
      <c r="C8750">
        <v>612</v>
      </c>
      <c r="D8750" t="s">
        <v>18546</v>
      </c>
      <c r="E8750" t="s">
        <v>2715</v>
      </c>
      <c r="F8750">
        <v>7371</v>
      </c>
      <c r="G8750" t="s">
        <v>1559</v>
      </c>
      <c r="H8750">
        <v>1736899746</v>
      </c>
      <c r="I8750" t="s">
        <v>131</v>
      </c>
      <c r="J8750" t="s">
        <v>397</v>
      </c>
      <c r="K8750" t="s">
        <v>152</v>
      </c>
      <c r="L8750" t="s">
        <v>6272</v>
      </c>
      <c r="M8750" t="s">
        <v>19327</v>
      </c>
      <c r="P8750" s="31" t="str">
        <f t="shared" si="411"/>
        <v>Milon Homoeo Hall (Dr. Milon)</v>
      </c>
    </row>
    <row r="8751" spans="1:16" hidden="1">
      <c r="A8751" t="str">
        <f t="shared" si="409"/>
        <v>52-612</v>
      </c>
      <c r="B8751">
        <f t="shared" si="410"/>
        <v>52</v>
      </c>
      <c r="C8751">
        <v>612</v>
      </c>
      <c r="D8751" t="s">
        <v>18546</v>
      </c>
      <c r="E8751" t="s">
        <v>2758</v>
      </c>
      <c r="F8751">
        <v>7404</v>
      </c>
      <c r="G8751" t="s">
        <v>356</v>
      </c>
      <c r="H8751">
        <v>1717257524</v>
      </c>
      <c r="I8751" t="s">
        <v>131</v>
      </c>
      <c r="J8751" t="s">
        <v>306</v>
      </c>
      <c r="K8751" t="s">
        <v>152</v>
      </c>
      <c r="L8751" t="s">
        <v>6298</v>
      </c>
      <c r="M8751" t="s">
        <v>6302</v>
      </c>
      <c r="N8751" t="s">
        <v>10966</v>
      </c>
      <c r="P8751" s="31" t="str">
        <f t="shared" si="411"/>
        <v>Modern Homoeo Hall (Dr. Mahbub)</v>
      </c>
    </row>
    <row r="8752" spans="1:16" hidden="1">
      <c r="A8752" t="str">
        <f t="shared" si="409"/>
        <v>53-612</v>
      </c>
      <c r="B8752">
        <f t="shared" si="410"/>
        <v>53</v>
      </c>
      <c r="C8752">
        <v>612</v>
      </c>
      <c r="D8752" t="s">
        <v>18546</v>
      </c>
      <c r="E8752" t="s">
        <v>3386</v>
      </c>
      <c r="F8752">
        <v>5731</v>
      </c>
      <c r="G8752" t="s">
        <v>947</v>
      </c>
      <c r="H8752">
        <v>1911004631</v>
      </c>
      <c r="I8752" t="s">
        <v>131</v>
      </c>
      <c r="J8752" t="s">
        <v>274</v>
      </c>
      <c r="K8752" t="s">
        <v>138</v>
      </c>
      <c r="L8752" t="s">
        <v>3387</v>
      </c>
      <c r="M8752" t="s">
        <v>3388</v>
      </c>
      <c r="P8752" s="31" t="str">
        <f t="shared" si="411"/>
        <v>Monir Homoeo Hall (Dr. Md. Monirul Islam)</v>
      </c>
    </row>
    <row r="8753" spans="1:16" hidden="1">
      <c r="A8753" t="str">
        <f t="shared" si="409"/>
        <v>54-612</v>
      </c>
      <c r="B8753">
        <f t="shared" si="410"/>
        <v>54</v>
      </c>
      <c r="C8753">
        <v>612</v>
      </c>
      <c r="D8753" t="s">
        <v>18546</v>
      </c>
      <c r="E8753" t="s">
        <v>19378</v>
      </c>
      <c r="F8753">
        <v>12104</v>
      </c>
      <c r="G8753" t="s">
        <v>8803</v>
      </c>
      <c r="H8753">
        <v>1754616791</v>
      </c>
      <c r="I8753" t="s">
        <v>131</v>
      </c>
      <c r="J8753" t="s">
        <v>230</v>
      </c>
      <c r="K8753" t="s">
        <v>152</v>
      </c>
      <c r="L8753" t="s">
        <v>3374</v>
      </c>
      <c r="M8753" t="s">
        <v>19379</v>
      </c>
      <c r="P8753" s="31" t="str">
        <f t="shared" si="411"/>
        <v>Mordan Homoeo Hall (Dr.Hadiul Hossain)</v>
      </c>
    </row>
    <row r="8754" spans="1:16" hidden="1">
      <c r="A8754" t="str">
        <f t="shared" si="409"/>
        <v>55-612</v>
      </c>
      <c r="B8754">
        <f t="shared" si="410"/>
        <v>55</v>
      </c>
      <c r="C8754">
        <v>612</v>
      </c>
      <c r="D8754" t="s">
        <v>18546</v>
      </c>
      <c r="E8754" t="s">
        <v>19380</v>
      </c>
      <c r="F8754">
        <v>13102</v>
      </c>
      <c r="G8754" t="s">
        <v>19381</v>
      </c>
      <c r="H8754">
        <v>1754616791</v>
      </c>
      <c r="I8754" t="s">
        <v>19382</v>
      </c>
      <c r="J8754" t="s">
        <v>230</v>
      </c>
      <c r="K8754" t="s">
        <v>1315</v>
      </c>
      <c r="L8754" t="s">
        <v>17110</v>
      </c>
      <c r="M8754" t="s">
        <v>15765</v>
      </c>
      <c r="P8754" s="31" t="str">
        <f t="shared" si="411"/>
        <v>Mordaran Ho Chamber  (Dr Hadiul Hossain  Mohid)</v>
      </c>
    </row>
    <row r="8755" spans="1:16" hidden="1">
      <c r="A8755" t="str">
        <f t="shared" si="409"/>
        <v>56-612</v>
      </c>
      <c r="B8755">
        <f t="shared" si="410"/>
        <v>56</v>
      </c>
      <c r="C8755">
        <v>612</v>
      </c>
      <c r="D8755" t="s">
        <v>18546</v>
      </c>
      <c r="E8755" t="s">
        <v>11284</v>
      </c>
      <c r="F8755">
        <v>11017</v>
      </c>
      <c r="G8755" t="s">
        <v>18756</v>
      </c>
      <c r="H8755">
        <v>1934448018</v>
      </c>
      <c r="I8755">
        <v>0</v>
      </c>
      <c r="J8755">
        <v>0</v>
      </c>
      <c r="K8755" t="s">
        <v>138</v>
      </c>
      <c r="L8755" t="s">
        <v>10625</v>
      </c>
      <c r="M8755" t="s">
        <v>10625</v>
      </c>
      <c r="P8755" s="31" t="str">
        <f t="shared" si="411"/>
        <v>Mpo-Abdur Rashid-Pabna (Self Stock)</v>
      </c>
    </row>
    <row r="8756" spans="1:16" hidden="1">
      <c r="A8756" t="str">
        <f t="shared" si="409"/>
        <v>57-612</v>
      </c>
      <c r="B8756">
        <f t="shared" si="410"/>
        <v>57</v>
      </c>
      <c r="C8756">
        <v>612</v>
      </c>
      <c r="D8756" t="s">
        <v>18546</v>
      </c>
      <c r="E8756" t="s">
        <v>3425</v>
      </c>
      <c r="F8756">
        <v>5752</v>
      </c>
      <c r="G8756" t="s">
        <v>3426</v>
      </c>
      <c r="H8756">
        <v>1716829240</v>
      </c>
      <c r="I8756" t="s">
        <v>131</v>
      </c>
      <c r="J8756" t="s">
        <v>306</v>
      </c>
      <c r="K8756" t="s">
        <v>133</v>
      </c>
      <c r="L8756" t="s">
        <v>85</v>
      </c>
      <c r="M8756" t="s">
        <v>3422</v>
      </c>
      <c r="P8756" s="31" t="str">
        <f t="shared" si="411"/>
        <v>Mukta Homoeo Hall (Dr. Abdul Hai)</v>
      </c>
    </row>
    <row r="8757" spans="1:16" hidden="1">
      <c r="A8757" t="str">
        <f t="shared" si="409"/>
        <v>58-612</v>
      </c>
      <c r="B8757">
        <f t="shared" si="410"/>
        <v>58</v>
      </c>
      <c r="C8757">
        <v>612</v>
      </c>
      <c r="D8757" t="s">
        <v>18546</v>
      </c>
      <c r="E8757" t="s">
        <v>3393</v>
      </c>
      <c r="F8757">
        <v>5733</v>
      </c>
      <c r="G8757" t="s">
        <v>3394</v>
      </c>
      <c r="H8757">
        <v>1711359513</v>
      </c>
      <c r="I8757" t="s">
        <v>131</v>
      </c>
      <c r="J8757" t="s">
        <v>274</v>
      </c>
      <c r="K8757" t="s">
        <v>138</v>
      </c>
      <c r="L8757" t="s">
        <v>3391</v>
      </c>
      <c r="M8757" t="s">
        <v>3392</v>
      </c>
      <c r="P8757" s="31" t="str">
        <f t="shared" si="411"/>
        <v>Najir Homoeo Hall (Dr. Md. Najir Hossain)</v>
      </c>
    </row>
    <row r="8758" spans="1:16" hidden="1">
      <c r="A8758" t="str">
        <f t="shared" si="409"/>
        <v>59-612</v>
      </c>
      <c r="B8758">
        <f t="shared" si="410"/>
        <v>59</v>
      </c>
      <c r="C8758">
        <v>612</v>
      </c>
      <c r="D8758" t="s">
        <v>18546</v>
      </c>
      <c r="E8758" t="s">
        <v>1355</v>
      </c>
      <c r="F8758">
        <v>7363</v>
      </c>
      <c r="G8758" t="s">
        <v>144</v>
      </c>
      <c r="H8758">
        <v>1789724990</v>
      </c>
      <c r="I8758" t="s">
        <v>6008</v>
      </c>
      <c r="J8758" t="s">
        <v>172</v>
      </c>
      <c r="K8758" t="s">
        <v>138</v>
      </c>
      <c r="L8758" t="s">
        <v>6272</v>
      </c>
      <c r="M8758" t="s">
        <v>6285</v>
      </c>
      <c r="P8758" s="31" t="str">
        <f t="shared" si="411"/>
        <v>Niramoy Homoeo Hall (Dr. Ruhul Amin)</v>
      </c>
    </row>
    <row r="8759" spans="1:16" hidden="1">
      <c r="A8759" t="str">
        <f t="shared" si="409"/>
        <v>60-612</v>
      </c>
      <c r="B8759">
        <f t="shared" si="410"/>
        <v>60</v>
      </c>
      <c r="C8759">
        <v>612</v>
      </c>
      <c r="D8759" t="s">
        <v>18546</v>
      </c>
      <c r="E8759" t="s">
        <v>1355</v>
      </c>
      <c r="F8759">
        <v>7387</v>
      </c>
      <c r="G8759" t="s">
        <v>144</v>
      </c>
      <c r="H8759">
        <v>1789724990</v>
      </c>
      <c r="I8759" t="s">
        <v>6008</v>
      </c>
      <c r="J8759" t="s">
        <v>274</v>
      </c>
      <c r="K8759" t="s">
        <v>138</v>
      </c>
      <c r="L8759" t="s">
        <v>6272</v>
      </c>
      <c r="M8759" t="s">
        <v>6285</v>
      </c>
      <c r="P8759" s="31" t="str">
        <f t="shared" si="411"/>
        <v>Niramoy Homoeo Hall (Dr. Ruhul Amin)</v>
      </c>
    </row>
    <row r="8760" spans="1:16" hidden="1">
      <c r="A8760" t="str">
        <f t="shared" si="409"/>
        <v>61-612</v>
      </c>
      <c r="B8760">
        <f t="shared" si="410"/>
        <v>61</v>
      </c>
      <c r="C8760">
        <v>612</v>
      </c>
      <c r="D8760" t="s">
        <v>18546</v>
      </c>
      <c r="E8760" t="s">
        <v>3420</v>
      </c>
      <c r="F8760">
        <v>5750</v>
      </c>
      <c r="G8760" t="s">
        <v>3421</v>
      </c>
      <c r="H8760">
        <v>191748113</v>
      </c>
      <c r="I8760" t="s">
        <v>131</v>
      </c>
      <c r="J8760" t="s">
        <v>306</v>
      </c>
      <c r="K8760" t="s">
        <v>152</v>
      </c>
      <c r="L8760" t="s">
        <v>85</v>
      </c>
      <c r="M8760" t="s">
        <v>3422</v>
      </c>
      <c r="P8760" s="31" t="str">
        <f t="shared" si="411"/>
        <v>Nizam Homoeo Hall (Dr. Md. Abdul Matin)</v>
      </c>
    </row>
    <row r="8761" spans="1:16" hidden="1">
      <c r="A8761" t="str">
        <f t="shared" si="409"/>
        <v>62-612</v>
      </c>
      <c r="B8761">
        <f t="shared" si="410"/>
        <v>62</v>
      </c>
      <c r="C8761">
        <v>612</v>
      </c>
      <c r="D8761" t="s">
        <v>18546</v>
      </c>
      <c r="E8761" t="s">
        <v>3382</v>
      </c>
      <c r="F8761">
        <v>5724</v>
      </c>
      <c r="G8761" t="s">
        <v>2408</v>
      </c>
      <c r="H8761">
        <v>1725036351</v>
      </c>
      <c r="I8761" t="s">
        <v>131</v>
      </c>
      <c r="J8761" t="s">
        <v>230</v>
      </c>
      <c r="K8761" t="s">
        <v>152</v>
      </c>
      <c r="L8761" t="s">
        <v>3380</v>
      </c>
      <c r="M8761" t="s">
        <v>3381</v>
      </c>
      <c r="P8761" s="31" t="str">
        <f t="shared" si="411"/>
        <v>Oishi Homoeo Hall (Dr. Mostafijur Rahman)</v>
      </c>
    </row>
    <row r="8762" spans="1:16" hidden="1">
      <c r="A8762" t="str">
        <f t="shared" si="409"/>
        <v>63-612</v>
      </c>
      <c r="B8762">
        <f t="shared" si="410"/>
        <v>63</v>
      </c>
      <c r="C8762">
        <v>612</v>
      </c>
      <c r="D8762" t="s">
        <v>18546</v>
      </c>
      <c r="E8762" t="s">
        <v>3369</v>
      </c>
      <c r="F8762">
        <v>5705</v>
      </c>
      <c r="G8762" t="s">
        <v>3370</v>
      </c>
      <c r="H8762">
        <v>1718874206</v>
      </c>
      <c r="I8762" t="s">
        <v>131</v>
      </c>
      <c r="J8762" t="s">
        <v>397</v>
      </c>
      <c r="K8762" t="s">
        <v>133</v>
      </c>
      <c r="L8762" t="s">
        <v>3367</v>
      </c>
      <c r="M8762" t="s">
        <v>3371</v>
      </c>
      <c r="P8762" s="31" t="str">
        <f t="shared" si="411"/>
        <v>Patoyar Homoeo Hall (Dr. Md. Abdul Hamid)</v>
      </c>
    </row>
    <row r="8763" spans="1:16" hidden="1">
      <c r="A8763" t="str">
        <f t="shared" si="409"/>
        <v>64-612</v>
      </c>
      <c r="B8763">
        <f t="shared" si="410"/>
        <v>64</v>
      </c>
      <c r="C8763">
        <v>612</v>
      </c>
      <c r="D8763" t="s">
        <v>18546</v>
      </c>
      <c r="E8763" t="s">
        <v>3400</v>
      </c>
      <c r="F8763">
        <v>5736</v>
      </c>
      <c r="G8763" t="s">
        <v>3401</v>
      </c>
      <c r="H8763">
        <v>1712738030</v>
      </c>
      <c r="I8763" t="s">
        <v>131</v>
      </c>
      <c r="J8763" t="s">
        <v>274</v>
      </c>
      <c r="K8763" t="s">
        <v>138</v>
      </c>
      <c r="L8763" t="s">
        <v>3387</v>
      </c>
      <c r="M8763" t="s">
        <v>3388</v>
      </c>
      <c r="P8763" s="31" t="str">
        <f t="shared" si="411"/>
        <v>Poly Homoeo Hall (Dr. Mst. Shanaj Khatun)</v>
      </c>
    </row>
    <row r="8764" spans="1:16" hidden="1">
      <c r="A8764" t="str">
        <f t="shared" si="409"/>
        <v>65-612</v>
      </c>
      <c r="B8764">
        <f t="shared" si="410"/>
        <v>65</v>
      </c>
      <c r="C8764">
        <v>612</v>
      </c>
      <c r="D8764" t="s">
        <v>18546</v>
      </c>
      <c r="E8764" t="s">
        <v>3402</v>
      </c>
      <c r="F8764">
        <v>5737</v>
      </c>
      <c r="G8764" t="s">
        <v>3403</v>
      </c>
      <c r="H8764">
        <v>1712738031</v>
      </c>
      <c r="I8764" t="s">
        <v>131</v>
      </c>
      <c r="J8764" t="s">
        <v>274</v>
      </c>
      <c r="K8764" t="s">
        <v>138</v>
      </c>
      <c r="L8764" t="s">
        <v>3391</v>
      </c>
      <c r="M8764" t="s">
        <v>3392</v>
      </c>
      <c r="P8764" s="31" t="str">
        <f t="shared" si="411"/>
        <v>Popy Homoeo Hall (Dr. Mst. Aklima Khatun)</v>
      </c>
    </row>
    <row r="8765" spans="1:16" hidden="1">
      <c r="A8765" t="str">
        <f t="shared" si="409"/>
        <v>66-612</v>
      </c>
      <c r="B8765">
        <f t="shared" si="410"/>
        <v>66</v>
      </c>
      <c r="C8765">
        <v>612</v>
      </c>
      <c r="D8765" t="s">
        <v>18546</v>
      </c>
      <c r="E8765" t="s">
        <v>19383</v>
      </c>
      <c r="F8765">
        <v>15866</v>
      </c>
      <c r="G8765" t="s">
        <v>19384</v>
      </c>
      <c r="H8765">
        <v>1712406570</v>
      </c>
      <c r="I8765" t="s">
        <v>131</v>
      </c>
      <c r="J8765" t="s">
        <v>132</v>
      </c>
      <c r="K8765" t="s">
        <v>152</v>
      </c>
      <c r="L8765" t="s">
        <v>19340</v>
      </c>
      <c r="M8765" t="s">
        <v>19341</v>
      </c>
      <c r="P8765" s="31" t="str">
        <f t="shared" si="411"/>
        <v>Prova Homoeoo Hall (Dr.Md.Shamim Choudhori)</v>
      </c>
    </row>
    <row r="8766" spans="1:16" hidden="1">
      <c r="A8766" t="str">
        <f t="shared" si="409"/>
        <v>67-612</v>
      </c>
      <c r="B8766">
        <f t="shared" si="410"/>
        <v>67</v>
      </c>
      <c r="C8766">
        <v>612</v>
      </c>
      <c r="D8766" t="s">
        <v>18546</v>
      </c>
      <c r="E8766" t="s">
        <v>19385</v>
      </c>
      <c r="F8766">
        <v>15863</v>
      </c>
      <c r="G8766" t="s">
        <v>19386</v>
      </c>
      <c r="H8766">
        <v>1718879112</v>
      </c>
      <c r="I8766" t="s">
        <v>131</v>
      </c>
      <c r="J8766" t="s">
        <v>17037</v>
      </c>
      <c r="K8766" t="s">
        <v>152</v>
      </c>
      <c r="L8766" t="s">
        <v>19387</v>
      </c>
      <c r="M8766" t="s">
        <v>19388</v>
      </c>
      <c r="P8766" s="31" t="str">
        <f t="shared" si="411"/>
        <v>Rahima Homoeoo Hall (Dr.Md.Osman Goni)</v>
      </c>
    </row>
    <row r="8767" spans="1:16" hidden="1">
      <c r="A8767" t="str">
        <f t="shared" si="409"/>
        <v>68-612</v>
      </c>
      <c r="B8767">
        <f t="shared" si="410"/>
        <v>68</v>
      </c>
      <c r="C8767">
        <v>612</v>
      </c>
      <c r="D8767" t="s">
        <v>18546</v>
      </c>
      <c r="E8767" t="s">
        <v>6280</v>
      </c>
      <c r="F8767">
        <v>7353</v>
      </c>
      <c r="G8767" t="s">
        <v>2595</v>
      </c>
      <c r="H8767">
        <v>1713714629</v>
      </c>
      <c r="I8767" t="s">
        <v>6008</v>
      </c>
      <c r="J8767" t="s">
        <v>132</v>
      </c>
      <c r="K8767" t="s">
        <v>138</v>
      </c>
      <c r="L8767" t="s">
        <v>6272</v>
      </c>
      <c r="M8767" t="s">
        <v>6273</v>
      </c>
      <c r="P8767" s="31" t="str">
        <f t="shared" si="411"/>
        <v>Rana Homoeo Hall (Dr. Momotaj Barmon)</v>
      </c>
    </row>
    <row r="8768" spans="1:16" hidden="1">
      <c r="A8768" t="str">
        <f t="shared" si="409"/>
        <v>69-612</v>
      </c>
      <c r="B8768">
        <f t="shared" si="410"/>
        <v>69</v>
      </c>
      <c r="C8768">
        <v>612</v>
      </c>
      <c r="D8768" t="s">
        <v>18546</v>
      </c>
      <c r="E8768" t="s">
        <v>19389</v>
      </c>
      <c r="F8768">
        <v>12624</v>
      </c>
      <c r="G8768" t="s">
        <v>19390</v>
      </c>
      <c r="H8768">
        <v>1739167186</v>
      </c>
      <c r="I8768" t="s">
        <v>131</v>
      </c>
      <c r="J8768" t="s">
        <v>397</v>
      </c>
      <c r="K8768" t="s">
        <v>152</v>
      </c>
      <c r="L8768" t="s">
        <v>19391</v>
      </c>
      <c r="M8768" t="s">
        <v>19392</v>
      </c>
      <c r="P8768" s="31" t="str">
        <f t="shared" si="411"/>
        <v>Reserch Homoeo Hall (Dr Hossai Ahmed)</v>
      </c>
    </row>
    <row r="8769" spans="1:16" hidden="1">
      <c r="A8769" t="str">
        <f t="shared" si="409"/>
        <v>70-612</v>
      </c>
      <c r="B8769">
        <f t="shared" si="410"/>
        <v>70</v>
      </c>
      <c r="C8769">
        <v>612</v>
      </c>
      <c r="D8769" t="s">
        <v>18546</v>
      </c>
      <c r="E8769" t="s">
        <v>3363</v>
      </c>
      <c r="F8769">
        <v>5702</v>
      </c>
      <c r="G8769" t="s">
        <v>3364</v>
      </c>
      <c r="H8769">
        <v>1714795140</v>
      </c>
      <c r="I8769" t="s">
        <v>131</v>
      </c>
      <c r="J8769" t="s">
        <v>397</v>
      </c>
      <c r="K8769" t="s">
        <v>133</v>
      </c>
      <c r="L8769" t="s">
        <v>3360</v>
      </c>
      <c r="M8769" t="s">
        <v>3362</v>
      </c>
      <c r="P8769" s="31" t="str">
        <f t="shared" si="411"/>
        <v>Sabbir Dgital Homoeo Hall (Dr. Md. Sadekur Rahman)</v>
      </c>
    </row>
    <row r="8770" spans="1:16" hidden="1">
      <c r="A8770" t="str">
        <f t="shared" ref="A8770:A8833" si="412">B8770&amp;"-"&amp;C8770</f>
        <v>71-612</v>
      </c>
      <c r="B8770">
        <f t="shared" ref="B8770:B8833" si="413">IF(C8770=C8769,B8769+1,1)</f>
        <v>71</v>
      </c>
      <c r="C8770">
        <v>612</v>
      </c>
      <c r="D8770" t="s">
        <v>18546</v>
      </c>
      <c r="E8770" t="s">
        <v>467</v>
      </c>
      <c r="F8770">
        <v>7377</v>
      </c>
      <c r="G8770" t="s">
        <v>6295</v>
      </c>
      <c r="H8770">
        <v>1712524572</v>
      </c>
      <c r="I8770" t="s">
        <v>131</v>
      </c>
      <c r="J8770" t="s">
        <v>397</v>
      </c>
      <c r="K8770" t="s">
        <v>138</v>
      </c>
      <c r="L8770" t="s">
        <v>6272</v>
      </c>
      <c r="M8770" t="s">
        <v>6292</v>
      </c>
      <c r="P8770" s="31" t="str">
        <f t="shared" ref="P8770:P8833" si="414">PROPER(G8770&amp;" ("&amp;E8770&amp;")")</f>
        <v>Sanowar Homoeo Hall (Dr. Sanowar)</v>
      </c>
    </row>
    <row r="8771" spans="1:16" hidden="1">
      <c r="A8771" t="str">
        <f t="shared" si="412"/>
        <v>72-612</v>
      </c>
      <c r="B8771">
        <f t="shared" si="413"/>
        <v>72</v>
      </c>
      <c r="C8771">
        <v>612</v>
      </c>
      <c r="D8771" t="s">
        <v>18546</v>
      </c>
      <c r="E8771" t="s">
        <v>15620</v>
      </c>
      <c r="F8771">
        <v>13031</v>
      </c>
      <c r="G8771" t="s">
        <v>15621</v>
      </c>
      <c r="H8771">
        <v>1784653885</v>
      </c>
      <c r="I8771" t="s">
        <v>11588</v>
      </c>
      <c r="J8771" t="s">
        <v>274</v>
      </c>
      <c r="K8771" t="s">
        <v>1315</v>
      </c>
      <c r="L8771" t="s">
        <v>15622</v>
      </c>
      <c r="M8771" t="s">
        <v>15623</v>
      </c>
      <c r="P8771" s="31" t="str">
        <f t="shared" si="414"/>
        <v>Sara Homoeo Hall  (Mst Ria Khatun )</v>
      </c>
    </row>
    <row r="8772" spans="1:16" hidden="1">
      <c r="A8772" t="str">
        <f t="shared" si="412"/>
        <v>73-612</v>
      </c>
      <c r="B8772">
        <f t="shared" si="413"/>
        <v>73</v>
      </c>
      <c r="C8772">
        <v>612</v>
      </c>
      <c r="D8772" t="s">
        <v>18546</v>
      </c>
      <c r="E8772" t="s">
        <v>6217</v>
      </c>
      <c r="F8772">
        <v>7357</v>
      </c>
      <c r="G8772" t="s">
        <v>3597</v>
      </c>
      <c r="H8772">
        <v>1723544626</v>
      </c>
      <c r="I8772" t="s">
        <v>131</v>
      </c>
      <c r="J8772" t="s">
        <v>132</v>
      </c>
      <c r="K8772" t="s">
        <v>152</v>
      </c>
      <c r="L8772" t="s">
        <v>6272</v>
      </c>
      <c r="M8772" t="s">
        <v>19393</v>
      </c>
      <c r="P8772" s="31" t="str">
        <f t="shared" si="414"/>
        <v>Sardar Homoeo Hall (Dr. Shariful Islam)</v>
      </c>
    </row>
    <row r="8773" spans="1:16" hidden="1">
      <c r="A8773" t="str">
        <f t="shared" si="412"/>
        <v>74-612</v>
      </c>
      <c r="B8773">
        <f t="shared" si="413"/>
        <v>74</v>
      </c>
      <c r="C8773">
        <v>612</v>
      </c>
      <c r="D8773" t="s">
        <v>18546</v>
      </c>
      <c r="E8773" t="s">
        <v>18757</v>
      </c>
      <c r="F8773">
        <v>15759</v>
      </c>
      <c r="G8773" t="s">
        <v>18758</v>
      </c>
      <c r="H8773">
        <v>1713702470</v>
      </c>
      <c r="I8773" t="s">
        <v>131</v>
      </c>
      <c r="J8773" t="s">
        <v>132</v>
      </c>
      <c r="K8773" t="s">
        <v>152</v>
      </c>
      <c r="L8773" t="s">
        <v>6272</v>
      </c>
      <c r="M8773" t="s">
        <v>4577</v>
      </c>
      <c r="P8773" s="31" t="str">
        <f t="shared" si="414"/>
        <v>Sarkar Homoeo Hall (Nipendronath Sarkar)</v>
      </c>
    </row>
    <row r="8774" spans="1:16" hidden="1">
      <c r="A8774" t="str">
        <f t="shared" si="412"/>
        <v>75-612</v>
      </c>
      <c r="B8774">
        <f t="shared" si="413"/>
        <v>75</v>
      </c>
      <c r="C8774">
        <v>612</v>
      </c>
      <c r="D8774" t="s">
        <v>18546</v>
      </c>
      <c r="E8774" t="s">
        <v>19394</v>
      </c>
      <c r="F8774">
        <v>5748</v>
      </c>
      <c r="G8774" t="s">
        <v>19395</v>
      </c>
      <c r="H8774">
        <v>1721020129</v>
      </c>
      <c r="I8774" t="s">
        <v>131</v>
      </c>
      <c r="J8774" t="s">
        <v>306</v>
      </c>
      <c r="K8774" t="s">
        <v>152</v>
      </c>
      <c r="L8774" t="s">
        <v>3415</v>
      </c>
      <c r="M8774" t="s">
        <v>2242</v>
      </c>
      <c r="P8774" s="31" t="str">
        <f t="shared" si="414"/>
        <v>Sayon Homoeo Reserch (Dr. Sudev Kumar Sutrodhor)</v>
      </c>
    </row>
    <row r="8775" spans="1:16" hidden="1">
      <c r="A8775" t="str">
        <f t="shared" si="412"/>
        <v>76-612</v>
      </c>
      <c r="B8775">
        <f t="shared" si="413"/>
        <v>76</v>
      </c>
      <c r="C8775">
        <v>612</v>
      </c>
      <c r="D8775" t="s">
        <v>18546</v>
      </c>
      <c r="E8775" t="s">
        <v>3361</v>
      </c>
      <c r="F8775">
        <v>5700</v>
      </c>
      <c r="G8775" t="s">
        <v>196</v>
      </c>
      <c r="H8775">
        <v>1722398965</v>
      </c>
      <c r="I8775" t="s">
        <v>131</v>
      </c>
      <c r="J8775" t="s">
        <v>397</v>
      </c>
      <c r="K8775" t="s">
        <v>133</v>
      </c>
      <c r="L8775" t="s">
        <v>3360</v>
      </c>
      <c r="M8775" t="s">
        <v>3362</v>
      </c>
      <c r="P8775" s="31" t="str">
        <f t="shared" si="414"/>
        <v>Seba Homoeo Hall (Dr. Gopal Chandra Biswas)</v>
      </c>
    </row>
    <row r="8776" spans="1:16" hidden="1">
      <c r="A8776" t="str">
        <f t="shared" si="412"/>
        <v>77-612</v>
      </c>
      <c r="B8776">
        <f t="shared" si="413"/>
        <v>77</v>
      </c>
      <c r="C8776">
        <v>612</v>
      </c>
      <c r="D8776" t="s">
        <v>18546</v>
      </c>
      <c r="E8776" t="s">
        <v>6286</v>
      </c>
      <c r="F8776">
        <v>7361</v>
      </c>
      <c r="G8776" t="s">
        <v>196</v>
      </c>
      <c r="H8776">
        <v>1725388559</v>
      </c>
      <c r="I8776" t="s">
        <v>131</v>
      </c>
      <c r="J8776" t="s">
        <v>172</v>
      </c>
      <c r="K8776" t="s">
        <v>152</v>
      </c>
      <c r="L8776" t="s">
        <v>6272</v>
      </c>
      <c r="M8776" t="s">
        <v>6285</v>
      </c>
      <c r="P8776" s="31" t="str">
        <f t="shared" si="414"/>
        <v>Seba Homoeo Hall (Dr. Abdul Khalek)</v>
      </c>
    </row>
    <row r="8777" spans="1:16" hidden="1">
      <c r="A8777" t="str">
        <f t="shared" si="412"/>
        <v>78-612</v>
      </c>
      <c r="B8777">
        <f t="shared" si="413"/>
        <v>78</v>
      </c>
      <c r="C8777">
        <v>612</v>
      </c>
      <c r="D8777" t="s">
        <v>18546</v>
      </c>
      <c r="E8777" t="s">
        <v>19396</v>
      </c>
      <c r="F8777">
        <v>5761</v>
      </c>
      <c r="G8777" t="s">
        <v>196</v>
      </c>
      <c r="H8777">
        <v>1716172917</v>
      </c>
      <c r="I8777" t="s">
        <v>131</v>
      </c>
      <c r="J8777" t="s">
        <v>306</v>
      </c>
      <c r="K8777" t="s">
        <v>133</v>
      </c>
      <c r="L8777" t="s">
        <v>85</v>
      </c>
      <c r="M8777" t="s">
        <v>19397</v>
      </c>
      <c r="P8777" s="31" t="str">
        <f t="shared" si="414"/>
        <v>Seba Homoeo Hall (Dr. Mohon Hossain)</v>
      </c>
    </row>
    <row r="8778" spans="1:16" hidden="1">
      <c r="A8778" t="str">
        <f t="shared" si="412"/>
        <v>79-612</v>
      </c>
      <c r="B8778">
        <f t="shared" si="413"/>
        <v>79</v>
      </c>
      <c r="C8778">
        <v>612</v>
      </c>
      <c r="D8778" t="s">
        <v>18546</v>
      </c>
      <c r="E8778" t="s">
        <v>19398</v>
      </c>
      <c r="F8778">
        <v>7359</v>
      </c>
      <c r="G8778" t="s">
        <v>19399</v>
      </c>
      <c r="H8778">
        <v>0</v>
      </c>
      <c r="I8778" t="s">
        <v>131</v>
      </c>
      <c r="J8778" t="s">
        <v>132</v>
      </c>
      <c r="K8778" t="s">
        <v>152</v>
      </c>
      <c r="L8778" t="s">
        <v>6272</v>
      </c>
      <c r="M8778" t="s">
        <v>6273</v>
      </c>
      <c r="P8778" s="31" t="str">
        <f t="shared" si="414"/>
        <v>Sennal Homoeo Hall (Dr. Shree Biru Sennal)</v>
      </c>
    </row>
    <row r="8779" spans="1:16" hidden="1">
      <c r="A8779" t="str">
        <f t="shared" si="412"/>
        <v>80-612</v>
      </c>
      <c r="B8779">
        <f t="shared" si="413"/>
        <v>80</v>
      </c>
      <c r="C8779">
        <v>612</v>
      </c>
      <c r="D8779" t="s">
        <v>18546</v>
      </c>
      <c r="E8779" t="s">
        <v>3379</v>
      </c>
      <c r="F8779">
        <v>5723</v>
      </c>
      <c r="G8779" t="s">
        <v>1207</v>
      </c>
      <c r="H8779">
        <v>1714781388</v>
      </c>
      <c r="I8779" t="s">
        <v>131</v>
      </c>
      <c r="J8779" t="s">
        <v>230</v>
      </c>
      <c r="K8779" t="s">
        <v>152</v>
      </c>
      <c r="L8779" t="s">
        <v>3380</v>
      </c>
      <c r="M8779" t="s">
        <v>3381</v>
      </c>
      <c r="P8779" s="31" t="str">
        <f t="shared" si="414"/>
        <v>Shahjalal Homoeo Hall (Dr. Md. Amirul Islam)</v>
      </c>
    </row>
    <row r="8780" spans="1:16" hidden="1">
      <c r="A8780" t="str">
        <f t="shared" si="412"/>
        <v>81-612</v>
      </c>
      <c r="B8780">
        <f t="shared" si="413"/>
        <v>81</v>
      </c>
      <c r="C8780">
        <v>612</v>
      </c>
      <c r="D8780" t="s">
        <v>18546</v>
      </c>
      <c r="E8780" t="s">
        <v>406</v>
      </c>
      <c r="F8780">
        <v>7382</v>
      </c>
      <c r="G8780" t="s">
        <v>19400</v>
      </c>
      <c r="H8780">
        <v>0</v>
      </c>
      <c r="I8780" t="s">
        <v>131</v>
      </c>
      <c r="J8780" t="s">
        <v>230</v>
      </c>
      <c r="K8780" t="s">
        <v>152</v>
      </c>
      <c r="L8780" t="s">
        <v>6272</v>
      </c>
      <c r="M8780" t="s">
        <v>19401</v>
      </c>
      <c r="P8780" s="31" t="str">
        <f t="shared" si="414"/>
        <v>Shakh Homoeo Hall (Dr. Aynul Haque)</v>
      </c>
    </row>
    <row r="8781" spans="1:16" hidden="1">
      <c r="A8781" t="str">
        <f t="shared" si="412"/>
        <v>82-612</v>
      </c>
      <c r="B8781">
        <f t="shared" si="413"/>
        <v>82</v>
      </c>
      <c r="C8781">
        <v>612</v>
      </c>
      <c r="D8781" t="s">
        <v>18546</v>
      </c>
      <c r="E8781" t="s">
        <v>6296</v>
      </c>
      <c r="F8781">
        <v>7380</v>
      </c>
      <c r="G8781" t="s">
        <v>551</v>
      </c>
      <c r="H8781">
        <v>1303250105</v>
      </c>
      <c r="I8781" t="s">
        <v>131</v>
      </c>
      <c r="J8781" t="s">
        <v>397</v>
      </c>
      <c r="K8781" t="s">
        <v>152</v>
      </c>
      <c r="L8781" t="s">
        <v>6272</v>
      </c>
      <c r="M8781" t="s">
        <v>6297</v>
      </c>
      <c r="P8781" s="31" t="str">
        <f t="shared" si="414"/>
        <v>Shefa Homoeo Hall (Dr. Shahin)</v>
      </c>
    </row>
    <row r="8782" spans="1:16" hidden="1">
      <c r="A8782" t="str">
        <f t="shared" si="412"/>
        <v>83-612</v>
      </c>
      <c r="B8782">
        <f t="shared" si="413"/>
        <v>83</v>
      </c>
      <c r="C8782">
        <v>612</v>
      </c>
      <c r="D8782" t="s">
        <v>18546</v>
      </c>
      <c r="E8782" t="s">
        <v>3427</v>
      </c>
      <c r="F8782">
        <v>5753</v>
      </c>
      <c r="G8782" t="s">
        <v>3405</v>
      </c>
      <c r="H8782">
        <v>1767463002</v>
      </c>
      <c r="I8782" t="s">
        <v>131</v>
      </c>
      <c r="J8782" t="s">
        <v>306</v>
      </c>
      <c r="K8782" t="s">
        <v>152</v>
      </c>
      <c r="L8782" t="s">
        <v>85</v>
      </c>
      <c r="M8782" t="s">
        <v>3422</v>
      </c>
      <c r="P8782" s="31" t="str">
        <f t="shared" si="414"/>
        <v>Shifa Homoeo Hall (Dr. Alom Islam)</v>
      </c>
    </row>
    <row r="8783" spans="1:16" hidden="1">
      <c r="A8783" t="str">
        <f t="shared" si="412"/>
        <v>84-612</v>
      </c>
      <c r="B8783">
        <f t="shared" si="413"/>
        <v>84</v>
      </c>
      <c r="C8783">
        <v>612</v>
      </c>
      <c r="D8783" t="s">
        <v>18546</v>
      </c>
      <c r="E8783" t="s">
        <v>19402</v>
      </c>
      <c r="F8783">
        <v>7398</v>
      </c>
      <c r="G8783" t="s">
        <v>4365</v>
      </c>
      <c r="H8783">
        <v>1796892393</v>
      </c>
      <c r="I8783" t="s">
        <v>131</v>
      </c>
      <c r="J8783" t="s">
        <v>306</v>
      </c>
      <c r="K8783" t="s">
        <v>152</v>
      </c>
      <c r="L8783" t="s">
        <v>6298</v>
      </c>
      <c r="M8783" t="s">
        <v>6299</v>
      </c>
      <c r="P8783" s="31" t="str">
        <f t="shared" si="414"/>
        <v>Shopna Homoeo Hall (Dr. Nipendranath)</v>
      </c>
    </row>
    <row r="8784" spans="1:16" hidden="1">
      <c r="A8784" t="str">
        <f t="shared" si="412"/>
        <v>85-612</v>
      </c>
      <c r="B8784">
        <f t="shared" si="413"/>
        <v>85</v>
      </c>
      <c r="C8784">
        <v>612</v>
      </c>
      <c r="D8784" t="s">
        <v>18546</v>
      </c>
      <c r="E8784" t="s">
        <v>273</v>
      </c>
      <c r="F8784">
        <v>5759</v>
      </c>
      <c r="G8784" t="s">
        <v>3434</v>
      </c>
      <c r="H8784">
        <v>1721222349</v>
      </c>
      <c r="I8784" t="s">
        <v>131</v>
      </c>
      <c r="J8784" t="s">
        <v>306</v>
      </c>
      <c r="K8784" t="s">
        <v>152</v>
      </c>
      <c r="L8784" t="s">
        <v>85</v>
      </c>
      <c r="M8784" t="s">
        <v>3435</v>
      </c>
      <c r="P8784" s="31" t="str">
        <f t="shared" si="414"/>
        <v>Siddikia Homoeo Hall (Dr. Shahed Ali)</v>
      </c>
    </row>
    <row r="8785" spans="1:16" hidden="1">
      <c r="A8785" t="str">
        <f t="shared" si="412"/>
        <v>86-612</v>
      </c>
      <c r="B8785">
        <f t="shared" si="413"/>
        <v>86</v>
      </c>
      <c r="C8785">
        <v>612</v>
      </c>
      <c r="D8785" t="s">
        <v>18546</v>
      </c>
      <c r="E8785" t="s">
        <v>6269</v>
      </c>
      <c r="F8785">
        <v>7366</v>
      </c>
      <c r="G8785" t="s">
        <v>19403</v>
      </c>
      <c r="H8785">
        <v>1718617622</v>
      </c>
      <c r="I8785" t="s">
        <v>131</v>
      </c>
      <c r="J8785" t="s">
        <v>172</v>
      </c>
      <c r="K8785" t="s">
        <v>152</v>
      </c>
      <c r="L8785" t="s">
        <v>6272</v>
      </c>
      <c r="M8785" t="s">
        <v>6285</v>
      </c>
      <c r="P8785" s="31" t="str">
        <f t="shared" si="414"/>
        <v>Simi Limam Homoeo Hall (Dr. Azim Uddin)</v>
      </c>
    </row>
    <row r="8786" spans="1:16" hidden="1">
      <c r="A8786" t="str">
        <f t="shared" si="412"/>
        <v>87-612</v>
      </c>
      <c r="B8786">
        <f t="shared" si="413"/>
        <v>87</v>
      </c>
      <c r="C8786">
        <v>612</v>
      </c>
      <c r="D8786" t="s">
        <v>18546</v>
      </c>
      <c r="E8786" t="s">
        <v>19404</v>
      </c>
      <c r="F8786">
        <v>15864</v>
      </c>
      <c r="G8786" t="s">
        <v>19405</v>
      </c>
      <c r="H8786">
        <v>1752749777</v>
      </c>
      <c r="I8786" t="s">
        <v>131</v>
      </c>
      <c r="J8786" t="s">
        <v>306</v>
      </c>
      <c r="K8786" t="s">
        <v>133</v>
      </c>
      <c r="L8786" t="s">
        <v>13736</v>
      </c>
      <c r="M8786" t="s">
        <v>13736</v>
      </c>
      <c r="P8786" s="31" t="str">
        <f t="shared" si="414"/>
        <v>Sobhan Homoeoo Hall (Dr.Rajib Biswash)</v>
      </c>
    </row>
    <row r="8787" spans="1:16" hidden="1">
      <c r="A8787" t="str">
        <f t="shared" si="412"/>
        <v>88-612</v>
      </c>
      <c r="B8787">
        <f t="shared" si="413"/>
        <v>88</v>
      </c>
      <c r="C8787">
        <v>612</v>
      </c>
      <c r="D8787" t="s">
        <v>18546</v>
      </c>
      <c r="E8787" t="s">
        <v>6290</v>
      </c>
      <c r="F8787">
        <v>7373</v>
      </c>
      <c r="G8787" t="s">
        <v>6291</v>
      </c>
      <c r="H8787">
        <v>1716385234</v>
      </c>
      <c r="I8787" t="s">
        <v>131</v>
      </c>
      <c r="J8787" t="s">
        <v>397</v>
      </c>
      <c r="K8787" t="s">
        <v>138</v>
      </c>
      <c r="L8787" t="s">
        <v>6272</v>
      </c>
      <c r="M8787" t="s">
        <v>6292</v>
      </c>
      <c r="P8787" s="31" t="str">
        <f t="shared" si="414"/>
        <v>Sompa Homoeo Hall (Dr. Shamim Alom)</v>
      </c>
    </row>
    <row r="8788" spans="1:16" hidden="1">
      <c r="A8788" t="str">
        <f t="shared" si="412"/>
        <v>89-612</v>
      </c>
      <c r="B8788">
        <f t="shared" si="413"/>
        <v>89</v>
      </c>
      <c r="C8788">
        <v>612</v>
      </c>
      <c r="D8788" t="s">
        <v>18546</v>
      </c>
      <c r="E8788" t="s">
        <v>19406</v>
      </c>
      <c r="F8788">
        <v>5760</v>
      </c>
      <c r="G8788" t="s">
        <v>3436</v>
      </c>
      <c r="H8788">
        <v>1712498670</v>
      </c>
      <c r="I8788" t="s">
        <v>131</v>
      </c>
      <c r="J8788" t="s">
        <v>306</v>
      </c>
      <c r="K8788" t="s">
        <v>133</v>
      </c>
      <c r="L8788" t="s">
        <v>85</v>
      </c>
      <c r="M8788" t="s">
        <v>19360</v>
      </c>
      <c r="P8788" s="31" t="str">
        <f t="shared" si="414"/>
        <v>Sordar Homoeo Hall (Dr. Atikur Zaman)</v>
      </c>
    </row>
    <row r="8789" spans="1:16" hidden="1">
      <c r="A8789" t="str">
        <f t="shared" si="412"/>
        <v>90-612</v>
      </c>
      <c r="B8789">
        <f t="shared" si="413"/>
        <v>90</v>
      </c>
      <c r="C8789">
        <v>612</v>
      </c>
      <c r="D8789" t="s">
        <v>18546</v>
      </c>
      <c r="E8789" t="s">
        <v>3423</v>
      </c>
      <c r="F8789">
        <v>5751</v>
      </c>
      <c r="G8789" t="s">
        <v>3424</v>
      </c>
      <c r="H8789">
        <v>1724426125</v>
      </c>
      <c r="I8789" t="s">
        <v>131</v>
      </c>
      <c r="J8789" t="s">
        <v>306</v>
      </c>
      <c r="K8789" t="s">
        <v>133</v>
      </c>
      <c r="L8789" t="s">
        <v>85</v>
      </c>
      <c r="M8789" t="s">
        <v>3422</v>
      </c>
      <c r="P8789" s="31" t="str">
        <f t="shared" si="414"/>
        <v>Sowrin Homoeo Hall (Dr. Md. Monjur Kader)</v>
      </c>
    </row>
    <row r="8790" spans="1:16" hidden="1">
      <c r="A8790" t="str">
        <f t="shared" si="412"/>
        <v>91-612</v>
      </c>
      <c r="B8790">
        <f t="shared" si="413"/>
        <v>91</v>
      </c>
      <c r="C8790">
        <v>612</v>
      </c>
      <c r="D8790" t="s">
        <v>18546</v>
      </c>
      <c r="E8790" t="s">
        <v>6274</v>
      </c>
      <c r="F8790">
        <v>7348</v>
      </c>
      <c r="G8790" t="s">
        <v>759</v>
      </c>
      <c r="H8790">
        <v>1754342574</v>
      </c>
      <c r="I8790" t="s">
        <v>131</v>
      </c>
      <c r="J8790" t="s">
        <v>132</v>
      </c>
      <c r="K8790" t="s">
        <v>138</v>
      </c>
      <c r="L8790" t="s">
        <v>6272</v>
      </c>
      <c r="M8790" t="s">
        <v>6273</v>
      </c>
      <c r="P8790" s="31" t="str">
        <f t="shared" si="414"/>
        <v>Sr Homoeo Hall (Dr. Shahidul Islam)</v>
      </c>
    </row>
    <row r="8791" spans="1:16" hidden="1">
      <c r="A8791" t="str">
        <f t="shared" si="412"/>
        <v>92-612</v>
      </c>
      <c r="B8791">
        <f t="shared" si="413"/>
        <v>92</v>
      </c>
      <c r="C8791">
        <v>612</v>
      </c>
      <c r="D8791" t="s">
        <v>18546</v>
      </c>
      <c r="E8791" t="s">
        <v>15133</v>
      </c>
      <c r="F8791">
        <v>12805</v>
      </c>
      <c r="G8791" t="s">
        <v>15134</v>
      </c>
      <c r="H8791">
        <v>1725934859</v>
      </c>
      <c r="I8791" t="s">
        <v>131</v>
      </c>
      <c r="J8791" t="s">
        <v>397</v>
      </c>
      <c r="K8791" t="s">
        <v>152</v>
      </c>
      <c r="L8791" t="s">
        <v>10626</v>
      </c>
      <c r="M8791" t="s">
        <v>15135</v>
      </c>
      <c r="P8791" s="31" t="str">
        <f t="shared" si="414"/>
        <v>Sr Homoeo Holl (Dr Sahen Reja)</v>
      </c>
    </row>
    <row r="8792" spans="1:16" hidden="1">
      <c r="A8792" t="str">
        <f t="shared" si="412"/>
        <v>93-612</v>
      </c>
      <c r="B8792">
        <f t="shared" si="413"/>
        <v>93</v>
      </c>
      <c r="C8792">
        <v>612</v>
      </c>
      <c r="D8792" t="s">
        <v>18546</v>
      </c>
      <c r="E8792" t="s">
        <v>6294</v>
      </c>
      <c r="F8792">
        <v>7376</v>
      </c>
      <c r="G8792" t="s">
        <v>904</v>
      </c>
      <c r="H8792">
        <v>1790161667</v>
      </c>
      <c r="I8792" t="s">
        <v>131</v>
      </c>
      <c r="J8792" t="s">
        <v>397</v>
      </c>
      <c r="K8792" t="s">
        <v>138</v>
      </c>
      <c r="L8792" t="s">
        <v>6272</v>
      </c>
      <c r="M8792" t="s">
        <v>6292</v>
      </c>
      <c r="P8792" s="31" t="str">
        <f t="shared" si="414"/>
        <v>Sujon Homoeo Hall (Dr. Delowar Hosen)</v>
      </c>
    </row>
    <row r="8793" spans="1:16" hidden="1">
      <c r="A8793" t="str">
        <f t="shared" si="412"/>
        <v>94-612</v>
      </c>
      <c r="B8793">
        <f t="shared" si="413"/>
        <v>94</v>
      </c>
      <c r="C8793">
        <v>612</v>
      </c>
      <c r="D8793" t="s">
        <v>18546</v>
      </c>
      <c r="E8793" t="s">
        <v>17415</v>
      </c>
      <c r="F8793">
        <v>14676</v>
      </c>
      <c r="G8793" t="s">
        <v>17416</v>
      </c>
      <c r="H8793">
        <v>1790161667</v>
      </c>
      <c r="I8793" t="s">
        <v>131</v>
      </c>
      <c r="J8793" t="s">
        <v>132</v>
      </c>
      <c r="K8793" t="s">
        <v>152</v>
      </c>
      <c r="L8793" t="s">
        <v>17413</v>
      </c>
      <c r="M8793" t="s">
        <v>17417</v>
      </c>
      <c r="P8793" s="31" t="str">
        <f t="shared" si="414"/>
        <v>Sujon Homoeo Hall (Dr. Md. Khorsed Alom)</v>
      </c>
    </row>
    <row r="8794" spans="1:16" hidden="1">
      <c r="A8794" t="str">
        <f t="shared" si="412"/>
        <v>95-612</v>
      </c>
      <c r="B8794">
        <f t="shared" si="413"/>
        <v>95</v>
      </c>
      <c r="C8794">
        <v>612</v>
      </c>
      <c r="D8794" t="s">
        <v>18546</v>
      </c>
      <c r="E8794" t="s">
        <v>19407</v>
      </c>
      <c r="F8794">
        <v>5757</v>
      </c>
      <c r="G8794" t="s">
        <v>1139</v>
      </c>
      <c r="H8794">
        <v>1735594670</v>
      </c>
      <c r="I8794" t="s">
        <v>131</v>
      </c>
      <c r="J8794" t="s">
        <v>306</v>
      </c>
      <c r="K8794" t="s">
        <v>152</v>
      </c>
      <c r="L8794" t="s">
        <v>85</v>
      </c>
      <c r="M8794" t="s">
        <v>19360</v>
      </c>
      <c r="P8794" s="31" t="str">
        <f t="shared" si="414"/>
        <v>Tamanna Homoeo Hall (Dr. Md. Shah Alom Hossain)</v>
      </c>
    </row>
    <row r="8795" spans="1:16" hidden="1">
      <c r="A8795" t="str">
        <f t="shared" si="412"/>
        <v>96-612</v>
      </c>
      <c r="B8795">
        <f t="shared" si="413"/>
        <v>96</v>
      </c>
      <c r="C8795">
        <v>612</v>
      </c>
      <c r="D8795" t="s">
        <v>18546</v>
      </c>
      <c r="E8795" t="s">
        <v>19408</v>
      </c>
      <c r="F8795">
        <v>5725</v>
      </c>
      <c r="G8795" t="s">
        <v>3383</v>
      </c>
      <c r="H8795">
        <v>1916651837</v>
      </c>
      <c r="I8795" t="s">
        <v>131</v>
      </c>
      <c r="J8795" t="s">
        <v>230</v>
      </c>
      <c r="K8795" t="s">
        <v>133</v>
      </c>
      <c r="L8795" t="s">
        <v>3380</v>
      </c>
      <c r="M8795" t="s">
        <v>3381</v>
      </c>
      <c r="P8795" s="31" t="str">
        <f t="shared" si="414"/>
        <v>Tuba Homoeo Hall (Dr. Tabibur Rahman)</v>
      </c>
    </row>
    <row r="8796" spans="1:16" hidden="1">
      <c r="A8796" t="str">
        <f t="shared" si="412"/>
        <v>97-612</v>
      </c>
      <c r="B8796">
        <f t="shared" si="413"/>
        <v>97</v>
      </c>
      <c r="C8796">
        <v>612</v>
      </c>
      <c r="D8796" t="s">
        <v>18546</v>
      </c>
      <c r="E8796" t="s">
        <v>19409</v>
      </c>
      <c r="F8796">
        <v>12103</v>
      </c>
      <c r="G8796" t="s">
        <v>19410</v>
      </c>
      <c r="H8796">
        <v>1773140745</v>
      </c>
      <c r="I8796" t="s">
        <v>131</v>
      </c>
      <c r="J8796" t="s">
        <v>397</v>
      </c>
      <c r="K8796" t="s">
        <v>152</v>
      </c>
      <c r="L8796" t="s">
        <v>13736</v>
      </c>
      <c r="M8796" t="s">
        <v>19411</v>
      </c>
      <c r="P8796" s="31" t="str">
        <f t="shared" si="414"/>
        <v>Ujjal Ferdosi Homoeo Hall (Dr.M/S Fatema Ferdosi)</v>
      </c>
    </row>
    <row r="8797" spans="1:16" hidden="1">
      <c r="A8797" t="str">
        <f t="shared" si="412"/>
        <v>98-612</v>
      </c>
      <c r="B8797">
        <f t="shared" si="413"/>
        <v>98</v>
      </c>
      <c r="C8797">
        <v>612</v>
      </c>
      <c r="D8797" t="s">
        <v>18546</v>
      </c>
      <c r="E8797" t="s">
        <v>19412</v>
      </c>
      <c r="F8797">
        <v>15878</v>
      </c>
      <c r="G8797" t="s">
        <v>19413</v>
      </c>
      <c r="H8797">
        <v>1716616230</v>
      </c>
      <c r="I8797" t="s">
        <v>131</v>
      </c>
      <c r="J8797" t="s">
        <v>397</v>
      </c>
      <c r="K8797" t="s">
        <v>152</v>
      </c>
      <c r="L8797" t="s">
        <v>10625</v>
      </c>
      <c r="M8797" t="s">
        <v>12752</v>
      </c>
      <c r="P8797" s="31" t="str">
        <f t="shared" si="414"/>
        <v>United Homoeoo Hall (Md.Masud Parvez)</v>
      </c>
    </row>
    <row r="8798" spans="1:16" hidden="1">
      <c r="A8798" t="str">
        <f t="shared" si="412"/>
        <v>99-612</v>
      </c>
      <c r="B8798">
        <f t="shared" si="413"/>
        <v>99</v>
      </c>
      <c r="C8798">
        <v>612</v>
      </c>
      <c r="D8798" t="s">
        <v>18546</v>
      </c>
      <c r="E8798" t="s">
        <v>6293</v>
      </c>
      <c r="F8798">
        <v>7375</v>
      </c>
      <c r="G8798" t="s">
        <v>19414</v>
      </c>
      <c r="H8798">
        <v>1717451175</v>
      </c>
      <c r="I8798" t="s">
        <v>6008</v>
      </c>
      <c r="J8798" t="s">
        <v>397</v>
      </c>
      <c r="K8798" t="s">
        <v>138</v>
      </c>
      <c r="L8798" t="s">
        <v>6272</v>
      </c>
      <c r="M8798" t="s">
        <v>19415</v>
      </c>
      <c r="P8798" s="31" t="str">
        <f t="shared" si="414"/>
        <v>Uttara Pharmecy (Dr. Faruk)</v>
      </c>
    </row>
    <row r="8799" spans="1:16" hidden="1">
      <c r="A8799" t="str">
        <f t="shared" si="412"/>
        <v>100-612</v>
      </c>
      <c r="B8799">
        <f t="shared" si="413"/>
        <v>100</v>
      </c>
      <c r="C8799">
        <v>612</v>
      </c>
      <c r="D8799" t="s">
        <v>18546</v>
      </c>
      <c r="E8799" t="s">
        <v>13397</v>
      </c>
      <c r="F8799">
        <v>15860</v>
      </c>
      <c r="G8799" t="s">
        <v>19416</v>
      </c>
      <c r="H8799">
        <v>1721384468</v>
      </c>
      <c r="I8799" t="s">
        <v>131</v>
      </c>
      <c r="J8799" t="s">
        <v>132</v>
      </c>
      <c r="K8799" t="s">
        <v>152</v>
      </c>
      <c r="L8799" t="s">
        <v>19340</v>
      </c>
      <c r="M8799" t="s">
        <v>19417</v>
      </c>
      <c r="P8799" s="31" t="str">
        <f t="shared" si="414"/>
        <v>Uttora Homoeoo Hall (Dr.Yakub Ali)</v>
      </c>
    </row>
    <row r="8800" spans="1:16" hidden="1">
      <c r="A8800" t="str">
        <f t="shared" si="412"/>
        <v>101-612</v>
      </c>
      <c r="B8800">
        <f t="shared" si="413"/>
        <v>101</v>
      </c>
      <c r="C8800">
        <v>612</v>
      </c>
      <c r="D8800" t="s">
        <v>18546</v>
      </c>
      <c r="E8800" t="s">
        <v>2067</v>
      </c>
      <c r="F8800">
        <v>7370</v>
      </c>
      <c r="G8800" t="s">
        <v>19418</v>
      </c>
      <c r="H8800">
        <v>1735628917</v>
      </c>
      <c r="I8800" t="s">
        <v>131</v>
      </c>
      <c r="J8800" t="s">
        <v>172</v>
      </c>
      <c r="K8800" t="s">
        <v>152</v>
      </c>
      <c r="L8800" t="s">
        <v>6272</v>
      </c>
      <c r="M8800" t="s">
        <v>19419</v>
      </c>
      <c r="P8800" s="31" t="str">
        <f t="shared" si="414"/>
        <v>Woali Dayin Homoeo Hall (Dr. Shah Alom)</v>
      </c>
    </row>
    <row r="8801" spans="1:16" hidden="1">
      <c r="A8801" t="str">
        <f t="shared" si="412"/>
        <v>102-612</v>
      </c>
      <c r="B8801">
        <f t="shared" si="413"/>
        <v>102</v>
      </c>
      <c r="C8801">
        <v>612</v>
      </c>
      <c r="D8801" t="s">
        <v>18546</v>
      </c>
      <c r="E8801" t="s">
        <v>6281</v>
      </c>
      <c r="F8801">
        <v>7355</v>
      </c>
      <c r="G8801" t="s">
        <v>6282</v>
      </c>
      <c r="H8801">
        <v>1720430024</v>
      </c>
      <c r="I8801" t="s">
        <v>131</v>
      </c>
      <c r="J8801" t="s">
        <v>132</v>
      </c>
      <c r="K8801" t="s">
        <v>138</v>
      </c>
      <c r="L8801" t="s">
        <v>6272</v>
      </c>
      <c r="M8801" t="s">
        <v>6273</v>
      </c>
      <c r="P8801" s="31" t="str">
        <f t="shared" si="414"/>
        <v>Woares Homoeo Hall (Dr. Woares Nuri)</v>
      </c>
    </row>
    <row r="8802" spans="1:16" hidden="1">
      <c r="A8802" t="str">
        <f t="shared" si="412"/>
        <v>103-612</v>
      </c>
      <c r="B8802">
        <f t="shared" si="413"/>
        <v>103</v>
      </c>
      <c r="C8802">
        <v>612</v>
      </c>
      <c r="D8802" t="s">
        <v>18546</v>
      </c>
      <c r="E8802" t="s">
        <v>18759</v>
      </c>
      <c r="F8802">
        <v>12105</v>
      </c>
      <c r="G8802" t="s">
        <v>13737</v>
      </c>
      <c r="H8802">
        <v>1716019731</v>
      </c>
      <c r="I8802" t="s">
        <v>131</v>
      </c>
      <c r="J8802" t="s">
        <v>132</v>
      </c>
      <c r="K8802" t="s">
        <v>152</v>
      </c>
      <c r="L8802" t="s">
        <v>3415</v>
      </c>
      <c r="M8802" t="s">
        <v>19420</v>
      </c>
      <c r="P8802" s="31" t="str">
        <f t="shared" si="414"/>
        <v>Wowsod Jagod (Dr Rejaul Karim)</v>
      </c>
    </row>
    <row r="8803" spans="1:16" hidden="1">
      <c r="A8803" t="str">
        <f t="shared" si="412"/>
        <v>104-612</v>
      </c>
      <c r="B8803">
        <f t="shared" si="413"/>
        <v>104</v>
      </c>
      <c r="C8803">
        <v>612</v>
      </c>
      <c r="D8803" t="s">
        <v>18546</v>
      </c>
      <c r="E8803" t="s">
        <v>17411</v>
      </c>
      <c r="F8803">
        <v>14675</v>
      </c>
      <c r="G8803" t="s">
        <v>17412</v>
      </c>
      <c r="H8803">
        <v>1725395494</v>
      </c>
      <c r="I8803" t="s">
        <v>131</v>
      </c>
      <c r="J8803" t="s">
        <v>132</v>
      </c>
      <c r="K8803" t="s">
        <v>138</v>
      </c>
      <c r="L8803" t="s">
        <v>17413</v>
      </c>
      <c r="M8803" t="s">
        <v>17414</v>
      </c>
      <c r="P8803" s="31" t="str">
        <f t="shared" si="414"/>
        <v>Yamin Homoeo Hall (Dr. Md. Choudhuri)</v>
      </c>
    </row>
    <row r="8804" spans="1:16" hidden="1">
      <c r="A8804" t="str">
        <f t="shared" si="412"/>
        <v>1-614</v>
      </c>
      <c r="B8804">
        <f t="shared" si="413"/>
        <v>1</v>
      </c>
      <c r="C8804">
        <v>614</v>
      </c>
      <c r="D8804" t="s">
        <v>18548</v>
      </c>
      <c r="E8804" t="s">
        <v>15786</v>
      </c>
      <c r="F8804">
        <v>13114</v>
      </c>
      <c r="G8804" t="s">
        <v>15787</v>
      </c>
      <c r="H8804">
        <v>1712974481</v>
      </c>
      <c r="I8804" t="s">
        <v>131</v>
      </c>
      <c r="K8804" t="s">
        <v>138</v>
      </c>
      <c r="L8804" t="s">
        <v>6314</v>
      </c>
      <c r="M8804" t="s">
        <v>15788</v>
      </c>
      <c r="P8804" s="31" t="str">
        <f t="shared" si="414"/>
        <v xml:space="preserve"> Sojol Homoeo Hall 2 (Dr Ekram)</v>
      </c>
    </row>
    <row r="8805" spans="1:16" hidden="1">
      <c r="A8805" t="str">
        <f t="shared" si="412"/>
        <v>2-614</v>
      </c>
      <c r="B8805">
        <f t="shared" si="413"/>
        <v>2</v>
      </c>
      <c r="C8805">
        <v>614</v>
      </c>
      <c r="D8805" t="s">
        <v>18548</v>
      </c>
      <c r="E8805" t="s">
        <v>19429</v>
      </c>
      <c r="F8805">
        <v>12719</v>
      </c>
      <c r="G8805" t="s">
        <v>19430</v>
      </c>
      <c r="H8805">
        <v>1751036216</v>
      </c>
      <c r="I8805" t="s">
        <v>131</v>
      </c>
      <c r="K8805" t="s">
        <v>1315</v>
      </c>
      <c r="L8805" t="s">
        <v>14944</v>
      </c>
      <c r="M8805" t="s">
        <v>19431</v>
      </c>
      <c r="P8805" s="31" t="str">
        <f t="shared" si="414"/>
        <v>A  B  L  Jarman Homoeo  (Dr.Md.Amirul Islam)</v>
      </c>
    </row>
    <row r="8806" spans="1:16" hidden="1">
      <c r="A8806" t="str">
        <f t="shared" si="412"/>
        <v>3-614</v>
      </c>
      <c r="B8806">
        <f t="shared" si="413"/>
        <v>3</v>
      </c>
      <c r="C8806">
        <v>614</v>
      </c>
      <c r="D8806" t="s">
        <v>18548</v>
      </c>
      <c r="E8806" t="s">
        <v>10259</v>
      </c>
      <c r="F8806">
        <v>10494</v>
      </c>
      <c r="G8806" t="s">
        <v>10260</v>
      </c>
      <c r="H8806">
        <v>1728111682</v>
      </c>
      <c r="I8806" t="s">
        <v>131</v>
      </c>
      <c r="J8806" t="s">
        <v>397</v>
      </c>
      <c r="K8806" t="s">
        <v>133</v>
      </c>
      <c r="L8806" t="s">
        <v>6303</v>
      </c>
      <c r="M8806" t="s">
        <v>10261</v>
      </c>
      <c r="P8806" s="31" t="str">
        <f t="shared" si="414"/>
        <v>Abida Homoeo Hall (Dr. Hafej Asraful)</v>
      </c>
    </row>
    <row r="8807" spans="1:16" hidden="1">
      <c r="A8807" t="str">
        <f t="shared" si="412"/>
        <v>4-614</v>
      </c>
      <c r="B8807">
        <f t="shared" si="413"/>
        <v>4</v>
      </c>
      <c r="C8807">
        <v>614</v>
      </c>
      <c r="D8807" t="s">
        <v>18548</v>
      </c>
      <c r="E8807" t="s">
        <v>19432</v>
      </c>
      <c r="F8807">
        <v>11128</v>
      </c>
      <c r="G8807" t="s">
        <v>19433</v>
      </c>
      <c r="H8807">
        <v>1714823684</v>
      </c>
      <c r="I8807" t="s">
        <v>131</v>
      </c>
      <c r="J8807" t="s">
        <v>11599</v>
      </c>
      <c r="K8807" t="s">
        <v>133</v>
      </c>
      <c r="L8807" t="s">
        <v>11600</v>
      </c>
      <c r="M8807" t="s">
        <v>11604</v>
      </c>
      <c r="P8807" s="31" t="str">
        <f t="shared" si="414"/>
        <v>Abrar Homoeo Clinic (Dr. Md. Abul Hannan)</v>
      </c>
    </row>
    <row r="8808" spans="1:16" hidden="1">
      <c r="A8808" t="str">
        <f t="shared" si="412"/>
        <v>5-614</v>
      </c>
      <c r="B8808">
        <f t="shared" si="413"/>
        <v>5</v>
      </c>
      <c r="C8808">
        <v>614</v>
      </c>
      <c r="D8808" t="s">
        <v>18548</v>
      </c>
      <c r="E8808" t="s">
        <v>19434</v>
      </c>
      <c r="F8808">
        <v>7465</v>
      </c>
      <c r="G8808" t="s">
        <v>939</v>
      </c>
      <c r="H8808">
        <v>1716727994</v>
      </c>
      <c r="I8808" t="s">
        <v>131</v>
      </c>
      <c r="J8808" t="s">
        <v>230</v>
      </c>
      <c r="K8808" t="s">
        <v>152</v>
      </c>
      <c r="L8808" t="s">
        <v>6084</v>
      </c>
      <c r="M8808" t="s">
        <v>6097</v>
      </c>
      <c r="P8808" s="31" t="str">
        <f t="shared" si="414"/>
        <v>Adhunik Homoeo Hall (Dr. M.A Salam)</v>
      </c>
    </row>
    <row r="8809" spans="1:16" hidden="1">
      <c r="A8809" t="str">
        <f t="shared" si="412"/>
        <v>6-614</v>
      </c>
      <c r="B8809">
        <f t="shared" si="413"/>
        <v>6</v>
      </c>
      <c r="C8809">
        <v>614</v>
      </c>
      <c r="D8809" t="s">
        <v>18548</v>
      </c>
      <c r="E8809" t="s">
        <v>19435</v>
      </c>
      <c r="F8809">
        <v>7482</v>
      </c>
      <c r="G8809" t="s">
        <v>6364</v>
      </c>
      <c r="H8809">
        <v>1773328197</v>
      </c>
      <c r="I8809" t="s">
        <v>131</v>
      </c>
      <c r="J8809" t="s">
        <v>274</v>
      </c>
      <c r="K8809" t="s">
        <v>152</v>
      </c>
      <c r="L8809" t="s">
        <v>6303</v>
      </c>
      <c r="M8809" t="s">
        <v>19436</v>
      </c>
      <c r="P8809" s="31" t="str">
        <f t="shared" si="414"/>
        <v>Adorsho Homoeo Chikitsaloy (Dr. Sanowarul Islam)</v>
      </c>
    </row>
    <row r="8810" spans="1:16" hidden="1">
      <c r="A8810" t="str">
        <f t="shared" si="412"/>
        <v>7-614</v>
      </c>
      <c r="B8810">
        <f t="shared" si="413"/>
        <v>7</v>
      </c>
      <c r="C8810">
        <v>614</v>
      </c>
      <c r="D8810" t="s">
        <v>18548</v>
      </c>
      <c r="E8810" t="s">
        <v>19437</v>
      </c>
      <c r="F8810">
        <v>11127</v>
      </c>
      <c r="G8810" t="s">
        <v>19438</v>
      </c>
      <c r="H8810">
        <v>1729912220</v>
      </c>
      <c r="I8810" t="s">
        <v>131</v>
      </c>
      <c r="J8810" t="s">
        <v>11599</v>
      </c>
      <c r="K8810" t="s">
        <v>152</v>
      </c>
      <c r="L8810" t="s">
        <v>11600</v>
      </c>
      <c r="M8810" t="s">
        <v>11604</v>
      </c>
      <c r="P8810" s="31" t="str">
        <f t="shared" si="414"/>
        <v>Adorsho Homoeo Clinic (Dr. Md. Jahurul Islam)</v>
      </c>
    </row>
    <row r="8811" spans="1:16" hidden="1">
      <c r="A8811" t="str">
        <f t="shared" si="412"/>
        <v>8-614</v>
      </c>
      <c r="B8811">
        <f t="shared" si="413"/>
        <v>8</v>
      </c>
      <c r="C8811">
        <v>614</v>
      </c>
      <c r="D8811" t="s">
        <v>18548</v>
      </c>
      <c r="E8811" t="s">
        <v>19440</v>
      </c>
      <c r="F8811">
        <v>11135</v>
      </c>
      <c r="G8811" t="s">
        <v>312</v>
      </c>
      <c r="H8811">
        <v>1712327054</v>
      </c>
      <c r="I8811" t="s">
        <v>131</v>
      </c>
      <c r="J8811" t="s">
        <v>11599</v>
      </c>
      <c r="K8811" t="s">
        <v>133</v>
      </c>
      <c r="L8811" t="s">
        <v>11600</v>
      </c>
      <c r="M8811" t="s">
        <v>19441</v>
      </c>
      <c r="P8811" s="31" t="str">
        <f t="shared" si="414"/>
        <v>Adorsho Homoeo Hall (Dr. Md. Abdul Khalek)</v>
      </c>
    </row>
    <row r="8812" spans="1:16" hidden="1">
      <c r="A8812" t="str">
        <f t="shared" si="412"/>
        <v>9-614</v>
      </c>
      <c r="B8812">
        <f t="shared" si="413"/>
        <v>9</v>
      </c>
      <c r="C8812">
        <v>614</v>
      </c>
      <c r="D8812" t="s">
        <v>18548</v>
      </c>
      <c r="E8812" t="s">
        <v>6288</v>
      </c>
      <c r="F8812">
        <v>7458</v>
      </c>
      <c r="G8812" t="s">
        <v>312</v>
      </c>
      <c r="H8812">
        <v>1828606710</v>
      </c>
      <c r="I8812" t="s">
        <v>131</v>
      </c>
      <c r="J8812" t="s">
        <v>230</v>
      </c>
      <c r="K8812" t="s">
        <v>133</v>
      </c>
      <c r="L8812" t="s">
        <v>6084</v>
      </c>
      <c r="M8812" t="s">
        <v>19439</v>
      </c>
      <c r="P8812" s="31" t="str">
        <f t="shared" si="414"/>
        <v>Adorsho Homoeo Hall (Dr. Kamal Hosen)</v>
      </c>
    </row>
    <row r="8813" spans="1:16" hidden="1">
      <c r="A8813" t="str">
        <f t="shared" si="412"/>
        <v>10-614</v>
      </c>
      <c r="B8813">
        <f t="shared" si="413"/>
        <v>10</v>
      </c>
      <c r="C8813">
        <v>614</v>
      </c>
      <c r="D8813" t="s">
        <v>18548</v>
      </c>
      <c r="E8813" t="s">
        <v>19442</v>
      </c>
      <c r="F8813">
        <v>11132</v>
      </c>
      <c r="G8813" t="s">
        <v>19443</v>
      </c>
      <c r="I8813" t="s">
        <v>131</v>
      </c>
      <c r="J8813" t="s">
        <v>11599</v>
      </c>
      <c r="K8813" t="s">
        <v>133</v>
      </c>
      <c r="L8813" t="s">
        <v>11600</v>
      </c>
      <c r="M8813" t="s">
        <v>11604</v>
      </c>
      <c r="P8813" s="31" t="str">
        <f t="shared" si="414"/>
        <v>Adorsho Niramoy Sikitshaloy (Dr. Md. Mojibor Rahman)</v>
      </c>
    </row>
    <row r="8814" spans="1:16" hidden="1">
      <c r="A8814" t="str">
        <f t="shared" si="412"/>
        <v>11-614</v>
      </c>
      <c r="B8814">
        <f t="shared" si="413"/>
        <v>11</v>
      </c>
      <c r="C8814">
        <v>614</v>
      </c>
      <c r="D8814" t="s">
        <v>18548</v>
      </c>
      <c r="E8814" t="s">
        <v>15131</v>
      </c>
      <c r="F8814">
        <v>12804</v>
      </c>
      <c r="G8814" t="s">
        <v>15132</v>
      </c>
      <c r="H8814">
        <v>1719822301</v>
      </c>
      <c r="I8814" t="s">
        <v>131</v>
      </c>
      <c r="K8814" t="s">
        <v>1315</v>
      </c>
      <c r="L8814" t="s">
        <v>14944</v>
      </c>
      <c r="M8814" t="s">
        <v>15130</v>
      </c>
      <c r="P8814" s="31" t="str">
        <f t="shared" si="414"/>
        <v>Afsana Homoeo Hall (Dr. Md. Ashbor Ali)</v>
      </c>
    </row>
    <row r="8815" spans="1:16" hidden="1">
      <c r="A8815" t="str">
        <f t="shared" si="412"/>
        <v>12-614</v>
      </c>
      <c r="B8815">
        <f t="shared" si="413"/>
        <v>12</v>
      </c>
      <c r="C8815">
        <v>614</v>
      </c>
      <c r="D8815" t="s">
        <v>18548</v>
      </c>
      <c r="E8815" t="s">
        <v>9402</v>
      </c>
      <c r="F8815">
        <v>10483</v>
      </c>
      <c r="G8815" t="s">
        <v>2057</v>
      </c>
      <c r="H8815">
        <v>1731450901</v>
      </c>
      <c r="I8815" t="s">
        <v>131</v>
      </c>
      <c r="J8815" t="s">
        <v>132</v>
      </c>
      <c r="K8815" t="s">
        <v>152</v>
      </c>
      <c r="L8815" t="s">
        <v>6089</v>
      </c>
      <c r="M8815" t="s">
        <v>10251</v>
      </c>
      <c r="P8815" s="31" t="str">
        <f t="shared" si="414"/>
        <v>Al Amin Homoeo Hall (Dr. Munsur Rahman)</v>
      </c>
    </row>
    <row r="8816" spans="1:16" hidden="1">
      <c r="A8816" t="str">
        <f t="shared" si="412"/>
        <v>13-614</v>
      </c>
      <c r="B8816">
        <f t="shared" si="413"/>
        <v>13</v>
      </c>
      <c r="C8816">
        <v>614</v>
      </c>
      <c r="D8816" t="s">
        <v>18548</v>
      </c>
      <c r="E8816" t="s">
        <v>19444</v>
      </c>
      <c r="F8816">
        <v>10480</v>
      </c>
      <c r="G8816" t="s">
        <v>2025</v>
      </c>
      <c r="H8816">
        <v>1735790499</v>
      </c>
      <c r="I8816" t="s">
        <v>131</v>
      </c>
      <c r="J8816" t="s">
        <v>132</v>
      </c>
      <c r="K8816" t="s">
        <v>133</v>
      </c>
      <c r="L8816" t="s">
        <v>10250</v>
      </c>
      <c r="M8816" t="s">
        <v>19445</v>
      </c>
      <c r="P8816" s="31" t="str">
        <f t="shared" si="414"/>
        <v>Al Modina Homoeo Hall (Dr. Farhana Aktar)</v>
      </c>
    </row>
    <row r="8817" spans="1:16" hidden="1">
      <c r="A8817" t="str">
        <f t="shared" si="412"/>
        <v>14-614</v>
      </c>
      <c r="B8817">
        <f t="shared" si="413"/>
        <v>14</v>
      </c>
      <c r="C8817">
        <v>614</v>
      </c>
      <c r="D8817" t="s">
        <v>18548</v>
      </c>
      <c r="E8817" t="s">
        <v>10257</v>
      </c>
      <c r="F8817">
        <v>10493</v>
      </c>
      <c r="G8817" t="s">
        <v>1221</v>
      </c>
      <c r="H8817">
        <v>1756827739</v>
      </c>
      <c r="I8817" t="s">
        <v>131</v>
      </c>
      <c r="J8817" t="s">
        <v>397</v>
      </c>
      <c r="K8817" t="s">
        <v>133</v>
      </c>
      <c r="L8817" t="s">
        <v>10250</v>
      </c>
      <c r="M8817" t="s">
        <v>10258</v>
      </c>
      <c r="P8817" s="31" t="str">
        <f t="shared" si="414"/>
        <v>Al-Amin Homoeo Hall (Dr. Al-Amin Munna)</v>
      </c>
    </row>
    <row r="8818" spans="1:16" hidden="1">
      <c r="A8818" t="str">
        <f t="shared" si="412"/>
        <v>15-614</v>
      </c>
      <c r="B8818">
        <f t="shared" si="413"/>
        <v>15</v>
      </c>
      <c r="C8818">
        <v>614</v>
      </c>
      <c r="D8818" t="s">
        <v>18548</v>
      </c>
      <c r="E8818" t="s">
        <v>10255</v>
      </c>
      <c r="F8818">
        <v>10487</v>
      </c>
      <c r="G8818" t="s">
        <v>1221</v>
      </c>
      <c r="H8818">
        <v>1738061923</v>
      </c>
      <c r="I8818" t="s">
        <v>131</v>
      </c>
      <c r="J8818" t="s">
        <v>172</v>
      </c>
      <c r="K8818" t="s">
        <v>138</v>
      </c>
      <c r="L8818" t="s">
        <v>6314</v>
      </c>
      <c r="M8818" t="s">
        <v>10256</v>
      </c>
      <c r="P8818" s="31" t="str">
        <f t="shared" si="414"/>
        <v>Al-Amin Homoeo Hall (Dr. Md. Golam Rasul)</v>
      </c>
    </row>
    <row r="8819" spans="1:16" hidden="1">
      <c r="A8819" t="str">
        <f t="shared" si="412"/>
        <v>16-614</v>
      </c>
      <c r="B8819">
        <f t="shared" si="413"/>
        <v>16</v>
      </c>
      <c r="C8819">
        <v>614</v>
      </c>
      <c r="D8819" t="s">
        <v>18548</v>
      </c>
      <c r="E8819" t="s">
        <v>19446</v>
      </c>
      <c r="F8819">
        <v>7474</v>
      </c>
      <c r="G8819" t="s">
        <v>1221</v>
      </c>
      <c r="H8819">
        <v>1740989925</v>
      </c>
      <c r="I8819" t="s">
        <v>131</v>
      </c>
      <c r="J8819" t="s">
        <v>274</v>
      </c>
      <c r="K8819" t="s">
        <v>152</v>
      </c>
      <c r="L8819" t="s">
        <v>6303</v>
      </c>
      <c r="M8819" t="s">
        <v>6356</v>
      </c>
      <c r="P8819" s="31" t="str">
        <f t="shared" si="414"/>
        <v>Al-Amin Homoeo Hall (Dr. Md. Jahid Hosen)</v>
      </c>
    </row>
    <row r="8820" spans="1:16" hidden="1">
      <c r="A8820" t="str">
        <f t="shared" si="412"/>
        <v>17-614</v>
      </c>
      <c r="B8820">
        <f t="shared" si="413"/>
        <v>17</v>
      </c>
      <c r="C8820">
        <v>614</v>
      </c>
      <c r="D8820" t="s">
        <v>18548</v>
      </c>
      <c r="E8820" t="s">
        <v>19447</v>
      </c>
      <c r="F8820">
        <v>7419</v>
      </c>
      <c r="G8820" t="s">
        <v>19448</v>
      </c>
      <c r="H8820">
        <v>1745171527</v>
      </c>
      <c r="I8820" t="s">
        <v>131</v>
      </c>
      <c r="J8820" t="s">
        <v>132</v>
      </c>
      <c r="K8820" t="s">
        <v>133</v>
      </c>
      <c r="L8820" t="s">
        <v>6089</v>
      </c>
      <c r="M8820" t="s">
        <v>19449</v>
      </c>
      <c r="P8820" s="31" t="str">
        <f t="shared" si="414"/>
        <v>Al-Hera Homoeo Hall (Dr. Lokman Hakim)</v>
      </c>
    </row>
    <row r="8821" spans="1:16" hidden="1">
      <c r="A8821" t="str">
        <f t="shared" si="412"/>
        <v>18-614</v>
      </c>
      <c r="B8821">
        <f t="shared" si="413"/>
        <v>18</v>
      </c>
      <c r="C8821">
        <v>614</v>
      </c>
      <c r="D8821" t="s">
        <v>18548</v>
      </c>
      <c r="E8821" t="s">
        <v>15784</v>
      </c>
      <c r="F8821">
        <v>13112</v>
      </c>
      <c r="G8821" t="s">
        <v>563</v>
      </c>
      <c r="H8821">
        <v>1931493762</v>
      </c>
      <c r="I8821" t="s">
        <v>131</v>
      </c>
      <c r="K8821" t="s">
        <v>133</v>
      </c>
      <c r="L8821" t="s">
        <v>6314</v>
      </c>
      <c r="M8821" t="s">
        <v>15785</v>
      </c>
      <c r="P8821" s="31" t="str">
        <f t="shared" si="414"/>
        <v>Alif Homoeo Hall (Dr. Sahjahan)</v>
      </c>
    </row>
    <row r="8822" spans="1:16" hidden="1">
      <c r="A8822" t="str">
        <f t="shared" si="412"/>
        <v>19-614</v>
      </c>
      <c r="B8822">
        <f t="shared" si="413"/>
        <v>19</v>
      </c>
      <c r="C8822">
        <v>614</v>
      </c>
      <c r="D8822" t="s">
        <v>18548</v>
      </c>
      <c r="E8822" t="s">
        <v>19450</v>
      </c>
      <c r="F8822">
        <v>15871</v>
      </c>
      <c r="G8822" t="s">
        <v>19451</v>
      </c>
      <c r="H8822">
        <v>1718282707</v>
      </c>
      <c r="I8822" t="s">
        <v>131</v>
      </c>
      <c r="J8822" t="s">
        <v>230</v>
      </c>
      <c r="K8822" t="s">
        <v>133</v>
      </c>
      <c r="L8822" t="s">
        <v>19452</v>
      </c>
      <c r="M8822" t="s">
        <v>19453</v>
      </c>
      <c r="P8822" s="31" t="str">
        <f t="shared" si="414"/>
        <v>Ansar Homoeo Hall (Dr.Md.Ansar Ali)</v>
      </c>
    </row>
    <row r="8823" spans="1:16" hidden="1">
      <c r="A8823" t="str">
        <f t="shared" si="412"/>
        <v>20-614</v>
      </c>
      <c r="B8823">
        <f t="shared" si="413"/>
        <v>20</v>
      </c>
      <c r="C8823">
        <v>614</v>
      </c>
      <c r="D8823" t="s">
        <v>18548</v>
      </c>
      <c r="E8823" t="s">
        <v>6341</v>
      </c>
      <c r="F8823">
        <v>7444</v>
      </c>
      <c r="G8823" t="s">
        <v>861</v>
      </c>
      <c r="H8823">
        <v>1736352337</v>
      </c>
      <c r="I8823" t="s">
        <v>131</v>
      </c>
      <c r="J8823" t="s">
        <v>397</v>
      </c>
      <c r="K8823" t="s">
        <v>152</v>
      </c>
      <c r="L8823" t="s">
        <v>6332</v>
      </c>
      <c r="M8823" t="s">
        <v>6342</v>
      </c>
      <c r="P8823" s="31" t="str">
        <f t="shared" si="414"/>
        <v>Arafat Homoeo Hall (Dr. Md. Mijanur Rahman)</v>
      </c>
    </row>
    <row r="8824" spans="1:16" hidden="1">
      <c r="A8824" t="str">
        <f t="shared" si="412"/>
        <v>21-614</v>
      </c>
      <c r="B8824">
        <f t="shared" si="413"/>
        <v>21</v>
      </c>
      <c r="C8824">
        <v>614</v>
      </c>
      <c r="D8824" t="s">
        <v>18548</v>
      </c>
      <c r="E8824" t="s">
        <v>12359</v>
      </c>
      <c r="F8824">
        <v>11512</v>
      </c>
      <c r="G8824" t="s">
        <v>1772</v>
      </c>
      <c r="H8824">
        <v>1723732539</v>
      </c>
      <c r="I8824" t="s">
        <v>131</v>
      </c>
      <c r="J8824" t="s">
        <v>397</v>
      </c>
      <c r="K8824" t="s">
        <v>152</v>
      </c>
      <c r="L8824" t="s">
        <v>10250</v>
      </c>
      <c r="M8824" t="s">
        <v>19454</v>
      </c>
      <c r="P8824" s="31" t="str">
        <f t="shared" si="414"/>
        <v>Aroggo Homoeo Hall (Dr.Mozaffar Hossain)</v>
      </c>
    </row>
    <row r="8825" spans="1:16" hidden="1">
      <c r="A8825" t="str">
        <f t="shared" si="412"/>
        <v>22-614</v>
      </c>
      <c r="B8825">
        <f t="shared" si="413"/>
        <v>22</v>
      </c>
      <c r="C8825">
        <v>614</v>
      </c>
      <c r="D8825" t="s">
        <v>18548</v>
      </c>
      <c r="E8825" t="s">
        <v>6154</v>
      </c>
      <c r="F8825">
        <v>7425</v>
      </c>
      <c r="G8825" t="s">
        <v>4930</v>
      </c>
      <c r="H8825">
        <v>1832552368</v>
      </c>
      <c r="I8825" t="s">
        <v>131</v>
      </c>
      <c r="J8825" t="s">
        <v>172</v>
      </c>
      <c r="K8825" t="s">
        <v>133</v>
      </c>
      <c r="L8825" t="s">
        <v>6314</v>
      </c>
      <c r="M8825" t="s">
        <v>19455</v>
      </c>
      <c r="P8825" s="31" t="str">
        <f t="shared" si="414"/>
        <v>Asha Homoeo Hall (Dr. Md. Shohidul Islam)</v>
      </c>
    </row>
    <row r="8826" spans="1:16" hidden="1">
      <c r="A8826" t="str">
        <f t="shared" si="412"/>
        <v>23-614</v>
      </c>
      <c r="B8826">
        <f t="shared" si="413"/>
        <v>23</v>
      </c>
      <c r="C8826">
        <v>614</v>
      </c>
      <c r="D8826" t="s">
        <v>18548</v>
      </c>
      <c r="E8826" t="s">
        <v>19456</v>
      </c>
      <c r="F8826">
        <v>7427</v>
      </c>
      <c r="G8826" t="s">
        <v>19457</v>
      </c>
      <c r="H8826">
        <v>1773248949</v>
      </c>
      <c r="I8826" t="s">
        <v>131</v>
      </c>
      <c r="J8826" t="s">
        <v>172</v>
      </c>
      <c r="K8826" t="s">
        <v>152</v>
      </c>
      <c r="L8826" t="s">
        <v>6314</v>
      </c>
      <c r="M8826" t="s">
        <v>6319</v>
      </c>
      <c r="P8826" s="31" t="str">
        <f t="shared" si="414"/>
        <v>Ashma Homoeo Hall (Dr. Md. Ashraful Islam)</v>
      </c>
    </row>
    <row r="8827" spans="1:16" hidden="1">
      <c r="A8827" t="str">
        <f t="shared" si="412"/>
        <v>24-614</v>
      </c>
      <c r="B8827">
        <f t="shared" si="413"/>
        <v>24</v>
      </c>
      <c r="C8827">
        <v>614</v>
      </c>
      <c r="D8827" t="s">
        <v>18548</v>
      </c>
      <c r="E8827" t="s">
        <v>19458</v>
      </c>
      <c r="F8827">
        <v>11142</v>
      </c>
      <c r="G8827" t="s">
        <v>8862</v>
      </c>
      <c r="H8827">
        <v>1712738256</v>
      </c>
      <c r="I8827" t="s">
        <v>131</v>
      </c>
      <c r="J8827" t="s">
        <v>10903</v>
      </c>
      <c r="K8827" t="s">
        <v>133</v>
      </c>
      <c r="L8827" t="s">
        <v>19459</v>
      </c>
      <c r="M8827" t="s">
        <v>19460</v>
      </c>
      <c r="P8827" s="31" t="str">
        <f t="shared" si="414"/>
        <v>Ashutosh Homoeo Hall (Dr. Ashutos Sorker)</v>
      </c>
    </row>
    <row r="8828" spans="1:16" hidden="1">
      <c r="A8828" t="str">
        <f t="shared" si="412"/>
        <v>25-614</v>
      </c>
      <c r="B8828">
        <f t="shared" si="413"/>
        <v>25</v>
      </c>
      <c r="C8828">
        <v>614</v>
      </c>
      <c r="D8828" t="s">
        <v>18548</v>
      </c>
      <c r="E8828" t="s">
        <v>16793</v>
      </c>
      <c r="F8828">
        <v>13572</v>
      </c>
      <c r="G8828" t="s">
        <v>16794</v>
      </c>
      <c r="H8828">
        <v>1627131318</v>
      </c>
      <c r="I8828" t="s">
        <v>131</v>
      </c>
      <c r="K8828" t="s">
        <v>138</v>
      </c>
      <c r="L8828" t="s">
        <v>3415</v>
      </c>
      <c r="M8828" t="s">
        <v>16795</v>
      </c>
      <c r="P8828" s="31" t="str">
        <f t="shared" si="414"/>
        <v>Asia Homoeo Hall (Dr. Shamim Ahmed Bashar)</v>
      </c>
    </row>
    <row r="8829" spans="1:16" hidden="1">
      <c r="A8829" t="str">
        <f t="shared" si="412"/>
        <v>26-614</v>
      </c>
      <c r="B8829">
        <f t="shared" si="413"/>
        <v>26</v>
      </c>
      <c r="C8829">
        <v>614</v>
      </c>
      <c r="D8829" t="s">
        <v>18548</v>
      </c>
      <c r="E8829" t="s">
        <v>17135</v>
      </c>
      <c r="F8829">
        <v>13709</v>
      </c>
      <c r="G8829" t="s">
        <v>17136</v>
      </c>
      <c r="H8829">
        <v>1757516162</v>
      </c>
      <c r="I8829" t="s">
        <v>131</v>
      </c>
      <c r="J8829" t="s">
        <v>397</v>
      </c>
      <c r="K8829" t="s">
        <v>133</v>
      </c>
      <c r="L8829" t="s">
        <v>6303</v>
      </c>
      <c r="M8829" t="s">
        <v>17137</v>
      </c>
      <c r="P8829" s="31" t="str">
        <f t="shared" si="414"/>
        <v>Ayat Homoeo Hall (Dr Md Ali Hossein)</v>
      </c>
    </row>
    <row r="8830" spans="1:16" hidden="1">
      <c r="A8830" t="str">
        <f t="shared" si="412"/>
        <v>27-614</v>
      </c>
      <c r="B8830">
        <f t="shared" si="413"/>
        <v>27</v>
      </c>
      <c r="C8830">
        <v>614</v>
      </c>
      <c r="D8830" t="s">
        <v>18548</v>
      </c>
      <c r="E8830" t="s">
        <v>19461</v>
      </c>
      <c r="F8830">
        <v>7433</v>
      </c>
      <c r="G8830" t="s">
        <v>19462</v>
      </c>
      <c r="H8830">
        <v>1918559614</v>
      </c>
      <c r="I8830" t="s">
        <v>131</v>
      </c>
      <c r="J8830" t="s">
        <v>172</v>
      </c>
      <c r="K8830" t="s">
        <v>133</v>
      </c>
      <c r="L8830" t="s">
        <v>6314</v>
      </c>
      <c r="M8830" t="s">
        <v>6315</v>
      </c>
      <c r="P8830" s="31" t="str">
        <f t="shared" si="414"/>
        <v>Ayurvedik Daoyakhana (Dr. Md. Akkash Ali)</v>
      </c>
    </row>
    <row r="8831" spans="1:16" hidden="1">
      <c r="A8831" t="str">
        <f t="shared" si="412"/>
        <v>28-614</v>
      </c>
      <c r="B8831">
        <f t="shared" si="413"/>
        <v>28</v>
      </c>
      <c r="C8831">
        <v>614</v>
      </c>
      <c r="D8831" t="s">
        <v>18548</v>
      </c>
      <c r="E8831" t="s">
        <v>19463</v>
      </c>
      <c r="F8831">
        <v>11151</v>
      </c>
      <c r="G8831" t="s">
        <v>19464</v>
      </c>
      <c r="H8831">
        <v>1750894194</v>
      </c>
      <c r="I8831" t="s">
        <v>131</v>
      </c>
      <c r="J8831" t="s">
        <v>10903</v>
      </c>
      <c r="K8831" t="s">
        <v>133</v>
      </c>
      <c r="L8831" t="s">
        <v>19459</v>
      </c>
      <c r="M8831" t="s">
        <v>19465</v>
      </c>
      <c r="P8831" s="31" t="str">
        <f t="shared" si="414"/>
        <v>Azadi Homoeo Hall (Dr. Md. Ahsanul Haq Azadi)</v>
      </c>
    </row>
    <row r="8832" spans="1:16" hidden="1">
      <c r="A8832" t="str">
        <f t="shared" si="412"/>
        <v>29-614</v>
      </c>
      <c r="B8832">
        <f t="shared" si="413"/>
        <v>29</v>
      </c>
      <c r="C8832">
        <v>614</v>
      </c>
      <c r="D8832" t="s">
        <v>18548</v>
      </c>
      <c r="E8832" t="s">
        <v>19466</v>
      </c>
      <c r="F8832">
        <v>7431</v>
      </c>
      <c r="G8832" t="s">
        <v>382</v>
      </c>
      <c r="H8832">
        <v>1726433768</v>
      </c>
      <c r="I8832" t="s">
        <v>131</v>
      </c>
      <c r="J8832" t="s">
        <v>172</v>
      </c>
      <c r="K8832" t="s">
        <v>133</v>
      </c>
      <c r="L8832" t="s">
        <v>6314</v>
      </c>
      <c r="M8832" t="s">
        <v>6319</v>
      </c>
      <c r="P8832" s="31" t="str">
        <f t="shared" si="414"/>
        <v>Babu Homoeo Hall (Dr. Abdul Al-Masud)</v>
      </c>
    </row>
    <row r="8833" spans="1:16" hidden="1">
      <c r="A8833" t="str">
        <f t="shared" si="412"/>
        <v>30-614</v>
      </c>
      <c r="B8833">
        <f t="shared" si="413"/>
        <v>30</v>
      </c>
      <c r="C8833">
        <v>614</v>
      </c>
      <c r="D8833" t="s">
        <v>18548</v>
      </c>
      <c r="E8833" t="s">
        <v>5811</v>
      </c>
      <c r="F8833">
        <v>7480</v>
      </c>
      <c r="G8833" t="s">
        <v>19467</v>
      </c>
      <c r="H8833">
        <v>1712736611</v>
      </c>
      <c r="I8833" t="s">
        <v>131</v>
      </c>
      <c r="J8833" t="s">
        <v>274</v>
      </c>
      <c r="K8833" t="s">
        <v>138</v>
      </c>
      <c r="L8833" t="s">
        <v>6303</v>
      </c>
      <c r="M8833" t="s">
        <v>5999</v>
      </c>
      <c r="P8833" s="31" t="str">
        <f t="shared" si="414"/>
        <v>Bagha Homoeo Hall (Dr. Mahmudul Hasan)</v>
      </c>
    </row>
    <row r="8834" spans="1:16" hidden="1">
      <c r="A8834" t="str">
        <f t="shared" ref="A8834:A8897" si="415">B8834&amp;"-"&amp;C8834</f>
        <v>31-614</v>
      </c>
      <c r="B8834">
        <f t="shared" ref="B8834:B8897" si="416">IF(C8834=C8833,B8833+1,1)</f>
        <v>31</v>
      </c>
      <c r="C8834">
        <v>614</v>
      </c>
      <c r="D8834" t="s">
        <v>18548</v>
      </c>
      <c r="E8834" t="s">
        <v>6357</v>
      </c>
      <c r="F8834">
        <v>7476</v>
      </c>
      <c r="G8834" t="s">
        <v>6358</v>
      </c>
      <c r="H8834">
        <v>1726426698</v>
      </c>
      <c r="I8834" t="s">
        <v>131</v>
      </c>
      <c r="J8834" t="s">
        <v>274</v>
      </c>
      <c r="K8834" t="s">
        <v>152</v>
      </c>
      <c r="L8834" t="s">
        <v>6303</v>
      </c>
      <c r="M8834" t="s">
        <v>6359</v>
      </c>
      <c r="P8834" s="31" t="str">
        <f t="shared" ref="P8834:P8897" si="417">PROPER(G8834&amp;" ("&amp;E8834&amp;")")</f>
        <v>Basonti Rani Homoeo Hall (Dr. Basonti Rani)</v>
      </c>
    </row>
    <row r="8835" spans="1:16" hidden="1">
      <c r="A8835" t="str">
        <f t="shared" si="415"/>
        <v>32-614</v>
      </c>
      <c r="B8835">
        <f t="shared" si="416"/>
        <v>32</v>
      </c>
      <c r="C8835">
        <v>614</v>
      </c>
      <c r="D8835" t="s">
        <v>18548</v>
      </c>
      <c r="E8835" t="s">
        <v>19468</v>
      </c>
      <c r="F8835">
        <v>7464</v>
      </c>
      <c r="G8835" t="s">
        <v>6350</v>
      </c>
      <c r="H8835">
        <v>1774667810</v>
      </c>
      <c r="I8835" t="s">
        <v>131</v>
      </c>
      <c r="J8835" t="s">
        <v>230</v>
      </c>
      <c r="K8835" t="s">
        <v>133</v>
      </c>
      <c r="L8835" t="s">
        <v>6348</v>
      </c>
      <c r="M8835" t="s">
        <v>6349</v>
      </c>
      <c r="P8835" s="31" t="str">
        <f t="shared" si="417"/>
        <v>Beauty Homoeo Hall (Dr. Tanjila Yeasmin)</v>
      </c>
    </row>
    <row r="8836" spans="1:16" hidden="1">
      <c r="A8836" t="str">
        <f t="shared" si="415"/>
        <v>33-614</v>
      </c>
      <c r="B8836">
        <f t="shared" si="416"/>
        <v>33</v>
      </c>
      <c r="C8836">
        <v>614</v>
      </c>
      <c r="D8836" t="s">
        <v>18548</v>
      </c>
      <c r="E8836" t="s">
        <v>19469</v>
      </c>
      <c r="F8836">
        <v>15876</v>
      </c>
      <c r="G8836" t="s">
        <v>439</v>
      </c>
      <c r="H8836">
        <v>1725019512</v>
      </c>
      <c r="I8836" t="s">
        <v>131</v>
      </c>
      <c r="J8836" t="s">
        <v>230</v>
      </c>
      <c r="K8836" t="s">
        <v>133</v>
      </c>
      <c r="L8836" t="s">
        <v>6089</v>
      </c>
      <c r="M8836" t="s">
        <v>6089</v>
      </c>
      <c r="P8836" s="31" t="str">
        <f t="shared" si="417"/>
        <v>Belal Homoeo Hall (Dr.Md.Belal Uddin)</v>
      </c>
    </row>
    <row r="8837" spans="1:16" hidden="1">
      <c r="A8837" t="str">
        <f t="shared" si="415"/>
        <v>34-614</v>
      </c>
      <c r="B8837">
        <f t="shared" si="416"/>
        <v>34</v>
      </c>
      <c r="C8837">
        <v>614</v>
      </c>
      <c r="D8837" t="s">
        <v>18548</v>
      </c>
      <c r="E8837" t="s">
        <v>19471</v>
      </c>
      <c r="F8837">
        <v>15868</v>
      </c>
      <c r="G8837" t="s">
        <v>460</v>
      </c>
      <c r="H8837">
        <v>1745171527</v>
      </c>
      <c r="I8837" t="s">
        <v>131</v>
      </c>
      <c r="J8837" t="s">
        <v>230</v>
      </c>
      <c r="K8837" t="s">
        <v>152</v>
      </c>
      <c r="L8837" t="s">
        <v>6089</v>
      </c>
      <c r="M8837" t="s">
        <v>6311</v>
      </c>
      <c r="P8837" s="31" t="str">
        <f t="shared" si="417"/>
        <v>Bismillah Homoeo Hall (Dr.Md.Lokman Hakim)</v>
      </c>
    </row>
    <row r="8838" spans="1:16" hidden="1">
      <c r="A8838" t="str">
        <f t="shared" si="415"/>
        <v>35-614</v>
      </c>
      <c r="B8838">
        <f t="shared" si="416"/>
        <v>35</v>
      </c>
      <c r="C8838">
        <v>614</v>
      </c>
      <c r="D8838" t="s">
        <v>18548</v>
      </c>
      <c r="E8838" t="s">
        <v>19470</v>
      </c>
      <c r="F8838">
        <v>11149</v>
      </c>
      <c r="G8838" t="s">
        <v>460</v>
      </c>
      <c r="H8838">
        <v>1716974989</v>
      </c>
      <c r="I8838" t="s">
        <v>131</v>
      </c>
      <c r="J8838" t="s">
        <v>10903</v>
      </c>
      <c r="K8838" t="s">
        <v>152</v>
      </c>
      <c r="L8838" t="s">
        <v>19459</v>
      </c>
      <c r="M8838" t="s">
        <v>5999</v>
      </c>
      <c r="P8838" s="31" t="str">
        <f t="shared" si="417"/>
        <v>Bismillah Homoeo Hall (Dr. Md. Mohidujjaman)</v>
      </c>
    </row>
    <row r="8839" spans="1:16" hidden="1">
      <c r="A8839" t="str">
        <f t="shared" si="415"/>
        <v>36-614</v>
      </c>
      <c r="B8839">
        <f t="shared" si="416"/>
        <v>36</v>
      </c>
      <c r="C8839">
        <v>614</v>
      </c>
      <c r="D8839" t="s">
        <v>18548</v>
      </c>
      <c r="E8839" t="s">
        <v>19472</v>
      </c>
      <c r="F8839">
        <v>10485</v>
      </c>
      <c r="G8839" t="s">
        <v>19473</v>
      </c>
      <c r="H8839">
        <v>1715973701</v>
      </c>
      <c r="I8839" t="s">
        <v>131</v>
      </c>
      <c r="J8839" t="s">
        <v>132</v>
      </c>
      <c r="K8839" t="s">
        <v>133</v>
      </c>
      <c r="L8839" t="s">
        <v>6089</v>
      </c>
      <c r="M8839" t="s">
        <v>4381</v>
      </c>
      <c r="P8839" s="31" t="str">
        <f t="shared" si="417"/>
        <v>Bismillah Momoeo Hall (Dr. Tanvir Hasan)</v>
      </c>
    </row>
    <row r="8840" spans="1:16" hidden="1">
      <c r="A8840" t="str">
        <f t="shared" si="415"/>
        <v>37-614</v>
      </c>
      <c r="B8840">
        <f t="shared" si="416"/>
        <v>37</v>
      </c>
      <c r="C8840">
        <v>614</v>
      </c>
      <c r="D8840" t="s">
        <v>18548</v>
      </c>
      <c r="E8840" t="s">
        <v>19474</v>
      </c>
      <c r="F8840">
        <v>11133</v>
      </c>
      <c r="G8840" t="s">
        <v>19475</v>
      </c>
      <c r="I8840" t="s">
        <v>131</v>
      </c>
      <c r="J8840" t="s">
        <v>11599</v>
      </c>
      <c r="K8840" t="s">
        <v>138</v>
      </c>
      <c r="L8840" t="s">
        <v>11600</v>
      </c>
      <c r="M8840" t="s">
        <v>19476</v>
      </c>
      <c r="P8840" s="31" t="str">
        <f t="shared" si="417"/>
        <v>Borak Homoeo Drug House (Dr. Md. Shaber Rahman)</v>
      </c>
    </row>
    <row r="8841" spans="1:16" hidden="1">
      <c r="A8841" t="str">
        <f t="shared" si="415"/>
        <v>38-614</v>
      </c>
      <c r="B8841">
        <f t="shared" si="416"/>
        <v>38</v>
      </c>
      <c r="C8841">
        <v>614</v>
      </c>
      <c r="D8841" t="s">
        <v>18548</v>
      </c>
      <c r="E8841" t="s">
        <v>6362</v>
      </c>
      <c r="F8841">
        <v>7478</v>
      </c>
      <c r="G8841" t="s">
        <v>6363</v>
      </c>
      <c r="H8841">
        <v>1723305578</v>
      </c>
      <c r="I8841" t="s">
        <v>131</v>
      </c>
      <c r="J8841" t="s">
        <v>274</v>
      </c>
      <c r="K8841" t="s">
        <v>152</v>
      </c>
      <c r="L8841" t="s">
        <v>6303</v>
      </c>
      <c r="M8841" t="s">
        <v>6361</v>
      </c>
      <c r="P8841" s="31" t="str">
        <f t="shared" si="417"/>
        <v>Bounita Homoeo Hall (Dr. Shimanto)</v>
      </c>
    </row>
    <row r="8842" spans="1:16" hidden="1">
      <c r="A8842" t="str">
        <f t="shared" si="415"/>
        <v>39-614</v>
      </c>
      <c r="B8842">
        <f t="shared" si="416"/>
        <v>39</v>
      </c>
      <c r="C8842">
        <v>614</v>
      </c>
      <c r="D8842" t="s">
        <v>18548</v>
      </c>
      <c r="E8842" t="s">
        <v>6323</v>
      </c>
      <c r="F8842">
        <v>7432</v>
      </c>
      <c r="G8842" t="s">
        <v>774</v>
      </c>
      <c r="H8842">
        <v>1715422484</v>
      </c>
      <c r="I8842" t="s">
        <v>131</v>
      </c>
      <c r="J8842" t="s">
        <v>172</v>
      </c>
      <c r="K8842" t="s">
        <v>138</v>
      </c>
      <c r="L8842" t="s">
        <v>6314</v>
      </c>
      <c r="M8842" t="s">
        <v>6315</v>
      </c>
      <c r="P8842" s="31" t="str">
        <f t="shared" si="417"/>
        <v>Chowdhury Homoeo Hall (Dr. Md. Ashraful Jamal)</v>
      </c>
    </row>
    <row r="8843" spans="1:16" hidden="1">
      <c r="A8843" t="str">
        <f t="shared" si="415"/>
        <v>40-614</v>
      </c>
      <c r="B8843">
        <f t="shared" si="416"/>
        <v>40</v>
      </c>
      <c r="C8843">
        <v>614</v>
      </c>
      <c r="D8843" t="s">
        <v>18548</v>
      </c>
      <c r="E8843" t="s">
        <v>19477</v>
      </c>
      <c r="F8843">
        <v>10486</v>
      </c>
      <c r="G8843" t="s">
        <v>19478</v>
      </c>
      <c r="H8843">
        <v>1727836948</v>
      </c>
      <c r="I8843" t="s">
        <v>131</v>
      </c>
      <c r="J8843" t="s">
        <v>172</v>
      </c>
      <c r="K8843" t="s">
        <v>133</v>
      </c>
      <c r="L8843" t="s">
        <v>6314</v>
      </c>
      <c r="M8843" t="s">
        <v>2217</v>
      </c>
      <c r="P8843" s="31" t="str">
        <f t="shared" si="417"/>
        <v>Concord Homoeo Hall (Dr. Mhamud Al-Naim)</v>
      </c>
    </row>
    <row r="8844" spans="1:16" hidden="1">
      <c r="A8844" t="str">
        <f t="shared" si="415"/>
        <v>41-614</v>
      </c>
      <c r="B8844">
        <f t="shared" si="416"/>
        <v>41</v>
      </c>
      <c r="C8844">
        <v>614</v>
      </c>
      <c r="D8844" t="s">
        <v>18548</v>
      </c>
      <c r="E8844" t="s">
        <v>19479</v>
      </c>
      <c r="F8844">
        <v>12803</v>
      </c>
      <c r="G8844" t="s">
        <v>2450</v>
      </c>
      <c r="H8844">
        <v>1301102025</v>
      </c>
      <c r="I8844" t="s">
        <v>131</v>
      </c>
      <c r="K8844" t="s">
        <v>1315</v>
      </c>
      <c r="L8844" t="s">
        <v>14944</v>
      </c>
      <c r="M8844" t="s">
        <v>15130</v>
      </c>
      <c r="P8844" s="31" t="str">
        <f t="shared" si="417"/>
        <v>Digital Homoeo Hall (Dr. Md. Abul Hasnat)</v>
      </c>
    </row>
    <row r="8845" spans="1:16" hidden="1">
      <c r="A8845" t="str">
        <f t="shared" si="415"/>
        <v>42-614</v>
      </c>
      <c r="B8845">
        <f t="shared" si="416"/>
        <v>42</v>
      </c>
      <c r="C8845">
        <v>614</v>
      </c>
      <c r="D8845" t="s">
        <v>18548</v>
      </c>
      <c r="E8845" t="s">
        <v>6354</v>
      </c>
      <c r="F8845">
        <v>7472</v>
      </c>
      <c r="G8845" t="s">
        <v>614</v>
      </c>
      <c r="H8845">
        <v>1721877176</v>
      </c>
      <c r="I8845" t="s">
        <v>131</v>
      </c>
      <c r="J8845" t="s">
        <v>274</v>
      </c>
      <c r="K8845" t="s">
        <v>152</v>
      </c>
      <c r="L8845" t="s">
        <v>6303</v>
      </c>
      <c r="M8845" t="s">
        <v>6355</v>
      </c>
      <c r="P8845" s="31" t="str">
        <f t="shared" si="417"/>
        <v>Emon Homoeo Hall (Dr. Md. Abdul Mannafi)</v>
      </c>
    </row>
    <row r="8846" spans="1:16" hidden="1">
      <c r="A8846" t="str">
        <f t="shared" si="415"/>
        <v>43-614</v>
      </c>
      <c r="B8846">
        <f t="shared" si="416"/>
        <v>43</v>
      </c>
      <c r="C8846">
        <v>614</v>
      </c>
      <c r="D8846" t="s">
        <v>18548</v>
      </c>
      <c r="E8846" t="s">
        <v>6230</v>
      </c>
      <c r="F8846">
        <v>10737</v>
      </c>
      <c r="G8846" t="s">
        <v>1281</v>
      </c>
      <c r="H8846">
        <v>1737904643</v>
      </c>
      <c r="I8846" t="s">
        <v>131</v>
      </c>
      <c r="J8846" t="s">
        <v>2596</v>
      </c>
      <c r="K8846" t="s">
        <v>152</v>
      </c>
      <c r="L8846" t="s">
        <v>6314</v>
      </c>
      <c r="M8846" t="s">
        <v>19480</v>
      </c>
      <c r="P8846" s="31" t="str">
        <f t="shared" si="417"/>
        <v>Fatema Homoeo Hall (Dr. Abdur Razzak)</v>
      </c>
    </row>
    <row r="8847" spans="1:16" hidden="1">
      <c r="A8847" t="str">
        <f t="shared" si="415"/>
        <v>44-614</v>
      </c>
      <c r="B8847">
        <f t="shared" si="416"/>
        <v>44</v>
      </c>
      <c r="C8847">
        <v>614</v>
      </c>
      <c r="D8847" t="s">
        <v>18548</v>
      </c>
      <c r="E8847" t="s">
        <v>6330</v>
      </c>
      <c r="F8847">
        <v>7439</v>
      </c>
      <c r="G8847" t="s">
        <v>6331</v>
      </c>
      <c r="H8847">
        <v>1729124875</v>
      </c>
      <c r="I8847" t="s">
        <v>131</v>
      </c>
      <c r="J8847" t="s">
        <v>397</v>
      </c>
      <c r="K8847" t="s">
        <v>152</v>
      </c>
      <c r="L8847" t="s">
        <v>6332</v>
      </c>
      <c r="M8847" t="s">
        <v>6333</v>
      </c>
      <c r="P8847" s="31" t="str">
        <f t="shared" si="417"/>
        <v>Forhad Homoeo Hall (Dr. Md. Forhad Hossain)</v>
      </c>
    </row>
    <row r="8848" spans="1:16" hidden="1">
      <c r="A8848" t="str">
        <f t="shared" si="415"/>
        <v>45-614</v>
      </c>
      <c r="B8848">
        <f t="shared" si="416"/>
        <v>45</v>
      </c>
      <c r="C8848">
        <v>614</v>
      </c>
      <c r="D8848" t="s">
        <v>18548</v>
      </c>
      <c r="E8848" t="s">
        <v>6328</v>
      </c>
      <c r="F8848">
        <v>7437</v>
      </c>
      <c r="G8848" t="s">
        <v>3395</v>
      </c>
      <c r="H8848">
        <v>1773123888</v>
      </c>
      <c r="I8848" t="s">
        <v>131</v>
      </c>
      <c r="J8848" t="s">
        <v>172</v>
      </c>
      <c r="K8848" t="s">
        <v>133</v>
      </c>
      <c r="L8848" t="s">
        <v>6314</v>
      </c>
      <c r="M8848" t="s">
        <v>6329</v>
      </c>
      <c r="P8848" s="31" t="str">
        <f t="shared" si="417"/>
        <v>Goni Homoeo Hall (Dr. Khokon Biswas)</v>
      </c>
    </row>
    <row r="8849" spans="1:16" hidden="1">
      <c r="A8849" t="str">
        <f t="shared" si="415"/>
        <v>46-614</v>
      </c>
      <c r="B8849">
        <f t="shared" si="416"/>
        <v>46</v>
      </c>
      <c r="C8849">
        <v>614</v>
      </c>
      <c r="D8849" t="s">
        <v>18548</v>
      </c>
      <c r="E8849" t="s">
        <v>15118</v>
      </c>
      <c r="F8849">
        <v>12797</v>
      </c>
      <c r="G8849" t="s">
        <v>15119</v>
      </c>
      <c r="H8849">
        <v>1722777588</v>
      </c>
      <c r="I8849" t="s">
        <v>131</v>
      </c>
      <c r="K8849" t="s">
        <v>133</v>
      </c>
      <c r="L8849" t="s">
        <v>6314</v>
      </c>
      <c r="M8849" t="s">
        <v>15120</v>
      </c>
      <c r="N8849" t="s">
        <v>2680</v>
      </c>
      <c r="P8849" s="31" t="str">
        <f t="shared" si="417"/>
        <v>Habib Homoeo Fharmesi (Dr. Md. Ahsan Habib)</v>
      </c>
    </row>
    <row r="8850" spans="1:16" hidden="1">
      <c r="A8850" t="str">
        <f t="shared" si="415"/>
        <v>47-614</v>
      </c>
      <c r="B8850">
        <f t="shared" si="416"/>
        <v>47</v>
      </c>
      <c r="C8850">
        <v>614</v>
      </c>
      <c r="D8850" t="s">
        <v>18548</v>
      </c>
      <c r="E8850" t="s">
        <v>19481</v>
      </c>
      <c r="F8850">
        <v>15869</v>
      </c>
      <c r="G8850" t="s">
        <v>19482</v>
      </c>
      <c r="H8850">
        <v>175400431</v>
      </c>
      <c r="I8850" t="s">
        <v>131</v>
      </c>
      <c r="J8850" t="s">
        <v>230</v>
      </c>
      <c r="K8850" t="s">
        <v>152</v>
      </c>
      <c r="L8850" t="s">
        <v>3061</v>
      </c>
      <c r="M8850" t="s">
        <v>6307</v>
      </c>
      <c r="P8850" s="31" t="str">
        <f t="shared" si="417"/>
        <v>Hafijia Homoeo Hall (Dr.Md.Kaibor Hossen)</v>
      </c>
    </row>
    <row r="8851" spans="1:16" hidden="1">
      <c r="A8851" t="str">
        <f t="shared" si="415"/>
        <v>48-614</v>
      </c>
      <c r="B8851">
        <f t="shared" si="416"/>
        <v>48</v>
      </c>
      <c r="C8851">
        <v>614</v>
      </c>
      <c r="D8851" t="s">
        <v>18548</v>
      </c>
      <c r="E8851" t="s">
        <v>6337</v>
      </c>
      <c r="F8851">
        <v>7442</v>
      </c>
      <c r="G8851" t="s">
        <v>6338</v>
      </c>
      <c r="H8851">
        <v>1715770587</v>
      </c>
      <c r="I8851" t="s">
        <v>131</v>
      </c>
      <c r="J8851" t="s">
        <v>397</v>
      </c>
      <c r="K8851" t="s">
        <v>138</v>
      </c>
      <c r="L8851" t="s">
        <v>6332</v>
      </c>
      <c r="M8851" t="s">
        <v>6339</v>
      </c>
      <c r="P8851" s="31" t="str">
        <f t="shared" si="417"/>
        <v>Haniman Homoeo Clinic (Dr. Md. Jabbar Uddin)</v>
      </c>
    </row>
    <row r="8852" spans="1:16" hidden="1">
      <c r="A8852" t="str">
        <f t="shared" si="415"/>
        <v>49-614</v>
      </c>
      <c r="B8852">
        <f t="shared" si="416"/>
        <v>49</v>
      </c>
      <c r="C8852">
        <v>614</v>
      </c>
      <c r="D8852" t="s">
        <v>18548</v>
      </c>
      <c r="E8852" t="s">
        <v>6340</v>
      </c>
      <c r="F8852">
        <v>7443</v>
      </c>
      <c r="G8852" t="s">
        <v>6338</v>
      </c>
      <c r="H8852">
        <v>1720111309</v>
      </c>
      <c r="I8852" t="s">
        <v>131</v>
      </c>
      <c r="J8852" t="s">
        <v>397</v>
      </c>
      <c r="K8852" t="s">
        <v>152</v>
      </c>
      <c r="L8852" t="s">
        <v>6332</v>
      </c>
      <c r="M8852" t="s">
        <v>6339</v>
      </c>
      <c r="P8852" s="31" t="str">
        <f t="shared" si="417"/>
        <v>Haniman Homoeo Clinic (Dr. Md. Rasel)</v>
      </c>
    </row>
    <row r="8853" spans="1:16" hidden="1">
      <c r="A8853" t="str">
        <f t="shared" si="415"/>
        <v>50-614</v>
      </c>
      <c r="B8853">
        <f t="shared" si="416"/>
        <v>50</v>
      </c>
      <c r="C8853">
        <v>614</v>
      </c>
      <c r="D8853" t="s">
        <v>18548</v>
      </c>
      <c r="E8853" t="s">
        <v>3379</v>
      </c>
      <c r="F8853">
        <v>7441</v>
      </c>
      <c r="G8853" t="s">
        <v>243</v>
      </c>
      <c r="H8853">
        <v>1721914157</v>
      </c>
      <c r="I8853" t="s">
        <v>131</v>
      </c>
      <c r="J8853" t="s">
        <v>397</v>
      </c>
      <c r="K8853" t="s">
        <v>152</v>
      </c>
      <c r="L8853" t="s">
        <v>6332</v>
      </c>
      <c r="M8853" t="s">
        <v>6336</v>
      </c>
      <c r="P8853" s="31" t="str">
        <f t="shared" si="417"/>
        <v>Haniman Homoeo Hall (Dr. Md. Amirul Islam)</v>
      </c>
    </row>
    <row r="8854" spans="1:16" hidden="1">
      <c r="A8854" t="str">
        <f t="shared" si="415"/>
        <v>51-614</v>
      </c>
      <c r="B8854">
        <f t="shared" si="416"/>
        <v>51</v>
      </c>
      <c r="C8854">
        <v>614</v>
      </c>
      <c r="D8854" t="s">
        <v>18548</v>
      </c>
      <c r="E8854" t="s">
        <v>19483</v>
      </c>
      <c r="F8854">
        <v>7447</v>
      </c>
      <c r="G8854" t="s">
        <v>243</v>
      </c>
      <c r="H8854">
        <v>1774634038</v>
      </c>
      <c r="I8854" t="s">
        <v>131</v>
      </c>
      <c r="J8854" t="s">
        <v>397</v>
      </c>
      <c r="K8854" t="s">
        <v>133</v>
      </c>
      <c r="L8854" t="s">
        <v>6332</v>
      </c>
      <c r="M8854" t="s">
        <v>6339</v>
      </c>
      <c r="P8854" s="31" t="str">
        <f t="shared" si="417"/>
        <v>Haniman Homoeo Hall (Dr. Md. Sagor Islam)</v>
      </c>
    </row>
    <row r="8855" spans="1:16" hidden="1">
      <c r="A8855" t="str">
        <f t="shared" si="415"/>
        <v>52-614</v>
      </c>
      <c r="B8855">
        <f t="shared" si="416"/>
        <v>52</v>
      </c>
      <c r="C8855">
        <v>614</v>
      </c>
      <c r="D8855" t="s">
        <v>18548</v>
      </c>
      <c r="E8855" t="s">
        <v>19484</v>
      </c>
      <c r="F8855">
        <v>7448</v>
      </c>
      <c r="G8855" t="s">
        <v>243</v>
      </c>
      <c r="H8855">
        <v>171746338</v>
      </c>
      <c r="I8855" t="s">
        <v>131</v>
      </c>
      <c r="J8855" t="s">
        <v>397</v>
      </c>
      <c r="K8855" t="s">
        <v>152</v>
      </c>
      <c r="L8855" t="s">
        <v>6332</v>
      </c>
      <c r="M8855" t="s">
        <v>19485</v>
      </c>
      <c r="P8855" s="31" t="str">
        <f t="shared" si="417"/>
        <v>Haniman Homoeo Hall (Dr. Md. Mostofa Kamal)</v>
      </c>
    </row>
    <row r="8856" spans="1:16" hidden="1">
      <c r="A8856" t="str">
        <f t="shared" si="415"/>
        <v>53-614</v>
      </c>
      <c r="B8856">
        <f t="shared" si="416"/>
        <v>53</v>
      </c>
      <c r="C8856">
        <v>614</v>
      </c>
      <c r="D8856" t="s">
        <v>18548</v>
      </c>
      <c r="E8856" t="s">
        <v>19486</v>
      </c>
      <c r="F8856">
        <v>13711</v>
      </c>
      <c r="G8856" t="s">
        <v>243</v>
      </c>
      <c r="H8856">
        <v>1581312027</v>
      </c>
      <c r="I8856" t="s">
        <v>131</v>
      </c>
      <c r="J8856" t="s">
        <v>132</v>
      </c>
      <c r="K8856" t="s">
        <v>138</v>
      </c>
      <c r="L8856" t="s">
        <v>6332</v>
      </c>
      <c r="M8856" t="s">
        <v>19487</v>
      </c>
      <c r="P8856" s="31" t="str">
        <f t="shared" si="417"/>
        <v>Haniman Homoeo Hall (Dr Md Jabbar )</v>
      </c>
    </row>
    <row r="8857" spans="1:16" hidden="1">
      <c r="A8857" t="str">
        <f t="shared" si="415"/>
        <v>54-614</v>
      </c>
      <c r="B8857">
        <f t="shared" si="416"/>
        <v>54</v>
      </c>
      <c r="C8857">
        <v>614</v>
      </c>
      <c r="D8857" t="s">
        <v>18548</v>
      </c>
      <c r="E8857" t="s">
        <v>3206</v>
      </c>
      <c r="F8857">
        <v>7438</v>
      </c>
      <c r="G8857" t="s">
        <v>19488</v>
      </c>
      <c r="H8857">
        <v>1737584141</v>
      </c>
      <c r="I8857" t="s">
        <v>131</v>
      </c>
      <c r="J8857" t="s">
        <v>172</v>
      </c>
      <c r="K8857" t="s">
        <v>138</v>
      </c>
      <c r="L8857" t="s">
        <v>6314</v>
      </c>
      <c r="M8857" t="s">
        <v>6329</v>
      </c>
      <c r="P8857" s="31" t="str">
        <f t="shared" si="417"/>
        <v>Himu Homoeo Hall (Dr. Humayun Kabir)</v>
      </c>
    </row>
    <row r="8858" spans="1:16" hidden="1">
      <c r="A8858" t="str">
        <f t="shared" si="415"/>
        <v>55-614</v>
      </c>
      <c r="B8858">
        <f t="shared" si="416"/>
        <v>55</v>
      </c>
      <c r="C8858">
        <v>614</v>
      </c>
      <c r="D8858" t="s">
        <v>18548</v>
      </c>
      <c r="E8858" t="s">
        <v>10268</v>
      </c>
      <c r="F8858">
        <v>10507</v>
      </c>
      <c r="G8858" t="s">
        <v>10269</v>
      </c>
      <c r="H8858">
        <v>1715577767</v>
      </c>
      <c r="I8858" t="s">
        <v>131</v>
      </c>
      <c r="J8858" t="s">
        <v>274</v>
      </c>
      <c r="K8858" t="s">
        <v>133</v>
      </c>
      <c r="L8858" t="s">
        <v>6303</v>
      </c>
      <c r="M8858" t="s">
        <v>6365</v>
      </c>
      <c r="P8858" s="31" t="str">
        <f t="shared" si="417"/>
        <v>Homoeo Aroggo Nireton (Dr. Md. Sazzad Hossain)</v>
      </c>
    </row>
    <row r="8859" spans="1:16" hidden="1">
      <c r="A8859" t="str">
        <f t="shared" si="415"/>
        <v>56-614</v>
      </c>
      <c r="B8859">
        <f t="shared" si="416"/>
        <v>56</v>
      </c>
      <c r="C8859">
        <v>614</v>
      </c>
      <c r="D8859" t="s">
        <v>18548</v>
      </c>
      <c r="E8859" t="s">
        <v>19489</v>
      </c>
      <c r="F8859">
        <v>12798</v>
      </c>
      <c r="G8859" t="s">
        <v>5056</v>
      </c>
      <c r="H8859">
        <v>1711021146</v>
      </c>
      <c r="I8859" t="s">
        <v>131</v>
      </c>
      <c r="K8859" t="s">
        <v>133</v>
      </c>
      <c r="L8859" t="s">
        <v>14944</v>
      </c>
      <c r="M8859" t="s">
        <v>14945</v>
      </c>
      <c r="P8859" s="31" t="str">
        <f t="shared" si="417"/>
        <v>Homoeo Chikitshaloy (Dr. Emam Abu Hnifa)</v>
      </c>
    </row>
    <row r="8860" spans="1:16" hidden="1">
      <c r="A8860" t="str">
        <f t="shared" si="415"/>
        <v>57-614</v>
      </c>
      <c r="B8860">
        <f t="shared" si="416"/>
        <v>57</v>
      </c>
      <c r="C8860">
        <v>614</v>
      </c>
      <c r="D8860" t="s">
        <v>18548</v>
      </c>
      <c r="E8860" t="s">
        <v>19490</v>
      </c>
      <c r="F8860">
        <v>12802</v>
      </c>
      <c r="G8860" t="s">
        <v>5056</v>
      </c>
      <c r="H8860">
        <v>1609581267</v>
      </c>
      <c r="I8860" t="s">
        <v>131</v>
      </c>
      <c r="K8860" t="s">
        <v>1315</v>
      </c>
      <c r="L8860" t="s">
        <v>14944</v>
      </c>
      <c r="M8860" t="s">
        <v>19491</v>
      </c>
      <c r="P8860" s="31" t="str">
        <f t="shared" si="417"/>
        <v>Homoeo Chikitshaloy (Dr. Md. Nazim Uddin)</v>
      </c>
    </row>
    <row r="8861" spans="1:16" hidden="1">
      <c r="A8861" t="str">
        <f t="shared" si="415"/>
        <v>58-614</v>
      </c>
      <c r="B8861">
        <f t="shared" si="416"/>
        <v>58</v>
      </c>
      <c r="C8861">
        <v>614</v>
      </c>
      <c r="D8861" t="s">
        <v>18548</v>
      </c>
      <c r="E8861" t="s">
        <v>19492</v>
      </c>
      <c r="F8861">
        <v>10502</v>
      </c>
      <c r="G8861" t="s">
        <v>19493</v>
      </c>
      <c r="H8861">
        <v>1766326326</v>
      </c>
      <c r="I8861" t="s">
        <v>131</v>
      </c>
      <c r="J8861" t="s">
        <v>230</v>
      </c>
      <c r="K8861" t="s">
        <v>133</v>
      </c>
      <c r="L8861" t="s">
        <v>6084</v>
      </c>
      <c r="M8861" t="s">
        <v>19494</v>
      </c>
      <c r="P8861" s="31" t="str">
        <f t="shared" si="417"/>
        <v>Homoeo Doctar Khana (Dr. Sofiqul Islam)</v>
      </c>
    </row>
    <row r="8862" spans="1:16" hidden="1">
      <c r="A8862" t="str">
        <f t="shared" si="415"/>
        <v>59-614</v>
      </c>
      <c r="B8862">
        <f t="shared" si="416"/>
        <v>59</v>
      </c>
      <c r="C8862">
        <v>614</v>
      </c>
      <c r="D8862" t="s">
        <v>18548</v>
      </c>
      <c r="E8862" t="s">
        <v>19495</v>
      </c>
      <c r="F8862">
        <v>7411</v>
      </c>
      <c r="G8862" t="s">
        <v>5702</v>
      </c>
      <c r="H8862">
        <v>1822843184</v>
      </c>
      <c r="I8862" t="s">
        <v>131</v>
      </c>
      <c r="J8862" t="s">
        <v>132</v>
      </c>
      <c r="K8862" t="s">
        <v>152</v>
      </c>
      <c r="L8862" t="s">
        <v>6089</v>
      </c>
      <c r="M8862" t="s">
        <v>6305</v>
      </c>
      <c r="P8862" s="31" t="str">
        <f t="shared" si="417"/>
        <v>Homoeo Health Care (Dr. Md. Mokshed Ali)</v>
      </c>
    </row>
    <row r="8863" spans="1:16" hidden="1">
      <c r="A8863" t="str">
        <f t="shared" si="415"/>
        <v>60-614</v>
      </c>
      <c r="B8863">
        <f t="shared" si="416"/>
        <v>60</v>
      </c>
      <c r="C8863">
        <v>614</v>
      </c>
      <c r="D8863" t="s">
        <v>18548</v>
      </c>
      <c r="E8863" t="s">
        <v>3249</v>
      </c>
      <c r="F8863">
        <v>7453</v>
      </c>
      <c r="G8863" t="s">
        <v>19496</v>
      </c>
      <c r="H8863">
        <v>1724774154</v>
      </c>
      <c r="I8863" t="s">
        <v>131</v>
      </c>
      <c r="J8863" t="s">
        <v>397</v>
      </c>
      <c r="K8863" t="s">
        <v>152</v>
      </c>
      <c r="L8863" t="s">
        <v>6332</v>
      </c>
      <c r="M8863" t="s">
        <v>6336</v>
      </c>
      <c r="P8863" s="31" t="str">
        <f t="shared" si="417"/>
        <v>Homoeo Medical Center (Dr. Johirul Islam)</v>
      </c>
    </row>
    <row r="8864" spans="1:16" hidden="1">
      <c r="A8864" t="str">
        <f t="shared" si="415"/>
        <v>61-614</v>
      </c>
      <c r="B8864">
        <f t="shared" si="416"/>
        <v>61</v>
      </c>
      <c r="C8864">
        <v>614</v>
      </c>
      <c r="D8864" t="s">
        <v>18548</v>
      </c>
      <c r="E8864" t="s">
        <v>19497</v>
      </c>
      <c r="F8864">
        <v>10500</v>
      </c>
      <c r="G8864" t="s">
        <v>19498</v>
      </c>
      <c r="H8864">
        <v>1715463736</v>
      </c>
      <c r="I8864" t="s">
        <v>131</v>
      </c>
      <c r="J8864" t="s">
        <v>397</v>
      </c>
      <c r="K8864" t="s">
        <v>133</v>
      </c>
      <c r="L8864" t="s">
        <v>6303</v>
      </c>
      <c r="M8864" t="s">
        <v>10261</v>
      </c>
      <c r="P8864" s="31" t="str">
        <f t="shared" si="417"/>
        <v>Homoeo Path (Dr. Sushil Rumar Pall)</v>
      </c>
    </row>
    <row r="8865" spans="1:16" hidden="1">
      <c r="A8865" t="str">
        <f t="shared" si="415"/>
        <v>62-614</v>
      </c>
      <c r="B8865">
        <f t="shared" si="416"/>
        <v>62</v>
      </c>
      <c r="C8865">
        <v>614</v>
      </c>
      <c r="D8865" t="s">
        <v>18548</v>
      </c>
      <c r="E8865" t="s">
        <v>19499</v>
      </c>
      <c r="F8865">
        <v>12562</v>
      </c>
      <c r="G8865" t="s">
        <v>19500</v>
      </c>
      <c r="H8865">
        <v>1711022417</v>
      </c>
      <c r="I8865" t="s">
        <v>131</v>
      </c>
      <c r="J8865" t="s">
        <v>172</v>
      </c>
      <c r="K8865" t="s">
        <v>152</v>
      </c>
      <c r="L8865" t="s">
        <v>6314</v>
      </c>
      <c r="M8865" t="s">
        <v>19501</v>
      </c>
      <c r="P8865" s="31" t="str">
        <f t="shared" si="417"/>
        <v>Homoeo Pharmacy  (Dr.Shahi Mia.)</v>
      </c>
    </row>
    <row r="8866" spans="1:16" hidden="1">
      <c r="A8866" t="str">
        <f t="shared" si="415"/>
        <v>63-614</v>
      </c>
      <c r="B8866">
        <f t="shared" si="416"/>
        <v>63</v>
      </c>
      <c r="C8866">
        <v>614</v>
      </c>
      <c r="D8866" t="s">
        <v>18548</v>
      </c>
      <c r="E8866" t="s">
        <v>6308</v>
      </c>
      <c r="F8866">
        <v>7414</v>
      </c>
      <c r="G8866" t="s">
        <v>6309</v>
      </c>
      <c r="H8866">
        <v>1710028767</v>
      </c>
      <c r="I8866" t="s">
        <v>131</v>
      </c>
      <c r="J8866" t="s">
        <v>132</v>
      </c>
      <c r="K8866" t="s">
        <v>152</v>
      </c>
      <c r="L8866" t="s">
        <v>6089</v>
      </c>
      <c r="M8866" t="s">
        <v>6307</v>
      </c>
      <c r="P8866" s="31" t="str">
        <f t="shared" si="417"/>
        <v>Homoeo Research Corner (Dr. Munsur Ali)</v>
      </c>
    </row>
    <row r="8867" spans="1:16" hidden="1">
      <c r="A8867" t="str">
        <f t="shared" si="415"/>
        <v>64-614</v>
      </c>
      <c r="B8867">
        <f t="shared" si="416"/>
        <v>64</v>
      </c>
      <c r="C8867">
        <v>614</v>
      </c>
      <c r="D8867" t="s">
        <v>18548</v>
      </c>
      <c r="E8867" t="s">
        <v>19502</v>
      </c>
      <c r="F8867">
        <v>11143</v>
      </c>
      <c r="G8867" t="s">
        <v>19503</v>
      </c>
      <c r="I8867" t="s">
        <v>131</v>
      </c>
      <c r="J8867" t="s">
        <v>10903</v>
      </c>
      <c r="K8867" t="s">
        <v>133</v>
      </c>
      <c r="L8867" t="s">
        <v>19459</v>
      </c>
      <c r="M8867" t="s">
        <v>19460</v>
      </c>
      <c r="P8867" s="31" t="str">
        <f t="shared" si="417"/>
        <v>Homoeo Sikitshaloy (Dr. Md. Emdadul Haq)</v>
      </c>
    </row>
    <row r="8868" spans="1:16" hidden="1">
      <c r="A8868" t="str">
        <f t="shared" si="415"/>
        <v>65-614</v>
      </c>
      <c r="B8868">
        <f t="shared" si="416"/>
        <v>65</v>
      </c>
      <c r="C8868">
        <v>614</v>
      </c>
      <c r="D8868" t="s">
        <v>18548</v>
      </c>
      <c r="E8868" t="s">
        <v>19504</v>
      </c>
      <c r="F8868">
        <v>11136</v>
      </c>
      <c r="G8868" t="s">
        <v>19505</v>
      </c>
      <c r="H8868">
        <v>1733180926</v>
      </c>
      <c r="I8868" t="s">
        <v>131</v>
      </c>
      <c r="J8868" t="s">
        <v>11599</v>
      </c>
      <c r="K8868" t="s">
        <v>152</v>
      </c>
      <c r="L8868" t="s">
        <v>11600</v>
      </c>
      <c r="M8868" t="s">
        <v>19441</v>
      </c>
      <c r="P8868" s="31" t="str">
        <f t="shared" si="417"/>
        <v>Ishak Homoeo Hall (Dr. Md. Ishaq Ali)</v>
      </c>
    </row>
    <row r="8869" spans="1:16" hidden="1">
      <c r="A8869" t="str">
        <f t="shared" si="415"/>
        <v>66-614</v>
      </c>
      <c r="B8869">
        <f t="shared" si="416"/>
        <v>66</v>
      </c>
      <c r="C8869">
        <v>614</v>
      </c>
      <c r="D8869" t="s">
        <v>18548</v>
      </c>
      <c r="E8869" t="s">
        <v>19506</v>
      </c>
      <c r="F8869">
        <v>15870</v>
      </c>
      <c r="G8869" t="s">
        <v>19507</v>
      </c>
      <c r="H8869">
        <v>1731933152</v>
      </c>
      <c r="I8869" t="s">
        <v>131</v>
      </c>
      <c r="J8869" t="s">
        <v>274</v>
      </c>
      <c r="K8869" t="s">
        <v>133</v>
      </c>
      <c r="L8869" t="s">
        <v>19508</v>
      </c>
      <c r="M8869" t="s">
        <v>19509</v>
      </c>
      <c r="P8869" s="31" t="str">
        <f t="shared" si="417"/>
        <v>Islam Homoeo Hall (Dr.Md.Shahidul Islam)</v>
      </c>
    </row>
    <row r="8870" spans="1:16" hidden="1">
      <c r="A8870" t="str">
        <f t="shared" si="415"/>
        <v>67-614</v>
      </c>
      <c r="B8870">
        <f t="shared" si="416"/>
        <v>67</v>
      </c>
      <c r="C8870">
        <v>614</v>
      </c>
      <c r="D8870" t="s">
        <v>18548</v>
      </c>
      <c r="E8870" t="s">
        <v>19510</v>
      </c>
      <c r="F8870">
        <v>10491</v>
      </c>
      <c r="G8870" t="s">
        <v>19511</v>
      </c>
      <c r="H8870">
        <v>1786316208</v>
      </c>
      <c r="I8870" t="s">
        <v>131</v>
      </c>
      <c r="J8870" t="s">
        <v>172</v>
      </c>
      <c r="K8870" t="s">
        <v>133</v>
      </c>
      <c r="L8870" t="s">
        <v>6314</v>
      </c>
      <c r="M8870" t="s">
        <v>19512</v>
      </c>
      <c r="P8870" s="31" t="str">
        <f t="shared" si="417"/>
        <v>Janocoilan Homoeo Hall (Dr. Mezanur Rahman)</v>
      </c>
    </row>
    <row r="8871" spans="1:16" hidden="1">
      <c r="A8871" t="str">
        <f t="shared" si="415"/>
        <v>68-614</v>
      </c>
      <c r="B8871">
        <f t="shared" si="416"/>
        <v>68</v>
      </c>
      <c r="C8871">
        <v>614</v>
      </c>
      <c r="D8871" t="s">
        <v>18548</v>
      </c>
      <c r="E8871" t="s">
        <v>19513</v>
      </c>
      <c r="F8871">
        <v>12720</v>
      </c>
      <c r="G8871" t="s">
        <v>19514</v>
      </c>
      <c r="H8871">
        <v>1713814126</v>
      </c>
      <c r="I8871" t="s">
        <v>131</v>
      </c>
      <c r="K8871" t="s">
        <v>1315</v>
      </c>
      <c r="L8871" t="s">
        <v>14944</v>
      </c>
      <c r="M8871" t="s">
        <v>14945</v>
      </c>
      <c r="P8871" s="31" t="str">
        <f t="shared" si="417"/>
        <v>Jeba Homoeo Hall (Dr. Md. Mannan)</v>
      </c>
    </row>
    <row r="8872" spans="1:16" hidden="1">
      <c r="A8872" t="str">
        <f t="shared" si="415"/>
        <v>69-614</v>
      </c>
      <c r="B8872">
        <f t="shared" si="416"/>
        <v>69</v>
      </c>
      <c r="C8872">
        <v>614</v>
      </c>
      <c r="D8872" t="s">
        <v>18548</v>
      </c>
      <c r="E8872" t="s">
        <v>19484</v>
      </c>
      <c r="F8872">
        <v>11130</v>
      </c>
      <c r="G8872" t="s">
        <v>19515</v>
      </c>
      <c r="H8872">
        <v>1714754835</v>
      </c>
      <c r="I8872" t="s">
        <v>131</v>
      </c>
      <c r="J8872" t="s">
        <v>11599</v>
      </c>
      <c r="K8872" t="s">
        <v>138</v>
      </c>
      <c r="L8872" t="s">
        <v>11600</v>
      </c>
      <c r="M8872" t="s">
        <v>11604</v>
      </c>
      <c r="P8872" s="31" t="str">
        <f t="shared" si="417"/>
        <v>Jhorna Homoeo Fermesi (Dr. Md. Mostofa Kamal)</v>
      </c>
    </row>
    <row r="8873" spans="1:16" hidden="1">
      <c r="A8873" t="str">
        <f t="shared" si="415"/>
        <v>70-614</v>
      </c>
      <c r="B8873">
        <f t="shared" si="416"/>
        <v>70</v>
      </c>
      <c r="C8873">
        <v>614</v>
      </c>
      <c r="D8873" t="s">
        <v>18548</v>
      </c>
      <c r="E8873" t="s">
        <v>19516</v>
      </c>
      <c r="F8873">
        <v>15872</v>
      </c>
      <c r="G8873" t="s">
        <v>2068</v>
      </c>
      <c r="H8873">
        <v>1764946581</v>
      </c>
      <c r="I8873" t="s">
        <v>131</v>
      </c>
      <c r="J8873" t="s">
        <v>306</v>
      </c>
      <c r="K8873" t="s">
        <v>152</v>
      </c>
      <c r="L8873" t="s">
        <v>10250</v>
      </c>
      <c r="M8873" t="s">
        <v>19517</v>
      </c>
      <c r="P8873" s="31" t="str">
        <f t="shared" si="417"/>
        <v>Jonoseba Homoeo Hall (Dr.Md.Abdur Rahman)</v>
      </c>
    </row>
    <row r="8874" spans="1:16" hidden="1">
      <c r="A8874" t="str">
        <f t="shared" si="415"/>
        <v>71-614</v>
      </c>
      <c r="B8874">
        <f t="shared" si="416"/>
        <v>71</v>
      </c>
      <c r="C8874">
        <v>614</v>
      </c>
      <c r="D8874" t="s">
        <v>18548</v>
      </c>
      <c r="E8874" t="s">
        <v>10273</v>
      </c>
      <c r="F8874">
        <v>10509</v>
      </c>
      <c r="G8874" t="s">
        <v>2068</v>
      </c>
      <c r="H8874">
        <v>1744881125</v>
      </c>
      <c r="I8874" t="s">
        <v>131</v>
      </c>
      <c r="J8874" t="s">
        <v>274</v>
      </c>
      <c r="K8874" t="s">
        <v>133</v>
      </c>
      <c r="L8874" t="s">
        <v>6303</v>
      </c>
      <c r="M8874" t="s">
        <v>10272</v>
      </c>
      <c r="P8874" s="31" t="str">
        <f t="shared" si="417"/>
        <v>Jonoseba Homoeo Hall (Dr. Md. Jamal Hossain)</v>
      </c>
    </row>
    <row r="8875" spans="1:16" hidden="1">
      <c r="A8875" t="str">
        <f t="shared" si="415"/>
        <v>72-614</v>
      </c>
      <c r="B8875">
        <f t="shared" si="416"/>
        <v>72</v>
      </c>
      <c r="C8875">
        <v>614</v>
      </c>
      <c r="D8875" t="s">
        <v>18548</v>
      </c>
      <c r="E8875" t="s">
        <v>19518</v>
      </c>
      <c r="F8875">
        <v>15875</v>
      </c>
      <c r="G8875" t="s">
        <v>425</v>
      </c>
      <c r="H8875">
        <v>1847001516</v>
      </c>
      <c r="I8875" t="s">
        <v>131</v>
      </c>
      <c r="J8875" t="s">
        <v>230</v>
      </c>
      <c r="K8875" t="s">
        <v>152</v>
      </c>
      <c r="L8875" t="s">
        <v>10250</v>
      </c>
      <c r="M8875" t="s">
        <v>19519</v>
      </c>
      <c r="P8875" s="31" t="str">
        <f t="shared" si="417"/>
        <v>Kamal Homoeo Hall (Dr.Md.Kamal Hosen)</v>
      </c>
    </row>
    <row r="8876" spans="1:16" hidden="1">
      <c r="A8876" t="str">
        <f t="shared" si="415"/>
        <v>73-614</v>
      </c>
      <c r="B8876">
        <f t="shared" si="416"/>
        <v>73</v>
      </c>
      <c r="C8876">
        <v>614</v>
      </c>
      <c r="D8876" t="s">
        <v>18548</v>
      </c>
      <c r="E8876" t="s">
        <v>14946</v>
      </c>
      <c r="F8876">
        <v>12722</v>
      </c>
      <c r="G8876" t="s">
        <v>14947</v>
      </c>
      <c r="H8876">
        <v>1784091520</v>
      </c>
      <c r="I8876" t="s">
        <v>131</v>
      </c>
      <c r="K8876" t="s">
        <v>1315</v>
      </c>
      <c r="L8876" t="s">
        <v>14944</v>
      </c>
      <c r="M8876" t="s">
        <v>14945</v>
      </c>
      <c r="P8876" s="31" t="str">
        <f t="shared" si="417"/>
        <v>Kamal Homoeo Hall (Dr. Md. Kamal Uddin)</v>
      </c>
    </row>
    <row r="8877" spans="1:16" hidden="1">
      <c r="A8877" t="str">
        <f t="shared" si="415"/>
        <v>74-614</v>
      </c>
      <c r="B8877">
        <f t="shared" si="416"/>
        <v>74</v>
      </c>
      <c r="C8877">
        <v>614</v>
      </c>
      <c r="D8877" t="s">
        <v>18548</v>
      </c>
      <c r="E8877" t="s">
        <v>6288</v>
      </c>
      <c r="F8877">
        <v>7421</v>
      </c>
      <c r="G8877" t="s">
        <v>19520</v>
      </c>
      <c r="H8877">
        <v>1737917661</v>
      </c>
      <c r="I8877" t="s">
        <v>131</v>
      </c>
      <c r="J8877" t="s">
        <v>132</v>
      </c>
      <c r="K8877" t="s">
        <v>138</v>
      </c>
      <c r="L8877" t="s">
        <v>6089</v>
      </c>
      <c r="M8877" t="s">
        <v>19449</v>
      </c>
      <c r="P8877" s="31" t="str">
        <f t="shared" si="417"/>
        <v>Kamal Homoeo Pharmecy (Dr. Kamal Hosen)</v>
      </c>
    </row>
    <row r="8878" spans="1:16" hidden="1">
      <c r="A8878" t="str">
        <f t="shared" si="415"/>
        <v>75-614</v>
      </c>
      <c r="B8878">
        <f t="shared" si="416"/>
        <v>75</v>
      </c>
      <c r="C8878">
        <v>614</v>
      </c>
      <c r="D8878" t="s">
        <v>18548</v>
      </c>
      <c r="E8878" t="s">
        <v>19521</v>
      </c>
      <c r="F8878">
        <v>10510</v>
      </c>
      <c r="G8878" t="s">
        <v>19522</v>
      </c>
      <c r="H8878">
        <v>1748911044</v>
      </c>
      <c r="I8878" t="s">
        <v>131</v>
      </c>
      <c r="J8878" t="s">
        <v>274</v>
      </c>
      <c r="K8878" t="s">
        <v>133</v>
      </c>
      <c r="L8878" t="s">
        <v>6303</v>
      </c>
      <c r="M8878" t="s">
        <v>19523</v>
      </c>
      <c r="P8878" s="31" t="str">
        <f t="shared" si="417"/>
        <v>Khandokar Homoeo (Dr. Abdul Ahad)</v>
      </c>
    </row>
    <row r="8879" spans="1:16" hidden="1">
      <c r="A8879" t="str">
        <f t="shared" si="415"/>
        <v>76-614</v>
      </c>
      <c r="B8879">
        <f t="shared" si="416"/>
        <v>76</v>
      </c>
      <c r="C8879">
        <v>614</v>
      </c>
      <c r="D8879" t="s">
        <v>18548</v>
      </c>
      <c r="E8879" t="s">
        <v>6346</v>
      </c>
      <c r="F8879">
        <v>7463</v>
      </c>
      <c r="G8879" t="s">
        <v>6347</v>
      </c>
      <c r="H8879">
        <v>1720242821</v>
      </c>
      <c r="I8879" t="s">
        <v>131</v>
      </c>
      <c r="J8879" t="s">
        <v>230</v>
      </c>
      <c r="K8879" t="s">
        <v>133</v>
      </c>
      <c r="L8879" t="s">
        <v>6348</v>
      </c>
      <c r="M8879" t="s">
        <v>6349</v>
      </c>
      <c r="P8879" s="31" t="str">
        <f t="shared" si="417"/>
        <v>Khoka Homoeo Hall (Dr. Mita Sorkar)</v>
      </c>
    </row>
    <row r="8880" spans="1:16" hidden="1">
      <c r="A8880" t="str">
        <f t="shared" si="415"/>
        <v>77-614</v>
      </c>
      <c r="B8880">
        <f t="shared" si="416"/>
        <v>77</v>
      </c>
      <c r="C8880">
        <v>614</v>
      </c>
      <c r="D8880" t="s">
        <v>18548</v>
      </c>
      <c r="E8880" t="s">
        <v>19524</v>
      </c>
      <c r="F8880">
        <v>7451</v>
      </c>
      <c r="G8880" t="s">
        <v>19525</v>
      </c>
      <c r="H8880">
        <v>1717671969</v>
      </c>
      <c r="I8880" t="s">
        <v>131</v>
      </c>
      <c r="J8880" t="s">
        <v>397</v>
      </c>
      <c r="K8880" t="s">
        <v>152</v>
      </c>
      <c r="L8880" t="s">
        <v>6332</v>
      </c>
      <c r="M8880" t="s">
        <v>6342</v>
      </c>
      <c r="P8880" s="31" t="str">
        <f t="shared" si="417"/>
        <v>Laxmi Homoeo Chikitsaloy (Dr. Rupali Haldar)</v>
      </c>
    </row>
    <row r="8881" spans="1:16" hidden="1">
      <c r="A8881" t="str">
        <f t="shared" si="415"/>
        <v>78-614</v>
      </c>
      <c r="B8881">
        <f t="shared" si="416"/>
        <v>78</v>
      </c>
      <c r="C8881">
        <v>614</v>
      </c>
      <c r="D8881" t="s">
        <v>18548</v>
      </c>
      <c r="E8881" t="s">
        <v>19526</v>
      </c>
      <c r="F8881">
        <v>11139</v>
      </c>
      <c r="G8881" t="s">
        <v>19527</v>
      </c>
      <c r="H8881">
        <v>1714361606</v>
      </c>
      <c r="I8881" t="s">
        <v>131</v>
      </c>
      <c r="J8881" t="s">
        <v>10903</v>
      </c>
      <c r="K8881" t="s">
        <v>133</v>
      </c>
      <c r="L8881" t="s">
        <v>19459</v>
      </c>
      <c r="M8881" t="s">
        <v>19528</v>
      </c>
      <c r="P8881" s="31" t="str">
        <f t="shared" si="417"/>
        <v>Life Homoeo Clinic (Dr. Ab. Mojid Yahia Manik)</v>
      </c>
    </row>
    <row r="8882" spans="1:16" hidden="1">
      <c r="A8882" t="str">
        <f t="shared" si="415"/>
        <v>79-614</v>
      </c>
      <c r="B8882">
        <f t="shared" si="416"/>
        <v>79</v>
      </c>
      <c r="C8882">
        <v>614</v>
      </c>
      <c r="D8882" t="s">
        <v>18548</v>
      </c>
      <c r="E8882" t="s">
        <v>19529</v>
      </c>
      <c r="F8882">
        <v>11140</v>
      </c>
      <c r="G8882" t="s">
        <v>19530</v>
      </c>
      <c r="H8882">
        <v>1300236963</v>
      </c>
      <c r="I8882" t="s">
        <v>131</v>
      </c>
      <c r="J8882" t="s">
        <v>10903</v>
      </c>
      <c r="K8882" t="s">
        <v>152</v>
      </c>
      <c r="L8882" t="s">
        <v>19459</v>
      </c>
      <c r="M8882" t="s">
        <v>19531</v>
      </c>
      <c r="P8882" s="31" t="str">
        <f t="shared" si="417"/>
        <v>M.N Homoeo Hall (Dr. Md. Momin Sorker)</v>
      </c>
    </row>
    <row r="8883" spans="1:16" hidden="1">
      <c r="A8883" t="str">
        <f t="shared" si="415"/>
        <v>80-614</v>
      </c>
      <c r="B8883">
        <f t="shared" si="416"/>
        <v>80</v>
      </c>
      <c r="C8883">
        <v>614</v>
      </c>
      <c r="D8883" t="s">
        <v>18548</v>
      </c>
      <c r="E8883" t="s">
        <v>16796</v>
      </c>
      <c r="F8883">
        <v>13573</v>
      </c>
      <c r="G8883" t="s">
        <v>16797</v>
      </c>
      <c r="H8883">
        <v>1761150092</v>
      </c>
      <c r="I8883" t="s">
        <v>131</v>
      </c>
      <c r="K8883" t="s">
        <v>152</v>
      </c>
      <c r="L8883" t="s">
        <v>14944</v>
      </c>
      <c r="M8883" t="s">
        <v>16798</v>
      </c>
      <c r="P8883" s="31" t="str">
        <f t="shared" si="417"/>
        <v>M.S Nur Homoeo Hall (Dr.Md. Wajed Ali Hujur)</v>
      </c>
    </row>
    <row r="8884" spans="1:16" hidden="1">
      <c r="A8884" t="str">
        <f t="shared" si="415"/>
        <v>81-614</v>
      </c>
      <c r="B8884">
        <f t="shared" si="416"/>
        <v>81</v>
      </c>
      <c r="C8884">
        <v>614</v>
      </c>
      <c r="D8884" t="s">
        <v>18548</v>
      </c>
      <c r="E8884" t="s">
        <v>19532</v>
      </c>
      <c r="F8884">
        <v>11145</v>
      </c>
      <c r="G8884" t="s">
        <v>638</v>
      </c>
      <c r="H8884">
        <v>1750893601</v>
      </c>
      <c r="I8884" t="s">
        <v>131</v>
      </c>
      <c r="J8884" t="s">
        <v>10903</v>
      </c>
      <c r="K8884" t="s">
        <v>152</v>
      </c>
      <c r="L8884" t="s">
        <v>19459</v>
      </c>
      <c r="M8884" t="s">
        <v>19533</v>
      </c>
      <c r="P8884" s="31" t="str">
        <f t="shared" si="417"/>
        <v>Ma Homoeo Hall (Dr. Md. Sofikul Islam Sobuj)</v>
      </c>
    </row>
    <row r="8885" spans="1:16" hidden="1">
      <c r="A8885" t="str">
        <f t="shared" si="415"/>
        <v>82-614</v>
      </c>
      <c r="B8885">
        <f t="shared" si="416"/>
        <v>82</v>
      </c>
      <c r="C8885">
        <v>614</v>
      </c>
      <c r="D8885" t="s">
        <v>18548</v>
      </c>
      <c r="E8885" t="s">
        <v>10712</v>
      </c>
      <c r="F8885">
        <v>10738</v>
      </c>
      <c r="G8885" t="s">
        <v>10713</v>
      </c>
      <c r="H8885">
        <v>1724339005</v>
      </c>
      <c r="I8885" t="s">
        <v>131</v>
      </c>
      <c r="J8885" t="s">
        <v>2596</v>
      </c>
      <c r="K8885" t="s">
        <v>152</v>
      </c>
      <c r="L8885" t="s">
        <v>6332</v>
      </c>
      <c r="M8885" t="s">
        <v>19534</v>
      </c>
      <c r="P8885" s="31" t="str">
        <f t="shared" si="417"/>
        <v>Maa Homoeo Hal (Dr.Amjad Hosshain)</v>
      </c>
    </row>
    <row r="8886" spans="1:16" hidden="1">
      <c r="A8886" t="str">
        <f t="shared" si="415"/>
        <v>83-614</v>
      </c>
      <c r="B8886">
        <f t="shared" si="416"/>
        <v>83</v>
      </c>
      <c r="C8886">
        <v>614</v>
      </c>
      <c r="D8886" t="s">
        <v>18548</v>
      </c>
      <c r="E8886" t="s">
        <v>6306</v>
      </c>
      <c r="F8886">
        <v>7413</v>
      </c>
      <c r="G8886" t="s">
        <v>19535</v>
      </c>
      <c r="H8886">
        <v>1723568283</v>
      </c>
      <c r="I8886" t="s">
        <v>131</v>
      </c>
      <c r="J8886" t="s">
        <v>132</v>
      </c>
      <c r="K8886" t="s">
        <v>152</v>
      </c>
      <c r="L8886" t="s">
        <v>6089</v>
      </c>
      <c r="M8886" t="s">
        <v>6307</v>
      </c>
      <c r="P8886" s="31" t="str">
        <f t="shared" si="417"/>
        <v>Maa O Shishu Homoeo Hall (Dr. Joynal Abedin)</v>
      </c>
    </row>
    <row r="8887" spans="1:16" hidden="1">
      <c r="A8887" t="str">
        <f t="shared" si="415"/>
        <v>84-614</v>
      </c>
      <c r="B8887">
        <f t="shared" si="416"/>
        <v>84</v>
      </c>
      <c r="C8887">
        <v>614</v>
      </c>
      <c r="D8887" t="s">
        <v>18548</v>
      </c>
      <c r="E8887" t="s">
        <v>19326</v>
      </c>
      <c r="F8887">
        <v>10504</v>
      </c>
      <c r="G8887" t="s">
        <v>19536</v>
      </c>
      <c r="H8887">
        <v>1721913292</v>
      </c>
      <c r="I8887" t="s">
        <v>6008</v>
      </c>
      <c r="J8887" t="s">
        <v>230</v>
      </c>
      <c r="K8887" t="s">
        <v>133</v>
      </c>
      <c r="L8887" t="s">
        <v>10250</v>
      </c>
      <c r="M8887" t="s">
        <v>19537</v>
      </c>
      <c r="P8887" s="31" t="str">
        <f t="shared" si="417"/>
        <v>Ma-Baba Pharme (Dr. Ariful Islam)</v>
      </c>
    </row>
    <row r="8888" spans="1:16" hidden="1">
      <c r="A8888" t="str">
        <f t="shared" si="415"/>
        <v>85-614</v>
      </c>
      <c r="B8888">
        <f t="shared" si="416"/>
        <v>85</v>
      </c>
      <c r="C8888">
        <v>614</v>
      </c>
      <c r="D8888" t="s">
        <v>18548</v>
      </c>
      <c r="E8888" t="s">
        <v>19538</v>
      </c>
      <c r="F8888">
        <v>11134</v>
      </c>
      <c r="G8888" t="s">
        <v>6850</v>
      </c>
      <c r="H8888">
        <v>1754764420</v>
      </c>
      <c r="I8888" t="s">
        <v>131</v>
      </c>
      <c r="J8888" t="s">
        <v>11599</v>
      </c>
      <c r="K8888" t="s">
        <v>133</v>
      </c>
      <c r="L8888" t="s">
        <v>11600</v>
      </c>
      <c r="M8888" t="s">
        <v>19539</v>
      </c>
      <c r="P8888" s="31" t="str">
        <f t="shared" si="417"/>
        <v>Mahi Homoeo Hall (Dr. Md. Fojlur Rahman)</v>
      </c>
    </row>
    <row r="8889" spans="1:16" hidden="1">
      <c r="A8889" t="str">
        <f t="shared" si="415"/>
        <v>86-614</v>
      </c>
      <c r="B8889">
        <f t="shared" si="416"/>
        <v>86</v>
      </c>
      <c r="C8889">
        <v>614</v>
      </c>
      <c r="D8889" t="s">
        <v>18548</v>
      </c>
      <c r="E8889" t="s">
        <v>19540</v>
      </c>
      <c r="F8889">
        <v>11125</v>
      </c>
      <c r="G8889" t="s">
        <v>11601</v>
      </c>
      <c r="H8889">
        <v>1794254147</v>
      </c>
      <c r="I8889" t="s">
        <v>131</v>
      </c>
      <c r="J8889" t="s">
        <v>11599</v>
      </c>
      <c r="K8889" t="s">
        <v>152</v>
      </c>
      <c r="L8889" t="s">
        <v>11600</v>
      </c>
      <c r="M8889" t="s">
        <v>19541</v>
      </c>
      <c r="P8889" s="31" t="str">
        <f t="shared" si="417"/>
        <v>Mahim Homoeo Hall (Dr. Mst. Muktara Pervin)</v>
      </c>
    </row>
    <row r="8890" spans="1:16" hidden="1">
      <c r="A8890" t="str">
        <f t="shared" si="415"/>
        <v>87-614</v>
      </c>
      <c r="B8890">
        <f t="shared" si="416"/>
        <v>87</v>
      </c>
      <c r="C8890">
        <v>614</v>
      </c>
      <c r="D8890" t="s">
        <v>18548</v>
      </c>
      <c r="E8890" t="s">
        <v>19542</v>
      </c>
      <c r="F8890">
        <v>7407</v>
      </c>
      <c r="G8890" t="s">
        <v>19543</v>
      </c>
      <c r="H8890">
        <v>1717328817</v>
      </c>
      <c r="I8890" t="s">
        <v>131</v>
      </c>
      <c r="J8890" t="s">
        <v>132</v>
      </c>
      <c r="K8890" t="s">
        <v>152</v>
      </c>
      <c r="L8890" t="s">
        <v>6303</v>
      </c>
      <c r="M8890" t="s">
        <v>19544</v>
      </c>
      <c r="P8890" s="31" t="str">
        <f t="shared" si="417"/>
        <v>Malek Pharmecy (Dr. Md. Abdul Malek)</v>
      </c>
    </row>
    <row r="8891" spans="1:16" hidden="1">
      <c r="A8891" t="str">
        <f t="shared" si="415"/>
        <v>88-614</v>
      </c>
      <c r="B8891">
        <f t="shared" si="416"/>
        <v>88</v>
      </c>
      <c r="C8891">
        <v>614</v>
      </c>
      <c r="D8891" t="s">
        <v>18548</v>
      </c>
      <c r="E8891" t="s">
        <v>6316</v>
      </c>
      <c r="F8891">
        <v>7426</v>
      </c>
      <c r="G8891" t="s">
        <v>6317</v>
      </c>
      <c r="H8891">
        <v>1737121366</v>
      </c>
      <c r="I8891" t="s">
        <v>131</v>
      </c>
      <c r="J8891" t="s">
        <v>172</v>
      </c>
      <c r="K8891" t="s">
        <v>138</v>
      </c>
      <c r="L8891" t="s">
        <v>6314</v>
      </c>
      <c r="M8891" t="s">
        <v>6318</v>
      </c>
      <c r="P8891" s="31" t="str">
        <f t="shared" si="417"/>
        <v>Malia Homoeo Hall (Dr. Md. Mostafijur Rahman)</v>
      </c>
    </row>
    <row r="8892" spans="1:16" hidden="1">
      <c r="A8892" t="str">
        <f t="shared" si="415"/>
        <v>89-614</v>
      </c>
      <c r="B8892">
        <f t="shared" si="416"/>
        <v>89</v>
      </c>
      <c r="C8892">
        <v>614</v>
      </c>
      <c r="D8892" t="s">
        <v>18548</v>
      </c>
      <c r="E8892" t="s">
        <v>6320</v>
      </c>
      <c r="F8892">
        <v>7473</v>
      </c>
      <c r="G8892" t="s">
        <v>19545</v>
      </c>
      <c r="H8892">
        <v>715209777</v>
      </c>
      <c r="I8892" t="s">
        <v>131</v>
      </c>
      <c r="J8892" t="s">
        <v>274</v>
      </c>
      <c r="K8892" t="s">
        <v>133</v>
      </c>
      <c r="L8892" t="s">
        <v>6303</v>
      </c>
      <c r="M8892" t="s">
        <v>6356</v>
      </c>
      <c r="P8892" s="31" t="str">
        <f t="shared" si="417"/>
        <v>Mariya Homoeo Hall (Dr. Md. Mizanur Rahman)</v>
      </c>
    </row>
    <row r="8893" spans="1:16" hidden="1">
      <c r="A8893" t="str">
        <f t="shared" si="415"/>
        <v>90-614</v>
      </c>
      <c r="B8893">
        <f t="shared" si="416"/>
        <v>90</v>
      </c>
      <c r="C8893">
        <v>614</v>
      </c>
      <c r="D8893" t="s">
        <v>18548</v>
      </c>
      <c r="E8893" t="s">
        <v>6360</v>
      </c>
      <c r="F8893">
        <v>7477</v>
      </c>
      <c r="G8893" t="s">
        <v>6061</v>
      </c>
      <c r="H8893">
        <v>1712206722</v>
      </c>
      <c r="I8893" t="s">
        <v>131</v>
      </c>
      <c r="J8893" t="s">
        <v>274</v>
      </c>
      <c r="K8893" t="s">
        <v>138</v>
      </c>
      <c r="L8893" t="s">
        <v>6303</v>
      </c>
      <c r="M8893" t="s">
        <v>6361</v>
      </c>
      <c r="P8893" s="31" t="str">
        <f t="shared" si="417"/>
        <v>Maruf Homoeo Hall (Dr. Mahbub Ali)</v>
      </c>
    </row>
    <row r="8894" spans="1:16" hidden="1">
      <c r="A8894" t="str">
        <f t="shared" si="415"/>
        <v>91-614</v>
      </c>
      <c r="B8894">
        <f t="shared" si="416"/>
        <v>91</v>
      </c>
      <c r="C8894">
        <v>614</v>
      </c>
      <c r="D8894" t="s">
        <v>18548</v>
      </c>
      <c r="E8894" t="s">
        <v>19546</v>
      </c>
      <c r="F8894">
        <v>11137</v>
      </c>
      <c r="G8894" t="s">
        <v>19547</v>
      </c>
      <c r="H8894">
        <v>1556303288</v>
      </c>
      <c r="I8894" t="s">
        <v>131</v>
      </c>
      <c r="J8894" t="s">
        <v>10903</v>
      </c>
      <c r="K8894" t="s">
        <v>152</v>
      </c>
      <c r="L8894" t="s">
        <v>19459</v>
      </c>
      <c r="M8894" t="s">
        <v>19548</v>
      </c>
      <c r="P8894" s="31" t="str">
        <f t="shared" si="417"/>
        <v>Master Homoeo Fermesi (Dr. Md. Abu Noyem Raja)</v>
      </c>
    </row>
    <row r="8895" spans="1:16" hidden="1">
      <c r="A8895" t="str">
        <f t="shared" si="415"/>
        <v>92-614</v>
      </c>
      <c r="B8895">
        <f t="shared" si="416"/>
        <v>92</v>
      </c>
      <c r="C8895">
        <v>614</v>
      </c>
      <c r="D8895" t="s">
        <v>18548</v>
      </c>
      <c r="E8895" t="s">
        <v>19549</v>
      </c>
      <c r="F8895">
        <v>11138</v>
      </c>
      <c r="G8895" t="s">
        <v>19547</v>
      </c>
      <c r="H8895">
        <v>1718165759</v>
      </c>
      <c r="I8895" t="s">
        <v>19550</v>
      </c>
      <c r="J8895" t="s">
        <v>10903</v>
      </c>
      <c r="K8895" t="s">
        <v>138</v>
      </c>
      <c r="L8895" t="s">
        <v>19459</v>
      </c>
      <c r="M8895" t="s">
        <v>19548</v>
      </c>
      <c r="P8895" s="31" t="str">
        <f t="shared" si="417"/>
        <v>Master Homoeo Fermesi (Dr. Md. Abu Jayed Khaja)</v>
      </c>
    </row>
    <row r="8896" spans="1:16" hidden="1">
      <c r="A8896" t="str">
        <f t="shared" si="415"/>
        <v>93-614</v>
      </c>
      <c r="B8896">
        <f t="shared" si="416"/>
        <v>93</v>
      </c>
      <c r="C8896">
        <v>614</v>
      </c>
      <c r="D8896" t="s">
        <v>18548</v>
      </c>
      <c r="E8896" t="s">
        <v>19551</v>
      </c>
      <c r="F8896">
        <v>11144</v>
      </c>
      <c r="G8896" t="s">
        <v>19552</v>
      </c>
      <c r="H8896">
        <v>1724365931</v>
      </c>
      <c r="I8896" t="s">
        <v>131</v>
      </c>
      <c r="J8896" t="s">
        <v>10903</v>
      </c>
      <c r="K8896" t="s">
        <v>133</v>
      </c>
      <c r="L8896" t="s">
        <v>19459</v>
      </c>
      <c r="M8896" t="s">
        <v>19553</v>
      </c>
      <c r="P8896" s="31" t="str">
        <f t="shared" si="417"/>
        <v>Matri Sriti Homoeo Hall (Dr.  Upendronath Malaker)</v>
      </c>
    </row>
    <row r="8897" spans="1:16" hidden="1">
      <c r="A8897" t="str">
        <f t="shared" si="415"/>
        <v>94-614</v>
      </c>
      <c r="B8897">
        <f t="shared" si="416"/>
        <v>94</v>
      </c>
      <c r="C8897">
        <v>614</v>
      </c>
      <c r="D8897" t="s">
        <v>18548</v>
      </c>
      <c r="E8897" t="s">
        <v>19554</v>
      </c>
      <c r="F8897">
        <v>7486</v>
      </c>
      <c r="G8897" t="s">
        <v>19555</v>
      </c>
      <c r="H8897">
        <v>1723619035</v>
      </c>
      <c r="I8897" t="s">
        <v>131</v>
      </c>
      <c r="J8897" t="s">
        <v>274</v>
      </c>
      <c r="K8897" t="s">
        <v>133</v>
      </c>
      <c r="L8897" t="s">
        <v>6303</v>
      </c>
      <c r="M8897" t="s">
        <v>6365</v>
      </c>
      <c r="P8897" s="31" t="str">
        <f t="shared" si="417"/>
        <v>Mayer Doa Homoeo Hall (Dr. Babu Mia)</v>
      </c>
    </row>
    <row r="8898" spans="1:16" hidden="1">
      <c r="A8898" t="str">
        <f t="shared" ref="A8898:A8961" si="418">B8898&amp;"-"&amp;C8898</f>
        <v>95-614</v>
      </c>
      <c r="B8898">
        <f t="shared" ref="B8898:B8961" si="419">IF(C8898=C8897,B8897+1,1)</f>
        <v>95</v>
      </c>
      <c r="C8898">
        <v>614</v>
      </c>
      <c r="D8898" t="s">
        <v>18548</v>
      </c>
      <c r="E8898" t="s">
        <v>6351</v>
      </c>
      <c r="F8898">
        <v>7471</v>
      </c>
      <c r="G8898" t="s">
        <v>6352</v>
      </c>
      <c r="H8898">
        <v>1735314481</v>
      </c>
      <c r="I8898" t="s">
        <v>131</v>
      </c>
      <c r="J8898" t="s">
        <v>274</v>
      </c>
      <c r="K8898" t="s">
        <v>138</v>
      </c>
      <c r="L8898" t="s">
        <v>6303</v>
      </c>
      <c r="M8898" t="s">
        <v>6353</v>
      </c>
      <c r="P8898" s="31" t="str">
        <f t="shared" ref="P8898:P8961" si="420">PROPER(G8898&amp;" ("&amp;E8898&amp;")")</f>
        <v>Meghna Homoeo Hall (Dr. Md. Ayub Ali)</v>
      </c>
    </row>
    <row r="8899" spans="1:16" hidden="1">
      <c r="A8899" t="str">
        <f t="shared" si="418"/>
        <v>96-614</v>
      </c>
      <c r="B8899">
        <f t="shared" si="419"/>
        <v>96</v>
      </c>
      <c r="C8899">
        <v>614</v>
      </c>
      <c r="D8899" t="s">
        <v>18548</v>
      </c>
      <c r="E8899" t="s">
        <v>19556</v>
      </c>
      <c r="F8899">
        <v>13708</v>
      </c>
      <c r="G8899" t="s">
        <v>19557</v>
      </c>
      <c r="H8899">
        <v>1751346976</v>
      </c>
      <c r="I8899" t="s">
        <v>131</v>
      </c>
      <c r="J8899" t="s">
        <v>397</v>
      </c>
      <c r="K8899" t="s">
        <v>133</v>
      </c>
      <c r="L8899" t="s">
        <v>6332</v>
      </c>
      <c r="M8899" t="s">
        <v>19558</v>
      </c>
      <c r="P8899" s="31" t="str">
        <f t="shared" si="420"/>
        <v>Minhaj Homoeo Hall (Dr Md Minhajul)</v>
      </c>
    </row>
    <row r="8900" spans="1:16" hidden="1">
      <c r="A8900" t="str">
        <f t="shared" si="418"/>
        <v>97-614</v>
      </c>
      <c r="B8900">
        <f t="shared" si="419"/>
        <v>97</v>
      </c>
      <c r="C8900">
        <v>614</v>
      </c>
      <c r="D8900" t="s">
        <v>18548</v>
      </c>
      <c r="E8900" t="s">
        <v>19559</v>
      </c>
      <c r="F8900">
        <v>15873</v>
      </c>
      <c r="G8900" t="s">
        <v>19560</v>
      </c>
      <c r="H8900">
        <v>1728505565</v>
      </c>
      <c r="I8900" t="s">
        <v>131</v>
      </c>
      <c r="J8900" t="s">
        <v>397</v>
      </c>
      <c r="K8900" t="s">
        <v>152</v>
      </c>
      <c r="L8900" t="s">
        <v>10250</v>
      </c>
      <c r="M8900" t="s">
        <v>19561</v>
      </c>
      <c r="P8900" s="31" t="str">
        <f t="shared" si="420"/>
        <v>Minhazur Homoeo Hall (Dr.Md.Minhazur Rahman)</v>
      </c>
    </row>
    <row r="8901" spans="1:16" hidden="1">
      <c r="A8901" t="str">
        <f t="shared" si="418"/>
        <v>98-614</v>
      </c>
      <c r="B8901">
        <f t="shared" si="419"/>
        <v>98</v>
      </c>
      <c r="C8901">
        <v>614</v>
      </c>
      <c r="D8901" t="s">
        <v>18548</v>
      </c>
      <c r="E8901" t="s">
        <v>6320</v>
      </c>
      <c r="F8901">
        <v>7428</v>
      </c>
      <c r="G8901" t="s">
        <v>6321</v>
      </c>
      <c r="H8901">
        <v>1722261319</v>
      </c>
      <c r="I8901" t="s">
        <v>131</v>
      </c>
      <c r="J8901" t="s">
        <v>172</v>
      </c>
      <c r="K8901" t="s">
        <v>152</v>
      </c>
      <c r="L8901" t="s">
        <v>6314</v>
      </c>
      <c r="M8901" t="s">
        <v>6319</v>
      </c>
      <c r="P8901" s="31" t="str">
        <f t="shared" si="420"/>
        <v>Mizan Homoeo Pharmecy (Dr. Md. Mizanur Rahman)</v>
      </c>
    </row>
    <row r="8902" spans="1:16" hidden="1">
      <c r="A8902" t="str">
        <f t="shared" si="418"/>
        <v>99-614</v>
      </c>
      <c r="B8902">
        <f t="shared" si="419"/>
        <v>99</v>
      </c>
      <c r="C8902">
        <v>614</v>
      </c>
      <c r="D8902" t="s">
        <v>18548</v>
      </c>
      <c r="E8902" t="s">
        <v>19562</v>
      </c>
      <c r="F8902">
        <v>12718</v>
      </c>
      <c r="G8902" t="s">
        <v>19563</v>
      </c>
      <c r="H8902">
        <v>1743127747</v>
      </c>
      <c r="I8902" t="s">
        <v>131</v>
      </c>
      <c r="K8902" t="s">
        <v>1315</v>
      </c>
      <c r="L8902" t="s">
        <v>14944</v>
      </c>
      <c r="M8902" t="s">
        <v>19564</v>
      </c>
      <c r="P8902" s="31" t="str">
        <f t="shared" si="420"/>
        <v>Modern Homoeo Fharmesi (Dr. Md. Jahangir Mondol)</v>
      </c>
    </row>
    <row r="8903" spans="1:16" hidden="1">
      <c r="A8903" t="str">
        <f t="shared" si="418"/>
        <v>100-614</v>
      </c>
      <c r="B8903">
        <f t="shared" si="419"/>
        <v>100</v>
      </c>
      <c r="C8903">
        <v>614</v>
      </c>
      <c r="D8903" t="s">
        <v>18548</v>
      </c>
      <c r="E8903" t="s">
        <v>19565</v>
      </c>
      <c r="F8903">
        <v>11152</v>
      </c>
      <c r="G8903" t="s">
        <v>19566</v>
      </c>
      <c r="H8903">
        <v>174656925</v>
      </c>
      <c r="I8903" t="s">
        <v>131</v>
      </c>
      <c r="J8903" t="s">
        <v>10903</v>
      </c>
      <c r="K8903" t="s">
        <v>152</v>
      </c>
      <c r="L8903" t="s">
        <v>19459</v>
      </c>
      <c r="M8903" t="s">
        <v>19465</v>
      </c>
      <c r="P8903" s="31" t="str">
        <f t="shared" si="420"/>
        <v>Moha Shefa Homoeo Hall (Dr. Moulana Md. Abul Momin)</v>
      </c>
    </row>
    <row r="8904" spans="1:16" hidden="1">
      <c r="A8904" t="str">
        <f t="shared" si="418"/>
        <v>101-614</v>
      </c>
      <c r="B8904">
        <f t="shared" si="419"/>
        <v>101</v>
      </c>
      <c r="C8904">
        <v>614</v>
      </c>
      <c r="D8904" t="s">
        <v>18548</v>
      </c>
      <c r="E8904" t="s">
        <v>19567</v>
      </c>
      <c r="F8904">
        <v>12721</v>
      </c>
      <c r="G8904" t="s">
        <v>19568</v>
      </c>
      <c r="H8904">
        <v>1723205409</v>
      </c>
      <c r="I8904" t="s">
        <v>131</v>
      </c>
      <c r="K8904" t="s">
        <v>1315</v>
      </c>
      <c r="L8904" t="s">
        <v>14944</v>
      </c>
      <c r="M8904" t="s">
        <v>19569</v>
      </c>
      <c r="P8904" s="31" t="str">
        <f t="shared" si="420"/>
        <v>Mohammad Homoeo Hall (Dr. Md. Soriful Islam)</v>
      </c>
    </row>
    <row r="8905" spans="1:16" hidden="1">
      <c r="A8905" t="str">
        <f t="shared" si="418"/>
        <v>102-614</v>
      </c>
      <c r="B8905">
        <f t="shared" si="419"/>
        <v>102</v>
      </c>
      <c r="C8905">
        <v>614</v>
      </c>
      <c r="D8905" t="s">
        <v>18548</v>
      </c>
      <c r="E8905" t="s">
        <v>19570</v>
      </c>
      <c r="F8905">
        <v>11129</v>
      </c>
      <c r="G8905" t="s">
        <v>19571</v>
      </c>
      <c r="H8905">
        <v>1734281365</v>
      </c>
      <c r="I8905" t="s">
        <v>131</v>
      </c>
      <c r="J8905" t="s">
        <v>11599</v>
      </c>
      <c r="K8905" t="s">
        <v>133</v>
      </c>
      <c r="L8905" t="s">
        <v>11600</v>
      </c>
      <c r="M8905" t="s">
        <v>11604</v>
      </c>
      <c r="P8905" s="31" t="str">
        <f t="shared" si="420"/>
        <v>Molla Homoeo Fermesi (Dr. Nijam Uddin)</v>
      </c>
    </row>
    <row r="8906" spans="1:16" hidden="1">
      <c r="A8906" t="str">
        <f t="shared" si="418"/>
        <v>103-614</v>
      </c>
      <c r="B8906">
        <f t="shared" si="419"/>
        <v>103</v>
      </c>
      <c r="C8906">
        <v>614</v>
      </c>
      <c r="D8906" t="s">
        <v>18548</v>
      </c>
      <c r="E8906" t="s">
        <v>5151</v>
      </c>
      <c r="F8906">
        <v>10499</v>
      </c>
      <c r="G8906" t="s">
        <v>10267</v>
      </c>
      <c r="H8906">
        <v>1749237555</v>
      </c>
      <c r="I8906" t="s">
        <v>131</v>
      </c>
      <c r="J8906" t="s">
        <v>397</v>
      </c>
      <c r="K8906" t="s">
        <v>133</v>
      </c>
      <c r="L8906" t="s">
        <v>10250</v>
      </c>
      <c r="M8906" t="s">
        <v>6343</v>
      </c>
      <c r="P8906" s="31" t="str">
        <f t="shared" si="420"/>
        <v>Moti Homoeo Hall (Dr. Motiur Rahman)</v>
      </c>
    </row>
    <row r="8907" spans="1:16" hidden="1">
      <c r="A8907" t="str">
        <f t="shared" si="418"/>
        <v>104-614</v>
      </c>
      <c r="B8907">
        <f t="shared" si="419"/>
        <v>104</v>
      </c>
      <c r="C8907">
        <v>614</v>
      </c>
      <c r="D8907" t="s">
        <v>18548</v>
      </c>
      <c r="E8907" t="s">
        <v>6312</v>
      </c>
      <c r="F8907">
        <v>7423</v>
      </c>
      <c r="G8907" t="s">
        <v>6313</v>
      </c>
      <c r="H8907">
        <v>1715602078</v>
      </c>
      <c r="I8907" t="s">
        <v>131</v>
      </c>
      <c r="J8907" t="s">
        <v>172</v>
      </c>
      <c r="K8907" t="s">
        <v>138</v>
      </c>
      <c r="L8907" t="s">
        <v>6314</v>
      </c>
      <c r="M8907" t="s">
        <v>6315</v>
      </c>
      <c r="P8907" s="31" t="str">
        <f t="shared" si="420"/>
        <v>Motia Homoeo Hall (Dr. Md. Gias Uddin)</v>
      </c>
    </row>
    <row r="8908" spans="1:16" hidden="1">
      <c r="A8908" t="str">
        <f t="shared" si="418"/>
        <v>105-614</v>
      </c>
      <c r="B8908">
        <f t="shared" si="419"/>
        <v>105</v>
      </c>
      <c r="C8908">
        <v>614</v>
      </c>
      <c r="D8908" t="s">
        <v>18548</v>
      </c>
      <c r="E8908" t="s">
        <v>19572</v>
      </c>
      <c r="F8908">
        <v>13710</v>
      </c>
      <c r="G8908" t="s">
        <v>9983</v>
      </c>
      <c r="H8908">
        <v>1793040459</v>
      </c>
      <c r="I8908" t="s">
        <v>131</v>
      </c>
      <c r="J8908" t="s">
        <v>132</v>
      </c>
      <c r="K8908" t="s">
        <v>133</v>
      </c>
      <c r="L8908" t="s">
        <v>6332</v>
      </c>
      <c r="M8908" t="s">
        <v>19573</v>
      </c>
      <c r="P8908" s="31" t="str">
        <f t="shared" si="420"/>
        <v>Motin Homoeo Hall (Dr Md Solayman Ali)</v>
      </c>
    </row>
    <row r="8909" spans="1:16" hidden="1">
      <c r="A8909" t="str">
        <f t="shared" si="418"/>
        <v>106-614</v>
      </c>
      <c r="B8909">
        <f t="shared" si="419"/>
        <v>106</v>
      </c>
      <c r="C8909">
        <v>614</v>
      </c>
      <c r="D8909" t="s">
        <v>18548</v>
      </c>
      <c r="E8909" t="s">
        <v>10270</v>
      </c>
      <c r="F8909">
        <v>10508</v>
      </c>
      <c r="G8909" t="s">
        <v>10271</v>
      </c>
      <c r="H8909">
        <v>1763664520</v>
      </c>
      <c r="I8909" t="s">
        <v>131</v>
      </c>
      <c r="J8909" t="s">
        <v>274</v>
      </c>
      <c r="K8909" t="s">
        <v>133</v>
      </c>
      <c r="L8909" t="s">
        <v>6303</v>
      </c>
      <c r="M8909" t="s">
        <v>10272</v>
      </c>
      <c r="P8909" s="31" t="str">
        <f t="shared" si="420"/>
        <v>Mow Homoeo Hall (Dr. Roksana Pervin)</v>
      </c>
    </row>
    <row r="8910" spans="1:16" hidden="1">
      <c r="A8910" t="str">
        <f t="shared" si="418"/>
        <v>107-614</v>
      </c>
      <c r="B8910">
        <f t="shared" si="419"/>
        <v>107</v>
      </c>
      <c r="C8910">
        <v>614</v>
      </c>
      <c r="D8910" t="s">
        <v>18548</v>
      </c>
      <c r="E8910" t="s">
        <v>11284</v>
      </c>
      <c r="F8910">
        <v>11013</v>
      </c>
      <c r="G8910" t="s">
        <v>18760</v>
      </c>
      <c r="H8910">
        <v>1934448297</v>
      </c>
      <c r="I8910">
        <v>0</v>
      </c>
      <c r="J8910">
        <v>0</v>
      </c>
      <c r="K8910" t="s">
        <v>138</v>
      </c>
      <c r="L8910" t="s">
        <v>18</v>
      </c>
      <c r="M8910" t="s">
        <v>18</v>
      </c>
      <c r="P8910" s="31" t="str">
        <f t="shared" si="420"/>
        <v>Mpo-Noyan Ali-Potia (Self Stock)</v>
      </c>
    </row>
    <row r="8911" spans="1:16" hidden="1">
      <c r="A8911" t="str">
        <f t="shared" si="418"/>
        <v>108-614</v>
      </c>
      <c r="B8911">
        <f t="shared" si="419"/>
        <v>108</v>
      </c>
      <c r="C8911">
        <v>614</v>
      </c>
      <c r="D8911" t="s">
        <v>18548</v>
      </c>
      <c r="E8911" t="s">
        <v>19574</v>
      </c>
      <c r="F8911">
        <v>7469</v>
      </c>
      <c r="G8911" t="s">
        <v>19575</v>
      </c>
      <c r="H8911">
        <v>1741348625</v>
      </c>
      <c r="I8911" t="s">
        <v>131</v>
      </c>
      <c r="J8911" t="s">
        <v>230</v>
      </c>
      <c r="K8911" t="s">
        <v>152</v>
      </c>
      <c r="L8911" t="s">
        <v>6084</v>
      </c>
      <c r="M8911" t="s">
        <v>19576</v>
      </c>
      <c r="P8911" s="31" t="str">
        <f t="shared" si="420"/>
        <v>Mukti Homoeo Pharmecy (Dr. Ahadul Haque)</v>
      </c>
    </row>
    <row r="8912" spans="1:16" hidden="1">
      <c r="A8912" t="str">
        <f t="shared" si="418"/>
        <v>109-614</v>
      </c>
      <c r="B8912">
        <f t="shared" si="419"/>
        <v>109</v>
      </c>
      <c r="C8912">
        <v>614</v>
      </c>
      <c r="D8912" t="s">
        <v>18548</v>
      </c>
      <c r="E8912" t="s">
        <v>1052</v>
      </c>
      <c r="F8912">
        <v>7435</v>
      </c>
      <c r="G8912" t="s">
        <v>6327</v>
      </c>
      <c r="H8912">
        <v>1736846144</v>
      </c>
      <c r="I8912" t="s">
        <v>131</v>
      </c>
      <c r="J8912" t="s">
        <v>172</v>
      </c>
      <c r="K8912" t="s">
        <v>133</v>
      </c>
      <c r="L8912" t="s">
        <v>6314</v>
      </c>
      <c r="M8912" t="s">
        <v>19577</v>
      </c>
      <c r="P8912" s="31" t="str">
        <f t="shared" si="420"/>
        <v>Nabila Homoeo Hall (Dr. Md. Nasir Uddin)</v>
      </c>
    </row>
    <row r="8913" spans="1:16" hidden="1">
      <c r="A8913" t="str">
        <f t="shared" si="418"/>
        <v>110-614</v>
      </c>
      <c r="B8913">
        <f t="shared" si="419"/>
        <v>110</v>
      </c>
      <c r="C8913">
        <v>614</v>
      </c>
      <c r="D8913" t="s">
        <v>18548</v>
      </c>
      <c r="E8913" t="s">
        <v>19578</v>
      </c>
      <c r="F8913">
        <v>7484</v>
      </c>
      <c r="G8913" t="s">
        <v>19579</v>
      </c>
      <c r="H8913">
        <v>1774981277</v>
      </c>
      <c r="I8913" t="s">
        <v>131</v>
      </c>
      <c r="J8913" t="s">
        <v>274</v>
      </c>
      <c r="K8913" t="s">
        <v>152</v>
      </c>
      <c r="L8913" t="s">
        <v>6303</v>
      </c>
      <c r="M8913" t="s">
        <v>3565</v>
      </c>
      <c r="P8913" s="31" t="str">
        <f t="shared" si="420"/>
        <v>Nadim Homoeo Hall (Dr. Abdul Hamid Nadim)</v>
      </c>
    </row>
    <row r="8914" spans="1:16" hidden="1">
      <c r="A8914" t="str">
        <f t="shared" si="418"/>
        <v>111-614</v>
      </c>
      <c r="B8914">
        <f t="shared" si="419"/>
        <v>111</v>
      </c>
      <c r="C8914">
        <v>614</v>
      </c>
      <c r="D8914" t="s">
        <v>18548</v>
      </c>
      <c r="E8914" t="s">
        <v>19580</v>
      </c>
      <c r="F8914">
        <v>15874</v>
      </c>
      <c r="G8914" t="s">
        <v>4556</v>
      </c>
      <c r="H8914">
        <v>1773881231</v>
      </c>
      <c r="I8914" t="s">
        <v>131</v>
      </c>
      <c r="J8914" t="s">
        <v>306</v>
      </c>
      <c r="K8914" t="s">
        <v>152</v>
      </c>
      <c r="L8914" t="s">
        <v>10250</v>
      </c>
      <c r="M8914" t="s">
        <v>19581</v>
      </c>
      <c r="P8914" s="31" t="str">
        <f t="shared" si="420"/>
        <v>Nahar Homoeo Hall (Dr.Nurjahan Begim)</v>
      </c>
    </row>
    <row r="8915" spans="1:16" hidden="1">
      <c r="A8915" t="str">
        <f t="shared" si="418"/>
        <v>112-614</v>
      </c>
      <c r="B8915">
        <f t="shared" si="419"/>
        <v>112</v>
      </c>
      <c r="C8915">
        <v>614</v>
      </c>
      <c r="D8915" t="s">
        <v>18548</v>
      </c>
      <c r="E8915" t="s">
        <v>19582</v>
      </c>
      <c r="F8915">
        <v>7424</v>
      </c>
      <c r="G8915" t="s">
        <v>19583</v>
      </c>
      <c r="H8915">
        <v>1948874570</v>
      </c>
      <c r="I8915" t="s">
        <v>131</v>
      </c>
      <c r="J8915" t="s">
        <v>172</v>
      </c>
      <c r="K8915" t="s">
        <v>152</v>
      </c>
      <c r="L8915" t="s">
        <v>6314</v>
      </c>
      <c r="M8915" t="s">
        <v>19455</v>
      </c>
      <c r="P8915" s="31" t="str">
        <f t="shared" si="420"/>
        <v>Nahida Homoeo Hall (Dr. Most. Sohana Sultana)</v>
      </c>
    </row>
    <row r="8916" spans="1:16" hidden="1">
      <c r="A8916" t="str">
        <f t="shared" si="418"/>
        <v>113-614</v>
      </c>
      <c r="B8916">
        <f t="shared" si="419"/>
        <v>113</v>
      </c>
      <c r="C8916">
        <v>614</v>
      </c>
      <c r="D8916" t="s">
        <v>18548</v>
      </c>
      <c r="E8916" t="s">
        <v>15125</v>
      </c>
      <c r="F8916">
        <v>12800</v>
      </c>
      <c r="G8916" t="s">
        <v>15126</v>
      </c>
      <c r="H8916">
        <v>1710059877</v>
      </c>
      <c r="I8916" t="s">
        <v>131</v>
      </c>
      <c r="K8916" t="s">
        <v>1315</v>
      </c>
      <c r="L8916" t="s">
        <v>15127</v>
      </c>
      <c r="M8916" t="s">
        <v>15128</v>
      </c>
      <c r="P8916" s="31" t="str">
        <f t="shared" si="420"/>
        <v>Naj Homoeo Hall  (Dr. Najma Khatun)</v>
      </c>
    </row>
    <row r="8917" spans="1:16" hidden="1">
      <c r="A8917" t="str">
        <f t="shared" si="418"/>
        <v>114-614</v>
      </c>
      <c r="B8917">
        <f t="shared" si="419"/>
        <v>114</v>
      </c>
      <c r="C8917">
        <v>614</v>
      </c>
      <c r="D8917" t="s">
        <v>18548</v>
      </c>
      <c r="E8917" t="s">
        <v>19584</v>
      </c>
      <c r="F8917">
        <v>10490</v>
      </c>
      <c r="G8917" t="s">
        <v>19585</v>
      </c>
      <c r="H8917">
        <v>1728936106</v>
      </c>
      <c r="I8917" t="s">
        <v>131</v>
      </c>
      <c r="J8917" t="s">
        <v>172</v>
      </c>
      <c r="K8917" t="s">
        <v>133</v>
      </c>
      <c r="L8917" t="s">
        <v>6314</v>
      </c>
      <c r="M8917" t="s">
        <v>19586</v>
      </c>
      <c r="P8917" s="31" t="str">
        <f t="shared" si="420"/>
        <v>Nazpui Homoeo Hall (Dr. Hasan Ahmed Reza)</v>
      </c>
    </row>
    <row r="8918" spans="1:16" hidden="1">
      <c r="A8918" t="str">
        <f t="shared" si="418"/>
        <v>115-614</v>
      </c>
      <c r="B8918">
        <f t="shared" si="419"/>
        <v>115</v>
      </c>
      <c r="C8918">
        <v>614</v>
      </c>
      <c r="D8918" t="s">
        <v>18548</v>
      </c>
      <c r="E8918" t="s">
        <v>11602</v>
      </c>
      <c r="F8918">
        <v>11126</v>
      </c>
      <c r="G8918" t="s">
        <v>11603</v>
      </c>
      <c r="H8918">
        <v>1711302718</v>
      </c>
      <c r="I8918" t="s">
        <v>131</v>
      </c>
      <c r="J8918" t="s">
        <v>11599</v>
      </c>
      <c r="K8918" t="s">
        <v>138</v>
      </c>
      <c r="L8918" t="s">
        <v>11600</v>
      </c>
      <c r="M8918" t="s">
        <v>11604</v>
      </c>
      <c r="P8918" s="31" t="str">
        <f t="shared" si="420"/>
        <v>New Life Homoeo Clinic (Dr. Md. Abul Hossain)</v>
      </c>
    </row>
    <row r="8919" spans="1:16" hidden="1">
      <c r="A8919" t="str">
        <f t="shared" si="418"/>
        <v>116-614</v>
      </c>
      <c r="B8919">
        <f t="shared" si="419"/>
        <v>116</v>
      </c>
      <c r="C8919">
        <v>614</v>
      </c>
      <c r="D8919" t="s">
        <v>18548</v>
      </c>
      <c r="E8919" t="s">
        <v>6304</v>
      </c>
      <c r="F8919">
        <v>7409</v>
      </c>
      <c r="G8919" t="s">
        <v>2476</v>
      </c>
      <c r="H8919">
        <v>1750861287</v>
      </c>
      <c r="I8919" t="s">
        <v>131</v>
      </c>
      <c r="J8919" t="s">
        <v>132</v>
      </c>
      <c r="K8919" t="s">
        <v>133</v>
      </c>
      <c r="L8919" t="s">
        <v>6089</v>
      </c>
      <c r="M8919" t="s">
        <v>6305</v>
      </c>
      <c r="P8919" s="31" t="str">
        <f t="shared" si="420"/>
        <v>New Life Homoeo Hall (Dr. Md. Shahbur Rahman)</v>
      </c>
    </row>
    <row r="8920" spans="1:16" hidden="1">
      <c r="A8920" t="str">
        <f t="shared" si="418"/>
        <v>117-614</v>
      </c>
      <c r="B8920">
        <f t="shared" si="419"/>
        <v>117</v>
      </c>
      <c r="C8920">
        <v>614</v>
      </c>
      <c r="D8920" t="s">
        <v>18548</v>
      </c>
      <c r="E8920" t="s">
        <v>5680</v>
      </c>
      <c r="F8920">
        <v>10501</v>
      </c>
      <c r="G8920" t="s">
        <v>144</v>
      </c>
      <c r="H8920">
        <v>1722044073</v>
      </c>
      <c r="I8920" t="s">
        <v>131</v>
      </c>
      <c r="J8920" t="s">
        <v>230</v>
      </c>
      <c r="K8920" t="s">
        <v>133</v>
      </c>
      <c r="L8920" t="s">
        <v>6084</v>
      </c>
      <c r="M8920" t="s">
        <v>6365</v>
      </c>
      <c r="P8920" s="31" t="str">
        <f t="shared" si="420"/>
        <v>Niramoy Homoeo Hall (Dr. Rofikul Islam)</v>
      </c>
    </row>
    <row r="8921" spans="1:16" hidden="1">
      <c r="A8921" t="str">
        <f t="shared" si="418"/>
        <v>118-614</v>
      </c>
      <c r="B8921">
        <f t="shared" si="419"/>
        <v>118</v>
      </c>
      <c r="C8921">
        <v>614</v>
      </c>
      <c r="D8921" t="s">
        <v>18548</v>
      </c>
      <c r="E8921" t="s">
        <v>5905</v>
      </c>
      <c r="F8921">
        <v>7418</v>
      </c>
      <c r="G8921" t="s">
        <v>6310</v>
      </c>
      <c r="H8921">
        <v>1724498764</v>
      </c>
      <c r="I8921" t="s">
        <v>131</v>
      </c>
      <c r="J8921" t="s">
        <v>132</v>
      </c>
      <c r="K8921" t="s">
        <v>133</v>
      </c>
      <c r="L8921" t="s">
        <v>6089</v>
      </c>
      <c r="M8921" t="s">
        <v>6311</v>
      </c>
      <c r="P8921" s="31" t="str">
        <f t="shared" si="420"/>
        <v>Niramoy Homoeo Pharmecy (Dr. Abul Kalam Azad)</v>
      </c>
    </row>
    <row r="8922" spans="1:16" hidden="1">
      <c r="A8922" t="str">
        <f t="shared" si="418"/>
        <v>119-614</v>
      </c>
      <c r="B8922">
        <f t="shared" si="419"/>
        <v>119</v>
      </c>
      <c r="C8922">
        <v>614</v>
      </c>
      <c r="D8922" t="s">
        <v>18548</v>
      </c>
      <c r="E8922" t="s">
        <v>19587</v>
      </c>
      <c r="F8922">
        <v>7422</v>
      </c>
      <c r="G8922" t="s">
        <v>19588</v>
      </c>
      <c r="H8922">
        <v>1722319578</v>
      </c>
      <c r="I8922" t="s">
        <v>131</v>
      </c>
      <c r="J8922" t="s">
        <v>132</v>
      </c>
      <c r="K8922" t="s">
        <v>138</v>
      </c>
      <c r="L8922" t="s">
        <v>6089</v>
      </c>
      <c r="M8922" t="s">
        <v>1099</v>
      </c>
      <c r="P8922" s="31" t="str">
        <f t="shared" si="420"/>
        <v>Noor Homoeo Pharmecy (Dr. Mir Mosarrof Hossain)</v>
      </c>
    </row>
    <row r="8923" spans="1:16" hidden="1">
      <c r="A8923" t="str">
        <f t="shared" si="418"/>
        <v>120-614</v>
      </c>
      <c r="B8923">
        <f t="shared" si="419"/>
        <v>120</v>
      </c>
      <c r="C8923">
        <v>614</v>
      </c>
      <c r="D8923" t="s">
        <v>18548</v>
      </c>
      <c r="E8923" t="s">
        <v>19589</v>
      </c>
      <c r="F8923">
        <v>11147</v>
      </c>
      <c r="G8923" t="s">
        <v>432</v>
      </c>
      <c r="H8923">
        <v>1760174604</v>
      </c>
      <c r="I8923" t="s">
        <v>131</v>
      </c>
      <c r="J8923" t="s">
        <v>10903</v>
      </c>
      <c r="K8923" t="s">
        <v>152</v>
      </c>
      <c r="L8923" t="s">
        <v>19459</v>
      </c>
      <c r="M8923" t="s">
        <v>19533</v>
      </c>
      <c r="P8923" s="31" t="str">
        <f t="shared" si="420"/>
        <v>Nur Homoeo Hall (Dr. Mst. Shapla Khatun)</v>
      </c>
    </row>
    <row r="8924" spans="1:16" hidden="1">
      <c r="A8924" t="str">
        <f t="shared" si="418"/>
        <v>121-614</v>
      </c>
      <c r="B8924">
        <f t="shared" si="419"/>
        <v>121</v>
      </c>
      <c r="C8924">
        <v>614</v>
      </c>
      <c r="D8924" t="s">
        <v>18548</v>
      </c>
      <c r="E8924" t="s">
        <v>19590</v>
      </c>
      <c r="F8924">
        <v>10498</v>
      </c>
      <c r="G8924" t="s">
        <v>6259</v>
      </c>
      <c r="H8924">
        <v>1722503440</v>
      </c>
      <c r="I8924" t="s">
        <v>131</v>
      </c>
      <c r="J8924" t="s">
        <v>397</v>
      </c>
      <c r="K8924" t="s">
        <v>133</v>
      </c>
      <c r="L8924" t="s">
        <v>10250</v>
      </c>
      <c r="M8924" t="s">
        <v>6343</v>
      </c>
      <c r="P8924" s="31" t="str">
        <f t="shared" si="420"/>
        <v>Nurani Homoeo Hall (Dr. Mst Sarmin)</v>
      </c>
    </row>
    <row r="8925" spans="1:16" hidden="1">
      <c r="A8925" t="str">
        <f t="shared" si="418"/>
        <v>122-614</v>
      </c>
      <c r="B8925">
        <f t="shared" si="419"/>
        <v>122</v>
      </c>
      <c r="C8925">
        <v>614</v>
      </c>
      <c r="D8925" t="s">
        <v>18548</v>
      </c>
      <c r="E8925" t="s">
        <v>5546</v>
      </c>
      <c r="F8925">
        <v>10489</v>
      </c>
      <c r="G8925" t="s">
        <v>19591</v>
      </c>
      <c r="H8925">
        <v>1765023477</v>
      </c>
      <c r="I8925" t="s">
        <v>131</v>
      </c>
      <c r="J8925" t="s">
        <v>172</v>
      </c>
      <c r="K8925" t="s">
        <v>152</v>
      </c>
      <c r="L8925" t="s">
        <v>6314</v>
      </c>
      <c r="M8925" t="s">
        <v>19592</v>
      </c>
      <c r="P8925" s="31" t="str">
        <f t="shared" si="420"/>
        <v>Padoo Homoeo Hall (Dr. Abu Said)</v>
      </c>
    </row>
    <row r="8926" spans="1:16" hidden="1">
      <c r="A8926" t="str">
        <f t="shared" si="418"/>
        <v>123-614</v>
      </c>
      <c r="B8926">
        <f t="shared" si="419"/>
        <v>123</v>
      </c>
      <c r="C8926">
        <v>614</v>
      </c>
      <c r="D8926" t="s">
        <v>18548</v>
      </c>
      <c r="E8926" t="s">
        <v>9829</v>
      </c>
      <c r="F8926">
        <v>10157</v>
      </c>
      <c r="G8926" t="s">
        <v>19593</v>
      </c>
      <c r="H8926">
        <v>1738799258</v>
      </c>
      <c r="I8926" t="s">
        <v>6008</v>
      </c>
      <c r="J8926" t="s">
        <v>274</v>
      </c>
      <c r="K8926">
        <v>0</v>
      </c>
      <c r="L8926" t="s">
        <v>9824</v>
      </c>
      <c r="M8926" t="s">
        <v>9825</v>
      </c>
      <c r="P8926" s="31" t="str">
        <f t="shared" si="420"/>
        <v>Poshu Homeo Chikithsaloy (Dr. Seraj Uddin)</v>
      </c>
    </row>
    <row r="8927" spans="1:16" hidden="1">
      <c r="A8927" t="str">
        <f t="shared" si="418"/>
        <v>124-614</v>
      </c>
      <c r="B8927">
        <f t="shared" si="419"/>
        <v>124</v>
      </c>
      <c r="C8927">
        <v>614</v>
      </c>
      <c r="D8927" t="s">
        <v>18548</v>
      </c>
      <c r="E8927" t="s">
        <v>19594</v>
      </c>
      <c r="F8927">
        <v>10503</v>
      </c>
      <c r="G8927" t="s">
        <v>19595</v>
      </c>
      <c r="H8927">
        <v>1827558209</v>
      </c>
      <c r="I8927" t="s">
        <v>131</v>
      </c>
      <c r="J8927" t="s">
        <v>230</v>
      </c>
      <c r="K8927" t="s">
        <v>133</v>
      </c>
      <c r="L8927" t="s">
        <v>6084</v>
      </c>
      <c r="M8927" t="s">
        <v>19494</v>
      </c>
      <c r="P8927" s="31" t="str">
        <f t="shared" si="420"/>
        <v>Proggah Homoeo Ph. (Dr. Probir Sarkar)</v>
      </c>
    </row>
    <row r="8928" spans="1:16" hidden="1">
      <c r="A8928" t="str">
        <f t="shared" si="418"/>
        <v>125-614</v>
      </c>
      <c r="B8928">
        <f t="shared" si="419"/>
        <v>125</v>
      </c>
      <c r="C8928">
        <v>614</v>
      </c>
      <c r="D8928" t="s">
        <v>18548</v>
      </c>
      <c r="E8928" t="s">
        <v>19596</v>
      </c>
      <c r="F8928">
        <v>7449</v>
      </c>
      <c r="G8928" t="s">
        <v>3954</v>
      </c>
      <c r="H8928">
        <v>1734007459</v>
      </c>
      <c r="I8928" t="s">
        <v>131</v>
      </c>
      <c r="J8928" t="s">
        <v>397</v>
      </c>
      <c r="K8928" t="s">
        <v>152</v>
      </c>
      <c r="L8928" t="s">
        <v>6332</v>
      </c>
      <c r="M8928" t="s">
        <v>6342</v>
      </c>
      <c r="P8928" s="31" t="str">
        <f t="shared" si="420"/>
        <v>Purnima Homoeo Hall (Dr. Bipul Odhikar)</v>
      </c>
    </row>
    <row r="8929" spans="1:16" hidden="1">
      <c r="A8929" t="str">
        <f t="shared" si="418"/>
        <v>126-614</v>
      </c>
      <c r="B8929">
        <f t="shared" si="419"/>
        <v>126</v>
      </c>
      <c r="C8929">
        <v>614</v>
      </c>
      <c r="D8929" t="s">
        <v>18548</v>
      </c>
      <c r="F8929">
        <v>11124</v>
      </c>
      <c r="G8929" t="s">
        <v>2595</v>
      </c>
      <c r="H8929">
        <v>1713714629</v>
      </c>
      <c r="I8929" t="s">
        <v>19550</v>
      </c>
      <c r="J8929" t="s">
        <v>11599</v>
      </c>
      <c r="K8929" t="s">
        <v>138</v>
      </c>
      <c r="L8929" t="s">
        <v>11600</v>
      </c>
      <c r="M8929" t="s">
        <v>19541</v>
      </c>
      <c r="N8929" t="s">
        <v>2723</v>
      </c>
      <c r="O8929" t="s">
        <v>2724</v>
      </c>
      <c r="P8929" s="31" t="str">
        <f t="shared" si="420"/>
        <v>Rana Homoeo Hall ()</v>
      </c>
    </row>
    <row r="8930" spans="1:16" hidden="1">
      <c r="A8930" t="str">
        <f t="shared" si="418"/>
        <v>127-614</v>
      </c>
      <c r="B8930">
        <f t="shared" si="419"/>
        <v>127</v>
      </c>
      <c r="C8930">
        <v>614</v>
      </c>
      <c r="D8930" t="s">
        <v>18548</v>
      </c>
      <c r="E8930" t="s">
        <v>10270</v>
      </c>
      <c r="F8930">
        <v>10715</v>
      </c>
      <c r="G8930" t="s">
        <v>8044</v>
      </c>
      <c r="H8930">
        <v>1306174225</v>
      </c>
      <c r="I8930" t="s">
        <v>131</v>
      </c>
      <c r="J8930" t="s">
        <v>2596</v>
      </c>
      <c r="K8930" t="s">
        <v>152</v>
      </c>
      <c r="L8930" t="s">
        <v>19597</v>
      </c>
      <c r="M8930" t="s">
        <v>19598</v>
      </c>
      <c r="P8930" s="31" t="str">
        <f t="shared" si="420"/>
        <v>Rasel Homoeo Hall (Dr. Roksana Pervin)</v>
      </c>
    </row>
    <row r="8931" spans="1:16" hidden="1">
      <c r="A8931" t="str">
        <f t="shared" si="418"/>
        <v>128-614</v>
      </c>
      <c r="B8931">
        <f t="shared" si="419"/>
        <v>128</v>
      </c>
      <c r="C8931">
        <v>614</v>
      </c>
      <c r="D8931" t="s">
        <v>18548</v>
      </c>
      <c r="E8931" t="s">
        <v>17138</v>
      </c>
      <c r="F8931">
        <v>13712</v>
      </c>
      <c r="G8931" t="s">
        <v>17139</v>
      </c>
      <c r="H8931">
        <v>1723568283</v>
      </c>
      <c r="I8931" t="s">
        <v>131</v>
      </c>
      <c r="J8931" t="s">
        <v>230</v>
      </c>
      <c r="K8931" t="s">
        <v>138</v>
      </c>
      <c r="L8931" t="s">
        <v>6307</v>
      </c>
      <c r="M8931" t="s">
        <v>17140</v>
      </c>
      <c r="P8931" s="31" t="str">
        <f t="shared" si="420"/>
        <v>Rifa Homoeo Hall (Dr Md Joynul Abedin)</v>
      </c>
    </row>
    <row r="8932" spans="1:16" hidden="1">
      <c r="A8932" t="str">
        <f t="shared" si="418"/>
        <v>129-614</v>
      </c>
      <c r="B8932">
        <f t="shared" si="419"/>
        <v>129</v>
      </c>
      <c r="C8932">
        <v>614</v>
      </c>
      <c r="D8932" t="s">
        <v>18548</v>
      </c>
      <c r="E8932" t="s">
        <v>160</v>
      </c>
      <c r="F8932">
        <v>7429</v>
      </c>
      <c r="G8932" t="s">
        <v>6322</v>
      </c>
      <c r="H8932">
        <v>1714569270</v>
      </c>
      <c r="I8932" t="s">
        <v>131</v>
      </c>
      <c r="J8932" t="s">
        <v>172</v>
      </c>
      <c r="K8932" t="s">
        <v>152</v>
      </c>
      <c r="L8932" t="s">
        <v>6314</v>
      </c>
      <c r="M8932" t="s">
        <v>6315</v>
      </c>
      <c r="P8932" s="31" t="str">
        <f t="shared" si="420"/>
        <v>Rogmukto Homoeo Hall (Dr. Motahar Hossain)</v>
      </c>
    </row>
    <row r="8933" spans="1:16" hidden="1">
      <c r="A8933" t="str">
        <f t="shared" si="418"/>
        <v>130-614</v>
      </c>
      <c r="B8933">
        <f t="shared" si="419"/>
        <v>130</v>
      </c>
      <c r="C8933">
        <v>614</v>
      </c>
      <c r="D8933" t="s">
        <v>18548</v>
      </c>
      <c r="E8933" t="s">
        <v>19599</v>
      </c>
      <c r="F8933">
        <v>11148</v>
      </c>
      <c r="G8933" t="s">
        <v>19600</v>
      </c>
      <c r="H8933">
        <v>1842552586</v>
      </c>
      <c r="I8933" t="s">
        <v>131</v>
      </c>
      <c r="J8933" t="s">
        <v>10903</v>
      </c>
      <c r="K8933" t="s">
        <v>133</v>
      </c>
      <c r="L8933" t="s">
        <v>19459</v>
      </c>
      <c r="M8933" t="s">
        <v>19533</v>
      </c>
      <c r="P8933" s="31" t="str">
        <f t="shared" si="420"/>
        <v>Rohomgiri Homoeo Hall (Dr. Kausar Sorif Suvo)</v>
      </c>
    </row>
    <row r="8934" spans="1:16" hidden="1">
      <c r="A8934" t="str">
        <f t="shared" si="418"/>
        <v>131-614</v>
      </c>
      <c r="B8934">
        <f t="shared" si="419"/>
        <v>131</v>
      </c>
      <c r="C8934">
        <v>614</v>
      </c>
      <c r="D8934" t="s">
        <v>18548</v>
      </c>
      <c r="E8934" t="s">
        <v>6324</v>
      </c>
      <c r="F8934">
        <v>7434</v>
      </c>
      <c r="G8934" t="s">
        <v>6325</v>
      </c>
      <c r="H8934">
        <v>1737918187</v>
      </c>
      <c r="I8934" t="s">
        <v>131</v>
      </c>
      <c r="J8934" t="s">
        <v>172</v>
      </c>
      <c r="K8934" t="s">
        <v>138</v>
      </c>
      <c r="L8934" t="s">
        <v>6314</v>
      </c>
      <c r="M8934" t="s">
        <v>6326</v>
      </c>
      <c r="P8934" s="31" t="str">
        <f t="shared" si="420"/>
        <v>Romjan Ali Homoeo Hall (Dr. Md. Romjan Ali)</v>
      </c>
    </row>
    <row r="8935" spans="1:16" hidden="1">
      <c r="A8935" t="str">
        <f t="shared" si="418"/>
        <v>132-614</v>
      </c>
      <c r="B8935">
        <f t="shared" si="419"/>
        <v>132</v>
      </c>
      <c r="C8935">
        <v>614</v>
      </c>
      <c r="D8935" t="s">
        <v>18548</v>
      </c>
      <c r="E8935" t="s">
        <v>19601</v>
      </c>
      <c r="F8935">
        <v>11123</v>
      </c>
      <c r="G8935" t="s">
        <v>11598</v>
      </c>
      <c r="H8935">
        <v>1711715121</v>
      </c>
      <c r="I8935" t="s">
        <v>131</v>
      </c>
      <c r="J8935" t="s">
        <v>11599</v>
      </c>
      <c r="K8935" t="s">
        <v>152</v>
      </c>
      <c r="L8935" t="s">
        <v>11600</v>
      </c>
      <c r="M8935" t="s">
        <v>19541</v>
      </c>
      <c r="P8935" s="31" t="str">
        <f t="shared" si="420"/>
        <v>Sathi Homoeo Hall (Dr. Ma Sattar)</v>
      </c>
    </row>
    <row r="8936" spans="1:16" hidden="1">
      <c r="A8936" t="str">
        <f t="shared" si="418"/>
        <v>133-614</v>
      </c>
      <c r="B8936">
        <f t="shared" si="419"/>
        <v>133</v>
      </c>
      <c r="C8936">
        <v>614</v>
      </c>
      <c r="D8936" t="s">
        <v>18548</v>
      </c>
      <c r="E8936" t="s">
        <v>19602</v>
      </c>
      <c r="F8936">
        <v>7410</v>
      </c>
      <c r="G8936" t="s">
        <v>196</v>
      </c>
      <c r="H8936">
        <v>1741070749</v>
      </c>
      <c r="I8936" t="s">
        <v>131</v>
      </c>
      <c r="J8936" t="s">
        <v>132</v>
      </c>
      <c r="K8936" t="s">
        <v>138</v>
      </c>
      <c r="L8936" t="s">
        <v>6089</v>
      </c>
      <c r="M8936" t="s">
        <v>6305</v>
      </c>
      <c r="P8936" s="31" t="str">
        <f t="shared" si="420"/>
        <v>Seba Homoeo Hall (Dr. Md. Abdul Kalam Azad)</v>
      </c>
    </row>
    <row r="8937" spans="1:16" hidden="1">
      <c r="A8937" t="str">
        <f t="shared" si="418"/>
        <v>134-614</v>
      </c>
      <c r="B8937">
        <f t="shared" si="419"/>
        <v>134</v>
      </c>
      <c r="C8937">
        <v>614</v>
      </c>
      <c r="D8937" t="s">
        <v>18548</v>
      </c>
      <c r="E8937" t="s">
        <v>6344</v>
      </c>
      <c r="F8937">
        <v>7446</v>
      </c>
      <c r="G8937" t="s">
        <v>6345</v>
      </c>
      <c r="H8937">
        <v>1737658681</v>
      </c>
      <c r="I8937" t="s">
        <v>131</v>
      </c>
      <c r="J8937" t="s">
        <v>397</v>
      </c>
      <c r="K8937" t="s">
        <v>152</v>
      </c>
      <c r="L8937" t="s">
        <v>6332</v>
      </c>
      <c r="M8937" t="s">
        <v>6339</v>
      </c>
      <c r="P8937" s="31" t="str">
        <f t="shared" si="420"/>
        <v>Shefali Homoeo Hall (Dr. Sumon Kumar)</v>
      </c>
    </row>
    <row r="8938" spans="1:16" hidden="1">
      <c r="A8938" t="str">
        <f t="shared" si="418"/>
        <v>135-614</v>
      </c>
      <c r="B8938">
        <f t="shared" si="419"/>
        <v>135</v>
      </c>
      <c r="C8938">
        <v>614</v>
      </c>
      <c r="D8938" t="s">
        <v>18548</v>
      </c>
      <c r="E8938" t="s">
        <v>10264</v>
      </c>
      <c r="F8938">
        <v>10496</v>
      </c>
      <c r="G8938" t="s">
        <v>3405</v>
      </c>
      <c r="H8938">
        <v>1720214749</v>
      </c>
      <c r="I8938" t="s">
        <v>131</v>
      </c>
      <c r="J8938" t="s">
        <v>397</v>
      </c>
      <c r="K8938" t="s">
        <v>133</v>
      </c>
      <c r="L8938" t="s">
        <v>6303</v>
      </c>
      <c r="M8938" t="s">
        <v>10261</v>
      </c>
      <c r="P8938" s="31" t="str">
        <f t="shared" si="420"/>
        <v>Shifa Homoeo Hall (Dr. Heej Taridul)</v>
      </c>
    </row>
    <row r="8939" spans="1:16" hidden="1">
      <c r="A8939" t="str">
        <f t="shared" si="418"/>
        <v>136-614</v>
      </c>
      <c r="B8939">
        <f t="shared" si="419"/>
        <v>136</v>
      </c>
      <c r="C8939">
        <v>614</v>
      </c>
      <c r="D8939" t="s">
        <v>18548</v>
      </c>
      <c r="E8939" t="s">
        <v>19603</v>
      </c>
      <c r="F8939">
        <v>7479</v>
      </c>
      <c r="G8939" t="s">
        <v>19604</v>
      </c>
      <c r="H8939">
        <v>1751411330</v>
      </c>
      <c r="I8939" t="s">
        <v>131</v>
      </c>
      <c r="J8939" t="s">
        <v>274</v>
      </c>
      <c r="K8939" t="s">
        <v>133</v>
      </c>
      <c r="L8939" t="s">
        <v>6303</v>
      </c>
      <c r="M8939" t="s">
        <v>19605</v>
      </c>
      <c r="P8939" s="31" t="str">
        <f t="shared" si="420"/>
        <v>Shifat Homoeo Hall (Dr. Shimul Biswas)</v>
      </c>
    </row>
    <row r="8940" spans="1:16" hidden="1">
      <c r="A8940" t="str">
        <f t="shared" si="418"/>
        <v>137-614</v>
      </c>
      <c r="B8940">
        <f t="shared" si="419"/>
        <v>137</v>
      </c>
      <c r="C8940">
        <v>614</v>
      </c>
      <c r="D8940" t="s">
        <v>18548</v>
      </c>
      <c r="E8940" t="s">
        <v>6158</v>
      </c>
      <c r="F8940">
        <v>7485</v>
      </c>
      <c r="G8940" t="s">
        <v>19606</v>
      </c>
      <c r="H8940">
        <v>1740414235</v>
      </c>
      <c r="I8940" t="s">
        <v>131</v>
      </c>
      <c r="J8940" t="s">
        <v>274</v>
      </c>
      <c r="K8940" t="s">
        <v>133</v>
      </c>
      <c r="L8940" t="s">
        <v>6303</v>
      </c>
      <c r="M8940" t="s">
        <v>6356</v>
      </c>
      <c r="P8940" s="31" t="str">
        <f t="shared" si="420"/>
        <v>Shofikul Homoeo Hall (Dr. Shofikul Islam)</v>
      </c>
    </row>
    <row r="8941" spans="1:16" hidden="1">
      <c r="A8941" t="str">
        <f t="shared" si="418"/>
        <v>138-614</v>
      </c>
      <c r="B8941">
        <f t="shared" si="419"/>
        <v>138</v>
      </c>
      <c r="C8941">
        <v>614</v>
      </c>
      <c r="D8941" t="s">
        <v>18548</v>
      </c>
      <c r="E8941" t="s">
        <v>19607</v>
      </c>
      <c r="F8941">
        <v>11131</v>
      </c>
      <c r="G8941" t="s">
        <v>19608</v>
      </c>
      <c r="H8941">
        <v>1798172333</v>
      </c>
      <c r="I8941" t="s">
        <v>131</v>
      </c>
      <c r="J8941" t="s">
        <v>11599</v>
      </c>
      <c r="K8941" t="s">
        <v>133</v>
      </c>
      <c r="L8941" t="s">
        <v>11600</v>
      </c>
      <c r="M8941" t="s">
        <v>11604</v>
      </c>
      <c r="P8941" s="31" t="str">
        <f t="shared" si="420"/>
        <v>Similar Homoeopathic Center (Dr. Md. Jakaria Manik)</v>
      </c>
    </row>
    <row r="8942" spans="1:16" hidden="1">
      <c r="A8942" t="str">
        <f t="shared" si="418"/>
        <v>139-614</v>
      </c>
      <c r="B8942">
        <f t="shared" si="419"/>
        <v>139</v>
      </c>
      <c r="C8942">
        <v>614</v>
      </c>
      <c r="D8942" t="s">
        <v>18548</v>
      </c>
      <c r="E8942" t="s">
        <v>15121</v>
      </c>
      <c r="F8942">
        <v>12799</v>
      </c>
      <c r="G8942" t="s">
        <v>15122</v>
      </c>
      <c r="H8942">
        <v>1717513935</v>
      </c>
      <c r="I8942" t="s">
        <v>131</v>
      </c>
      <c r="K8942" t="s">
        <v>1315</v>
      </c>
      <c r="L8942" t="s">
        <v>15123</v>
      </c>
      <c r="M8942" t="s">
        <v>15124</v>
      </c>
      <c r="P8942" s="31" t="str">
        <f t="shared" si="420"/>
        <v>Sior Success Homoeo (Dr.Mohiuddin Chisti)</v>
      </c>
    </row>
    <row r="8943" spans="1:16" hidden="1">
      <c r="A8943" t="str">
        <f t="shared" si="418"/>
        <v>140-614</v>
      </c>
      <c r="B8943">
        <f t="shared" si="419"/>
        <v>140</v>
      </c>
      <c r="C8943">
        <v>614</v>
      </c>
      <c r="D8943" t="s">
        <v>18548</v>
      </c>
      <c r="E8943" t="s">
        <v>6257</v>
      </c>
      <c r="F8943">
        <v>7483</v>
      </c>
      <c r="G8943" t="s">
        <v>6062</v>
      </c>
      <c r="H8943">
        <v>1712974481</v>
      </c>
      <c r="I8943" t="s">
        <v>131</v>
      </c>
      <c r="J8943" t="s">
        <v>274</v>
      </c>
      <c r="K8943" t="s">
        <v>138</v>
      </c>
      <c r="L8943" t="s">
        <v>6303</v>
      </c>
      <c r="M8943" t="s">
        <v>6356</v>
      </c>
      <c r="P8943" s="31" t="str">
        <f t="shared" si="420"/>
        <v>Sojol Homoeo Hall (Dr. Ekramul Haque)</v>
      </c>
    </row>
    <row r="8944" spans="1:16" hidden="1">
      <c r="A8944" t="str">
        <f t="shared" si="418"/>
        <v>141-614</v>
      </c>
      <c r="B8944">
        <f t="shared" si="419"/>
        <v>141</v>
      </c>
      <c r="C8944">
        <v>614</v>
      </c>
      <c r="D8944" t="s">
        <v>18548</v>
      </c>
      <c r="E8944" t="s">
        <v>10262</v>
      </c>
      <c r="F8944">
        <v>10495</v>
      </c>
      <c r="G8944" t="s">
        <v>10263</v>
      </c>
      <c r="H8944">
        <v>1738508800</v>
      </c>
      <c r="I8944" t="s">
        <v>131</v>
      </c>
      <c r="J8944" t="s">
        <v>397</v>
      </c>
      <c r="K8944" t="s">
        <v>133</v>
      </c>
      <c r="L8944" t="s">
        <v>6303</v>
      </c>
      <c r="M8944" t="s">
        <v>10261</v>
      </c>
      <c r="P8944" s="31" t="str">
        <f t="shared" si="420"/>
        <v>Somadhan Homoeo Hall (Dr. Imtiaj Adnan)</v>
      </c>
    </row>
    <row r="8945" spans="1:16" hidden="1">
      <c r="A8945" t="str">
        <f t="shared" si="418"/>
        <v>142-614</v>
      </c>
      <c r="B8945">
        <f t="shared" si="419"/>
        <v>142</v>
      </c>
      <c r="C8945">
        <v>614</v>
      </c>
      <c r="D8945" t="s">
        <v>18548</v>
      </c>
      <c r="E8945" t="s">
        <v>19609</v>
      </c>
      <c r="F8945">
        <v>7467</v>
      </c>
      <c r="G8945" t="s">
        <v>3436</v>
      </c>
      <c r="H8945">
        <v>1716961929</v>
      </c>
      <c r="I8945" t="s">
        <v>131</v>
      </c>
      <c r="J8945" t="s">
        <v>230</v>
      </c>
      <c r="K8945" t="s">
        <v>152</v>
      </c>
      <c r="L8945" t="s">
        <v>6084</v>
      </c>
      <c r="M8945" t="s">
        <v>6097</v>
      </c>
      <c r="P8945" s="31" t="str">
        <f t="shared" si="420"/>
        <v>Sordar Homoeo Hall (Dr. Sirajul Karim)</v>
      </c>
    </row>
    <row r="8946" spans="1:16" hidden="1">
      <c r="A8946" t="str">
        <f t="shared" si="418"/>
        <v>143-614</v>
      </c>
      <c r="B8946">
        <f t="shared" si="419"/>
        <v>143</v>
      </c>
      <c r="C8946">
        <v>614</v>
      </c>
      <c r="D8946" t="s">
        <v>18548</v>
      </c>
      <c r="E8946" t="s">
        <v>19610</v>
      </c>
      <c r="F8946">
        <v>7455</v>
      </c>
      <c r="G8946" t="s">
        <v>19611</v>
      </c>
      <c r="H8946">
        <v>1718347839</v>
      </c>
      <c r="I8946" t="s">
        <v>131</v>
      </c>
      <c r="J8946" t="s">
        <v>230</v>
      </c>
      <c r="K8946" t="s">
        <v>152</v>
      </c>
      <c r="L8946" t="s">
        <v>6084</v>
      </c>
      <c r="M8946" t="s">
        <v>19439</v>
      </c>
      <c r="P8946" s="31" t="str">
        <f t="shared" si="420"/>
        <v>Sorkar Homoeo Pharmecy (Dr. Nirmol Kumar Sorkar)</v>
      </c>
    </row>
    <row r="8947" spans="1:16" hidden="1">
      <c r="A8947" t="str">
        <f t="shared" si="418"/>
        <v>144-614</v>
      </c>
      <c r="B8947">
        <f t="shared" si="419"/>
        <v>144</v>
      </c>
      <c r="C8947">
        <v>614</v>
      </c>
      <c r="D8947" t="s">
        <v>18548</v>
      </c>
      <c r="E8947" t="s">
        <v>10265</v>
      </c>
      <c r="F8947">
        <v>10497</v>
      </c>
      <c r="G8947" t="s">
        <v>6191</v>
      </c>
      <c r="H8947">
        <v>1717515394</v>
      </c>
      <c r="I8947" t="s">
        <v>131</v>
      </c>
      <c r="J8947" t="s">
        <v>397</v>
      </c>
      <c r="K8947" t="s">
        <v>133</v>
      </c>
      <c r="L8947" t="s">
        <v>6303</v>
      </c>
      <c r="M8947" t="s">
        <v>10266</v>
      </c>
      <c r="P8947" s="31" t="str">
        <f t="shared" si="420"/>
        <v>Sotota Homoeo Hall (Dr. Md. Osman Goni)</v>
      </c>
    </row>
    <row r="8948" spans="1:16" hidden="1">
      <c r="A8948" t="str">
        <f t="shared" si="418"/>
        <v>145-614</v>
      </c>
      <c r="B8948">
        <f t="shared" si="419"/>
        <v>145</v>
      </c>
      <c r="C8948">
        <v>614</v>
      </c>
      <c r="D8948" t="s">
        <v>18548</v>
      </c>
      <c r="E8948" t="s">
        <v>19612</v>
      </c>
      <c r="F8948">
        <v>7445</v>
      </c>
      <c r="G8948" t="s">
        <v>19613</v>
      </c>
      <c r="H8948">
        <v>1738244236</v>
      </c>
      <c r="I8948" t="s">
        <v>131</v>
      </c>
      <c r="J8948" t="s">
        <v>397</v>
      </c>
      <c r="K8948" t="s">
        <v>152</v>
      </c>
      <c r="L8948" t="s">
        <v>6332</v>
      </c>
      <c r="M8948" t="s">
        <v>6343</v>
      </c>
      <c r="P8948" s="31" t="str">
        <f t="shared" si="420"/>
        <v>Sotto Sundor Homoeo Hall (Dr. Md. Golam Rabbani)</v>
      </c>
    </row>
    <row r="8949" spans="1:16" hidden="1">
      <c r="A8949" t="str">
        <f t="shared" si="418"/>
        <v>146-614</v>
      </c>
      <c r="B8949">
        <f t="shared" si="419"/>
        <v>146</v>
      </c>
      <c r="C8949">
        <v>614</v>
      </c>
      <c r="D8949" t="s">
        <v>18548</v>
      </c>
      <c r="E8949" t="s">
        <v>19614</v>
      </c>
      <c r="F8949">
        <v>7461</v>
      </c>
      <c r="G8949" t="s">
        <v>19615</v>
      </c>
      <c r="H8949">
        <v>1705461752</v>
      </c>
      <c r="I8949" t="s">
        <v>131</v>
      </c>
      <c r="J8949" t="s">
        <v>230</v>
      </c>
      <c r="K8949" t="s">
        <v>133</v>
      </c>
      <c r="L8949" t="s">
        <v>6084</v>
      </c>
      <c r="M8949" t="s">
        <v>19616</v>
      </c>
      <c r="P8949" s="31" t="str">
        <f t="shared" si="420"/>
        <v>Sumon Homoeo Chikitsaloy  (Dr. Mst. Doulotun Nahar)</v>
      </c>
    </row>
    <row r="8950" spans="1:16" hidden="1">
      <c r="A8950" t="str">
        <f t="shared" si="418"/>
        <v>147-614</v>
      </c>
      <c r="B8950">
        <f t="shared" si="419"/>
        <v>147</v>
      </c>
      <c r="C8950">
        <v>614</v>
      </c>
      <c r="D8950" t="s">
        <v>18548</v>
      </c>
      <c r="E8950" t="s">
        <v>17132</v>
      </c>
      <c r="F8950">
        <v>13707</v>
      </c>
      <c r="G8950" t="s">
        <v>17133</v>
      </c>
      <c r="H8950">
        <v>1849258494</v>
      </c>
      <c r="I8950" t="s">
        <v>131</v>
      </c>
      <c r="J8950" t="s">
        <v>230</v>
      </c>
      <c r="K8950" t="s">
        <v>133</v>
      </c>
      <c r="L8950" t="s">
        <v>6089</v>
      </c>
      <c r="M8950" t="s">
        <v>17134</v>
      </c>
      <c r="P8950" s="31" t="str">
        <f t="shared" si="420"/>
        <v>Takwa Homoeo Hall (Dr Md Sohel Rana)</v>
      </c>
    </row>
    <row r="8951" spans="1:16" hidden="1">
      <c r="A8951" t="str">
        <f t="shared" si="418"/>
        <v>148-614</v>
      </c>
      <c r="B8951">
        <f t="shared" si="419"/>
        <v>148</v>
      </c>
      <c r="C8951">
        <v>614</v>
      </c>
      <c r="D8951" t="s">
        <v>18548</v>
      </c>
      <c r="E8951" t="s">
        <v>15129</v>
      </c>
      <c r="F8951">
        <v>12801</v>
      </c>
      <c r="G8951" t="s">
        <v>881</v>
      </c>
      <c r="H8951">
        <v>1739799834</v>
      </c>
      <c r="I8951" t="s">
        <v>131</v>
      </c>
      <c r="K8951" t="s">
        <v>1315</v>
      </c>
      <c r="L8951" t="s">
        <v>6314</v>
      </c>
      <c r="M8951" t="s">
        <v>15124</v>
      </c>
      <c r="P8951" s="31" t="str">
        <f t="shared" si="420"/>
        <v>Tania Homoeo Hall (Dr. M A Hakim)</v>
      </c>
    </row>
    <row r="8952" spans="1:16" hidden="1">
      <c r="A8952" t="str">
        <f t="shared" si="418"/>
        <v>149-614</v>
      </c>
      <c r="B8952">
        <f t="shared" si="419"/>
        <v>149</v>
      </c>
      <c r="C8952">
        <v>614</v>
      </c>
      <c r="D8952" t="s">
        <v>18548</v>
      </c>
      <c r="E8952" t="s">
        <v>19492</v>
      </c>
      <c r="F8952">
        <v>13113</v>
      </c>
      <c r="G8952" t="s">
        <v>5849</v>
      </c>
      <c r="H8952">
        <v>1725111042</v>
      </c>
      <c r="I8952" t="s">
        <v>131</v>
      </c>
      <c r="K8952" t="s">
        <v>1315</v>
      </c>
      <c r="L8952" t="s">
        <v>6314</v>
      </c>
      <c r="M8952" t="s">
        <v>15785</v>
      </c>
      <c r="P8952" s="31" t="str">
        <f t="shared" si="420"/>
        <v>Tarek Homoeo Hall (Dr. Sofiqul Islam)</v>
      </c>
    </row>
    <row r="8953" spans="1:16" hidden="1">
      <c r="A8953" t="str">
        <f t="shared" si="418"/>
        <v>150-614</v>
      </c>
      <c r="B8953">
        <f t="shared" si="419"/>
        <v>150</v>
      </c>
      <c r="C8953">
        <v>614</v>
      </c>
      <c r="D8953" t="s">
        <v>18548</v>
      </c>
      <c r="E8953" t="s">
        <v>19617</v>
      </c>
      <c r="F8953">
        <v>10492</v>
      </c>
      <c r="G8953" t="s">
        <v>19618</v>
      </c>
      <c r="H8953">
        <v>1725111042</v>
      </c>
      <c r="I8953" t="s">
        <v>131</v>
      </c>
      <c r="J8953" t="s">
        <v>172</v>
      </c>
      <c r="K8953" t="s">
        <v>133</v>
      </c>
      <c r="L8953" t="s">
        <v>6314</v>
      </c>
      <c r="M8953" t="s">
        <v>19512</v>
      </c>
      <c r="P8953" s="31" t="str">
        <f t="shared" si="420"/>
        <v>Tareq Homoeo Hall (Dr. Sofikul Islam)</v>
      </c>
    </row>
    <row r="8954" spans="1:16" hidden="1">
      <c r="A8954" t="str">
        <f t="shared" si="418"/>
        <v>151-614</v>
      </c>
      <c r="B8954">
        <f t="shared" si="419"/>
        <v>151</v>
      </c>
      <c r="C8954">
        <v>614</v>
      </c>
      <c r="D8954" t="s">
        <v>18548</v>
      </c>
      <c r="E8954" t="s">
        <v>6334</v>
      </c>
      <c r="F8954">
        <v>7440</v>
      </c>
      <c r="G8954" t="s">
        <v>6335</v>
      </c>
      <c r="H8954">
        <v>1723309075</v>
      </c>
      <c r="I8954" t="s">
        <v>131</v>
      </c>
      <c r="J8954" t="s">
        <v>397</v>
      </c>
      <c r="K8954" t="s">
        <v>133</v>
      </c>
      <c r="L8954" t="s">
        <v>6332</v>
      </c>
      <c r="M8954" t="s">
        <v>6336</v>
      </c>
      <c r="P8954" s="31" t="str">
        <f t="shared" si="420"/>
        <v>The Haydari Homoeo Hall (Dr. Md. Nayon Uddin)</v>
      </c>
    </row>
    <row r="8955" spans="1:16" hidden="1">
      <c r="A8955" t="str">
        <f t="shared" si="418"/>
        <v>152-614</v>
      </c>
      <c r="B8955">
        <f t="shared" si="419"/>
        <v>152</v>
      </c>
      <c r="C8955">
        <v>614</v>
      </c>
      <c r="D8955" t="s">
        <v>18548</v>
      </c>
      <c r="E8955" t="s">
        <v>6286</v>
      </c>
      <c r="F8955">
        <v>10505</v>
      </c>
      <c r="G8955" t="s">
        <v>19619</v>
      </c>
      <c r="H8955">
        <v>1719507465</v>
      </c>
      <c r="I8955" t="s">
        <v>131</v>
      </c>
      <c r="J8955" t="s">
        <v>230</v>
      </c>
      <c r="K8955" t="s">
        <v>133</v>
      </c>
      <c r="L8955" t="s">
        <v>6084</v>
      </c>
      <c r="M8955" t="s">
        <v>6365</v>
      </c>
      <c r="P8955" s="31" t="str">
        <f t="shared" si="420"/>
        <v>The Moon Homoeo Hall (Dr. Abdul Khalek)</v>
      </c>
    </row>
    <row r="8956" spans="1:16" hidden="1">
      <c r="A8956" t="str">
        <f t="shared" si="418"/>
        <v>153-614</v>
      </c>
      <c r="B8956">
        <f t="shared" si="419"/>
        <v>153</v>
      </c>
      <c r="C8956">
        <v>614</v>
      </c>
      <c r="D8956" t="s">
        <v>18548</v>
      </c>
      <c r="E8956" t="s">
        <v>19620</v>
      </c>
      <c r="F8956">
        <v>11150</v>
      </c>
      <c r="G8956" t="s">
        <v>19621</v>
      </c>
      <c r="I8956" t="s">
        <v>131</v>
      </c>
      <c r="J8956" t="s">
        <v>10903</v>
      </c>
      <c r="K8956" t="s">
        <v>133</v>
      </c>
      <c r="L8956" t="s">
        <v>19459</v>
      </c>
      <c r="M8956" t="s">
        <v>19465</v>
      </c>
      <c r="P8956" s="31" t="str">
        <f t="shared" si="420"/>
        <v>Tondra Homoeo Hall (Dr. Tara Songkor Nag)</v>
      </c>
    </row>
    <row r="8957" spans="1:16" hidden="1">
      <c r="A8957" t="str">
        <f t="shared" si="418"/>
        <v>154-614</v>
      </c>
      <c r="B8957">
        <f t="shared" si="419"/>
        <v>154</v>
      </c>
      <c r="C8957">
        <v>614</v>
      </c>
      <c r="D8957" t="s">
        <v>18548</v>
      </c>
      <c r="E8957" t="s">
        <v>3386</v>
      </c>
      <c r="F8957">
        <v>7436</v>
      </c>
      <c r="G8957" t="s">
        <v>556</v>
      </c>
      <c r="H8957">
        <v>1717136076</v>
      </c>
      <c r="I8957" t="s">
        <v>131</v>
      </c>
      <c r="J8957" t="s">
        <v>172</v>
      </c>
      <c r="K8957" t="s">
        <v>133</v>
      </c>
      <c r="L8957" t="s">
        <v>6314</v>
      </c>
      <c r="M8957" t="s">
        <v>19622</v>
      </c>
      <c r="P8957" s="31" t="str">
        <f t="shared" si="420"/>
        <v>Toufik Homoeo Hall (Dr. Md. Monirul Islam)</v>
      </c>
    </row>
    <row r="8958" spans="1:16" hidden="1">
      <c r="A8958" t="str">
        <f t="shared" si="418"/>
        <v>155-614</v>
      </c>
      <c r="B8958">
        <f t="shared" si="419"/>
        <v>155</v>
      </c>
      <c r="C8958">
        <v>614</v>
      </c>
      <c r="D8958" t="s">
        <v>18548</v>
      </c>
      <c r="E8958" t="s">
        <v>19623</v>
      </c>
      <c r="F8958">
        <v>11141</v>
      </c>
      <c r="G8958" t="s">
        <v>19624</v>
      </c>
      <c r="H8958">
        <v>1727220987</v>
      </c>
      <c r="I8958" t="s">
        <v>131</v>
      </c>
      <c r="J8958" t="s">
        <v>10903</v>
      </c>
      <c r="K8958" t="s">
        <v>138</v>
      </c>
      <c r="L8958" t="s">
        <v>19459</v>
      </c>
      <c r="M8958" t="s">
        <v>19531</v>
      </c>
      <c r="P8958" s="31" t="str">
        <f t="shared" si="420"/>
        <v>Towhid Homoeo Hall (Dr. Md. Towhidul Islam)</v>
      </c>
    </row>
    <row r="8959" spans="1:16" hidden="1">
      <c r="A8959" t="str">
        <f t="shared" si="418"/>
        <v>156-614</v>
      </c>
      <c r="B8959">
        <f t="shared" si="419"/>
        <v>156</v>
      </c>
      <c r="C8959">
        <v>614</v>
      </c>
      <c r="D8959" t="s">
        <v>18548</v>
      </c>
      <c r="E8959" t="s">
        <v>19625</v>
      </c>
      <c r="F8959">
        <v>7459</v>
      </c>
      <c r="G8959" t="s">
        <v>19626</v>
      </c>
      <c r="H8959">
        <v>1717135643</v>
      </c>
      <c r="I8959" t="s">
        <v>131</v>
      </c>
      <c r="J8959" t="s">
        <v>230</v>
      </c>
      <c r="K8959" t="s">
        <v>152</v>
      </c>
      <c r="L8959" t="s">
        <v>6084</v>
      </c>
      <c r="M8959" t="s">
        <v>19439</v>
      </c>
      <c r="P8959" s="31" t="str">
        <f t="shared" si="420"/>
        <v>Trisha Oishi Homoeo Hall (Dr. Himadri)</v>
      </c>
    </row>
    <row r="8960" spans="1:16" hidden="1">
      <c r="A8960" t="str">
        <f t="shared" si="418"/>
        <v>157-614</v>
      </c>
      <c r="B8960">
        <f t="shared" si="419"/>
        <v>157</v>
      </c>
      <c r="C8960">
        <v>614</v>
      </c>
      <c r="D8960" t="s">
        <v>18548</v>
      </c>
      <c r="E8960" t="s">
        <v>19627</v>
      </c>
      <c r="F8960">
        <v>11146</v>
      </c>
      <c r="G8960" t="s">
        <v>4000</v>
      </c>
      <c r="H8960">
        <v>1715842061</v>
      </c>
      <c r="I8960" t="s">
        <v>131</v>
      </c>
      <c r="J8960" t="s">
        <v>10903</v>
      </c>
      <c r="K8960" t="s">
        <v>133</v>
      </c>
      <c r="L8960" t="s">
        <v>19459</v>
      </c>
      <c r="M8960" t="s">
        <v>19533</v>
      </c>
      <c r="P8960" s="31" t="str">
        <f t="shared" si="420"/>
        <v>Uzzal Homoeo Hall (Dr. Alokkumar Sorker)</v>
      </c>
    </row>
    <row r="8961" spans="1:16" hidden="1">
      <c r="A8961" t="str">
        <f t="shared" si="418"/>
        <v>158-614</v>
      </c>
      <c r="B8961">
        <f t="shared" si="419"/>
        <v>158</v>
      </c>
      <c r="C8961">
        <v>614</v>
      </c>
      <c r="D8961" t="s">
        <v>18548</v>
      </c>
      <c r="E8961" t="s">
        <v>10252</v>
      </c>
      <c r="F8961">
        <v>10484</v>
      </c>
      <c r="G8961" t="s">
        <v>10253</v>
      </c>
      <c r="H8961">
        <v>1713814126</v>
      </c>
      <c r="I8961" t="s">
        <v>131</v>
      </c>
      <c r="J8961" t="s">
        <v>132</v>
      </c>
      <c r="K8961" t="s">
        <v>133</v>
      </c>
      <c r="L8961" t="s">
        <v>10250</v>
      </c>
      <c r="M8961" t="s">
        <v>10254</v>
      </c>
      <c r="P8961" s="31" t="str">
        <f t="shared" si="420"/>
        <v>Zeba Homoeo Hall (Dr. M A Hasan)</v>
      </c>
    </row>
    <row r="8962" spans="1:16" hidden="1">
      <c r="A8962" t="str">
        <f t="shared" ref="A8962:A9025" si="421">B8962&amp;"-"&amp;C8962</f>
        <v>1-615</v>
      </c>
      <c r="B8962">
        <f t="shared" ref="B8962:B9025" si="422">IF(C8962=C8961,B8961+1,1)</f>
        <v>1</v>
      </c>
      <c r="C8962">
        <v>615</v>
      </c>
      <c r="D8962" t="s">
        <v>18549</v>
      </c>
      <c r="E8962" t="s">
        <v>2067</v>
      </c>
      <c r="F8962">
        <v>10367</v>
      </c>
      <c r="G8962" t="s">
        <v>312</v>
      </c>
      <c r="H8962">
        <v>1725672074</v>
      </c>
      <c r="I8962" t="s">
        <v>3231</v>
      </c>
      <c r="J8962" t="s">
        <v>306</v>
      </c>
      <c r="K8962" t="s">
        <v>133</v>
      </c>
      <c r="L8962" t="s">
        <v>10026</v>
      </c>
      <c r="M8962" t="s">
        <v>10026</v>
      </c>
      <c r="P8962" s="31" t="str">
        <f t="shared" ref="P8962:P9025" si="423">PROPER(G8962&amp;" ("&amp;E8962&amp;")")</f>
        <v>Adorsho Homoeo Hall (Dr. Shah Alom)</v>
      </c>
    </row>
    <row r="8963" spans="1:16" hidden="1">
      <c r="A8963" t="str">
        <f t="shared" si="421"/>
        <v>2-615</v>
      </c>
      <c r="B8963">
        <f t="shared" si="422"/>
        <v>2</v>
      </c>
      <c r="C8963">
        <v>615</v>
      </c>
      <c r="D8963" t="s">
        <v>18549</v>
      </c>
      <c r="E8963" t="s">
        <v>3246</v>
      </c>
      <c r="F8963">
        <v>5613</v>
      </c>
      <c r="G8963" t="s">
        <v>3247</v>
      </c>
      <c r="H8963">
        <v>1759389015</v>
      </c>
      <c r="I8963" t="s">
        <v>3231</v>
      </c>
      <c r="J8963" t="s">
        <v>132</v>
      </c>
      <c r="K8963" t="s">
        <v>133</v>
      </c>
      <c r="L8963" t="s">
        <v>3232</v>
      </c>
      <c r="M8963" t="s">
        <v>3248</v>
      </c>
      <c r="P8963" s="31" t="str">
        <f t="shared" si="423"/>
        <v>Al-Galib Homoeo Hall (Dr. Alomgir Hossain)</v>
      </c>
    </row>
    <row r="8964" spans="1:16" hidden="1">
      <c r="A8964" t="str">
        <f t="shared" si="421"/>
        <v>3-615</v>
      </c>
      <c r="B8964">
        <f t="shared" si="422"/>
        <v>3</v>
      </c>
      <c r="C8964">
        <v>615</v>
      </c>
      <c r="D8964" t="s">
        <v>18549</v>
      </c>
      <c r="E8964" t="s">
        <v>2645</v>
      </c>
      <c r="F8964">
        <v>10364</v>
      </c>
      <c r="G8964" t="s">
        <v>5067</v>
      </c>
      <c r="H8964">
        <v>1728200856</v>
      </c>
      <c r="I8964" t="s">
        <v>3231</v>
      </c>
      <c r="J8964" t="s">
        <v>306</v>
      </c>
      <c r="K8964" t="s">
        <v>133</v>
      </c>
      <c r="L8964" t="s">
        <v>10026</v>
      </c>
      <c r="M8964" t="s">
        <v>10026</v>
      </c>
      <c r="P8964" s="31" t="str">
        <f t="shared" si="423"/>
        <v>Alom Homoeo Hall (Dr. Alom)</v>
      </c>
    </row>
    <row r="8965" spans="1:16" hidden="1">
      <c r="A8965" t="str">
        <f t="shared" si="421"/>
        <v>4-615</v>
      </c>
      <c r="B8965">
        <f t="shared" si="422"/>
        <v>4</v>
      </c>
      <c r="C8965">
        <v>615</v>
      </c>
      <c r="D8965" t="s">
        <v>18549</v>
      </c>
      <c r="E8965" t="s">
        <v>12540</v>
      </c>
      <c r="F8965">
        <v>11591</v>
      </c>
      <c r="G8965" t="s">
        <v>12541</v>
      </c>
      <c r="H8965">
        <v>1762765148</v>
      </c>
      <c r="I8965" t="s">
        <v>131</v>
      </c>
      <c r="J8965" t="s">
        <v>132</v>
      </c>
      <c r="K8965" t="s">
        <v>152</v>
      </c>
      <c r="L8965" t="s">
        <v>1794</v>
      </c>
      <c r="M8965" t="s">
        <v>12542</v>
      </c>
      <c r="P8965" s="31" t="str">
        <f t="shared" si="423"/>
        <v>Al-Shefa Homoeo Hall (Dr. Rehena Akter Ranu)</v>
      </c>
    </row>
    <row r="8966" spans="1:16" hidden="1">
      <c r="A8966" t="str">
        <f t="shared" si="421"/>
        <v>5-615</v>
      </c>
      <c r="B8966">
        <f t="shared" si="422"/>
        <v>5</v>
      </c>
      <c r="C8966">
        <v>615</v>
      </c>
      <c r="D8966" t="s">
        <v>18549</v>
      </c>
      <c r="E8966" t="s">
        <v>2308</v>
      </c>
      <c r="F8966">
        <v>10368</v>
      </c>
      <c r="G8966" t="s">
        <v>10029</v>
      </c>
      <c r="H8966">
        <v>1723115700</v>
      </c>
      <c r="I8966" t="s">
        <v>3231</v>
      </c>
      <c r="J8966" t="s">
        <v>306</v>
      </c>
      <c r="K8966" t="s">
        <v>138</v>
      </c>
      <c r="L8966" t="s">
        <v>10026</v>
      </c>
      <c r="M8966" t="s">
        <v>10026</v>
      </c>
      <c r="P8966" s="31" t="str">
        <f t="shared" si="423"/>
        <v>Anowar Homoeo Hall (Dr. Anowar Hossain)</v>
      </c>
    </row>
    <row r="8967" spans="1:16" hidden="1">
      <c r="A8967" t="str">
        <f t="shared" si="421"/>
        <v>6-615</v>
      </c>
      <c r="B8967">
        <f t="shared" si="422"/>
        <v>6</v>
      </c>
      <c r="C8967">
        <v>615</v>
      </c>
      <c r="D8967" t="s">
        <v>18549</v>
      </c>
      <c r="E8967" t="s">
        <v>12566</v>
      </c>
      <c r="F8967">
        <v>11600</v>
      </c>
      <c r="G8967" t="s">
        <v>12567</v>
      </c>
      <c r="H8967">
        <v>1719869936</v>
      </c>
      <c r="I8967" t="s">
        <v>131</v>
      </c>
      <c r="J8967" t="s">
        <v>9009</v>
      </c>
      <c r="K8967" t="s">
        <v>152</v>
      </c>
      <c r="L8967" t="s">
        <v>1794</v>
      </c>
      <c r="M8967" t="s">
        <v>12568</v>
      </c>
      <c r="P8967" s="31" t="str">
        <f t="shared" si="423"/>
        <v>Aziz Homoeo Hall  (Dr.. Ajijul Haqe)</v>
      </c>
    </row>
    <row r="8968" spans="1:16" hidden="1">
      <c r="A8968" t="str">
        <f t="shared" si="421"/>
        <v>7-615</v>
      </c>
      <c r="B8968">
        <f t="shared" si="422"/>
        <v>7</v>
      </c>
      <c r="C8968">
        <v>615</v>
      </c>
      <c r="D8968" t="s">
        <v>18549</v>
      </c>
      <c r="E8968" t="s">
        <v>3243</v>
      </c>
      <c r="F8968">
        <v>5610</v>
      </c>
      <c r="G8968" t="s">
        <v>2601</v>
      </c>
      <c r="H8968">
        <v>1912413120</v>
      </c>
      <c r="I8968" t="s">
        <v>3231</v>
      </c>
      <c r="J8968" t="s">
        <v>132</v>
      </c>
      <c r="K8968" t="s">
        <v>3244</v>
      </c>
      <c r="L8968" t="s">
        <v>3232</v>
      </c>
      <c r="M8968" t="s">
        <v>3245</v>
      </c>
      <c r="P8968" s="31" t="str">
        <f t="shared" si="423"/>
        <v>Borsha Homoeo Hall (Dr. Harunurroshid)</v>
      </c>
    </row>
    <row r="8969" spans="1:16" hidden="1">
      <c r="A8969" t="str">
        <f t="shared" si="421"/>
        <v>8-615</v>
      </c>
      <c r="B8969">
        <f t="shared" si="422"/>
        <v>8</v>
      </c>
      <c r="C8969">
        <v>615</v>
      </c>
      <c r="D8969" t="s">
        <v>18549</v>
      </c>
      <c r="E8969" t="s">
        <v>18761</v>
      </c>
      <c r="F8969">
        <v>15843</v>
      </c>
      <c r="G8969" t="s">
        <v>18762</v>
      </c>
      <c r="H8969">
        <v>1729831480</v>
      </c>
      <c r="I8969" t="s">
        <v>131</v>
      </c>
      <c r="J8969" t="s">
        <v>17037</v>
      </c>
      <c r="K8969" t="s">
        <v>133</v>
      </c>
      <c r="L8969" t="s">
        <v>10026</v>
      </c>
      <c r="M8969" t="s">
        <v>18763</v>
      </c>
      <c r="P8969" s="31" t="str">
        <f t="shared" si="423"/>
        <v>Brishospoti Homoeh Holl (Dr Mustafizur Rahman  )</v>
      </c>
    </row>
    <row r="8970" spans="1:16" hidden="1">
      <c r="A8970" t="str">
        <f t="shared" si="421"/>
        <v>9-615</v>
      </c>
      <c r="B8970">
        <f t="shared" si="422"/>
        <v>9</v>
      </c>
      <c r="C8970">
        <v>615</v>
      </c>
      <c r="D8970" t="s">
        <v>18549</v>
      </c>
      <c r="E8970" t="s">
        <v>3318</v>
      </c>
      <c r="F8970">
        <v>5670</v>
      </c>
      <c r="G8970" t="s">
        <v>3319</v>
      </c>
      <c r="H8970">
        <v>1737587529</v>
      </c>
      <c r="I8970" t="s">
        <v>3231</v>
      </c>
      <c r="J8970" t="s">
        <v>274</v>
      </c>
      <c r="K8970" t="s">
        <v>152</v>
      </c>
      <c r="L8970" t="s">
        <v>3314</v>
      </c>
      <c r="M8970" t="s">
        <v>3320</v>
      </c>
      <c r="P8970" s="31" t="str">
        <f t="shared" si="423"/>
        <v>Debonath Homoeo Hall (Dr. Shibu)</v>
      </c>
    </row>
    <row r="8971" spans="1:16" hidden="1">
      <c r="A8971" t="str">
        <f t="shared" si="421"/>
        <v>10-615</v>
      </c>
      <c r="B8971">
        <f t="shared" si="422"/>
        <v>10</v>
      </c>
      <c r="C8971">
        <v>615</v>
      </c>
      <c r="D8971" t="s">
        <v>18549</v>
      </c>
      <c r="E8971" t="s">
        <v>10028</v>
      </c>
      <c r="F8971">
        <v>10366</v>
      </c>
      <c r="G8971" t="s">
        <v>2556</v>
      </c>
      <c r="H8971">
        <v>1770903953</v>
      </c>
      <c r="I8971" t="s">
        <v>3231</v>
      </c>
      <c r="J8971" t="s">
        <v>306</v>
      </c>
      <c r="K8971" t="s">
        <v>152</v>
      </c>
      <c r="L8971" t="s">
        <v>10026</v>
      </c>
      <c r="M8971" t="s">
        <v>3269</v>
      </c>
      <c r="P8971" s="31" t="str">
        <f t="shared" si="423"/>
        <v>Dipto Homoeo Hall (Dr. Dinobondhu)</v>
      </c>
    </row>
    <row r="8972" spans="1:16" hidden="1">
      <c r="A8972" t="str">
        <f t="shared" si="421"/>
        <v>11-615</v>
      </c>
      <c r="B8972">
        <f t="shared" si="422"/>
        <v>11</v>
      </c>
      <c r="C8972">
        <v>615</v>
      </c>
      <c r="D8972" t="s">
        <v>18549</v>
      </c>
      <c r="E8972" t="s">
        <v>3281</v>
      </c>
      <c r="F8972">
        <v>5651</v>
      </c>
      <c r="G8972" t="s">
        <v>3282</v>
      </c>
      <c r="H8972">
        <v>1719541035</v>
      </c>
      <c r="I8972" t="s">
        <v>3231</v>
      </c>
      <c r="J8972" t="s">
        <v>230</v>
      </c>
      <c r="K8972" t="s">
        <v>138</v>
      </c>
      <c r="L8972" t="s">
        <v>1794</v>
      </c>
      <c r="M8972" t="s">
        <v>3283</v>
      </c>
      <c r="P8972" s="31" t="str">
        <f t="shared" si="423"/>
        <v>Hahnemann Homoeo Hall (Dr. Forhad)</v>
      </c>
    </row>
    <row r="8973" spans="1:16" hidden="1">
      <c r="A8973" t="str">
        <f t="shared" si="421"/>
        <v>12-615</v>
      </c>
      <c r="B8973">
        <f t="shared" si="422"/>
        <v>12</v>
      </c>
      <c r="C8973">
        <v>615</v>
      </c>
      <c r="D8973" t="s">
        <v>18549</v>
      </c>
      <c r="E8973" t="s">
        <v>744</v>
      </c>
      <c r="F8973">
        <v>5669</v>
      </c>
      <c r="G8973" t="s">
        <v>3317</v>
      </c>
      <c r="H8973">
        <v>1737587551</v>
      </c>
      <c r="I8973" t="s">
        <v>3231</v>
      </c>
      <c r="J8973" t="s">
        <v>274</v>
      </c>
      <c r="K8973" t="s">
        <v>133</v>
      </c>
      <c r="L8973" t="s">
        <v>3314</v>
      </c>
      <c r="M8973" t="s">
        <v>654</v>
      </c>
      <c r="P8973" s="31" t="str">
        <f t="shared" si="423"/>
        <v>Hamid Homoeo Hall (Dr. Hamid)</v>
      </c>
    </row>
    <row r="8974" spans="1:16" hidden="1">
      <c r="A8974" t="str">
        <f t="shared" si="421"/>
        <v>13-615</v>
      </c>
      <c r="B8974">
        <f t="shared" si="422"/>
        <v>13</v>
      </c>
      <c r="C8974">
        <v>615</v>
      </c>
      <c r="D8974" t="s">
        <v>18549</v>
      </c>
      <c r="E8974" t="s">
        <v>3230</v>
      </c>
      <c r="F8974">
        <v>5603</v>
      </c>
      <c r="G8974" t="s">
        <v>243</v>
      </c>
      <c r="H8974">
        <v>1762940567</v>
      </c>
      <c r="I8974" t="s">
        <v>3231</v>
      </c>
      <c r="J8974" t="s">
        <v>132</v>
      </c>
      <c r="K8974" t="s">
        <v>152</v>
      </c>
      <c r="L8974" t="s">
        <v>3232</v>
      </c>
      <c r="M8974" t="s">
        <v>3233</v>
      </c>
      <c r="P8974" s="31" t="str">
        <f t="shared" si="423"/>
        <v>Haniman Homoeo Hall (Dr. Gopal)</v>
      </c>
    </row>
    <row r="8975" spans="1:16" hidden="1">
      <c r="A8975" t="str">
        <f t="shared" si="421"/>
        <v>14-615</v>
      </c>
      <c r="B8975">
        <f t="shared" si="422"/>
        <v>14</v>
      </c>
      <c r="C8975">
        <v>615</v>
      </c>
      <c r="D8975" t="s">
        <v>18549</v>
      </c>
      <c r="E8975" t="s">
        <v>3321</v>
      </c>
      <c r="F8975">
        <v>5674</v>
      </c>
      <c r="G8975" t="s">
        <v>243</v>
      </c>
      <c r="H8975">
        <v>1737819917</v>
      </c>
      <c r="I8975" t="s">
        <v>3231</v>
      </c>
      <c r="J8975" t="s">
        <v>274</v>
      </c>
      <c r="K8975" t="s">
        <v>152</v>
      </c>
      <c r="L8975" t="s">
        <v>3314</v>
      </c>
      <c r="M8975" t="s">
        <v>3322</v>
      </c>
      <c r="P8975" s="31" t="str">
        <f t="shared" si="423"/>
        <v>Haniman Homoeo Hall (Dr. Kajol)</v>
      </c>
    </row>
    <row r="8976" spans="1:16" hidden="1">
      <c r="A8976" t="str">
        <f t="shared" si="421"/>
        <v>15-615</v>
      </c>
      <c r="B8976">
        <f t="shared" si="422"/>
        <v>15</v>
      </c>
      <c r="C8976">
        <v>615</v>
      </c>
      <c r="D8976" t="s">
        <v>18549</v>
      </c>
      <c r="E8976" t="s">
        <v>12552</v>
      </c>
      <c r="F8976">
        <v>11595</v>
      </c>
      <c r="G8976" t="s">
        <v>12553</v>
      </c>
      <c r="H8976">
        <v>1722781383</v>
      </c>
      <c r="I8976" t="s">
        <v>131</v>
      </c>
      <c r="J8976" t="s">
        <v>306</v>
      </c>
      <c r="K8976" t="s">
        <v>152</v>
      </c>
      <c r="L8976" t="s">
        <v>10026</v>
      </c>
      <c r="M8976" t="s">
        <v>12554</v>
      </c>
      <c r="P8976" s="31" t="str">
        <f t="shared" si="423"/>
        <v>Health Plus Homoeo Hall  (Dr. Abtabuzzaman)</v>
      </c>
    </row>
    <row r="8977" spans="1:16" hidden="1">
      <c r="A8977" t="str">
        <f t="shared" si="421"/>
        <v>16-615</v>
      </c>
      <c r="B8977">
        <f t="shared" si="422"/>
        <v>16</v>
      </c>
      <c r="C8977">
        <v>615</v>
      </c>
      <c r="D8977" t="s">
        <v>18549</v>
      </c>
      <c r="E8977" t="s">
        <v>3267</v>
      </c>
      <c r="F8977">
        <v>5627</v>
      </c>
      <c r="G8977" t="s">
        <v>3268</v>
      </c>
      <c r="H8977">
        <v>1731550933</v>
      </c>
      <c r="I8977" t="s">
        <v>3231</v>
      </c>
      <c r="J8977" t="s">
        <v>172</v>
      </c>
      <c r="K8977" t="s">
        <v>133</v>
      </c>
      <c r="L8977" t="s">
        <v>3254</v>
      </c>
      <c r="M8977" t="s">
        <v>3269</v>
      </c>
      <c r="P8977" s="31" t="str">
        <f t="shared" si="423"/>
        <v>Homoeo &amp; Harbal (Dr. Dhonoronjon)</v>
      </c>
    </row>
    <row r="8978" spans="1:16" hidden="1">
      <c r="A8978" t="str">
        <f t="shared" si="421"/>
        <v>17-615</v>
      </c>
      <c r="B8978">
        <f t="shared" si="422"/>
        <v>17</v>
      </c>
      <c r="C8978">
        <v>615</v>
      </c>
      <c r="D8978" t="s">
        <v>18549</v>
      </c>
      <c r="E8978" t="s">
        <v>12549</v>
      </c>
      <c r="F8978">
        <v>11594</v>
      </c>
      <c r="G8978" t="s">
        <v>12550</v>
      </c>
      <c r="H8978">
        <v>1717590453</v>
      </c>
      <c r="I8978" t="s">
        <v>131</v>
      </c>
      <c r="J8978" t="s">
        <v>132</v>
      </c>
      <c r="K8978" t="s">
        <v>152</v>
      </c>
      <c r="L8978" t="s">
        <v>1794</v>
      </c>
      <c r="M8978" t="s">
        <v>12551</v>
      </c>
      <c r="P8978" s="31" t="str">
        <f t="shared" si="423"/>
        <v>Homoeo Jibon (Dr. Mohoshin Ali)</v>
      </c>
    </row>
    <row r="8979" spans="1:16" hidden="1">
      <c r="A8979" t="str">
        <f t="shared" si="421"/>
        <v>18-615</v>
      </c>
      <c r="B8979">
        <f t="shared" si="422"/>
        <v>18</v>
      </c>
      <c r="C8979">
        <v>615</v>
      </c>
      <c r="D8979" t="s">
        <v>18549</v>
      </c>
      <c r="E8979" t="s">
        <v>12555</v>
      </c>
      <c r="F8979">
        <v>11596</v>
      </c>
      <c r="G8979" t="s">
        <v>12556</v>
      </c>
      <c r="H8979">
        <v>1726217388</v>
      </c>
      <c r="I8979" t="s">
        <v>131</v>
      </c>
      <c r="J8979" t="s">
        <v>172</v>
      </c>
      <c r="K8979" t="s">
        <v>138</v>
      </c>
      <c r="L8979" t="s">
        <v>3254</v>
      </c>
      <c r="M8979" t="s">
        <v>12557</v>
      </c>
      <c r="P8979" s="31" t="str">
        <f t="shared" si="423"/>
        <v>Homoeo Recharge Santer (Dr. Amol Chandra Roy)</v>
      </c>
    </row>
    <row r="8980" spans="1:16" hidden="1">
      <c r="A8980" t="str">
        <f t="shared" si="421"/>
        <v>19-615</v>
      </c>
      <c r="B8980">
        <f t="shared" si="422"/>
        <v>19</v>
      </c>
      <c r="C8980">
        <v>615</v>
      </c>
      <c r="D8980" t="s">
        <v>18549</v>
      </c>
      <c r="E8980" t="s">
        <v>3328</v>
      </c>
      <c r="F8980">
        <v>5680</v>
      </c>
      <c r="G8980" t="s">
        <v>3329</v>
      </c>
      <c r="H8980">
        <v>1719546402</v>
      </c>
      <c r="I8980" t="s">
        <v>3231</v>
      </c>
      <c r="J8980" t="s">
        <v>274</v>
      </c>
      <c r="K8980" t="s">
        <v>138</v>
      </c>
      <c r="L8980" t="s">
        <v>3326</v>
      </c>
      <c r="M8980" t="s">
        <v>3330</v>
      </c>
      <c r="P8980" s="31" t="str">
        <f t="shared" si="423"/>
        <v>Hridoy Homoeo Hall (Dr. Citto Chandro)</v>
      </c>
    </row>
    <row r="8981" spans="1:16" hidden="1">
      <c r="A8981" t="str">
        <f t="shared" si="421"/>
        <v>20-615</v>
      </c>
      <c r="B8981">
        <f t="shared" si="422"/>
        <v>20</v>
      </c>
      <c r="C8981">
        <v>615</v>
      </c>
      <c r="D8981" t="s">
        <v>18549</v>
      </c>
      <c r="E8981" t="s">
        <v>3246</v>
      </c>
      <c r="F8981">
        <v>10373</v>
      </c>
      <c r="G8981" t="s">
        <v>10038</v>
      </c>
      <c r="H8981">
        <v>1710213303</v>
      </c>
      <c r="I8981" t="s">
        <v>3231</v>
      </c>
      <c r="J8981" t="s">
        <v>306</v>
      </c>
      <c r="K8981" t="s">
        <v>138</v>
      </c>
      <c r="L8981" t="s">
        <v>10026</v>
      </c>
      <c r="M8981" t="s">
        <v>3250</v>
      </c>
      <c r="P8981" s="31" t="str">
        <f t="shared" si="423"/>
        <v>Ideal Medical Corner (Dr. Alomgir Hossain)</v>
      </c>
    </row>
    <row r="8982" spans="1:16" hidden="1">
      <c r="A8982" t="str">
        <f t="shared" si="421"/>
        <v>21-615</v>
      </c>
      <c r="B8982">
        <f t="shared" si="422"/>
        <v>21</v>
      </c>
      <c r="C8982">
        <v>615</v>
      </c>
      <c r="D8982" t="s">
        <v>18549</v>
      </c>
      <c r="E8982" t="s">
        <v>3252</v>
      </c>
      <c r="F8982">
        <v>5619</v>
      </c>
      <c r="G8982" t="s">
        <v>3253</v>
      </c>
      <c r="H8982">
        <v>1720264087</v>
      </c>
      <c r="I8982" t="s">
        <v>3231</v>
      </c>
      <c r="J8982" t="s">
        <v>172</v>
      </c>
      <c r="K8982" t="s">
        <v>152</v>
      </c>
      <c r="L8982" t="s">
        <v>3254</v>
      </c>
      <c r="M8982" t="s">
        <v>3255</v>
      </c>
      <c r="P8982" s="31" t="str">
        <f t="shared" si="423"/>
        <v>Jahan Homoeo Hall (Dr. Abbas Ali)</v>
      </c>
    </row>
    <row r="8983" spans="1:16" hidden="1">
      <c r="A8983" t="str">
        <f t="shared" si="421"/>
        <v>22-615</v>
      </c>
      <c r="B8983">
        <f t="shared" si="422"/>
        <v>22</v>
      </c>
      <c r="C8983">
        <v>615</v>
      </c>
      <c r="D8983" t="s">
        <v>18549</v>
      </c>
      <c r="E8983" t="s">
        <v>12561</v>
      </c>
      <c r="F8983">
        <v>11598</v>
      </c>
      <c r="G8983" t="s">
        <v>12562</v>
      </c>
      <c r="H8983">
        <v>1785271701</v>
      </c>
      <c r="I8983" t="s">
        <v>131</v>
      </c>
      <c r="J8983" t="s">
        <v>172</v>
      </c>
      <c r="K8983" t="s">
        <v>152</v>
      </c>
      <c r="L8983" t="s">
        <v>3254</v>
      </c>
      <c r="M8983" t="s">
        <v>3255</v>
      </c>
      <c r="P8983" s="31" t="str">
        <f t="shared" si="423"/>
        <v>Jisha Homoeo Hall (Dr. Ashaduzzaman)</v>
      </c>
    </row>
    <row r="8984" spans="1:16" hidden="1">
      <c r="A8984" t="str">
        <f t="shared" si="421"/>
        <v>23-615</v>
      </c>
      <c r="B8984">
        <f t="shared" si="422"/>
        <v>23</v>
      </c>
      <c r="C8984">
        <v>615</v>
      </c>
      <c r="D8984" t="s">
        <v>18549</v>
      </c>
      <c r="E8984" t="s">
        <v>18764</v>
      </c>
      <c r="F8984">
        <v>15842</v>
      </c>
      <c r="G8984" t="s">
        <v>18765</v>
      </c>
      <c r="H8984">
        <v>1712941777</v>
      </c>
      <c r="I8984" t="s">
        <v>131</v>
      </c>
      <c r="J8984" t="s">
        <v>397</v>
      </c>
      <c r="K8984" t="s">
        <v>133</v>
      </c>
      <c r="L8984" t="s">
        <v>18766</v>
      </c>
      <c r="M8984" t="s">
        <v>18767</v>
      </c>
      <c r="P8984" s="31" t="str">
        <f t="shared" si="423"/>
        <v>Kabotor Wala Basha (Dr Sojib Anwor)</v>
      </c>
    </row>
    <row r="8985" spans="1:16" hidden="1">
      <c r="A8985" t="str">
        <f t="shared" si="421"/>
        <v>24-615</v>
      </c>
      <c r="B8985">
        <f t="shared" si="422"/>
        <v>24</v>
      </c>
      <c r="C8985">
        <v>615</v>
      </c>
      <c r="D8985" t="s">
        <v>18549</v>
      </c>
      <c r="E8985" t="s">
        <v>3308</v>
      </c>
      <c r="F8985">
        <v>5665</v>
      </c>
      <c r="G8985" t="s">
        <v>3309</v>
      </c>
      <c r="H8985">
        <v>1717677610</v>
      </c>
      <c r="I8985" t="s">
        <v>3231</v>
      </c>
      <c r="J8985" t="s">
        <v>230</v>
      </c>
      <c r="K8985" t="s">
        <v>3244</v>
      </c>
      <c r="L8985" t="s">
        <v>1794</v>
      </c>
      <c r="M8985" t="s">
        <v>762</v>
      </c>
      <c r="P8985" s="31" t="str">
        <f t="shared" si="423"/>
        <v>Khondokar Homoeo Hall (Dr. Shofidul)</v>
      </c>
    </row>
    <row r="8986" spans="1:16" hidden="1">
      <c r="A8986" t="str">
        <f t="shared" si="421"/>
        <v>25-615</v>
      </c>
      <c r="B8986">
        <f t="shared" si="422"/>
        <v>25</v>
      </c>
      <c r="C8986">
        <v>615</v>
      </c>
      <c r="D8986" t="s">
        <v>18549</v>
      </c>
      <c r="E8986" t="s">
        <v>12558</v>
      </c>
      <c r="F8986">
        <v>11597</v>
      </c>
      <c r="G8986" t="s">
        <v>12559</v>
      </c>
      <c r="H8986">
        <v>1785208271</v>
      </c>
      <c r="I8986" t="s">
        <v>131</v>
      </c>
      <c r="J8986" t="s">
        <v>306</v>
      </c>
      <c r="K8986" t="s">
        <v>152</v>
      </c>
      <c r="L8986" t="s">
        <v>10026</v>
      </c>
      <c r="M8986" t="s">
        <v>12560</v>
      </c>
      <c r="P8986" s="31" t="str">
        <f t="shared" si="423"/>
        <v>Maa Babar Ashirbad Homoeo Hall  (Dr. Bipul Chandra Roy )</v>
      </c>
    </row>
    <row r="8987" spans="1:16" hidden="1">
      <c r="A8987" t="str">
        <f t="shared" si="421"/>
        <v>26-615</v>
      </c>
      <c r="B8987">
        <f t="shared" si="422"/>
        <v>26</v>
      </c>
      <c r="C8987">
        <v>615</v>
      </c>
      <c r="D8987" t="s">
        <v>18549</v>
      </c>
      <c r="E8987" t="s">
        <v>10044</v>
      </c>
      <c r="F8987">
        <v>10377</v>
      </c>
      <c r="G8987" t="s">
        <v>10045</v>
      </c>
      <c r="H8987">
        <v>1717013057</v>
      </c>
      <c r="I8987" t="s">
        <v>3231</v>
      </c>
      <c r="J8987" t="s">
        <v>306</v>
      </c>
      <c r="K8987" t="s">
        <v>138</v>
      </c>
      <c r="L8987" t="s">
        <v>1794</v>
      </c>
      <c r="M8987" t="s">
        <v>10046</v>
      </c>
      <c r="P8987" s="31" t="str">
        <f t="shared" si="423"/>
        <v>Maa Babar Dowa Homoeopathy Chikitsaloy (Dr. K.M.Monowar Hossain)</v>
      </c>
    </row>
    <row r="8988" spans="1:16" hidden="1">
      <c r="A8988" t="str">
        <f t="shared" si="421"/>
        <v>27-615</v>
      </c>
      <c r="B8988">
        <f t="shared" si="422"/>
        <v>27</v>
      </c>
      <c r="C8988">
        <v>615</v>
      </c>
      <c r="D8988" t="s">
        <v>18549</v>
      </c>
      <c r="E8988" t="s">
        <v>3251</v>
      </c>
      <c r="F8988">
        <v>5618</v>
      </c>
      <c r="G8988" t="s">
        <v>1111</v>
      </c>
      <c r="H8988">
        <v>1717407080</v>
      </c>
      <c r="I8988" t="s">
        <v>3231</v>
      </c>
      <c r="J8988" t="s">
        <v>132</v>
      </c>
      <c r="K8988" t="s">
        <v>152</v>
      </c>
      <c r="L8988" t="s">
        <v>3232</v>
      </c>
      <c r="M8988" t="s">
        <v>3250</v>
      </c>
      <c r="P8988" s="31" t="str">
        <f t="shared" si="423"/>
        <v>Maa Homoeo Hall (Dr. Mahbubur Rahman)</v>
      </c>
    </row>
    <row r="8989" spans="1:16" hidden="1">
      <c r="A8989" t="str">
        <f t="shared" si="421"/>
        <v>28-615</v>
      </c>
      <c r="B8989">
        <f t="shared" si="422"/>
        <v>28</v>
      </c>
      <c r="C8989">
        <v>615</v>
      </c>
      <c r="D8989" t="s">
        <v>18549</v>
      </c>
      <c r="E8989" t="s">
        <v>731</v>
      </c>
      <c r="F8989">
        <v>5675</v>
      </c>
      <c r="G8989" t="s">
        <v>1111</v>
      </c>
      <c r="H8989">
        <v>1722215430</v>
      </c>
      <c r="I8989">
        <v>0</v>
      </c>
      <c r="J8989" t="s">
        <v>274</v>
      </c>
      <c r="K8989" t="s">
        <v>133</v>
      </c>
      <c r="L8989" t="s">
        <v>3314</v>
      </c>
      <c r="M8989" t="s">
        <v>3323</v>
      </c>
      <c r="P8989" s="31" t="str">
        <f t="shared" si="423"/>
        <v>Maa Homoeo Hall (Dr. Rakibul)</v>
      </c>
    </row>
    <row r="8990" spans="1:16" hidden="1">
      <c r="A8990" t="str">
        <f t="shared" si="421"/>
        <v>29-615</v>
      </c>
      <c r="B8990">
        <f t="shared" si="422"/>
        <v>29</v>
      </c>
      <c r="C8990">
        <v>615</v>
      </c>
      <c r="D8990" t="s">
        <v>18549</v>
      </c>
      <c r="E8990" t="s">
        <v>1345</v>
      </c>
      <c r="F8990">
        <v>5668</v>
      </c>
      <c r="G8990" t="s">
        <v>3316</v>
      </c>
      <c r="H8990">
        <v>1714517465</v>
      </c>
      <c r="I8990" t="s">
        <v>3231</v>
      </c>
      <c r="J8990" t="s">
        <v>274</v>
      </c>
      <c r="K8990" t="s">
        <v>152</v>
      </c>
      <c r="L8990" t="s">
        <v>3314</v>
      </c>
      <c r="M8990" t="s">
        <v>654</v>
      </c>
      <c r="P8990" s="31" t="str">
        <f t="shared" si="423"/>
        <v>Magura Homoeo Hall (Dr. Ansar Ali)</v>
      </c>
    </row>
    <row r="8991" spans="1:16" hidden="1">
      <c r="A8991" t="str">
        <f t="shared" si="421"/>
        <v>30-615</v>
      </c>
      <c r="B8991">
        <f t="shared" si="422"/>
        <v>30</v>
      </c>
      <c r="C8991">
        <v>615</v>
      </c>
      <c r="D8991" t="s">
        <v>18549</v>
      </c>
      <c r="E8991" t="s">
        <v>3273</v>
      </c>
      <c r="F8991">
        <v>5629</v>
      </c>
      <c r="G8991" t="s">
        <v>3274</v>
      </c>
      <c r="H8991">
        <v>1718665681</v>
      </c>
      <c r="I8991" t="s">
        <v>3275</v>
      </c>
      <c r="J8991" t="s">
        <v>172</v>
      </c>
      <c r="K8991" t="s">
        <v>133</v>
      </c>
      <c r="L8991" t="s">
        <v>3254</v>
      </c>
      <c r="M8991" t="s">
        <v>3276</v>
      </c>
      <c r="P8991" s="31" t="str">
        <f t="shared" si="423"/>
        <v>Mamun Homoeo Pharmacy (Dr. Golam Mastofa)</v>
      </c>
    </row>
    <row r="8992" spans="1:16" hidden="1">
      <c r="A8992" t="str">
        <f t="shared" si="421"/>
        <v>31-615</v>
      </c>
      <c r="B8992">
        <f t="shared" si="422"/>
        <v>31</v>
      </c>
      <c r="C8992">
        <v>615</v>
      </c>
      <c r="D8992" t="s">
        <v>18549</v>
      </c>
      <c r="E8992" t="s">
        <v>18768</v>
      </c>
      <c r="F8992">
        <v>15847</v>
      </c>
      <c r="G8992" t="s">
        <v>18769</v>
      </c>
      <c r="H8992">
        <v>1744562971</v>
      </c>
      <c r="I8992" t="s">
        <v>131</v>
      </c>
      <c r="J8992" t="s">
        <v>17037</v>
      </c>
      <c r="K8992" t="s">
        <v>133</v>
      </c>
      <c r="L8992" t="s">
        <v>18766</v>
      </c>
      <c r="M8992" t="s">
        <v>18766</v>
      </c>
      <c r="P8992" s="31" t="str">
        <f t="shared" si="423"/>
        <v>Master Homoeo Holl  (Dr Anwer Hossain)</v>
      </c>
    </row>
    <row r="8993" spans="1:16" hidden="1">
      <c r="A8993" t="str">
        <f t="shared" si="421"/>
        <v>32-615</v>
      </c>
      <c r="B8993">
        <f t="shared" si="422"/>
        <v>32</v>
      </c>
      <c r="C8993">
        <v>615</v>
      </c>
      <c r="D8993" t="s">
        <v>18549</v>
      </c>
      <c r="E8993" t="s">
        <v>3331</v>
      </c>
      <c r="F8993">
        <v>5682</v>
      </c>
      <c r="G8993" t="s">
        <v>400</v>
      </c>
      <c r="H8993">
        <v>1728235765</v>
      </c>
      <c r="I8993" t="s">
        <v>3231</v>
      </c>
      <c r="J8993" t="s">
        <v>274</v>
      </c>
      <c r="K8993" t="s">
        <v>152</v>
      </c>
      <c r="L8993" t="s">
        <v>3326</v>
      </c>
      <c r="M8993" t="s">
        <v>3332</v>
      </c>
      <c r="P8993" s="31" t="str">
        <f t="shared" si="423"/>
        <v>Masum Homoeo Hall (Dr. Jalal Udden)</v>
      </c>
    </row>
    <row r="8994" spans="1:16" hidden="1">
      <c r="A8994" t="str">
        <f t="shared" si="421"/>
        <v>33-615</v>
      </c>
      <c r="B8994">
        <f t="shared" si="422"/>
        <v>33</v>
      </c>
      <c r="C8994">
        <v>615</v>
      </c>
      <c r="D8994" t="s">
        <v>18549</v>
      </c>
      <c r="E8994" t="s">
        <v>12534</v>
      </c>
      <c r="F8994">
        <v>11589</v>
      </c>
      <c r="G8994" t="s">
        <v>12535</v>
      </c>
      <c r="H8994">
        <v>1735978903</v>
      </c>
      <c r="I8994" t="s">
        <v>131</v>
      </c>
      <c r="J8994" t="s">
        <v>397</v>
      </c>
      <c r="K8994" t="s">
        <v>138</v>
      </c>
      <c r="L8994" t="s">
        <v>10026</v>
      </c>
      <c r="M8994" t="s">
        <v>12536</v>
      </c>
      <c r="P8994" s="31" t="str">
        <f t="shared" si="423"/>
        <v>Mayer Dowa Homoeo Hall  (Dr. Mostafizur Rahman )</v>
      </c>
    </row>
    <row r="8995" spans="1:16" hidden="1">
      <c r="A8995" t="str">
        <f t="shared" si="421"/>
        <v>34-615</v>
      </c>
      <c r="B8995">
        <f t="shared" si="422"/>
        <v>34</v>
      </c>
      <c r="C8995">
        <v>615</v>
      </c>
      <c r="D8995" t="s">
        <v>18549</v>
      </c>
      <c r="E8995" t="s">
        <v>3312</v>
      </c>
      <c r="F8995">
        <v>5667</v>
      </c>
      <c r="G8995" t="s">
        <v>3313</v>
      </c>
      <c r="H8995">
        <v>1761709233</v>
      </c>
      <c r="I8995" t="s">
        <v>3231</v>
      </c>
      <c r="J8995" t="s">
        <v>274</v>
      </c>
      <c r="K8995" t="s">
        <v>152</v>
      </c>
      <c r="L8995" t="s">
        <v>3314</v>
      </c>
      <c r="M8995" t="s">
        <v>3315</v>
      </c>
      <c r="P8995" s="31" t="str">
        <f t="shared" si="423"/>
        <v>Mim Homoeo Cotteg (Dr.Samsuzzaman)</v>
      </c>
    </row>
    <row r="8996" spans="1:16" hidden="1">
      <c r="A8996" t="str">
        <f t="shared" si="421"/>
        <v>35-615</v>
      </c>
      <c r="B8996">
        <f t="shared" si="422"/>
        <v>35</v>
      </c>
      <c r="C8996">
        <v>615</v>
      </c>
      <c r="D8996" t="s">
        <v>18549</v>
      </c>
      <c r="E8996" t="s">
        <v>10039</v>
      </c>
      <c r="F8996">
        <v>10374</v>
      </c>
      <c r="G8996" t="s">
        <v>10040</v>
      </c>
      <c r="H8996">
        <v>1721416545</v>
      </c>
      <c r="I8996" t="s">
        <v>3231</v>
      </c>
      <c r="J8996" t="s">
        <v>306</v>
      </c>
      <c r="K8996" t="s">
        <v>138</v>
      </c>
      <c r="L8996" t="s">
        <v>10026</v>
      </c>
      <c r="M8996" t="s">
        <v>10041</v>
      </c>
      <c r="P8996" s="31" t="str">
        <f t="shared" si="423"/>
        <v>Minoti Homoeo Hall (Dr. Vobeshor)</v>
      </c>
    </row>
    <row r="8997" spans="1:16" hidden="1">
      <c r="A8997" t="str">
        <f t="shared" si="421"/>
        <v>36-615</v>
      </c>
      <c r="B8997">
        <f t="shared" si="422"/>
        <v>36</v>
      </c>
      <c r="C8997">
        <v>615</v>
      </c>
      <c r="D8997" t="s">
        <v>18549</v>
      </c>
      <c r="E8997" t="s">
        <v>3324</v>
      </c>
      <c r="F8997">
        <v>5677</v>
      </c>
      <c r="G8997" t="s">
        <v>3325</v>
      </c>
      <c r="H8997">
        <v>1977974471</v>
      </c>
      <c r="I8997" t="s">
        <v>3231</v>
      </c>
      <c r="J8997" t="s">
        <v>274</v>
      </c>
      <c r="K8997" t="s">
        <v>138</v>
      </c>
      <c r="L8997" t="s">
        <v>3326</v>
      </c>
      <c r="M8997" t="s">
        <v>3327</v>
      </c>
      <c r="P8997" s="31" t="str">
        <f t="shared" si="423"/>
        <v>Misran Homoeo Hall (Dr. Murad)</v>
      </c>
    </row>
    <row r="8998" spans="1:16" hidden="1">
      <c r="A8998" t="str">
        <f t="shared" si="421"/>
        <v>37-615</v>
      </c>
      <c r="B8998">
        <f t="shared" si="422"/>
        <v>37</v>
      </c>
      <c r="C8998">
        <v>615</v>
      </c>
      <c r="D8998" t="s">
        <v>18549</v>
      </c>
      <c r="E8998" t="s">
        <v>12537</v>
      </c>
      <c r="F8998">
        <v>11590</v>
      </c>
      <c r="G8998" t="s">
        <v>12538</v>
      </c>
      <c r="H8998">
        <v>1723062001</v>
      </c>
      <c r="I8998" t="s">
        <v>131</v>
      </c>
      <c r="J8998" t="s">
        <v>132</v>
      </c>
      <c r="K8998" t="s">
        <v>152</v>
      </c>
      <c r="L8998" t="s">
        <v>1794</v>
      </c>
      <c r="M8998" t="s">
        <v>12539</v>
      </c>
      <c r="P8998" s="31" t="str">
        <f t="shared" si="423"/>
        <v>Mollika Homoeo Hall  (Dr. Sottro Mohon)</v>
      </c>
    </row>
    <row r="8999" spans="1:16" hidden="1">
      <c r="A8999" t="str">
        <f t="shared" si="421"/>
        <v>38-615</v>
      </c>
      <c r="B8999">
        <f t="shared" si="422"/>
        <v>38</v>
      </c>
      <c r="C8999">
        <v>615</v>
      </c>
      <c r="D8999" t="s">
        <v>18549</v>
      </c>
      <c r="E8999" t="s">
        <v>12563</v>
      </c>
      <c r="F8999">
        <v>11599</v>
      </c>
      <c r="G8999" t="s">
        <v>12564</v>
      </c>
      <c r="H8999">
        <v>1776972071</v>
      </c>
      <c r="I8999" t="s">
        <v>131</v>
      </c>
      <c r="J8999" t="s">
        <v>172</v>
      </c>
      <c r="K8999" t="s">
        <v>152</v>
      </c>
      <c r="L8999" t="s">
        <v>3254</v>
      </c>
      <c r="M8999" t="s">
        <v>12565</v>
      </c>
      <c r="P8999" s="31" t="str">
        <f t="shared" si="423"/>
        <v>Mona Pharmacy  (Dr. Bishwojit Chakroborthy )</v>
      </c>
    </row>
    <row r="9000" spans="1:16" hidden="1">
      <c r="A9000" t="str">
        <f t="shared" si="421"/>
        <v>39-615</v>
      </c>
      <c r="B9000">
        <f t="shared" si="422"/>
        <v>39</v>
      </c>
      <c r="C9000">
        <v>615</v>
      </c>
      <c r="D9000" t="s">
        <v>18549</v>
      </c>
      <c r="E9000" t="s">
        <v>10025</v>
      </c>
      <c r="F9000">
        <v>10362</v>
      </c>
      <c r="G9000" t="s">
        <v>9983</v>
      </c>
      <c r="H9000">
        <v>1716499146</v>
      </c>
      <c r="I9000" t="s">
        <v>3231</v>
      </c>
      <c r="J9000" t="s">
        <v>306</v>
      </c>
      <c r="K9000" t="s">
        <v>138</v>
      </c>
      <c r="L9000" t="s">
        <v>10026</v>
      </c>
      <c r="M9000" t="s">
        <v>10026</v>
      </c>
      <c r="P9000" s="31" t="str">
        <f t="shared" si="423"/>
        <v>Motin Homoeo Hall (Dr. Motin)</v>
      </c>
    </row>
    <row r="9001" spans="1:16" hidden="1">
      <c r="A9001" t="str">
        <f t="shared" si="421"/>
        <v>40-615</v>
      </c>
      <c r="B9001">
        <f t="shared" si="422"/>
        <v>40</v>
      </c>
      <c r="C9001">
        <v>615</v>
      </c>
      <c r="D9001" t="s">
        <v>18549</v>
      </c>
      <c r="E9001" t="s">
        <v>11284</v>
      </c>
      <c r="F9001">
        <v>11029</v>
      </c>
      <c r="G9001" t="s">
        <v>11387</v>
      </c>
      <c r="H9001">
        <v>1934448316</v>
      </c>
      <c r="I9001">
        <v>0</v>
      </c>
      <c r="J9001">
        <v>0</v>
      </c>
      <c r="K9001" t="s">
        <v>138</v>
      </c>
      <c r="L9001" t="s">
        <v>11388</v>
      </c>
      <c r="M9001" t="s">
        <v>11388</v>
      </c>
      <c r="P9001" s="31" t="str">
        <f t="shared" si="423"/>
        <v>Mpo-Jibon Kumar Roy-Nilphamary (Self Stock)</v>
      </c>
    </row>
    <row r="9002" spans="1:16" hidden="1">
      <c r="A9002" t="str">
        <f t="shared" si="421"/>
        <v>41-615</v>
      </c>
      <c r="B9002">
        <f t="shared" si="422"/>
        <v>41</v>
      </c>
      <c r="C9002">
        <v>615</v>
      </c>
      <c r="D9002" t="s">
        <v>18549</v>
      </c>
      <c r="E9002" t="s">
        <v>3256</v>
      </c>
      <c r="F9002">
        <v>5621</v>
      </c>
      <c r="G9002" t="s">
        <v>3257</v>
      </c>
      <c r="H9002">
        <v>1713738266</v>
      </c>
      <c r="I9002" t="s">
        <v>3231</v>
      </c>
      <c r="J9002" t="s">
        <v>172</v>
      </c>
      <c r="K9002" t="s">
        <v>133</v>
      </c>
      <c r="L9002" t="s">
        <v>3254</v>
      </c>
      <c r="M9002" t="s">
        <v>3255</v>
      </c>
      <c r="P9002" s="31" t="str">
        <f t="shared" si="423"/>
        <v>Mukta Medical Hall (Dr. Wares Ali Mukta)</v>
      </c>
    </row>
    <row r="9003" spans="1:16" hidden="1">
      <c r="A9003" t="str">
        <f t="shared" si="421"/>
        <v>42-615</v>
      </c>
      <c r="B9003">
        <f t="shared" si="422"/>
        <v>42</v>
      </c>
      <c r="C9003">
        <v>615</v>
      </c>
      <c r="D9003" t="s">
        <v>18549</v>
      </c>
      <c r="E9003" t="s">
        <v>8919</v>
      </c>
      <c r="F9003">
        <v>10363</v>
      </c>
      <c r="G9003" t="s">
        <v>10027</v>
      </c>
      <c r="H9003">
        <v>1797961943</v>
      </c>
      <c r="I9003" t="s">
        <v>4818</v>
      </c>
      <c r="J9003" t="s">
        <v>306</v>
      </c>
      <c r="K9003" t="s">
        <v>133</v>
      </c>
      <c r="L9003" t="s">
        <v>10026</v>
      </c>
      <c r="M9003" t="s">
        <v>10026</v>
      </c>
      <c r="P9003" s="31" t="str">
        <f t="shared" si="423"/>
        <v>N.R. Health Care (Dr. Nasima)</v>
      </c>
    </row>
    <row r="9004" spans="1:16" hidden="1">
      <c r="A9004" t="str">
        <f t="shared" si="421"/>
        <v>43-615</v>
      </c>
      <c r="B9004">
        <f t="shared" si="422"/>
        <v>43</v>
      </c>
      <c r="C9004">
        <v>615</v>
      </c>
      <c r="D9004" t="s">
        <v>18549</v>
      </c>
      <c r="E9004" t="s">
        <v>3310</v>
      </c>
      <c r="F9004">
        <v>5666</v>
      </c>
      <c r="G9004" t="s">
        <v>3311</v>
      </c>
      <c r="H9004">
        <v>1796145536</v>
      </c>
      <c r="I9004" t="s">
        <v>3231</v>
      </c>
      <c r="J9004" t="s">
        <v>230</v>
      </c>
      <c r="K9004" t="s">
        <v>138</v>
      </c>
      <c r="L9004" t="s">
        <v>1794</v>
      </c>
      <c r="M9004" t="s">
        <v>762</v>
      </c>
      <c r="P9004" s="31" t="str">
        <f t="shared" si="423"/>
        <v>Nahid Homoeo Hall (Dr. Kari Mohidul Islam)</v>
      </c>
    </row>
    <row r="9005" spans="1:16" hidden="1">
      <c r="A9005" t="str">
        <f t="shared" si="421"/>
        <v>44-615</v>
      </c>
      <c r="B9005">
        <f t="shared" si="422"/>
        <v>44</v>
      </c>
      <c r="C9005">
        <v>615</v>
      </c>
      <c r="D9005" t="s">
        <v>18549</v>
      </c>
      <c r="E9005" t="s">
        <v>18770</v>
      </c>
      <c r="F9005">
        <v>15844</v>
      </c>
      <c r="G9005" t="s">
        <v>18771</v>
      </c>
      <c r="H9005">
        <v>1772100346</v>
      </c>
      <c r="I9005" t="s">
        <v>131</v>
      </c>
      <c r="J9005" t="s">
        <v>17037</v>
      </c>
      <c r="K9005" t="s">
        <v>133</v>
      </c>
      <c r="L9005" t="s">
        <v>18772</v>
      </c>
      <c r="M9005" t="s">
        <v>12554</v>
      </c>
      <c r="P9005" s="31" t="str">
        <f t="shared" si="423"/>
        <v>Narayoun Homoeo Holl  (Dr Narayoun)</v>
      </c>
    </row>
    <row r="9006" spans="1:16" hidden="1">
      <c r="A9006" t="str">
        <f t="shared" si="421"/>
        <v>45-615</v>
      </c>
      <c r="B9006">
        <f t="shared" si="422"/>
        <v>45</v>
      </c>
      <c r="C9006">
        <v>615</v>
      </c>
      <c r="D9006" t="s">
        <v>18549</v>
      </c>
      <c r="E9006" t="s">
        <v>2606</v>
      </c>
      <c r="F9006">
        <v>5606</v>
      </c>
      <c r="G9006" t="s">
        <v>3236</v>
      </c>
      <c r="H9006">
        <v>1752141489</v>
      </c>
      <c r="I9006" t="s">
        <v>3231</v>
      </c>
      <c r="J9006" t="s">
        <v>132</v>
      </c>
      <c r="K9006" t="s">
        <v>152</v>
      </c>
      <c r="L9006" t="s">
        <v>3232</v>
      </c>
      <c r="M9006" t="s">
        <v>3235</v>
      </c>
      <c r="P9006" s="31" t="str">
        <f t="shared" si="423"/>
        <v>Nasir Homoeo Hall (Dr. Nasir)</v>
      </c>
    </row>
    <row r="9007" spans="1:16" hidden="1">
      <c r="A9007" t="str">
        <f t="shared" si="421"/>
        <v>46-615</v>
      </c>
      <c r="B9007">
        <f t="shared" si="422"/>
        <v>46</v>
      </c>
      <c r="C9007">
        <v>615</v>
      </c>
      <c r="D9007" t="s">
        <v>18549</v>
      </c>
      <c r="E9007" t="s">
        <v>10042</v>
      </c>
      <c r="F9007">
        <v>10376</v>
      </c>
      <c r="G9007" t="s">
        <v>549</v>
      </c>
      <c r="H9007">
        <v>1317148145</v>
      </c>
      <c r="I9007" t="s">
        <v>3231</v>
      </c>
      <c r="J9007" t="s">
        <v>306</v>
      </c>
      <c r="K9007" t="s">
        <v>138</v>
      </c>
      <c r="L9007" t="s">
        <v>10026</v>
      </c>
      <c r="M9007" t="s">
        <v>10043</v>
      </c>
      <c r="P9007" s="31" t="str">
        <f t="shared" si="423"/>
        <v>National Homoeo Hall (Dr. Golam Mostofa)</v>
      </c>
    </row>
    <row r="9008" spans="1:16" hidden="1">
      <c r="A9008" t="str">
        <f t="shared" si="421"/>
        <v>47-615</v>
      </c>
      <c r="B9008">
        <f t="shared" si="422"/>
        <v>47</v>
      </c>
      <c r="C9008">
        <v>615</v>
      </c>
      <c r="D9008" t="s">
        <v>18549</v>
      </c>
      <c r="E9008" t="s">
        <v>10033</v>
      </c>
      <c r="F9008">
        <v>10370</v>
      </c>
      <c r="G9008" t="s">
        <v>10034</v>
      </c>
      <c r="H9008">
        <v>1738173659</v>
      </c>
      <c r="I9008" t="s">
        <v>3231</v>
      </c>
      <c r="J9008" t="s">
        <v>306</v>
      </c>
      <c r="K9008" t="s">
        <v>133</v>
      </c>
      <c r="L9008" t="s">
        <v>10026</v>
      </c>
      <c r="M9008" t="s">
        <v>10032</v>
      </c>
      <c r="P9008" s="31" t="str">
        <f t="shared" si="423"/>
        <v>Nekbokto Homoeo Hall (Dr. M Hasan)</v>
      </c>
    </row>
    <row r="9009" spans="1:16" hidden="1">
      <c r="A9009" t="str">
        <f t="shared" si="421"/>
        <v>48-615</v>
      </c>
      <c r="B9009">
        <f t="shared" si="422"/>
        <v>48</v>
      </c>
      <c r="C9009">
        <v>615</v>
      </c>
      <c r="D9009" t="s">
        <v>18549</v>
      </c>
      <c r="E9009" t="s">
        <v>10035</v>
      </c>
      <c r="F9009">
        <v>10371</v>
      </c>
      <c r="G9009" t="s">
        <v>10036</v>
      </c>
      <c r="H9009">
        <v>1903132500</v>
      </c>
      <c r="I9009" t="s">
        <v>3231</v>
      </c>
      <c r="J9009" t="s">
        <v>306</v>
      </c>
      <c r="K9009" t="s">
        <v>138</v>
      </c>
      <c r="L9009" t="s">
        <v>10026</v>
      </c>
      <c r="M9009" t="s">
        <v>10037</v>
      </c>
      <c r="P9009" s="31" t="str">
        <f t="shared" si="423"/>
        <v>Nobab Homoeo Hall (Dr. Nobab Chawdhuri)</v>
      </c>
    </row>
    <row r="9010" spans="1:16" hidden="1">
      <c r="A9010" t="str">
        <f t="shared" si="421"/>
        <v>49-615</v>
      </c>
      <c r="B9010">
        <f t="shared" si="422"/>
        <v>49</v>
      </c>
      <c r="C9010">
        <v>615</v>
      </c>
      <c r="D9010" t="s">
        <v>18549</v>
      </c>
      <c r="E9010" t="s">
        <v>12543</v>
      </c>
      <c r="F9010">
        <v>11592</v>
      </c>
      <c r="G9010" t="s">
        <v>12544</v>
      </c>
      <c r="H9010">
        <v>1743583790</v>
      </c>
      <c r="I9010" t="s">
        <v>131</v>
      </c>
      <c r="J9010" t="s">
        <v>397</v>
      </c>
      <c r="K9010" t="s">
        <v>152</v>
      </c>
      <c r="L9010" t="s">
        <v>10026</v>
      </c>
      <c r="M9010" t="s">
        <v>12545</v>
      </c>
      <c r="P9010" s="31" t="str">
        <f t="shared" si="423"/>
        <v>Noni Gopal Homoeo Hall (Dr. Protiram Roy)</v>
      </c>
    </row>
    <row r="9011" spans="1:16" hidden="1">
      <c r="A9011" t="str">
        <f t="shared" si="421"/>
        <v>50-615</v>
      </c>
      <c r="B9011">
        <f t="shared" si="422"/>
        <v>50</v>
      </c>
      <c r="C9011">
        <v>615</v>
      </c>
      <c r="D9011" t="s">
        <v>18549</v>
      </c>
      <c r="E9011" t="s">
        <v>3284</v>
      </c>
      <c r="F9011">
        <v>5653</v>
      </c>
      <c r="G9011" t="s">
        <v>3285</v>
      </c>
      <c r="H9011">
        <v>1723559423</v>
      </c>
      <c r="I9011" t="s">
        <v>3231</v>
      </c>
      <c r="J9011" t="s">
        <v>230</v>
      </c>
      <c r="K9011" t="s">
        <v>152</v>
      </c>
      <c r="L9011" t="s">
        <v>1794</v>
      </c>
      <c r="M9011" t="s">
        <v>3286</v>
      </c>
      <c r="P9011" s="31" t="str">
        <f t="shared" si="423"/>
        <v>Nukul Homoeo Hall (Dr. Nukul)</v>
      </c>
    </row>
    <row r="9012" spans="1:16" hidden="1">
      <c r="A9012" t="str">
        <f t="shared" si="421"/>
        <v>51-615</v>
      </c>
      <c r="B9012">
        <f t="shared" si="422"/>
        <v>51</v>
      </c>
      <c r="C9012">
        <v>615</v>
      </c>
      <c r="D9012" t="s">
        <v>18549</v>
      </c>
      <c r="E9012" t="s">
        <v>12546</v>
      </c>
      <c r="F9012">
        <v>11593</v>
      </c>
      <c r="G9012" t="s">
        <v>12547</v>
      </c>
      <c r="H9012">
        <v>1935869260</v>
      </c>
      <c r="I9012" t="s">
        <v>131</v>
      </c>
      <c r="J9012" t="s">
        <v>132</v>
      </c>
      <c r="K9012" t="s">
        <v>133</v>
      </c>
      <c r="L9012" t="s">
        <v>1794</v>
      </c>
      <c r="M9012" t="s">
        <v>12548</v>
      </c>
      <c r="P9012" s="31" t="str">
        <f t="shared" si="423"/>
        <v>Nur Homoeo Hall  (Dr. Soyed Abdul Khalek)</v>
      </c>
    </row>
    <row r="9013" spans="1:16" hidden="1">
      <c r="A9013" t="str">
        <f t="shared" si="421"/>
        <v>52-615</v>
      </c>
      <c r="B9013">
        <f t="shared" si="422"/>
        <v>52</v>
      </c>
      <c r="C9013">
        <v>615</v>
      </c>
      <c r="D9013" t="s">
        <v>18549</v>
      </c>
      <c r="E9013" t="s">
        <v>3299</v>
      </c>
      <c r="F9013">
        <v>5661</v>
      </c>
      <c r="G9013" t="s">
        <v>3123</v>
      </c>
      <c r="H9013">
        <v>1716390465</v>
      </c>
      <c r="I9013" t="s">
        <v>3231</v>
      </c>
      <c r="J9013" t="s">
        <v>230</v>
      </c>
      <c r="K9013" t="s">
        <v>138</v>
      </c>
      <c r="L9013" t="s">
        <v>1794</v>
      </c>
      <c r="M9013" t="s">
        <v>3300</v>
      </c>
      <c r="P9013" s="31" t="str">
        <f t="shared" si="423"/>
        <v>Orthi Homoeo Hall (Dr. Juwel)</v>
      </c>
    </row>
    <row r="9014" spans="1:16" hidden="1">
      <c r="A9014" t="str">
        <f t="shared" si="421"/>
        <v>53-615</v>
      </c>
      <c r="B9014">
        <f t="shared" si="422"/>
        <v>53</v>
      </c>
      <c r="C9014">
        <v>615</v>
      </c>
      <c r="D9014" t="s">
        <v>18549</v>
      </c>
      <c r="E9014" t="s">
        <v>3294</v>
      </c>
      <c r="F9014">
        <v>5659</v>
      </c>
      <c r="G9014" t="s">
        <v>3295</v>
      </c>
      <c r="H9014">
        <v>1722915791</v>
      </c>
      <c r="I9014" t="s">
        <v>3231</v>
      </c>
      <c r="J9014" t="s">
        <v>230</v>
      </c>
      <c r="K9014" t="s">
        <v>138</v>
      </c>
      <c r="L9014" t="s">
        <v>1794</v>
      </c>
      <c r="M9014" t="s">
        <v>3296</v>
      </c>
      <c r="P9014" s="31" t="str">
        <f t="shared" si="423"/>
        <v>Parents Homoeo Hall (Dr. Ali Ahmed)</v>
      </c>
    </row>
    <row r="9015" spans="1:16" hidden="1">
      <c r="A9015" t="str">
        <f t="shared" si="421"/>
        <v>54-615</v>
      </c>
      <c r="B9015">
        <f t="shared" si="422"/>
        <v>54</v>
      </c>
      <c r="C9015">
        <v>615</v>
      </c>
      <c r="D9015" t="s">
        <v>18549</v>
      </c>
      <c r="E9015" t="s">
        <v>3306</v>
      </c>
      <c r="F9015">
        <v>5664</v>
      </c>
      <c r="G9015" t="s">
        <v>3307</v>
      </c>
      <c r="H9015">
        <v>1710400045</v>
      </c>
      <c r="I9015" t="s">
        <v>3231</v>
      </c>
      <c r="J9015" t="s">
        <v>230</v>
      </c>
      <c r="K9015" t="s">
        <v>138</v>
      </c>
      <c r="L9015" t="s">
        <v>1794</v>
      </c>
      <c r="M9015" t="s">
        <v>3303</v>
      </c>
      <c r="P9015" s="31" t="str">
        <f t="shared" si="423"/>
        <v>Partho Homoeo Hall (Dr. Shamol Partho Roy)</v>
      </c>
    </row>
    <row r="9016" spans="1:16" hidden="1">
      <c r="A9016" t="str">
        <f t="shared" si="421"/>
        <v>55-615</v>
      </c>
      <c r="B9016">
        <f t="shared" si="422"/>
        <v>55</v>
      </c>
      <c r="C9016">
        <v>615</v>
      </c>
      <c r="D9016" t="s">
        <v>18549</v>
      </c>
      <c r="E9016" t="s">
        <v>3258</v>
      </c>
      <c r="F9016">
        <v>5622</v>
      </c>
      <c r="G9016" t="s">
        <v>3259</v>
      </c>
      <c r="H9016">
        <v>1731950573</v>
      </c>
      <c r="I9016" t="s">
        <v>3231</v>
      </c>
      <c r="J9016" t="s">
        <v>172</v>
      </c>
      <c r="K9016" t="s">
        <v>133</v>
      </c>
      <c r="L9016" t="s">
        <v>3254</v>
      </c>
      <c r="M9016" t="s">
        <v>3260</v>
      </c>
      <c r="P9016" s="31" t="str">
        <f t="shared" si="423"/>
        <v>Pramanic Pharmacy (Dr. Hakikul Islam)</v>
      </c>
    </row>
    <row r="9017" spans="1:16" hidden="1">
      <c r="A9017" t="str">
        <f t="shared" si="421"/>
        <v>56-615</v>
      </c>
      <c r="B9017">
        <f t="shared" si="422"/>
        <v>56</v>
      </c>
      <c r="C9017">
        <v>615</v>
      </c>
      <c r="D9017" t="s">
        <v>18549</v>
      </c>
      <c r="E9017" t="s">
        <v>18773</v>
      </c>
      <c r="F9017">
        <v>15846</v>
      </c>
      <c r="G9017" t="s">
        <v>18774</v>
      </c>
      <c r="H9017">
        <v>1718879470</v>
      </c>
      <c r="I9017" t="s">
        <v>131</v>
      </c>
      <c r="J9017" t="s">
        <v>397</v>
      </c>
      <c r="K9017" t="s">
        <v>133</v>
      </c>
      <c r="L9017" t="s">
        <v>18766</v>
      </c>
      <c r="M9017" t="s">
        <v>18775</v>
      </c>
      <c r="P9017" s="31" t="str">
        <f t="shared" si="423"/>
        <v>Rahena Homoeo Holl (Drmokaddes Hosain)</v>
      </c>
    </row>
    <row r="9018" spans="1:16" hidden="1">
      <c r="A9018" t="str">
        <f t="shared" si="421"/>
        <v>57-615</v>
      </c>
      <c r="B9018">
        <f t="shared" si="422"/>
        <v>57</v>
      </c>
      <c r="C9018">
        <v>615</v>
      </c>
      <c r="D9018" t="s">
        <v>18549</v>
      </c>
      <c r="E9018" t="s">
        <v>3292</v>
      </c>
      <c r="F9018">
        <v>5658</v>
      </c>
      <c r="G9018" t="s">
        <v>3293</v>
      </c>
      <c r="H9018">
        <v>1718911050</v>
      </c>
      <c r="I9018" t="s">
        <v>3231</v>
      </c>
      <c r="J9018" t="s">
        <v>230</v>
      </c>
      <c r="K9018" t="s">
        <v>133</v>
      </c>
      <c r="L9018" t="s">
        <v>1794</v>
      </c>
      <c r="M9018" t="s">
        <v>762</v>
      </c>
      <c r="P9018" s="31" t="str">
        <f t="shared" si="423"/>
        <v>Reba Homoeo Hall (Dr. Gowrango)</v>
      </c>
    </row>
    <row r="9019" spans="1:16" hidden="1">
      <c r="A9019" t="str">
        <f t="shared" si="421"/>
        <v>58-615</v>
      </c>
      <c r="B9019">
        <f t="shared" si="422"/>
        <v>58</v>
      </c>
      <c r="C9019">
        <v>615</v>
      </c>
      <c r="D9019" t="s">
        <v>18549</v>
      </c>
      <c r="E9019" t="s">
        <v>3297</v>
      </c>
      <c r="F9019">
        <v>5660</v>
      </c>
      <c r="G9019" t="s">
        <v>377</v>
      </c>
      <c r="H9019">
        <v>1728377880</v>
      </c>
      <c r="I9019" t="s">
        <v>3231</v>
      </c>
      <c r="J9019" t="s">
        <v>230</v>
      </c>
      <c r="K9019" t="s">
        <v>138</v>
      </c>
      <c r="L9019" t="s">
        <v>1794</v>
      </c>
      <c r="M9019" t="s">
        <v>3298</v>
      </c>
      <c r="P9019" s="31" t="str">
        <f t="shared" si="423"/>
        <v>Robi Homoeo Hall (Dr. Robiul)</v>
      </c>
    </row>
    <row r="9020" spans="1:16" hidden="1">
      <c r="A9020" t="str">
        <f t="shared" si="421"/>
        <v>59-615</v>
      </c>
      <c r="B9020">
        <f t="shared" si="422"/>
        <v>59</v>
      </c>
      <c r="C9020">
        <v>615</v>
      </c>
      <c r="D9020" t="s">
        <v>18549</v>
      </c>
      <c r="E9020" t="s">
        <v>3278</v>
      </c>
      <c r="F9020">
        <v>5634</v>
      </c>
      <c r="G9020" t="s">
        <v>3279</v>
      </c>
      <c r="H9020">
        <v>1724156111</v>
      </c>
      <c r="I9020" t="s">
        <v>3231</v>
      </c>
      <c r="J9020" t="s">
        <v>172</v>
      </c>
      <c r="K9020" t="s">
        <v>133</v>
      </c>
      <c r="L9020" t="s">
        <v>3254</v>
      </c>
      <c r="M9020" t="s">
        <v>3280</v>
      </c>
      <c r="P9020" s="31" t="str">
        <f t="shared" si="423"/>
        <v>Rojob Homoeo Pharmacy (Dr.Golam Sarwar)</v>
      </c>
    </row>
    <row r="9021" spans="1:16" hidden="1">
      <c r="A9021" t="str">
        <f t="shared" si="421"/>
        <v>60-615</v>
      </c>
      <c r="B9021">
        <f t="shared" si="422"/>
        <v>60</v>
      </c>
      <c r="C9021">
        <v>615</v>
      </c>
      <c r="D9021" t="s">
        <v>18549</v>
      </c>
      <c r="E9021" t="s">
        <v>3304</v>
      </c>
      <c r="F9021">
        <v>5663</v>
      </c>
      <c r="G9021" t="s">
        <v>3305</v>
      </c>
      <c r="H9021">
        <v>1716734527</v>
      </c>
      <c r="I9021" t="s">
        <v>3231</v>
      </c>
      <c r="J9021" t="s">
        <v>230</v>
      </c>
      <c r="K9021" t="s">
        <v>138</v>
      </c>
      <c r="L9021" t="s">
        <v>1794</v>
      </c>
      <c r="M9021" t="s">
        <v>3303</v>
      </c>
      <c r="P9021" s="31" t="str">
        <f t="shared" si="423"/>
        <v>Rupali Homoeo Hall (Dr. Ummed Ali)</v>
      </c>
    </row>
    <row r="9022" spans="1:16" hidden="1">
      <c r="A9022" t="str">
        <f t="shared" si="421"/>
        <v>61-615</v>
      </c>
      <c r="B9022">
        <f t="shared" si="422"/>
        <v>61</v>
      </c>
      <c r="C9022">
        <v>615</v>
      </c>
      <c r="D9022" t="s">
        <v>18549</v>
      </c>
      <c r="E9022" t="s">
        <v>3264</v>
      </c>
      <c r="F9022">
        <v>5626</v>
      </c>
      <c r="G9022" t="s">
        <v>3265</v>
      </c>
      <c r="H9022">
        <v>1758361939</v>
      </c>
      <c r="I9022" t="s">
        <v>3231</v>
      </c>
      <c r="J9022" t="s">
        <v>172</v>
      </c>
      <c r="K9022" t="s">
        <v>3244</v>
      </c>
      <c r="L9022" t="s">
        <v>3254</v>
      </c>
      <c r="M9022" t="s">
        <v>3266</v>
      </c>
      <c r="P9022" s="31" t="str">
        <f t="shared" si="423"/>
        <v>Sapla Homoeo Hall (Dr. Robindro)</v>
      </c>
    </row>
    <row r="9023" spans="1:16" hidden="1">
      <c r="A9023" t="str">
        <f t="shared" si="421"/>
        <v>62-615</v>
      </c>
      <c r="B9023">
        <f t="shared" si="422"/>
        <v>62</v>
      </c>
      <c r="C9023">
        <v>615</v>
      </c>
      <c r="D9023" t="s">
        <v>18549</v>
      </c>
      <c r="E9023" t="s">
        <v>3261</v>
      </c>
      <c r="F9023">
        <v>5623</v>
      </c>
      <c r="G9023" t="s">
        <v>3262</v>
      </c>
      <c r="H9023">
        <v>1714547416</v>
      </c>
      <c r="I9023" t="s">
        <v>3231</v>
      </c>
      <c r="J9023" t="s">
        <v>172</v>
      </c>
      <c r="K9023" t="s">
        <v>152</v>
      </c>
      <c r="L9023" t="s">
        <v>3254</v>
      </c>
      <c r="M9023" t="s">
        <v>3263</v>
      </c>
      <c r="P9023" s="31" t="str">
        <f t="shared" si="423"/>
        <v>Sarkar Medical Hall (Dr. Tajdikul Islam)</v>
      </c>
    </row>
    <row r="9024" spans="1:16" hidden="1">
      <c r="A9024" t="str">
        <f t="shared" si="421"/>
        <v>63-615</v>
      </c>
      <c r="B9024">
        <f t="shared" si="422"/>
        <v>63</v>
      </c>
      <c r="C9024">
        <v>615</v>
      </c>
      <c r="D9024" t="s">
        <v>18549</v>
      </c>
      <c r="E9024" t="s">
        <v>3249</v>
      </c>
      <c r="F9024">
        <v>5614</v>
      </c>
      <c r="G9024" t="s">
        <v>196</v>
      </c>
      <c r="H9024">
        <v>1757687552</v>
      </c>
      <c r="I9024" t="s">
        <v>3231</v>
      </c>
      <c r="J9024" t="s">
        <v>132</v>
      </c>
      <c r="K9024" t="s">
        <v>133</v>
      </c>
      <c r="L9024" t="s">
        <v>3232</v>
      </c>
      <c r="M9024" t="s">
        <v>3250</v>
      </c>
      <c r="P9024" s="31" t="str">
        <f t="shared" si="423"/>
        <v>Seba Homoeo Hall (Dr. Johirul Islam)</v>
      </c>
    </row>
    <row r="9025" spans="1:16" hidden="1">
      <c r="A9025" t="str">
        <f t="shared" si="421"/>
        <v>64-615</v>
      </c>
      <c r="B9025">
        <f t="shared" si="422"/>
        <v>64</v>
      </c>
      <c r="C9025">
        <v>615</v>
      </c>
      <c r="D9025" t="s">
        <v>18549</v>
      </c>
      <c r="E9025" t="s">
        <v>18776</v>
      </c>
      <c r="F9025">
        <v>15845</v>
      </c>
      <c r="G9025" t="s">
        <v>18777</v>
      </c>
      <c r="H9025">
        <v>1750959682</v>
      </c>
      <c r="I9025" t="s">
        <v>131</v>
      </c>
      <c r="J9025" t="s">
        <v>397</v>
      </c>
      <c r="K9025" t="s">
        <v>133</v>
      </c>
      <c r="L9025" t="s">
        <v>18766</v>
      </c>
      <c r="M9025" t="s">
        <v>18778</v>
      </c>
      <c r="P9025" s="31" t="str">
        <f t="shared" si="423"/>
        <v>Shantono Homoeo Holl (Dr Abdur Rashid )</v>
      </c>
    </row>
    <row r="9026" spans="1:16" hidden="1">
      <c r="A9026" t="str">
        <f t="shared" ref="A9026:A9089" si="424">B9026&amp;"-"&amp;C9026</f>
        <v>65-615</v>
      </c>
      <c r="B9026">
        <f t="shared" ref="B9026:B9089" si="425">IF(C9026=C9025,B9025+1,1)</f>
        <v>65</v>
      </c>
      <c r="C9026">
        <v>615</v>
      </c>
      <c r="D9026" t="s">
        <v>18549</v>
      </c>
      <c r="E9026" t="s">
        <v>2732</v>
      </c>
      <c r="F9026">
        <v>10365</v>
      </c>
      <c r="G9026" t="s">
        <v>5157</v>
      </c>
      <c r="H9026">
        <v>1721102039</v>
      </c>
      <c r="I9026" t="s">
        <v>3231</v>
      </c>
      <c r="J9026" t="s">
        <v>306</v>
      </c>
      <c r="K9026" t="s">
        <v>138</v>
      </c>
      <c r="L9026" t="s">
        <v>10026</v>
      </c>
      <c r="M9026" t="s">
        <v>10026</v>
      </c>
      <c r="P9026" s="31" t="str">
        <f t="shared" ref="P9026:P9089" si="426">PROPER(G9026&amp;" ("&amp;E9026&amp;")")</f>
        <v>Sheba Homoeo Hall (Dr. Sunil)</v>
      </c>
    </row>
    <row r="9027" spans="1:16" hidden="1">
      <c r="A9027" t="str">
        <f t="shared" si="424"/>
        <v>66-615</v>
      </c>
      <c r="B9027">
        <f t="shared" si="425"/>
        <v>66</v>
      </c>
      <c r="C9027">
        <v>615</v>
      </c>
      <c r="D9027" t="s">
        <v>18549</v>
      </c>
      <c r="E9027" t="s">
        <v>3239</v>
      </c>
      <c r="F9027">
        <v>5631</v>
      </c>
      <c r="G9027" t="s">
        <v>3277</v>
      </c>
      <c r="H9027">
        <v>1742742098</v>
      </c>
      <c r="I9027" t="s">
        <v>3231</v>
      </c>
      <c r="J9027" t="s">
        <v>172</v>
      </c>
      <c r="K9027" t="s">
        <v>133</v>
      </c>
      <c r="L9027" t="s">
        <v>3254</v>
      </c>
      <c r="M9027" t="s">
        <v>3263</v>
      </c>
      <c r="P9027" s="31" t="str">
        <f t="shared" si="426"/>
        <v>Shuvo Hhomoeo Hall (Dr. Shuvo)</v>
      </c>
    </row>
    <row r="9028" spans="1:16" hidden="1">
      <c r="A9028" t="str">
        <f t="shared" si="424"/>
        <v>67-615</v>
      </c>
      <c r="B9028">
        <f t="shared" si="425"/>
        <v>67</v>
      </c>
      <c r="C9028">
        <v>615</v>
      </c>
      <c r="D9028" t="s">
        <v>18549</v>
      </c>
      <c r="E9028" t="s">
        <v>3239</v>
      </c>
      <c r="F9028">
        <v>5608</v>
      </c>
      <c r="G9028" t="s">
        <v>3240</v>
      </c>
      <c r="H9028">
        <v>1723271565</v>
      </c>
      <c r="I9028" t="s">
        <v>3231</v>
      </c>
      <c r="J9028" t="s">
        <v>132</v>
      </c>
      <c r="K9028" t="s">
        <v>133</v>
      </c>
      <c r="L9028" t="s">
        <v>3232</v>
      </c>
      <c r="M9028" t="s">
        <v>3235</v>
      </c>
      <c r="P9028" s="31" t="str">
        <f t="shared" si="426"/>
        <v>Shuvo Homoeo Hall (Dr. Shuvo)</v>
      </c>
    </row>
    <row r="9029" spans="1:16" hidden="1">
      <c r="A9029" t="str">
        <f t="shared" si="424"/>
        <v>68-615</v>
      </c>
      <c r="B9029">
        <f t="shared" si="425"/>
        <v>68</v>
      </c>
      <c r="C9029">
        <v>615</v>
      </c>
      <c r="D9029" t="s">
        <v>18549</v>
      </c>
      <c r="E9029" t="s">
        <v>3270</v>
      </c>
      <c r="F9029">
        <v>5628</v>
      </c>
      <c r="G9029" t="s">
        <v>3271</v>
      </c>
      <c r="H9029">
        <v>1747125097</v>
      </c>
      <c r="I9029" t="s">
        <v>3231</v>
      </c>
      <c r="J9029" t="s">
        <v>172</v>
      </c>
      <c r="K9029" t="s">
        <v>133</v>
      </c>
      <c r="L9029" t="s">
        <v>3254</v>
      </c>
      <c r="M9029" t="s">
        <v>3272</v>
      </c>
      <c r="P9029" s="31" t="str">
        <f t="shared" si="426"/>
        <v>Siyam Homoeo Hall (Dr. Asikuzzaman)</v>
      </c>
    </row>
    <row r="9030" spans="1:16" hidden="1">
      <c r="A9030" t="str">
        <f t="shared" si="424"/>
        <v>69-615</v>
      </c>
      <c r="B9030">
        <f t="shared" si="425"/>
        <v>69</v>
      </c>
      <c r="C9030">
        <v>615</v>
      </c>
      <c r="D9030" t="s">
        <v>18549</v>
      </c>
      <c r="E9030" t="s">
        <v>3287</v>
      </c>
      <c r="F9030">
        <v>5654</v>
      </c>
      <c r="G9030" t="s">
        <v>3288</v>
      </c>
      <c r="H9030">
        <v>1921638506</v>
      </c>
      <c r="I9030" t="s">
        <v>3231</v>
      </c>
      <c r="J9030" t="s">
        <v>230</v>
      </c>
      <c r="K9030" t="s">
        <v>152</v>
      </c>
      <c r="L9030" t="s">
        <v>1794</v>
      </c>
      <c r="M9030" t="s">
        <v>762</v>
      </c>
      <c r="P9030" s="31" t="str">
        <f t="shared" si="426"/>
        <v>Somobidhan Homoeo Hall (Dr. Subedh Chandra Roy)</v>
      </c>
    </row>
    <row r="9031" spans="1:16" hidden="1">
      <c r="A9031" t="str">
        <f t="shared" si="424"/>
        <v>70-615</v>
      </c>
      <c r="B9031">
        <f t="shared" si="425"/>
        <v>70</v>
      </c>
      <c r="C9031">
        <v>615</v>
      </c>
      <c r="D9031" t="s">
        <v>18549</v>
      </c>
      <c r="E9031" t="s">
        <v>787</v>
      </c>
      <c r="F9031">
        <v>5607</v>
      </c>
      <c r="G9031" t="s">
        <v>3237</v>
      </c>
      <c r="H9031">
        <v>1744745566</v>
      </c>
      <c r="I9031" t="s">
        <v>3231</v>
      </c>
      <c r="J9031" t="s">
        <v>132</v>
      </c>
      <c r="K9031" t="s">
        <v>152</v>
      </c>
      <c r="L9031" t="s">
        <v>3232</v>
      </c>
      <c r="M9031" t="s">
        <v>3238</v>
      </c>
      <c r="P9031" s="31" t="str">
        <f t="shared" si="426"/>
        <v>Sovon Homoeo Hall (Dr. Rubel)</v>
      </c>
    </row>
    <row r="9032" spans="1:16" hidden="1">
      <c r="A9032" t="str">
        <f t="shared" si="424"/>
        <v>71-615</v>
      </c>
      <c r="B9032">
        <f t="shared" si="425"/>
        <v>71</v>
      </c>
      <c r="C9032">
        <v>615</v>
      </c>
      <c r="D9032" t="s">
        <v>18549</v>
      </c>
      <c r="E9032" t="s">
        <v>3301</v>
      </c>
      <c r="F9032">
        <v>5662</v>
      </c>
      <c r="G9032" t="s">
        <v>3302</v>
      </c>
      <c r="H9032">
        <v>1714947203</v>
      </c>
      <c r="I9032" t="s">
        <v>3231</v>
      </c>
      <c r="J9032" t="s">
        <v>230</v>
      </c>
      <c r="K9032" t="s">
        <v>138</v>
      </c>
      <c r="L9032" t="s">
        <v>1794</v>
      </c>
      <c r="M9032" t="s">
        <v>3303</v>
      </c>
      <c r="P9032" s="31" t="str">
        <f t="shared" si="426"/>
        <v>Sufol Homoeo Hall (Dr. Sowkot)</v>
      </c>
    </row>
    <row r="9033" spans="1:16" hidden="1">
      <c r="A9033" t="str">
        <f t="shared" si="424"/>
        <v>72-615</v>
      </c>
      <c r="B9033">
        <f t="shared" si="425"/>
        <v>72</v>
      </c>
      <c r="C9033">
        <v>615</v>
      </c>
      <c r="D9033" t="s">
        <v>18549</v>
      </c>
      <c r="E9033" t="s">
        <v>952</v>
      </c>
      <c r="F9033">
        <v>5657</v>
      </c>
      <c r="G9033" t="s">
        <v>3291</v>
      </c>
      <c r="H9033">
        <v>1717735461</v>
      </c>
      <c r="I9033" t="s">
        <v>3231</v>
      </c>
      <c r="J9033" t="s">
        <v>230</v>
      </c>
      <c r="K9033" t="s">
        <v>3290</v>
      </c>
      <c r="L9033" t="s">
        <v>1794</v>
      </c>
      <c r="M9033" t="s">
        <v>762</v>
      </c>
      <c r="P9033" s="31" t="str">
        <f t="shared" si="426"/>
        <v>Sukumar Homoeo Hall (Dr. Sukumar)</v>
      </c>
    </row>
    <row r="9034" spans="1:16" hidden="1">
      <c r="A9034" t="str">
        <f t="shared" si="424"/>
        <v>73-615</v>
      </c>
      <c r="B9034">
        <f t="shared" si="425"/>
        <v>73</v>
      </c>
      <c r="C9034">
        <v>615</v>
      </c>
      <c r="D9034" t="s">
        <v>18549</v>
      </c>
      <c r="E9034" t="s">
        <v>3241</v>
      </c>
      <c r="F9034">
        <v>5609</v>
      </c>
      <c r="G9034" t="s">
        <v>3242</v>
      </c>
      <c r="H9034">
        <v>1720335023</v>
      </c>
      <c r="I9034" t="s">
        <v>3231</v>
      </c>
      <c r="J9034" t="s">
        <v>132</v>
      </c>
      <c r="K9034" t="s">
        <v>152</v>
      </c>
      <c r="L9034" t="s">
        <v>3232</v>
      </c>
      <c r="M9034" t="s">
        <v>3235</v>
      </c>
      <c r="P9034" s="31" t="str">
        <f t="shared" si="426"/>
        <v>The Shathi Homoeo Hall (Dr. Robindro Nath)</v>
      </c>
    </row>
    <row r="9035" spans="1:16" hidden="1">
      <c r="A9035" t="str">
        <f t="shared" si="424"/>
        <v>74-615</v>
      </c>
      <c r="B9035">
        <f t="shared" si="425"/>
        <v>74</v>
      </c>
      <c r="C9035">
        <v>615</v>
      </c>
      <c r="D9035" t="s">
        <v>18549</v>
      </c>
      <c r="E9035" t="s">
        <v>3289</v>
      </c>
      <c r="F9035">
        <v>5656</v>
      </c>
      <c r="G9035" t="s">
        <v>15707</v>
      </c>
      <c r="H9035">
        <v>1730919330</v>
      </c>
      <c r="I9035" t="s">
        <v>3231</v>
      </c>
      <c r="J9035" t="s">
        <v>230</v>
      </c>
      <c r="K9035" t="s">
        <v>3290</v>
      </c>
      <c r="L9035" t="s">
        <v>1794</v>
      </c>
      <c r="M9035" t="s">
        <v>762</v>
      </c>
      <c r="P9035" s="31" t="str">
        <f t="shared" si="426"/>
        <v>Ujjol Homoeo Hall (Dr. Abdullah)</v>
      </c>
    </row>
    <row r="9036" spans="1:16" hidden="1">
      <c r="A9036" t="str">
        <f t="shared" si="424"/>
        <v>75-615</v>
      </c>
      <c r="B9036">
        <f t="shared" si="425"/>
        <v>75</v>
      </c>
      <c r="C9036">
        <v>615</v>
      </c>
      <c r="D9036" t="s">
        <v>18549</v>
      </c>
      <c r="E9036" t="s">
        <v>1366</v>
      </c>
      <c r="F9036">
        <v>5605</v>
      </c>
      <c r="G9036" t="s">
        <v>3234</v>
      </c>
      <c r="H9036">
        <v>1711418487</v>
      </c>
      <c r="I9036" t="s">
        <v>3231</v>
      </c>
      <c r="J9036" t="s">
        <v>132</v>
      </c>
      <c r="K9036" t="s">
        <v>133</v>
      </c>
      <c r="L9036" t="s">
        <v>3232</v>
      </c>
      <c r="M9036" t="s">
        <v>3235</v>
      </c>
      <c r="P9036" s="31" t="str">
        <f t="shared" si="426"/>
        <v>Uncel Homoeo Hall (Dr. Bulbul)</v>
      </c>
    </row>
    <row r="9037" spans="1:16" hidden="1">
      <c r="A9037" t="str">
        <f t="shared" si="424"/>
        <v>76-615</v>
      </c>
      <c r="B9037">
        <f t="shared" si="425"/>
        <v>76</v>
      </c>
      <c r="C9037">
        <v>615</v>
      </c>
      <c r="D9037" t="s">
        <v>18549</v>
      </c>
      <c r="E9037" t="s">
        <v>10030</v>
      </c>
      <c r="F9037">
        <v>10369</v>
      </c>
      <c r="G9037" t="s">
        <v>10031</v>
      </c>
      <c r="H9037">
        <v>1742003702</v>
      </c>
      <c r="I9037" t="s">
        <v>3231</v>
      </c>
      <c r="J9037" t="s">
        <v>306</v>
      </c>
      <c r="K9037" t="s">
        <v>138</v>
      </c>
      <c r="L9037" t="s">
        <v>10026</v>
      </c>
      <c r="M9037" t="s">
        <v>10032</v>
      </c>
      <c r="P9037" s="31" t="str">
        <f t="shared" si="426"/>
        <v>Upen Homoeo Hall (Dr. Upen)</v>
      </c>
    </row>
    <row r="9038" spans="1:16" hidden="1">
      <c r="A9038" t="str">
        <f t="shared" si="424"/>
        <v>1-616</v>
      </c>
      <c r="B9038">
        <f t="shared" si="425"/>
        <v>1</v>
      </c>
      <c r="C9038">
        <v>616</v>
      </c>
      <c r="D9038" t="s">
        <v>18779</v>
      </c>
      <c r="E9038" t="s">
        <v>2622</v>
      </c>
      <c r="F9038">
        <v>5112</v>
      </c>
      <c r="G9038" t="s">
        <v>939</v>
      </c>
      <c r="H9038">
        <v>1733600023</v>
      </c>
      <c r="I9038" t="s">
        <v>131</v>
      </c>
      <c r="J9038" t="s">
        <v>172</v>
      </c>
      <c r="K9038" t="s">
        <v>138</v>
      </c>
      <c r="L9038" t="s">
        <v>2623</v>
      </c>
      <c r="M9038" t="s">
        <v>2624</v>
      </c>
      <c r="P9038" s="31" t="str">
        <f t="shared" si="426"/>
        <v>Adhunik Homoeo Hall (Dr. Jamal)</v>
      </c>
    </row>
    <row r="9039" spans="1:16" hidden="1">
      <c r="A9039" t="str">
        <f t="shared" si="424"/>
        <v>2-616</v>
      </c>
      <c r="B9039">
        <f t="shared" si="425"/>
        <v>2</v>
      </c>
      <c r="C9039">
        <v>616</v>
      </c>
      <c r="D9039" t="s">
        <v>18779</v>
      </c>
      <c r="E9039" t="s">
        <v>15172</v>
      </c>
      <c r="F9039">
        <v>12820</v>
      </c>
      <c r="G9039" t="s">
        <v>15173</v>
      </c>
      <c r="H9039">
        <v>1757498634</v>
      </c>
      <c r="I9039" t="s">
        <v>131</v>
      </c>
      <c r="J9039" t="s">
        <v>132</v>
      </c>
      <c r="K9039" t="s">
        <v>133</v>
      </c>
      <c r="L9039" t="s">
        <v>14684</v>
      </c>
      <c r="M9039" t="s">
        <v>15174</v>
      </c>
      <c r="P9039" s="31" t="str">
        <f t="shared" si="426"/>
        <v>Afsar Ali Homoeo Hall (Dr Akkas Ali)</v>
      </c>
    </row>
    <row r="9040" spans="1:16" hidden="1">
      <c r="A9040" t="str">
        <f t="shared" si="424"/>
        <v>3-616</v>
      </c>
      <c r="B9040">
        <f t="shared" si="425"/>
        <v>3</v>
      </c>
      <c r="C9040">
        <v>616</v>
      </c>
      <c r="D9040" t="s">
        <v>18779</v>
      </c>
      <c r="E9040" t="s">
        <v>18094</v>
      </c>
      <c r="F9040">
        <v>15647</v>
      </c>
      <c r="G9040" t="s">
        <v>10484</v>
      </c>
      <c r="H9040">
        <v>1734915703</v>
      </c>
      <c r="I9040" t="s">
        <v>131</v>
      </c>
      <c r="J9040" t="s">
        <v>306</v>
      </c>
      <c r="K9040" t="s">
        <v>152</v>
      </c>
      <c r="L9040" t="s">
        <v>2623</v>
      </c>
      <c r="M9040" t="s">
        <v>10485</v>
      </c>
      <c r="P9040" s="31" t="str">
        <f t="shared" si="426"/>
        <v>Akib Homoeo Hall (Dr.Abdul Kader)</v>
      </c>
    </row>
    <row r="9041" spans="1:16" hidden="1">
      <c r="A9041" t="str">
        <f t="shared" si="424"/>
        <v>4-616</v>
      </c>
      <c r="B9041">
        <f t="shared" si="425"/>
        <v>4</v>
      </c>
      <c r="C9041">
        <v>616</v>
      </c>
      <c r="D9041" t="s">
        <v>18779</v>
      </c>
      <c r="E9041" t="s">
        <v>10483</v>
      </c>
      <c r="F9041">
        <v>10617</v>
      </c>
      <c r="G9041" t="s">
        <v>1718</v>
      </c>
      <c r="H9041">
        <v>1718766285</v>
      </c>
      <c r="I9041" t="s">
        <v>131</v>
      </c>
      <c r="J9041" t="s">
        <v>2537</v>
      </c>
      <c r="K9041" t="s">
        <v>138</v>
      </c>
      <c r="L9041" t="s">
        <v>2623</v>
      </c>
      <c r="M9041" t="s">
        <v>10477</v>
      </c>
      <c r="P9041" s="31" t="str">
        <f t="shared" si="426"/>
        <v>Al Amin Homoeo Hall (Dr Moslem Ali)</v>
      </c>
    </row>
    <row r="9042" spans="1:16" hidden="1">
      <c r="A9042" t="str">
        <f t="shared" si="424"/>
        <v>5-616</v>
      </c>
      <c r="B9042">
        <f t="shared" si="425"/>
        <v>5</v>
      </c>
      <c r="C9042">
        <v>616</v>
      </c>
      <c r="D9042" t="s">
        <v>18779</v>
      </c>
      <c r="E9042" t="s">
        <v>14707</v>
      </c>
      <c r="F9042">
        <v>12611</v>
      </c>
      <c r="G9042" t="s">
        <v>818</v>
      </c>
      <c r="H9042">
        <v>1710008173</v>
      </c>
      <c r="I9042" t="s">
        <v>131</v>
      </c>
      <c r="J9042" t="s">
        <v>132</v>
      </c>
      <c r="K9042" t="s">
        <v>138</v>
      </c>
      <c r="L9042" t="s">
        <v>14684</v>
      </c>
      <c r="M9042" t="s">
        <v>14685</v>
      </c>
      <c r="P9042" s="31" t="str">
        <f t="shared" si="426"/>
        <v>Alam Homoeo Hall (Dr Shaniur Rahman )</v>
      </c>
    </row>
    <row r="9043" spans="1:16" hidden="1">
      <c r="A9043" t="str">
        <f t="shared" si="424"/>
        <v>6-616</v>
      </c>
      <c r="B9043">
        <f t="shared" si="425"/>
        <v>6</v>
      </c>
      <c r="C9043">
        <v>616</v>
      </c>
      <c r="D9043" t="s">
        <v>18779</v>
      </c>
      <c r="E9043" t="s">
        <v>18780</v>
      </c>
      <c r="F9043">
        <v>15816</v>
      </c>
      <c r="G9043" t="s">
        <v>18781</v>
      </c>
      <c r="H9043">
        <v>1937875209</v>
      </c>
      <c r="I9043" t="s">
        <v>131</v>
      </c>
      <c r="J9043" t="s">
        <v>230</v>
      </c>
      <c r="K9043" t="s">
        <v>138</v>
      </c>
      <c r="L9043" t="s">
        <v>18782</v>
      </c>
      <c r="M9043" t="s">
        <v>18783</v>
      </c>
      <c r="P9043" s="31" t="str">
        <f t="shared" si="426"/>
        <v>Alea Homoeo Shodon (Dr. Golam Rasol)</v>
      </c>
    </row>
    <row r="9044" spans="1:16" hidden="1">
      <c r="A9044" t="str">
        <f t="shared" si="424"/>
        <v>7-616</v>
      </c>
      <c r="B9044">
        <f t="shared" si="425"/>
        <v>7</v>
      </c>
      <c r="C9044">
        <v>616</v>
      </c>
      <c r="D9044" t="s">
        <v>18779</v>
      </c>
      <c r="E9044" t="s">
        <v>430</v>
      </c>
      <c r="F9044">
        <v>5106</v>
      </c>
      <c r="G9044" t="s">
        <v>2616</v>
      </c>
      <c r="H9044">
        <v>1710613630</v>
      </c>
      <c r="I9044" t="s">
        <v>131</v>
      </c>
      <c r="J9044" t="s">
        <v>172</v>
      </c>
      <c r="K9044" t="s">
        <v>133</v>
      </c>
      <c r="L9044" t="s">
        <v>2611</v>
      </c>
      <c r="M9044" t="s">
        <v>2612</v>
      </c>
      <c r="N9044" t="s">
        <v>11574</v>
      </c>
      <c r="P9044" s="31" t="str">
        <f t="shared" si="426"/>
        <v>Alim Homeo (Dr. Alim)</v>
      </c>
    </row>
    <row r="9045" spans="1:16" hidden="1">
      <c r="A9045" t="str">
        <f t="shared" si="424"/>
        <v>8-616</v>
      </c>
      <c r="B9045">
        <f t="shared" si="425"/>
        <v>8</v>
      </c>
      <c r="C9045">
        <v>616</v>
      </c>
      <c r="D9045" t="s">
        <v>18779</v>
      </c>
      <c r="E9045" t="s">
        <v>6293</v>
      </c>
      <c r="F9045">
        <v>15834</v>
      </c>
      <c r="G9045" t="s">
        <v>18784</v>
      </c>
      <c r="H9045">
        <v>1747573894</v>
      </c>
      <c r="I9045" t="s">
        <v>131</v>
      </c>
      <c r="J9045" t="s">
        <v>306</v>
      </c>
      <c r="K9045" t="s">
        <v>138</v>
      </c>
      <c r="L9045" t="s">
        <v>2623</v>
      </c>
      <c r="M9045" t="s">
        <v>18235</v>
      </c>
      <c r="P9045" s="31" t="str">
        <f t="shared" si="426"/>
        <v>Allahr Dan Clinick (Dr. Faruk)</v>
      </c>
    </row>
    <row r="9046" spans="1:16" hidden="1">
      <c r="A9046" t="str">
        <f t="shared" si="424"/>
        <v>9-616</v>
      </c>
      <c r="B9046">
        <f t="shared" si="425"/>
        <v>9</v>
      </c>
      <c r="C9046">
        <v>616</v>
      </c>
      <c r="D9046" t="s">
        <v>18779</v>
      </c>
      <c r="E9046" t="s">
        <v>10447</v>
      </c>
      <c r="F9046">
        <v>10596</v>
      </c>
      <c r="G9046" t="s">
        <v>6174</v>
      </c>
      <c r="H9046">
        <v>1716424293</v>
      </c>
      <c r="I9046" t="s">
        <v>131</v>
      </c>
      <c r="J9046" t="s">
        <v>9787</v>
      </c>
      <c r="K9046" t="s">
        <v>138</v>
      </c>
      <c r="L9046" t="s">
        <v>2623</v>
      </c>
      <c r="M9046" t="s">
        <v>10448</v>
      </c>
      <c r="P9046" s="31" t="str">
        <f t="shared" si="426"/>
        <v>Anik Homoeo Hall (Dr Bebakanondo)</v>
      </c>
    </row>
    <row r="9047" spans="1:16" hidden="1">
      <c r="A9047" t="str">
        <f t="shared" si="424"/>
        <v>10-616</v>
      </c>
      <c r="B9047">
        <f t="shared" si="425"/>
        <v>10</v>
      </c>
      <c r="C9047">
        <v>616</v>
      </c>
      <c r="D9047" t="s">
        <v>18779</v>
      </c>
      <c r="E9047" t="s">
        <v>18288</v>
      </c>
      <c r="F9047">
        <v>15632</v>
      </c>
      <c r="G9047" t="s">
        <v>18289</v>
      </c>
      <c r="H9047" t="s">
        <v>18290</v>
      </c>
      <c r="I9047" t="s">
        <v>131</v>
      </c>
      <c r="J9047" t="s">
        <v>172</v>
      </c>
      <c r="K9047" t="s">
        <v>152</v>
      </c>
      <c r="L9047" t="s">
        <v>2611</v>
      </c>
      <c r="M9047" t="s">
        <v>18233</v>
      </c>
      <c r="P9047" s="31" t="str">
        <f t="shared" si="426"/>
        <v>Anondomoyi Homoeo Hall (Dr Omol Kanti)</v>
      </c>
    </row>
    <row r="9048" spans="1:16" hidden="1">
      <c r="A9048" t="str">
        <f t="shared" si="424"/>
        <v>11-616</v>
      </c>
      <c r="B9048">
        <f t="shared" si="425"/>
        <v>11</v>
      </c>
      <c r="C9048">
        <v>616</v>
      </c>
      <c r="D9048" t="s">
        <v>18779</v>
      </c>
      <c r="E9048" t="s">
        <v>18236</v>
      </c>
      <c r="F9048">
        <v>15604</v>
      </c>
      <c r="G9048" t="s">
        <v>1772</v>
      </c>
      <c r="H9048">
        <v>1772713889</v>
      </c>
      <c r="I9048" t="s">
        <v>131</v>
      </c>
      <c r="J9048" t="s">
        <v>132</v>
      </c>
      <c r="K9048" t="s">
        <v>152</v>
      </c>
      <c r="L9048" t="s">
        <v>2611</v>
      </c>
      <c r="M9048" t="s">
        <v>517</v>
      </c>
      <c r="P9048" s="31" t="str">
        <f t="shared" si="426"/>
        <v>Aroggo Homoeo Hall (Dr.Idris Ali)</v>
      </c>
    </row>
    <row r="9049" spans="1:16" hidden="1">
      <c r="A9049" t="str">
        <f t="shared" si="424"/>
        <v>12-616</v>
      </c>
      <c r="B9049">
        <f t="shared" si="425"/>
        <v>12</v>
      </c>
      <c r="C9049">
        <v>616</v>
      </c>
      <c r="D9049" t="s">
        <v>18779</v>
      </c>
      <c r="E9049" t="s">
        <v>2661</v>
      </c>
      <c r="F9049">
        <v>10589</v>
      </c>
      <c r="G9049" t="s">
        <v>2662</v>
      </c>
      <c r="H9049">
        <v>1772843916</v>
      </c>
      <c r="I9049" t="s">
        <v>131</v>
      </c>
      <c r="J9049" t="s">
        <v>2537</v>
      </c>
      <c r="K9049" t="s">
        <v>152</v>
      </c>
      <c r="L9049" t="s">
        <v>2623</v>
      </c>
      <c r="M9049" t="s">
        <v>2663</v>
      </c>
      <c r="P9049" s="31" t="str">
        <f t="shared" si="426"/>
        <v>As Sefa Homeo Hall (Da Habibur Rahman)</v>
      </c>
    </row>
    <row r="9050" spans="1:16" hidden="1">
      <c r="A9050" t="str">
        <f t="shared" si="424"/>
        <v>13-616</v>
      </c>
      <c r="B9050">
        <f t="shared" si="425"/>
        <v>13</v>
      </c>
      <c r="C9050">
        <v>616</v>
      </c>
      <c r="D9050" t="s">
        <v>18779</v>
      </c>
      <c r="E9050" t="s">
        <v>10449</v>
      </c>
      <c r="F9050">
        <v>10597</v>
      </c>
      <c r="G9050" t="s">
        <v>10450</v>
      </c>
      <c r="H9050">
        <v>1974151826</v>
      </c>
      <c r="I9050" t="s">
        <v>131</v>
      </c>
      <c r="J9050" t="s">
        <v>9787</v>
      </c>
      <c r="K9050" t="s">
        <v>138</v>
      </c>
      <c r="L9050" t="s">
        <v>2623</v>
      </c>
      <c r="M9050" t="s">
        <v>10451</v>
      </c>
      <c r="P9050" s="31" t="str">
        <f t="shared" si="426"/>
        <v>Asad Homoeo Hall (Dr Asaduzzaman)</v>
      </c>
    </row>
    <row r="9051" spans="1:16" hidden="1">
      <c r="A9051" t="str">
        <f t="shared" si="424"/>
        <v>14-616</v>
      </c>
      <c r="B9051">
        <f t="shared" si="425"/>
        <v>14</v>
      </c>
      <c r="C9051">
        <v>616</v>
      </c>
      <c r="D9051" t="s">
        <v>18779</v>
      </c>
      <c r="E9051" t="s">
        <v>9578</v>
      </c>
      <c r="F9051">
        <v>15820</v>
      </c>
      <c r="G9051" t="s">
        <v>18785</v>
      </c>
      <c r="H9051">
        <v>1636059053</v>
      </c>
      <c r="I9051" t="s">
        <v>131</v>
      </c>
      <c r="J9051" t="s">
        <v>132</v>
      </c>
      <c r="K9051" t="s">
        <v>138</v>
      </c>
      <c r="L9051" t="s">
        <v>18786</v>
      </c>
      <c r="M9051" t="s">
        <v>18787</v>
      </c>
      <c r="P9051" s="31" t="str">
        <f t="shared" si="426"/>
        <v>Asharaful Homoeo Holl (Dr.Asraful Islam)</v>
      </c>
    </row>
    <row r="9052" spans="1:16" hidden="1">
      <c r="A9052" t="str">
        <f t="shared" si="424"/>
        <v>15-616</v>
      </c>
      <c r="B9052">
        <f t="shared" si="425"/>
        <v>15</v>
      </c>
      <c r="C9052">
        <v>616</v>
      </c>
      <c r="D9052" t="s">
        <v>18779</v>
      </c>
      <c r="E9052" t="s">
        <v>3105</v>
      </c>
      <c r="F9052">
        <v>15825</v>
      </c>
      <c r="G9052" t="s">
        <v>18788</v>
      </c>
      <c r="H9052">
        <v>1734312217</v>
      </c>
      <c r="I9052" t="s">
        <v>131</v>
      </c>
      <c r="J9052" t="s">
        <v>172</v>
      </c>
      <c r="K9052" t="s">
        <v>152</v>
      </c>
      <c r="L9052" t="s">
        <v>2623</v>
      </c>
      <c r="M9052" t="s">
        <v>18789</v>
      </c>
      <c r="P9052" s="31" t="str">
        <f t="shared" si="426"/>
        <v>Azad Homoeo Holl (Dr. Abul Kalam)</v>
      </c>
    </row>
    <row r="9053" spans="1:16" hidden="1">
      <c r="A9053" t="str">
        <f t="shared" si="424"/>
        <v>16-616</v>
      </c>
      <c r="B9053">
        <f t="shared" si="425"/>
        <v>16</v>
      </c>
      <c r="C9053">
        <v>616</v>
      </c>
      <c r="D9053" t="s">
        <v>18779</v>
      </c>
      <c r="E9053" t="s">
        <v>15176</v>
      </c>
      <c r="F9053">
        <v>12823</v>
      </c>
      <c r="G9053" t="s">
        <v>473</v>
      </c>
      <c r="H9053">
        <v>1728397673</v>
      </c>
      <c r="I9053" t="s">
        <v>131</v>
      </c>
      <c r="J9053" t="s">
        <v>230</v>
      </c>
      <c r="K9053" t="s">
        <v>133</v>
      </c>
      <c r="L9053" t="s">
        <v>14684</v>
      </c>
      <c r="M9053" t="s">
        <v>15177</v>
      </c>
      <c r="P9053" s="31" t="str">
        <f t="shared" si="426"/>
        <v>Aziz Homoeo Hall (Dr Alauddin )</v>
      </c>
    </row>
    <row r="9054" spans="1:16" hidden="1">
      <c r="A9054" t="str">
        <f t="shared" si="424"/>
        <v>17-616</v>
      </c>
      <c r="B9054">
        <f t="shared" si="425"/>
        <v>17</v>
      </c>
      <c r="C9054">
        <v>616</v>
      </c>
      <c r="D9054" t="s">
        <v>18779</v>
      </c>
      <c r="E9054" t="s">
        <v>18234</v>
      </c>
      <c r="F9054">
        <v>15603</v>
      </c>
      <c r="G9054" t="s">
        <v>460</v>
      </c>
      <c r="H9054">
        <v>1765689546</v>
      </c>
      <c r="I9054" t="s">
        <v>131</v>
      </c>
      <c r="J9054" t="s">
        <v>306</v>
      </c>
      <c r="K9054" t="s">
        <v>152</v>
      </c>
      <c r="L9054" t="s">
        <v>2623</v>
      </c>
      <c r="M9054" t="s">
        <v>18235</v>
      </c>
      <c r="P9054" s="31" t="str">
        <f t="shared" si="426"/>
        <v>Bismillah Homoeo Hall (Dr.Robiul Islam)</v>
      </c>
    </row>
    <row r="9055" spans="1:16" hidden="1">
      <c r="A9055" t="str">
        <f t="shared" si="424"/>
        <v>18-616</v>
      </c>
      <c r="B9055">
        <f t="shared" si="425"/>
        <v>18</v>
      </c>
      <c r="C9055">
        <v>616</v>
      </c>
      <c r="D9055" t="s">
        <v>18779</v>
      </c>
      <c r="E9055" t="s">
        <v>18231</v>
      </c>
      <c r="F9055">
        <v>15602</v>
      </c>
      <c r="G9055" t="s">
        <v>18232</v>
      </c>
      <c r="H9055">
        <v>1739478566</v>
      </c>
      <c r="I9055" t="s">
        <v>131</v>
      </c>
      <c r="J9055" t="s">
        <v>172</v>
      </c>
      <c r="K9055" t="s">
        <v>133</v>
      </c>
      <c r="L9055" t="s">
        <v>2611</v>
      </c>
      <c r="M9055" t="s">
        <v>18233</v>
      </c>
      <c r="P9055" s="31" t="str">
        <f t="shared" si="426"/>
        <v>Bissash Homoeo Hall (Dr.Jubayer Hosen)</v>
      </c>
    </row>
    <row r="9056" spans="1:16" hidden="1">
      <c r="A9056" t="str">
        <f t="shared" si="424"/>
        <v>19-616</v>
      </c>
      <c r="B9056">
        <f t="shared" si="425"/>
        <v>19</v>
      </c>
      <c r="C9056">
        <v>616</v>
      </c>
      <c r="D9056" t="s">
        <v>18779</v>
      </c>
      <c r="E9056" t="s">
        <v>18790</v>
      </c>
      <c r="F9056">
        <v>15831</v>
      </c>
      <c r="G9056" t="s">
        <v>18791</v>
      </c>
      <c r="H9056">
        <v>1960465878</v>
      </c>
      <c r="I9056" t="s">
        <v>131</v>
      </c>
      <c r="J9056" t="s">
        <v>397</v>
      </c>
      <c r="K9056" t="s">
        <v>152</v>
      </c>
      <c r="L9056" t="s">
        <v>2623</v>
      </c>
      <c r="M9056" t="s">
        <v>18792</v>
      </c>
      <c r="P9056" s="31" t="str">
        <f t="shared" si="426"/>
        <v>Biswas Homoeo  Pharmacy (Dr. Abdul Ajij)</v>
      </c>
    </row>
    <row r="9057" spans="1:16" hidden="1">
      <c r="A9057" t="str">
        <f t="shared" si="424"/>
        <v>20-616</v>
      </c>
      <c r="B9057">
        <f t="shared" si="425"/>
        <v>20</v>
      </c>
      <c r="C9057">
        <v>616</v>
      </c>
      <c r="D9057" t="s">
        <v>18779</v>
      </c>
      <c r="E9057" t="s">
        <v>3382</v>
      </c>
      <c r="F9057">
        <v>15830</v>
      </c>
      <c r="G9057" t="s">
        <v>578</v>
      </c>
      <c r="H9057">
        <v>1777152693</v>
      </c>
      <c r="I9057" t="s">
        <v>131</v>
      </c>
      <c r="J9057" t="s">
        <v>397</v>
      </c>
      <c r="K9057" t="s">
        <v>138</v>
      </c>
      <c r="L9057" t="s">
        <v>2623</v>
      </c>
      <c r="M9057" t="s">
        <v>18793</v>
      </c>
      <c r="P9057" s="31" t="str">
        <f t="shared" si="426"/>
        <v>Biswas Homoeo Pharmacy (Dr. Mostafijur Rahman)</v>
      </c>
    </row>
    <row r="9058" spans="1:16" hidden="1">
      <c r="A9058" t="str">
        <f t="shared" si="424"/>
        <v>21-616</v>
      </c>
      <c r="B9058">
        <f t="shared" si="425"/>
        <v>21</v>
      </c>
      <c r="C9058">
        <v>616</v>
      </c>
      <c r="D9058" t="s">
        <v>18779</v>
      </c>
      <c r="E9058" t="s">
        <v>18291</v>
      </c>
      <c r="F9058">
        <v>15634</v>
      </c>
      <c r="G9058" t="s">
        <v>913</v>
      </c>
      <c r="H9058" t="s">
        <v>18292</v>
      </c>
      <c r="I9058" t="s">
        <v>131</v>
      </c>
      <c r="J9058" t="s">
        <v>306</v>
      </c>
      <c r="K9058" t="s">
        <v>1315</v>
      </c>
      <c r="L9058" t="s">
        <v>2623</v>
      </c>
      <c r="M9058" t="s">
        <v>18293</v>
      </c>
      <c r="P9058" s="31" t="str">
        <f t="shared" si="426"/>
        <v>Care Homoeo Hall (Dr.Sondip Mollik)</v>
      </c>
    </row>
    <row r="9059" spans="1:16" hidden="1">
      <c r="A9059" t="str">
        <f t="shared" si="424"/>
        <v>22-616</v>
      </c>
      <c r="B9059">
        <f t="shared" si="425"/>
        <v>22</v>
      </c>
      <c r="C9059">
        <v>616</v>
      </c>
      <c r="D9059" t="s">
        <v>18779</v>
      </c>
      <c r="E9059" t="s">
        <v>14699</v>
      </c>
      <c r="F9059">
        <v>12606</v>
      </c>
      <c r="G9059" t="s">
        <v>14700</v>
      </c>
      <c r="H9059">
        <v>1832418960</v>
      </c>
      <c r="I9059" t="s">
        <v>131</v>
      </c>
      <c r="J9059" t="s">
        <v>172</v>
      </c>
      <c r="K9059" t="s">
        <v>133</v>
      </c>
      <c r="L9059" t="s">
        <v>2655</v>
      </c>
      <c r="M9059" t="s">
        <v>14701</v>
      </c>
      <c r="P9059" s="31" t="str">
        <f t="shared" si="426"/>
        <v>Chokroborti Homoeo Hall (Dr Madob Chokroborte)</v>
      </c>
    </row>
    <row r="9060" spans="1:16" hidden="1">
      <c r="A9060" t="str">
        <f t="shared" si="424"/>
        <v>23-616</v>
      </c>
      <c r="B9060">
        <f t="shared" si="425"/>
        <v>23</v>
      </c>
      <c r="C9060">
        <v>616</v>
      </c>
      <c r="D9060" t="s">
        <v>18779</v>
      </c>
      <c r="E9060" t="s">
        <v>2613</v>
      </c>
      <c r="F9060">
        <v>5103</v>
      </c>
      <c r="G9060" t="s">
        <v>2614</v>
      </c>
      <c r="H9060">
        <v>1720572225</v>
      </c>
      <c r="I9060" t="s">
        <v>131</v>
      </c>
      <c r="J9060" t="s">
        <v>172</v>
      </c>
      <c r="K9060" t="s">
        <v>152</v>
      </c>
      <c r="L9060" t="s">
        <v>2611</v>
      </c>
      <c r="M9060" t="s">
        <v>2612</v>
      </c>
      <c r="P9060" s="31" t="str">
        <f t="shared" si="426"/>
        <v>Chowdhuri Homeo (Dr. Purnima)</v>
      </c>
    </row>
    <row r="9061" spans="1:16" hidden="1">
      <c r="A9061" t="str">
        <f t="shared" si="424"/>
        <v>24-616</v>
      </c>
      <c r="B9061">
        <f t="shared" si="425"/>
        <v>24</v>
      </c>
      <c r="C9061">
        <v>616</v>
      </c>
      <c r="D9061" t="s">
        <v>18779</v>
      </c>
      <c r="E9061" t="s">
        <v>18248</v>
      </c>
      <c r="F9061">
        <v>15611</v>
      </c>
      <c r="G9061" t="s">
        <v>18249</v>
      </c>
      <c r="H9061">
        <v>1713909075</v>
      </c>
      <c r="I9061" t="s">
        <v>131</v>
      </c>
      <c r="J9061" t="s">
        <v>172</v>
      </c>
      <c r="K9061" t="s">
        <v>152</v>
      </c>
      <c r="L9061" t="s">
        <v>2611</v>
      </c>
      <c r="M9061" t="s">
        <v>18250</v>
      </c>
      <c r="P9061" s="31" t="str">
        <f t="shared" si="426"/>
        <v>Dipa Homoeo Pharmacy (Dr.Porimoll Kanti Biswas)</v>
      </c>
    </row>
    <row r="9062" spans="1:16" hidden="1">
      <c r="A9062" t="str">
        <f t="shared" si="424"/>
        <v>25-616</v>
      </c>
      <c r="B9062">
        <f t="shared" si="425"/>
        <v>25</v>
      </c>
      <c r="C9062">
        <v>616</v>
      </c>
      <c r="D9062" t="s">
        <v>18779</v>
      </c>
      <c r="E9062" t="s">
        <v>18794</v>
      </c>
      <c r="F9062">
        <v>15829</v>
      </c>
      <c r="G9062" t="s">
        <v>18795</v>
      </c>
      <c r="H9062">
        <v>1734096164</v>
      </c>
      <c r="I9062" t="s">
        <v>131</v>
      </c>
      <c r="J9062" t="s">
        <v>397</v>
      </c>
      <c r="K9062" t="s">
        <v>152</v>
      </c>
      <c r="L9062" t="s">
        <v>2623</v>
      </c>
      <c r="M9062" t="s">
        <v>18793</v>
      </c>
      <c r="P9062" s="31" t="str">
        <f t="shared" si="426"/>
        <v>Durga Homoeo Holl (Dr. Ronjon)</v>
      </c>
    </row>
    <row r="9063" spans="1:16" hidden="1">
      <c r="A9063" t="str">
        <f t="shared" si="424"/>
        <v>26-616</v>
      </c>
      <c r="B9063">
        <f t="shared" si="425"/>
        <v>26</v>
      </c>
      <c r="C9063">
        <v>616</v>
      </c>
      <c r="D9063" t="s">
        <v>18779</v>
      </c>
      <c r="E9063" t="s">
        <v>18796</v>
      </c>
      <c r="F9063">
        <v>15824</v>
      </c>
      <c r="G9063" t="s">
        <v>18797</v>
      </c>
      <c r="H9063">
        <v>1714251925</v>
      </c>
      <c r="I9063" t="s">
        <v>131</v>
      </c>
      <c r="J9063" t="s">
        <v>172</v>
      </c>
      <c r="K9063" t="s">
        <v>138</v>
      </c>
      <c r="L9063" t="s">
        <v>18786</v>
      </c>
      <c r="M9063" t="s">
        <v>18798</v>
      </c>
      <c r="P9063" s="31" t="str">
        <f t="shared" si="426"/>
        <v>Fathan Homoeo Chamber  (Dr. Imran Khan)</v>
      </c>
    </row>
    <row r="9064" spans="1:16" hidden="1">
      <c r="A9064" t="str">
        <f t="shared" si="424"/>
        <v>27-616</v>
      </c>
      <c r="B9064">
        <f t="shared" si="425"/>
        <v>27</v>
      </c>
      <c r="C9064">
        <v>616</v>
      </c>
      <c r="D9064" t="s">
        <v>18779</v>
      </c>
      <c r="E9064" t="s">
        <v>2650</v>
      </c>
      <c r="F9064">
        <v>5153</v>
      </c>
      <c r="G9064" t="s">
        <v>2651</v>
      </c>
      <c r="H9064">
        <v>1735296081</v>
      </c>
      <c r="I9064" t="s">
        <v>131</v>
      </c>
      <c r="J9064" t="s">
        <v>274</v>
      </c>
      <c r="K9064" t="s">
        <v>152</v>
      </c>
      <c r="L9064" t="s">
        <v>2623</v>
      </c>
      <c r="M9064" t="s">
        <v>2652</v>
      </c>
      <c r="P9064" s="31" t="str">
        <f t="shared" si="426"/>
        <v>Gazi Homeo (Dr. Asadur Jaman)</v>
      </c>
    </row>
    <row r="9065" spans="1:16" hidden="1">
      <c r="A9065" t="str">
        <f t="shared" si="424"/>
        <v>28-616</v>
      </c>
      <c r="B9065">
        <f t="shared" si="425"/>
        <v>28</v>
      </c>
      <c r="C9065">
        <v>616</v>
      </c>
      <c r="D9065" t="s">
        <v>18779</v>
      </c>
      <c r="E9065" t="s">
        <v>15181</v>
      </c>
      <c r="F9065">
        <v>12829</v>
      </c>
      <c r="G9065" t="s">
        <v>9673</v>
      </c>
      <c r="H9065">
        <v>1714671412</v>
      </c>
      <c r="I9065" t="s">
        <v>131</v>
      </c>
      <c r="J9065" t="s">
        <v>230</v>
      </c>
      <c r="K9065" t="s">
        <v>152</v>
      </c>
      <c r="L9065" t="s">
        <v>14684</v>
      </c>
      <c r="M9065" t="s">
        <v>15182</v>
      </c>
      <c r="P9065" s="31" t="str">
        <f t="shared" si="426"/>
        <v>Green Homoeo Hall (Dr Produtt Kumar Raha)</v>
      </c>
    </row>
    <row r="9066" spans="1:16" hidden="1">
      <c r="A9066" t="str">
        <f t="shared" si="424"/>
        <v>29-616</v>
      </c>
      <c r="B9066">
        <f t="shared" si="425"/>
        <v>29</v>
      </c>
      <c r="C9066">
        <v>616</v>
      </c>
      <c r="D9066" t="s">
        <v>18779</v>
      </c>
      <c r="E9066" t="s">
        <v>18799</v>
      </c>
      <c r="F9066">
        <v>15823</v>
      </c>
      <c r="G9066" t="s">
        <v>18800</v>
      </c>
      <c r="H9066">
        <v>1745519800</v>
      </c>
      <c r="I9066" t="s">
        <v>131</v>
      </c>
      <c r="J9066" t="s">
        <v>132</v>
      </c>
      <c r="K9066" t="s">
        <v>152</v>
      </c>
      <c r="L9066" t="s">
        <v>18786</v>
      </c>
      <c r="M9066" t="s">
        <v>18801</v>
      </c>
      <c r="N9066" t="s">
        <v>8349</v>
      </c>
      <c r="P9066" s="31" t="str">
        <f t="shared" si="426"/>
        <v>Habiba Homoeo Chamber (Dr. Monirujjaman)</v>
      </c>
    </row>
    <row r="9067" spans="1:16" hidden="1">
      <c r="A9067" t="str">
        <f t="shared" si="424"/>
        <v>30-616</v>
      </c>
      <c r="B9067">
        <f t="shared" si="425"/>
        <v>30</v>
      </c>
      <c r="C9067">
        <v>616</v>
      </c>
      <c r="D9067" t="s">
        <v>18779</v>
      </c>
      <c r="E9067" t="s">
        <v>14696</v>
      </c>
      <c r="F9067">
        <v>12603</v>
      </c>
      <c r="G9067" t="s">
        <v>243</v>
      </c>
      <c r="H9067">
        <v>1915831842</v>
      </c>
      <c r="I9067" t="s">
        <v>131</v>
      </c>
      <c r="J9067" t="s">
        <v>230</v>
      </c>
      <c r="K9067" t="s">
        <v>133</v>
      </c>
      <c r="L9067" t="s">
        <v>14684</v>
      </c>
      <c r="M9067" t="s">
        <v>14697</v>
      </c>
      <c r="P9067" s="31" t="str">
        <f t="shared" si="426"/>
        <v>Haniman Homoeo Hall (Dr Kashem)</v>
      </c>
    </row>
    <row r="9068" spans="1:16" hidden="1">
      <c r="A9068" t="str">
        <f t="shared" si="424"/>
        <v>31-616</v>
      </c>
      <c r="B9068">
        <f t="shared" si="425"/>
        <v>31</v>
      </c>
      <c r="C9068">
        <v>616</v>
      </c>
      <c r="D9068" t="s">
        <v>18779</v>
      </c>
      <c r="E9068" t="s">
        <v>6306</v>
      </c>
      <c r="F9068">
        <v>15835</v>
      </c>
      <c r="G9068" t="s">
        <v>16078</v>
      </c>
      <c r="H9068">
        <v>1737940936</v>
      </c>
      <c r="I9068" t="s">
        <v>131</v>
      </c>
      <c r="J9068" t="s">
        <v>306</v>
      </c>
      <c r="K9068" t="s">
        <v>152</v>
      </c>
      <c r="L9068" t="s">
        <v>2623</v>
      </c>
      <c r="M9068" t="s">
        <v>18802</v>
      </c>
      <c r="P9068" s="31" t="str">
        <f t="shared" si="426"/>
        <v>Haniman Homoeo Holl (Dr. Joynal Abedin)</v>
      </c>
    </row>
    <row r="9069" spans="1:16" hidden="1">
      <c r="A9069" t="str">
        <f t="shared" si="424"/>
        <v>32-616</v>
      </c>
      <c r="B9069">
        <f t="shared" si="425"/>
        <v>32</v>
      </c>
      <c r="C9069">
        <v>616</v>
      </c>
      <c r="D9069" t="s">
        <v>18779</v>
      </c>
      <c r="E9069" t="s">
        <v>18228</v>
      </c>
      <c r="F9069">
        <v>15600</v>
      </c>
      <c r="G9069" t="s">
        <v>18229</v>
      </c>
      <c r="H9069">
        <v>1920293055</v>
      </c>
      <c r="I9069" t="s">
        <v>131</v>
      </c>
      <c r="J9069" t="s">
        <v>132</v>
      </c>
      <c r="K9069" t="s">
        <v>152</v>
      </c>
      <c r="L9069" t="s">
        <v>2623</v>
      </c>
      <c r="M9069" t="s">
        <v>18230</v>
      </c>
      <c r="P9069" s="31" t="str">
        <f t="shared" si="426"/>
        <v>Hanyman Homoeo Clinic (Dr.Shadhon Sing)</v>
      </c>
    </row>
    <row r="9070" spans="1:16" hidden="1">
      <c r="A9070" t="str">
        <f t="shared" si="424"/>
        <v>33-616</v>
      </c>
      <c r="B9070">
        <f t="shared" si="425"/>
        <v>33</v>
      </c>
      <c r="C9070">
        <v>616</v>
      </c>
      <c r="D9070" t="s">
        <v>18779</v>
      </c>
      <c r="E9070" t="s">
        <v>14705</v>
      </c>
      <c r="F9070">
        <v>12609</v>
      </c>
      <c r="G9070" t="s">
        <v>14706</v>
      </c>
      <c r="H9070">
        <v>1931821483</v>
      </c>
      <c r="I9070" t="s">
        <v>131</v>
      </c>
      <c r="J9070" t="s">
        <v>397</v>
      </c>
      <c r="K9070" t="s">
        <v>133</v>
      </c>
      <c r="L9070" t="s">
        <v>14684</v>
      </c>
      <c r="M9070" t="s">
        <v>14694</v>
      </c>
      <c r="P9070" s="31" t="str">
        <f t="shared" si="426"/>
        <v>Harbal Madical Centec (Dr Obaidullah)</v>
      </c>
    </row>
    <row r="9071" spans="1:16" hidden="1">
      <c r="A9071" t="str">
        <f t="shared" si="424"/>
        <v>34-616</v>
      </c>
      <c r="B9071">
        <f t="shared" si="425"/>
        <v>34</v>
      </c>
      <c r="C9071">
        <v>616</v>
      </c>
      <c r="D9071" t="s">
        <v>18779</v>
      </c>
      <c r="E9071" t="s">
        <v>18300</v>
      </c>
      <c r="F9071">
        <v>15649</v>
      </c>
      <c r="G9071" t="s">
        <v>18301</v>
      </c>
      <c r="H9071">
        <v>1922680886</v>
      </c>
      <c r="I9071" t="s">
        <v>131</v>
      </c>
      <c r="J9071" t="s">
        <v>306</v>
      </c>
      <c r="K9071" t="s">
        <v>1315</v>
      </c>
      <c r="L9071" t="s">
        <v>2623</v>
      </c>
      <c r="M9071" t="s">
        <v>18302</v>
      </c>
      <c r="P9071" s="31" t="str">
        <f t="shared" si="426"/>
        <v>Hasan Homoeo Pharmacy (Dr.Abu Talha)</v>
      </c>
    </row>
    <row r="9072" spans="1:16" hidden="1">
      <c r="A9072" t="str">
        <f t="shared" si="424"/>
        <v>35-616</v>
      </c>
      <c r="B9072">
        <f t="shared" si="425"/>
        <v>35</v>
      </c>
      <c r="C9072">
        <v>616</v>
      </c>
      <c r="D9072" t="s">
        <v>18779</v>
      </c>
      <c r="E9072" t="s">
        <v>14688</v>
      </c>
      <c r="F9072">
        <v>12598</v>
      </c>
      <c r="G9072" t="s">
        <v>14689</v>
      </c>
      <c r="H9072">
        <v>1742452684</v>
      </c>
      <c r="I9072" t="s">
        <v>131</v>
      </c>
      <c r="J9072" t="s">
        <v>132</v>
      </c>
      <c r="K9072" t="s">
        <v>138</v>
      </c>
      <c r="L9072" t="s">
        <v>14684</v>
      </c>
      <c r="M9072" t="s">
        <v>14690</v>
      </c>
      <c r="P9072" s="31" t="str">
        <f t="shared" si="426"/>
        <v>Hawoa Homoeo Hall (Dr Abdul Salam)</v>
      </c>
    </row>
    <row r="9073" spans="1:16" hidden="1">
      <c r="A9073" t="str">
        <f t="shared" si="424"/>
        <v>36-616</v>
      </c>
      <c r="B9073">
        <f t="shared" si="425"/>
        <v>36</v>
      </c>
      <c r="C9073">
        <v>616</v>
      </c>
      <c r="D9073" t="s">
        <v>18779</v>
      </c>
      <c r="E9073" t="s">
        <v>2653</v>
      </c>
      <c r="F9073">
        <v>5154</v>
      </c>
      <c r="G9073" t="s">
        <v>2654</v>
      </c>
      <c r="H9073">
        <v>1712500204</v>
      </c>
      <c r="I9073" t="s">
        <v>131</v>
      </c>
      <c r="J9073" t="s">
        <v>274</v>
      </c>
      <c r="K9073" t="s">
        <v>152</v>
      </c>
      <c r="L9073" t="s">
        <v>2655</v>
      </c>
      <c r="M9073" t="s">
        <v>2656</v>
      </c>
      <c r="P9073" s="31" t="str">
        <f t="shared" si="426"/>
        <v>Homoeo Onnesa (Dr. Arobindu)</v>
      </c>
    </row>
    <row r="9074" spans="1:16" hidden="1">
      <c r="A9074" t="str">
        <f t="shared" si="424"/>
        <v>37-616</v>
      </c>
      <c r="B9074">
        <f t="shared" si="425"/>
        <v>37</v>
      </c>
      <c r="C9074">
        <v>616</v>
      </c>
      <c r="D9074" t="s">
        <v>18779</v>
      </c>
      <c r="E9074" t="s">
        <v>15516</v>
      </c>
      <c r="F9074">
        <v>12986</v>
      </c>
      <c r="G9074" t="s">
        <v>15517</v>
      </c>
      <c r="H9074">
        <v>1710627355</v>
      </c>
      <c r="I9074" t="s">
        <v>131</v>
      </c>
      <c r="J9074" t="s">
        <v>132</v>
      </c>
      <c r="K9074" t="s">
        <v>133</v>
      </c>
      <c r="L9074" t="s">
        <v>14684</v>
      </c>
      <c r="M9074" t="s">
        <v>15518</v>
      </c>
      <c r="P9074" s="31" t="str">
        <f t="shared" si="426"/>
        <v>Jaman Homoeo Centre  (Dr Sahin Alom)</v>
      </c>
    </row>
    <row r="9075" spans="1:16" hidden="1">
      <c r="A9075" t="str">
        <f t="shared" si="424"/>
        <v>38-616</v>
      </c>
      <c r="B9075">
        <f t="shared" si="425"/>
        <v>38</v>
      </c>
      <c r="C9075">
        <v>616</v>
      </c>
      <c r="D9075" t="s">
        <v>18779</v>
      </c>
      <c r="E9075" t="s">
        <v>5710</v>
      </c>
      <c r="F9075">
        <v>15822</v>
      </c>
      <c r="G9075" t="s">
        <v>18803</v>
      </c>
      <c r="H9075">
        <v>1710627355</v>
      </c>
      <c r="I9075" t="s">
        <v>131</v>
      </c>
      <c r="J9075" t="s">
        <v>132</v>
      </c>
      <c r="K9075" t="s">
        <v>152</v>
      </c>
      <c r="L9075" t="s">
        <v>18786</v>
      </c>
      <c r="M9075" t="s">
        <v>18801</v>
      </c>
      <c r="P9075" s="31" t="str">
        <f t="shared" si="426"/>
        <v>Jaman Homoeo Chanter (Dr. Asadujjaman)</v>
      </c>
    </row>
    <row r="9076" spans="1:16" hidden="1">
      <c r="A9076" t="str">
        <f t="shared" si="424"/>
        <v>39-616</v>
      </c>
      <c r="B9076">
        <f t="shared" si="425"/>
        <v>39</v>
      </c>
      <c r="C9076">
        <v>616</v>
      </c>
      <c r="D9076" t="s">
        <v>18779</v>
      </c>
      <c r="E9076" t="s">
        <v>18296</v>
      </c>
      <c r="F9076">
        <v>15639</v>
      </c>
      <c r="G9076" t="s">
        <v>575</v>
      </c>
      <c r="H9076">
        <v>1913041765</v>
      </c>
      <c r="I9076" t="s">
        <v>131</v>
      </c>
      <c r="J9076" t="s">
        <v>10892</v>
      </c>
      <c r="K9076" t="s">
        <v>1315</v>
      </c>
      <c r="L9076" t="s">
        <v>2623</v>
      </c>
      <c r="M9076" t="s">
        <v>18247</v>
      </c>
      <c r="P9076" s="31" t="str">
        <f t="shared" si="426"/>
        <v>Jaman Homoeo Hall (Dr.Kamruzzaman)</v>
      </c>
    </row>
    <row r="9077" spans="1:16" hidden="1">
      <c r="A9077" t="str">
        <f t="shared" si="424"/>
        <v>40-616</v>
      </c>
      <c r="B9077">
        <f t="shared" si="425"/>
        <v>40</v>
      </c>
      <c r="C9077">
        <v>616</v>
      </c>
      <c r="D9077" t="s">
        <v>18779</v>
      </c>
      <c r="E9077" t="s">
        <v>14686</v>
      </c>
      <c r="F9077">
        <v>12596</v>
      </c>
      <c r="G9077" t="s">
        <v>250</v>
      </c>
      <c r="H9077">
        <v>1725536992</v>
      </c>
      <c r="I9077" t="s">
        <v>131</v>
      </c>
      <c r="J9077" t="s">
        <v>132</v>
      </c>
      <c r="K9077" t="s">
        <v>133</v>
      </c>
      <c r="L9077" t="s">
        <v>14684</v>
      </c>
      <c r="M9077" t="s">
        <v>14687</v>
      </c>
      <c r="P9077" s="31" t="str">
        <f t="shared" si="426"/>
        <v>Janoni Homoeo Hall (Dr Sadek Hossain )</v>
      </c>
    </row>
    <row r="9078" spans="1:16" hidden="1">
      <c r="A9078" t="str">
        <f t="shared" si="424"/>
        <v>41-616</v>
      </c>
      <c r="B9078">
        <f t="shared" si="425"/>
        <v>41</v>
      </c>
      <c r="C9078">
        <v>616</v>
      </c>
      <c r="D9078" t="s">
        <v>18779</v>
      </c>
      <c r="E9078" t="s">
        <v>10486</v>
      </c>
      <c r="F9078">
        <v>10620</v>
      </c>
      <c r="G9078" t="s">
        <v>250</v>
      </c>
      <c r="H9078">
        <v>1716164789</v>
      </c>
      <c r="I9078" t="s">
        <v>131</v>
      </c>
      <c r="J9078" t="s">
        <v>2537</v>
      </c>
      <c r="K9078" t="s">
        <v>152</v>
      </c>
      <c r="L9078" t="s">
        <v>10487</v>
      </c>
      <c r="M9078" t="s">
        <v>10488</v>
      </c>
      <c r="P9078" s="31" t="str">
        <f t="shared" si="426"/>
        <v>Janoni Homoeo Hall (Dr Bidan Pal)</v>
      </c>
    </row>
    <row r="9079" spans="1:16" hidden="1">
      <c r="A9079" t="str">
        <f t="shared" si="424"/>
        <v>42-616</v>
      </c>
      <c r="B9079">
        <f t="shared" si="425"/>
        <v>42</v>
      </c>
      <c r="C9079">
        <v>616</v>
      </c>
      <c r="D9079" t="s">
        <v>18779</v>
      </c>
      <c r="E9079" t="s">
        <v>18804</v>
      </c>
      <c r="F9079">
        <v>15832</v>
      </c>
      <c r="G9079" t="s">
        <v>18805</v>
      </c>
      <c r="H9079">
        <v>1947930501</v>
      </c>
      <c r="I9079" t="s">
        <v>131</v>
      </c>
      <c r="J9079" t="s">
        <v>397</v>
      </c>
      <c r="K9079" t="s">
        <v>152</v>
      </c>
      <c r="L9079" t="s">
        <v>2623</v>
      </c>
      <c r="M9079" t="s">
        <v>18792</v>
      </c>
      <c r="P9079" s="31" t="str">
        <f t="shared" si="426"/>
        <v>Jarin Homoeo Pharmacy (Dr. Sipar Ahmmed)</v>
      </c>
    </row>
    <row r="9080" spans="1:16" hidden="1">
      <c r="A9080" t="str">
        <f t="shared" si="424"/>
        <v>43-616</v>
      </c>
      <c r="B9080">
        <f t="shared" si="425"/>
        <v>43</v>
      </c>
      <c r="C9080">
        <v>616</v>
      </c>
      <c r="D9080" t="s">
        <v>18779</v>
      </c>
      <c r="E9080" t="s">
        <v>18806</v>
      </c>
      <c r="F9080">
        <v>15837</v>
      </c>
      <c r="G9080" t="s">
        <v>18807</v>
      </c>
      <c r="H9080">
        <v>1728344443</v>
      </c>
      <c r="I9080" t="s">
        <v>131</v>
      </c>
      <c r="J9080" t="s">
        <v>274</v>
      </c>
      <c r="K9080" t="s">
        <v>152</v>
      </c>
      <c r="L9080" t="s">
        <v>2623</v>
      </c>
      <c r="M9080" t="s">
        <v>18808</v>
      </c>
      <c r="P9080" s="31" t="str">
        <f t="shared" si="426"/>
        <v>Jinia Homoeo Holl (Dr. Mosiur Tahman)</v>
      </c>
    </row>
    <row r="9081" spans="1:16" hidden="1">
      <c r="A9081" t="str">
        <f t="shared" si="424"/>
        <v>44-616</v>
      </c>
      <c r="B9081">
        <f t="shared" si="425"/>
        <v>44</v>
      </c>
      <c r="C9081">
        <v>616</v>
      </c>
      <c r="D9081" t="s">
        <v>18779</v>
      </c>
      <c r="E9081" t="s">
        <v>2635</v>
      </c>
      <c r="F9081">
        <v>5125</v>
      </c>
      <c r="G9081" t="s">
        <v>2636</v>
      </c>
      <c r="H9081">
        <v>1786103676</v>
      </c>
      <c r="I9081" t="s">
        <v>131</v>
      </c>
      <c r="J9081" t="s">
        <v>397</v>
      </c>
      <c r="K9081" t="s">
        <v>133</v>
      </c>
      <c r="L9081" t="s">
        <v>91</v>
      </c>
      <c r="M9081" t="s">
        <v>1359</v>
      </c>
      <c r="P9081" s="31" t="str">
        <f t="shared" si="426"/>
        <v>Jobair Homeo (Dr. Habibur )</v>
      </c>
    </row>
    <row r="9082" spans="1:16" hidden="1">
      <c r="A9082" t="str">
        <f t="shared" si="424"/>
        <v>45-616</v>
      </c>
      <c r="B9082">
        <f t="shared" si="425"/>
        <v>45</v>
      </c>
      <c r="C9082">
        <v>616</v>
      </c>
      <c r="D9082" t="s">
        <v>18779</v>
      </c>
      <c r="E9082" t="s">
        <v>14702</v>
      </c>
      <c r="F9082">
        <v>12825</v>
      </c>
      <c r="G9082" t="s">
        <v>1765</v>
      </c>
      <c r="H9082">
        <v>1735834253</v>
      </c>
      <c r="I9082" t="s">
        <v>131</v>
      </c>
      <c r="J9082" t="s">
        <v>132</v>
      </c>
      <c r="K9082" t="s">
        <v>133</v>
      </c>
      <c r="L9082" t="s">
        <v>14684</v>
      </c>
      <c r="M9082" t="s">
        <v>15178</v>
      </c>
      <c r="P9082" s="31" t="str">
        <f t="shared" si="426"/>
        <v>Jononi Homoeo Hall (Dr Mizanur Rahman )</v>
      </c>
    </row>
    <row r="9083" spans="1:16" hidden="1">
      <c r="A9083" t="str">
        <f t="shared" si="424"/>
        <v>46-616</v>
      </c>
      <c r="B9083">
        <f t="shared" si="425"/>
        <v>46</v>
      </c>
      <c r="C9083">
        <v>616</v>
      </c>
      <c r="D9083" t="s">
        <v>18779</v>
      </c>
      <c r="E9083" t="s">
        <v>18274</v>
      </c>
      <c r="F9083">
        <v>15624</v>
      </c>
      <c r="G9083" t="s">
        <v>1765</v>
      </c>
      <c r="H9083" t="s">
        <v>18275</v>
      </c>
      <c r="I9083" t="s">
        <v>131</v>
      </c>
      <c r="J9083" t="s">
        <v>172</v>
      </c>
      <c r="K9083" t="s">
        <v>152</v>
      </c>
      <c r="L9083" t="s">
        <v>2611</v>
      </c>
      <c r="M9083" t="s">
        <v>18276</v>
      </c>
      <c r="P9083" s="31" t="str">
        <f t="shared" si="426"/>
        <v>Jononi Homoeo Hall (Dr.Alibddin)</v>
      </c>
    </row>
    <row r="9084" spans="1:16" hidden="1">
      <c r="A9084" t="str">
        <f t="shared" si="424"/>
        <v>47-616</v>
      </c>
      <c r="B9084">
        <f t="shared" si="425"/>
        <v>47</v>
      </c>
      <c r="C9084">
        <v>616</v>
      </c>
      <c r="D9084" t="s">
        <v>18779</v>
      </c>
      <c r="E9084" t="s">
        <v>14691</v>
      </c>
      <c r="F9084">
        <v>12599</v>
      </c>
      <c r="G9084" t="s">
        <v>1765</v>
      </c>
      <c r="H9084">
        <v>1731705075</v>
      </c>
      <c r="I9084" t="s">
        <v>131</v>
      </c>
      <c r="J9084" t="s">
        <v>274</v>
      </c>
      <c r="K9084" t="s">
        <v>133</v>
      </c>
      <c r="L9084" t="s">
        <v>14684</v>
      </c>
      <c r="M9084" t="s">
        <v>14692</v>
      </c>
      <c r="P9084" s="31" t="str">
        <f t="shared" si="426"/>
        <v>Jononi Homoeo Hall (Dr Sahid Hossain )</v>
      </c>
    </row>
    <row r="9085" spans="1:16" hidden="1">
      <c r="A9085" t="str">
        <f t="shared" si="424"/>
        <v>48-616</v>
      </c>
      <c r="B9085">
        <f t="shared" si="425"/>
        <v>48</v>
      </c>
      <c r="C9085">
        <v>616</v>
      </c>
      <c r="D9085" t="s">
        <v>18779</v>
      </c>
      <c r="E9085" t="s">
        <v>18242</v>
      </c>
      <c r="F9085">
        <v>15609</v>
      </c>
      <c r="G9085" t="s">
        <v>18243</v>
      </c>
      <c r="H9085">
        <v>1918294538</v>
      </c>
      <c r="I9085" t="s">
        <v>131</v>
      </c>
      <c r="J9085" t="s">
        <v>10903</v>
      </c>
      <c r="K9085" t="s">
        <v>133</v>
      </c>
      <c r="L9085" t="s">
        <v>2623</v>
      </c>
      <c r="M9085" t="s">
        <v>18244</v>
      </c>
      <c r="P9085" s="31" t="str">
        <f t="shared" si="426"/>
        <v>Jonoseba Clinic &amp; Homoeo Hall (Dr.Jakari Anowari)</v>
      </c>
    </row>
    <row r="9086" spans="1:16" hidden="1">
      <c r="A9086" t="str">
        <f t="shared" si="424"/>
        <v>49-616</v>
      </c>
      <c r="B9086">
        <f t="shared" si="425"/>
        <v>49</v>
      </c>
      <c r="C9086">
        <v>616</v>
      </c>
      <c r="D9086" t="s">
        <v>18779</v>
      </c>
      <c r="E9086" t="s">
        <v>18240</v>
      </c>
      <c r="F9086">
        <v>15607</v>
      </c>
      <c r="G9086" t="s">
        <v>18241</v>
      </c>
      <c r="H9086">
        <v>1922689619</v>
      </c>
      <c r="I9086" t="s">
        <v>131</v>
      </c>
      <c r="J9086" t="s">
        <v>10903</v>
      </c>
      <c r="K9086" t="s">
        <v>152</v>
      </c>
      <c r="L9086" t="s">
        <v>2623</v>
      </c>
      <c r="M9086" t="s">
        <v>18237</v>
      </c>
      <c r="P9086" s="31" t="str">
        <f t="shared" si="426"/>
        <v>Jonoseba Homoeo Chikitsalay (Dr.Joshim Uddin)</v>
      </c>
    </row>
    <row r="9087" spans="1:16" hidden="1">
      <c r="A9087" t="str">
        <f t="shared" si="424"/>
        <v>50-616</v>
      </c>
      <c r="B9087">
        <f t="shared" si="425"/>
        <v>50</v>
      </c>
      <c r="C9087">
        <v>616</v>
      </c>
      <c r="D9087" t="s">
        <v>18779</v>
      </c>
      <c r="E9087" t="s">
        <v>18266</v>
      </c>
      <c r="F9087">
        <v>15622</v>
      </c>
      <c r="G9087" t="s">
        <v>18267</v>
      </c>
      <c r="H9087" t="s">
        <v>18268</v>
      </c>
      <c r="I9087" t="s">
        <v>131</v>
      </c>
      <c r="J9087" t="s">
        <v>172</v>
      </c>
      <c r="K9087" t="s">
        <v>152</v>
      </c>
      <c r="L9087" t="s">
        <v>2611</v>
      </c>
      <c r="M9087" t="s">
        <v>18233</v>
      </c>
      <c r="P9087" s="31" t="str">
        <f t="shared" si="426"/>
        <v>Khan Homoeo Chikitsalay (Dr.Rustom Ali)</v>
      </c>
    </row>
    <row r="9088" spans="1:16" hidden="1">
      <c r="A9088" t="str">
        <f t="shared" si="424"/>
        <v>51-616</v>
      </c>
      <c r="B9088">
        <f t="shared" si="425"/>
        <v>51</v>
      </c>
      <c r="C9088">
        <v>616</v>
      </c>
      <c r="D9088" t="s">
        <v>18779</v>
      </c>
      <c r="E9088" t="s">
        <v>2609</v>
      </c>
      <c r="F9088">
        <v>5102</v>
      </c>
      <c r="G9088" t="s">
        <v>130</v>
      </c>
      <c r="H9088">
        <v>1716658868</v>
      </c>
      <c r="I9088" t="s">
        <v>2610</v>
      </c>
      <c r="J9088" t="s">
        <v>172</v>
      </c>
      <c r="K9088" t="s">
        <v>138</v>
      </c>
      <c r="L9088" t="s">
        <v>2611</v>
      </c>
      <c r="M9088" t="s">
        <v>2612</v>
      </c>
      <c r="P9088" s="31" t="str">
        <f t="shared" si="426"/>
        <v>Khan Homoeo Hall (Dr. Shahenur)</v>
      </c>
    </row>
    <row r="9089" spans="1:16" hidden="1">
      <c r="A9089" t="str">
        <f t="shared" si="424"/>
        <v>52-616</v>
      </c>
      <c r="B9089">
        <f t="shared" si="425"/>
        <v>52</v>
      </c>
      <c r="C9089">
        <v>616</v>
      </c>
      <c r="D9089" t="s">
        <v>18779</v>
      </c>
      <c r="E9089" t="s">
        <v>18262</v>
      </c>
      <c r="F9089">
        <v>15620</v>
      </c>
      <c r="G9089" t="s">
        <v>18263</v>
      </c>
      <c r="H9089" t="s">
        <v>18264</v>
      </c>
      <c r="I9089" t="s">
        <v>131</v>
      </c>
      <c r="J9089" t="s">
        <v>172</v>
      </c>
      <c r="K9089" t="s">
        <v>152</v>
      </c>
      <c r="L9089" t="s">
        <v>2623</v>
      </c>
      <c r="M9089" t="s">
        <v>18265</v>
      </c>
      <c r="P9089" s="31" t="str">
        <f t="shared" si="426"/>
        <v>Labib Homoeo Hall  (Dr. Robiul Islam  )</v>
      </c>
    </row>
    <row r="9090" spans="1:16" hidden="1">
      <c r="A9090" t="str">
        <f t="shared" ref="A9090:A9153" si="427">B9090&amp;"-"&amp;C9090</f>
        <v>53-616</v>
      </c>
      <c r="B9090">
        <f t="shared" ref="B9090:B9153" si="428">IF(C9090=C9089,B9089+1,1)</f>
        <v>53</v>
      </c>
      <c r="C9090">
        <v>616</v>
      </c>
      <c r="D9090" t="s">
        <v>18779</v>
      </c>
      <c r="E9090" t="s">
        <v>15185</v>
      </c>
      <c r="F9090">
        <v>15642</v>
      </c>
      <c r="G9090" t="s">
        <v>638</v>
      </c>
      <c r="H9090">
        <v>1732080831</v>
      </c>
      <c r="I9090" t="s">
        <v>131</v>
      </c>
      <c r="J9090" t="s">
        <v>11360</v>
      </c>
      <c r="K9090" t="s">
        <v>1315</v>
      </c>
      <c r="L9090" t="s">
        <v>2623</v>
      </c>
      <c r="M9090" t="s">
        <v>18235</v>
      </c>
      <c r="N9090" t="s">
        <v>9724</v>
      </c>
      <c r="P9090" s="31" t="str">
        <f t="shared" ref="P9090:P9153" si="429">PROPER(G9090&amp;" ("&amp;E9090&amp;")")</f>
        <v>Ma Homoeo Hall (Dr.Abdus Salam)</v>
      </c>
    </row>
    <row r="9091" spans="1:16" hidden="1">
      <c r="A9091" t="str">
        <f t="shared" si="427"/>
        <v>54-616</v>
      </c>
      <c r="B9091">
        <f t="shared" si="428"/>
        <v>54</v>
      </c>
      <c r="C9091">
        <v>616</v>
      </c>
      <c r="D9091" t="s">
        <v>18779</v>
      </c>
      <c r="E9091" t="s">
        <v>10302</v>
      </c>
      <c r="F9091">
        <v>10525</v>
      </c>
      <c r="G9091" t="s">
        <v>4541</v>
      </c>
      <c r="H9091">
        <v>1718848435</v>
      </c>
      <c r="I9091" t="s">
        <v>131</v>
      </c>
      <c r="J9091" t="s">
        <v>9009</v>
      </c>
      <c r="K9091" t="s">
        <v>133</v>
      </c>
      <c r="L9091" t="s">
        <v>2623</v>
      </c>
      <c r="M9091" t="s">
        <v>10303</v>
      </c>
      <c r="P9091" s="31" t="str">
        <f t="shared" si="429"/>
        <v>Martri Homoeo Hall (Sattapod Pal)</v>
      </c>
    </row>
    <row r="9092" spans="1:16" hidden="1">
      <c r="A9092" t="str">
        <f t="shared" si="427"/>
        <v>55-616</v>
      </c>
      <c r="B9092">
        <f t="shared" si="428"/>
        <v>55</v>
      </c>
      <c r="C9092">
        <v>616</v>
      </c>
      <c r="D9092" t="s">
        <v>18779</v>
      </c>
      <c r="E9092" t="s">
        <v>5712</v>
      </c>
      <c r="F9092">
        <v>15821</v>
      </c>
      <c r="G9092" t="s">
        <v>18809</v>
      </c>
      <c r="H9092">
        <v>1926946893</v>
      </c>
      <c r="I9092" t="s">
        <v>131</v>
      </c>
      <c r="J9092" t="s">
        <v>132</v>
      </c>
      <c r="K9092" t="s">
        <v>1315</v>
      </c>
      <c r="L9092" t="s">
        <v>18786</v>
      </c>
      <c r="M9092" t="s">
        <v>10446</v>
      </c>
      <c r="P9092" s="31" t="str">
        <f t="shared" si="429"/>
        <v>Masum Homoeo Holl (Dr. Masum Billah)</v>
      </c>
    </row>
    <row r="9093" spans="1:16" hidden="1">
      <c r="A9093" t="str">
        <f t="shared" si="427"/>
        <v>56-616</v>
      </c>
      <c r="B9093">
        <f t="shared" si="428"/>
        <v>56</v>
      </c>
      <c r="C9093">
        <v>616</v>
      </c>
      <c r="D9093" t="s">
        <v>18779</v>
      </c>
      <c r="E9093" t="s">
        <v>18259</v>
      </c>
      <c r="F9093">
        <v>15619</v>
      </c>
      <c r="G9093" t="s">
        <v>18260</v>
      </c>
      <c r="H9093" t="s">
        <v>18261</v>
      </c>
      <c r="I9093" t="s">
        <v>131</v>
      </c>
      <c r="J9093" t="s">
        <v>11360</v>
      </c>
      <c r="K9093" t="s">
        <v>152</v>
      </c>
      <c r="L9093" t="s">
        <v>2623</v>
      </c>
      <c r="M9093" t="s">
        <v>15182</v>
      </c>
      <c r="P9093" s="31" t="str">
        <f t="shared" si="429"/>
        <v>Mati Homoeo Aroggo Niketon (Dr.Omol Kanti)</v>
      </c>
    </row>
    <row r="9094" spans="1:16" hidden="1">
      <c r="A9094" t="str">
        <f t="shared" si="427"/>
        <v>57-616</v>
      </c>
      <c r="B9094">
        <f t="shared" si="428"/>
        <v>57</v>
      </c>
      <c r="C9094">
        <v>616</v>
      </c>
      <c r="D9094" t="s">
        <v>18779</v>
      </c>
      <c r="E9094" t="s">
        <v>15511</v>
      </c>
      <c r="F9094">
        <v>12981</v>
      </c>
      <c r="G9094" t="s">
        <v>15512</v>
      </c>
      <c r="H9094">
        <v>1716110925</v>
      </c>
      <c r="I9094" t="s">
        <v>131</v>
      </c>
      <c r="J9094" t="s">
        <v>172</v>
      </c>
      <c r="K9094" t="s">
        <v>133</v>
      </c>
      <c r="L9094" t="s">
        <v>14701</v>
      </c>
      <c r="M9094" t="s">
        <v>15513</v>
      </c>
      <c r="P9094" s="31" t="str">
        <f t="shared" si="429"/>
        <v>Mati Homoeo Hall (Dr T.K Pal)</v>
      </c>
    </row>
    <row r="9095" spans="1:16" hidden="1">
      <c r="A9095" t="str">
        <f t="shared" si="427"/>
        <v>58-616</v>
      </c>
      <c r="B9095">
        <f t="shared" si="428"/>
        <v>58</v>
      </c>
      <c r="C9095">
        <v>616</v>
      </c>
      <c r="D9095" t="s">
        <v>18779</v>
      </c>
      <c r="E9095" t="s">
        <v>18810</v>
      </c>
      <c r="F9095">
        <v>15819</v>
      </c>
      <c r="G9095" t="s">
        <v>18811</v>
      </c>
      <c r="H9095">
        <v>1710183477</v>
      </c>
      <c r="I9095" t="s">
        <v>131</v>
      </c>
      <c r="J9095" t="s">
        <v>230</v>
      </c>
      <c r="K9095" t="s">
        <v>1315</v>
      </c>
      <c r="L9095" t="s">
        <v>2623</v>
      </c>
      <c r="M9095" t="s">
        <v>15182</v>
      </c>
      <c r="P9095" s="31" t="str">
        <f t="shared" si="429"/>
        <v>Mattiry Homoeo Aroggo Niketon (Dr. Amol Kanti)</v>
      </c>
    </row>
    <row r="9096" spans="1:16" hidden="1">
      <c r="A9096" t="str">
        <f t="shared" si="427"/>
        <v>59-616</v>
      </c>
      <c r="B9096">
        <f t="shared" si="428"/>
        <v>59</v>
      </c>
      <c r="C9096">
        <v>616</v>
      </c>
      <c r="D9096" t="s">
        <v>18779</v>
      </c>
      <c r="E9096" t="s">
        <v>15519</v>
      </c>
      <c r="F9096">
        <v>12992</v>
      </c>
      <c r="G9096" t="s">
        <v>15520</v>
      </c>
      <c r="H9096">
        <v>1879570465</v>
      </c>
      <c r="I9096" t="s">
        <v>131</v>
      </c>
      <c r="J9096" t="s">
        <v>230</v>
      </c>
      <c r="K9096" t="s">
        <v>152</v>
      </c>
      <c r="L9096" t="s">
        <v>14684</v>
      </c>
      <c r="M9096" t="s">
        <v>4850</v>
      </c>
      <c r="P9096" s="31" t="str">
        <f t="shared" si="429"/>
        <v>Mitro Homoeo Hall (Dr Arup )</v>
      </c>
    </row>
    <row r="9097" spans="1:16" hidden="1">
      <c r="A9097" t="str">
        <f t="shared" si="427"/>
        <v>60-616</v>
      </c>
      <c r="B9097">
        <f t="shared" si="428"/>
        <v>60</v>
      </c>
      <c r="C9097">
        <v>616</v>
      </c>
      <c r="D9097" t="s">
        <v>18779</v>
      </c>
      <c r="E9097" t="s">
        <v>14702</v>
      </c>
      <c r="F9097">
        <v>12607</v>
      </c>
      <c r="G9097" t="s">
        <v>544</v>
      </c>
      <c r="H9097">
        <v>1719663803</v>
      </c>
      <c r="I9097" t="s">
        <v>131</v>
      </c>
      <c r="J9097" t="s">
        <v>230</v>
      </c>
      <c r="K9097" t="s">
        <v>152</v>
      </c>
      <c r="L9097" t="s">
        <v>14684</v>
      </c>
      <c r="M9097" t="s">
        <v>503</v>
      </c>
      <c r="P9097" s="31" t="str">
        <f t="shared" si="429"/>
        <v>Mizan Homoeo Hall (Dr Mizanur Rahman )</v>
      </c>
    </row>
    <row r="9098" spans="1:16" hidden="1">
      <c r="A9098" t="str">
        <f t="shared" si="427"/>
        <v>61-616</v>
      </c>
      <c r="B9098">
        <f t="shared" si="428"/>
        <v>61</v>
      </c>
      <c r="C9098">
        <v>616</v>
      </c>
      <c r="D9098" t="s">
        <v>18779</v>
      </c>
      <c r="E9098" t="s">
        <v>14703</v>
      </c>
      <c r="F9098">
        <v>12608</v>
      </c>
      <c r="G9098" t="s">
        <v>2766</v>
      </c>
      <c r="H9098">
        <v>1921815129</v>
      </c>
      <c r="I9098" t="s">
        <v>131</v>
      </c>
      <c r="J9098" t="s">
        <v>306</v>
      </c>
      <c r="K9098" t="s">
        <v>133</v>
      </c>
      <c r="L9098" t="s">
        <v>14684</v>
      </c>
      <c r="M9098" t="s">
        <v>14704</v>
      </c>
      <c r="P9098" s="31" t="str">
        <f t="shared" si="429"/>
        <v>Mollik Homoeo Hall (Dr Jibon Mollik)</v>
      </c>
    </row>
    <row r="9099" spans="1:16" hidden="1">
      <c r="A9099" t="str">
        <f t="shared" si="427"/>
        <v>62-616</v>
      </c>
      <c r="B9099">
        <f t="shared" si="428"/>
        <v>62</v>
      </c>
      <c r="C9099">
        <v>616</v>
      </c>
      <c r="D9099" t="s">
        <v>18779</v>
      </c>
      <c r="E9099" t="s">
        <v>18812</v>
      </c>
      <c r="F9099">
        <v>15818</v>
      </c>
      <c r="G9099" t="s">
        <v>18813</v>
      </c>
      <c r="H9099">
        <v>1921815129</v>
      </c>
      <c r="I9099" t="s">
        <v>131</v>
      </c>
      <c r="J9099" t="s">
        <v>230</v>
      </c>
      <c r="K9099" t="s">
        <v>138</v>
      </c>
      <c r="L9099" t="s">
        <v>2623</v>
      </c>
      <c r="M9099" t="s">
        <v>18814</v>
      </c>
      <c r="P9099" s="31" t="str">
        <f t="shared" si="429"/>
        <v>Mollik Medicel Holl (Dr. Jibon Roton)</v>
      </c>
    </row>
    <row r="9100" spans="1:16" hidden="1">
      <c r="A9100" t="str">
        <f t="shared" si="427"/>
        <v>63-616</v>
      </c>
      <c r="B9100">
        <f t="shared" si="428"/>
        <v>63</v>
      </c>
      <c r="C9100">
        <v>616</v>
      </c>
      <c r="D9100" t="s">
        <v>18779</v>
      </c>
      <c r="E9100" t="s">
        <v>11284</v>
      </c>
      <c r="F9100">
        <v>11183</v>
      </c>
      <c r="G9100" t="s">
        <v>19628</v>
      </c>
      <c r="H9100">
        <v>1934448077</v>
      </c>
      <c r="I9100">
        <v>0</v>
      </c>
      <c r="J9100">
        <v>0</v>
      </c>
      <c r="K9100" t="s">
        <v>138</v>
      </c>
      <c r="L9100" t="s">
        <v>2623</v>
      </c>
      <c r="M9100" t="s">
        <v>2623</v>
      </c>
      <c r="P9100" s="31" t="str">
        <f t="shared" si="429"/>
        <v>Mpo-Masum Billah-Monirampur (Self Stock)</v>
      </c>
    </row>
    <row r="9101" spans="1:16" hidden="1">
      <c r="A9101" t="str">
        <f t="shared" si="427"/>
        <v>64-616</v>
      </c>
      <c r="B9101">
        <f t="shared" si="428"/>
        <v>64</v>
      </c>
      <c r="C9101">
        <v>616</v>
      </c>
      <c r="D9101" t="s">
        <v>18779</v>
      </c>
      <c r="E9101" t="s">
        <v>18294</v>
      </c>
      <c r="F9101">
        <v>15638</v>
      </c>
      <c r="G9101" t="s">
        <v>18295</v>
      </c>
      <c r="H9101">
        <v>1721564443</v>
      </c>
      <c r="I9101" t="s">
        <v>131</v>
      </c>
      <c r="J9101" t="s">
        <v>10903</v>
      </c>
      <c r="K9101" t="s">
        <v>152</v>
      </c>
      <c r="L9101" t="s">
        <v>2623</v>
      </c>
      <c r="M9101" t="s">
        <v>18237</v>
      </c>
      <c r="P9101" s="31" t="str">
        <f t="shared" si="429"/>
        <v>Mstak Homoeo Hall (Dr.Abdul Mannan)</v>
      </c>
    </row>
    <row r="9102" spans="1:16" hidden="1">
      <c r="A9102" t="str">
        <f t="shared" si="427"/>
        <v>65-616</v>
      </c>
      <c r="B9102">
        <f t="shared" si="428"/>
        <v>65</v>
      </c>
      <c r="C9102">
        <v>616</v>
      </c>
      <c r="D9102" t="s">
        <v>18779</v>
      </c>
      <c r="E9102" t="s">
        <v>18245</v>
      </c>
      <c r="F9102">
        <v>15610</v>
      </c>
      <c r="G9102" t="s">
        <v>18246</v>
      </c>
      <c r="H9102">
        <v>1722898477</v>
      </c>
      <c r="I9102" t="s">
        <v>131</v>
      </c>
      <c r="J9102" t="s">
        <v>10892</v>
      </c>
      <c r="K9102" t="s">
        <v>152</v>
      </c>
      <c r="L9102" t="s">
        <v>2623</v>
      </c>
      <c r="M9102" t="s">
        <v>18247</v>
      </c>
      <c r="P9102" s="31" t="str">
        <f t="shared" si="429"/>
        <v>Niranoy Homoeo Clinic (Dr.Rofikul Islam)</v>
      </c>
    </row>
    <row r="9103" spans="1:16" hidden="1">
      <c r="A9103" t="str">
        <f t="shared" si="427"/>
        <v>66-616</v>
      </c>
      <c r="B9103">
        <f t="shared" si="428"/>
        <v>66</v>
      </c>
      <c r="C9103">
        <v>616</v>
      </c>
      <c r="D9103" t="s">
        <v>18779</v>
      </c>
      <c r="E9103" t="s">
        <v>18815</v>
      </c>
      <c r="F9103">
        <v>15836</v>
      </c>
      <c r="G9103" t="s">
        <v>18816</v>
      </c>
      <c r="H9103">
        <v>1712686492</v>
      </c>
      <c r="I9103" t="s">
        <v>131</v>
      </c>
      <c r="J9103" t="s">
        <v>306</v>
      </c>
      <c r="K9103" t="s">
        <v>133</v>
      </c>
      <c r="L9103" t="s">
        <v>2623</v>
      </c>
      <c r="M9103" t="s">
        <v>8168</v>
      </c>
      <c r="P9103" s="31" t="str">
        <f t="shared" si="429"/>
        <v>Nisan Homoeo Holl (Dr. Rajia Sultana)</v>
      </c>
    </row>
    <row r="9104" spans="1:16" hidden="1">
      <c r="A9104" t="str">
        <f t="shared" si="427"/>
        <v>67-616</v>
      </c>
      <c r="B9104">
        <f t="shared" si="428"/>
        <v>67</v>
      </c>
      <c r="C9104">
        <v>616</v>
      </c>
      <c r="D9104" t="s">
        <v>18779</v>
      </c>
      <c r="E9104" t="s">
        <v>18817</v>
      </c>
      <c r="F9104">
        <v>15828</v>
      </c>
      <c r="G9104" t="s">
        <v>18818</v>
      </c>
      <c r="H9104">
        <v>1937287803</v>
      </c>
      <c r="I9104" t="s">
        <v>131</v>
      </c>
      <c r="J9104" t="s">
        <v>397</v>
      </c>
      <c r="K9104" t="s">
        <v>152</v>
      </c>
      <c r="L9104" t="s">
        <v>2623</v>
      </c>
      <c r="M9104" t="s">
        <v>18789</v>
      </c>
      <c r="N9104" t="s">
        <v>17268</v>
      </c>
      <c r="P9104" s="31" t="str">
        <f t="shared" si="429"/>
        <v>Nobojibon Homoeo Holl (Dr. Mrinal Kanti)</v>
      </c>
    </row>
    <row r="9105" spans="1:16" hidden="1">
      <c r="A9105" t="str">
        <f t="shared" si="427"/>
        <v>68-616</v>
      </c>
      <c r="B9105">
        <f t="shared" si="428"/>
        <v>68</v>
      </c>
      <c r="C9105">
        <v>616</v>
      </c>
      <c r="D9105" t="s">
        <v>18779</v>
      </c>
      <c r="E9105" t="s">
        <v>10476</v>
      </c>
      <c r="F9105">
        <v>10613</v>
      </c>
      <c r="G9105" t="s">
        <v>3202</v>
      </c>
      <c r="H9105">
        <v>1710027847</v>
      </c>
      <c r="I9105" t="s">
        <v>131</v>
      </c>
      <c r="J9105" t="s">
        <v>2537</v>
      </c>
      <c r="K9105" t="s">
        <v>138</v>
      </c>
      <c r="L9105" t="s">
        <v>2623</v>
      </c>
      <c r="M9105" t="s">
        <v>10477</v>
      </c>
      <c r="P9105" s="31" t="str">
        <f t="shared" si="429"/>
        <v>Nurjahan Homoeo Hall (Dr Sohil Uddin)</v>
      </c>
    </row>
    <row r="9106" spans="1:16" hidden="1">
      <c r="A9106" t="str">
        <f t="shared" si="427"/>
        <v>69-616</v>
      </c>
      <c r="B9106">
        <f t="shared" si="428"/>
        <v>69</v>
      </c>
      <c r="C9106">
        <v>616</v>
      </c>
      <c r="D9106" t="s">
        <v>18779</v>
      </c>
      <c r="E9106" t="s">
        <v>3546</v>
      </c>
      <c r="F9106">
        <v>15606</v>
      </c>
      <c r="G9106" t="s">
        <v>18238</v>
      </c>
      <c r="H9106">
        <v>1732579562</v>
      </c>
      <c r="I9106" t="s">
        <v>131</v>
      </c>
      <c r="J9106" t="s">
        <v>10903</v>
      </c>
      <c r="K9106" t="s">
        <v>152</v>
      </c>
      <c r="L9106" t="s">
        <v>2623</v>
      </c>
      <c r="M9106" t="s">
        <v>18239</v>
      </c>
      <c r="P9106" s="31" t="str">
        <f t="shared" si="429"/>
        <v>Nusrat Homoeo Pharmacy (Dr.Saiful Islam)</v>
      </c>
    </row>
    <row r="9107" spans="1:16" hidden="1">
      <c r="A9107" t="str">
        <f t="shared" si="427"/>
        <v>70-616</v>
      </c>
      <c r="B9107">
        <f t="shared" si="428"/>
        <v>70</v>
      </c>
      <c r="C9107">
        <v>616</v>
      </c>
      <c r="D9107" t="s">
        <v>18779</v>
      </c>
      <c r="E9107" t="s">
        <v>18298</v>
      </c>
      <c r="F9107">
        <v>15644</v>
      </c>
      <c r="G9107" t="s">
        <v>2671</v>
      </c>
      <c r="H9107">
        <v>1716286265</v>
      </c>
      <c r="I9107" t="s">
        <v>131</v>
      </c>
      <c r="J9107" t="s">
        <v>11360</v>
      </c>
      <c r="K9107" t="s">
        <v>138</v>
      </c>
      <c r="L9107" t="s">
        <v>2623</v>
      </c>
      <c r="M9107" t="s">
        <v>18297</v>
      </c>
      <c r="P9107" s="31" t="str">
        <f t="shared" si="429"/>
        <v>Pal Homoeo Hall (Dr.Sopon Pal)</v>
      </c>
    </row>
    <row r="9108" spans="1:16" hidden="1">
      <c r="A9108" t="str">
        <f t="shared" si="427"/>
        <v>71-616</v>
      </c>
      <c r="B9108">
        <f t="shared" si="428"/>
        <v>71</v>
      </c>
      <c r="C9108">
        <v>616</v>
      </c>
      <c r="D9108" t="s">
        <v>18779</v>
      </c>
      <c r="E9108" t="s">
        <v>18269</v>
      </c>
      <c r="F9108">
        <v>15623</v>
      </c>
      <c r="G9108" t="s">
        <v>18270</v>
      </c>
      <c r="H9108" t="s">
        <v>18271</v>
      </c>
      <c r="I9108" t="s">
        <v>131</v>
      </c>
      <c r="J9108" t="s">
        <v>11360</v>
      </c>
      <c r="K9108" t="s">
        <v>138</v>
      </c>
      <c r="L9108" t="s">
        <v>18272</v>
      </c>
      <c r="M9108" t="s">
        <v>18273</v>
      </c>
      <c r="P9108" s="31" t="str">
        <f t="shared" si="429"/>
        <v>Poppy Homoeo Hall (Dr.Anup Mondol)</v>
      </c>
    </row>
    <row r="9109" spans="1:16" hidden="1">
      <c r="A9109" t="str">
        <f t="shared" si="427"/>
        <v>72-616</v>
      </c>
      <c r="B9109">
        <f t="shared" si="428"/>
        <v>72</v>
      </c>
      <c r="C9109">
        <v>616</v>
      </c>
      <c r="D9109" t="s">
        <v>18779</v>
      </c>
      <c r="E9109" t="s">
        <v>18819</v>
      </c>
      <c r="F9109">
        <v>15840</v>
      </c>
      <c r="G9109" t="s">
        <v>18820</v>
      </c>
      <c r="H9109">
        <v>1401010307</v>
      </c>
      <c r="I9109" t="s">
        <v>131</v>
      </c>
      <c r="J9109" t="s">
        <v>397</v>
      </c>
      <c r="K9109" t="s">
        <v>152</v>
      </c>
      <c r="L9109" t="s">
        <v>2623</v>
      </c>
      <c r="M9109" t="s">
        <v>18793</v>
      </c>
      <c r="P9109" s="31" t="str">
        <f t="shared" si="429"/>
        <v>Rahman Homio Holl (Dr.Soriful Islam)</v>
      </c>
    </row>
    <row r="9110" spans="1:16" hidden="1">
      <c r="A9110" t="str">
        <f t="shared" si="427"/>
        <v>73-616</v>
      </c>
      <c r="B9110">
        <f t="shared" si="428"/>
        <v>73</v>
      </c>
      <c r="C9110">
        <v>616</v>
      </c>
      <c r="D9110" t="s">
        <v>18779</v>
      </c>
      <c r="E9110" t="s">
        <v>18821</v>
      </c>
      <c r="F9110">
        <v>15826</v>
      </c>
      <c r="G9110" t="s">
        <v>18822</v>
      </c>
      <c r="H9110">
        <v>1725555609</v>
      </c>
      <c r="I9110" t="s">
        <v>131</v>
      </c>
      <c r="J9110" t="s">
        <v>172</v>
      </c>
      <c r="K9110" t="s">
        <v>152</v>
      </c>
      <c r="L9110" t="s">
        <v>18786</v>
      </c>
      <c r="M9110" t="s">
        <v>18823</v>
      </c>
      <c r="P9110" s="31" t="str">
        <f t="shared" si="429"/>
        <v>Rasel Homoeo Chamber  (Dr. Rasel Kobir)</v>
      </c>
    </row>
    <row r="9111" spans="1:16" hidden="1">
      <c r="A9111" t="str">
        <f t="shared" si="427"/>
        <v>74-616</v>
      </c>
      <c r="B9111">
        <f t="shared" si="428"/>
        <v>74</v>
      </c>
      <c r="C9111">
        <v>616</v>
      </c>
      <c r="D9111" t="s">
        <v>18779</v>
      </c>
      <c r="E9111" t="s">
        <v>18286</v>
      </c>
      <c r="F9111">
        <v>15631</v>
      </c>
      <c r="G9111" t="s">
        <v>9069</v>
      </c>
      <c r="H9111" t="s">
        <v>18287</v>
      </c>
      <c r="I9111" t="s">
        <v>131</v>
      </c>
      <c r="J9111" t="s">
        <v>11352</v>
      </c>
      <c r="K9111" t="s">
        <v>152</v>
      </c>
      <c r="L9111" t="s">
        <v>2623</v>
      </c>
      <c r="M9111" t="s">
        <v>18285</v>
      </c>
      <c r="P9111" s="31" t="str">
        <f t="shared" si="429"/>
        <v>Rifat Homoeo Hall (Dr.Ruhul Amin)</v>
      </c>
    </row>
    <row r="9112" spans="1:16" hidden="1">
      <c r="A9112" t="str">
        <f t="shared" si="427"/>
        <v>75-616</v>
      </c>
      <c r="B9112">
        <f t="shared" si="428"/>
        <v>75</v>
      </c>
      <c r="C9112">
        <v>616</v>
      </c>
      <c r="D9112" t="s">
        <v>18779</v>
      </c>
      <c r="E9112" t="s">
        <v>18299</v>
      </c>
      <c r="F9112">
        <v>15646</v>
      </c>
      <c r="G9112" t="s">
        <v>15308</v>
      </c>
      <c r="H9112">
        <v>1952433146</v>
      </c>
      <c r="I9112" t="s">
        <v>131</v>
      </c>
      <c r="J9112" t="s">
        <v>306</v>
      </c>
      <c r="K9112" t="s">
        <v>152</v>
      </c>
      <c r="L9112" t="s">
        <v>2623</v>
      </c>
      <c r="M9112" t="s">
        <v>15182</v>
      </c>
      <c r="P9112" s="31" t="str">
        <f t="shared" si="429"/>
        <v>Rohima Homoeo Hall (Dr.Jakaria Hosen)</v>
      </c>
    </row>
    <row r="9113" spans="1:16" hidden="1">
      <c r="A9113" t="str">
        <f t="shared" si="427"/>
        <v>76-616</v>
      </c>
      <c r="B9113">
        <f t="shared" si="428"/>
        <v>76</v>
      </c>
      <c r="C9113">
        <v>616</v>
      </c>
      <c r="D9113" t="s">
        <v>18779</v>
      </c>
      <c r="E9113" t="s">
        <v>18824</v>
      </c>
      <c r="F9113">
        <v>15817</v>
      </c>
      <c r="G9113" t="s">
        <v>18825</v>
      </c>
      <c r="H9113">
        <v>1770894527</v>
      </c>
      <c r="I9113" t="s">
        <v>131</v>
      </c>
      <c r="J9113" t="s">
        <v>230</v>
      </c>
      <c r="K9113" t="s">
        <v>133</v>
      </c>
      <c r="L9113" t="s">
        <v>18782</v>
      </c>
      <c r="M9113" t="s">
        <v>18826</v>
      </c>
      <c r="P9113" s="31" t="str">
        <f t="shared" si="429"/>
        <v>Rupa Purnima Homoeo Holl (Dr. Ghirod Mondol)</v>
      </c>
    </row>
    <row r="9114" spans="1:16" hidden="1">
      <c r="A9114" t="str">
        <f t="shared" si="427"/>
        <v>77-616</v>
      </c>
      <c r="B9114">
        <f t="shared" si="428"/>
        <v>77</v>
      </c>
      <c r="C9114">
        <v>616</v>
      </c>
      <c r="D9114" t="s">
        <v>18779</v>
      </c>
      <c r="E9114" t="s">
        <v>18280</v>
      </c>
      <c r="F9114">
        <v>15626</v>
      </c>
      <c r="G9114" t="s">
        <v>18281</v>
      </c>
      <c r="H9114" t="s">
        <v>18282</v>
      </c>
      <c r="I9114" t="s">
        <v>131</v>
      </c>
      <c r="J9114" t="s">
        <v>132</v>
      </c>
      <c r="K9114" t="s">
        <v>1315</v>
      </c>
      <c r="L9114" t="s">
        <v>2623</v>
      </c>
      <c r="M9114" t="s">
        <v>18283</v>
      </c>
      <c r="P9114" s="31" t="str">
        <f t="shared" si="429"/>
        <v>Sabiha Homoeo Hall And (Dr.Lokman Hakim)</v>
      </c>
    </row>
    <row r="9115" spans="1:16" hidden="1">
      <c r="A9115" t="str">
        <f t="shared" si="427"/>
        <v>78-616</v>
      </c>
      <c r="B9115">
        <f t="shared" si="428"/>
        <v>78</v>
      </c>
      <c r="C9115">
        <v>616</v>
      </c>
      <c r="D9115" t="s">
        <v>18779</v>
      </c>
      <c r="E9115" t="s">
        <v>14695</v>
      </c>
      <c r="F9115">
        <v>12602</v>
      </c>
      <c r="G9115" t="s">
        <v>2415</v>
      </c>
      <c r="H9115">
        <v>1724785278</v>
      </c>
      <c r="I9115" t="s">
        <v>131</v>
      </c>
      <c r="J9115" t="s">
        <v>397</v>
      </c>
      <c r="K9115" t="s">
        <v>138</v>
      </c>
      <c r="L9115" t="s">
        <v>14684</v>
      </c>
      <c r="M9115" t="s">
        <v>14694</v>
      </c>
      <c r="P9115" s="31" t="str">
        <f t="shared" si="429"/>
        <v>Sadhona Homoeo Hall (Dr Ranjit Gosh)</v>
      </c>
    </row>
    <row r="9116" spans="1:16" hidden="1">
      <c r="A9116" t="str">
        <f t="shared" si="427"/>
        <v>79-616</v>
      </c>
      <c r="B9116">
        <f t="shared" si="428"/>
        <v>79</v>
      </c>
      <c r="C9116">
        <v>616</v>
      </c>
      <c r="D9116" t="s">
        <v>18779</v>
      </c>
      <c r="E9116" t="s">
        <v>13871</v>
      </c>
      <c r="F9116">
        <v>12827</v>
      </c>
      <c r="G9116" t="s">
        <v>15179</v>
      </c>
      <c r="H9116">
        <v>1741304633</v>
      </c>
      <c r="I9116" t="s">
        <v>131</v>
      </c>
      <c r="J9116" t="s">
        <v>172</v>
      </c>
      <c r="K9116" t="s">
        <v>133</v>
      </c>
      <c r="L9116" t="s">
        <v>2655</v>
      </c>
      <c r="M9116" t="s">
        <v>15180</v>
      </c>
      <c r="P9116" s="31" t="str">
        <f t="shared" si="429"/>
        <v>Safayet Homoeo Hall (Dr Kamruzzaman )</v>
      </c>
    </row>
    <row r="9117" spans="1:16" hidden="1">
      <c r="A9117" t="str">
        <f t="shared" si="427"/>
        <v>80-616</v>
      </c>
      <c r="B9117">
        <f t="shared" si="428"/>
        <v>80</v>
      </c>
      <c r="C9117">
        <v>616</v>
      </c>
      <c r="D9117" t="s">
        <v>18779</v>
      </c>
      <c r="E9117" t="s">
        <v>15514</v>
      </c>
      <c r="F9117">
        <v>12982</v>
      </c>
      <c r="G9117" t="s">
        <v>6874</v>
      </c>
      <c r="H9117">
        <v>1732080831</v>
      </c>
      <c r="I9117" t="s">
        <v>131</v>
      </c>
      <c r="J9117" t="s">
        <v>274</v>
      </c>
      <c r="K9117" t="s">
        <v>133</v>
      </c>
      <c r="L9117" t="s">
        <v>14684</v>
      </c>
      <c r="M9117" t="s">
        <v>15515</v>
      </c>
      <c r="P9117" s="31" t="str">
        <f t="shared" si="429"/>
        <v>Salam Homoeo Hall (Dr Abdus Salam)</v>
      </c>
    </row>
    <row r="9118" spans="1:16" hidden="1">
      <c r="A9118" t="str">
        <f t="shared" si="427"/>
        <v>81-616</v>
      </c>
      <c r="B9118">
        <f t="shared" si="428"/>
        <v>81</v>
      </c>
      <c r="C9118">
        <v>616</v>
      </c>
      <c r="D9118" t="s">
        <v>18779</v>
      </c>
      <c r="E9118" t="s">
        <v>14698</v>
      </c>
      <c r="F9118">
        <v>12605</v>
      </c>
      <c r="G9118" t="s">
        <v>559</v>
      </c>
      <c r="H9118">
        <v>1879570465</v>
      </c>
      <c r="I9118" t="s">
        <v>131</v>
      </c>
      <c r="J9118" t="s">
        <v>274</v>
      </c>
      <c r="K9118" t="s">
        <v>138</v>
      </c>
      <c r="L9118" t="s">
        <v>14684</v>
      </c>
      <c r="M9118" t="s">
        <v>14692</v>
      </c>
      <c r="P9118" s="31" t="str">
        <f t="shared" si="429"/>
        <v>Satota Homoeo Hall (Dr Golam Mostofa)</v>
      </c>
    </row>
    <row r="9119" spans="1:16" hidden="1">
      <c r="A9119" t="str">
        <f t="shared" si="427"/>
        <v>82-616</v>
      </c>
      <c r="B9119">
        <f t="shared" si="428"/>
        <v>82</v>
      </c>
      <c r="C9119">
        <v>616</v>
      </c>
      <c r="D9119" t="s">
        <v>18779</v>
      </c>
      <c r="E9119" t="s">
        <v>18253</v>
      </c>
      <c r="F9119">
        <v>15613</v>
      </c>
      <c r="G9119" t="s">
        <v>18254</v>
      </c>
      <c r="H9119">
        <v>1751403977</v>
      </c>
      <c r="I9119" t="s">
        <v>131</v>
      </c>
      <c r="J9119" t="s">
        <v>172</v>
      </c>
      <c r="K9119" t="s">
        <v>152</v>
      </c>
      <c r="L9119" t="s">
        <v>2611</v>
      </c>
      <c r="M9119" t="s">
        <v>18255</v>
      </c>
      <c r="P9119" s="31" t="str">
        <f t="shared" si="429"/>
        <v>Sayra Homoeo Chikitsalay (Dr.Azharul Islam)</v>
      </c>
    </row>
    <row r="9120" spans="1:16" hidden="1">
      <c r="A9120" t="str">
        <f t="shared" si="427"/>
        <v>83-616</v>
      </c>
      <c r="B9120">
        <f t="shared" si="428"/>
        <v>83</v>
      </c>
      <c r="C9120">
        <v>616</v>
      </c>
      <c r="D9120" t="s">
        <v>18779</v>
      </c>
      <c r="E9120" t="s">
        <v>14682</v>
      </c>
      <c r="F9120">
        <v>12595</v>
      </c>
      <c r="G9120" t="s">
        <v>14683</v>
      </c>
      <c r="H9120">
        <v>17303166737</v>
      </c>
      <c r="I9120" t="s">
        <v>131</v>
      </c>
      <c r="J9120" t="s">
        <v>132</v>
      </c>
      <c r="K9120" t="s">
        <v>152</v>
      </c>
      <c r="L9120" t="s">
        <v>14684</v>
      </c>
      <c r="M9120" t="s">
        <v>14685</v>
      </c>
      <c r="N9120" t="s">
        <v>11929</v>
      </c>
      <c r="P9120" s="31" t="str">
        <f t="shared" si="429"/>
        <v>Seanthaia Homoeo Hall (Dr Samim Hossain )</v>
      </c>
    </row>
    <row r="9121" spans="1:16" hidden="1">
      <c r="A9121" t="str">
        <f t="shared" si="427"/>
        <v>84-616</v>
      </c>
      <c r="B9121">
        <f t="shared" si="428"/>
        <v>84</v>
      </c>
      <c r="C9121">
        <v>616</v>
      </c>
      <c r="D9121" t="s">
        <v>18779</v>
      </c>
      <c r="E9121" t="s">
        <v>2620</v>
      </c>
      <c r="F9121">
        <v>5109</v>
      </c>
      <c r="G9121" t="s">
        <v>1482</v>
      </c>
      <c r="H9121">
        <v>1719410531</v>
      </c>
      <c r="I9121" t="s">
        <v>131</v>
      </c>
      <c r="J9121" t="s">
        <v>172</v>
      </c>
      <c r="K9121" t="s">
        <v>138</v>
      </c>
      <c r="L9121" t="s">
        <v>2611</v>
      </c>
      <c r="M9121" t="s">
        <v>1359</v>
      </c>
      <c r="P9121" s="31" t="str">
        <f t="shared" si="429"/>
        <v>Seba Homeo Hall (Dr. Separ)</v>
      </c>
    </row>
    <row r="9122" spans="1:16" hidden="1">
      <c r="A9122" t="str">
        <f t="shared" si="427"/>
        <v>85-616</v>
      </c>
      <c r="B9122">
        <f t="shared" si="428"/>
        <v>85</v>
      </c>
      <c r="C9122">
        <v>616</v>
      </c>
      <c r="D9122" t="s">
        <v>18779</v>
      </c>
      <c r="E9122" t="s">
        <v>10445</v>
      </c>
      <c r="F9122">
        <v>10592</v>
      </c>
      <c r="G9122" t="s">
        <v>199</v>
      </c>
      <c r="H9122">
        <v>1734514245</v>
      </c>
      <c r="I9122" t="s">
        <v>131</v>
      </c>
      <c r="J9122" t="s">
        <v>2537</v>
      </c>
      <c r="K9122" t="s">
        <v>152</v>
      </c>
      <c r="L9122" t="s">
        <v>2623</v>
      </c>
      <c r="M9122" t="s">
        <v>10446</v>
      </c>
      <c r="P9122" s="31" t="str">
        <f t="shared" si="429"/>
        <v>Sefa Homoeo Hall (Dr Julfikar Ali)</v>
      </c>
    </row>
    <row r="9123" spans="1:16" hidden="1">
      <c r="A9123" t="str">
        <f t="shared" si="427"/>
        <v>86-616</v>
      </c>
      <c r="B9123">
        <f t="shared" si="428"/>
        <v>86</v>
      </c>
      <c r="C9123">
        <v>616</v>
      </c>
      <c r="D9123" t="s">
        <v>18779</v>
      </c>
      <c r="E9123" t="s">
        <v>18277</v>
      </c>
      <c r="F9123">
        <v>15625</v>
      </c>
      <c r="G9123" t="s">
        <v>199</v>
      </c>
      <c r="H9123" t="s">
        <v>18278</v>
      </c>
      <c r="I9123" t="s">
        <v>131</v>
      </c>
      <c r="J9123" t="s">
        <v>172</v>
      </c>
      <c r="K9123" t="s">
        <v>152</v>
      </c>
      <c r="L9123" t="s">
        <v>2623</v>
      </c>
      <c r="M9123" t="s">
        <v>18279</v>
      </c>
      <c r="P9123" s="31" t="str">
        <f t="shared" si="429"/>
        <v>Sefa Homoeo Hall (Dr.Ataur Rohoman)</v>
      </c>
    </row>
    <row r="9124" spans="1:16" hidden="1">
      <c r="A9124" t="str">
        <f t="shared" si="427"/>
        <v>87-616</v>
      </c>
      <c r="B9124">
        <f t="shared" si="428"/>
        <v>87</v>
      </c>
      <c r="C9124">
        <v>616</v>
      </c>
      <c r="D9124" t="s">
        <v>18779</v>
      </c>
      <c r="E9124" t="s">
        <v>5959</v>
      </c>
      <c r="F9124">
        <v>15839</v>
      </c>
      <c r="G9124" t="s">
        <v>16129</v>
      </c>
      <c r="H9124">
        <v>1739377217</v>
      </c>
      <c r="I9124" t="s">
        <v>131</v>
      </c>
      <c r="J9124" t="s">
        <v>274</v>
      </c>
      <c r="K9124" t="s">
        <v>152</v>
      </c>
      <c r="L9124" t="s">
        <v>2623</v>
      </c>
      <c r="M9124" t="s">
        <v>18827</v>
      </c>
      <c r="P9124" s="31" t="str">
        <f t="shared" si="429"/>
        <v>Sefa Homoeo Holl (Dr. Ataur Rahman)</v>
      </c>
    </row>
    <row r="9125" spans="1:16" hidden="1">
      <c r="A9125" t="str">
        <f t="shared" si="427"/>
        <v>88-616</v>
      </c>
      <c r="B9125">
        <f t="shared" si="428"/>
        <v>88</v>
      </c>
      <c r="C9125">
        <v>616</v>
      </c>
      <c r="D9125" t="s">
        <v>18779</v>
      </c>
      <c r="E9125" t="s">
        <v>14693</v>
      </c>
      <c r="F9125">
        <v>12601</v>
      </c>
      <c r="G9125" t="s">
        <v>5157</v>
      </c>
      <c r="H9125">
        <v>1982080004</v>
      </c>
      <c r="I9125" t="s">
        <v>131</v>
      </c>
      <c r="J9125" t="s">
        <v>397</v>
      </c>
      <c r="K9125" t="s">
        <v>133</v>
      </c>
      <c r="L9125" t="s">
        <v>14684</v>
      </c>
      <c r="M9125" t="s">
        <v>14694</v>
      </c>
      <c r="P9125" s="31" t="str">
        <f t="shared" si="429"/>
        <v>Sheba Homoeo Hall (Dr Tushar Ahmed)</v>
      </c>
    </row>
    <row r="9126" spans="1:16" hidden="1">
      <c r="A9126" t="str">
        <f t="shared" si="427"/>
        <v>89-616</v>
      </c>
      <c r="B9126">
        <f t="shared" si="428"/>
        <v>89</v>
      </c>
      <c r="C9126">
        <v>616</v>
      </c>
      <c r="D9126" t="s">
        <v>18779</v>
      </c>
      <c r="E9126" t="s">
        <v>18094</v>
      </c>
      <c r="F9126">
        <v>15617</v>
      </c>
      <c r="G9126" t="s">
        <v>18256</v>
      </c>
      <c r="H9126" t="s">
        <v>18257</v>
      </c>
      <c r="I9126" t="s">
        <v>131</v>
      </c>
      <c r="J9126" t="s">
        <v>10903</v>
      </c>
      <c r="K9126" t="s">
        <v>152</v>
      </c>
      <c r="L9126" t="s">
        <v>2623</v>
      </c>
      <c r="M9126" t="s">
        <v>18258</v>
      </c>
      <c r="P9126" s="31" t="str">
        <f t="shared" si="429"/>
        <v>Sorder Homoeo Hall (Dr.Abdul Kader)</v>
      </c>
    </row>
    <row r="9127" spans="1:16" hidden="1">
      <c r="A9127" t="str">
        <f t="shared" si="427"/>
        <v>90-616</v>
      </c>
      <c r="B9127">
        <f t="shared" si="428"/>
        <v>90</v>
      </c>
      <c r="C9127">
        <v>616</v>
      </c>
      <c r="D9127" t="s">
        <v>18779</v>
      </c>
      <c r="E9127" t="s">
        <v>18828</v>
      </c>
      <c r="F9127">
        <v>15833</v>
      </c>
      <c r="G9127" t="s">
        <v>18829</v>
      </c>
      <c r="H9127">
        <v>1716951660</v>
      </c>
      <c r="I9127" t="s">
        <v>131</v>
      </c>
      <c r="J9127" t="s">
        <v>306</v>
      </c>
      <c r="K9127" t="s">
        <v>152</v>
      </c>
      <c r="L9127" t="s">
        <v>18782</v>
      </c>
      <c r="M9127" t="s">
        <v>18830</v>
      </c>
      <c r="N9127" t="s">
        <v>17621</v>
      </c>
      <c r="P9127" s="31" t="str">
        <f t="shared" si="429"/>
        <v>Srijon Homoeo Pharmacy (Dr. Dhononjoy Sorkar)</v>
      </c>
    </row>
    <row r="9128" spans="1:16" hidden="1">
      <c r="A9128" t="str">
        <f t="shared" si="427"/>
        <v>91-616</v>
      </c>
      <c r="B9128">
        <f t="shared" si="428"/>
        <v>91</v>
      </c>
      <c r="C9128">
        <v>616</v>
      </c>
      <c r="D9128" t="s">
        <v>18779</v>
      </c>
      <c r="E9128" t="s">
        <v>2098</v>
      </c>
      <c r="F9128">
        <v>15838</v>
      </c>
      <c r="G9128" t="s">
        <v>18831</v>
      </c>
      <c r="H9128">
        <v>1734587398</v>
      </c>
      <c r="I9128" t="s">
        <v>131</v>
      </c>
      <c r="J9128" t="s">
        <v>274</v>
      </c>
      <c r="K9128" t="s">
        <v>152</v>
      </c>
      <c r="L9128" t="s">
        <v>2623</v>
      </c>
      <c r="M9128" t="s">
        <v>18827</v>
      </c>
      <c r="N9128" t="s">
        <v>13046</v>
      </c>
      <c r="P9128" s="31" t="str">
        <f t="shared" si="429"/>
        <v>Sweety Homoeo Holl (Dr. Abdus Salam)</v>
      </c>
    </row>
    <row r="9129" spans="1:16" hidden="1">
      <c r="A9129" t="str">
        <f t="shared" si="427"/>
        <v>92-616</v>
      </c>
      <c r="B9129">
        <f t="shared" si="428"/>
        <v>92</v>
      </c>
      <c r="C9129">
        <v>616</v>
      </c>
      <c r="D9129" t="s">
        <v>18779</v>
      </c>
      <c r="E9129" t="s">
        <v>18294</v>
      </c>
      <c r="F9129">
        <v>15637</v>
      </c>
      <c r="G9129" t="s">
        <v>1139</v>
      </c>
      <c r="H9129">
        <v>1784398691</v>
      </c>
      <c r="I9129" t="s">
        <v>131</v>
      </c>
      <c r="J9129" t="s">
        <v>132</v>
      </c>
      <c r="K9129" t="s">
        <v>152</v>
      </c>
      <c r="L9129" t="s">
        <v>2623</v>
      </c>
      <c r="M9129" t="s">
        <v>18230</v>
      </c>
      <c r="P9129" s="31" t="str">
        <f t="shared" si="429"/>
        <v>Tamanna Homoeo Hall (Dr.Abdul Mannan)</v>
      </c>
    </row>
    <row r="9130" spans="1:16" hidden="1">
      <c r="A9130" t="str">
        <f t="shared" si="427"/>
        <v>93-616</v>
      </c>
      <c r="B9130">
        <f t="shared" si="428"/>
        <v>93</v>
      </c>
      <c r="C9130">
        <v>616</v>
      </c>
      <c r="D9130" t="s">
        <v>18779</v>
      </c>
      <c r="E9130" t="s">
        <v>18251</v>
      </c>
      <c r="F9130">
        <v>15612</v>
      </c>
      <c r="G9130" t="s">
        <v>18252</v>
      </c>
      <c r="H9130">
        <v>1775925278</v>
      </c>
      <c r="I9130" t="s">
        <v>131</v>
      </c>
      <c r="J9130" t="s">
        <v>10903</v>
      </c>
      <c r="K9130" t="s">
        <v>152</v>
      </c>
      <c r="L9130" t="s">
        <v>2623</v>
      </c>
      <c r="M9130" t="s">
        <v>18237</v>
      </c>
      <c r="P9130" s="31" t="str">
        <f t="shared" si="429"/>
        <v>Taqwa Homoeo Pharmacy (Dr.Anoar Hosen)</v>
      </c>
    </row>
    <row r="9131" spans="1:16" hidden="1">
      <c r="A9131" t="str">
        <f t="shared" si="427"/>
        <v>94-616</v>
      </c>
      <c r="B9131">
        <f t="shared" si="428"/>
        <v>94</v>
      </c>
      <c r="C9131">
        <v>616</v>
      </c>
      <c r="D9131" t="s">
        <v>18779</v>
      </c>
      <c r="E9131" t="s">
        <v>18832</v>
      </c>
      <c r="F9131">
        <v>15827</v>
      </c>
      <c r="G9131" t="s">
        <v>18833</v>
      </c>
      <c r="H9131">
        <v>1740600163</v>
      </c>
      <c r="I9131" t="s">
        <v>131</v>
      </c>
      <c r="J9131" t="s">
        <v>172</v>
      </c>
      <c r="K9131" t="s">
        <v>152</v>
      </c>
      <c r="L9131" t="s">
        <v>2623</v>
      </c>
      <c r="M9131" t="s">
        <v>18834</v>
      </c>
      <c r="P9131" s="31" t="str">
        <f t="shared" si="429"/>
        <v>Tithi Homoeo Holl (Dr. Nittanondo Pal)</v>
      </c>
    </row>
    <row r="9132" spans="1:16" hidden="1">
      <c r="A9132" t="str">
        <f t="shared" si="427"/>
        <v>95-616</v>
      </c>
      <c r="B9132">
        <f t="shared" si="428"/>
        <v>95</v>
      </c>
      <c r="C9132">
        <v>616</v>
      </c>
      <c r="D9132" t="s">
        <v>18779</v>
      </c>
      <c r="E9132" t="s">
        <v>2617</v>
      </c>
      <c r="F9132">
        <v>5107</v>
      </c>
      <c r="G9132" t="s">
        <v>2618</v>
      </c>
      <c r="H9132">
        <v>1716954041</v>
      </c>
      <c r="I9132" t="s">
        <v>131</v>
      </c>
      <c r="J9132" t="s">
        <v>172</v>
      </c>
      <c r="K9132" t="s">
        <v>138</v>
      </c>
      <c r="L9132" t="s">
        <v>2611</v>
      </c>
      <c r="M9132" t="s">
        <v>2619</v>
      </c>
      <c r="P9132" s="31" t="str">
        <f t="shared" si="429"/>
        <v>Unique Homoeo Hall (Dr. Avijit)</v>
      </c>
    </row>
    <row r="9133" spans="1:16" hidden="1">
      <c r="A9133" t="str">
        <f t="shared" si="427"/>
        <v>1-617</v>
      </c>
      <c r="B9133">
        <f t="shared" si="428"/>
        <v>1</v>
      </c>
      <c r="C9133">
        <v>617</v>
      </c>
      <c r="D9133" t="s">
        <v>18835</v>
      </c>
      <c r="E9133" t="s">
        <v>19654</v>
      </c>
      <c r="F9133">
        <v>15892</v>
      </c>
      <c r="G9133" t="s">
        <v>19655</v>
      </c>
      <c r="H9133">
        <v>1744711902</v>
      </c>
      <c r="I9133" t="s">
        <v>381</v>
      </c>
      <c r="J9133" t="s">
        <v>132</v>
      </c>
      <c r="K9133" t="s">
        <v>152</v>
      </c>
      <c r="L9133" t="s">
        <v>14769</v>
      </c>
      <c r="M9133" t="s">
        <v>18873</v>
      </c>
      <c r="P9133" s="31" t="str">
        <f t="shared" si="429"/>
        <v xml:space="preserve"> Rahamania Homoeo Hall (Dr. A.K.M. Fazlur Rahaman)</v>
      </c>
    </row>
    <row r="9134" spans="1:16" hidden="1">
      <c r="A9134" t="str">
        <f t="shared" si="427"/>
        <v>2-617</v>
      </c>
      <c r="B9134">
        <f t="shared" si="428"/>
        <v>2</v>
      </c>
      <c r="C9134">
        <v>617</v>
      </c>
      <c r="D9134" t="s">
        <v>18835</v>
      </c>
      <c r="E9134" t="s">
        <v>19656</v>
      </c>
      <c r="F9134">
        <v>15887</v>
      </c>
      <c r="G9134" t="s">
        <v>2057</v>
      </c>
      <c r="H9134">
        <v>172863823</v>
      </c>
      <c r="I9134" t="s">
        <v>131</v>
      </c>
      <c r="J9134" t="s">
        <v>132</v>
      </c>
      <c r="K9134" t="s">
        <v>152</v>
      </c>
      <c r="L9134" t="s">
        <v>14769</v>
      </c>
      <c r="M9134" t="s">
        <v>18876</v>
      </c>
      <c r="N9134" t="s">
        <v>11696</v>
      </c>
      <c r="P9134" s="31" t="str">
        <f t="shared" si="429"/>
        <v>Al Amin Homoeo Hall (Dr.Abdul Latif )</v>
      </c>
    </row>
    <row r="9135" spans="1:16" hidden="1">
      <c r="A9135" t="str">
        <f t="shared" si="427"/>
        <v>3-617</v>
      </c>
      <c r="B9135">
        <f t="shared" si="428"/>
        <v>3</v>
      </c>
      <c r="C9135">
        <v>617</v>
      </c>
      <c r="D9135" t="s">
        <v>18835</v>
      </c>
      <c r="E9135" t="s">
        <v>11191</v>
      </c>
      <c r="F9135">
        <v>10928</v>
      </c>
      <c r="G9135" t="s">
        <v>563</v>
      </c>
      <c r="H9135">
        <v>1743981764</v>
      </c>
      <c r="I9135" t="s">
        <v>131</v>
      </c>
      <c r="J9135" t="s">
        <v>2596</v>
      </c>
      <c r="K9135" t="s">
        <v>152</v>
      </c>
      <c r="L9135" t="s">
        <v>9817</v>
      </c>
      <c r="M9135" t="s">
        <v>11192</v>
      </c>
      <c r="P9135" s="31" t="str">
        <f t="shared" si="429"/>
        <v>Alif Homoeo Hall (Dr.Md.Hashibul Rahman)</v>
      </c>
    </row>
    <row r="9136" spans="1:16" hidden="1">
      <c r="A9136" t="str">
        <f t="shared" si="427"/>
        <v>4-617</v>
      </c>
      <c r="B9136">
        <f t="shared" si="428"/>
        <v>4</v>
      </c>
      <c r="C9136">
        <v>617</v>
      </c>
      <c r="D9136" t="s">
        <v>18835</v>
      </c>
      <c r="E9136" t="s">
        <v>19657</v>
      </c>
      <c r="F9136">
        <v>15888</v>
      </c>
      <c r="G9136" t="s">
        <v>19658</v>
      </c>
      <c r="H9136">
        <v>1724678954</v>
      </c>
      <c r="I9136" t="s">
        <v>131</v>
      </c>
      <c r="J9136" t="s">
        <v>274</v>
      </c>
      <c r="K9136" t="s">
        <v>133</v>
      </c>
      <c r="L9136" t="s">
        <v>14038</v>
      </c>
      <c r="M9136" t="s">
        <v>18878</v>
      </c>
      <c r="P9136" s="31" t="str">
        <f t="shared" si="429"/>
        <v>Amily Homoeo Pharmacy (Dr.S. Mahmud Sorkar)</v>
      </c>
    </row>
    <row r="9137" spans="1:16" hidden="1">
      <c r="A9137" t="str">
        <f t="shared" si="427"/>
        <v>5-617</v>
      </c>
      <c r="B9137">
        <f t="shared" si="428"/>
        <v>5</v>
      </c>
      <c r="C9137">
        <v>617</v>
      </c>
      <c r="D9137" t="s">
        <v>18835</v>
      </c>
      <c r="E9137" t="s">
        <v>14774</v>
      </c>
      <c r="F9137">
        <v>12640</v>
      </c>
      <c r="G9137" t="s">
        <v>14775</v>
      </c>
      <c r="H9137">
        <v>1717977032</v>
      </c>
      <c r="I9137" t="s">
        <v>131</v>
      </c>
      <c r="J9137" t="s">
        <v>132</v>
      </c>
      <c r="K9137" t="s">
        <v>152</v>
      </c>
      <c r="L9137" t="s">
        <v>9817</v>
      </c>
      <c r="M9137" t="s">
        <v>14776</v>
      </c>
      <c r="P9137" s="31" t="str">
        <f t="shared" si="429"/>
        <v>Arafa Homoeo Hall (Dr: Rezawul Korim)</v>
      </c>
    </row>
    <row r="9138" spans="1:16" hidden="1">
      <c r="A9138" t="str">
        <f t="shared" si="427"/>
        <v>6-617</v>
      </c>
      <c r="B9138">
        <f t="shared" si="428"/>
        <v>6</v>
      </c>
      <c r="C9138">
        <v>617</v>
      </c>
      <c r="D9138" t="s">
        <v>18835</v>
      </c>
      <c r="E9138" t="s">
        <v>14663</v>
      </c>
      <c r="F9138">
        <v>12588</v>
      </c>
      <c r="G9138" t="s">
        <v>1772</v>
      </c>
      <c r="H9138">
        <v>1722025747</v>
      </c>
      <c r="I9138" t="s">
        <v>131</v>
      </c>
      <c r="J9138" t="s">
        <v>172</v>
      </c>
      <c r="K9138" t="s">
        <v>133</v>
      </c>
      <c r="L9138" t="s">
        <v>14661</v>
      </c>
      <c r="M9138" t="s">
        <v>14662</v>
      </c>
      <c r="N9138" t="s">
        <v>11150</v>
      </c>
      <c r="P9138" s="31" t="str">
        <f t="shared" si="429"/>
        <v>Aroggo Homoeo Hall (Dr: Rasidul Islam)</v>
      </c>
    </row>
    <row r="9139" spans="1:16" hidden="1">
      <c r="A9139" t="str">
        <f t="shared" si="427"/>
        <v>7-617</v>
      </c>
      <c r="B9139">
        <f t="shared" si="428"/>
        <v>7</v>
      </c>
      <c r="C9139">
        <v>617</v>
      </c>
      <c r="D9139" t="s">
        <v>18835</v>
      </c>
      <c r="E9139" t="s">
        <v>18836</v>
      </c>
      <c r="F9139">
        <v>15793</v>
      </c>
      <c r="G9139" t="s">
        <v>18837</v>
      </c>
      <c r="H9139">
        <v>1735410711</v>
      </c>
      <c r="I9139" t="s">
        <v>131</v>
      </c>
      <c r="J9139" t="s">
        <v>17037</v>
      </c>
      <c r="K9139" t="s">
        <v>133</v>
      </c>
      <c r="L9139" t="s">
        <v>18310</v>
      </c>
      <c r="M9139" t="s">
        <v>18838</v>
      </c>
      <c r="P9139" s="31" t="str">
        <f t="shared" si="429"/>
        <v>Aroggo Homoeo Holl (Dr Abdul Latuf)</v>
      </c>
    </row>
    <row r="9140" spans="1:16" hidden="1">
      <c r="A9140" t="str">
        <f t="shared" si="427"/>
        <v>8-617</v>
      </c>
      <c r="B9140">
        <f t="shared" si="428"/>
        <v>8</v>
      </c>
      <c r="C9140">
        <v>617</v>
      </c>
      <c r="D9140" t="s">
        <v>18835</v>
      </c>
      <c r="E9140" t="s">
        <v>14790</v>
      </c>
      <c r="F9140">
        <v>12650</v>
      </c>
      <c r="G9140" t="s">
        <v>10450</v>
      </c>
      <c r="H9140">
        <v>1722561379</v>
      </c>
      <c r="I9140" t="s">
        <v>131</v>
      </c>
      <c r="J9140" t="s">
        <v>274</v>
      </c>
      <c r="K9140" t="s">
        <v>152</v>
      </c>
      <c r="L9140" t="s">
        <v>9817</v>
      </c>
      <c r="M9140" t="s">
        <v>14041</v>
      </c>
      <c r="P9140" s="31" t="str">
        <f t="shared" si="429"/>
        <v>Asad Homoeo Hall (Dr:Ashadul Islam)</v>
      </c>
    </row>
    <row r="9141" spans="1:16" hidden="1">
      <c r="A9141" t="str">
        <f t="shared" si="427"/>
        <v>9-617</v>
      </c>
      <c r="B9141">
        <f t="shared" si="428"/>
        <v>9</v>
      </c>
      <c r="C9141">
        <v>617</v>
      </c>
      <c r="D9141" t="s">
        <v>18835</v>
      </c>
      <c r="E9141" t="s">
        <v>19659</v>
      </c>
      <c r="F9141">
        <v>15894</v>
      </c>
      <c r="G9141" t="s">
        <v>19660</v>
      </c>
      <c r="H9141">
        <v>1725931427</v>
      </c>
      <c r="I9141" t="s">
        <v>131</v>
      </c>
      <c r="J9141" t="s">
        <v>132</v>
      </c>
      <c r="K9141" t="s">
        <v>152</v>
      </c>
      <c r="L9141" t="s">
        <v>14769</v>
      </c>
      <c r="M9141" t="s">
        <v>18873</v>
      </c>
      <c r="N9141" t="s">
        <v>17621</v>
      </c>
      <c r="P9141" s="31" t="str">
        <f t="shared" si="429"/>
        <v>Ashis Homoeo Pharmacy (Dr.Vobendro Nath Roy)</v>
      </c>
    </row>
    <row r="9142" spans="1:16" hidden="1">
      <c r="A9142" t="str">
        <f t="shared" si="427"/>
        <v>10-617</v>
      </c>
      <c r="B9142">
        <f t="shared" si="428"/>
        <v>10</v>
      </c>
      <c r="C9142">
        <v>617</v>
      </c>
      <c r="D9142" t="s">
        <v>18835</v>
      </c>
      <c r="E9142" t="s">
        <v>11178</v>
      </c>
      <c r="F9142">
        <v>10922</v>
      </c>
      <c r="G9142" t="s">
        <v>6956</v>
      </c>
      <c r="H9142">
        <v>1763114206</v>
      </c>
      <c r="I9142" t="s">
        <v>131</v>
      </c>
      <c r="J9142" t="s">
        <v>172</v>
      </c>
      <c r="K9142" t="s">
        <v>152</v>
      </c>
      <c r="L9142" t="s">
        <v>9817</v>
      </c>
      <c r="M9142" t="s">
        <v>11179</v>
      </c>
      <c r="P9142" s="31" t="str">
        <f t="shared" si="429"/>
        <v>Ataur Homoeo Hall (Dr. Md. Ataur Rahman)</v>
      </c>
    </row>
    <row r="9143" spans="1:16" hidden="1">
      <c r="A9143" t="str">
        <f t="shared" si="427"/>
        <v>11-617</v>
      </c>
      <c r="B9143">
        <f t="shared" si="428"/>
        <v>11</v>
      </c>
      <c r="C9143">
        <v>617</v>
      </c>
      <c r="D9143" t="s">
        <v>18835</v>
      </c>
      <c r="E9143" t="s">
        <v>5905</v>
      </c>
      <c r="F9143">
        <v>10754</v>
      </c>
      <c r="G9143" t="s">
        <v>780</v>
      </c>
      <c r="H9143">
        <v>1715204284</v>
      </c>
      <c r="I9143" t="s">
        <v>131</v>
      </c>
      <c r="J9143" t="s">
        <v>2596</v>
      </c>
      <c r="K9143" t="s">
        <v>138</v>
      </c>
      <c r="L9143" t="s">
        <v>9817</v>
      </c>
      <c r="M9143" t="s">
        <v>10747</v>
      </c>
      <c r="P9143" s="31" t="str">
        <f t="shared" si="429"/>
        <v>Azad Homoeo Hall (Dr. Abul Kalam Azad)</v>
      </c>
    </row>
    <row r="9144" spans="1:16" hidden="1">
      <c r="A9144" t="str">
        <f t="shared" si="427"/>
        <v>12-617</v>
      </c>
      <c r="B9144">
        <f t="shared" si="428"/>
        <v>12</v>
      </c>
      <c r="C9144">
        <v>617</v>
      </c>
      <c r="D9144" t="s">
        <v>18835</v>
      </c>
      <c r="E9144" t="s">
        <v>18776</v>
      </c>
      <c r="F9144">
        <v>15796</v>
      </c>
      <c r="G9144" t="s">
        <v>18839</v>
      </c>
      <c r="H9144">
        <v>1774038675</v>
      </c>
      <c r="I9144" t="s">
        <v>131</v>
      </c>
      <c r="J9144" t="s">
        <v>17037</v>
      </c>
      <c r="K9144" t="s">
        <v>133</v>
      </c>
      <c r="L9144" t="s">
        <v>18310</v>
      </c>
      <c r="M9144" t="s">
        <v>18840</v>
      </c>
      <c r="P9144" s="31" t="str">
        <f t="shared" si="429"/>
        <v>Bismillah Homoeo Holl (Dr Abdur Rashid )</v>
      </c>
    </row>
    <row r="9145" spans="1:16" hidden="1">
      <c r="A9145" t="str">
        <f t="shared" si="427"/>
        <v>13-617</v>
      </c>
      <c r="B9145">
        <f t="shared" si="428"/>
        <v>13</v>
      </c>
      <c r="C9145">
        <v>617</v>
      </c>
      <c r="D9145" t="s">
        <v>18835</v>
      </c>
      <c r="E9145" t="s">
        <v>11193</v>
      </c>
      <c r="F9145">
        <v>10929</v>
      </c>
      <c r="G9145" t="s">
        <v>11194</v>
      </c>
      <c r="H9145">
        <v>1737562363</v>
      </c>
      <c r="I9145" t="s">
        <v>131</v>
      </c>
      <c r="J9145" t="s">
        <v>2596</v>
      </c>
      <c r="K9145" t="s">
        <v>152</v>
      </c>
      <c r="L9145" t="s">
        <v>9817</v>
      </c>
      <c r="M9145" t="s">
        <v>11195</v>
      </c>
      <c r="P9145" s="31" t="str">
        <f t="shared" si="429"/>
        <v>Bisty Homoeo Hall (Dr.Md.Abul Kalam Azad)</v>
      </c>
    </row>
    <row r="9146" spans="1:16" hidden="1">
      <c r="A9146" t="str">
        <f t="shared" si="427"/>
        <v>14-617</v>
      </c>
      <c r="B9146">
        <f t="shared" si="428"/>
        <v>14</v>
      </c>
      <c r="C9146">
        <v>617</v>
      </c>
      <c r="D9146" t="s">
        <v>18835</v>
      </c>
      <c r="E9146" t="s">
        <v>18841</v>
      </c>
      <c r="F9146">
        <v>15806</v>
      </c>
      <c r="G9146" t="s">
        <v>18842</v>
      </c>
      <c r="H9146">
        <v>1785207481</v>
      </c>
      <c r="I9146" t="s">
        <v>131</v>
      </c>
      <c r="J9146" t="s">
        <v>132</v>
      </c>
      <c r="K9146" t="s">
        <v>133</v>
      </c>
      <c r="L9146" t="s">
        <v>14769</v>
      </c>
      <c r="M9146" t="s">
        <v>18843</v>
      </c>
      <c r="P9146" s="31" t="str">
        <f t="shared" si="429"/>
        <v>Borno Homoeo Pharmacy (Dr. Basudeb Roy)</v>
      </c>
    </row>
    <row r="9147" spans="1:16" hidden="1">
      <c r="A9147" t="str">
        <f t="shared" si="427"/>
        <v>15-617</v>
      </c>
      <c r="B9147">
        <f t="shared" si="428"/>
        <v>15</v>
      </c>
      <c r="C9147">
        <v>617</v>
      </c>
      <c r="D9147" t="s">
        <v>18835</v>
      </c>
      <c r="E9147" t="s">
        <v>14654</v>
      </c>
      <c r="F9147">
        <v>12584</v>
      </c>
      <c r="G9147" t="s">
        <v>14655</v>
      </c>
      <c r="H9147">
        <v>1725740754</v>
      </c>
      <c r="I9147" t="s">
        <v>131</v>
      </c>
      <c r="J9147" t="s">
        <v>132</v>
      </c>
      <c r="K9147" t="s">
        <v>152</v>
      </c>
      <c r="L9147" t="s">
        <v>9817</v>
      </c>
      <c r="M9147" t="s">
        <v>14041</v>
      </c>
      <c r="N9147" t="s">
        <v>15895</v>
      </c>
      <c r="P9147" s="31" t="str">
        <f t="shared" si="429"/>
        <v>Danessor Homoeo Hall (Dr: Danessor Barman)</v>
      </c>
    </row>
    <row r="9148" spans="1:16" hidden="1">
      <c r="A9148" t="str">
        <f t="shared" si="427"/>
        <v>16-617</v>
      </c>
      <c r="B9148">
        <f t="shared" si="428"/>
        <v>16</v>
      </c>
      <c r="C9148">
        <v>617</v>
      </c>
      <c r="D9148" t="s">
        <v>18835</v>
      </c>
      <c r="E9148" t="s">
        <v>18317</v>
      </c>
      <c r="F9148">
        <v>12642</v>
      </c>
      <c r="G9148" t="s">
        <v>18318</v>
      </c>
      <c r="H9148">
        <v>1734198823</v>
      </c>
      <c r="I9148" t="s">
        <v>131</v>
      </c>
      <c r="J9148" t="s">
        <v>132</v>
      </c>
      <c r="K9148" t="s">
        <v>133</v>
      </c>
      <c r="L9148" t="s">
        <v>9817</v>
      </c>
      <c r="M9148" t="s">
        <v>14779</v>
      </c>
      <c r="P9148" s="31" t="str">
        <f t="shared" si="429"/>
        <v>Doctor Chamber (Dr:Najnin Akhtar)</v>
      </c>
    </row>
    <row r="9149" spans="1:16" hidden="1">
      <c r="A9149" t="str">
        <f t="shared" si="427"/>
        <v>17-617</v>
      </c>
      <c r="B9149">
        <f t="shared" si="428"/>
        <v>17</v>
      </c>
      <c r="C9149">
        <v>617</v>
      </c>
      <c r="D9149" t="s">
        <v>18835</v>
      </c>
      <c r="E9149" t="s">
        <v>11186</v>
      </c>
      <c r="F9149">
        <v>10926</v>
      </c>
      <c r="G9149" t="s">
        <v>11187</v>
      </c>
      <c r="H9149">
        <v>1716849642</v>
      </c>
      <c r="I9149" t="s">
        <v>131</v>
      </c>
      <c r="J9149" t="s">
        <v>132</v>
      </c>
      <c r="K9149" t="s">
        <v>152</v>
      </c>
      <c r="L9149" t="s">
        <v>9817</v>
      </c>
      <c r="M9149" t="s">
        <v>10747</v>
      </c>
      <c r="P9149" s="31" t="str">
        <f t="shared" si="429"/>
        <v>Doctor Homoeo Hall (Dr.Md.Mosaroff Hosen)</v>
      </c>
    </row>
    <row r="9150" spans="1:16" hidden="1">
      <c r="A9150" t="str">
        <f t="shared" si="427"/>
        <v>18-617</v>
      </c>
      <c r="B9150">
        <f t="shared" si="428"/>
        <v>18</v>
      </c>
      <c r="C9150">
        <v>617</v>
      </c>
      <c r="D9150" t="s">
        <v>18835</v>
      </c>
      <c r="E9150" t="s">
        <v>14772</v>
      </c>
      <c r="F9150">
        <v>12639</v>
      </c>
      <c r="G9150" t="s">
        <v>14773</v>
      </c>
      <c r="H9150">
        <v>1710628956</v>
      </c>
      <c r="I9150" t="s">
        <v>131</v>
      </c>
      <c r="J9150" t="s">
        <v>132</v>
      </c>
      <c r="K9150" t="s">
        <v>133</v>
      </c>
      <c r="L9150" t="s">
        <v>9817</v>
      </c>
      <c r="M9150" t="s">
        <v>18316</v>
      </c>
      <c r="P9150" s="31" t="str">
        <f t="shared" si="429"/>
        <v>Elan Homoe Hall (Dr:Shorif Ahamad)</v>
      </c>
    </row>
    <row r="9151" spans="1:16" hidden="1">
      <c r="A9151" t="str">
        <f t="shared" si="427"/>
        <v>19-617</v>
      </c>
      <c r="B9151">
        <f t="shared" si="428"/>
        <v>19</v>
      </c>
      <c r="C9151">
        <v>617</v>
      </c>
      <c r="D9151" t="s">
        <v>18835</v>
      </c>
      <c r="E9151" t="s">
        <v>19661</v>
      </c>
      <c r="F9151">
        <v>15883</v>
      </c>
      <c r="G9151" t="s">
        <v>1281</v>
      </c>
      <c r="H9151">
        <v>1309088843</v>
      </c>
      <c r="I9151" t="s">
        <v>253</v>
      </c>
      <c r="J9151" t="s">
        <v>397</v>
      </c>
      <c r="K9151" t="s">
        <v>152</v>
      </c>
      <c r="L9151" t="s">
        <v>9817</v>
      </c>
      <c r="M9151" t="s">
        <v>19662</v>
      </c>
      <c r="P9151" s="31" t="str">
        <f t="shared" si="429"/>
        <v>Fatema Homoeo Hall (Dr.Jannatul Ferdousi (Silu))</v>
      </c>
    </row>
    <row r="9152" spans="1:16" hidden="1">
      <c r="A9152" t="str">
        <f t="shared" si="427"/>
        <v>20-617</v>
      </c>
      <c r="B9152">
        <f t="shared" si="428"/>
        <v>20</v>
      </c>
      <c r="C9152">
        <v>617</v>
      </c>
      <c r="D9152" t="s">
        <v>18835</v>
      </c>
      <c r="E9152" t="s">
        <v>3183</v>
      </c>
      <c r="F9152">
        <v>12260</v>
      </c>
      <c r="G9152" t="s">
        <v>9416</v>
      </c>
      <c r="H9152">
        <v>1735822288</v>
      </c>
      <c r="I9152" t="s">
        <v>131</v>
      </c>
      <c r="J9152" t="s">
        <v>132</v>
      </c>
      <c r="K9152" t="s">
        <v>133</v>
      </c>
      <c r="L9152" t="s">
        <v>9817</v>
      </c>
      <c r="M9152" t="s">
        <v>18309</v>
      </c>
      <c r="P9152" s="31" t="str">
        <f t="shared" si="429"/>
        <v>Faysal Homoeo Hall (Dr. Nur Islam)</v>
      </c>
    </row>
    <row r="9153" spans="1:16" hidden="1">
      <c r="A9153" t="str">
        <f t="shared" si="427"/>
        <v>21-617</v>
      </c>
      <c r="B9153">
        <f t="shared" si="428"/>
        <v>21</v>
      </c>
      <c r="C9153">
        <v>617</v>
      </c>
      <c r="D9153" t="s">
        <v>18835</v>
      </c>
      <c r="E9153" t="s">
        <v>3183</v>
      </c>
      <c r="F9153">
        <v>12291</v>
      </c>
      <c r="G9153" t="s">
        <v>9416</v>
      </c>
      <c r="H9153">
        <v>1735822288</v>
      </c>
      <c r="I9153" t="s">
        <v>131</v>
      </c>
      <c r="J9153" t="s">
        <v>132</v>
      </c>
      <c r="K9153" t="s">
        <v>133</v>
      </c>
      <c r="L9153" t="s">
        <v>9817</v>
      </c>
      <c r="M9153" t="s">
        <v>18309</v>
      </c>
      <c r="P9153" s="31" t="str">
        <f t="shared" si="429"/>
        <v>Faysal Homoeo Hall (Dr. Nur Islam)</v>
      </c>
    </row>
    <row r="9154" spans="1:16" hidden="1">
      <c r="A9154" t="str">
        <f t="shared" ref="A9154:A9217" si="430">B9154&amp;"-"&amp;C9154</f>
        <v>22-617</v>
      </c>
      <c r="B9154">
        <f t="shared" ref="B9154:B9217" si="431">IF(C9154=C9153,B9153+1,1)</f>
        <v>22</v>
      </c>
      <c r="C9154">
        <v>617</v>
      </c>
      <c r="D9154" t="s">
        <v>18835</v>
      </c>
      <c r="E9154" t="s">
        <v>3183</v>
      </c>
      <c r="F9154">
        <v>12318</v>
      </c>
      <c r="G9154" t="s">
        <v>9416</v>
      </c>
      <c r="H9154">
        <v>1735822288</v>
      </c>
      <c r="I9154" t="s">
        <v>131</v>
      </c>
      <c r="J9154" t="s">
        <v>132</v>
      </c>
      <c r="K9154" t="s">
        <v>133</v>
      </c>
      <c r="L9154" t="s">
        <v>9817</v>
      </c>
      <c r="M9154" t="s">
        <v>18309</v>
      </c>
      <c r="P9154" s="31" t="str">
        <f t="shared" ref="P9154:P9217" si="432">PROPER(G9154&amp;" ("&amp;E9154&amp;")")</f>
        <v>Faysal Homoeo Hall (Dr. Nur Islam)</v>
      </c>
    </row>
    <row r="9155" spans="1:16" hidden="1">
      <c r="A9155" t="str">
        <f t="shared" si="430"/>
        <v>23-617</v>
      </c>
      <c r="B9155">
        <f t="shared" si="431"/>
        <v>23</v>
      </c>
      <c r="C9155">
        <v>617</v>
      </c>
      <c r="D9155" t="s">
        <v>18835</v>
      </c>
      <c r="E9155" t="s">
        <v>3183</v>
      </c>
      <c r="F9155">
        <v>12340</v>
      </c>
      <c r="G9155" t="s">
        <v>9416</v>
      </c>
      <c r="H9155">
        <v>1735822288</v>
      </c>
      <c r="I9155" t="s">
        <v>131</v>
      </c>
      <c r="J9155" t="s">
        <v>132</v>
      </c>
      <c r="K9155" t="s">
        <v>133</v>
      </c>
      <c r="L9155" t="s">
        <v>9817</v>
      </c>
      <c r="M9155" t="s">
        <v>18309</v>
      </c>
      <c r="P9155" s="31" t="str">
        <f t="shared" si="432"/>
        <v>Faysal Homoeo Hall (Dr. Nur Islam)</v>
      </c>
    </row>
    <row r="9156" spans="1:16" hidden="1">
      <c r="A9156" t="str">
        <f t="shared" si="430"/>
        <v>24-617</v>
      </c>
      <c r="B9156">
        <f t="shared" si="431"/>
        <v>24</v>
      </c>
      <c r="C9156">
        <v>617</v>
      </c>
      <c r="D9156" t="s">
        <v>18835</v>
      </c>
      <c r="E9156" t="s">
        <v>19663</v>
      </c>
      <c r="F9156">
        <v>15886</v>
      </c>
      <c r="G9156" t="s">
        <v>19664</v>
      </c>
      <c r="H9156">
        <v>1974922814</v>
      </c>
      <c r="I9156" t="s">
        <v>131</v>
      </c>
      <c r="J9156" t="s">
        <v>17037</v>
      </c>
      <c r="K9156" t="s">
        <v>152</v>
      </c>
      <c r="L9156" t="s">
        <v>9817</v>
      </c>
      <c r="M9156" t="s">
        <v>19665</v>
      </c>
      <c r="P9156" s="31" t="str">
        <f t="shared" si="432"/>
        <v>Fazle Amor Homoeo Hall (Dr.Daud Ahamed)</v>
      </c>
    </row>
    <row r="9157" spans="1:16" hidden="1">
      <c r="A9157" t="str">
        <f t="shared" si="430"/>
        <v>25-617</v>
      </c>
      <c r="B9157">
        <f t="shared" si="431"/>
        <v>25</v>
      </c>
      <c r="C9157">
        <v>617</v>
      </c>
      <c r="D9157" t="s">
        <v>18835</v>
      </c>
      <c r="E9157" t="s">
        <v>10748</v>
      </c>
      <c r="F9157">
        <v>10755</v>
      </c>
      <c r="G9157" t="s">
        <v>10749</v>
      </c>
      <c r="H9157">
        <v>1786327224</v>
      </c>
      <c r="I9157" t="s">
        <v>131</v>
      </c>
      <c r="J9157" t="s">
        <v>2596</v>
      </c>
      <c r="K9157" t="s">
        <v>138</v>
      </c>
      <c r="L9157" t="s">
        <v>9817</v>
      </c>
      <c r="M9157" t="s">
        <v>10747</v>
      </c>
      <c r="N9157" t="s">
        <v>11923</v>
      </c>
      <c r="P9157" s="31" t="str">
        <f t="shared" si="432"/>
        <v>Fozle Omore Homoeo Hall (Dr. Ismail Bukhari)</v>
      </c>
    </row>
    <row r="9158" spans="1:16" hidden="1">
      <c r="A9158" t="str">
        <f t="shared" si="430"/>
        <v>26-617</v>
      </c>
      <c r="B9158">
        <f t="shared" si="431"/>
        <v>26</v>
      </c>
      <c r="C9158">
        <v>617</v>
      </c>
      <c r="D9158" t="s">
        <v>18835</v>
      </c>
      <c r="E9158" t="s">
        <v>14788</v>
      </c>
      <c r="F9158">
        <v>12649</v>
      </c>
      <c r="G9158" t="s">
        <v>14789</v>
      </c>
      <c r="H9158">
        <v>1773568956</v>
      </c>
      <c r="I9158" t="s">
        <v>131</v>
      </c>
      <c r="J9158" t="s">
        <v>274</v>
      </c>
      <c r="K9158" t="s">
        <v>133</v>
      </c>
      <c r="L9158" t="s">
        <v>9817</v>
      </c>
      <c r="M9158" t="s">
        <v>14041</v>
      </c>
      <c r="P9158" s="31" t="str">
        <f t="shared" si="432"/>
        <v>Goutom Homoeo Hall (Dr:Gautom  Roy)</v>
      </c>
    </row>
    <row r="9159" spans="1:16" hidden="1">
      <c r="A9159" t="str">
        <f t="shared" si="430"/>
        <v>27-617</v>
      </c>
      <c r="B9159">
        <f t="shared" si="431"/>
        <v>27</v>
      </c>
      <c r="C9159">
        <v>617</v>
      </c>
      <c r="D9159" t="s">
        <v>18835</v>
      </c>
      <c r="E9159" t="s">
        <v>14656</v>
      </c>
      <c r="F9159">
        <v>12585</v>
      </c>
      <c r="G9159" t="s">
        <v>445</v>
      </c>
      <c r="H9159">
        <v>1797744085</v>
      </c>
      <c r="I9159" t="s">
        <v>131</v>
      </c>
      <c r="J9159" t="s">
        <v>132</v>
      </c>
      <c r="K9159" t="s">
        <v>133</v>
      </c>
      <c r="L9159" t="s">
        <v>9817</v>
      </c>
      <c r="M9159" t="s">
        <v>14657</v>
      </c>
      <c r="P9159" s="31" t="str">
        <f t="shared" si="432"/>
        <v>Habiba Homoeo Hall (Dr: Habibulla)</v>
      </c>
    </row>
    <row r="9160" spans="1:16" hidden="1">
      <c r="A9160" t="str">
        <f t="shared" si="430"/>
        <v>28-617</v>
      </c>
      <c r="B9160">
        <f t="shared" si="431"/>
        <v>28</v>
      </c>
      <c r="C9160">
        <v>617</v>
      </c>
      <c r="D9160" t="s">
        <v>18835</v>
      </c>
      <c r="E9160" t="s">
        <v>10750</v>
      </c>
      <c r="F9160">
        <v>10756</v>
      </c>
      <c r="G9160" t="s">
        <v>1008</v>
      </c>
      <c r="H9160">
        <v>1722159447</v>
      </c>
      <c r="I9160" t="s">
        <v>131</v>
      </c>
      <c r="J9160" t="s">
        <v>2596</v>
      </c>
      <c r="K9160" t="s">
        <v>152</v>
      </c>
      <c r="L9160" t="s">
        <v>9817</v>
      </c>
      <c r="M9160" t="s">
        <v>10747</v>
      </c>
      <c r="P9160" s="31" t="str">
        <f t="shared" si="432"/>
        <v>Hanimen Homoeo Hall (Dr. Md. Yusuf Ali)</v>
      </c>
    </row>
    <row r="9161" spans="1:16" hidden="1">
      <c r="A9161" t="str">
        <f t="shared" si="430"/>
        <v>29-617</v>
      </c>
      <c r="B9161">
        <f t="shared" si="431"/>
        <v>29</v>
      </c>
      <c r="C9161">
        <v>617</v>
      </c>
      <c r="D9161" t="s">
        <v>18835</v>
      </c>
      <c r="E9161" t="s">
        <v>14658</v>
      </c>
      <c r="F9161">
        <v>12586</v>
      </c>
      <c r="G9161" t="s">
        <v>476</v>
      </c>
      <c r="H9161">
        <v>1719522361</v>
      </c>
      <c r="I9161" t="s">
        <v>131</v>
      </c>
      <c r="J9161" t="s">
        <v>132</v>
      </c>
      <c r="K9161" t="s">
        <v>152</v>
      </c>
      <c r="L9161" t="s">
        <v>9817</v>
      </c>
      <c r="M9161" t="s">
        <v>14657</v>
      </c>
      <c r="P9161" s="31" t="str">
        <f t="shared" si="432"/>
        <v>Hasan Homoeo Hall (Dr: Abul Hasan)</v>
      </c>
    </row>
    <row r="9162" spans="1:16" hidden="1">
      <c r="A9162" t="str">
        <f t="shared" si="430"/>
        <v>30-617</v>
      </c>
      <c r="B9162">
        <f t="shared" si="431"/>
        <v>30</v>
      </c>
      <c r="C9162">
        <v>617</v>
      </c>
      <c r="D9162" t="s">
        <v>18835</v>
      </c>
      <c r="E9162" t="s">
        <v>15820</v>
      </c>
      <c r="F9162">
        <v>13134</v>
      </c>
      <c r="G9162" t="s">
        <v>476</v>
      </c>
      <c r="H9162">
        <v>1719522361</v>
      </c>
      <c r="I9162" t="s">
        <v>131</v>
      </c>
      <c r="J9162" t="s">
        <v>306</v>
      </c>
      <c r="K9162" t="s">
        <v>133</v>
      </c>
      <c r="L9162" t="s">
        <v>9817</v>
      </c>
      <c r="M9162" t="s">
        <v>18321</v>
      </c>
      <c r="P9162" s="31" t="str">
        <f t="shared" si="432"/>
        <v>Hasan Homoeo Hall (Dr:Abul Hasan (Hablu))</v>
      </c>
    </row>
    <row r="9163" spans="1:16" hidden="1">
      <c r="A9163" t="str">
        <f t="shared" si="430"/>
        <v>31-617</v>
      </c>
      <c r="B9163">
        <f t="shared" si="431"/>
        <v>31</v>
      </c>
      <c r="C9163">
        <v>617</v>
      </c>
      <c r="D9163" t="s">
        <v>18835</v>
      </c>
      <c r="E9163" t="s">
        <v>14667</v>
      </c>
      <c r="F9163">
        <v>12590</v>
      </c>
      <c r="G9163" t="s">
        <v>14668</v>
      </c>
      <c r="H9163">
        <v>1723562432</v>
      </c>
      <c r="I9163" t="s">
        <v>131</v>
      </c>
      <c r="J9163" t="s">
        <v>172</v>
      </c>
      <c r="K9163" t="s">
        <v>152</v>
      </c>
      <c r="L9163" t="s">
        <v>9817</v>
      </c>
      <c r="M9163" t="s">
        <v>14669</v>
      </c>
      <c r="P9163" s="31" t="str">
        <f t="shared" si="432"/>
        <v>Himachol Homoeo Hall (Dr: Salim Rana)</v>
      </c>
    </row>
    <row r="9164" spans="1:16" hidden="1">
      <c r="A9164" t="str">
        <f t="shared" si="430"/>
        <v>32-617</v>
      </c>
      <c r="B9164">
        <f t="shared" si="431"/>
        <v>32</v>
      </c>
      <c r="C9164">
        <v>617</v>
      </c>
      <c r="D9164" t="s">
        <v>18835</v>
      </c>
      <c r="E9164" t="s">
        <v>14040</v>
      </c>
      <c r="F9164">
        <v>12266</v>
      </c>
      <c r="G9164" t="s">
        <v>18311</v>
      </c>
      <c r="H9164">
        <v>1718288406</v>
      </c>
      <c r="I9164" t="s">
        <v>131</v>
      </c>
      <c r="J9164" t="s">
        <v>397</v>
      </c>
      <c r="K9164" t="s">
        <v>133</v>
      </c>
      <c r="L9164" t="s">
        <v>9817</v>
      </c>
      <c r="M9164" t="s">
        <v>14041</v>
      </c>
      <c r="P9164" s="31" t="str">
        <f t="shared" si="432"/>
        <v>Homoeo Health  Care (Dr. Abdus Shamad)</v>
      </c>
    </row>
    <row r="9165" spans="1:16" hidden="1">
      <c r="A9165" t="str">
        <f t="shared" si="430"/>
        <v>33-617</v>
      </c>
      <c r="B9165">
        <f t="shared" si="431"/>
        <v>33</v>
      </c>
      <c r="C9165">
        <v>617</v>
      </c>
      <c r="D9165" t="s">
        <v>18835</v>
      </c>
      <c r="E9165" t="s">
        <v>19666</v>
      </c>
      <c r="F9165">
        <v>15885</v>
      </c>
      <c r="G9165" t="s">
        <v>14424</v>
      </c>
      <c r="H9165">
        <v>1714514483</v>
      </c>
      <c r="I9165" t="s">
        <v>131</v>
      </c>
      <c r="J9165" t="s">
        <v>230</v>
      </c>
      <c r="K9165" t="s">
        <v>152</v>
      </c>
      <c r="L9165" t="s">
        <v>9817</v>
      </c>
      <c r="M9165" t="s">
        <v>18849</v>
      </c>
      <c r="P9165" s="31" t="str">
        <f t="shared" si="432"/>
        <v>Homoeo Helth Care (Dr.Abdui Hai)</v>
      </c>
    </row>
    <row r="9166" spans="1:16" hidden="1">
      <c r="A9166" t="str">
        <f t="shared" si="430"/>
        <v>34-617</v>
      </c>
      <c r="B9166">
        <f t="shared" si="431"/>
        <v>34</v>
      </c>
      <c r="C9166">
        <v>617</v>
      </c>
      <c r="D9166" t="s">
        <v>18835</v>
      </c>
      <c r="E9166" t="s">
        <v>14025</v>
      </c>
      <c r="F9166">
        <v>12258</v>
      </c>
      <c r="G9166" t="s">
        <v>18306</v>
      </c>
      <c r="H9166">
        <v>1738172565</v>
      </c>
      <c r="I9166" t="s">
        <v>131</v>
      </c>
      <c r="J9166" t="s">
        <v>132</v>
      </c>
      <c r="K9166" t="s">
        <v>138</v>
      </c>
      <c r="L9166" t="s">
        <v>9817</v>
      </c>
      <c r="M9166" t="s">
        <v>14026</v>
      </c>
      <c r="P9166" s="31" t="str">
        <f t="shared" si="432"/>
        <v>Homoeo Made Care (Dr. Habibulla Sumon)</v>
      </c>
    </row>
    <row r="9167" spans="1:16" hidden="1">
      <c r="A9167" t="str">
        <f t="shared" si="430"/>
        <v>35-617</v>
      </c>
      <c r="B9167">
        <f t="shared" si="431"/>
        <v>35</v>
      </c>
      <c r="C9167">
        <v>617</v>
      </c>
      <c r="D9167" t="s">
        <v>18835</v>
      </c>
      <c r="E9167" t="s">
        <v>14025</v>
      </c>
      <c r="F9167">
        <v>12289</v>
      </c>
      <c r="G9167" t="s">
        <v>18306</v>
      </c>
      <c r="H9167">
        <v>1738172565</v>
      </c>
      <c r="I9167" t="s">
        <v>131</v>
      </c>
      <c r="J9167" t="s">
        <v>132</v>
      </c>
      <c r="K9167" t="s">
        <v>138</v>
      </c>
      <c r="L9167" t="s">
        <v>9817</v>
      </c>
      <c r="M9167" t="s">
        <v>14026</v>
      </c>
      <c r="P9167" s="31" t="str">
        <f t="shared" si="432"/>
        <v>Homoeo Made Care (Dr. Habibulla Sumon)</v>
      </c>
    </row>
    <row r="9168" spans="1:16" hidden="1">
      <c r="A9168" t="str">
        <f t="shared" si="430"/>
        <v>36-617</v>
      </c>
      <c r="B9168">
        <f t="shared" si="431"/>
        <v>36</v>
      </c>
      <c r="C9168">
        <v>617</v>
      </c>
      <c r="D9168" t="s">
        <v>18835</v>
      </c>
      <c r="E9168" t="s">
        <v>14025</v>
      </c>
      <c r="F9168">
        <v>12316</v>
      </c>
      <c r="G9168" t="s">
        <v>18306</v>
      </c>
      <c r="H9168">
        <v>1738172565</v>
      </c>
      <c r="I9168" t="s">
        <v>131</v>
      </c>
      <c r="J9168" t="s">
        <v>132</v>
      </c>
      <c r="K9168" t="s">
        <v>138</v>
      </c>
      <c r="L9168" t="s">
        <v>9817</v>
      </c>
      <c r="M9168" t="s">
        <v>14026</v>
      </c>
      <c r="P9168" s="31" t="str">
        <f t="shared" si="432"/>
        <v>Homoeo Made Care (Dr. Habibulla Sumon)</v>
      </c>
    </row>
    <row r="9169" spans="1:16" hidden="1">
      <c r="A9169" t="str">
        <f t="shared" si="430"/>
        <v>37-617</v>
      </c>
      <c r="B9169">
        <f t="shared" si="431"/>
        <v>37</v>
      </c>
      <c r="C9169">
        <v>617</v>
      </c>
      <c r="D9169" t="s">
        <v>18835</v>
      </c>
      <c r="E9169" t="s">
        <v>14025</v>
      </c>
      <c r="F9169">
        <v>12338</v>
      </c>
      <c r="G9169" t="s">
        <v>18306</v>
      </c>
      <c r="H9169">
        <v>1738172565</v>
      </c>
      <c r="I9169" t="s">
        <v>131</v>
      </c>
      <c r="J9169" t="s">
        <v>132</v>
      </c>
      <c r="K9169" t="s">
        <v>138</v>
      </c>
      <c r="L9169" t="s">
        <v>9817</v>
      </c>
      <c r="M9169" t="s">
        <v>14026</v>
      </c>
      <c r="P9169" s="31" t="str">
        <f t="shared" si="432"/>
        <v>Homoeo Made Care (Dr. Habibulla Sumon)</v>
      </c>
    </row>
    <row r="9170" spans="1:16" hidden="1">
      <c r="A9170" t="str">
        <f t="shared" si="430"/>
        <v>38-617</v>
      </c>
      <c r="B9170">
        <f t="shared" si="431"/>
        <v>38</v>
      </c>
      <c r="C9170">
        <v>617</v>
      </c>
      <c r="D9170" t="s">
        <v>18835</v>
      </c>
      <c r="E9170" t="s">
        <v>18844</v>
      </c>
      <c r="F9170">
        <v>15814</v>
      </c>
      <c r="G9170" t="s">
        <v>18845</v>
      </c>
      <c r="H9170">
        <v>1726217388</v>
      </c>
      <c r="I9170" t="s">
        <v>131</v>
      </c>
      <c r="J9170" t="s">
        <v>132</v>
      </c>
      <c r="K9170" t="s">
        <v>138</v>
      </c>
      <c r="L9170" t="s">
        <v>14769</v>
      </c>
      <c r="M9170" t="s">
        <v>18843</v>
      </c>
      <c r="P9170" s="31" t="str">
        <f t="shared" si="432"/>
        <v>Homoeo Research Centre (Dr. Amol Chandro Roy)</v>
      </c>
    </row>
    <row r="9171" spans="1:16" hidden="1">
      <c r="A9171" t="str">
        <f t="shared" si="430"/>
        <v>39-617</v>
      </c>
      <c r="B9171">
        <f t="shared" si="431"/>
        <v>39</v>
      </c>
      <c r="C9171">
        <v>617</v>
      </c>
      <c r="D9171" t="s">
        <v>18835</v>
      </c>
      <c r="E9171" t="s">
        <v>18773</v>
      </c>
      <c r="F9171">
        <v>15797</v>
      </c>
      <c r="G9171" t="s">
        <v>18846</v>
      </c>
      <c r="H9171">
        <v>1738001707</v>
      </c>
      <c r="I9171" t="s">
        <v>131</v>
      </c>
      <c r="J9171" t="s">
        <v>17037</v>
      </c>
      <c r="K9171" t="s">
        <v>133</v>
      </c>
      <c r="L9171" t="s">
        <v>18310</v>
      </c>
      <c r="M9171" t="s">
        <v>18840</v>
      </c>
      <c r="P9171" s="31" t="str">
        <f t="shared" si="432"/>
        <v>Homoeopathy Chikitshaloy   (Drmokaddes Hosain)</v>
      </c>
    </row>
    <row r="9172" spans="1:16" hidden="1">
      <c r="A9172" t="str">
        <f t="shared" si="430"/>
        <v>40-617</v>
      </c>
      <c r="B9172">
        <f t="shared" si="431"/>
        <v>40</v>
      </c>
      <c r="C9172">
        <v>617</v>
      </c>
      <c r="D9172" t="s">
        <v>18835</v>
      </c>
      <c r="E9172" t="s">
        <v>11180</v>
      </c>
      <c r="F9172">
        <v>10923</v>
      </c>
      <c r="G9172" t="s">
        <v>11181</v>
      </c>
      <c r="H9172">
        <v>1719539756</v>
      </c>
      <c r="I9172" t="s">
        <v>131</v>
      </c>
      <c r="J9172" t="s">
        <v>2596</v>
      </c>
      <c r="K9172" t="s">
        <v>152</v>
      </c>
      <c r="L9172" t="s">
        <v>9817</v>
      </c>
      <c r="M9172" t="s">
        <v>11182</v>
      </c>
      <c r="P9172" s="31" t="str">
        <f t="shared" si="432"/>
        <v>Imam Homoeo Hall (Dr.Md.Arafat Adris)</v>
      </c>
    </row>
    <row r="9173" spans="1:16" hidden="1">
      <c r="A9173" t="str">
        <f t="shared" si="430"/>
        <v>41-617</v>
      </c>
      <c r="B9173">
        <f t="shared" si="431"/>
        <v>41</v>
      </c>
      <c r="C9173">
        <v>617</v>
      </c>
      <c r="D9173" t="s">
        <v>18835</v>
      </c>
      <c r="E9173" t="s">
        <v>14652</v>
      </c>
      <c r="F9173">
        <v>12583</v>
      </c>
      <c r="G9173" t="s">
        <v>14653</v>
      </c>
      <c r="H9173">
        <v>1723630822</v>
      </c>
      <c r="I9173" t="s">
        <v>131</v>
      </c>
      <c r="J9173" t="s">
        <v>132</v>
      </c>
      <c r="K9173" t="s">
        <v>152</v>
      </c>
      <c r="L9173" t="s">
        <v>9817</v>
      </c>
      <c r="M9173" t="s">
        <v>14041</v>
      </c>
      <c r="P9173" s="31" t="str">
        <f t="shared" si="432"/>
        <v>J.R. Homoeo (Dr: Abdul Motin)</v>
      </c>
    </row>
    <row r="9174" spans="1:16" hidden="1">
      <c r="A9174" t="str">
        <f t="shared" si="430"/>
        <v>42-617</v>
      </c>
      <c r="B9174">
        <f t="shared" si="431"/>
        <v>42</v>
      </c>
      <c r="C9174">
        <v>617</v>
      </c>
      <c r="D9174" t="s">
        <v>18835</v>
      </c>
      <c r="E9174" t="s">
        <v>18847</v>
      </c>
      <c r="F9174">
        <v>15804</v>
      </c>
      <c r="G9174" t="s">
        <v>18848</v>
      </c>
      <c r="H9174">
        <v>1735479941</v>
      </c>
      <c r="I9174" t="s">
        <v>131</v>
      </c>
      <c r="J9174" t="s">
        <v>230</v>
      </c>
      <c r="K9174" t="s">
        <v>152</v>
      </c>
      <c r="L9174" t="s">
        <v>9817</v>
      </c>
      <c r="M9174" t="s">
        <v>18849</v>
      </c>
      <c r="P9174" s="31" t="str">
        <f t="shared" si="432"/>
        <v>Jahangir Homoeo Hall (Dr. Jahangir Alom)</v>
      </c>
    </row>
    <row r="9175" spans="1:16" hidden="1">
      <c r="A9175" t="str">
        <f t="shared" si="430"/>
        <v>43-617</v>
      </c>
      <c r="B9175">
        <f t="shared" si="431"/>
        <v>43</v>
      </c>
      <c r="C9175">
        <v>617</v>
      </c>
      <c r="D9175" t="s">
        <v>18835</v>
      </c>
      <c r="E9175" t="s">
        <v>19667</v>
      </c>
      <c r="F9175">
        <v>15884</v>
      </c>
      <c r="G9175" t="s">
        <v>19668</v>
      </c>
      <c r="H9175">
        <v>1710489642</v>
      </c>
      <c r="I9175" t="s">
        <v>131</v>
      </c>
      <c r="J9175" t="s">
        <v>397</v>
      </c>
      <c r="K9175" t="s">
        <v>152</v>
      </c>
      <c r="L9175" t="s">
        <v>14038</v>
      </c>
      <c r="M9175" t="s">
        <v>19669</v>
      </c>
      <c r="P9175" s="31" t="str">
        <f t="shared" si="432"/>
        <v>Joba &amp; Sayla Homoeo Hall (Dr. Sher Ali Bukhari)</v>
      </c>
    </row>
    <row r="9176" spans="1:16" hidden="1">
      <c r="A9176" t="str">
        <f t="shared" si="430"/>
        <v>44-617</v>
      </c>
      <c r="B9176">
        <f t="shared" si="431"/>
        <v>44</v>
      </c>
      <c r="C9176">
        <v>617</v>
      </c>
      <c r="D9176" t="s">
        <v>18835</v>
      </c>
      <c r="E9176" t="s">
        <v>14659</v>
      </c>
      <c r="F9176">
        <v>12587</v>
      </c>
      <c r="G9176" t="s">
        <v>14660</v>
      </c>
      <c r="H9176">
        <v>1747840680</v>
      </c>
      <c r="I9176" t="s">
        <v>131</v>
      </c>
      <c r="J9176" t="s">
        <v>172</v>
      </c>
      <c r="K9176" t="s">
        <v>133</v>
      </c>
      <c r="L9176" t="s">
        <v>14661</v>
      </c>
      <c r="M9176" t="s">
        <v>14662</v>
      </c>
      <c r="P9176" s="31" t="str">
        <f t="shared" si="432"/>
        <v>Juwal Homoeo Hall (Dr: Samiul Bosir)</v>
      </c>
    </row>
    <row r="9177" spans="1:16" hidden="1">
      <c r="A9177" t="str">
        <f t="shared" si="430"/>
        <v>45-617</v>
      </c>
      <c r="B9177">
        <f t="shared" si="431"/>
        <v>45</v>
      </c>
      <c r="C9177">
        <v>617</v>
      </c>
      <c r="D9177" t="s">
        <v>18835</v>
      </c>
      <c r="E9177" t="s">
        <v>14782</v>
      </c>
      <c r="F9177">
        <v>12645</v>
      </c>
      <c r="G9177" t="s">
        <v>9274</v>
      </c>
      <c r="H9177">
        <v>1717765904</v>
      </c>
      <c r="I9177" t="s">
        <v>131</v>
      </c>
      <c r="J9177" t="s">
        <v>132</v>
      </c>
      <c r="K9177" t="s">
        <v>152</v>
      </c>
      <c r="L9177" t="s">
        <v>14783</v>
      </c>
      <c r="M9177" t="s">
        <v>18322</v>
      </c>
      <c r="P9177" s="31" t="str">
        <f t="shared" si="432"/>
        <v>Kaji Homoeo Hall (Dr: Abdul Shobur Kahan)</v>
      </c>
    </row>
    <row r="9178" spans="1:16" hidden="1">
      <c r="A9178" t="str">
        <f t="shared" si="430"/>
        <v>46-617</v>
      </c>
      <c r="B9178">
        <f t="shared" si="431"/>
        <v>46</v>
      </c>
      <c r="C9178">
        <v>617</v>
      </c>
      <c r="D9178" t="s">
        <v>18835</v>
      </c>
      <c r="E9178" t="s">
        <v>18312</v>
      </c>
      <c r="F9178">
        <v>12267</v>
      </c>
      <c r="G9178" t="s">
        <v>18313</v>
      </c>
      <c r="H9178">
        <v>1744856062</v>
      </c>
      <c r="I9178" t="s">
        <v>131</v>
      </c>
      <c r="J9178" t="s">
        <v>397</v>
      </c>
      <c r="K9178" t="s">
        <v>133</v>
      </c>
      <c r="L9178" t="s">
        <v>9817</v>
      </c>
      <c r="M9178" t="s">
        <v>14041</v>
      </c>
      <c r="P9178" s="31" t="str">
        <f t="shared" si="432"/>
        <v>Kollan Pharmacy (Dr. Khaybor Rahman)</v>
      </c>
    </row>
    <row r="9179" spans="1:16" hidden="1">
      <c r="A9179" t="str">
        <f t="shared" si="430"/>
        <v>47-617</v>
      </c>
      <c r="B9179">
        <f t="shared" si="431"/>
        <v>47</v>
      </c>
      <c r="C9179">
        <v>617</v>
      </c>
      <c r="D9179" t="s">
        <v>18835</v>
      </c>
      <c r="E9179" t="s">
        <v>19670</v>
      </c>
      <c r="F9179">
        <v>15893</v>
      </c>
      <c r="G9179" t="s">
        <v>19671</v>
      </c>
      <c r="H9179">
        <v>744604084</v>
      </c>
      <c r="I9179" t="s">
        <v>131</v>
      </c>
      <c r="J9179" t="s">
        <v>132</v>
      </c>
      <c r="K9179" t="s">
        <v>152</v>
      </c>
      <c r="L9179" t="s">
        <v>14038</v>
      </c>
      <c r="M9179" t="s">
        <v>19672</v>
      </c>
      <c r="P9179" s="31" t="str">
        <f t="shared" si="432"/>
        <v>Kriti Homoeo Hall (Dr.Krishno Chandro Borman)</v>
      </c>
    </row>
    <row r="9180" spans="1:16" hidden="1">
      <c r="A9180" t="str">
        <f t="shared" si="430"/>
        <v>48-617</v>
      </c>
      <c r="B9180">
        <f t="shared" si="431"/>
        <v>48</v>
      </c>
      <c r="C9180">
        <v>617</v>
      </c>
      <c r="D9180" t="s">
        <v>18835</v>
      </c>
      <c r="E9180" t="s">
        <v>19673</v>
      </c>
      <c r="F9180">
        <v>15890</v>
      </c>
      <c r="G9180" t="s">
        <v>10905</v>
      </c>
      <c r="H9180">
        <v>1915334440</v>
      </c>
      <c r="I9180" t="s">
        <v>131</v>
      </c>
      <c r="J9180" t="s">
        <v>17037</v>
      </c>
      <c r="K9180" t="s">
        <v>152</v>
      </c>
      <c r="L9180" t="s">
        <v>9817</v>
      </c>
      <c r="M9180" t="s">
        <v>19674</v>
      </c>
      <c r="P9180" s="31" t="str">
        <f t="shared" si="432"/>
        <v>Lamim Homoeo Hall (Dr. Zannatul Ferdousi Borsha)</v>
      </c>
    </row>
    <row r="9181" spans="1:16" hidden="1">
      <c r="A9181" t="str">
        <f t="shared" si="430"/>
        <v>49-617</v>
      </c>
      <c r="B9181">
        <f t="shared" si="431"/>
        <v>49</v>
      </c>
      <c r="C9181">
        <v>617</v>
      </c>
      <c r="D9181" t="s">
        <v>18835</v>
      </c>
      <c r="E9181" t="s">
        <v>18850</v>
      </c>
      <c r="F9181">
        <v>15803</v>
      </c>
      <c r="G9181" t="s">
        <v>18851</v>
      </c>
      <c r="H9181">
        <v>1738001707</v>
      </c>
      <c r="I9181" t="s">
        <v>131</v>
      </c>
      <c r="J9181" t="s">
        <v>17037</v>
      </c>
      <c r="K9181" t="s">
        <v>133</v>
      </c>
      <c r="L9181" t="s">
        <v>3728</v>
      </c>
      <c r="M9181" t="s">
        <v>18852</v>
      </c>
      <c r="P9181" s="31" t="str">
        <f t="shared" si="432"/>
        <v>M/S Homoe Pharmacy (Dr. Mokaddas Hossain)</v>
      </c>
    </row>
    <row r="9182" spans="1:16" hidden="1">
      <c r="A9182" t="str">
        <f t="shared" si="430"/>
        <v>50-617</v>
      </c>
      <c r="B9182">
        <f t="shared" si="431"/>
        <v>50</v>
      </c>
      <c r="C9182">
        <v>617</v>
      </c>
      <c r="D9182" t="s">
        <v>18835</v>
      </c>
      <c r="E9182" t="s">
        <v>14029</v>
      </c>
      <c r="F9182">
        <v>12262</v>
      </c>
      <c r="G9182" t="s">
        <v>14030</v>
      </c>
      <c r="H9182">
        <v>1722480120</v>
      </c>
      <c r="I9182" t="s">
        <v>131</v>
      </c>
      <c r="J9182" t="s">
        <v>132</v>
      </c>
      <c r="K9182" t="s">
        <v>133</v>
      </c>
      <c r="L9182" t="s">
        <v>18310</v>
      </c>
      <c r="M9182" t="s">
        <v>14031</v>
      </c>
      <c r="P9182" s="31" t="str">
        <f t="shared" si="432"/>
        <v>Ma Babar Dowa Homoeo Hall (Dr. Hashanuzzaman Hasan)</v>
      </c>
    </row>
    <row r="9183" spans="1:16" hidden="1">
      <c r="A9183" t="str">
        <f t="shared" si="430"/>
        <v>51-617</v>
      </c>
      <c r="B9183">
        <f t="shared" si="431"/>
        <v>51</v>
      </c>
      <c r="C9183">
        <v>617</v>
      </c>
      <c r="D9183" t="s">
        <v>18835</v>
      </c>
      <c r="E9183" t="s">
        <v>14029</v>
      </c>
      <c r="F9183">
        <v>12293</v>
      </c>
      <c r="G9183" t="s">
        <v>14030</v>
      </c>
      <c r="H9183">
        <v>1722480120</v>
      </c>
      <c r="I9183" t="s">
        <v>131</v>
      </c>
      <c r="J9183" t="s">
        <v>132</v>
      </c>
      <c r="K9183" t="s">
        <v>133</v>
      </c>
      <c r="L9183" t="s">
        <v>18310</v>
      </c>
      <c r="M9183" t="s">
        <v>14031</v>
      </c>
      <c r="P9183" s="31" t="str">
        <f t="shared" si="432"/>
        <v>Ma Babar Dowa Homoeo Hall (Dr. Hashanuzzaman Hasan)</v>
      </c>
    </row>
    <row r="9184" spans="1:16" hidden="1">
      <c r="A9184" t="str">
        <f t="shared" si="430"/>
        <v>52-617</v>
      </c>
      <c r="B9184">
        <f t="shared" si="431"/>
        <v>52</v>
      </c>
      <c r="C9184">
        <v>617</v>
      </c>
      <c r="D9184" t="s">
        <v>18835</v>
      </c>
      <c r="E9184" t="s">
        <v>14029</v>
      </c>
      <c r="F9184">
        <v>12320</v>
      </c>
      <c r="G9184" t="s">
        <v>14030</v>
      </c>
      <c r="H9184">
        <v>1722480120</v>
      </c>
      <c r="I9184" t="s">
        <v>131</v>
      </c>
      <c r="J9184" t="s">
        <v>132</v>
      </c>
      <c r="K9184" t="s">
        <v>133</v>
      </c>
      <c r="L9184" t="s">
        <v>18310</v>
      </c>
      <c r="M9184" t="s">
        <v>14031</v>
      </c>
      <c r="P9184" s="31" t="str">
        <f t="shared" si="432"/>
        <v>Ma Babar Dowa Homoeo Hall (Dr. Hashanuzzaman Hasan)</v>
      </c>
    </row>
    <row r="9185" spans="1:16" hidden="1">
      <c r="A9185" t="str">
        <f t="shared" si="430"/>
        <v>53-617</v>
      </c>
      <c r="B9185">
        <f t="shared" si="431"/>
        <v>53</v>
      </c>
      <c r="C9185">
        <v>617</v>
      </c>
      <c r="D9185" t="s">
        <v>18835</v>
      </c>
      <c r="E9185" t="s">
        <v>14029</v>
      </c>
      <c r="F9185">
        <v>12342</v>
      </c>
      <c r="G9185" t="s">
        <v>14030</v>
      </c>
      <c r="H9185">
        <v>1722480120</v>
      </c>
      <c r="I9185" t="s">
        <v>131</v>
      </c>
      <c r="J9185" t="s">
        <v>132</v>
      </c>
      <c r="K9185" t="s">
        <v>133</v>
      </c>
      <c r="L9185" t="s">
        <v>18310</v>
      </c>
      <c r="M9185" t="s">
        <v>14031</v>
      </c>
      <c r="P9185" s="31" t="str">
        <f t="shared" si="432"/>
        <v>Ma Babar Dowa Homoeo Hall (Dr. Hashanuzzaman Hasan)</v>
      </c>
    </row>
    <row r="9186" spans="1:16" hidden="1">
      <c r="A9186" t="str">
        <f t="shared" si="430"/>
        <v>54-617</v>
      </c>
      <c r="B9186">
        <f t="shared" si="431"/>
        <v>54</v>
      </c>
      <c r="C9186">
        <v>617</v>
      </c>
      <c r="D9186" t="s">
        <v>18835</v>
      </c>
      <c r="E9186" t="s">
        <v>14787</v>
      </c>
      <c r="F9186">
        <v>12648</v>
      </c>
      <c r="G9186" t="s">
        <v>638</v>
      </c>
      <c r="H9186">
        <v>1719904456</v>
      </c>
      <c r="I9186" t="s">
        <v>131</v>
      </c>
      <c r="J9186" t="s">
        <v>132</v>
      </c>
      <c r="K9186" t="s">
        <v>152</v>
      </c>
      <c r="L9186" t="s">
        <v>14786</v>
      </c>
      <c r="M9186" t="s">
        <v>18324</v>
      </c>
      <c r="P9186" s="31" t="str">
        <f t="shared" si="432"/>
        <v>Ma Homoeo Hall (Dr: Mayinuddin)</v>
      </c>
    </row>
    <row r="9187" spans="1:16" hidden="1">
      <c r="A9187" t="str">
        <f t="shared" si="430"/>
        <v>55-617</v>
      </c>
      <c r="B9187">
        <f t="shared" si="431"/>
        <v>55</v>
      </c>
      <c r="C9187">
        <v>617</v>
      </c>
      <c r="D9187" t="s">
        <v>18835</v>
      </c>
      <c r="E9187" t="s">
        <v>14781</v>
      </c>
      <c r="F9187">
        <v>12644</v>
      </c>
      <c r="G9187" t="s">
        <v>638</v>
      </c>
      <c r="H9187">
        <v>1719203851</v>
      </c>
      <c r="I9187" t="s">
        <v>131</v>
      </c>
      <c r="J9187" t="s">
        <v>132</v>
      </c>
      <c r="K9187" t="s">
        <v>133</v>
      </c>
      <c r="L9187" t="s">
        <v>9817</v>
      </c>
      <c r="M9187" t="s">
        <v>18321</v>
      </c>
      <c r="P9187" s="31" t="str">
        <f t="shared" si="432"/>
        <v>Ma Homoeo Hall (Dr: Alaluddin)</v>
      </c>
    </row>
    <row r="9188" spans="1:16" hidden="1">
      <c r="A9188" t="str">
        <f t="shared" si="430"/>
        <v>56-617</v>
      </c>
      <c r="B9188">
        <f t="shared" si="431"/>
        <v>56</v>
      </c>
      <c r="C9188">
        <v>617</v>
      </c>
      <c r="D9188" t="s">
        <v>18835</v>
      </c>
      <c r="E9188" t="s">
        <v>11183</v>
      </c>
      <c r="F9188">
        <v>10924</v>
      </c>
      <c r="G9188" t="s">
        <v>638</v>
      </c>
      <c r="H9188">
        <v>1714678245</v>
      </c>
      <c r="I9188" t="s">
        <v>131</v>
      </c>
      <c r="J9188" t="s">
        <v>2596</v>
      </c>
      <c r="K9188" t="s">
        <v>133</v>
      </c>
      <c r="L9188" t="s">
        <v>9817</v>
      </c>
      <c r="M9188" t="s">
        <v>11184</v>
      </c>
      <c r="P9188" s="31" t="str">
        <f t="shared" si="432"/>
        <v>Ma Homoeo Hall (Dr.Ashis Kumar)</v>
      </c>
    </row>
    <row r="9189" spans="1:16" hidden="1">
      <c r="A9189" t="str">
        <f t="shared" si="430"/>
        <v>57-617</v>
      </c>
      <c r="B9189">
        <f t="shared" si="431"/>
        <v>57</v>
      </c>
      <c r="C9189">
        <v>617</v>
      </c>
      <c r="D9189" t="s">
        <v>18835</v>
      </c>
      <c r="E9189" t="s">
        <v>11185</v>
      </c>
      <c r="F9189">
        <v>10925</v>
      </c>
      <c r="G9189" t="s">
        <v>638</v>
      </c>
      <c r="H9189">
        <v>1774305890</v>
      </c>
      <c r="I9189" t="s">
        <v>131</v>
      </c>
      <c r="J9189" t="s">
        <v>274</v>
      </c>
      <c r="K9189" t="s">
        <v>152</v>
      </c>
      <c r="L9189" t="s">
        <v>9817</v>
      </c>
      <c r="M9189" t="s">
        <v>10747</v>
      </c>
      <c r="P9189" s="31" t="str">
        <f t="shared" si="432"/>
        <v>Ma Homoeo Hall (Dr.Md.Mizanur Rahman)</v>
      </c>
    </row>
    <row r="9190" spans="1:16" hidden="1">
      <c r="A9190" t="str">
        <f t="shared" si="430"/>
        <v>58-617</v>
      </c>
      <c r="B9190">
        <f t="shared" si="431"/>
        <v>58</v>
      </c>
      <c r="C9190">
        <v>617</v>
      </c>
      <c r="D9190" t="s">
        <v>18835</v>
      </c>
      <c r="E9190" t="s">
        <v>18328</v>
      </c>
      <c r="F9190">
        <v>13145</v>
      </c>
      <c r="G9190" t="s">
        <v>638</v>
      </c>
      <c r="H9190">
        <v>1710077252</v>
      </c>
      <c r="I9190" t="s">
        <v>131</v>
      </c>
      <c r="J9190" t="s">
        <v>274</v>
      </c>
      <c r="K9190" t="s">
        <v>133</v>
      </c>
      <c r="L9190" t="s">
        <v>9817</v>
      </c>
      <c r="M9190" t="s">
        <v>15835</v>
      </c>
      <c r="P9190" s="31" t="str">
        <f t="shared" si="432"/>
        <v>Ma Homoeo Hall (Dr:Sohidul Islam)</v>
      </c>
    </row>
    <row r="9191" spans="1:16" hidden="1">
      <c r="A9191" t="str">
        <f t="shared" si="430"/>
        <v>59-617</v>
      </c>
      <c r="B9191">
        <f t="shared" si="431"/>
        <v>59</v>
      </c>
      <c r="C9191">
        <v>617</v>
      </c>
      <c r="D9191" t="s">
        <v>18835</v>
      </c>
      <c r="E9191" t="s">
        <v>15823</v>
      </c>
      <c r="F9191">
        <v>13136</v>
      </c>
      <c r="G9191" t="s">
        <v>15824</v>
      </c>
      <c r="H9191">
        <v>1773628140</v>
      </c>
      <c r="I9191" t="s">
        <v>131</v>
      </c>
      <c r="J9191" t="s">
        <v>172</v>
      </c>
      <c r="K9191" t="s">
        <v>133</v>
      </c>
      <c r="L9191" t="s">
        <v>8440</v>
      </c>
      <c r="M9191" t="s">
        <v>18325</v>
      </c>
      <c r="P9191" s="31" t="str">
        <f t="shared" si="432"/>
        <v>Mafi Homoeo Hall (Dr:Shahin Islam)</v>
      </c>
    </row>
    <row r="9192" spans="1:16" hidden="1">
      <c r="A9192" t="str">
        <f t="shared" si="430"/>
        <v>60-617</v>
      </c>
      <c r="B9192">
        <f t="shared" si="431"/>
        <v>60</v>
      </c>
      <c r="C9192">
        <v>617</v>
      </c>
      <c r="D9192" t="s">
        <v>18835</v>
      </c>
      <c r="E9192" t="s">
        <v>18853</v>
      </c>
      <c r="F9192">
        <v>15802</v>
      </c>
      <c r="G9192" t="s">
        <v>18854</v>
      </c>
      <c r="H9192">
        <v>1723890144</v>
      </c>
      <c r="I9192" t="s">
        <v>131</v>
      </c>
      <c r="J9192" t="s">
        <v>274</v>
      </c>
      <c r="K9192" t="s">
        <v>133</v>
      </c>
      <c r="L9192" t="s">
        <v>14038</v>
      </c>
      <c r="M9192" t="s">
        <v>18855</v>
      </c>
      <c r="N9192" t="s">
        <v>537</v>
      </c>
      <c r="P9192" s="31" t="str">
        <f t="shared" si="432"/>
        <v>Mahfuja Homoeo Pharmacy (Dr.Jahidur Rahaman)</v>
      </c>
    </row>
    <row r="9193" spans="1:16" hidden="1">
      <c r="A9193" t="str">
        <f t="shared" si="430"/>
        <v>61-617</v>
      </c>
      <c r="B9193">
        <f t="shared" si="431"/>
        <v>61</v>
      </c>
      <c r="C9193">
        <v>617</v>
      </c>
      <c r="D9193" t="s">
        <v>18835</v>
      </c>
      <c r="E9193" t="s">
        <v>19675</v>
      </c>
      <c r="F9193">
        <v>15891</v>
      </c>
      <c r="G9193" t="s">
        <v>19676</v>
      </c>
      <c r="H9193">
        <v>1719666480</v>
      </c>
      <c r="I9193" t="s">
        <v>131</v>
      </c>
      <c r="J9193" t="s">
        <v>274</v>
      </c>
      <c r="K9193" t="s">
        <v>133</v>
      </c>
      <c r="L9193" t="s">
        <v>14038</v>
      </c>
      <c r="M9193" t="s">
        <v>18878</v>
      </c>
      <c r="P9193" s="31" t="str">
        <f t="shared" si="432"/>
        <v>Manik Homoeo Gall (Dr.Asaduzzaman Manik)</v>
      </c>
    </row>
    <row r="9194" spans="1:16" hidden="1">
      <c r="A9194" t="str">
        <f t="shared" si="430"/>
        <v>62-617</v>
      </c>
      <c r="B9194">
        <f t="shared" si="431"/>
        <v>62</v>
      </c>
      <c r="C9194">
        <v>617</v>
      </c>
      <c r="D9194" t="s">
        <v>18835</v>
      </c>
      <c r="E9194" t="s">
        <v>18768</v>
      </c>
      <c r="F9194">
        <v>15798</v>
      </c>
      <c r="G9194" t="s">
        <v>18856</v>
      </c>
      <c r="H9194">
        <v>1744562971</v>
      </c>
      <c r="I9194" t="s">
        <v>131</v>
      </c>
      <c r="J9194" t="s">
        <v>17037</v>
      </c>
      <c r="K9194" t="s">
        <v>133</v>
      </c>
      <c r="L9194" t="s">
        <v>18310</v>
      </c>
      <c r="M9194" t="s">
        <v>18857</v>
      </c>
      <c r="P9194" s="31" t="str">
        <f t="shared" si="432"/>
        <v>Master Homoeo Holl  (Dr Anwer Hossain)</v>
      </c>
    </row>
    <row r="9195" spans="1:16" hidden="1">
      <c r="A9195" t="str">
        <f t="shared" si="430"/>
        <v>63-617</v>
      </c>
      <c r="B9195">
        <f t="shared" si="431"/>
        <v>63</v>
      </c>
      <c r="C9195">
        <v>617</v>
      </c>
      <c r="D9195" t="s">
        <v>18835</v>
      </c>
      <c r="E9195" t="s">
        <v>15825</v>
      </c>
      <c r="F9195">
        <v>13137</v>
      </c>
      <c r="G9195" t="s">
        <v>504</v>
      </c>
      <c r="H9195">
        <v>1305194280</v>
      </c>
      <c r="I9195" t="s">
        <v>131</v>
      </c>
      <c r="J9195" t="s">
        <v>172</v>
      </c>
      <c r="K9195" t="s">
        <v>152</v>
      </c>
      <c r="L9195" t="s">
        <v>9817</v>
      </c>
      <c r="M9195" t="s">
        <v>18326</v>
      </c>
      <c r="P9195" s="31" t="str">
        <f t="shared" si="432"/>
        <v>Mina Homoeo Hall (Dr:Mamun Islam)</v>
      </c>
    </row>
    <row r="9196" spans="1:16" hidden="1">
      <c r="A9196" t="str">
        <f t="shared" si="430"/>
        <v>64-617</v>
      </c>
      <c r="B9196">
        <f t="shared" si="431"/>
        <v>64</v>
      </c>
      <c r="C9196">
        <v>617</v>
      </c>
      <c r="D9196" t="s">
        <v>18835</v>
      </c>
      <c r="E9196" t="s">
        <v>18858</v>
      </c>
      <c r="F9196">
        <v>15795</v>
      </c>
      <c r="G9196" t="s">
        <v>18859</v>
      </c>
      <c r="H9196">
        <v>1722025797</v>
      </c>
      <c r="I9196" t="s">
        <v>131</v>
      </c>
      <c r="J9196" t="s">
        <v>17037</v>
      </c>
      <c r="K9196" t="s">
        <v>133</v>
      </c>
      <c r="L9196" t="s">
        <v>18310</v>
      </c>
      <c r="M9196" t="s">
        <v>18840</v>
      </c>
      <c r="P9196" s="31" t="str">
        <f t="shared" si="432"/>
        <v>Mohammad Ali Himoeo Holl (Dr Shourob Hossain)</v>
      </c>
    </row>
    <row r="9197" spans="1:16" hidden="1">
      <c r="A9197" t="str">
        <f t="shared" si="430"/>
        <v>65-617</v>
      </c>
      <c r="B9197">
        <f t="shared" si="431"/>
        <v>65</v>
      </c>
      <c r="C9197">
        <v>617</v>
      </c>
      <c r="D9197" t="s">
        <v>18835</v>
      </c>
      <c r="E9197" t="s">
        <v>18860</v>
      </c>
      <c r="F9197">
        <v>15794</v>
      </c>
      <c r="G9197" t="s">
        <v>18861</v>
      </c>
      <c r="H9197">
        <v>1721827981</v>
      </c>
      <c r="I9197" t="s">
        <v>131</v>
      </c>
      <c r="J9197" t="s">
        <v>17037</v>
      </c>
      <c r="K9197" t="s">
        <v>133</v>
      </c>
      <c r="L9197" t="s">
        <v>18862</v>
      </c>
      <c r="M9197" t="s">
        <v>18840</v>
      </c>
      <c r="P9197" s="31" t="str">
        <f t="shared" si="432"/>
        <v>Mohammad Ali Homoeo Holl (Dr Golam Azom)</v>
      </c>
    </row>
    <row r="9198" spans="1:16" hidden="1">
      <c r="A9198" t="str">
        <f t="shared" si="430"/>
        <v>66-617</v>
      </c>
      <c r="B9198">
        <f t="shared" si="431"/>
        <v>66</v>
      </c>
      <c r="C9198">
        <v>617</v>
      </c>
      <c r="D9198" t="s">
        <v>18835</v>
      </c>
      <c r="E9198" t="s">
        <v>11284</v>
      </c>
      <c r="F9198">
        <v>11030</v>
      </c>
      <c r="G9198" t="s">
        <v>18863</v>
      </c>
      <c r="H9198">
        <v>1934448288</v>
      </c>
      <c r="I9198">
        <v>0</v>
      </c>
      <c r="J9198">
        <v>0</v>
      </c>
      <c r="K9198" t="s">
        <v>138</v>
      </c>
      <c r="L9198" t="s">
        <v>11389</v>
      </c>
      <c r="M9198" t="s">
        <v>11389</v>
      </c>
      <c r="P9198" s="31" t="str">
        <f t="shared" si="432"/>
        <v>Mpo-Mizanur Rahman-Panchogor (Self Stock)</v>
      </c>
    </row>
    <row r="9199" spans="1:16" hidden="1">
      <c r="A9199" t="str">
        <f t="shared" si="430"/>
        <v>67-617</v>
      </c>
      <c r="B9199">
        <f t="shared" si="431"/>
        <v>67</v>
      </c>
      <c r="C9199">
        <v>617</v>
      </c>
      <c r="D9199" t="s">
        <v>18835</v>
      </c>
      <c r="E9199" t="s">
        <v>14767</v>
      </c>
      <c r="F9199">
        <v>12637</v>
      </c>
      <c r="G9199" t="s">
        <v>14768</v>
      </c>
      <c r="H9199">
        <v>1773106407</v>
      </c>
      <c r="I9199" t="s">
        <v>131</v>
      </c>
      <c r="J9199" t="s">
        <v>397</v>
      </c>
      <c r="K9199" t="s">
        <v>152</v>
      </c>
      <c r="L9199" t="s">
        <v>14769</v>
      </c>
      <c r="M9199" t="s">
        <v>18314</v>
      </c>
      <c r="P9199" s="31" t="str">
        <f t="shared" si="432"/>
        <v>Munna Homoeo Hall (Dr: Mukta Begom)</v>
      </c>
    </row>
    <row r="9200" spans="1:16" hidden="1">
      <c r="A9200" t="str">
        <f t="shared" si="430"/>
        <v>68-617</v>
      </c>
      <c r="B9200">
        <f t="shared" si="431"/>
        <v>68</v>
      </c>
      <c r="C9200">
        <v>617</v>
      </c>
      <c r="D9200" t="s">
        <v>18835</v>
      </c>
      <c r="E9200" t="s">
        <v>19677</v>
      </c>
      <c r="F9200">
        <v>15889</v>
      </c>
      <c r="G9200" t="s">
        <v>19678</v>
      </c>
      <c r="H9200">
        <v>1723174414</v>
      </c>
      <c r="I9200" t="s">
        <v>131</v>
      </c>
      <c r="J9200" t="s">
        <v>274</v>
      </c>
      <c r="K9200" t="s">
        <v>133</v>
      </c>
      <c r="L9200" t="s">
        <v>14038</v>
      </c>
      <c r="M9200" t="s">
        <v>18878</v>
      </c>
      <c r="P9200" s="31" t="str">
        <f t="shared" si="432"/>
        <v>Nabil Homoeo Pharmacy (Dr. Saiful Islam Sabbir)</v>
      </c>
    </row>
    <row r="9201" spans="1:16" hidden="1">
      <c r="A9201" t="str">
        <f t="shared" si="430"/>
        <v>69-617</v>
      </c>
      <c r="B9201">
        <f t="shared" si="431"/>
        <v>69</v>
      </c>
      <c r="C9201">
        <v>617</v>
      </c>
      <c r="D9201" t="s">
        <v>18835</v>
      </c>
      <c r="E9201" t="s">
        <v>1383</v>
      </c>
      <c r="F9201">
        <v>12261</v>
      </c>
      <c r="G9201" t="s">
        <v>3311</v>
      </c>
      <c r="H9201">
        <v>1737047959</v>
      </c>
      <c r="I9201" t="s">
        <v>131</v>
      </c>
      <c r="J9201" t="s">
        <v>132</v>
      </c>
      <c r="K9201" t="s">
        <v>152</v>
      </c>
      <c r="L9201" t="s">
        <v>9817</v>
      </c>
      <c r="M9201" t="s">
        <v>14028</v>
      </c>
      <c r="P9201" s="31" t="str">
        <f t="shared" si="432"/>
        <v>Nahid Homoeo Hall (Dr. Nahid)</v>
      </c>
    </row>
    <row r="9202" spans="1:16" hidden="1">
      <c r="A9202" t="str">
        <f t="shared" si="430"/>
        <v>70-617</v>
      </c>
      <c r="B9202">
        <f t="shared" si="431"/>
        <v>70</v>
      </c>
      <c r="C9202">
        <v>617</v>
      </c>
      <c r="D9202" t="s">
        <v>18835</v>
      </c>
      <c r="E9202" t="s">
        <v>1383</v>
      </c>
      <c r="F9202">
        <v>12292</v>
      </c>
      <c r="G9202" t="s">
        <v>3311</v>
      </c>
      <c r="H9202">
        <v>1737047959</v>
      </c>
      <c r="I9202" t="s">
        <v>131</v>
      </c>
      <c r="J9202" t="s">
        <v>132</v>
      </c>
      <c r="K9202" t="s">
        <v>152</v>
      </c>
      <c r="L9202" t="s">
        <v>9817</v>
      </c>
      <c r="M9202" t="s">
        <v>14028</v>
      </c>
      <c r="P9202" s="31" t="str">
        <f t="shared" si="432"/>
        <v>Nahid Homoeo Hall (Dr. Nahid)</v>
      </c>
    </row>
    <row r="9203" spans="1:16" hidden="1">
      <c r="A9203" t="str">
        <f t="shared" si="430"/>
        <v>71-617</v>
      </c>
      <c r="B9203">
        <f t="shared" si="431"/>
        <v>71</v>
      </c>
      <c r="C9203">
        <v>617</v>
      </c>
      <c r="D9203" t="s">
        <v>18835</v>
      </c>
      <c r="E9203" t="s">
        <v>1383</v>
      </c>
      <c r="F9203">
        <v>12319</v>
      </c>
      <c r="G9203" t="s">
        <v>3311</v>
      </c>
      <c r="H9203">
        <v>1737047959</v>
      </c>
      <c r="I9203" t="s">
        <v>131</v>
      </c>
      <c r="J9203" t="s">
        <v>132</v>
      </c>
      <c r="K9203" t="s">
        <v>152</v>
      </c>
      <c r="L9203" t="s">
        <v>9817</v>
      </c>
      <c r="M9203" t="s">
        <v>14028</v>
      </c>
      <c r="P9203" s="31" t="str">
        <f t="shared" si="432"/>
        <v>Nahid Homoeo Hall (Dr. Nahid)</v>
      </c>
    </row>
    <row r="9204" spans="1:16" hidden="1">
      <c r="A9204" t="str">
        <f t="shared" si="430"/>
        <v>72-617</v>
      </c>
      <c r="B9204">
        <f t="shared" si="431"/>
        <v>72</v>
      </c>
      <c r="C9204">
        <v>617</v>
      </c>
      <c r="D9204" t="s">
        <v>18835</v>
      </c>
      <c r="E9204" t="s">
        <v>1383</v>
      </c>
      <c r="F9204">
        <v>12341</v>
      </c>
      <c r="G9204" t="s">
        <v>3311</v>
      </c>
      <c r="H9204">
        <v>1737047959</v>
      </c>
      <c r="I9204" t="s">
        <v>131</v>
      </c>
      <c r="J9204" t="s">
        <v>132</v>
      </c>
      <c r="K9204" t="s">
        <v>152</v>
      </c>
      <c r="L9204" t="s">
        <v>9817</v>
      </c>
      <c r="M9204" t="s">
        <v>14028</v>
      </c>
      <c r="P9204" s="31" t="str">
        <f t="shared" si="432"/>
        <v>Nahid Homoeo Hall (Dr. Nahid)</v>
      </c>
    </row>
    <row r="9205" spans="1:16" hidden="1">
      <c r="A9205" t="str">
        <f t="shared" si="430"/>
        <v>73-617</v>
      </c>
      <c r="B9205">
        <f t="shared" si="431"/>
        <v>73</v>
      </c>
      <c r="C9205">
        <v>617</v>
      </c>
      <c r="D9205" t="s">
        <v>18835</v>
      </c>
      <c r="E9205" t="s">
        <v>14032</v>
      </c>
      <c r="F9205">
        <v>12263</v>
      </c>
      <c r="G9205" t="s">
        <v>14033</v>
      </c>
      <c r="H9205">
        <v>1734871189</v>
      </c>
      <c r="I9205" t="s">
        <v>131</v>
      </c>
      <c r="J9205" t="s">
        <v>132</v>
      </c>
      <c r="K9205" t="s">
        <v>133</v>
      </c>
      <c r="L9205" t="s">
        <v>18310</v>
      </c>
      <c r="M9205" t="s">
        <v>14031</v>
      </c>
      <c r="P9205" s="31" t="str">
        <f t="shared" si="432"/>
        <v>Naymnnacha Homoeo Hall (Dr. Mohamod Ali)</v>
      </c>
    </row>
    <row r="9206" spans="1:16" hidden="1">
      <c r="A9206" t="str">
        <f t="shared" si="430"/>
        <v>74-617</v>
      </c>
      <c r="B9206">
        <f t="shared" si="431"/>
        <v>74</v>
      </c>
      <c r="C9206">
        <v>617</v>
      </c>
      <c r="D9206" t="s">
        <v>18835</v>
      </c>
      <c r="E9206" t="s">
        <v>10741</v>
      </c>
      <c r="F9206">
        <v>10752</v>
      </c>
      <c r="G9206" t="s">
        <v>10742</v>
      </c>
      <c r="H9206">
        <v>1937965520</v>
      </c>
      <c r="I9206" t="s">
        <v>131</v>
      </c>
      <c r="J9206" t="s">
        <v>2596</v>
      </c>
      <c r="K9206" t="s">
        <v>138</v>
      </c>
      <c r="L9206" t="s">
        <v>10743</v>
      </c>
      <c r="M9206" t="s">
        <v>10743</v>
      </c>
      <c r="P9206" s="31" t="str">
        <f t="shared" si="432"/>
        <v>Nilu Homoeo Hall (Dr. Rezawul Korim Sarkar)</v>
      </c>
    </row>
    <row r="9207" spans="1:16" hidden="1">
      <c r="A9207" t="str">
        <f t="shared" si="430"/>
        <v>75-617</v>
      </c>
      <c r="B9207">
        <f t="shared" si="431"/>
        <v>75</v>
      </c>
      <c r="C9207">
        <v>617</v>
      </c>
      <c r="D9207" t="s">
        <v>18835</v>
      </c>
      <c r="E9207" t="s">
        <v>18864</v>
      </c>
      <c r="F9207">
        <v>15800</v>
      </c>
      <c r="G9207" t="s">
        <v>18865</v>
      </c>
      <c r="H9207">
        <v>1743665653</v>
      </c>
      <c r="I9207" t="s">
        <v>131</v>
      </c>
      <c r="J9207" t="s">
        <v>132</v>
      </c>
      <c r="K9207" t="s">
        <v>152</v>
      </c>
      <c r="L9207" t="s">
        <v>14769</v>
      </c>
      <c r="M9207" t="s">
        <v>18866</v>
      </c>
      <c r="P9207" s="31" t="str">
        <f t="shared" si="432"/>
        <v>Noyon Homoeo Holl (Dr Sohodeb Chondro)</v>
      </c>
    </row>
    <row r="9208" spans="1:16" hidden="1">
      <c r="A9208" t="str">
        <f t="shared" si="430"/>
        <v>76-617</v>
      </c>
      <c r="B9208">
        <f t="shared" si="431"/>
        <v>76</v>
      </c>
      <c r="C9208">
        <v>617</v>
      </c>
      <c r="D9208" t="s">
        <v>18835</v>
      </c>
      <c r="E9208" t="s">
        <v>11188</v>
      </c>
      <c r="F9208">
        <v>10927</v>
      </c>
      <c r="G9208" t="s">
        <v>11189</v>
      </c>
      <c r="H9208">
        <v>1752729407</v>
      </c>
      <c r="I9208" t="s">
        <v>131</v>
      </c>
      <c r="J9208" t="s">
        <v>132</v>
      </c>
      <c r="K9208" t="s">
        <v>133</v>
      </c>
      <c r="L9208" t="s">
        <v>9817</v>
      </c>
      <c r="M9208" t="s">
        <v>11190</v>
      </c>
      <c r="P9208" s="31" t="str">
        <f t="shared" si="432"/>
        <v>Oyashit Homoeo Hall (Dr.Nazmus Sakeba)</v>
      </c>
    </row>
    <row r="9209" spans="1:16" hidden="1">
      <c r="A9209" t="str">
        <f t="shared" si="430"/>
        <v>77-617</v>
      </c>
      <c r="B9209">
        <f t="shared" si="431"/>
        <v>77</v>
      </c>
      <c r="C9209">
        <v>617</v>
      </c>
      <c r="D9209" t="s">
        <v>18835</v>
      </c>
      <c r="E9209" t="s">
        <v>14024</v>
      </c>
      <c r="F9209">
        <v>12257</v>
      </c>
      <c r="G9209" t="s">
        <v>828</v>
      </c>
      <c r="H9209">
        <v>1705952185</v>
      </c>
      <c r="I9209" t="s">
        <v>131</v>
      </c>
      <c r="J9209" t="s">
        <v>132</v>
      </c>
      <c r="K9209" t="s">
        <v>152</v>
      </c>
      <c r="L9209" t="s">
        <v>9817</v>
      </c>
      <c r="M9209" t="s">
        <v>18305</v>
      </c>
      <c r="P9209" s="31" t="str">
        <f t="shared" si="432"/>
        <v>Parul Homoeo Hall (Dr. Robiul Islam ( Bablu))</v>
      </c>
    </row>
    <row r="9210" spans="1:16" hidden="1">
      <c r="A9210" t="str">
        <f t="shared" si="430"/>
        <v>78-617</v>
      </c>
      <c r="B9210">
        <f t="shared" si="431"/>
        <v>78</v>
      </c>
      <c r="C9210">
        <v>617</v>
      </c>
      <c r="D9210" t="s">
        <v>18835</v>
      </c>
      <c r="E9210" t="s">
        <v>14024</v>
      </c>
      <c r="F9210">
        <v>12288</v>
      </c>
      <c r="G9210" t="s">
        <v>828</v>
      </c>
      <c r="H9210">
        <v>1705952185</v>
      </c>
      <c r="I9210" t="s">
        <v>131</v>
      </c>
      <c r="J9210" t="s">
        <v>132</v>
      </c>
      <c r="K9210" t="s">
        <v>152</v>
      </c>
      <c r="L9210" t="s">
        <v>9817</v>
      </c>
      <c r="M9210" t="s">
        <v>18305</v>
      </c>
      <c r="P9210" s="31" t="str">
        <f t="shared" si="432"/>
        <v>Parul Homoeo Hall (Dr. Robiul Islam ( Bablu))</v>
      </c>
    </row>
    <row r="9211" spans="1:16" hidden="1">
      <c r="A9211" t="str">
        <f t="shared" si="430"/>
        <v>79-617</v>
      </c>
      <c r="B9211">
        <f t="shared" si="431"/>
        <v>79</v>
      </c>
      <c r="C9211">
        <v>617</v>
      </c>
      <c r="D9211" t="s">
        <v>18835</v>
      </c>
      <c r="E9211" t="s">
        <v>14024</v>
      </c>
      <c r="F9211">
        <v>12315</v>
      </c>
      <c r="G9211" t="s">
        <v>828</v>
      </c>
      <c r="H9211">
        <v>1705952185</v>
      </c>
      <c r="I9211" t="s">
        <v>131</v>
      </c>
      <c r="J9211" t="s">
        <v>132</v>
      </c>
      <c r="K9211" t="s">
        <v>152</v>
      </c>
      <c r="L9211" t="s">
        <v>9817</v>
      </c>
      <c r="M9211" t="s">
        <v>18305</v>
      </c>
      <c r="P9211" s="31" t="str">
        <f t="shared" si="432"/>
        <v>Parul Homoeo Hall (Dr. Robiul Islam ( Bablu))</v>
      </c>
    </row>
    <row r="9212" spans="1:16" hidden="1">
      <c r="A9212" t="str">
        <f t="shared" si="430"/>
        <v>80-617</v>
      </c>
      <c r="B9212">
        <f t="shared" si="431"/>
        <v>80</v>
      </c>
      <c r="C9212">
        <v>617</v>
      </c>
      <c r="D9212" t="s">
        <v>18835</v>
      </c>
      <c r="E9212" t="s">
        <v>14024</v>
      </c>
      <c r="F9212">
        <v>12337</v>
      </c>
      <c r="G9212" t="s">
        <v>828</v>
      </c>
      <c r="H9212">
        <v>1705952185</v>
      </c>
      <c r="I9212" t="s">
        <v>131</v>
      </c>
      <c r="J9212" t="s">
        <v>132</v>
      </c>
      <c r="K9212" t="s">
        <v>152</v>
      </c>
      <c r="L9212" t="s">
        <v>9817</v>
      </c>
      <c r="M9212" t="s">
        <v>18305</v>
      </c>
      <c r="P9212" s="31" t="str">
        <f t="shared" si="432"/>
        <v>Parul Homoeo Hall (Dr. Robiul Islam ( Bablu))</v>
      </c>
    </row>
    <row r="9213" spans="1:16" hidden="1">
      <c r="A9213" t="str">
        <f t="shared" si="430"/>
        <v>81-617</v>
      </c>
      <c r="B9213">
        <f t="shared" si="431"/>
        <v>81</v>
      </c>
      <c r="C9213">
        <v>617</v>
      </c>
      <c r="D9213" t="s">
        <v>18835</v>
      </c>
      <c r="E9213" t="s">
        <v>10744</v>
      </c>
      <c r="F9213">
        <v>10753</v>
      </c>
      <c r="G9213" t="s">
        <v>2372</v>
      </c>
      <c r="H9213">
        <v>1763172891</v>
      </c>
      <c r="I9213" t="s">
        <v>131</v>
      </c>
      <c r="J9213" t="s">
        <v>2596</v>
      </c>
      <c r="K9213" t="s">
        <v>152</v>
      </c>
      <c r="L9213" t="s">
        <v>10745</v>
      </c>
      <c r="M9213" t="s">
        <v>10746</v>
      </c>
      <c r="P9213" s="31" t="str">
        <f t="shared" si="432"/>
        <v>Rahat Homoeo Hall (Dr Sha Jahan Ali)</v>
      </c>
    </row>
    <row r="9214" spans="1:16" hidden="1">
      <c r="A9214" t="str">
        <f t="shared" si="430"/>
        <v>82-617</v>
      </c>
      <c r="B9214">
        <f t="shared" si="431"/>
        <v>82</v>
      </c>
      <c r="C9214">
        <v>617</v>
      </c>
      <c r="D9214" t="s">
        <v>18835</v>
      </c>
      <c r="E9214" t="s">
        <v>15831</v>
      </c>
      <c r="F9214">
        <v>13142</v>
      </c>
      <c r="G9214" t="s">
        <v>15832</v>
      </c>
      <c r="H9214">
        <v>1738479682</v>
      </c>
      <c r="I9214" t="s">
        <v>131</v>
      </c>
      <c r="J9214" t="s">
        <v>274</v>
      </c>
      <c r="K9214" t="s">
        <v>133</v>
      </c>
      <c r="L9214" t="s">
        <v>9817</v>
      </c>
      <c r="M9214" t="s">
        <v>18327</v>
      </c>
      <c r="P9214" s="31" t="str">
        <f t="shared" si="432"/>
        <v>Ramandra Homoeo Hall (Dr:Lilima Rani Pal)</v>
      </c>
    </row>
    <row r="9215" spans="1:16" hidden="1">
      <c r="A9215" t="str">
        <f t="shared" si="430"/>
        <v>83-617</v>
      </c>
      <c r="B9215">
        <f t="shared" si="431"/>
        <v>83</v>
      </c>
      <c r="C9215">
        <v>617</v>
      </c>
      <c r="D9215" t="s">
        <v>18835</v>
      </c>
      <c r="E9215" t="s">
        <v>18867</v>
      </c>
      <c r="F9215">
        <v>15805</v>
      </c>
      <c r="G9215" t="s">
        <v>18868</v>
      </c>
      <c r="H9215">
        <v>1728705967</v>
      </c>
      <c r="I9215" t="s">
        <v>131</v>
      </c>
      <c r="J9215" t="s">
        <v>132</v>
      </c>
      <c r="K9215" t="s">
        <v>152</v>
      </c>
      <c r="L9215" t="s">
        <v>14769</v>
      </c>
      <c r="M9215" t="s">
        <v>18843</v>
      </c>
      <c r="P9215" s="31" t="str">
        <f t="shared" si="432"/>
        <v>Rasel Homoeo Hall (Dr.Ruhul Koddus)</v>
      </c>
    </row>
    <row r="9216" spans="1:16" hidden="1">
      <c r="A9216" t="str">
        <f t="shared" si="430"/>
        <v>84-617</v>
      </c>
      <c r="B9216">
        <f t="shared" si="431"/>
        <v>84</v>
      </c>
      <c r="C9216">
        <v>617</v>
      </c>
      <c r="D9216" t="s">
        <v>18835</v>
      </c>
      <c r="E9216" t="s">
        <v>15833</v>
      </c>
      <c r="F9216">
        <v>13143</v>
      </c>
      <c r="G9216" t="s">
        <v>15834</v>
      </c>
      <c r="H9216">
        <v>1837425788</v>
      </c>
      <c r="I9216" t="s">
        <v>131</v>
      </c>
      <c r="J9216" t="s">
        <v>274</v>
      </c>
      <c r="K9216" t="s">
        <v>133</v>
      </c>
      <c r="L9216" t="s">
        <v>9817</v>
      </c>
      <c r="M9216" t="s">
        <v>15835</v>
      </c>
      <c r="P9216" s="31" t="str">
        <f t="shared" si="432"/>
        <v>Raysa Homoeo Hall (Dr:Ruhul Amin)</v>
      </c>
    </row>
    <row r="9217" spans="1:16" hidden="1">
      <c r="A9217" t="str">
        <f t="shared" si="430"/>
        <v>85-617</v>
      </c>
      <c r="B9217">
        <f t="shared" si="431"/>
        <v>85</v>
      </c>
      <c r="C9217">
        <v>617</v>
      </c>
      <c r="D9217" t="s">
        <v>18835</v>
      </c>
      <c r="E9217" t="s">
        <v>14777</v>
      </c>
      <c r="F9217">
        <v>12641</v>
      </c>
      <c r="G9217" t="s">
        <v>14778</v>
      </c>
      <c r="H9217">
        <v>1726523012</v>
      </c>
      <c r="I9217" t="s">
        <v>131</v>
      </c>
      <c r="J9217" t="s">
        <v>132</v>
      </c>
      <c r="K9217" t="s">
        <v>133</v>
      </c>
      <c r="L9217" t="s">
        <v>9817</v>
      </c>
      <c r="M9217" t="s">
        <v>18316</v>
      </c>
      <c r="N9217" t="s">
        <v>17465</v>
      </c>
      <c r="P9217" s="31" t="str">
        <f t="shared" si="432"/>
        <v>Raysha Homoeo Hall (Dr: Nur Islam)</v>
      </c>
    </row>
    <row r="9218" spans="1:16" hidden="1">
      <c r="A9218" t="str">
        <f t="shared" ref="A9218:A9281" si="433">B9218&amp;"-"&amp;C9218</f>
        <v>86-617</v>
      </c>
      <c r="B9218">
        <f t="shared" ref="B9218:B9281" si="434">IF(C9218=C9217,B9217+1,1)</f>
        <v>86</v>
      </c>
      <c r="C9218">
        <v>617</v>
      </c>
      <c r="D9218" t="s">
        <v>18835</v>
      </c>
      <c r="E9218" t="s">
        <v>14027</v>
      </c>
      <c r="F9218">
        <v>12259</v>
      </c>
      <c r="G9218" t="s">
        <v>18307</v>
      </c>
      <c r="H9218">
        <v>1718525850</v>
      </c>
      <c r="I9218" t="s">
        <v>131</v>
      </c>
      <c r="J9218" t="s">
        <v>132</v>
      </c>
      <c r="K9218" t="s">
        <v>152</v>
      </c>
      <c r="L9218" t="s">
        <v>9817</v>
      </c>
      <c r="M9218" t="s">
        <v>18308</v>
      </c>
      <c r="P9218" s="31" t="str">
        <f t="shared" ref="P9218:P9281" si="435">PROPER(G9218&amp;" ("&amp;E9218&amp;")")</f>
        <v>Roy Homoeo Pharmacy (Dr. Sothandra Nath Roy)</v>
      </c>
    </row>
    <row r="9219" spans="1:16" hidden="1">
      <c r="A9219" t="str">
        <f t="shared" si="433"/>
        <v>87-617</v>
      </c>
      <c r="B9219">
        <f t="shared" si="434"/>
        <v>87</v>
      </c>
      <c r="C9219">
        <v>617</v>
      </c>
      <c r="D9219" t="s">
        <v>18835</v>
      </c>
      <c r="E9219" t="s">
        <v>14027</v>
      </c>
      <c r="F9219">
        <v>12290</v>
      </c>
      <c r="G9219" t="s">
        <v>18307</v>
      </c>
      <c r="H9219">
        <v>1718525850</v>
      </c>
      <c r="I9219" t="s">
        <v>131</v>
      </c>
      <c r="J9219" t="s">
        <v>132</v>
      </c>
      <c r="K9219" t="s">
        <v>152</v>
      </c>
      <c r="L9219" t="s">
        <v>9817</v>
      </c>
      <c r="M9219" t="s">
        <v>18308</v>
      </c>
      <c r="N9219" t="s">
        <v>9835</v>
      </c>
      <c r="P9219" s="31" t="str">
        <f t="shared" si="435"/>
        <v>Roy Homoeo Pharmacy (Dr. Sothandra Nath Roy)</v>
      </c>
    </row>
    <row r="9220" spans="1:16" hidden="1">
      <c r="A9220" t="str">
        <f t="shared" si="433"/>
        <v>88-617</v>
      </c>
      <c r="B9220">
        <f t="shared" si="434"/>
        <v>88</v>
      </c>
      <c r="C9220">
        <v>617</v>
      </c>
      <c r="D9220" t="s">
        <v>18835</v>
      </c>
      <c r="E9220" t="s">
        <v>14027</v>
      </c>
      <c r="F9220">
        <v>12317</v>
      </c>
      <c r="G9220" t="s">
        <v>18307</v>
      </c>
      <c r="H9220">
        <v>1718525850</v>
      </c>
      <c r="I9220" t="s">
        <v>131</v>
      </c>
      <c r="J9220" t="s">
        <v>132</v>
      </c>
      <c r="K9220" t="s">
        <v>152</v>
      </c>
      <c r="L9220" t="s">
        <v>9817</v>
      </c>
      <c r="M9220" t="s">
        <v>18308</v>
      </c>
      <c r="P9220" s="31" t="str">
        <f t="shared" si="435"/>
        <v>Roy Homoeo Pharmacy (Dr. Sothandra Nath Roy)</v>
      </c>
    </row>
    <row r="9221" spans="1:16" hidden="1">
      <c r="A9221" t="str">
        <f t="shared" si="433"/>
        <v>89-617</v>
      </c>
      <c r="B9221">
        <f t="shared" si="434"/>
        <v>89</v>
      </c>
      <c r="C9221">
        <v>617</v>
      </c>
      <c r="D9221" t="s">
        <v>18835</v>
      </c>
      <c r="E9221" t="s">
        <v>14027</v>
      </c>
      <c r="F9221">
        <v>12339</v>
      </c>
      <c r="G9221" t="s">
        <v>18307</v>
      </c>
      <c r="H9221">
        <v>1718525850</v>
      </c>
      <c r="I9221" t="s">
        <v>131</v>
      </c>
      <c r="J9221" t="s">
        <v>132</v>
      </c>
      <c r="K9221" t="s">
        <v>152</v>
      </c>
      <c r="L9221" t="s">
        <v>9817</v>
      </c>
      <c r="M9221" t="s">
        <v>18308</v>
      </c>
      <c r="P9221" s="31" t="str">
        <f t="shared" si="435"/>
        <v>Roy Homoeo Pharmacy (Dr. Sothandra Nath Roy)</v>
      </c>
    </row>
    <row r="9222" spans="1:16" hidden="1">
      <c r="A9222" t="str">
        <f t="shared" si="433"/>
        <v>90-617</v>
      </c>
      <c r="B9222">
        <f t="shared" si="434"/>
        <v>90</v>
      </c>
      <c r="C9222">
        <v>617</v>
      </c>
      <c r="D9222" t="s">
        <v>18835</v>
      </c>
      <c r="E9222" t="s">
        <v>14784</v>
      </c>
      <c r="F9222">
        <v>12646</v>
      </c>
      <c r="G9222" t="s">
        <v>2364</v>
      </c>
      <c r="H9222">
        <v>1737641510</v>
      </c>
      <c r="I9222" t="s">
        <v>131</v>
      </c>
      <c r="J9222" t="s">
        <v>132</v>
      </c>
      <c r="K9222" t="s">
        <v>152</v>
      </c>
      <c r="L9222" t="s">
        <v>14783</v>
      </c>
      <c r="M9222" t="s">
        <v>18322</v>
      </c>
      <c r="P9222" s="31" t="str">
        <f t="shared" si="435"/>
        <v>Rumpa Homoeo Hall (Dr:Saiful Islam)</v>
      </c>
    </row>
    <row r="9223" spans="1:16" hidden="1">
      <c r="A9223" t="str">
        <f t="shared" si="433"/>
        <v>91-617</v>
      </c>
      <c r="B9223">
        <f t="shared" si="434"/>
        <v>91</v>
      </c>
      <c r="C9223">
        <v>617</v>
      </c>
      <c r="D9223" t="s">
        <v>18835</v>
      </c>
      <c r="E9223" t="s">
        <v>15836</v>
      </c>
      <c r="F9223">
        <v>13144</v>
      </c>
      <c r="G9223" t="s">
        <v>3211</v>
      </c>
      <c r="H9223">
        <v>1772692883</v>
      </c>
      <c r="I9223" t="s">
        <v>131</v>
      </c>
      <c r="J9223" t="s">
        <v>274</v>
      </c>
      <c r="K9223" t="s">
        <v>133</v>
      </c>
      <c r="L9223" t="s">
        <v>9817</v>
      </c>
      <c r="M9223" t="s">
        <v>16193</v>
      </c>
      <c r="N9223" t="s">
        <v>13046</v>
      </c>
      <c r="P9223" s="31" t="str">
        <f t="shared" si="435"/>
        <v>Sadia Homoeo Hall (Dr:Sadia Islam)</v>
      </c>
    </row>
    <row r="9224" spans="1:16" hidden="1">
      <c r="A9224" t="str">
        <f t="shared" si="433"/>
        <v>92-617</v>
      </c>
      <c r="B9224">
        <f t="shared" si="434"/>
        <v>92</v>
      </c>
      <c r="C9224">
        <v>617</v>
      </c>
      <c r="D9224" t="s">
        <v>18835</v>
      </c>
      <c r="E9224" t="s">
        <v>9815</v>
      </c>
      <c r="F9224">
        <v>10920</v>
      </c>
      <c r="G9224" t="s">
        <v>9816</v>
      </c>
      <c r="H9224">
        <v>1772691883</v>
      </c>
      <c r="I9224" t="s">
        <v>131</v>
      </c>
      <c r="J9224" t="s">
        <v>2596</v>
      </c>
      <c r="K9224" t="s">
        <v>133</v>
      </c>
      <c r="L9224" t="s">
        <v>9817</v>
      </c>
      <c r="M9224" t="s">
        <v>9818</v>
      </c>
      <c r="P9224" s="31" t="str">
        <f t="shared" si="435"/>
        <v>Sadiya Homoeo Hall (Dr. Suraiya)</v>
      </c>
    </row>
    <row r="9225" spans="1:16" hidden="1">
      <c r="A9225" t="str">
        <f t="shared" si="433"/>
        <v>93-617</v>
      </c>
      <c r="B9225">
        <f t="shared" si="434"/>
        <v>93</v>
      </c>
      <c r="C9225">
        <v>617</v>
      </c>
      <c r="D9225" t="s">
        <v>18835</v>
      </c>
      <c r="E9225" t="s">
        <v>14034</v>
      </c>
      <c r="F9225">
        <v>12264</v>
      </c>
      <c r="G9225" t="s">
        <v>502</v>
      </c>
      <c r="H9225">
        <v>1309451021</v>
      </c>
      <c r="I9225" t="s">
        <v>131</v>
      </c>
      <c r="J9225" t="s">
        <v>132</v>
      </c>
      <c r="K9225" t="s">
        <v>152</v>
      </c>
      <c r="L9225" t="s">
        <v>9817</v>
      </c>
      <c r="M9225" t="s">
        <v>14035</v>
      </c>
      <c r="P9225" s="31" t="str">
        <f t="shared" si="435"/>
        <v>Safa Homoeo Hall (Dr. Kholilur Rohoman)</v>
      </c>
    </row>
    <row r="9226" spans="1:16" hidden="1">
      <c r="A9226" t="str">
        <f t="shared" si="433"/>
        <v>94-617</v>
      </c>
      <c r="B9226">
        <f t="shared" si="434"/>
        <v>94</v>
      </c>
      <c r="C9226">
        <v>617</v>
      </c>
      <c r="D9226" t="s">
        <v>18835</v>
      </c>
      <c r="E9226" t="s">
        <v>15821</v>
      </c>
      <c r="F9226">
        <v>13135</v>
      </c>
      <c r="G9226" t="s">
        <v>15822</v>
      </c>
      <c r="H9226">
        <v>1731244055</v>
      </c>
      <c r="I9226" t="s">
        <v>131</v>
      </c>
      <c r="J9226" t="s">
        <v>306</v>
      </c>
      <c r="K9226" t="s">
        <v>152</v>
      </c>
      <c r="L9226" t="s">
        <v>9817</v>
      </c>
      <c r="M9226" t="s">
        <v>18321</v>
      </c>
      <c r="P9226" s="31" t="str">
        <f t="shared" si="435"/>
        <v>Sannaha Homoeo Hall (Dr: Hira)</v>
      </c>
    </row>
    <row r="9227" spans="1:16" hidden="1">
      <c r="A9227" t="str">
        <f t="shared" si="433"/>
        <v>95-617</v>
      </c>
      <c r="B9227">
        <f t="shared" si="434"/>
        <v>95</v>
      </c>
      <c r="C9227">
        <v>617</v>
      </c>
      <c r="D9227" t="s">
        <v>18835</v>
      </c>
      <c r="E9227" t="s">
        <v>14770</v>
      </c>
      <c r="F9227">
        <v>12638</v>
      </c>
      <c r="G9227" t="s">
        <v>14771</v>
      </c>
      <c r="H9227">
        <v>1760580038</v>
      </c>
      <c r="I9227" t="s">
        <v>131</v>
      </c>
      <c r="J9227" t="s">
        <v>132</v>
      </c>
      <c r="K9227" t="s">
        <v>133</v>
      </c>
      <c r="L9227" t="s">
        <v>9817</v>
      </c>
      <c r="M9227" t="s">
        <v>18315</v>
      </c>
      <c r="P9227" s="31" t="str">
        <f t="shared" si="435"/>
        <v>Save Life Homoeo Hall (Dr:Omor Shorif)</v>
      </c>
    </row>
    <row r="9228" spans="1:16" hidden="1">
      <c r="A9228" t="str">
        <f t="shared" si="433"/>
        <v>96-617</v>
      </c>
      <c r="B9228">
        <f t="shared" si="434"/>
        <v>96</v>
      </c>
      <c r="C9228">
        <v>617</v>
      </c>
      <c r="D9228" t="s">
        <v>18835</v>
      </c>
      <c r="E9228" t="s">
        <v>18869</v>
      </c>
      <c r="F9228">
        <v>15799</v>
      </c>
      <c r="G9228" t="s">
        <v>18870</v>
      </c>
      <c r="H9228">
        <v>1724895511</v>
      </c>
      <c r="I9228" t="s">
        <v>131</v>
      </c>
      <c r="J9228" t="s">
        <v>132</v>
      </c>
      <c r="K9228" t="s">
        <v>152</v>
      </c>
      <c r="L9228" t="s">
        <v>14769</v>
      </c>
      <c r="M9228" t="s">
        <v>18866</v>
      </c>
      <c r="N9228" t="s">
        <v>9835</v>
      </c>
      <c r="P9228" s="31" t="str">
        <f t="shared" si="435"/>
        <v>Shemol Homoro Holl (Dr Shamol Chondro Gowshami)</v>
      </c>
    </row>
    <row r="9229" spans="1:16" hidden="1">
      <c r="A9229" t="str">
        <f t="shared" si="433"/>
        <v>97-617</v>
      </c>
      <c r="B9229">
        <f t="shared" si="434"/>
        <v>97</v>
      </c>
      <c r="C9229">
        <v>617</v>
      </c>
      <c r="D9229" t="s">
        <v>18835</v>
      </c>
      <c r="E9229" t="s">
        <v>14780</v>
      </c>
      <c r="F9229">
        <v>12643</v>
      </c>
      <c r="G9229" t="s">
        <v>18319</v>
      </c>
      <c r="H9229">
        <v>1773628743</v>
      </c>
      <c r="I9229" t="s">
        <v>131</v>
      </c>
      <c r="J9229" t="s">
        <v>132</v>
      </c>
      <c r="K9229" t="s">
        <v>152</v>
      </c>
      <c r="L9229" t="s">
        <v>9817</v>
      </c>
      <c r="M9229" t="s">
        <v>18320</v>
      </c>
      <c r="P9229" s="31" t="str">
        <f t="shared" si="435"/>
        <v>Siddik Homoeo Pharmacy (Dr: A.B. Siddik)</v>
      </c>
    </row>
    <row r="9230" spans="1:16" hidden="1">
      <c r="A9230" t="str">
        <f t="shared" si="433"/>
        <v>98-617</v>
      </c>
      <c r="B9230">
        <f t="shared" si="434"/>
        <v>98</v>
      </c>
      <c r="C9230">
        <v>617</v>
      </c>
      <c r="D9230" t="s">
        <v>18835</v>
      </c>
      <c r="E9230" t="s">
        <v>18871</v>
      </c>
      <c r="F9230">
        <v>15815</v>
      </c>
      <c r="G9230" t="s">
        <v>18872</v>
      </c>
      <c r="H9230">
        <v>1728224287</v>
      </c>
      <c r="I9230" t="s">
        <v>381</v>
      </c>
      <c r="J9230" t="s">
        <v>132</v>
      </c>
      <c r="K9230" t="s">
        <v>152</v>
      </c>
      <c r="L9230" t="s">
        <v>14769</v>
      </c>
      <c r="M9230" t="s">
        <v>18873</v>
      </c>
      <c r="P9230" s="31" t="str">
        <f t="shared" si="435"/>
        <v>Simu Homoeo Pharmacy (Dr.Sirajul Islam Sejnu)</v>
      </c>
    </row>
    <row r="9231" spans="1:16" hidden="1">
      <c r="A9231" t="str">
        <f t="shared" si="433"/>
        <v>99-617</v>
      </c>
      <c r="B9231">
        <f t="shared" si="434"/>
        <v>99</v>
      </c>
      <c r="C9231">
        <v>617</v>
      </c>
      <c r="D9231" t="s">
        <v>18835</v>
      </c>
      <c r="E9231" t="s">
        <v>14664</v>
      </c>
      <c r="F9231">
        <v>12589</v>
      </c>
      <c r="G9231" t="s">
        <v>14665</v>
      </c>
      <c r="H9231">
        <v>1773628140</v>
      </c>
      <c r="I9231" t="s">
        <v>131</v>
      </c>
      <c r="J9231" t="s">
        <v>172</v>
      </c>
      <c r="K9231" t="s">
        <v>152</v>
      </c>
      <c r="L9231" t="s">
        <v>14661</v>
      </c>
      <c r="M9231" t="s">
        <v>14666</v>
      </c>
      <c r="P9231" s="31" t="str">
        <f t="shared" si="435"/>
        <v>Sufi Homoeo Hall (Dr: Mojibul Islam)</v>
      </c>
    </row>
    <row r="9232" spans="1:16" hidden="1">
      <c r="A9232" t="str">
        <f t="shared" si="433"/>
        <v>100-617</v>
      </c>
      <c r="B9232">
        <f t="shared" si="434"/>
        <v>100</v>
      </c>
      <c r="C9232">
        <v>617</v>
      </c>
      <c r="D9232" t="s">
        <v>18835</v>
      </c>
      <c r="E9232" t="s">
        <v>18874</v>
      </c>
      <c r="F9232">
        <v>15807</v>
      </c>
      <c r="G9232" t="s">
        <v>18875</v>
      </c>
      <c r="H9232">
        <v>1770390873</v>
      </c>
      <c r="I9232" t="s">
        <v>131</v>
      </c>
      <c r="J9232" t="s">
        <v>132</v>
      </c>
      <c r="K9232" t="s">
        <v>133</v>
      </c>
      <c r="L9232" t="s">
        <v>14769</v>
      </c>
      <c r="M9232" t="s">
        <v>18876</v>
      </c>
      <c r="P9232" s="31" t="str">
        <f t="shared" si="435"/>
        <v>Sustho Homoeo Pharmacy (Dr.Pobitro Kumar Roy)</v>
      </c>
    </row>
    <row r="9233" spans="1:16" hidden="1">
      <c r="A9233" t="str">
        <f t="shared" si="433"/>
        <v>101-617</v>
      </c>
      <c r="B9233">
        <f t="shared" si="434"/>
        <v>101</v>
      </c>
      <c r="C9233">
        <v>617</v>
      </c>
      <c r="D9233" t="s">
        <v>18835</v>
      </c>
      <c r="E9233" t="s">
        <v>14785</v>
      </c>
      <c r="F9233">
        <v>12647</v>
      </c>
      <c r="G9233" t="s">
        <v>18323</v>
      </c>
      <c r="H9233">
        <v>1317716965</v>
      </c>
      <c r="I9233" t="s">
        <v>131</v>
      </c>
      <c r="J9233" t="s">
        <v>132</v>
      </c>
      <c r="K9233" t="s">
        <v>152</v>
      </c>
      <c r="L9233" t="s">
        <v>14786</v>
      </c>
      <c r="M9233" t="s">
        <v>14786</v>
      </c>
      <c r="P9233" s="31" t="str">
        <f t="shared" si="435"/>
        <v>Tahera Homoeo (Dr:Nur Islam)</v>
      </c>
    </row>
    <row r="9234" spans="1:16" hidden="1">
      <c r="A9234" t="str">
        <f t="shared" si="433"/>
        <v>102-617</v>
      </c>
      <c r="B9234">
        <f t="shared" si="434"/>
        <v>102</v>
      </c>
      <c r="C9234">
        <v>617</v>
      </c>
      <c r="D9234" t="s">
        <v>18835</v>
      </c>
      <c r="E9234" t="s">
        <v>11175</v>
      </c>
      <c r="F9234">
        <v>10921</v>
      </c>
      <c r="G9234" t="s">
        <v>11176</v>
      </c>
      <c r="H9234">
        <v>1750673412</v>
      </c>
      <c r="I9234" t="s">
        <v>131</v>
      </c>
      <c r="J9234" t="s">
        <v>132</v>
      </c>
      <c r="K9234" t="s">
        <v>152</v>
      </c>
      <c r="L9234" t="s">
        <v>9817</v>
      </c>
      <c r="M9234" t="s">
        <v>11177</v>
      </c>
      <c r="P9234" s="31" t="str">
        <f t="shared" si="435"/>
        <v>Tahira Homoeo Hall (Dr.Nafiya Sarmin)</v>
      </c>
    </row>
    <row r="9235" spans="1:16" hidden="1">
      <c r="A9235" t="str">
        <f t="shared" si="433"/>
        <v>103-617</v>
      </c>
      <c r="B9235">
        <f t="shared" si="434"/>
        <v>103</v>
      </c>
      <c r="C9235">
        <v>617</v>
      </c>
      <c r="D9235" t="s">
        <v>18835</v>
      </c>
      <c r="E9235" t="s">
        <v>12766</v>
      </c>
      <c r="F9235">
        <v>15801</v>
      </c>
      <c r="G9235" t="s">
        <v>18877</v>
      </c>
      <c r="H9235">
        <v>1750746200</v>
      </c>
      <c r="I9235" t="s">
        <v>131</v>
      </c>
      <c r="J9235" t="s">
        <v>274</v>
      </c>
      <c r="K9235" t="s">
        <v>152</v>
      </c>
      <c r="L9235" t="s">
        <v>14038</v>
      </c>
      <c r="M9235" t="s">
        <v>18878</v>
      </c>
      <c r="P9235" s="31" t="str">
        <f t="shared" si="435"/>
        <v>Zaman Homoeo Pharmscy (Dr.Arifuzzaman)</v>
      </c>
    </row>
    <row r="9236" spans="1:16" hidden="1">
      <c r="A9236" t="str">
        <f t="shared" si="433"/>
        <v>1-618</v>
      </c>
      <c r="B9236">
        <f t="shared" si="434"/>
        <v>1</v>
      </c>
      <c r="C9236">
        <v>618</v>
      </c>
      <c r="D9236" t="s">
        <v>18879</v>
      </c>
      <c r="E9236" t="s">
        <v>17514</v>
      </c>
      <c r="F9236">
        <v>15019</v>
      </c>
      <c r="G9236" t="s">
        <v>17515</v>
      </c>
      <c r="H9236">
        <v>1722736945</v>
      </c>
      <c r="I9236" t="s">
        <v>131</v>
      </c>
      <c r="J9236" t="s">
        <v>306</v>
      </c>
      <c r="K9236" t="s">
        <v>138</v>
      </c>
      <c r="L9236" t="s">
        <v>17516</v>
      </c>
      <c r="M9236" t="s">
        <v>17516</v>
      </c>
      <c r="P9236" s="31" t="str">
        <f t="shared" si="435"/>
        <v>Adorsho Homeo Hall (D.Md Ibadul Hok)</v>
      </c>
    </row>
    <row r="9237" spans="1:16" hidden="1">
      <c r="A9237" t="str">
        <f t="shared" si="433"/>
        <v>2-618</v>
      </c>
      <c r="B9237">
        <f t="shared" si="434"/>
        <v>2</v>
      </c>
      <c r="C9237">
        <v>618</v>
      </c>
      <c r="D9237" t="s">
        <v>18879</v>
      </c>
      <c r="E9237" t="s">
        <v>17066</v>
      </c>
      <c r="F9237">
        <v>13678</v>
      </c>
      <c r="G9237" t="s">
        <v>17067</v>
      </c>
      <c r="H9237">
        <v>1712756395</v>
      </c>
      <c r="I9237" t="s">
        <v>381</v>
      </c>
      <c r="J9237" t="s">
        <v>397</v>
      </c>
      <c r="K9237" t="s">
        <v>152</v>
      </c>
      <c r="L9237" t="s">
        <v>16977</v>
      </c>
      <c r="M9237" t="s">
        <v>17068</v>
      </c>
      <c r="N9237" t="s">
        <v>17576</v>
      </c>
      <c r="P9237" s="31" t="str">
        <f t="shared" si="435"/>
        <v>Aivi Unani (D.Anower Hossain )</v>
      </c>
    </row>
    <row r="9238" spans="1:16" hidden="1">
      <c r="A9238" t="str">
        <f t="shared" si="433"/>
        <v>3-618</v>
      </c>
      <c r="B9238">
        <f t="shared" si="434"/>
        <v>3</v>
      </c>
      <c r="C9238">
        <v>618</v>
      </c>
      <c r="D9238" t="s">
        <v>18879</v>
      </c>
      <c r="E9238" t="s">
        <v>3895</v>
      </c>
      <c r="F9238">
        <v>6007</v>
      </c>
      <c r="G9238" t="s">
        <v>3896</v>
      </c>
      <c r="H9238">
        <v>1735714476</v>
      </c>
      <c r="I9238" t="s">
        <v>1311</v>
      </c>
      <c r="J9238" t="s">
        <v>172</v>
      </c>
      <c r="K9238" t="s">
        <v>133</v>
      </c>
      <c r="L9238" t="s">
        <v>3874</v>
      </c>
      <c r="M9238" t="s">
        <v>3897</v>
      </c>
      <c r="P9238" s="31" t="str">
        <f t="shared" si="435"/>
        <v>All Amin Homoeo Hall (Dr.Jahurul Islam)</v>
      </c>
    </row>
    <row r="9239" spans="1:16" hidden="1">
      <c r="A9239" t="str">
        <f t="shared" si="433"/>
        <v>4-618</v>
      </c>
      <c r="B9239">
        <f t="shared" si="434"/>
        <v>4</v>
      </c>
      <c r="C9239">
        <v>618</v>
      </c>
      <c r="D9239" t="s">
        <v>18879</v>
      </c>
      <c r="E9239" t="s">
        <v>3946</v>
      </c>
      <c r="F9239">
        <v>6049</v>
      </c>
      <c r="G9239" t="s">
        <v>3812</v>
      </c>
      <c r="H9239">
        <v>1713747111</v>
      </c>
      <c r="I9239" t="s">
        <v>1311</v>
      </c>
      <c r="J9239" t="s">
        <v>274</v>
      </c>
      <c r="K9239" t="s">
        <v>152</v>
      </c>
      <c r="L9239" t="s">
        <v>3929</v>
      </c>
      <c r="M9239" t="s">
        <v>3947</v>
      </c>
      <c r="P9239" s="31" t="str">
        <f t="shared" si="435"/>
        <v>All Modina Homoeo Hall (Dr:Julmay Alli)</v>
      </c>
    </row>
    <row r="9240" spans="1:16" hidden="1">
      <c r="A9240" t="str">
        <f t="shared" si="433"/>
        <v>5-618</v>
      </c>
      <c r="B9240">
        <f t="shared" si="434"/>
        <v>5</v>
      </c>
      <c r="C9240">
        <v>618</v>
      </c>
      <c r="D9240" t="s">
        <v>18879</v>
      </c>
      <c r="E9240" t="s">
        <v>3892</v>
      </c>
      <c r="F9240">
        <v>6006</v>
      </c>
      <c r="G9240" t="s">
        <v>3893</v>
      </c>
      <c r="H9240">
        <v>1745211433</v>
      </c>
      <c r="I9240" t="s">
        <v>1311</v>
      </c>
      <c r="J9240" t="s">
        <v>172</v>
      </c>
      <c r="K9240" t="s">
        <v>152</v>
      </c>
      <c r="L9240" t="s">
        <v>3874</v>
      </c>
      <c r="M9240" t="s">
        <v>3894</v>
      </c>
      <c r="P9240" s="31" t="str">
        <f t="shared" si="435"/>
        <v>All Noman Ho Hall (Dr.Mabubur Rahman)</v>
      </c>
    </row>
    <row r="9241" spans="1:16" hidden="1">
      <c r="A9241" t="str">
        <f t="shared" si="433"/>
        <v>6-618</v>
      </c>
      <c r="B9241">
        <f t="shared" si="434"/>
        <v>6</v>
      </c>
      <c r="C9241">
        <v>618</v>
      </c>
      <c r="D9241" t="s">
        <v>18879</v>
      </c>
      <c r="E9241" t="s">
        <v>3889</v>
      </c>
      <c r="F9241">
        <v>6005</v>
      </c>
      <c r="G9241" t="s">
        <v>3890</v>
      </c>
      <c r="H9241">
        <v>1717411132</v>
      </c>
      <c r="I9241" t="s">
        <v>1311</v>
      </c>
      <c r="J9241" t="s">
        <v>172</v>
      </c>
      <c r="K9241" t="s">
        <v>152</v>
      </c>
      <c r="L9241" t="s">
        <v>3874</v>
      </c>
      <c r="M9241" t="s">
        <v>3891</v>
      </c>
      <c r="P9241" s="31" t="str">
        <f t="shared" si="435"/>
        <v>Amrito Homoeo Hall (Dr.Amrito Roy)</v>
      </c>
    </row>
    <row r="9242" spans="1:16" hidden="1">
      <c r="A9242" t="str">
        <f t="shared" si="433"/>
        <v>7-618</v>
      </c>
      <c r="B9242">
        <f t="shared" si="434"/>
        <v>7</v>
      </c>
      <c r="C9242">
        <v>618</v>
      </c>
      <c r="D9242" t="s">
        <v>18879</v>
      </c>
      <c r="E9242" t="s">
        <v>3923</v>
      </c>
      <c r="F9242">
        <v>6032</v>
      </c>
      <c r="G9242" t="s">
        <v>3868</v>
      </c>
      <c r="H9242">
        <v>1718281136</v>
      </c>
      <c r="I9242" t="s">
        <v>1311</v>
      </c>
      <c r="J9242" t="s">
        <v>230</v>
      </c>
      <c r="K9242" t="s">
        <v>133</v>
      </c>
      <c r="L9242" t="s">
        <v>3858</v>
      </c>
      <c r="M9242" t="s">
        <v>3862</v>
      </c>
      <c r="N9242" t="s">
        <v>10844</v>
      </c>
      <c r="O9242" t="s">
        <v>10767</v>
      </c>
      <c r="P9242" s="31" t="str">
        <f t="shared" si="435"/>
        <v>Anika Homoeo Hall (Dr:Sirajul Islam)</v>
      </c>
    </row>
    <row r="9243" spans="1:16" hidden="1">
      <c r="A9243" t="str">
        <f t="shared" si="433"/>
        <v>8-618</v>
      </c>
      <c r="B9243">
        <f t="shared" si="434"/>
        <v>8</v>
      </c>
      <c r="C9243">
        <v>618</v>
      </c>
      <c r="D9243" t="s">
        <v>18879</v>
      </c>
      <c r="E9243" t="s">
        <v>3863</v>
      </c>
      <c r="F9243">
        <v>5980</v>
      </c>
      <c r="G9243" t="s">
        <v>3864</v>
      </c>
      <c r="H9243">
        <v>1710559310</v>
      </c>
      <c r="I9243" t="s">
        <v>1311</v>
      </c>
      <c r="J9243" t="s">
        <v>132</v>
      </c>
      <c r="K9243" t="s">
        <v>152</v>
      </c>
      <c r="L9243" t="s">
        <v>3858</v>
      </c>
      <c r="M9243" t="s">
        <v>3862</v>
      </c>
      <c r="P9243" s="31" t="str">
        <f t="shared" si="435"/>
        <v>As Shefa Homoeo Hall (Dr:Md.Eunus Alli)</v>
      </c>
    </row>
    <row r="9244" spans="1:16" hidden="1">
      <c r="A9244" t="str">
        <f t="shared" si="433"/>
        <v>9-618</v>
      </c>
      <c r="B9244">
        <f t="shared" si="434"/>
        <v>9</v>
      </c>
      <c r="C9244">
        <v>618</v>
      </c>
      <c r="D9244" t="s">
        <v>18879</v>
      </c>
      <c r="E9244" t="s">
        <v>3876</v>
      </c>
      <c r="F9244">
        <v>6020</v>
      </c>
      <c r="G9244" t="s">
        <v>780</v>
      </c>
      <c r="H9244">
        <v>1734216282</v>
      </c>
      <c r="I9244" t="s">
        <v>1311</v>
      </c>
      <c r="J9244" t="s">
        <v>397</v>
      </c>
      <c r="K9244" t="s">
        <v>152</v>
      </c>
      <c r="L9244" t="s">
        <v>3858</v>
      </c>
      <c r="M9244" t="s">
        <v>3916</v>
      </c>
      <c r="P9244" s="31" t="str">
        <f t="shared" si="435"/>
        <v>Azad Homoeo Hall (Dr:Md.Azad)</v>
      </c>
    </row>
    <row r="9245" spans="1:16" hidden="1">
      <c r="A9245" t="str">
        <f t="shared" si="433"/>
        <v>10-618</v>
      </c>
      <c r="B9245">
        <f t="shared" si="434"/>
        <v>10</v>
      </c>
      <c r="C9245">
        <v>618</v>
      </c>
      <c r="D9245" t="s">
        <v>18879</v>
      </c>
      <c r="E9245" t="s">
        <v>11716</v>
      </c>
      <c r="F9245">
        <v>11238</v>
      </c>
      <c r="G9245" t="s">
        <v>11717</v>
      </c>
      <c r="H9245">
        <v>1764739999</v>
      </c>
      <c r="I9245" t="s">
        <v>131</v>
      </c>
      <c r="J9245" t="s">
        <v>274</v>
      </c>
      <c r="K9245" t="s">
        <v>152</v>
      </c>
      <c r="L9245" t="s">
        <v>11718</v>
      </c>
      <c r="M9245" t="s">
        <v>11719</v>
      </c>
      <c r="N9245" t="s">
        <v>7522</v>
      </c>
      <c r="P9245" s="31" t="str">
        <f t="shared" si="435"/>
        <v>Chapapur Homeo Hall (Dr.Abdur Rashid)</v>
      </c>
    </row>
    <row r="9246" spans="1:16" hidden="1">
      <c r="A9246" t="str">
        <f t="shared" si="433"/>
        <v>11-618</v>
      </c>
      <c r="B9246">
        <f t="shared" si="434"/>
        <v>11</v>
      </c>
      <c r="C9246">
        <v>618</v>
      </c>
      <c r="D9246" t="s">
        <v>18879</v>
      </c>
      <c r="E9246" t="s">
        <v>3868</v>
      </c>
      <c r="F9246">
        <v>5985</v>
      </c>
      <c r="G9246" t="s">
        <v>3869</v>
      </c>
      <c r="H9246">
        <v>1718281136</v>
      </c>
      <c r="I9246" t="s">
        <v>1311</v>
      </c>
      <c r="J9246" t="s">
        <v>132</v>
      </c>
      <c r="K9246" t="s">
        <v>138</v>
      </c>
      <c r="L9246" t="s">
        <v>3858</v>
      </c>
      <c r="M9246" t="s">
        <v>3862</v>
      </c>
      <c r="P9246" s="31" t="str">
        <f t="shared" si="435"/>
        <v>Dr:Md.Samsul Haque (Anika Homoeo Hall)</v>
      </c>
    </row>
    <row r="9247" spans="1:16" hidden="1">
      <c r="A9247" t="str">
        <f t="shared" si="433"/>
        <v>12-618</v>
      </c>
      <c r="B9247">
        <f t="shared" si="434"/>
        <v>12</v>
      </c>
      <c r="C9247">
        <v>618</v>
      </c>
      <c r="D9247" t="s">
        <v>18879</v>
      </c>
      <c r="E9247" t="s">
        <v>17517</v>
      </c>
      <c r="F9247">
        <v>15020</v>
      </c>
      <c r="G9247" t="s">
        <v>17518</v>
      </c>
      <c r="H9247">
        <v>1713774095</v>
      </c>
      <c r="I9247" t="s">
        <v>131</v>
      </c>
      <c r="J9247" t="s">
        <v>230</v>
      </c>
      <c r="K9247" t="s">
        <v>138</v>
      </c>
      <c r="L9247" t="s">
        <v>17092</v>
      </c>
      <c r="M9247" t="s">
        <v>17519</v>
      </c>
      <c r="P9247" s="31" t="str">
        <f t="shared" si="435"/>
        <v>F M Homeo Hall (D.Rejaul Korim)</v>
      </c>
    </row>
    <row r="9248" spans="1:16" hidden="1">
      <c r="A9248" t="str">
        <f t="shared" si="433"/>
        <v>13-618</v>
      </c>
      <c r="B9248">
        <f t="shared" si="434"/>
        <v>13</v>
      </c>
      <c r="C9248">
        <v>618</v>
      </c>
      <c r="D9248" t="s">
        <v>18879</v>
      </c>
      <c r="E9248" t="s">
        <v>17069</v>
      </c>
      <c r="F9248">
        <v>13680</v>
      </c>
      <c r="G9248" t="s">
        <v>2249</v>
      </c>
      <c r="H9248">
        <v>1779047353</v>
      </c>
      <c r="I9248" t="s">
        <v>11054</v>
      </c>
      <c r="J9248" t="s">
        <v>397</v>
      </c>
      <c r="K9248" t="s">
        <v>152</v>
      </c>
      <c r="L9248" t="s">
        <v>17070</v>
      </c>
      <c r="M9248" t="s">
        <v>17071</v>
      </c>
      <c r="P9248" s="31" t="str">
        <f t="shared" si="435"/>
        <v>Fatema Homeo Hall (D.Ajijur Islam)</v>
      </c>
    </row>
    <row r="9249" spans="1:16" hidden="1">
      <c r="A9249" t="str">
        <f t="shared" si="433"/>
        <v>14-618</v>
      </c>
      <c r="B9249">
        <f t="shared" si="434"/>
        <v>14</v>
      </c>
      <c r="C9249">
        <v>618</v>
      </c>
      <c r="D9249" t="s">
        <v>18879</v>
      </c>
      <c r="E9249" t="s">
        <v>3942</v>
      </c>
      <c r="F9249">
        <v>6048</v>
      </c>
      <c r="G9249" t="s">
        <v>3943</v>
      </c>
      <c r="H9249">
        <v>1716299651</v>
      </c>
      <c r="I9249" t="s">
        <v>1311</v>
      </c>
      <c r="J9249" t="s">
        <v>274</v>
      </c>
      <c r="K9249" t="s">
        <v>152</v>
      </c>
      <c r="L9249" t="s">
        <v>3944</v>
      </c>
      <c r="M9249" t="s">
        <v>3945</v>
      </c>
      <c r="P9249" s="31" t="str">
        <f t="shared" si="435"/>
        <v>Femas Homoeo Hall (Dr:Alaul)</v>
      </c>
    </row>
    <row r="9250" spans="1:16" hidden="1">
      <c r="A9250" t="str">
        <f t="shared" si="433"/>
        <v>15-618</v>
      </c>
      <c r="B9250">
        <f t="shared" si="434"/>
        <v>15</v>
      </c>
      <c r="C9250">
        <v>618</v>
      </c>
      <c r="D9250" t="s">
        <v>18879</v>
      </c>
      <c r="E9250" t="s">
        <v>3907</v>
      </c>
      <c r="F9250">
        <v>6013</v>
      </c>
      <c r="G9250" t="s">
        <v>2132</v>
      </c>
      <c r="H9250">
        <v>1714707908</v>
      </c>
      <c r="I9250" t="s">
        <v>1311</v>
      </c>
      <c r="J9250" t="s">
        <v>397</v>
      </c>
      <c r="K9250" t="s">
        <v>152</v>
      </c>
      <c r="L9250" t="s">
        <v>3900</v>
      </c>
      <c r="M9250" t="s">
        <v>3901</v>
      </c>
      <c r="P9250" s="31" t="str">
        <f t="shared" si="435"/>
        <v>German Homoeo Hall (Dr:Safikul Islam)</v>
      </c>
    </row>
    <row r="9251" spans="1:16" hidden="1">
      <c r="A9251" t="str">
        <f t="shared" si="433"/>
        <v>16-618</v>
      </c>
      <c r="B9251">
        <f t="shared" si="434"/>
        <v>16</v>
      </c>
      <c r="C9251">
        <v>618</v>
      </c>
      <c r="D9251" t="s">
        <v>18879</v>
      </c>
      <c r="E9251" t="s">
        <v>3908</v>
      </c>
      <c r="F9251">
        <v>6014</v>
      </c>
      <c r="G9251" t="s">
        <v>2132</v>
      </c>
      <c r="H9251">
        <v>1735063520</v>
      </c>
      <c r="I9251" t="s">
        <v>1311</v>
      </c>
      <c r="J9251" t="s">
        <v>397</v>
      </c>
      <c r="K9251" t="s">
        <v>138</v>
      </c>
      <c r="L9251" t="s">
        <v>3900</v>
      </c>
      <c r="M9251" t="s">
        <v>3909</v>
      </c>
      <c r="P9251" s="31" t="str">
        <f t="shared" si="435"/>
        <v>German Homoeo Hall (Dr:Alaul Islam)</v>
      </c>
    </row>
    <row r="9252" spans="1:16" hidden="1">
      <c r="A9252" t="str">
        <f t="shared" si="433"/>
        <v>17-618</v>
      </c>
      <c r="B9252">
        <f t="shared" si="434"/>
        <v>17</v>
      </c>
      <c r="C9252">
        <v>618</v>
      </c>
      <c r="D9252" t="s">
        <v>18879</v>
      </c>
      <c r="E9252" t="s">
        <v>3872</v>
      </c>
      <c r="F9252">
        <v>5993</v>
      </c>
      <c r="G9252" t="s">
        <v>3873</v>
      </c>
      <c r="H9252">
        <v>1735221690</v>
      </c>
      <c r="I9252" t="s">
        <v>1311</v>
      </c>
      <c r="J9252" t="s">
        <v>172</v>
      </c>
      <c r="K9252" t="s">
        <v>152</v>
      </c>
      <c r="L9252" t="s">
        <v>3874</v>
      </c>
      <c r="M9252" t="s">
        <v>3875</v>
      </c>
      <c r="P9252" s="31" t="str">
        <f t="shared" si="435"/>
        <v>Hafez Homoeo Hall (Dr:Mazahar Islam)</v>
      </c>
    </row>
    <row r="9253" spans="1:16" hidden="1">
      <c r="A9253" t="str">
        <f t="shared" si="433"/>
        <v>18-618</v>
      </c>
      <c r="B9253">
        <f t="shared" si="434"/>
        <v>18</v>
      </c>
      <c r="C9253">
        <v>618</v>
      </c>
      <c r="D9253" t="s">
        <v>18879</v>
      </c>
      <c r="E9253" t="s">
        <v>3910</v>
      </c>
      <c r="F9253">
        <v>6017</v>
      </c>
      <c r="G9253" t="s">
        <v>243</v>
      </c>
      <c r="H9253">
        <v>1719128143</v>
      </c>
      <c r="I9253" t="s">
        <v>1311</v>
      </c>
      <c r="J9253" t="s">
        <v>397</v>
      </c>
      <c r="K9253" t="s">
        <v>138</v>
      </c>
      <c r="L9253" t="s">
        <v>3900</v>
      </c>
      <c r="M9253" t="s">
        <v>3911</v>
      </c>
      <c r="P9253" s="31" t="str">
        <f t="shared" si="435"/>
        <v>Haniman Homoeo Hall (Dr:Nasir Uddin)</v>
      </c>
    </row>
    <row r="9254" spans="1:16" hidden="1">
      <c r="A9254" t="str">
        <f t="shared" si="433"/>
        <v>19-618</v>
      </c>
      <c r="B9254">
        <f t="shared" si="434"/>
        <v>19</v>
      </c>
      <c r="C9254">
        <v>618</v>
      </c>
      <c r="D9254" t="s">
        <v>18879</v>
      </c>
      <c r="E9254" t="s">
        <v>3951</v>
      </c>
      <c r="F9254">
        <v>6056</v>
      </c>
      <c r="G9254" t="s">
        <v>243</v>
      </c>
      <c r="H9254">
        <v>1717214632</v>
      </c>
      <c r="I9254" t="s">
        <v>1311</v>
      </c>
      <c r="J9254" t="s">
        <v>274</v>
      </c>
      <c r="K9254" t="s">
        <v>133</v>
      </c>
      <c r="L9254" t="s">
        <v>3952</v>
      </c>
      <c r="M9254" t="s">
        <v>3952</v>
      </c>
      <c r="P9254" s="31" t="str">
        <f t="shared" si="435"/>
        <v>Haniman Homoeo Hall (Dr.Alim Shekh)</v>
      </c>
    </row>
    <row r="9255" spans="1:16" hidden="1">
      <c r="A9255" t="str">
        <f t="shared" si="433"/>
        <v>20-618</v>
      </c>
      <c r="B9255">
        <f t="shared" si="434"/>
        <v>20</v>
      </c>
      <c r="C9255">
        <v>618</v>
      </c>
      <c r="D9255" t="s">
        <v>18879</v>
      </c>
      <c r="E9255" t="s">
        <v>3856</v>
      </c>
      <c r="F9255">
        <v>5977</v>
      </c>
      <c r="G9255" t="s">
        <v>3857</v>
      </c>
      <c r="H9255">
        <v>1721532002</v>
      </c>
      <c r="I9255" t="s">
        <v>1311</v>
      </c>
      <c r="J9255" t="s">
        <v>132</v>
      </c>
      <c r="K9255" t="s">
        <v>138</v>
      </c>
      <c r="L9255" t="s">
        <v>3858</v>
      </c>
      <c r="M9255" t="s">
        <v>3859</v>
      </c>
      <c r="P9255" s="31" t="str">
        <f t="shared" si="435"/>
        <v>Hasan Homoeo Hall (Dr.Ab.Rasid)</v>
      </c>
    </row>
    <row r="9256" spans="1:16" hidden="1">
      <c r="A9256" t="str">
        <f t="shared" si="433"/>
        <v>21-618</v>
      </c>
      <c r="B9256">
        <f t="shared" si="434"/>
        <v>21</v>
      </c>
      <c r="C9256">
        <v>618</v>
      </c>
      <c r="D9256" t="s">
        <v>18879</v>
      </c>
      <c r="E9256" t="s">
        <v>3919</v>
      </c>
      <c r="F9256">
        <v>6025</v>
      </c>
      <c r="G9256" t="s">
        <v>476</v>
      </c>
      <c r="H9256">
        <v>1721532002</v>
      </c>
      <c r="I9256" t="s">
        <v>1311</v>
      </c>
      <c r="J9256" t="s">
        <v>230</v>
      </c>
      <c r="K9256" t="s">
        <v>138</v>
      </c>
      <c r="L9256" t="s">
        <v>3858</v>
      </c>
      <c r="M9256" t="s">
        <v>3859</v>
      </c>
      <c r="P9256" s="31" t="str">
        <f t="shared" si="435"/>
        <v>Hasan Homoeo Hall (Dr:Ab.Rasid)</v>
      </c>
    </row>
    <row r="9257" spans="1:16" hidden="1">
      <c r="A9257" t="str">
        <f t="shared" si="433"/>
        <v>22-618</v>
      </c>
      <c r="B9257">
        <f t="shared" si="434"/>
        <v>22</v>
      </c>
      <c r="C9257">
        <v>618</v>
      </c>
      <c r="D9257" t="s">
        <v>18879</v>
      </c>
      <c r="E9257" t="s">
        <v>3904</v>
      </c>
      <c r="F9257">
        <v>6011</v>
      </c>
      <c r="G9257" t="s">
        <v>3905</v>
      </c>
      <c r="H9257">
        <v>1713798001</v>
      </c>
      <c r="I9257" t="s">
        <v>1311</v>
      </c>
      <c r="J9257" t="s">
        <v>397</v>
      </c>
      <c r="K9257" t="s">
        <v>152</v>
      </c>
      <c r="L9257" t="s">
        <v>3900</v>
      </c>
      <c r="M9257" t="s">
        <v>3901</v>
      </c>
      <c r="P9257" s="31" t="str">
        <f t="shared" si="435"/>
        <v>Homoeo &amp; Ayurbedik (Dr:Md.Mostofa)</v>
      </c>
    </row>
    <row r="9258" spans="1:16" hidden="1">
      <c r="A9258" t="str">
        <f t="shared" si="433"/>
        <v>23-618</v>
      </c>
      <c r="B9258">
        <f t="shared" si="434"/>
        <v>23</v>
      </c>
      <c r="C9258">
        <v>618</v>
      </c>
      <c r="D9258" t="s">
        <v>18879</v>
      </c>
      <c r="E9258" t="s">
        <v>3930</v>
      </c>
      <c r="F9258">
        <v>6042</v>
      </c>
      <c r="G9258" t="s">
        <v>3931</v>
      </c>
      <c r="H9258">
        <v>1726234173</v>
      </c>
      <c r="I9258" t="s">
        <v>1311</v>
      </c>
      <c r="J9258" t="s">
        <v>274</v>
      </c>
      <c r="K9258" t="s">
        <v>152</v>
      </c>
      <c r="L9258" t="s">
        <v>3929</v>
      </c>
      <c r="M9258" t="s">
        <v>3929</v>
      </c>
      <c r="P9258" s="31" t="str">
        <f t="shared" si="435"/>
        <v>Iconmic Homoeo Hall (Dr:Md.Keramat Alli)</v>
      </c>
    </row>
    <row r="9259" spans="1:16" hidden="1">
      <c r="A9259" t="str">
        <f t="shared" si="433"/>
        <v>24-618</v>
      </c>
      <c r="B9259">
        <f t="shared" si="434"/>
        <v>24</v>
      </c>
      <c r="C9259">
        <v>618</v>
      </c>
      <c r="D9259" t="s">
        <v>18879</v>
      </c>
      <c r="E9259" t="s">
        <v>17072</v>
      </c>
      <c r="F9259">
        <v>13679</v>
      </c>
      <c r="G9259" t="s">
        <v>17073</v>
      </c>
      <c r="H9259">
        <v>1912440499</v>
      </c>
      <c r="I9259" t="s">
        <v>11054</v>
      </c>
      <c r="J9259" t="s">
        <v>397</v>
      </c>
      <c r="K9259" t="s">
        <v>138</v>
      </c>
      <c r="L9259" t="s">
        <v>17074</v>
      </c>
      <c r="M9259" t="s">
        <v>17074</v>
      </c>
      <c r="P9259" s="31" t="str">
        <f t="shared" si="435"/>
        <v>Islamiya Homeo Hall  (D.M A Lotif Miya)</v>
      </c>
    </row>
    <row r="9260" spans="1:16" hidden="1">
      <c r="A9260" t="str">
        <f t="shared" si="433"/>
        <v>25-618</v>
      </c>
      <c r="B9260">
        <f t="shared" si="434"/>
        <v>25</v>
      </c>
      <c r="C9260">
        <v>618</v>
      </c>
      <c r="D9260" t="s">
        <v>18879</v>
      </c>
      <c r="E9260" t="s">
        <v>17075</v>
      </c>
      <c r="F9260">
        <v>13684</v>
      </c>
      <c r="G9260" t="s">
        <v>17076</v>
      </c>
      <c r="H9260">
        <v>1714404761</v>
      </c>
      <c r="I9260" t="s">
        <v>131</v>
      </c>
      <c r="J9260" t="s">
        <v>132</v>
      </c>
      <c r="K9260" t="s">
        <v>138</v>
      </c>
      <c r="L9260" t="s">
        <v>16977</v>
      </c>
      <c r="M9260" t="s">
        <v>16977</v>
      </c>
      <c r="P9260" s="31" t="str">
        <f t="shared" si="435"/>
        <v>Jamal Homeo Hall (D.Fojlul Hok)</v>
      </c>
    </row>
    <row r="9261" spans="1:16" hidden="1">
      <c r="A9261" t="str">
        <f t="shared" si="433"/>
        <v>26-618</v>
      </c>
      <c r="B9261">
        <f t="shared" si="434"/>
        <v>26</v>
      </c>
      <c r="C9261">
        <v>618</v>
      </c>
      <c r="D9261" t="s">
        <v>18879</v>
      </c>
      <c r="E9261" t="s">
        <v>11720</v>
      </c>
      <c r="F9261">
        <v>11239</v>
      </c>
      <c r="G9261" t="s">
        <v>11721</v>
      </c>
      <c r="H9261">
        <v>1719329692</v>
      </c>
      <c r="I9261" t="s">
        <v>131</v>
      </c>
      <c r="J9261" t="s">
        <v>274</v>
      </c>
      <c r="K9261" t="s">
        <v>138</v>
      </c>
      <c r="L9261" t="s">
        <v>11722</v>
      </c>
      <c r="M9261" t="s">
        <v>3944</v>
      </c>
      <c r="P9261" s="31" t="str">
        <f t="shared" si="435"/>
        <v>Jaman Homeo Hall (Dr.Nurujjan)</v>
      </c>
    </row>
    <row r="9262" spans="1:16" hidden="1">
      <c r="A9262" t="str">
        <f t="shared" si="433"/>
        <v>27-618</v>
      </c>
      <c r="B9262">
        <f t="shared" si="434"/>
        <v>27</v>
      </c>
      <c r="C9262">
        <v>618</v>
      </c>
      <c r="D9262" t="s">
        <v>18879</v>
      </c>
      <c r="E9262" t="s">
        <v>3950</v>
      </c>
      <c r="F9262">
        <v>6053</v>
      </c>
      <c r="G9262" t="s">
        <v>250</v>
      </c>
      <c r="H9262">
        <v>1738780882</v>
      </c>
      <c r="I9262" t="s">
        <v>1311</v>
      </c>
      <c r="J9262" t="s">
        <v>274</v>
      </c>
      <c r="K9262" t="s">
        <v>133</v>
      </c>
      <c r="L9262" t="s">
        <v>3929</v>
      </c>
      <c r="M9262" t="s">
        <v>3929</v>
      </c>
      <c r="P9262" s="31" t="str">
        <f t="shared" si="435"/>
        <v>Janoni Homoeo Hall (Dr.Rakibul Islam )</v>
      </c>
    </row>
    <row r="9263" spans="1:16" hidden="1">
      <c r="A9263" t="str">
        <f t="shared" si="433"/>
        <v>28-618</v>
      </c>
      <c r="B9263">
        <f t="shared" si="434"/>
        <v>28</v>
      </c>
      <c r="C9263">
        <v>618</v>
      </c>
      <c r="D9263" t="s">
        <v>18879</v>
      </c>
      <c r="E9263" t="s">
        <v>3939</v>
      </c>
      <c r="F9263">
        <v>6047</v>
      </c>
      <c r="G9263" t="s">
        <v>3940</v>
      </c>
      <c r="H9263">
        <v>1723818232</v>
      </c>
      <c r="I9263" t="s">
        <v>1311</v>
      </c>
      <c r="J9263" t="s">
        <v>274</v>
      </c>
      <c r="K9263" t="s">
        <v>152</v>
      </c>
      <c r="L9263" t="s">
        <v>3929</v>
      </c>
      <c r="M9263" t="s">
        <v>3941</v>
      </c>
      <c r="P9263" s="31" t="str">
        <f t="shared" si="435"/>
        <v>Jibon Homoeo Hall (Dr:Ab.Mahmud)</v>
      </c>
    </row>
    <row r="9264" spans="1:16" hidden="1">
      <c r="A9264" t="str">
        <f t="shared" si="433"/>
        <v>29-618</v>
      </c>
      <c r="B9264">
        <f t="shared" si="434"/>
        <v>29</v>
      </c>
      <c r="C9264">
        <v>618</v>
      </c>
      <c r="D9264" t="s">
        <v>18879</v>
      </c>
      <c r="E9264" t="s">
        <v>17077</v>
      </c>
      <c r="F9264">
        <v>13681</v>
      </c>
      <c r="G9264" t="s">
        <v>17078</v>
      </c>
      <c r="H9264">
        <v>91715780882</v>
      </c>
      <c r="I9264" t="s">
        <v>11054</v>
      </c>
      <c r="J9264" t="s">
        <v>397</v>
      </c>
      <c r="K9264" t="s">
        <v>152</v>
      </c>
      <c r="L9264" t="s">
        <v>17074</v>
      </c>
      <c r="M9264" t="s">
        <v>17074</v>
      </c>
      <c r="P9264" s="31" t="str">
        <f t="shared" si="435"/>
        <v>Jononi Homeo Hall (D.Rokibul Islam)</v>
      </c>
    </row>
    <row r="9265" spans="1:16" hidden="1">
      <c r="A9265" t="str">
        <f t="shared" si="433"/>
        <v>30-618</v>
      </c>
      <c r="B9265">
        <f t="shared" si="434"/>
        <v>30</v>
      </c>
      <c r="C9265">
        <v>618</v>
      </c>
      <c r="D9265" t="s">
        <v>18879</v>
      </c>
      <c r="E9265" t="s">
        <v>17079</v>
      </c>
      <c r="F9265">
        <v>13675</v>
      </c>
      <c r="G9265" t="s">
        <v>17080</v>
      </c>
      <c r="H9265">
        <v>1731355611</v>
      </c>
      <c r="I9265" t="s">
        <v>11054</v>
      </c>
      <c r="J9265" t="s">
        <v>397</v>
      </c>
      <c r="K9265" t="s">
        <v>138</v>
      </c>
      <c r="L9265" t="s">
        <v>17081</v>
      </c>
      <c r="M9265" t="s">
        <v>17081</v>
      </c>
      <c r="P9265" s="31" t="str">
        <f t="shared" si="435"/>
        <v>Joononi Homeo Hall (D.Nurnobi Islam)</v>
      </c>
    </row>
    <row r="9266" spans="1:16" hidden="1">
      <c r="A9266" t="str">
        <f t="shared" si="433"/>
        <v>31-618</v>
      </c>
      <c r="B9266">
        <f t="shared" si="434"/>
        <v>31</v>
      </c>
      <c r="C9266">
        <v>618</v>
      </c>
      <c r="D9266" t="s">
        <v>18879</v>
      </c>
      <c r="E9266" t="s">
        <v>3877</v>
      </c>
      <c r="F9266">
        <v>5995</v>
      </c>
      <c r="G9266" t="s">
        <v>3878</v>
      </c>
      <c r="H9266">
        <v>1747262122</v>
      </c>
      <c r="I9266" t="s">
        <v>1311</v>
      </c>
      <c r="J9266" t="s">
        <v>172</v>
      </c>
      <c r="K9266" t="s">
        <v>138</v>
      </c>
      <c r="L9266" t="s">
        <v>3874</v>
      </c>
      <c r="M9266" t="s">
        <v>3879</v>
      </c>
      <c r="P9266" s="31" t="str">
        <f t="shared" si="435"/>
        <v>Kajem Homoeo Hall (Dr: Abdul Khalek)</v>
      </c>
    </row>
    <row r="9267" spans="1:16" hidden="1">
      <c r="A9267" t="str">
        <f t="shared" si="433"/>
        <v>32-618</v>
      </c>
      <c r="B9267">
        <f t="shared" si="434"/>
        <v>32</v>
      </c>
      <c r="C9267">
        <v>618</v>
      </c>
      <c r="D9267" t="s">
        <v>18879</v>
      </c>
      <c r="E9267" t="s">
        <v>3880</v>
      </c>
      <c r="F9267">
        <v>5996</v>
      </c>
      <c r="G9267" t="s">
        <v>3878</v>
      </c>
      <c r="H9267">
        <v>1744887872</v>
      </c>
      <c r="I9267" t="s">
        <v>1311</v>
      </c>
      <c r="J9267" t="s">
        <v>172</v>
      </c>
      <c r="K9267" t="s">
        <v>152</v>
      </c>
      <c r="L9267" t="s">
        <v>3874</v>
      </c>
      <c r="M9267" t="s">
        <v>3879</v>
      </c>
      <c r="P9267" s="31" t="str">
        <f t="shared" si="435"/>
        <v>Kajem Homoeo Hall (Dr: Md.Motal Alli)</v>
      </c>
    </row>
    <row r="9268" spans="1:16" hidden="1">
      <c r="A9268" t="str">
        <f t="shared" si="433"/>
        <v>33-618</v>
      </c>
      <c r="B9268">
        <f t="shared" si="434"/>
        <v>33</v>
      </c>
      <c r="C9268">
        <v>618</v>
      </c>
      <c r="D9268" t="s">
        <v>18879</v>
      </c>
      <c r="E9268" t="s">
        <v>3881</v>
      </c>
      <c r="F9268">
        <v>5997</v>
      </c>
      <c r="G9268" t="s">
        <v>3878</v>
      </c>
      <c r="H9268">
        <v>1769003328</v>
      </c>
      <c r="I9268" t="s">
        <v>1311</v>
      </c>
      <c r="J9268" t="s">
        <v>172</v>
      </c>
      <c r="K9268" t="s">
        <v>152</v>
      </c>
      <c r="L9268" t="s">
        <v>3874</v>
      </c>
      <c r="M9268" t="s">
        <v>3879</v>
      </c>
      <c r="P9268" s="31" t="str">
        <f t="shared" si="435"/>
        <v>Kajem Homoeo Hall (Dr:Ab.Razzak)</v>
      </c>
    </row>
    <row r="9269" spans="1:16" hidden="1">
      <c r="A9269" t="str">
        <f t="shared" si="433"/>
        <v>34-618</v>
      </c>
      <c r="B9269">
        <f t="shared" si="434"/>
        <v>34</v>
      </c>
      <c r="C9269">
        <v>618</v>
      </c>
      <c r="D9269" t="s">
        <v>18879</v>
      </c>
      <c r="E9269" t="s">
        <v>3882</v>
      </c>
      <c r="F9269">
        <v>5998</v>
      </c>
      <c r="G9269" t="s">
        <v>3878</v>
      </c>
      <c r="H9269">
        <v>1761685876</v>
      </c>
      <c r="I9269" t="s">
        <v>1311</v>
      </c>
      <c r="J9269" t="s">
        <v>172</v>
      </c>
      <c r="K9269" t="s">
        <v>133</v>
      </c>
      <c r="L9269" t="s">
        <v>3874</v>
      </c>
      <c r="M9269" t="s">
        <v>3879</v>
      </c>
      <c r="P9269" s="31" t="str">
        <f t="shared" si="435"/>
        <v>Kajem Homoeo Hall (Dr:Md.Anamul Haque)</v>
      </c>
    </row>
    <row r="9270" spans="1:16" hidden="1">
      <c r="A9270" t="str">
        <f t="shared" si="433"/>
        <v>35-618</v>
      </c>
      <c r="B9270">
        <f t="shared" si="434"/>
        <v>35</v>
      </c>
      <c r="C9270">
        <v>618</v>
      </c>
      <c r="D9270" t="s">
        <v>18879</v>
      </c>
      <c r="E9270">
        <v>0</v>
      </c>
      <c r="F9270">
        <v>6050</v>
      </c>
      <c r="G9270" t="s">
        <v>3948</v>
      </c>
      <c r="H9270">
        <v>0</v>
      </c>
      <c r="I9270" t="s">
        <v>1311</v>
      </c>
      <c r="J9270" t="s">
        <v>274</v>
      </c>
      <c r="K9270" t="s">
        <v>152</v>
      </c>
      <c r="L9270" t="s">
        <v>3929</v>
      </c>
      <c r="M9270" t="s">
        <v>3949</v>
      </c>
      <c r="P9270" s="31" t="str">
        <f t="shared" si="435"/>
        <v>Kallan Homoeo Hall (0)</v>
      </c>
    </row>
    <row r="9271" spans="1:16" hidden="1">
      <c r="A9271" t="str">
        <f t="shared" si="433"/>
        <v>36-618</v>
      </c>
      <c r="B9271">
        <f t="shared" si="434"/>
        <v>36</v>
      </c>
      <c r="C9271">
        <v>618</v>
      </c>
      <c r="D9271" t="s">
        <v>18879</v>
      </c>
      <c r="E9271" t="s">
        <v>3902</v>
      </c>
      <c r="F9271">
        <v>6010</v>
      </c>
      <c r="G9271" t="s">
        <v>3903</v>
      </c>
      <c r="H9271">
        <v>1710055858</v>
      </c>
      <c r="I9271" t="s">
        <v>1311</v>
      </c>
      <c r="J9271" t="s">
        <v>397</v>
      </c>
      <c r="K9271" t="s">
        <v>152</v>
      </c>
      <c r="L9271" t="s">
        <v>3900</v>
      </c>
      <c r="M9271" t="s">
        <v>3901</v>
      </c>
      <c r="P9271" s="31" t="str">
        <f t="shared" si="435"/>
        <v>Lipika Homoeo Hall (Dr:Makbul Hasan)</v>
      </c>
    </row>
    <row r="9272" spans="1:16" hidden="1">
      <c r="A9272" t="str">
        <f t="shared" si="433"/>
        <v>37-618</v>
      </c>
      <c r="B9272">
        <f t="shared" si="434"/>
        <v>37</v>
      </c>
      <c r="C9272">
        <v>618</v>
      </c>
      <c r="D9272" t="s">
        <v>18879</v>
      </c>
      <c r="E9272" t="s">
        <v>3865</v>
      </c>
      <c r="F9272">
        <v>5981</v>
      </c>
      <c r="G9272" t="s">
        <v>2890</v>
      </c>
      <c r="H9272">
        <v>1728588138</v>
      </c>
      <c r="I9272" t="s">
        <v>1311</v>
      </c>
      <c r="J9272" t="s">
        <v>132</v>
      </c>
      <c r="K9272" t="s">
        <v>152</v>
      </c>
      <c r="L9272" t="s">
        <v>3866</v>
      </c>
      <c r="M9272" t="s">
        <v>3867</v>
      </c>
      <c r="P9272" s="31" t="str">
        <f t="shared" si="435"/>
        <v>Loknath Homoeo Hall (Dr.Sagar Sarnal)</v>
      </c>
    </row>
    <row r="9273" spans="1:16" hidden="1">
      <c r="A9273" t="str">
        <f t="shared" si="433"/>
        <v>38-618</v>
      </c>
      <c r="B9273">
        <f t="shared" si="434"/>
        <v>38</v>
      </c>
      <c r="C9273">
        <v>618</v>
      </c>
      <c r="D9273" t="s">
        <v>18879</v>
      </c>
      <c r="E9273" t="s">
        <v>3927</v>
      </c>
      <c r="F9273">
        <v>6038</v>
      </c>
      <c r="G9273" t="s">
        <v>2890</v>
      </c>
      <c r="H9273">
        <v>1728588138</v>
      </c>
      <c r="I9273" t="s">
        <v>1311</v>
      </c>
      <c r="J9273" t="s">
        <v>230</v>
      </c>
      <c r="K9273" t="s">
        <v>133</v>
      </c>
      <c r="L9273" t="s">
        <v>3858</v>
      </c>
      <c r="M9273" t="s">
        <v>3916</v>
      </c>
      <c r="P9273" s="31" t="str">
        <f t="shared" si="435"/>
        <v>Loknath Homoeo Hall (Dr.Sagar Roy)</v>
      </c>
    </row>
    <row r="9274" spans="1:16" hidden="1">
      <c r="A9274" t="str">
        <f t="shared" si="433"/>
        <v>39-618</v>
      </c>
      <c r="B9274">
        <f t="shared" si="434"/>
        <v>39</v>
      </c>
      <c r="C9274">
        <v>618</v>
      </c>
      <c r="D9274" t="s">
        <v>18879</v>
      </c>
      <c r="E9274" t="s">
        <v>3888</v>
      </c>
      <c r="F9274">
        <v>6004</v>
      </c>
      <c r="G9274" t="s">
        <v>17661</v>
      </c>
      <c r="H9274">
        <v>0</v>
      </c>
      <c r="I9274" t="s">
        <v>1311</v>
      </c>
      <c r="J9274" t="s">
        <v>172</v>
      </c>
      <c r="K9274" t="s">
        <v>138</v>
      </c>
      <c r="L9274" t="s">
        <v>3886</v>
      </c>
      <c r="M9274" t="s">
        <v>3887</v>
      </c>
      <c r="P9274" s="31" t="str">
        <f t="shared" si="435"/>
        <v>Ma Baba Homoeo Pharmacy (Dr:Rojina Khatun)</v>
      </c>
    </row>
    <row r="9275" spans="1:16" hidden="1">
      <c r="A9275" t="str">
        <f t="shared" si="433"/>
        <v>40-618</v>
      </c>
      <c r="B9275">
        <f t="shared" si="434"/>
        <v>40</v>
      </c>
      <c r="C9275">
        <v>618</v>
      </c>
      <c r="D9275" t="s">
        <v>18879</v>
      </c>
      <c r="E9275" t="s">
        <v>3870</v>
      </c>
      <c r="F9275">
        <v>5986</v>
      </c>
      <c r="G9275" t="s">
        <v>638</v>
      </c>
      <c r="H9275">
        <v>1718875338</v>
      </c>
      <c r="I9275" t="s">
        <v>1311</v>
      </c>
      <c r="J9275" t="s">
        <v>132</v>
      </c>
      <c r="K9275" t="s">
        <v>138</v>
      </c>
      <c r="L9275" t="s">
        <v>3858</v>
      </c>
      <c r="M9275" t="s">
        <v>3871</v>
      </c>
      <c r="P9275" s="31" t="str">
        <f t="shared" si="435"/>
        <v>Ma Homoeo Hall (Dr.Manik Sarker)</v>
      </c>
    </row>
    <row r="9276" spans="1:16" hidden="1">
      <c r="A9276" t="str">
        <f t="shared" si="433"/>
        <v>41-618</v>
      </c>
      <c r="B9276">
        <f t="shared" si="434"/>
        <v>41</v>
      </c>
      <c r="C9276">
        <v>618</v>
      </c>
      <c r="D9276" t="s">
        <v>18879</v>
      </c>
      <c r="E9276" t="s">
        <v>16944</v>
      </c>
      <c r="F9276">
        <v>13640</v>
      </c>
      <c r="G9276" t="s">
        <v>16945</v>
      </c>
      <c r="H9276">
        <v>1739232302</v>
      </c>
      <c r="I9276" t="s">
        <v>131</v>
      </c>
      <c r="J9276" t="s">
        <v>274</v>
      </c>
      <c r="K9276" t="s">
        <v>152</v>
      </c>
      <c r="L9276" t="s">
        <v>16946</v>
      </c>
      <c r="M9276" t="s">
        <v>16947</v>
      </c>
      <c r="P9276" s="31" t="str">
        <f t="shared" si="435"/>
        <v>Ma Homoeo Holl (Dr.Md. Alim(Shahed )</v>
      </c>
    </row>
    <row r="9277" spans="1:16" hidden="1">
      <c r="A9277" t="str">
        <f t="shared" si="433"/>
        <v>42-618</v>
      </c>
      <c r="B9277">
        <f t="shared" si="434"/>
        <v>42</v>
      </c>
      <c r="C9277">
        <v>618</v>
      </c>
      <c r="D9277" t="s">
        <v>18879</v>
      </c>
      <c r="E9277" t="s">
        <v>16777</v>
      </c>
      <c r="F9277">
        <v>13565</v>
      </c>
      <c r="G9277" t="s">
        <v>16778</v>
      </c>
      <c r="H9277">
        <v>1740805966</v>
      </c>
      <c r="J9277" t="s">
        <v>274</v>
      </c>
      <c r="K9277" t="s">
        <v>152</v>
      </c>
      <c r="L9277" t="s">
        <v>3944</v>
      </c>
      <c r="M9277" t="s">
        <v>16779</v>
      </c>
      <c r="P9277" s="31" t="str">
        <f t="shared" si="435"/>
        <v>Masud Homoeo  Sentar (Dr. S M Mobarak Alli)</v>
      </c>
    </row>
    <row r="9278" spans="1:16" hidden="1">
      <c r="A9278" t="str">
        <f t="shared" si="433"/>
        <v>43-618</v>
      </c>
      <c r="B9278">
        <f t="shared" si="434"/>
        <v>43</v>
      </c>
      <c r="C9278">
        <v>618</v>
      </c>
      <c r="D9278" t="s">
        <v>18879</v>
      </c>
      <c r="E9278" t="s">
        <v>3928</v>
      </c>
      <c r="F9278">
        <v>6041</v>
      </c>
      <c r="G9278" t="s">
        <v>813</v>
      </c>
      <c r="H9278">
        <v>1740809566</v>
      </c>
      <c r="I9278" t="s">
        <v>1311</v>
      </c>
      <c r="J9278" t="s">
        <v>274</v>
      </c>
      <c r="K9278" t="s">
        <v>138</v>
      </c>
      <c r="L9278" t="s">
        <v>3929</v>
      </c>
      <c r="M9278" t="s">
        <v>3929</v>
      </c>
      <c r="P9278" s="31" t="str">
        <f t="shared" si="435"/>
        <v>Masud Homoeo Hall (Dr:Masud Rana)</v>
      </c>
    </row>
    <row r="9279" spans="1:16" hidden="1">
      <c r="A9279" t="str">
        <f t="shared" si="433"/>
        <v>44-618</v>
      </c>
      <c r="B9279">
        <f t="shared" si="434"/>
        <v>44</v>
      </c>
      <c r="C9279">
        <v>618</v>
      </c>
      <c r="D9279" t="s">
        <v>18879</v>
      </c>
      <c r="E9279" t="s">
        <v>11712</v>
      </c>
      <c r="F9279">
        <v>11237</v>
      </c>
      <c r="G9279" t="s">
        <v>11713</v>
      </c>
      <c r="H9279">
        <v>1728162641</v>
      </c>
      <c r="I9279" t="s">
        <v>131</v>
      </c>
      <c r="J9279" t="s">
        <v>274</v>
      </c>
      <c r="K9279" t="s">
        <v>152</v>
      </c>
      <c r="L9279" t="s">
        <v>11714</v>
      </c>
      <c r="M9279" t="s">
        <v>11715</v>
      </c>
      <c r="P9279" s="31" t="str">
        <f t="shared" si="435"/>
        <v>Matree Mongol Homeo Hall (Dr.Nazrul Islam)</v>
      </c>
    </row>
    <row r="9280" spans="1:16" hidden="1">
      <c r="A9280" t="str">
        <f t="shared" si="433"/>
        <v>45-618</v>
      </c>
      <c r="B9280">
        <f t="shared" si="434"/>
        <v>45</v>
      </c>
      <c r="C9280">
        <v>618</v>
      </c>
      <c r="D9280" t="s">
        <v>18879</v>
      </c>
      <c r="E9280" t="s">
        <v>16948</v>
      </c>
      <c r="F9280">
        <v>13641</v>
      </c>
      <c r="G9280" t="s">
        <v>16949</v>
      </c>
      <c r="H9280">
        <v>1712433852</v>
      </c>
      <c r="I9280" t="s">
        <v>131</v>
      </c>
      <c r="J9280" t="s">
        <v>274</v>
      </c>
      <c r="K9280" t="s">
        <v>152</v>
      </c>
      <c r="L9280" t="s">
        <v>3929</v>
      </c>
      <c r="M9280" t="s">
        <v>3929</v>
      </c>
      <c r="P9280" s="31" t="str">
        <f t="shared" si="435"/>
        <v>Mobarak Homoeo Hall (Dr.S M Mamunur Rasid )</v>
      </c>
    </row>
    <row r="9281" spans="1:16" hidden="1">
      <c r="A9281" t="str">
        <f t="shared" si="433"/>
        <v>46-618</v>
      </c>
      <c r="B9281">
        <f t="shared" si="434"/>
        <v>46</v>
      </c>
      <c r="C9281">
        <v>618</v>
      </c>
      <c r="D9281" t="s">
        <v>18879</v>
      </c>
      <c r="E9281" t="s">
        <v>17639</v>
      </c>
      <c r="F9281">
        <v>15354</v>
      </c>
      <c r="G9281" t="s">
        <v>2163</v>
      </c>
      <c r="H9281">
        <v>1711066413</v>
      </c>
      <c r="I9281" t="s">
        <v>253</v>
      </c>
      <c r="J9281" t="s">
        <v>306</v>
      </c>
      <c r="K9281" t="s">
        <v>138</v>
      </c>
      <c r="L9281" t="s">
        <v>17092</v>
      </c>
      <c r="M9281" t="s">
        <v>17640</v>
      </c>
      <c r="P9281" s="31" t="str">
        <f t="shared" si="435"/>
        <v>Molla Homeo Hall (Md Aminul Islam)</v>
      </c>
    </row>
    <row r="9282" spans="1:16" hidden="1">
      <c r="A9282" t="str">
        <f t="shared" ref="A9282:A9345" si="436">B9282&amp;"-"&amp;C9282</f>
        <v>47-618</v>
      </c>
      <c r="B9282">
        <f t="shared" ref="B9282:B9345" si="437">IF(C9282=C9281,B9281+1,1)</f>
        <v>47</v>
      </c>
      <c r="C9282">
        <v>618</v>
      </c>
      <c r="D9282" t="s">
        <v>18879</v>
      </c>
      <c r="E9282" t="s">
        <v>3920</v>
      </c>
      <c r="F9282">
        <v>6026</v>
      </c>
      <c r="G9282" t="s">
        <v>2423</v>
      </c>
      <c r="H9282">
        <v>1740557869</v>
      </c>
      <c r="I9282" t="s">
        <v>1311</v>
      </c>
      <c r="J9282" t="s">
        <v>230</v>
      </c>
      <c r="K9282" t="s">
        <v>138</v>
      </c>
      <c r="L9282" t="s">
        <v>3866</v>
      </c>
      <c r="M9282" t="s">
        <v>3921</v>
      </c>
      <c r="P9282" s="31" t="str">
        <f t="shared" ref="P9282:P9345" si="438">PROPER(G9282&amp;" ("&amp;E9282&amp;")")</f>
        <v>Moon Homoeo Hall (Dr:Ab.Khalek)</v>
      </c>
    </row>
    <row r="9283" spans="1:16" hidden="1">
      <c r="A9283" t="str">
        <f t="shared" si="436"/>
        <v>48-618</v>
      </c>
      <c r="B9283">
        <f t="shared" si="437"/>
        <v>48</v>
      </c>
      <c r="C9283">
        <v>618</v>
      </c>
      <c r="D9283" t="s">
        <v>18879</v>
      </c>
      <c r="E9283" t="s">
        <v>17082</v>
      </c>
      <c r="F9283">
        <v>13676</v>
      </c>
      <c r="G9283" t="s">
        <v>13115</v>
      </c>
      <c r="H9283">
        <v>17165820507</v>
      </c>
      <c r="I9283" t="s">
        <v>11054</v>
      </c>
      <c r="J9283" t="s">
        <v>397</v>
      </c>
      <c r="K9283" t="s">
        <v>138</v>
      </c>
      <c r="L9283" t="s">
        <v>17070</v>
      </c>
      <c r="M9283" t="s">
        <v>17070</v>
      </c>
      <c r="P9283" s="31" t="str">
        <f t="shared" si="438"/>
        <v>Moriom Homeo Hall (D.Tajul Islam)</v>
      </c>
    </row>
    <row r="9284" spans="1:16" hidden="1">
      <c r="A9284" t="str">
        <f t="shared" si="436"/>
        <v>49-618</v>
      </c>
      <c r="B9284">
        <f t="shared" si="437"/>
        <v>49</v>
      </c>
      <c r="C9284">
        <v>618</v>
      </c>
      <c r="D9284" t="s">
        <v>18879</v>
      </c>
      <c r="E9284" t="s">
        <v>11284</v>
      </c>
      <c r="F9284">
        <v>11009</v>
      </c>
      <c r="G9284" t="s">
        <v>19629</v>
      </c>
      <c r="H9284">
        <v>1934448043</v>
      </c>
      <c r="I9284">
        <v>0</v>
      </c>
      <c r="J9284">
        <v>0</v>
      </c>
      <c r="K9284" t="s">
        <v>138</v>
      </c>
      <c r="L9284" t="s">
        <v>4</v>
      </c>
      <c r="M9284" t="s">
        <v>4</v>
      </c>
      <c r="P9284" s="31" t="str">
        <f t="shared" si="438"/>
        <v>Mpo-Soikot Jaman-Bogura-02 (Self Stock)</v>
      </c>
    </row>
    <row r="9285" spans="1:16" hidden="1">
      <c r="A9285" t="str">
        <f t="shared" si="436"/>
        <v>50-618</v>
      </c>
      <c r="B9285">
        <f t="shared" si="437"/>
        <v>50</v>
      </c>
      <c r="C9285">
        <v>618</v>
      </c>
      <c r="D9285" t="s">
        <v>18879</v>
      </c>
      <c r="E9285" t="s">
        <v>3935</v>
      </c>
      <c r="F9285">
        <v>6045</v>
      </c>
      <c r="G9285" t="s">
        <v>3936</v>
      </c>
      <c r="H9285">
        <v>1723363885</v>
      </c>
      <c r="I9285" t="s">
        <v>1311</v>
      </c>
      <c r="J9285" t="s">
        <v>274</v>
      </c>
      <c r="K9285" t="s">
        <v>133</v>
      </c>
      <c r="L9285" t="s">
        <v>3929</v>
      </c>
      <c r="M9285" t="s">
        <v>3929</v>
      </c>
      <c r="P9285" s="31" t="str">
        <f t="shared" si="438"/>
        <v>Mxn Homoeo Hall (Dr.Md.Nur Alom)</v>
      </c>
    </row>
    <row r="9286" spans="1:16" hidden="1">
      <c r="A9286" t="str">
        <f t="shared" si="436"/>
        <v>51-618</v>
      </c>
      <c r="B9286">
        <f t="shared" si="437"/>
        <v>51</v>
      </c>
      <c r="C9286">
        <v>618</v>
      </c>
      <c r="D9286" t="s">
        <v>18879</v>
      </c>
      <c r="E9286" t="s">
        <v>3898</v>
      </c>
      <c r="F9286">
        <v>6009</v>
      </c>
      <c r="G9286" t="s">
        <v>3899</v>
      </c>
      <c r="H9286">
        <v>1757975975</v>
      </c>
      <c r="I9286" t="s">
        <v>1311</v>
      </c>
      <c r="J9286" t="s">
        <v>397</v>
      </c>
      <c r="K9286" t="s">
        <v>152</v>
      </c>
      <c r="L9286" t="s">
        <v>3900</v>
      </c>
      <c r="M9286" t="s">
        <v>3901</v>
      </c>
      <c r="P9286" s="31" t="str">
        <f t="shared" si="438"/>
        <v>Nausin Homoeo Hall (Dr:Md.Nurul Islam)</v>
      </c>
    </row>
    <row r="9287" spans="1:16" hidden="1">
      <c r="A9287" t="str">
        <f t="shared" si="436"/>
        <v>52-618</v>
      </c>
      <c r="B9287">
        <f t="shared" si="437"/>
        <v>52</v>
      </c>
      <c r="C9287">
        <v>618</v>
      </c>
      <c r="D9287" t="s">
        <v>18879</v>
      </c>
      <c r="E9287" t="s">
        <v>17083</v>
      </c>
      <c r="F9287">
        <v>13665</v>
      </c>
      <c r="G9287" t="s">
        <v>17084</v>
      </c>
      <c r="H9287">
        <v>1712269809</v>
      </c>
      <c r="I9287" t="s">
        <v>131</v>
      </c>
      <c r="J9287" t="s">
        <v>132</v>
      </c>
      <c r="K9287" t="s">
        <v>133</v>
      </c>
      <c r="L9287" t="s">
        <v>17085</v>
      </c>
      <c r="M9287" t="s">
        <v>17086</v>
      </c>
      <c r="P9287" s="31" t="str">
        <f t="shared" si="438"/>
        <v>Nobin Homeo Hall  (D. Amir Uddin)</v>
      </c>
    </row>
    <row r="9288" spans="1:16" hidden="1">
      <c r="A9288" t="str">
        <f t="shared" si="436"/>
        <v>53-618</v>
      </c>
      <c r="B9288">
        <f t="shared" si="437"/>
        <v>53</v>
      </c>
      <c r="C9288">
        <v>618</v>
      </c>
      <c r="D9288" t="s">
        <v>18879</v>
      </c>
      <c r="E9288" t="s">
        <v>16950</v>
      </c>
      <c r="F9288">
        <v>13642</v>
      </c>
      <c r="G9288" t="s">
        <v>432</v>
      </c>
      <c r="H9288">
        <v>1627739045</v>
      </c>
      <c r="I9288" t="s">
        <v>131</v>
      </c>
      <c r="J9288" t="s">
        <v>274</v>
      </c>
      <c r="K9288" t="s">
        <v>152</v>
      </c>
      <c r="L9288" t="s">
        <v>16951</v>
      </c>
      <c r="M9288" t="s">
        <v>16952</v>
      </c>
      <c r="P9288" s="31" t="str">
        <f t="shared" si="438"/>
        <v>Nur Homoeo Hall ( Dr. Nurul Islam)</v>
      </c>
    </row>
    <row r="9289" spans="1:16" hidden="1">
      <c r="A9289" t="str">
        <f t="shared" si="436"/>
        <v>54-618</v>
      </c>
      <c r="B9289">
        <f t="shared" si="437"/>
        <v>54</v>
      </c>
      <c r="C9289">
        <v>618</v>
      </c>
      <c r="D9289" t="s">
        <v>18879</v>
      </c>
      <c r="E9289" t="s">
        <v>3861</v>
      </c>
      <c r="F9289">
        <v>5979</v>
      </c>
      <c r="G9289" t="s">
        <v>3202</v>
      </c>
      <c r="H9289">
        <v>1716065202</v>
      </c>
      <c r="I9289" t="s">
        <v>1311</v>
      </c>
      <c r="J9289" t="s">
        <v>132</v>
      </c>
      <c r="K9289" t="s">
        <v>152</v>
      </c>
      <c r="L9289" t="s">
        <v>3858</v>
      </c>
      <c r="M9289" t="s">
        <v>3862</v>
      </c>
      <c r="P9289" s="31" t="str">
        <f t="shared" si="438"/>
        <v>Nurjahan Homoeo Hall (Dr.Md.Mostofa)</v>
      </c>
    </row>
    <row r="9290" spans="1:16" hidden="1">
      <c r="A9290" t="str">
        <f t="shared" si="436"/>
        <v>55-618</v>
      </c>
      <c r="B9290">
        <f t="shared" si="437"/>
        <v>55</v>
      </c>
      <c r="C9290">
        <v>618</v>
      </c>
      <c r="D9290" t="s">
        <v>18879</v>
      </c>
      <c r="E9290" t="s">
        <v>3932</v>
      </c>
      <c r="F9290">
        <v>6044</v>
      </c>
      <c r="G9290" t="s">
        <v>3934</v>
      </c>
      <c r="H9290">
        <v>1711413239</v>
      </c>
      <c r="I9290" t="s">
        <v>1311</v>
      </c>
      <c r="J9290" t="s">
        <v>274</v>
      </c>
      <c r="K9290" t="s">
        <v>152</v>
      </c>
      <c r="L9290" t="s">
        <v>3929</v>
      </c>
      <c r="M9290" t="s">
        <v>3929</v>
      </c>
      <c r="P9290" s="31" t="str">
        <f t="shared" si="438"/>
        <v>Pavel Homoeo Hall (Dr:Md.Sirajul Islam)</v>
      </c>
    </row>
    <row r="9291" spans="1:16" hidden="1">
      <c r="A9291" t="str">
        <f t="shared" si="436"/>
        <v>56-618</v>
      </c>
      <c r="B9291">
        <f t="shared" si="437"/>
        <v>56</v>
      </c>
      <c r="C9291">
        <v>618</v>
      </c>
      <c r="D9291" t="s">
        <v>18879</v>
      </c>
      <c r="E9291" t="s">
        <v>3922</v>
      </c>
      <c r="F9291">
        <v>6029</v>
      </c>
      <c r="G9291" t="s">
        <v>151</v>
      </c>
      <c r="H9291">
        <v>1714826429</v>
      </c>
      <c r="I9291" t="s">
        <v>1311</v>
      </c>
      <c r="J9291" t="s">
        <v>230</v>
      </c>
      <c r="K9291" t="s">
        <v>152</v>
      </c>
      <c r="L9291" t="s">
        <v>3858</v>
      </c>
      <c r="M9291" t="s">
        <v>3871</v>
      </c>
      <c r="P9291" s="31" t="str">
        <f t="shared" si="438"/>
        <v>Popular Homoeo Hall (Dr:Altaf Hussain)</v>
      </c>
    </row>
    <row r="9292" spans="1:16" hidden="1">
      <c r="A9292" t="str">
        <f t="shared" si="436"/>
        <v>57-618</v>
      </c>
      <c r="B9292">
        <f t="shared" si="437"/>
        <v>57</v>
      </c>
      <c r="C9292">
        <v>618</v>
      </c>
      <c r="D9292" t="s">
        <v>18879</v>
      </c>
      <c r="E9292" t="s">
        <v>3937</v>
      </c>
      <c r="F9292">
        <v>6046</v>
      </c>
      <c r="G9292" t="s">
        <v>511</v>
      </c>
      <c r="H9292">
        <v>1711333919</v>
      </c>
      <c r="I9292" t="s">
        <v>1311</v>
      </c>
      <c r="J9292" t="s">
        <v>274</v>
      </c>
      <c r="K9292" t="s">
        <v>152</v>
      </c>
      <c r="L9292" t="s">
        <v>3929</v>
      </c>
      <c r="M9292" t="s">
        <v>3938</v>
      </c>
      <c r="P9292" s="31" t="str">
        <f t="shared" si="438"/>
        <v>Rahman Homoeo Hall (Dr:Ab Rahman)</v>
      </c>
    </row>
    <row r="9293" spans="1:16" hidden="1">
      <c r="A9293" t="str">
        <f t="shared" si="436"/>
        <v>58-618</v>
      </c>
      <c r="B9293">
        <f t="shared" si="437"/>
        <v>58</v>
      </c>
      <c r="C9293">
        <v>618</v>
      </c>
      <c r="D9293" t="s">
        <v>18879</v>
      </c>
      <c r="E9293" t="s">
        <v>3932</v>
      </c>
      <c r="F9293">
        <v>6043</v>
      </c>
      <c r="G9293" t="s">
        <v>3933</v>
      </c>
      <c r="H9293">
        <v>1711483838</v>
      </c>
      <c r="I9293" t="s">
        <v>1311</v>
      </c>
      <c r="J9293" t="s">
        <v>274</v>
      </c>
      <c r="K9293" t="s">
        <v>138</v>
      </c>
      <c r="L9293" t="s">
        <v>3929</v>
      </c>
      <c r="M9293" t="s">
        <v>3929</v>
      </c>
      <c r="P9293" s="31" t="str">
        <f t="shared" si="438"/>
        <v>Romisa Homoeo Hall (Dr:Md.Sirajul Islam)</v>
      </c>
    </row>
    <row r="9294" spans="1:16" hidden="1">
      <c r="A9294" t="str">
        <f t="shared" si="436"/>
        <v>59-618</v>
      </c>
      <c r="B9294">
        <f t="shared" si="437"/>
        <v>59</v>
      </c>
      <c r="C9294">
        <v>618</v>
      </c>
      <c r="D9294" t="s">
        <v>18879</v>
      </c>
      <c r="E9294" t="s">
        <v>3884</v>
      </c>
      <c r="F9294">
        <v>6003</v>
      </c>
      <c r="G9294" t="s">
        <v>3885</v>
      </c>
      <c r="H9294">
        <v>1720411823</v>
      </c>
      <c r="I9294" t="s">
        <v>1311</v>
      </c>
      <c r="J9294" t="s">
        <v>172</v>
      </c>
      <c r="K9294" t="s">
        <v>138</v>
      </c>
      <c r="L9294" t="s">
        <v>3886</v>
      </c>
      <c r="M9294" t="s">
        <v>3887</v>
      </c>
      <c r="P9294" s="31" t="str">
        <f t="shared" si="438"/>
        <v>Roy Homoeo Hall (Dr:Milon Roy)</v>
      </c>
    </row>
    <row r="9295" spans="1:16" hidden="1">
      <c r="A9295" t="str">
        <f t="shared" si="436"/>
        <v>60-618</v>
      </c>
      <c r="B9295">
        <f t="shared" si="437"/>
        <v>60</v>
      </c>
      <c r="C9295">
        <v>618</v>
      </c>
      <c r="D9295" t="s">
        <v>18879</v>
      </c>
      <c r="E9295" t="s">
        <v>3914</v>
      </c>
      <c r="F9295">
        <v>6019</v>
      </c>
      <c r="G9295" t="s">
        <v>3915</v>
      </c>
      <c r="H9295">
        <v>1711412614</v>
      </c>
      <c r="I9295" t="s">
        <v>1311</v>
      </c>
      <c r="J9295" t="s">
        <v>397</v>
      </c>
      <c r="K9295" t="s">
        <v>152</v>
      </c>
      <c r="L9295" t="s">
        <v>3858</v>
      </c>
      <c r="M9295" t="s">
        <v>3862</v>
      </c>
      <c r="P9295" s="31" t="str">
        <f t="shared" si="438"/>
        <v>Sajo Homoeo Hall (Dr:Rezaul Haque)</v>
      </c>
    </row>
    <row r="9296" spans="1:16" hidden="1">
      <c r="A9296" t="str">
        <f t="shared" si="436"/>
        <v>61-618</v>
      </c>
      <c r="B9296">
        <f t="shared" si="437"/>
        <v>61</v>
      </c>
      <c r="C9296">
        <v>618</v>
      </c>
      <c r="D9296" t="s">
        <v>18879</v>
      </c>
      <c r="E9296" t="s">
        <v>3924</v>
      </c>
      <c r="F9296">
        <v>6034</v>
      </c>
      <c r="G9296" t="s">
        <v>3925</v>
      </c>
      <c r="H9296">
        <v>1711371199</v>
      </c>
      <c r="I9296" t="s">
        <v>1311</v>
      </c>
      <c r="J9296" t="s">
        <v>230</v>
      </c>
      <c r="K9296" t="s">
        <v>138</v>
      </c>
      <c r="L9296" t="s">
        <v>3858</v>
      </c>
      <c r="M9296" t="s">
        <v>3926</v>
      </c>
      <c r="P9296" s="31" t="str">
        <f t="shared" si="438"/>
        <v>Samiul Homoeo Hall (Dr:Miraz Alli)</v>
      </c>
    </row>
    <row r="9297" spans="1:16" hidden="1">
      <c r="A9297" t="str">
        <f t="shared" si="436"/>
        <v>62-618</v>
      </c>
      <c r="B9297">
        <f t="shared" si="437"/>
        <v>62</v>
      </c>
      <c r="C9297">
        <v>618</v>
      </c>
      <c r="D9297" t="s">
        <v>18879</v>
      </c>
      <c r="E9297" t="s">
        <v>3912</v>
      </c>
      <c r="F9297">
        <v>6018</v>
      </c>
      <c r="G9297" t="s">
        <v>3597</v>
      </c>
      <c r="H9297">
        <v>1711412614</v>
      </c>
      <c r="I9297" t="s">
        <v>1311</v>
      </c>
      <c r="J9297" t="s">
        <v>397</v>
      </c>
      <c r="K9297" t="s">
        <v>152</v>
      </c>
      <c r="L9297" t="s">
        <v>3900</v>
      </c>
      <c r="M9297" t="s">
        <v>3913</v>
      </c>
      <c r="P9297" s="31" t="str">
        <f t="shared" si="438"/>
        <v>Sardar Homoeo Hall (Dr:Sabrul Alom)</v>
      </c>
    </row>
    <row r="9298" spans="1:16" hidden="1">
      <c r="A9298" t="str">
        <f t="shared" si="436"/>
        <v>63-618</v>
      </c>
      <c r="B9298">
        <f t="shared" si="437"/>
        <v>63</v>
      </c>
      <c r="C9298">
        <v>618</v>
      </c>
      <c r="D9298" t="s">
        <v>18879</v>
      </c>
      <c r="E9298" t="s">
        <v>17087</v>
      </c>
      <c r="F9298">
        <v>13682</v>
      </c>
      <c r="G9298" t="s">
        <v>13003</v>
      </c>
      <c r="H9298">
        <v>1734063553</v>
      </c>
      <c r="I9298" t="s">
        <v>11054</v>
      </c>
      <c r="J9298" t="s">
        <v>397</v>
      </c>
      <c r="K9298" t="s">
        <v>152</v>
      </c>
      <c r="L9298" t="s">
        <v>17070</v>
      </c>
      <c r="M9298" t="s">
        <v>17070</v>
      </c>
      <c r="P9298" s="31" t="str">
        <f t="shared" si="438"/>
        <v>Sarkar Homeo Hall (D.Keramot Ali)</v>
      </c>
    </row>
    <row r="9299" spans="1:16" hidden="1">
      <c r="A9299" t="str">
        <f t="shared" si="436"/>
        <v>64-618</v>
      </c>
      <c r="B9299">
        <f t="shared" si="437"/>
        <v>64</v>
      </c>
      <c r="C9299">
        <v>618</v>
      </c>
      <c r="D9299" t="s">
        <v>18879</v>
      </c>
      <c r="E9299" t="s">
        <v>17088</v>
      </c>
      <c r="F9299">
        <v>13686</v>
      </c>
      <c r="G9299" t="s">
        <v>328</v>
      </c>
      <c r="H9299">
        <v>1722935664</v>
      </c>
      <c r="I9299" t="s">
        <v>131</v>
      </c>
      <c r="J9299" t="s">
        <v>17037</v>
      </c>
      <c r="K9299" t="s">
        <v>138</v>
      </c>
      <c r="L9299" t="s">
        <v>17070</v>
      </c>
      <c r="M9299" t="s">
        <v>17071</v>
      </c>
      <c r="P9299" s="31" t="str">
        <f t="shared" si="438"/>
        <v>Sarkar Homoeo Hall (Dr.Nogendro Nath)</v>
      </c>
    </row>
    <row r="9300" spans="1:16" hidden="1">
      <c r="A9300" t="str">
        <f t="shared" si="436"/>
        <v>65-618</v>
      </c>
      <c r="B9300">
        <f t="shared" si="437"/>
        <v>65</v>
      </c>
      <c r="C9300">
        <v>618</v>
      </c>
      <c r="D9300" t="s">
        <v>18879</v>
      </c>
      <c r="E9300" t="s">
        <v>3906</v>
      </c>
      <c r="F9300">
        <v>6012</v>
      </c>
      <c r="G9300" t="s">
        <v>559</v>
      </c>
      <c r="H9300">
        <v>1721613519</v>
      </c>
      <c r="I9300" t="s">
        <v>1311</v>
      </c>
      <c r="J9300" t="s">
        <v>397</v>
      </c>
      <c r="K9300" t="s">
        <v>138</v>
      </c>
      <c r="L9300" t="s">
        <v>3900</v>
      </c>
      <c r="M9300" t="s">
        <v>3901</v>
      </c>
      <c r="P9300" s="31" t="str">
        <f t="shared" si="438"/>
        <v>Satota Homoeo Hall (Dr:Musgul Alom)</v>
      </c>
    </row>
    <row r="9301" spans="1:16" hidden="1">
      <c r="A9301" t="str">
        <f t="shared" si="436"/>
        <v>66-618</v>
      </c>
      <c r="B9301">
        <f t="shared" si="437"/>
        <v>66</v>
      </c>
      <c r="C9301">
        <v>618</v>
      </c>
      <c r="D9301" t="s">
        <v>18879</v>
      </c>
      <c r="E9301" t="s">
        <v>17089</v>
      </c>
      <c r="F9301">
        <v>13683</v>
      </c>
      <c r="G9301" t="s">
        <v>17090</v>
      </c>
      <c r="H9301">
        <v>1728703840</v>
      </c>
      <c r="I9301" t="s">
        <v>11054</v>
      </c>
      <c r="J9301" t="s">
        <v>17037</v>
      </c>
      <c r="K9301" t="s">
        <v>138</v>
      </c>
      <c r="L9301" t="s">
        <v>17091</v>
      </c>
      <c r="M9301" t="s">
        <v>17092</v>
      </c>
      <c r="P9301" s="31" t="str">
        <f t="shared" si="438"/>
        <v>Sayful Homeo Hall (D.Soyful Islam)</v>
      </c>
    </row>
    <row r="9302" spans="1:16" hidden="1">
      <c r="A9302" t="str">
        <f t="shared" si="436"/>
        <v>67-618</v>
      </c>
      <c r="B9302">
        <f t="shared" si="437"/>
        <v>67</v>
      </c>
      <c r="C9302">
        <v>618</v>
      </c>
      <c r="D9302" t="s">
        <v>18879</v>
      </c>
      <c r="E9302" t="s">
        <v>3883</v>
      </c>
      <c r="F9302">
        <v>6002</v>
      </c>
      <c r="G9302" t="s">
        <v>196</v>
      </c>
      <c r="H9302">
        <v>1741058890</v>
      </c>
      <c r="I9302" t="s">
        <v>1311</v>
      </c>
      <c r="J9302" t="s">
        <v>172</v>
      </c>
      <c r="K9302" t="s">
        <v>152</v>
      </c>
      <c r="L9302" t="s">
        <v>3874</v>
      </c>
      <c r="M9302" t="s">
        <v>3875</v>
      </c>
      <c r="P9302" s="31" t="str">
        <f t="shared" si="438"/>
        <v>Seba Homoeo Hall (Dr:Beuty Begam)</v>
      </c>
    </row>
    <row r="9303" spans="1:16" hidden="1">
      <c r="A9303" t="str">
        <f t="shared" si="436"/>
        <v>68-618</v>
      </c>
      <c r="B9303">
        <f t="shared" si="437"/>
        <v>68</v>
      </c>
      <c r="C9303">
        <v>618</v>
      </c>
      <c r="D9303" t="s">
        <v>18879</v>
      </c>
      <c r="E9303" t="s">
        <v>17093</v>
      </c>
      <c r="F9303">
        <v>13673</v>
      </c>
      <c r="G9303" t="s">
        <v>17094</v>
      </c>
      <c r="H9303">
        <v>1711412614</v>
      </c>
      <c r="I9303" t="s">
        <v>131</v>
      </c>
      <c r="J9303" t="s">
        <v>172</v>
      </c>
      <c r="K9303" t="s">
        <v>133</v>
      </c>
      <c r="L9303" t="s">
        <v>17095</v>
      </c>
      <c r="M9303" t="s">
        <v>17096</v>
      </c>
      <c r="P9303" s="31" t="str">
        <f t="shared" si="438"/>
        <v>Shajo Homeo Hall (D. Rejaul Hak)</v>
      </c>
    </row>
    <row r="9304" spans="1:16" hidden="1">
      <c r="A9304" t="str">
        <f t="shared" si="436"/>
        <v>69-618</v>
      </c>
      <c r="B9304">
        <f t="shared" si="437"/>
        <v>69</v>
      </c>
      <c r="C9304">
        <v>618</v>
      </c>
      <c r="D9304" t="s">
        <v>18879</v>
      </c>
      <c r="E9304" t="s">
        <v>17097</v>
      </c>
      <c r="F9304">
        <v>13677</v>
      </c>
      <c r="G9304" t="s">
        <v>13129</v>
      </c>
      <c r="H9304">
        <v>1722403486</v>
      </c>
      <c r="I9304" t="s">
        <v>11054</v>
      </c>
      <c r="J9304" t="s">
        <v>230</v>
      </c>
      <c r="K9304" t="s">
        <v>133</v>
      </c>
      <c r="L9304" t="s">
        <v>17098</v>
      </c>
      <c r="M9304" t="s">
        <v>17081</v>
      </c>
      <c r="P9304" s="31" t="str">
        <f t="shared" si="438"/>
        <v>Shefa Homeo Hall (D.Mamunur Rosid)</v>
      </c>
    </row>
    <row r="9305" spans="1:16" hidden="1">
      <c r="A9305" t="str">
        <f t="shared" si="436"/>
        <v>70-618</v>
      </c>
      <c r="B9305">
        <f t="shared" si="437"/>
        <v>70</v>
      </c>
      <c r="C9305">
        <v>618</v>
      </c>
      <c r="D9305" t="s">
        <v>18879</v>
      </c>
      <c r="E9305" t="s">
        <v>3876</v>
      </c>
      <c r="F9305">
        <v>5994</v>
      </c>
      <c r="G9305" t="s">
        <v>3751</v>
      </c>
      <c r="H9305">
        <v>1743661596</v>
      </c>
      <c r="I9305" t="s">
        <v>1311</v>
      </c>
      <c r="J9305" t="s">
        <v>172</v>
      </c>
      <c r="K9305" t="s">
        <v>152</v>
      </c>
      <c r="L9305" t="s">
        <v>3874</v>
      </c>
      <c r="M9305" t="s">
        <v>3875</v>
      </c>
      <c r="P9305" s="31" t="str">
        <f t="shared" si="438"/>
        <v>Siam Homoeo Hall (Dr:Md.Azad)</v>
      </c>
    </row>
    <row r="9306" spans="1:16" hidden="1">
      <c r="A9306" t="str">
        <f t="shared" si="436"/>
        <v>71-618</v>
      </c>
      <c r="B9306">
        <f t="shared" si="437"/>
        <v>71</v>
      </c>
      <c r="C9306">
        <v>618</v>
      </c>
      <c r="D9306" t="s">
        <v>18879</v>
      </c>
      <c r="E9306" t="s">
        <v>11723</v>
      </c>
      <c r="F9306">
        <v>11240</v>
      </c>
      <c r="G9306" t="s">
        <v>11724</v>
      </c>
      <c r="H9306">
        <v>1792773979</v>
      </c>
      <c r="I9306" t="s">
        <v>131</v>
      </c>
      <c r="J9306" t="s">
        <v>397</v>
      </c>
      <c r="K9306" t="s">
        <v>133</v>
      </c>
      <c r="L9306" t="s">
        <v>11725</v>
      </c>
      <c r="M9306" t="s">
        <v>11715</v>
      </c>
      <c r="P9306" s="31" t="str">
        <f t="shared" si="438"/>
        <v>Sohortoli Homoeo Hall (Dr.Altaf)</v>
      </c>
    </row>
    <row r="9307" spans="1:16" hidden="1">
      <c r="A9307" t="str">
        <f t="shared" si="436"/>
        <v>72-618</v>
      </c>
      <c r="B9307">
        <f t="shared" si="437"/>
        <v>72</v>
      </c>
      <c r="C9307">
        <v>618</v>
      </c>
      <c r="D9307" t="s">
        <v>18879</v>
      </c>
      <c r="E9307" t="s">
        <v>3917</v>
      </c>
      <c r="F9307">
        <v>6021</v>
      </c>
      <c r="G9307" t="s">
        <v>3436</v>
      </c>
      <c r="H9307">
        <v>1732570307</v>
      </c>
      <c r="I9307" t="s">
        <v>1311</v>
      </c>
      <c r="J9307" t="s">
        <v>397</v>
      </c>
      <c r="K9307" t="s">
        <v>152</v>
      </c>
      <c r="L9307" t="s">
        <v>3918</v>
      </c>
      <c r="M9307" t="s">
        <v>3913</v>
      </c>
      <c r="P9307" s="31" t="str">
        <f t="shared" si="438"/>
        <v>Sordar Homoeo Hall (Dr.Sabrul Islam)</v>
      </c>
    </row>
    <row r="9308" spans="1:16" hidden="1">
      <c r="A9308" t="str">
        <f t="shared" si="436"/>
        <v>73-618</v>
      </c>
      <c r="B9308">
        <f t="shared" si="437"/>
        <v>73</v>
      </c>
      <c r="C9308">
        <v>618</v>
      </c>
      <c r="D9308" t="s">
        <v>18879</v>
      </c>
      <c r="E9308" t="s">
        <v>3860</v>
      </c>
      <c r="F9308">
        <v>5978</v>
      </c>
      <c r="G9308" t="s">
        <v>2839</v>
      </c>
      <c r="H9308">
        <v>1780791366</v>
      </c>
      <c r="I9308" t="s">
        <v>1311</v>
      </c>
      <c r="J9308" t="s">
        <v>132</v>
      </c>
      <c r="K9308" t="s">
        <v>138</v>
      </c>
      <c r="L9308" t="s">
        <v>3858</v>
      </c>
      <c r="M9308" t="s">
        <v>3859</v>
      </c>
      <c r="P9308" s="31" t="str">
        <f t="shared" si="438"/>
        <v>Vai Bon Homoeo Hall (Dr.Lutfar Rahman)</v>
      </c>
    </row>
    <row r="9309" spans="1:16" hidden="1">
      <c r="A9309" t="str">
        <f t="shared" si="436"/>
        <v>74-618</v>
      </c>
      <c r="B9309">
        <f t="shared" si="437"/>
        <v>74</v>
      </c>
      <c r="C9309">
        <v>618</v>
      </c>
      <c r="D9309" t="s">
        <v>18879</v>
      </c>
      <c r="E9309" t="s">
        <v>17099</v>
      </c>
      <c r="F9309">
        <v>13674</v>
      </c>
      <c r="G9309" t="s">
        <v>17100</v>
      </c>
      <c r="H9309">
        <v>1752488350</v>
      </c>
      <c r="I9309" t="s">
        <v>11054</v>
      </c>
      <c r="J9309" t="s">
        <v>397</v>
      </c>
      <c r="K9309" t="s">
        <v>138</v>
      </c>
      <c r="L9309" t="s">
        <v>17092</v>
      </c>
      <c r="M9309" t="s">
        <v>17101</v>
      </c>
      <c r="P9309" s="31" t="str">
        <f t="shared" si="438"/>
        <v>Vai Bon Jomeo Hall (D.Abdul Alim)</v>
      </c>
    </row>
    <row r="9310" spans="1:16" hidden="1">
      <c r="A9310" t="str">
        <f t="shared" si="436"/>
        <v>75-618</v>
      </c>
      <c r="B9310">
        <f t="shared" si="437"/>
        <v>75</v>
      </c>
      <c r="C9310">
        <v>618</v>
      </c>
      <c r="D9310" t="s">
        <v>18879</v>
      </c>
      <c r="E9310" t="s">
        <v>17684</v>
      </c>
      <c r="F9310">
        <v>15355</v>
      </c>
      <c r="G9310" t="s">
        <v>17685</v>
      </c>
      <c r="H9310">
        <v>1727591023</v>
      </c>
      <c r="I9310" t="s">
        <v>131</v>
      </c>
      <c r="J9310" t="s">
        <v>230</v>
      </c>
      <c r="K9310" t="s">
        <v>133</v>
      </c>
      <c r="L9310" t="s">
        <v>17641</v>
      </c>
      <c r="M9310" t="s">
        <v>17642</v>
      </c>
      <c r="P9310" s="31" t="str">
        <f t="shared" si="438"/>
        <v>Zobida  Homoeo Hall (Dr Jalal Uddin)</v>
      </c>
    </row>
    <row r="9311" spans="1:16" hidden="1">
      <c r="A9311" t="str">
        <f t="shared" si="436"/>
        <v>1-619</v>
      </c>
      <c r="B9311">
        <f t="shared" si="437"/>
        <v>1</v>
      </c>
      <c r="C9311">
        <v>619</v>
      </c>
      <c r="D9311" t="s">
        <v>18880</v>
      </c>
      <c r="E9311" t="s">
        <v>9514</v>
      </c>
      <c r="F9311">
        <v>9900</v>
      </c>
      <c r="G9311" t="s">
        <v>9515</v>
      </c>
      <c r="H9311">
        <v>1731471281</v>
      </c>
      <c r="I9311" t="s">
        <v>131</v>
      </c>
      <c r="J9311" t="s">
        <v>397</v>
      </c>
      <c r="K9311" t="s">
        <v>133</v>
      </c>
      <c r="L9311" t="s">
        <v>75</v>
      </c>
      <c r="M9311" t="s">
        <v>9516</v>
      </c>
      <c r="P9311" s="31" t="str">
        <f t="shared" si="438"/>
        <v>A. Hossen Homoeo Hall (Dr. Iqbal Hossen)</v>
      </c>
    </row>
    <row r="9312" spans="1:16" hidden="1">
      <c r="A9312" t="str">
        <f t="shared" si="436"/>
        <v>2-619</v>
      </c>
      <c r="B9312">
        <f t="shared" si="437"/>
        <v>2</v>
      </c>
      <c r="C9312">
        <v>619</v>
      </c>
      <c r="D9312" t="s">
        <v>18880</v>
      </c>
      <c r="E9312" t="s">
        <v>17618</v>
      </c>
      <c r="F9312">
        <v>15344</v>
      </c>
      <c r="G9312" t="s">
        <v>5544</v>
      </c>
      <c r="H9312">
        <v>1912665388</v>
      </c>
      <c r="I9312" t="s">
        <v>131</v>
      </c>
      <c r="J9312" t="s">
        <v>172</v>
      </c>
      <c r="K9312" t="s">
        <v>152</v>
      </c>
      <c r="L9312" t="s">
        <v>15587</v>
      </c>
      <c r="M9312" t="s">
        <v>17619</v>
      </c>
      <c r="P9312" s="31" t="str">
        <f t="shared" si="438"/>
        <v>Abdullah Homeo Hall (Dr.Md Abdul Malek)</v>
      </c>
    </row>
    <row r="9313" spans="1:16" hidden="1">
      <c r="A9313" t="str">
        <f t="shared" si="436"/>
        <v>3-619</v>
      </c>
      <c r="B9313">
        <f t="shared" si="437"/>
        <v>3</v>
      </c>
      <c r="C9313">
        <v>619</v>
      </c>
      <c r="D9313" t="s">
        <v>18880</v>
      </c>
      <c r="E9313" t="s">
        <v>16030</v>
      </c>
      <c r="F9313">
        <v>13239</v>
      </c>
      <c r="G9313" t="s">
        <v>16031</v>
      </c>
      <c r="H9313">
        <v>1725454514</v>
      </c>
      <c r="I9313" t="s">
        <v>131</v>
      </c>
      <c r="J9313" t="s">
        <v>274</v>
      </c>
      <c r="K9313" t="s">
        <v>133</v>
      </c>
      <c r="L9313" t="s">
        <v>15523</v>
      </c>
      <c r="M9313" t="s">
        <v>16032</v>
      </c>
      <c r="P9313" s="31" t="str">
        <f t="shared" si="438"/>
        <v>Abu Sufian Medicel Centar (Dr.Md Shirajul Islam)</v>
      </c>
    </row>
    <row r="9314" spans="1:16" hidden="1">
      <c r="A9314" t="str">
        <f t="shared" si="436"/>
        <v>4-619</v>
      </c>
      <c r="B9314">
        <f t="shared" si="437"/>
        <v>4</v>
      </c>
      <c r="C9314">
        <v>619</v>
      </c>
      <c r="D9314" t="s">
        <v>18880</v>
      </c>
      <c r="E9314" t="s">
        <v>15462</v>
      </c>
      <c r="F9314">
        <v>12958</v>
      </c>
      <c r="G9314" t="s">
        <v>15463</v>
      </c>
      <c r="H9314">
        <v>1716821201</v>
      </c>
      <c r="I9314" t="s">
        <v>131</v>
      </c>
      <c r="J9314" t="s">
        <v>274</v>
      </c>
      <c r="K9314" t="s">
        <v>1315</v>
      </c>
      <c r="L9314" t="s">
        <v>2807</v>
      </c>
      <c r="M9314" t="s">
        <v>15464</v>
      </c>
      <c r="P9314" s="31" t="str">
        <f t="shared" si="438"/>
        <v>Adorsho Homeo Clinic (Dr.Kanai Lal Saha)</v>
      </c>
    </row>
    <row r="9315" spans="1:16" hidden="1">
      <c r="A9315" t="str">
        <f t="shared" si="436"/>
        <v>5-619</v>
      </c>
      <c r="B9315">
        <f t="shared" si="437"/>
        <v>5</v>
      </c>
      <c r="C9315">
        <v>619</v>
      </c>
      <c r="D9315" t="s">
        <v>18880</v>
      </c>
      <c r="E9315" t="s">
        <v>16615</v>
      </c>
      <c r="F9315">
        <v>13500</v>
      </c>
      <c r="G9315" t="s">
        <v>16616</v>
      </c>
      <c r="H9315">
        <v>1735584198</v>
      </c>
      <c r="I9315" t="s">
        <v>131</v>
      </c>
      <c r="J9315" t="s">
        <v>274</v>
      </c>
      <c r="K9315" t="s">
        <v>1315</v>
      </c>
      <c r="L9315" t="s">
        <v>15523</v>
      </c>
      <c r="M9315" t="s">
        <v>16288</v>
      </c>
      <c r="P9315" s="31" t="str">
        <f t="shared" si="438"/>
        <v>Adorsho Homeo Hall (Dr.Horidash Mondol)</v>
      </c>
    </row>
    <row r="9316" spans="1:16" hidden="1">
      <c r="A9316" t="str">
        <f t="shared" si="436"/>
        <v>6-619</v>
      </c>
      <c r="B9316">
        <f t="shared" si="437"/>
        <v>6</v>
      </c>
      <c r="C9316">
        <v>619</v>
      </c>
      <c r="D9316" t="s">
        <v>18880</v>
      </c>
      <c r="E9316" t="s">
        <v>10141</v>
      </c>
      <c r="F9316">
        <v>10415</v>
      </c>
      <c r="G9316" t="s">
        <v>312</v>
      </c>
      <c r="H9316">
        <v>1715212545</v>
      </c>
      <c r="I9316" t="s">
        <v>131</v>
      </c>
      <c r="J9316" t="s">
        <v>9573</v>
      </c>
      <c r="K9316" t="s">
        <v>133</v>
      </c>
      <c r="L9316" t="s">
        <v>10139</v>
      </c>
      <c r="M9316" t="s">
        <v>10140</v>
      </c>
      <c r="P9316" s="31" t="str">
        <f t="shared" si="438"/>
        <v>Adorsho Homoeo Hall (Dr.A.K.M.Altaf Hossen)</v>
      </c>
    </row>
    <row r="9317" spans="1:16" hidden="1">
      <c r="A9317" t="str">
        <f t="shared" si="436"/>
        <v>7-619</v>
      </c>
      <c r="B9317">
        <f t="shared" si="437"/>
        <v>7</v>
      </c>
      <c r="C9317">
        <v>619</v>
      </c>
      <c r="D9317" t="s">
        <v>18880</v>
      </c>
      <c r="E9317" t="s">
        <v>11900</v>
      </c>
      <c r="F9317">
        <v>11320</v>
      </c>
      <c r="G9317" t="s">
        <v>11901</v>
      </c>
      <c r="H9317">
        <v>1714695399</v>
      </c>
      <c r="I9317" t="s">
        <v>131</v>
      </c>
      <c r="J9317" t="s">
        <v>274</v>
      </c>
      <c r="K9317" t="s">
        <v>1315</v>
      </c>
      <c r="L9317" t="s">
        <v>2807</v>
      </c>
      <c r="M9317" t="s">
        <v>11902</v>
      </c>
      <c r="P9317" s="31" t="str">
        <f t="shared" si="438"/>
        <v>Adorsho Matry Homeo Hall (Dr.Krishnopodo Saha)</v>
      </c>
    </row>
    <row r="9318" spans="1:16" hidden="1">
      <c r="A9318" t="str">
        <f t="shared" si="436"/>
        <v>8-619</v>
      </c>
      <c r="B9318">
        <f t="shared" si="437"/>
        <v>8</v>
      </c>
      <c r="C9318">
        <v>619</v>
      </c>
      <c r="D9318" t="s">
        <v>18880</v>
      </c>
      <c r="E9318" t="s">
        <v>6231</v>
      </c>
      <c r="F9318">
        <v>9868</v>
      </c>
      <c r="G9318" t="s">
        <v>9466</v>
      </c>
      <c r="H9318">
        <v>1986676220</v>
      </c>
      <c r="I9318" t="s">
        <v>131</v>
      </c>
      <c r="J9318" t="s">
        <v>132</v>
      </c>
      <c r="K9318" t="s">
        <v>133</v>
      </c>
      <c r="L9318" t="s">
        <v>2807</v>
      </c>
      <c r="M9318" t="s">
        <v>2808</v>
      </c>
      <c r="P9318" s="31" t="str">
        <f t="shared" si="438"/>
        <v>Afrin Homoeo Hall (Dr. Firoz)</v>
      </c>
    </row>
    <row r="9319" spans="1:16" hidden="1">
      <c r="A9319" t="str">
        <f t="shared" si="436"/>
        <v>9-619</v>
      </c>
      <c r="B9319">
        <f t="shared" si="437"/>
        <v>9</v>
      </c>
      <c r="C9319">
        <v>619</v>
      </c>
      <c r="D9319" t="s">
        <v>18880</v>
      </c>
      <c r="E9319" t="s">
        <v>17613</v>
      </c>
      <c r="F9319">
        <v>15342</v>
      </c>
      <c r="G9319" t="s">
        <v>17614</v>
      </c>
      <c r="H9319">
        <v>1739250660</v>
      </c>
      <c r="I9319" t="s">
        <v>131</v>
      </c>
      <c r="J9319" t="s">
        <v>274</v>
      </c>
      <c r="K9319" t="s">
        <v>133</v>
      </c>
      <c r="L9319" t="s">
        <v>2807</v>
      </c>
      <c r="M9319" t="s">
        <v>17615</v>
      </c>
      <c r="P9319" s="31" t="str">
        <f t="shared" si="438"/>
        <v>Al Hera Homeo Hall (Dr.Oheze Khan)</v>
      </c>
    </row>
    <row r="9320" spans="1:16" hidden="1">
      <c r="A9320" t="str">
        <f t="shared" si="436"/>
        <v>10-619</v>
      </c>
      <c r="B9320">
        <f t="shared" si="437"/>
        <v>10</v>
      </c>
      <c r="C9320">
        <v>619</v>
      </c>
      <c r="D9320" t="s">
        <v>18880</v>
      </c>
      <c r="E9320" t="s">
        <v>16024</v>
      </c>
      <c r="F9320">
        <v>13237</v>
      </c>
      <c r="G9320" t="s">
        <v>16025</v>
      </c>
      <c r="H9320">
        <v>1718246660</v>
      </c>
      <c r="I9320" t="s">
        <v>131</v>
      </c>
      <c r="J9320" t="s">
        <v>274</v>
      </c>
      <c r="K9320" t="s">
        <v>152</v>
      </c>
      <c r="L9320" t="s">
        <v>15523</v>
      </c>
      <c r="M9320" t="s">
        <v>16026</v>
      </c>
      <c r="P9320" s="31" t="str">
        <f t="shared" si="438"/>
        <v>Al Shefa Homeo Hall (Dr.Md Farzan Ali)</v>
      </c>
    </row>
    <row r="9321" spans="1:16" hidden="1">
      <c r="A9321" t="str">
        <f t="shared" si="436"/>
        <v>11-619</v>
      </c>
      <c r="B9321">
        <f t="shared" si="437"/>
        <v>11</v>
      </c>
      <c r="C9321">
        <v>619</v>
      </c>
      <c r="D9321" t="s">
        <v>18880</v>
      </c>
      <c r="E9321" t="s">
        <v>6296</v>
      </c>
      <c r="F9321">
        <v>9886</v>
      </c>
      <c r="G9321" t="s">
        <v>563</v>
      </c>
      <c r="H9321">
        <v>1711066116</v>
      </c>
      <c r="I9321" t="s">
        <v>131</v>
      </c>
      <c r="J9321" t="s">
        <v>397</v>
      </c>
      <c r="K9321" t="s">
        <v>138</v>
      </c>
      <c r="L9321" t="s">
        <v>75</v>
      </c>
      <c r="M9321" t="s">
        <v>3085</v>
      </c>
      <c r="P9321" s="31" t="str">
        <f t="shared" si="438"/>
        <v>Alif Homoeo Hall (Dr. Shahin)</v>
      </c>
    </row>
    <row r="9322" spans="1:16" hidden="1">
      <c r="A9322" t="str">
        <f t="shared" si="436"/>
        <v>12-619</v>
      </c>
      <c r="B9322">
        <f t="shared" si="437"/>
        <v>12</v>
      </c>
      <c r="C9322">
        <v>619</v>
      </c>
      <c r="D9322" t="s">
        <v>18880</v>
      </c>
      <c r="E9322" t="s">
        <v>15543</v>
      </c>
      <c r="F9322">
        <v>13003</v>
      </c>
      <c r="G9322" t="s">
        <v>15544</v>
      </c>
      <c r="H9322">
        <v>1926608710</v>
      </c>
      <c r="I9322" t="s">
        <v>131</v>
      </c>
      <c r="J9322" t="s">
        <v>274</v>
      </c>
      <c r="K9322" t="s">
        <v>152</v>
      </c>
      <c r="L9322" t="s">
        <v>14017</v>
      </c>
      <c r="M9322" t="s">
        <v>15545</v>
      </c>
      <c r="P9322" s="31" t="str">
        <f t="shared" si="438"/>
        <v>Anirban Homeo Hall (Dr.Gowtom Kumar Saha)</v>
      </c>
    </row>
    <row r="9323" spans="1:16" hidden="1">
      <c r="A9323" t="str">
        <f t="shared" si="436"/>
        <v>13-619</v>
      </c>
      <c r="B9323">
        <f t="shared" si="437"/>
        <v>13</v>
      </c>
      <c r="C9323">
        <v>619</v>
      </c>
      <c r="D9323" t="s">
        <v>18880</v>
      </c>
      <c r="E9323" t="s">
        <v>9471</v>
      </c>
      <c r="F9323">
        <v>9870</v>
      </c>
      <c r="G9323" t="s">
        <v>9472</v>
      </c>
      <c r="H9323">
        <v>1711074681</v>
      </c>
      <c r="I9323" t="s">
        <v>4818</v>
      </c>
      <c r="J9323" t="s">
        <v>172</v>
      </c>
      <c r="K9323" t="s">
        <v>133</v>
      </c>
      <c r="L9323" t="s">
        <v>9473</v>
      </c>
      <c r="M9323" t="s">
        <v>1099</v>
      </c>
      <c r="P9323" s="31" t="str">
        <f t="shared" si="438"/>
        <v>Apon Pharmecy (Dr. Mr. Siddique)</v>
      </c>
    </row>
    <row r="9324" spans="1:16" hidden="1">
      <c r="A9324" t="str">
        <f t="shared" si="436"/>
        <v>14-619</v>
      </c>
      <c r="B9324">
        <f t="shared" si="437"/>
        <v>14</v>
      </c>
      <c r="C9324">
        <v>619</v>
      </c>
      <c r="D9324" t="s">
        <v>18880</v>
      </c>
      <c r="E9324" t="s">
        <v>9528</v>
      </c>
      <c r="F9324">
        <v>9909</v>
      </c>
      <c r="G9324" t="s">
        <v>9529</v>
      </c>
      <c r="H9324">
        <v>1947285582</v>
      </c>
      <c r="I9324" t="s">
        <v>131</v>
      </c>
      <c r="J9324" t="s">
        <v>230</v>
      </c>
      <c r="K9324" t="s">
        <v>133</v>
      </c>
      <c r="L9324" t="s">
        <v>9455</v>
      </c>
      <c r="M9324" t="s">
        <v>3001</v>
      </c>
      <c r="P9324" s="31" t="str">
        <f t="shared" si="438"/>
        <v>Argho Care Homoeo (Dr. Aporna Mollik)</v>
      </c>
    </row>
    <row r="9325" spans="1:16" hidden="1">
      <c r="A9325" t="str">
        <f t="shared" si="436"/>
        <v>15-619</v>
      </c>
      <c r="B9325">
        <f t="shared" si="437"/>
        <v>15</v>
      </c>
      <c r="C9325">
        <v>619</v>
      </c>
      <c r="D9325" t="s">
        <v>18880</v>
      </c>
      <c r="E9325" t="s">
        <v>2878</v>
      </c>
      <c r="F9325">
        <v>5317</v>
      </c>
      <c r="G9325" t="s">
        <v>2879</v>
      </c>
      <c r="H9325">
        <v>1922627019</v>
      </c>
      <c r="I9325" t="s">
        <v>131</v>
      </c>
      <c r="J9325" t="s">
        <v>306</v>
      </c>
      <c r="K9325" t="s">
        <v>152</v>
      </c>
      <c r="L9325" t="s">
        <v>75</v>
      </c>
      <c r="M9325" t="s">
        <v>2880</v>
      </c>
      <c r="P9325" s="31" t="str">
        <f t="shared" si="438"/>
        <v>Aroggo Homeo Hall (Dr. M. A Houda)</v>
      </c>
    </row>
    <row r="9326" spans="1:16" hidden="1">
      <c r="A9326" t="str">
        <f t="shared" si="436"/>
        <v>16-619</v>
      </c>
      <c r="B9326">
        <f t="shared" si="437"/>
        <v>16</v>
      </c>
      <c r="C9326">
        <v>619</v>
      </c>
      <c r="D9326" t="s">
        <v>18880</v>
      </c>
      <c r="E9326" t="s">
        <v>15540</v>
      </c>
      <c r="F9326">
        <v>13002</v>
      </c>
      <c r="G9326" t="s">
        <v>15541</v>
      </c>
      <c r="H9326">
        <v>1912762308</v>
      </c>
      <c r="I9326" t="s">
        <v>4818</v>
      </c>
      <c r="J9326" t="s">
        <v>274</v>
      </c>
      <c r="K9326" t="s">
        <v>133</v>
      </c>
      <c r="L9326" t="s">
        <v>15523</v>
      </c>
      <c r="M9326" t="s">
        <v>15542</v>
      </c>
      <c r="P9326" s="31" t="str">
        <f t="shared" si="438"/>
        <v>Asherafi Dawakhana (Dr.Md Faruk Hossen)</v>
      </c>
    </row>
    <row r="9327" spans="1:16" hidden="1">
      <c r="A9327" t="str">
        <f t="shared" si="436"/>
        <v>17-619</v>
      </c>
      <c r="B9327">
        <f t="shared" si="437"/>
        <v>17</v>
      </c>
      <c r="C9327">
        <v>619</v>
      </c>
      <c r="D9327" t="s">
        <v>18880</v>
      </c>
      <c r="E9327" t="s">
        <v>10706</v>
      </c>
      <c r="F9327">
        <v>10735</v>
      </c>
      <c r="G9327" t="s">
        <v>10707</v>
      </c>
      <c r="H9327">
        <v>1745802288</v>
      </c>
      <c r="I9327" t="s">
        <v>131</v>
      </c>
      <c r="J9327" t="s">
        <v>2537</v>
      </c>
      <c r="K9327" t="s">
        <v>133</v>
      </c>
      <c r="L9327" t="s">
        <v>10708</v>
      </c>
      <c r="M9327" t="s">
        <v>10709</v>
      </c>
      <c r="P9327" s="31" t="str">
        <f t="shared" si="438"/>
        <v>Ayan Classic Homoeo Care (Dr. G.M Mehedi Hasan)</v>
      </c>
    </row>
    <row r="9328" spans="1:16" hidden="1">
      <c r="A9328" t="str">
        <f t="shared" si="436"/>
        <v>18-619</v>
      </c>
      <c r="B9328">
        <f t="shared" si="437"/>
        <v>18</v>
      </c>
      <c r="C9328">
        <v>619</v>
      </c>
      <c r="D9328" t="s">
        <v>18880</v>
      </c>
      <c r="E9328" t="s">
        <v>15534</v>
      </c>
      <c r="F9328">
        <v>13000</v>
      </c>
      <c r="G9328" t="s">
        <v>15535</v>
      </c>
      <c r="H9328">
        <v>1911188920</v>
      </c>
      <c r="I9328" t="s">
        <v>131</v>
      </c>
      <c r="J9328" t="s">
        <v>172</v>
      </c>
      <c r="K9328" t="s">
        <v>152</v>
      </c>
      <c r="L9328" t="s">
        <v>2807</v>
      </c>
      <c r="M9328" t="s">
        <v>15536</v>
      </c>
      <c r="P9328" s="31" t="str">
        <f t="shared" si="438"/>
        <v>Aysha Homeo Hall (Dr.Md Bablu Khan)</v>
      </c>
    </row>
    <row r="9329" spans="1:16" hidden="1">
      <c r="A9329" t="str">
        <f t="shared" si="436"/>
        <v>19-619</v>
      </c>
      <c r="B9329">
        <f t="shared" si="437"/>
        <v>19</v>
      </c>
      <c r="C9329">
        <v>619</v>
      </c>
      <c r="D9329" t="s">
        <v>18880</v>
      </c>
      <c r="E9329" t="s">
        <v>6165</v>
      </c>
      <c r="F9329">
        <v>9920</v>
      </c>
      <c r="G9329" t="s">
        <v>1143</v>
      </c>
      <c r="H9329">
        <v>1739250660</v>
      </c>
      <c r="I9329" t="s">
        <v>131</v>
      </c>
      <c r="J9329" t="s">
        <v>274</v>
      </c>
      <c r="K9329" t="s">
        <v>133</v>
      </c>
      <c r="L9329" t="s">
        <v>2807</v>
      </c>
      <c r="M9329" t="s">
        <v>9544</v>
      </c>
      <c r="P9329" s="31" t="str">
        <f t="shared" si="438"/>
        <v>Aysha Homoeo Hall (Dr. Delowar)</v>
      </c>
    </row>
    <row r="9330" spans="1:16" hidden="1">
      <c r="A9330" t="str">
        <f t="shared" si="436"/>
        <v>20-619</v>
      </c>
      <c r="B9330">
        <f t="shared" si="437"/>
        <v>20</v>
      </c>
      <c r="C9330">
        <v>619</v>
      </c>
      <c r="D9330" t="s">
        <v>18880</v>
      </c>
      <c r="E9330" t="s">
        <v>17647</v>
      </c>
      <c r="F9330">
        <v>15358</v>
      </c>
      <c r="G9330" t="s">
        <v>10064</v>
      </c>
      <c r="H9330">
        <v>1923397584</v>
      </c>
      <c r="I9330" t="s">
        <v>131</v>
      </c>
      <c r="J9330" t="s">
        <v>172</v>
      </c>
      <c r="K9330" t="s">
        <v>133</v>
      </c>
      <c r="L9330" t="s">
        <v>17611</v>
      </c>
      <c r="M9330" t="s">
        <v>17648</v>
      </c>
      <c r="P9330" s="31" t="str">
        <f t="shared" si="438"/>
        <v>Azizia Homoeo Hall (Dr.Md Kholilur Rahman)</v>
      </c>
    </row>
    <row r="9331" spans="1:16" hidden="1">
      <c r="A9331" t="str">
        <f t="shared" si="436"/>
        <v>21-619</v>
      </c>
      <c r="B9331">
        <f t="shared" si="437"/>
        <v>21</v>
      </c>
      <c r="C9331">
        <v>619</v>
      </c>
      <c r="D9331" t="s">
        <v>18880</v>
      </c>
      <c r="E9331" t="s">
        <v>10638</v>
      </c>
      <c r="F9331">
        <v>10709</v>
      </c>
      <c r="G9331" t="s">
        <v>10639</v>
      </c>
      <c r="H9331">
        <v>191489617</v>
      </c>
      <c r="I9331" t="s">
        <v>131</v>
      </c>
      <c r="J9331" t="s">
        <v>9787</v>
      </c>
      <c r="K9331" t="s">
        <v>133</v>
      </c>
      <c r="L9331" t="s">
        <v>10640</v>
      </c>
      <c r="M9331" t="s">
        <v>10641</v>
      </c>
      <c r="P9331" s="31" t="str">
        <f t="shared" si="438"/>
        <v>Baba Ma Homoeo Pharmacy (Dr.Joydeb Kumar)</v>
      </c>
    </row>
    <row r="9332" spans="1:16" hidden="1">
      <c r="A9332" t="str">
        <f t="shared" si="436"/>
        <v>22-619</v>
      </c>
      <c r="B9332">
        <f t="shared" si="437"/>
        <v>22</v>
      </c>
      <c r="C9332">
        <v>619</v>
      </c>
      <c r="D9332" t="s">
        <v>18880</v>
      </c>
      <c r="E9332" t="s">
        <v>10137</v>
      </c>
      <c r="F9332">
        <v>10414</v>
      </c>
      <c r="G9332" t="s">
        <v>10138</v>
      </c>
      <c r="H9332">
        <v>1914325311</v>
      </c>
      <c r="I9332" t="s">
        <v>131</v>
      </c>
      <c r="J9332" t="s">
        <v>9573</v>
      </c>
      <c r="K9332" t="s">
        <v>133</v>
      </c>
      <c r="L9332" t="s">
        <v>10139</v>
      </c>
      <c r="M9332" t="s">
        <v>10140</v>
      </c>
      <c r="P9332" s="31" t="str">
        <f t="shared" si="438"/>
        <v>Babla Homoeo Pharmacy (Dr.Biswajit Biswas)</v>
      </c>
    </row>
    <row r="9333" spans="1:16" hidden="1">
      <c r="A9333" t="str">
        <f t="shared" si="436"/>
        <v>23-619</v>
      </c>
      <c r="B9333">
        <f t="shared" si="437"/>
        <v>23</v>
      </c>
      <c r="C9333">
        <v>619</v>
      </c>
      <c r="D9333" t="s">
        <v>18880</v>
      </c>
      <c r="E9333" t="s">
        <v>9500</v>
      </c>
      <c r="F9333">
        <v>9887</v>
      </c>
      <c r="G9333" t="s">
        <v>9501</v>
      </c>
      <c r="H9333">
        <v>19110890808</v>
      </c>
      <c r="I9333" t="s">
        <v>131</v>
      </c>
      <c r="J9333" t="s">
        <v>397</v>
      </c>
      <c r="K9333" t="s">
        <v>138</v>
      </c>
      <c r="L9333" t="s">
        <v>75</v>
      </c>
      <c r="M9333" t="s">
        <v>9502</v>
      </c>
      <c r="P9333" s="31" t="str">
        <f t="shared" si="438"/>
        <v>Bengol Homoeo Hall (Dr. Delwer)</v>
      </c>
    </row>
    <row r="9334" spans="1:16" hidden="1">
      <c r="A9334" t="str">
        <f t="shared" si="436"/>
        <v>24-619</v>
      </c>
      <c r="B9334">
        <f t="shared" si="437"/>
        <v>24</v>
      </c>
      <c r="C9334">
        <v>619</v>
      </c>
      <c r="D9334" t="s">
        <v>18880</v>
      </c>
      <c r="E9334" t="s">
        <v>11903</v>
      </c>
      <c r="F9334">
        <v>11321</v>
      </c>
      <c r="G9334" t="s">
        <v>11904</v>
      </c>
      <c r="H9334">
        <v>1712995837</v>
      </c>
      <c r="I9334" t="s">
        <v>131</v>
      </c>
      <c r="J9334" t="s">
        <v>274</v>
      </c>
      <c r="K9334" t="s">
        <v>1315</v>
      </c>
      <c r="L9334" t="s">
        <v>2807</v>
      </c>
      <c r="M9334" t="s">
        <v>11905</v>
      </c>
      <c r="P9334" s="31" t="str">
        <f t="shared" si="438"/>
        <v>Bonna Homeo Hall (Dr.Sushen Kumar )</v>
      </c>
    </row>
    <row r="9335" spans="1:16" hidden="1">
      <c r="A9335" t="str">
        <f t="shared" si="436"/>
        <v>25-619</v>
      </c>
      <c r="B9335">
        <f t="shared" si="437"/>
        <v>25</v>
      </c>
      <c r="C9335">
        <v>619</v>
      </c>
      <c r="D9335" t="s">
        <v>18880</v>
      </c>
      <c r="E9335" t="s">
        <v>16027</v>
      </c>
      <c r="F9335">
        <v>13238</v>
      </c>
      <c r="G9335" t="s">
        <v>16028</v>
      </c>
      <c r="H9335">
        <v>1716821492</v>
      </c>
      <c r="I9335" t="s">
        <v>131</v>
      </c>
      <c r="J9335" t="s">
        <v>274</v>
      </c>
      <c r="K9335" t="s">
        <v>152</v>
      </c>
      <c r="L9335" t="s">
        <v>15523</v>
      </c>
      <c r="M9335" t="s">
        <v>16029</v>
      </c>
      <c r="P9335" s="31" t="str">
        <f t="shared" si="438"/>
        <v>Chadshi Homeo Hall (Dr.Joydeb Sorkar)</v>
      </c>
    </row>
    <row r="9336" spans="1:16" hidden="1">
      <c r="A9336" t="str">
        <f t="shared" si="436"/>
        <v>26-619</v>
      </c>
      <c r="B9336">
        <f t="shared" si="437"/>
        <v>26</v>
      </c>
      <c r="C9336">
        <v>619</v>
      </c>
      <c r="D9336" t="s">
        <v>18880</v>
      </c>
      <c r="E9336" t="s">
        <v>9542</v>
      </c>
      <c r="F9336">
        <v>9919</v>
      </c>
      <c r="G9336" t="s">
        <v>774</v>
      </c>
      <c r="H9336">
        <v>1735972792</v>
      </c>
      <c r="I9336" t="s">
        <v>131</v>
      </c>
      <c r="J9336" t="s">
        <v>274</v>
      </c>
      <c r="K9336" t="s">
        <v>152</v>
      </c>
      <c r="L9336" t="s">
        <v>2807</v>
      </c>
      <c r="M9336" t="s">
        <v>9543</v>
      </c>
      <c r="P9336" s="31" t="str">
        <f t="shared" si="438"/>
        <v>Chowdhury Homoeo Hall (Dr. Jamal )</v>
      </c>
    </row>
    <row r="9337" spans="1:16" hidden="1">
      <c r="A9337" t="str">
        <f t="shared" si="436"/>
        <v>27-619</v>
      </c>
      <c r="B9337">
        <f t="shared" si="437"/>
        <v>27</v>
      </c>
      <c r="C9337">
        <v>619</v>
      </c>
      <c r="D9337" t="s">
        <v>18880</v>
      </c>
      <c r="E9337" t="s">
        <v>9495</v>
      </c>
      <c r="F9337">
        <v>9882</v>
      </c>
      <c r="G9337" t="s">
        <v>1131</v>
      </c>
      <c r="H9337">
        <v>1921292238</v>
      </c>
      <c r="I9337" t="s">
        <v>131</v>
      </c>
      <c r="J9337" t="s">
        <v>172</v>
      </c>
      <c r="K9337" t="s">
        <v>133</v>
      </c>
      <c r="L9337" t="s">
        <v>2807</v>
      </c>
      <c r="M9337" t="s">
        <v>9496</v>
      </c>
      <c r="P9337" s="31" t="str">
        <f t="shared" si="438"/>
        <v>Classic Homoeo Hall (Dr. Najmul Sakib)</v>
      </c>
    </row>
    <row r="9338" spans="1:16" hidden="1">
      <c r="A9338" t="str">
        <f t="shared" si="436"/>
        <v>28-619</v>
      </c>
      <c r="B9338">
        <f t="shared" si="437"/>
        <v>28</v>
      </c>
      <c r="C9338">
        <v>619</v>
      </c>
      <c r="D9338" t="s">
        <v>18880</v>
      </c>
      <c r="E9338" t="s">
        <v>16282</v>
      </c>
      <c r="F9338">
        <v>13352</v>
      </c>
      <c r="G9338" t="s">
        <v>16283</v>
      </c>
      <c r="H9338">
        <v>1718454506</v>
      </c>
      <c r="I9338" t="s">
        <v>131</v>
      </c>
      <c r="J9338" t="s">
        <v>230</v>
      </c>
      <c r="K9338" t="s">
        <v>1315</v>
      </c>
      <c r="L9338" t="s">
        <v>16284</v>
      </c>
      <c r="M9338" t="s">
        <v>16285</v>
      </c>
      <c r="P9338" s="31" t="str">
        <f t="shared" si="438"/>
        <v>Computarised Homeo Hall (Dr.Krishnopodo Mondol)</v>
      </c>
    </row>
    <row r="9339" spans="1:16" hidden="1">
      <c r="A9339" t="str">
        <f t="shared" si="436"/>
        <v>29-619</v>
      </c>
      <c r="B9339">
        <f t="shared" si="437"/>
        <v>29</v>
      </c>
      <c r="C9339">
        <v>619</v>
      </c>
      <c r="D9339" t="s">
        <v>18880</v>
      </c>
      <c r="E9339" t="s">
        <v>9474</v>
      </c>
      <c r="F9339">
        <v>9871</v>
      </c>
      <c r="G9339" t="s">
        <v>9475</v>
      </c>
      <c r="H9339">
        <v>1743354812</v>
      </c>
      <c r="I9339" t="s">
        <v>4818</v>
      </c>
      <c r="J9339" t="s">
        <v>172</v>
      </c>
      <c r="K9339" t="s">
        <v>133</v>
      </c>
      <c r="L9339" t="s">
        <v>9473</v>
      </c>
      <c r="M9339" t="s">
        <v>9476</v>
      </c>
      <c r="P9339" s="31" t="str">
        <f t="shared" si="438"/>
        <v>Desh Unani Ayurbed (Dr. Md. Foysal Hossain)</v>
      </c>
    </row>
    <row r="9340" spans="1:16" hidden="1">
      <c r="A9340" t="str">
        <f t="shared" si="436"/>
        <v>30-619</v>
      </c>
      <c r="B9340">
        <f t="shared" si="437"/>
        <v>30</v>
      </c>
      <c r="C9340">
        <v>619</v>
      </c>
      <c r="D9340" t="s">
        <v>18880</v>
      </c>
      <c r="E9340" t="s">
        <v>9512</v>
      </c>
      <c r="F9340">
        <v>9897</v>
      </c>
      <c r="G9340" t="s">
        <v>9513</v>
      </c>
      <c r="H9340">
        <v>1728750951</v>
      </c>
      <c r="I9340" t="s">
        <v>131</v>
      </c>
      <c r="J9340" t="s">
        <v>397</v>
      </c>
      <c r="K9340" t="s">
        <v>133</v>
      </c>
      <c r="L9340" t="s">
        <v>75</v>
      </c>
      <c r="M9340" t="s">
        <v>9511</v>
      </c>
      <c r="P9340" s="31" t="str">
        <f t="shared" si="438"/>
        <v>Diea Homoeo Hall (Dr. K.C. Roy)</v>
      </c>
    </row>
    <row r="9341" spans="1:16" hidden="1">
      <c r="A9341" t="str">
        <f t="shared" si="436"/>
        <v>31-619</v>
      </c>
      <c r="B9341">
        <f t="shared" si="437"/>
        <v>31</v>
      </c>
      <c r="C9341">
        <v>619</v>
      </c>
      <c r="D9341" t="s">
        <v>18880</v>
      </c>
      <c r="E9341" t="s">
        <v>17991</v>
      </c>
      <c r="F9341">
        <v>15656</v>
      </c>
      <c r="G9341" t="s">
        <v>17992</v>
      </c>
      <c r="H9341">
        <v>1928313019</v>
      </c>
      <c r="I9341" t="s">
        <v>4818</v>
      </c>
      <c r="J9341" t="s">
        <v>172</v>
      </c>
      <c r="K9341" t="s">
        <v>133</v>
      </c>
      <c r="L9341" t="s">
        <v>17611</v>
      </c>
      <c r="M9341" t="s">
        <v>17646</v>
      </c>
      <c r="P9341" s="31" t="str">
        <f t="shared" si="438"/>
        <v>Digital Unani (Dr.Md Ismail Hosen)</v>
      </c>
    </row>
    <row r="9342" spans="1:16" hidden="1">
      <c r="A9342" t="str">
        <f t="shared" si="436"/>
        <v>32-619</v>
      </c>
      <c r="B9342">
        <f t="shared" si="437"/>
        <v>32</v>
      </c>
      <c r="C9342">
        <v>619</v>
      </c>
      <c r="D9342" t="s">
        <v>18880</v>
      </c>
      <c r="E9342" t="s">
        <v>2860</v>
      </c>
      <c r="F9342">
        <v>10278</v>
      </c>
      <c r="G9342" t="s">
        <v>2860</v>
      </c>
      <c r="H9342">
        <v>1973227474</v>
      </c>
      <c r="I9342" t="s">
        <v>131</v>
      </c>
      <c r="K9342" t="s">
        <v>138</v>
      </c>
      <c r="L9342" t="s">
        <v>2861</v>
      </c>
      <c r="M9342" t="s">
        <v>2862</v>
      </c>
      <c r="P9342" s="31" t="str">
        <f t="shared" si="438"/>
        <v>Dr.Akkas Ali (Dr.Akkas Ali)</v>
      </c>
    </row>
    <row r="9343" spans="1:16" hidden="1">
      <c r="A9343" t="str">
        <f t="shared" si="436"/>
        <v>33-619</v>
      </c>
      <c r="B9343">
        <f t="shared" si="437"/>
        <v>33</v>
      </c>
      <c r="C9343">
        <v>619</v>
      </c>
      <c r="D9343" t="s">
        <v>18880</v>
      </c>
      <c r="E9343" t="s">
        <v>16286</v>
      </c>
      <c r="F9343">
        <v>13501</v>
      </c>
      <c r="G9343" t="s">
        <v>16617</v>
      </c>
      <c r="H9343">
        <v>1719849823</v>
      </c>
      <c r="I9343" t="s">
        <v>131</v>
      </c>
      <c r="J9343" t="s">
        <v>274</v>
      </c>
      <c r="K9343" t="s">
        <v>1315</v>
      </c>
      <c r="L9343" t="s">
        <v>15523</v>
      </c>
      <c r="M9343" t="s">
        <v>16288</v>
      </c>
      <c r="P9343" s="31" t="str">
        <f t="shared" si="438"/>
        <v>Dr.Jalal Uddin Biswas (Dr.Partho Saroti Biswas)</v>
      </c>
    </row>
    <row r="9344" spans="1:16" hidden="1">
      <c r="A9344" t="str">
        <f t="shared" si="436"/>
        <v>34-619</v>
      </c>
      <c r="B9344">
        <f t="shared" si="437"/>
        <v>34</v>
      </c>
      <c r="C9344">
        <v>619</v>
      </c>
      <c r="D9344" t="s">
        <v>18880</v>
      </c>
      <c r="E9344" t="s">
        <v>15457</v>
      </c>
      <c r="F9344">
        <v>12956</v>
      </c>
      <c r="G9344" t="s">
        <v>15458</v>
      </c>
      <c r="H9344">
        <v>1728973438</v>
      </c>
      <c r="I9344" t="s">
        <v>131</v>
      </c>
      <c r="J9344" t="s">
        <v>274</v>
      </c>
      <c r="K9344" t="s">
        <v>1315</v>
      </c>
      <c r="L9344" t="s">
        <v>2807</v>
      </c>
      <c r="M9344" t="s">
        <v>15459</v>
      </c>
      <c r="P9344" s="31" t="str">
        <f t="shared" si="438"/>
        <v>Dr.Md Abdur Rahim Homeo Hall (Dr.Md Abdur Rahim)</v>
      </c>
    </row>
    <row r="9345" spans="1:16" hidden="1">
      <c r="A9345" t="str">
        <f t="shared" si="436"/>
        <v>35-619</v>
      </c>
      <c r="B9345">
        <f t="shared" si="437"/>
        <v>35</v>
      </c>
      <c r="C9345">
        <v>619</v>
      </c>
      <c r="D9345" t="s">
        <v>18880</v>
      </c>
      <c r="E9345" t="s">
        <v>9539</v>
      </c>
      <c r="F9345">
        <v>9918</v>
      </c>
      <c r="G9345" t="s">
        <v>9540</v>
      </c>
      <c r="H9345">
        <v>1920264634</v>
      </c>
      <c r="I9345" t="s">
        <v>131</v>
      </c>
      <c r="J9345" t="s">
        <v>274</v>
      </c>
      <c r="K9345" t="s">
        <v>133</v>
      </c>
      <c r="L9345" t="s">
        <v>2807</v>
      </c>
      <c r="M9345" t="s">
        <v>9541</v>
      </c>
      <c r="P9345" s="31" t="str">
        <f t="shared" si="438"/>
        <v>Dream Homeo Hall (Dr. Manik )</v>
      </c>
    </row>
    <row r="9346" spans="1:16" hidden="1">
      <c r="A9346" t="str">
        <f t="shared" ref="A9346:A9409" si="439">B9346&amp;"-"&amp;C9346</f>
        <v>36-619</v>
      </c>
      <c r="B9346">
        <f t="shared" ref="B9346:B9409" si="440">IF(C9346=C9345,B9345+1,1)</f>
        <v>36</v>
      </c>
      <c r="C9346">
        <v>619</v>
      </c>
      <c r="D9346" t="s">
        <v>18880</v>
      </c>
      <c r="E9346" t="s">
        <v>9463</v>
      </c>
      <c r="F9346">
        <v>9864</v>
      </c>
      <c r="G9346" t="s">
        <v>9464</v>
      </c>
      <c r="H9346">
        <v>1931680421</v>
      </c>
      <c r="I9346" t="s">
        <v>131</v>
      </c>
      <c r="J9346" t="s">
        <v>132</v>
      </c>
      <c r="K9346" t="s">
        <v>133</v>
      </c>
      <c r="L9346" t="s">
        <v>2807</v>
      </c>
      <c r="M9346" t="s">
        <v>2808</v>
      </c>
      <c r="P9346" s="31" t="str">
        <f t="shared" ref="P9346:P9409" si="441">PROPER(G9346&amp;" ("&amp;E9346&amp;")")</f>
        <v>Dumuria Harbal (Ziaur Rahman)</v>
      </c>
    </row>
    <row r="9347" spans="1:16" hidden="1">
      <c r="A9347" t="str">
        <f t="shared" si="439"/>
        <v>37-619</v>
      </c>
      <c r="B9347">
        <f t="shared" si="440"/>
        <v>37</v>
      </c>
      <c r="C9347">
        <v>619</v>
      </c>
      <c r="D9347" t="s">
        <v>18880</v>
      </c>
      <c r="E9347" t="s">
        <v>17616</v>
      </c>
      <c r="F9347">
        <v>15343</v>
      </c>
      <c r="G9347" t="s">
        <v>17617</v>
      </c>
      <c r="H9347">
        <v>1721686080</v>
      </c>
      <c r="I9347" t="s">
        <v>17610</v>
      </c>
      <c r="J9347" t="s">
        <v>172</v>
      </c>
      <c r="K9347" t="s">
        <v>138</v>
      </c>
      <c r="L9347" t="s">
        <v>17611</v>
      </c>
      <c r="M9347" t="s">
        <v>17612</v>
      </c>
      <c r="P9347" s="31" t="str">
        <f t="shared" si="441"/>
        <v>Emu Homeo Hall (Dr.Ekhtiar Uddin Nasim)</v>
      </c>
    </row>
    <row r="9348" spans="1:16" hidden="1">
      <c r="A9348" t="str">
        <f t="shared" si="439"/>
        <v>38-619</v>
      </c>
      <c r="B9348">
        <f t="shared" si="440"/>
        <v>38</v>
      </c>
      <c r="C9348">
        <v>619</v>
      </c>
      <c r="D9348" t="s">
        <v>18880</v>
      </c>
      <c r="E9348" t="s">
        <v>15528</v>
      </c>
      <c r="F9348">
        <v>12998</v>
      </c>
      <c r="G9348" t="s">
        <v>15529</v>
      </c>
      <c r="H9348">
        <v>1784411565</v>
      </c>
      <c r="I9348" t="s">
        <v>131</v>
      </c>
      <c r="J9348" t="s">
        <v>397</v>
      </c>
      <c r="K9348" t="s">
        <v>1315</v>
      </c>
      <c r="L9348" t="s">
        <v>75</v>
      </c>
      <c r="M9348" t="s">
        <v>15530</v>
      </c>
      <c r="P9348" s="31" t="str">
        <f t="shared" si="441"/>
        <v>Fatema Homeo Chembar (Dr.Mowlana Aminur Rahman)</v>
      </c>
    </row>
    <row r="9349" spans="1:16" hidden="1">
      <c r="A9349" t="str">
        <f t="shared" si="439"/>
        <v>39-619</v>
      </c>
      <c r="B9349">
        <f t="shared" si="440"/>
        <v>39</v>
      </c>
      <c r="C9349">
        <v>619</v>
      </c>
      <c r="D9349" t="s">
        <v>18880</v>
      </c>
      <c r="E9349" t="s">
        <v>17772</v>
      </c>
      <c r="F9349">
        <v>15553</v>
      </c>
      <c r="G9349" t="s">
        <v>15529</v>
      </c>
      <c r="H9349">
        <v>1912681802</v>
      </c>
      <c r="I9349" t="s">
        <v>381</v>
      </c>
      <c r="J9349" t="s">
        <v>274</v>
      </c>
      <c r="K9349" t="s">
        <v>133</v>
      </c>
      <c r="L9349" t="s">
        <v>15523</v>
      </c>
      <c r="M9349" t="s">
        <v>17773</v>
      </c>
      <c r="P9349" s="31" t="str">
        <f t="shared" si="441"/>
        <v>Fatema Homeo Chembar (Dr.Md Shofiqul Islam)</v>
      </c>
    </row>
    <row r="9350" spans="1:16" hidden="1">
      <c r="A9350" t="str">
        <f t="shared" si="439"/>
        <v>40-619</v>
      </c>
      <c r="B9350">
        <f t="shared" si="440"/>
        <v>40</v>
      </c>
      <c r="C9350">
        <v>619</v>
      </c>
      <c r="D9350" t="s">
        <v>18880</v>
      </c>
      <c r="E9350" t="s">
        <v>16611</v>
      </c>
      <c r="F9350">
        <v>13499</v>
      </c>
      <c r="G9350" t="s">
        <v>16612</v>
      </c>
      <c r="H9350">
        <v>1916771550</v>
      </c>
      <c r="I9350" t="s">
        <v>16613</v>
      </c>
      <c r="J9350" t="s">
        <v>230</v>
      </c>
      <c r="K9350" t="s">
        <v>1315</v>
      </c>
      <c r="L9350" t="s">
        <v>16284</v>
      </c>
      <c r="M9350" t="s">
        <v>16614</v>
      </c>
      <c r="P9350" s="31" t="str">
        <f t="shared" si="441"/>
        <v>Fatema Unani Dawakhana (Hakim:Md Sohorab Hossen)</v>
      </c>
    </row>
    <row r="9351" spans="1:16" hidden="1">
      <c r="A9351" t="str">
        <f t="shared" si="439"/>
        <v>41-619</v>
      </c>
      <c r="B9351">
        <f t="shared" si="440"/>
        <v>41</v>
      </c>
      <c r="C9351">
        <v>619</v>
      </c>
      <c r="D9351" t="s">
        <v>18880</v>
      </c>
      <c r="E9351" t="s">
        <v>2874</v>
      </c>
      <c r="F9351">
        <v>10281</v>
      </c>
      <c r="G9351" t="s">
        <v>2875</v>
      </c>
      <c r="H9351">
        <v>1724955981</v>
      </c>
      <c r="I9351" t="s">
        <v>131</v>
      </c>
      <c r="K9351" t="s">
        <v>133</v>
      </c>
      <c r="L9351" t="s">
        <v>2876</v>
      </c>
      <c r="M9351" t="s">
        <v>2877</v>
      </c>
      <c r="P9351" s="31" t="str">
        <f t="shared" si="441"/>
        <v>Fozder Homoeo Hall (Dr.Horidash Fozder)</v>
      </c>
    </row>
    <row r="9352" spans="1:16" hidden="1">
      <c r="A9352" t="str">
        <f t="shared" si="439"/>
        <v>42-619</v>
      </c>
      <c r="B9352">
        <f t="shared" si="440"/>
        <v>42</v>
      </c>
      <c r="C9352">
        <v>619</v>
      </c>
      <c r="D9352" t="s">
        <v>18880</v>
      </c>
      <c r="E9352" t="s">
        <v>15546</v>
      </c>
      <c r="F9352">
        <v>13004</v>
      </c>
      <c r="G9352" t="s">
        <v>15547</v>
      </c>
      <c r="H9352">
        <v>1711179196</v>
      </c>
      <c r="I9352" t="s">
        <v>15548</v>
      </c>
      <c r="J9352" t="s">
        <v>397</v>
      </c>
      <c r="K9352" t="s">
        <v>152</v>
      </c>
      <c r="L9352" t="s">
        <v>75</v>
      </c>
      <c r="M9352" t="s">
        <v>19630</v>
      </c>
      <c r="P9352" s="31" t="str">
        <f t="shared" si="441"/>
        <v>Fozor Ali Dawakhana (Dr.Md Robiul Islam)</v>
      </c>
    </row>
    <row r="9353" spans="1:16" hidden="1">
      <c r="A9353" t="str">
        <f t="shared" si="439"/>
        <v>43-619</v>
      </c>
      <c r="B9353">
        <f t="shared" si="440"/>
        <v>43</v>
      </c>
      <c r="C9353">
        <v>619</v>
      </c>
      <c r="D9353" t="s">
        <v>18880</v>
      </c>
      <c r="E9353" t="s">
        <v>17725</v>
      </c>
      <c r="F9353">
        <v>15373</v>
      </c>
      <c r="G9353" t="s">
        <v>17726</v>
      </c>
      <c r="H9353">
        <v>1717369483</v>
      </c>
      <c r="I9353" t="s">
        <v>131</v>
      </c>
      <c r="J9353" t="s">
        <v>172</v>
      </c>
      <c r="K9353" t="s">
        <v>133</v>
      </c>
      <c r="L9353" t="s">
        <v>17611</v>
      </c>
      <c r="M9353" t="s">
        <v>17724</v>
      </c>
      <c r="P9353" s="31" t="str">
        <f t="shared" si="441"/>
        <v>Gazi Homeo Complex (Dr.G M Kamrul Islam)</v>
      </c>
    </row>
    <row r="9354" spans="1:16" hidden="1">
      <c r="A9354" t="str">
        <f t="shared" si="439"/>
        <v>44-619</v>
      </c>
      <c r="B9354">
        <f t="shared" si="440"/>
        <v>44</v>
      </c>
      <c r="C9354">
        <v>619</v>
      </c>
      <c r="D9354" t="s">
        <v>18880</v>
      </c>
      <c r="E9354" t="s">
        <v>16280</v>
      </c>
      <c r="F9354">
        <v>13351</v>
      </c>
      <c r="G9354" t="s">
        <v>2339</v>
      </c>
      <c r="H9354">
        <v>1913159115</v>
      </c>
      <c r="I9354" t="s">
        <v>131</v>
      </c>
      <c r="J9354" t="s">
        <v>230</v>
      </c>
      <c r="K9354" t="s">
        <v>1315</v>
      </c>
      <c r="L9354" t="s">
        <v>75</v>
      </c>
      <c r="M9354" t="s">
        <v>16281</v>
      </c>
      <c r="P9354" s="31" t="str">
        <f t="shared" si="441"/>
        <v>Gazi Homeo Hall (Dr. Gm Eunus)</v>
      </c>
    </row>
    <row r="9355" spans="1:16" hidden="1">
      <c r="A9355" t="str">
        <f t="shared" si="439"/>
        <v>45-619</v>
      </c>
      <c r="B9355">
        <f t="shared" si="440"/>
        <v>45</v>
      </c>
      <c r="C9355">
        <v>619</v>
      </c>
      <c r="D9355" t="s">
        <v>18880</v>
      </c>
      <c r="E9355" t="s">
        <v>9552</v>
      </c>
      <c r="F9355">
        <v>9925</v>
      </c>
      <c r="G9355" t="s">
        <v>2132</v>
      </c>
      <c r="H9355">
        <v>1906676551</v>
      </c>
      <c r="I9355" t="s">
        <v>131</v>
      </c>
      <c r="J9355" t="s">
        <v>274</v>
      </c>
      <c r="K9355" t="s">
        <v>133</v>
      </c>
      <c r="L9355" t="s">
        <v>2807</v>
      </c>
      <c r="M9355" t="s">
        <v>9551</v>
      </c>
      <c r="P9355" s="31" t="str">
        <f t="shared" si="441"/>
        <v>German Homoeo Hall (Dr. M. M. Abu Zar)</v>
      </c>
    </row>
    <row r="9356" spans="1:16" hidden="1">
      <c r="A9356" t="str">
        <f t="shared" si="439"/>
        <v>46-619</v>
      </c>
      <c r="B9356">
        <f t="shared" si="440"/>
        <v>46</v>
      </c>
      <c r="C9356">
        <v>619</v>
      </c>
      <c r="D9356" t="s">
        <v>18880</v>
      </c>
      <c r="E9356" t="s">
        <v>17778</v>
      </c>
      <c r="F9356">
        <v>15551</v>
      </c>
      <c r="G9356" t="s">
        <v>17779</v>
      </c>
      <c r="H9356">
        <v>1914191984</v>
      </c>
      <c r="I9356" t="s">
        <v>131</v>
      </c>
      <c r="J9356" t="s">
        <v>132</v>
      </c>
      <c r="K9356" t="s">
        <v>152</v>
      </c>
      <c r="L9356" t="s">
        <v>2807</v>
      </c>
      <c r="M9356" t="s">
        <v>17780</v>
      </c>
      <c r="P9356" s="31" t="str">
        <f t="shared" si="441"/>
        <v>Gokul Homeo Hall (Dr.Indrojit Daash)</v>
      </c>
    </row>
    <row r="9357" spans="1:16" hidden="1">
      <c r="A9357" t="str">
        <f t="shared" si="439"/>
        <v>47-619</v>
      </c>
      <c r="B9357">
        <f t="shared" si="440"/>
        <v>47</v>
      </c>
      <c r="C9357">
        <v>619</v>
      </c>
      <c r="D9357" t="s">
        <v>18880</v>
      </c>
      <c r="E9357" t="s">
        <v>9561</v>
      </c>
      <c r="F9357">
        <v>9930</v>
      </c>
      <c r="G9357" t="s">
        <v>9562</v>
      </c>
      <c r="H9357">
        <v>1715820127</v>
      </c>
      <c r="I9357" t="s">
        <v>131</v>
      </c>
      <c r="J9357" t="s">
        <v>274</v>
      </c>
      <c r="K9357" t="s">
        <v>133</v>
      </c>
      <c r="L9357" t="s">
        <v>2807</v>
      </c>
      <c r="M9357" t="s">
        <v>9551</v>
      </c>
      <c r="P9357" s="31" t="str">
        <f t="shared" si="441"/>
        <v>Golder Homoeo Hall (Dr. Enamul Kabir)</v>
      </c>
    </row>
    <row r="9358" spans="1:16" hidden="1">
      <c r="A9358" t="str">
        <f t="shared" si="439"/>
        <v>48-619</v>
      </c>
      <c r="B9358">
        <f t="shared" si="440"/>
        <v>48</v>
      </c>
      <c r="C9358">
        <v>619</v>
      </c>
      <c r="D9358" t="s">
        <v>18880</v>
      </c>
      <c r="E9358" t="s">
        <v>15465</v>
      </c>
      <c r="F9358">
        <v>12959</v>
      </c>
      <c r="G9358" t="s">
        <v>1631</v>
      </c>
      <c r="H9358">
        <v>1728991974</v>
      </c>
      <c r="I9358" t="s">
        <v>131</v>
      </c>
      <c r="J9358" t="s">
        <v>274</v>
      </c>
      <c r="K9358" t="s">
        <v>1315</v>
      </c>
      <c r="L9358" t="s">
        <v>2807</v>
      </c>
      <c r="M9358" t="s">
        <v>15466</v>
      </c>
      <c r="P9358" s="31" t="str">
        <f t="shared" si="441"/>
        <v>Habib Homeo Hall (Dr. S.M Hujjatullah)</v>
      </c>
    </row>
    <row r="9359" spans="1:16" hidden="1">
      <c r="A9359" t="str">
        <f t="shared" si="439"/>
        <v>49-619</v>
      </c>
      <c r="B9359">
        <f t="shared" si="440"/>
        <v>49</v>
      </c>
      <c r="C9359">
        <v>619</v>
      </c>
      <c r="D9359" t="s">
        <v>18880</v>
      </c>
      <c r="E9359" t="s">
        <v>17722</v>
      </c>
      <c r="F9359">
        <v>15372</v>
      </c>
      <c r="G9359" t="s">
        <v>17723</v>
      </c>
      <c r="H9359">
        <v>1916138546</v>
      </c>
      <c r="I9359" t="s">
        <v>131</v>
      </c>
      <c r="J9359" t="s">
        <v>172</v>
      </c>
      <c r="K9359" t="s">
        <v>152</v>
      </c>
      <c r="L9359" t="s">
        <v>17611</v>
      </c>
      <c r="M9359" t="s">
        <v>17724</v>
      </c>
      <c r="P9359" s="31" t="str">
        <f t="shared" si="441"/>
        <v>Haniman Aroggoloy  (Dr. Pizush )</v>
      </c>
    </row>
    <row r="9360" spans="1:16" hidden="1">
      <c r="A9360" t="str">
        <f t="shared" si="439"/>
        <v>50-619</v>
      </c>
      <c r="B9360">
        <f t="shared" si="440"/>
        <v>50</v>
      </c>
      <c r="C9360">
        <v>619</v>
      </c>
      <c r="D9360" t="s">
        <v>18880</v>
      </c>
      <c r="E9360" t="s">
        <v>16222</v>
      </c>
      <c r="F9360">
        <v>13316</v>
      </c>
      <c r="G9360" t="s">
        <v>15532</v>
      </c>
      <c r="H9360">
        <v>1778520852</v>
      </c>
      <c r="I9360" t="s">
        <v>131</v>
      </c>
      <c r="J9360" t="s">
        <v>172</v>
      </c>
      <c r="K9360" t="s">
        <v>1315</v>
      </c>
      <c r="L9360" t="s">
        <v>9473</v>
      </c>
      <c r="M9360" t="s">
        <v>16221</v>
      </c>
      <c r="P9360" s="31" t="str">
        <f t="shared" si="441"/>
        <v>Haniman Homeo Farmecy (Dr.S Israil Kazmi)</v>
      </c>
    </row>
    <row r="9361" spans="1:16" hidden="1">
      <c r="A9361" t="str">
        <f t="shared" si="439"/>
        <v>51-619</v>
      </c>
      <c r="B9361">
        <f t="shared" si="440"/>
        <v>51</v>
      </c>
      <c r="C9361">
        <v>619</v>
      </c>
      <c r="D9361" t="s">
        <v>18880</v>
      </c>
      <c r="E9361" t="s">
        <v>15531</v>
      </c>
      <c r="F9361">
        <v>12999</v>
      </c>
      <c r="G9361" t="s">
        <v>15532</v>
      </c>
      <c r="H9361">
        <v>1712040682</v>
      </c>
      <c r="I9361" t="s">
        <v>131</v>
      </c>
      <c r="J9361" t="s">
        <v>274</v>
      </c>
      <c r="K9361" t="s">
        <v>138</v>
      </c>
      <c r="L9361" t="s">
        <v>15523</v>
      </c>
      <c r="M9361" t="s">
        <v>15533</v>
      </c>
      <c r="P9361" s="31" t="str">
        <f t="shared" si="441"/>
        <v>Haniman Homeo Farmecy (Dr.B K Mondol)</v>
      </c>
    </row>
    <row r="9362" spans="1:16" hidden="1">
      <c r="A9362" t="str">
        <f t="shared" si="439"/>
        <v>52-619</v>
      </c>
      <c r="B9362">
        <f t="shared" si="440"/>
        <v>52</v>
      </c>
      <c r="C9362">
        <v>619</v>
      </c>
      <c r="D9362" t="s">
        <v>18880</v>
      </c>
      <c r="E9362" t="s">
        <v>17987</v>
      </c>
      <c r="F9362">
        <v>15654</v>
      </c>
      <c r="G9362" t="s">
        <v>2892</v>
      </c>
      <c r="H9362">
        <v>1633079846</v>
      </c>
      <c r="I9362" t="s">
        <v>381</v>
      </c>
      <c r="J9362" t="s">
        <v>274</v>
      </c>
      <c r="K9362" t="s">
        <v>152</v>
      </c>
      <c r="L9362" t="s">
        <v>2807</v>
      </c>
      <c r="M9362" t="s">
        <v>15340</v>
      </c>
      <c r="P9362" s="31" t="str">
        <f t="shared" si="441"/>
        <v>Haniman Homeo Hall (Dr.Anondo Kumar Pul)</v>
      </c>
    </row>
    <row r="9363" spans="1:16" hidden="1">
      <c r="A9363" t="str">
        <f t="shared" si="439"/>
        <v>53-619</v>
      </c>
      <c r="B9363">
        <f t="shared" si="440"/>
        <v>53</v>
      </c>
      <c r="C9363">
        <v>619</v>
      </c>
      <c r="D9363" t="s">
        <v>18880</v>
      </c>
      <c r="E9363" t="s">
        <v>15537</v>
      </c>
      <c r="F9363">
        <v>13001</v>
      </c>
      <c r="G9363" t="s">
        <v>15538</v>
      </c>
      <c r="H9363">
        <v>1732033673</v>
      </c>
      <c r="I9363" t="s">
        <v>131</v>
      </c>
      <c r="J9363" t="s">
        <v>306</v>
      </c>
      <c r="K9363" t="s">
        <v>133</v>
      </c>
      <c r="L9363" t="s">
        <v>14017</v>
      </c>
      <c r="M9363" t="s">
        <v>15539</v>
      </c>
      <c r="P9363" s="31" t="str">
        <f t="shared" si="441"/>
        <v>Hapsa Homeo Chikitshaloy (Dr.Mazeda Sultana)</v>
      </c>
    </row>
    <row r="9364" spans="1:16" hidden="1">
      <c r="A9364" t="str">
        <f t="shared" si="439"/>
        <v>54-619</v>
      </c>
      <c r="B9364">
        <f t="shared" si="440"/>
        <v>54</v>
      </c>
      <c r="C9364">
        <v>619</v>
      </c>
      <c r="D9364" t="s">
        <v>18880</v>
      </c>
      <c r="E9364" t="s">
        <v>9523</v>
      </c>
      <c r="F9364">
        <v>9905</v>
      </c>
      <c r="G9364" t="s">
        <v>476</v>
      </c>
      <c r="H9364">
        <v>1535466922</v>
      </c>
      <c r="I9364" t="s">
        <v>131</v>
      </c>
      <c r="J9364" t="s">
        <v>230</v>
      </c>
      <c r="K9364" t="s">
        <v>133</v>
      </c>
      <c r="L9364" t="s">
        <v>9455</v>
      </c>
      <c r="M9364" t="s">
        <v>9522</v>
      </c>
      <c r="P9364" s="31" t="str">
        <f t="shared" si="441"/>
        <v>Hasan Homoeo Hall (Dr. Md. Abul Hasan)</v>
      </c>
    </row>
    <row r="9365" spans="1:16" hidden="1">
      <c r="A9365" t="str">
        <f t="shared" si="439"/>
        <v>55-619</v>
      </c>
      <c r="B9365">
        <f t="shared" si="440"/>
        <v>55</v>
      </c>
      <c r="C9365">
        <v>619</v>
      </c>
      <c r="D9365" t="s">
        <v>18880</v>
      </c>
      <c r="E9365" t="s">
        <v>11909</v>
      </c>
      <c r="F9365">
        <v>11323</v>
      </c>
      <c r="G9365" t="s">
        <v>11910</v>
      </c>
      <c r="H9365">
        <v>1943748734</v>
      </c>
      <c r="I9365" t="s">
        <v>131</v>
      </c>
      <c r="J9365" t="s">
        <v>172</v>
      </c>
      <c r="K9365" t="s">
        <v>133</v>
      </c>
      <c r="L9365" t="s">
        <v>2807</v>
      </c>
      <c r="M9365" t="s">
        <v>11911</v>
      </c>
      <c r="P9365" s="31" t="str">
        <f t="shared" si="441"/>
        <v>Health Keyar (Dr.Md Israfil Hossain)</v>
      </c>
    </row>
    <row r="9366" spans="1:16" hidden="1">
      <c r="A9366" t="str">
        <f t="shared" si="439"/>
        <v>56-619</v>
      </c>
      <c r="B9366">
        <f t="shared" si="440"/>
        <v>56</v>
      </c>
      <c r="C9366">
        <v>619</v>
      </c>
      <c r="D9366" t="s">
        <v>18880</v>
      </c>
      <c r="E9366" t="s">
        <v>16236</v>
      </c>
      <c r="F9366">
        <v>13322</v>
      </c>
      <c r="G9366" t="s">
        <v>16237</v>
      </c>
      <c r="H9366">
        <v>1918212606</v>
      </c>
      <c r="I9366" t="s">
        <v>131</v>
      </c>
      <c r="J9366" t="s">
        <v>230</v>
      </c>
      <c r="K9366" t="s">
        <v>152</v>
      </c>
      <c r="L9366" t="s">
        <v>3031</v>
      </c>
      <c r="M9366" t="s">
        <v>16238</v>
      </c>
      <c r="P9366" s="31" t="str">
        <f t="shared" si="441"/>
        <v>Himadry Homeo Hall (Dr.Gurudash Roy)</v>
      </c>
    </row>
    <row r="9367" spans="1:16" hidden="1">
      <c r="A9367" t="str">
        <f t="shared" si="439"/>
        <v>57-619</v>
      </c>
      <c r="B9367">
        <f t="shared" si="440"/>
        <v>57</v>
      </c>
      <c r="C9367">
        <v>619</v>
      </c>
      <c r="D9367" t="s">
        <v>18880</v>
      </c>
      <c r="E9367" t="s">
        <v>10134</v>
      </c>
      <c r="F9367">
        <v>10413</v>
      </c>
      <c r="G9367" t="s">
        <v>10135</v>
      </c>
      <c r="H9367">
        <v>1778874039</v>
      </c>
      <c r="I9367" t="s">
        <v>131</v>
      </c>
      <c r="J9367" t="s">
        <v>9573</v>
      </c>
      <c r="K9367" t="s">
        <v>133</v>
      </c>
      <c r="L9367" t="s">
        <v>10136</v>
      </c>
      <c r="M9367" t="s">
        <v>10136</v>
      </c>
      <c r="P9367" s="31" t="str">
        <f t="shared" si="441"/>
        <v>Homoeo &amp; Unani Chembar (Dr.A Hossen Badol)</v>
      </c>
    </row>
    <row r="9368" spans="1:16" hidden="1">
      <c r="A9368" t="str">
        <f t="shared" si="439"/>
        <v>58-619</v>
      </c>
      <c r="B9368">
        <f t="shared" si="440"/>
        <v>58</v>
      </c>
      <c r="C9368">
        <v>619</v>
      </c>
      <c r="D9368" t="s">
        <v>18880</v>
      </c>
      <c r="E9368" t="s">
        <v>9553</v>
      </c>
      <c r="F9368">
        <v>9926</v>
      </c>
      <c r="G9368" t="s">
        <v>9554</v>
      </c>
      <c r="H9368">
        <v>1951319242</v>
      </c>
      <c r="I9368" t="s">
        <v>131</v>
      </c>
      <c r="J9368" t="s">
        <v>274</v>
      </c>
      <c r="K9368" t="s">
        <v>133</v>
      </c>
      <c r="L9368" t="s">
        <v>2807</v>
      </c>
      <c r="M9368" t="s">
        <v>9551</v>
      </c>
      <c r="P9368" s="31" t="str">
        <f t="shared" si="441"/>
        <v>Homoeo Keyer (Dr. Rabeya Khatun)</v>
      </c>
    </row>
    <row r="9369" spans="1:16" hidden="1">
      <c r="A9369" t="str">
        <f t="shared" si="439"/>
        <v>59-619</v>
      </c>
      <c r="B9369">
        <f t="shared" si="440"/>
        <v>59</v>
      </c>
      <c r="C9369">
        <v>619</v>
      </c>
      <c r="D9369" t="s">
        <v>18880</v>
      </c>
      <c r="E9369" t="s">
        <v>2863</v>
      </c>
      <c r="F9369">
        <v>5291</v>
      </c>
      <c r="G9369" t="s">
        <v>2864</v>
      </c>
      <c r="H9369">
        <v>1740585592</v>
      </c>
      <c r="I9369" t="s">
        <v>131</v>
      </c>
      <c r="J9369" t="s">
        <v>397</v>
      </c>
      <c r="K9369" t="s">
        <v>138</v>
      </c>
      <c r="L9369" t="s">
        <v>75</v>
      </c>
      <c r="M9369" t="s">
        <v>2865</v>
      </c>
      <c r="P9369" s="31" t="str">
        <f t="shared" si="441"/>
        <v>Homoeo Rog Niramoy Kendro (Dr. Ar Rahman)</v>
      </c>
    </row>
    <row r="9370" spans="1:16" hidden="1">
      <c r="A9370" t="str">
        <f t="shared" si="439"/>
        <v>60-619</v>
      </c>
      <c r="B9370">
        <f t="shared" si="440"/>
        <v>60</v>
      </c>
      <c r="C9370">
        <v>619</v>
      </c>
      <c r="D9370" t="s">
        <v>18880</v>
      </c>
      <c r="E9370" t="s">
        <v>9509</v>
      </c>
      <c r="F9370">
        <v>9896</v>
      </c>
      <c r="G9370" t="s">
        <v>9510</v>
      </c>
      <c r="H9370">
        <v>1921971349</v>
      </c>
      <c r="I9370" t="s">
        <v>131</v>
      </c>
      <c r="J9370" t="s">
        <v>397</v>
      </c>
      <c r="K9370" t="s">
        <v>133</v>
      </c>
      <c r="L9370" t="s">
        <v>75</v>
      </c>
      <c r="M9370" t="s">
        <v>9511</v>
      </c>
      <c r="P9370" s="31" t="str">
        <f t="shared" si="441"/>
        <v>J. N. Homoeo Hall (Dr. Vobotosh Halder)</v>
      </c>
    </row>
    <row r="9371" spans="1:16" hidden="1">
      <c r="A9371" t="str">
        <f t="shared" si="439"/>
        <v>61-619</v>
      </c>
      <c r="B9371">
        <f t="shared" si="440"/>
        <v>61</v>
      </c>
      <c r="C9371">
        <v>619</v>
      </c>
      <c r="D9371" t="s">
        <v>18880</v>
      </c>
      <c r="E9371" t="s">
        <v>17993</v>
      </c>
      <c r="F9371">
        <v>15710</v>
      </c>
      <c r="G9371" t="s">
        <v>17994</v>
      </c>
      <c r="H9371">
        <v>1779137420</v>
      </c>
      <c r="I9371" t="s">
        <v>131</v>
      </c>
      <c r="J9371" t="s">
        <v>230</v>
      </c>
      <c r="K9371" t="s">
        <v>152</v>
      </c>
      <c r="L9371" t="s">
        <v>17995</v>
      </c>
      <c r="M9371" t="s">
        <v>17996</v>
      </c>
      <c r="P9371" s="31" t="str">
        <f t="shared" si="441"/>
        <v>Joty Hom0Eo Hall (Dr.Topon Kumar Mondal)</v>
      </c>
    </row>
    <row r="9372" spans="1:16" hidden="1">
      <c r="A9372" t="str">
        <f t="shared" si="439"/>
        <v>62-619</v>
      </c>
      <c r="B9372">
        <f t="shared" si="440"/>
        <v>62</v>
      </c>
      <c r="C9372">
        <v>619</v>
      </c>
      <c r="D9372" t="s">
        <v>18880</v>
      </c>
      <c r="E9372" t="s">
        <v>9492</v>
      </c>
      <c r="F9372">
        <v>9880</v>
      </c>
      <c r="G9372" t="s">
        <v>9493</v>
      </c>
      <c r="H9372">
        <v>1912593068</v>
      </c>
      <c r="I9372" t="s">
        <v>131</v>
      </c>
      <c r="J9372" t="s">
        <v>172</v>
      </c>
      <c r="K9372" t="s">
        <v>133</v>
      </c>
      <c r="L9372" t="s">
        <v>9473</v>
      </c>
      <c r="M9372" t="s">
        <v>2469</v>
      </c>
      <c r="P9372" s="31" t="str">
        <f t="shared" si="441"/>
        <v>Joty Homoeo Hall (Dr. Nihar Ranjon)</v>
      </c>
    </row>
    <row r="9373" spans="1:16" hidden="1">
      <c r="A9373" t="str">
        <f t="shared" si="439"/>
        <v>63-619</v>
      </c>
      <c r="B9373">
        <f t="shared" si="440"/>
        <v>63</v>
      </c>
      <c r="C9373">
        <v>619</v>
      </c>
      <c r="D9373" t="s">
        <v>18880</v>
      </c>
      <c r="E9373" t="s">
        <v>17988</v>
      </c>
      <c r="F9373">
        <v>15655</v>
      </c>
      <c r="G9373" t="s">
        <v>17989</v>
      </c>
      <c r="H9373">
        <v>1757850573</v>
      </c>
      <c r="I9373" t="s">
        <v>936</v>
      </c>
      <c r="J9373" t="s">
        <v>132</v>
      </c>
      <c r="K9373" t="s">
        <v>152</v>
      </c>
      <c r="L9373" t="s">
        <v>2807</v>
      </c>
      <c r="M9373" t="s">
        <v>17990</v>
      </c>
      <c r="P9373" s="31" t="str">
        <f t="shared" si="441"/>
        <v>Kewor Homeo (Dr.Newton Mondol)</v>
      </c>
    </row>
    <row r="9374" spans="1:16" hidden="1">
      <c r="A9374" t="str">
        <f t="shared" si="439"/>
        <v>64-619</v>
      </c>
      <c r="B9374">
        <f t="shared" si="440"/>
        <v>64</v>
      </c>
      <c r="C9374">
        <v>619</v>
      </c>
      <c r="D9374" t="s">
        <v>18880</v>
      </c>
      <c r="E9374" t="s">
        <v>2621</v>
      </c>
      <c r="F9374">
        <v>9854</v>
      </c>
      <c r="G9374" t="s">
        <v>9449</v>
      </c>
      <c r="H9374">
        <v>1914749252</v>
      </c>
      <c r="I9374" t="s">
        <v>131</v>
      </c>
      <c r="J9374" t="s">
        <v>132</v>
      </c>
      <c r="K9374" t="s">
        <v>133</v>
      </c>
      <c r="L9374" t="s">
        <v>2807</v>
      </c>
      <c r="M9374" t="s">
        <v>2808</v>
      </c>
      <c r="P9374" s="31" t="str">
        <f t="shared" si="441"/>
        <v>Korunamoy Homoeo Hall (Dr. Amol)</v>
      </c>
    </row>
    <row r="9375" spans="1:16" hidden="1">
      <c r="A9375" t="str">
        <f t="shared" si="439"/>
        <v>65-619</v>
      </c>
      <c r="B9375">
        <f t="shared" si="440"/>
        <v>65</v>
      </c>
      <c r="C9375">
        <v>619</v>
      </c>
      <c r="D9375" t="s">
        <v>18880</v>
      </c>
      <c r="E9375" t="s">
        <v>9530</v>
      </c>
      <c r="F9375">
        <v>9910</v>
      </c>
      <c r="G9375" t="s">
        <v>9531</v>
      </c>
      <c r="H9375">
        <v>1982665596</v>
      </c>
      <c r="I9375" t="s">
        <v>131</v>
      </c>
      <c r="J9375" t="s">
        <v>230</v>
      </c>
      <c r="K9375" t="s">
        <v>133</v>
      </c>
      <c r="L9375" t="s">
        <v>9455</v>
      </c>
      <c r="M9375" t="s">
        <v>3001</v>
      </c>
      <c r="P9375" s="31" t="str">
        <f t="shared" si="441"/>
        <v>Lakhi Homoeo Hall (Dr. Animesh Roy)</v>
      </c>
    </row>
    <row r="9376" spans="1:16" hidden="1">
      <c r="A9376" t="str">
        <f t="shared" si="439"/>
        <v>66-619</v>
      </c>
      <c r="B9376">
        <f t="shared" si="440"/>
        <v>66</v>
      </c>
      <c r="C9376">
        <v>619</v>
      </c>
      <c r="D9376" t="s">
        <v>18880</v>
      </c>
      <c r="E9376" t="s">
        <v>14015</v>
      </c>
      <c r="F9376">
        <v>12253</v>
      </c>
      <c r="G9376" t="s">
        <v>14016</v>
      </c>
      <c r="H9376">
        <v>1924664430</v>
      </c>
      <c r="I9376" t="s">
        <v>131</v>
      </c>
      <c r="J9376" t="s">
        <v>230</v>
      </c>
      <c r="K9376" t="s">
        <v>1315</v>
      </c>
      <c r="L9376" t="s">
        <v>14017</v>
      </c>
      <c r="M9376" t="s">
        <v>14018</v>
      </c>
      <c r="P9376" s="31" t="str">
        <f t="shared" si="441"/>
        <v>Laky Homeo Hall (Dr.Robindronath Mondol)</v>
      </c>
    </row>
    <row r="9377" spans="1:16" hidden="1">
      <c r="A9377" t="str">
        <f t="shared" si="439"/>
        <v>67-619</v>
      </c>
      <c r="B9377">
        <f t="shared" si="440"/>
        <v>67</v>
      </c>
      <c r="C9377">
        <v>619</v>
      </c>
      <c r="D9377" t="s">
        <v>18880</v>
      </c>
      <c r="E9377" t="s">
        <v>9545</v>
      </c>
      <c r="F9377">
        <v>9921</v>
      </c>
      <c r="G9377" t="s">
        <v>9546</v>
      </c>
      <c r="H9377">
        <v>1736593375</v>
      </c>
      <c r="I9377" t="s">
        <v>131</v>
      </c>
      <c r="J9377" t="s">
        <v>274</v>
      </c>
      <c r="K9377" t="s">
        <v>133</v>
      </c>
      <c r="L9377" t="s">
        <v>2807</v>
      </c>
      <c r="M9377" t="s">
        <v>9547</v>
      </c>
      <c r="P9377" s="31" t="str">
        <f t="shared" si="441"/>
        <v>Lata Homoeo Hall (Dr. Tapon Sarker)</v>
      </c>
    </row>
    <row r="9378" spans="1:16" hidden="1">
      <c r="A9378" t="str">
        <f t="shared" si="439"/>
        <v>68-619</v>
      </c>
      <c r="B9378">
        <f t="shared" si="440"/>
        <v>68</v>
      </c>
      <c r="C9378">
        <v>619</v>
      </c>
      <c r="D9378" t="s">
        <v>18880</v>
      </c>
      <c r="E9378" t="s">
        <v>15525</v>
      </c>
      <c r="F9378">
        <v>12997</v>
      </c>
      <c r="G9378" t="s">
        <v>15526</v>
      </c>
      <c r="H9378">
        <v>1727595879</v>
      </c>
      <c r="I9378" t="s">
        <v>131</v>
      </c>
      <c r="J9378" t="s">
        <v>397</v>
      </c>
      <c r="K9378" t="s">
        <v>152</v>
      </c>
      <c r="L9378" t="s">
        <v>75</v>
      </c>
      <c r="M9378" t="s">
        <v>15527</v>
      </c>
      <c r="P9378" s="31" t="str">
        <f t="shared" si="441"/>
        <v>Layly Homeo Chembar (Dr.Golam Sorwar)</v>
      </c>
    </row>
    <row r="9379" spans="1:16" hidden="1">
      <c r="A9379" t="str">
        <f t="shared" si="439"/>
        <v>69-619</v>
      </c>
      <c r="B9379">
        <f t="shared" si="440"/>
        <v>69</v>
      </c>
      <c r="C9379">
        <v>619</v>
      </c>
      <c r="D9379" t="s">
        <v>18880</v>
      </c>
      <c r="E9379" t="s">
        <v>17775</v>
      </c>
      <c r="F9379">
        <v>15552</v>
      </c>
      <c r="G9379" t="s">
        <v>17776</v>
      </c>
      <c r="H9379">
        <v>1921921733</v>
      </c>
      <c r="I9379" t="s">
        <v>131</v>
      </c>
      <c r="J9379" t="s">
        <v>132</v>
      </c>
      <c r="K9379" t="s">
        <v>133</v>
      </c>
      <c r="L9379" t="s">
        <v>14017</v>
      </c>
      <c r="M9379" t="s">
        <v>17777</v>
      </c>
      <c r="P9379" s="31" t="str">
        <f t="shared" si="441"/>
        <v>Ma Homeo Farmeci (Dr.Socindronath Mondol)</v>
      </c>
    </row>
    <row r="9380" spans="1:16" hidden="1">
      <c r="A9380" t="str">
        <f t="shared" si="439"/>
        <v>70-619</v>
      </c>
      <c r="B9380">
        <f t="shared" si="440"/>
        <v>70</v>
      </c>
      <c r="C9380">
        <v>619</v>
      </c>
      <c r="D9380" t="s">
        <v>18880</v>
      </c>
      <c r="E9380" t="s">
        <v>9499</v>
      </c>
      <c r="F9380">
        <v>9885</v>
      </c>
      <c r="G9380" t="s">
        <v>638</v>
      </c>
      <c r="H9380">
        <v>1910412256</v>
      </c>
      <c r="I9380" t="s">
        <v>131</v>
      </c>
      <c r="J9380" t="s">
        <v>397</v>
      </c>
      <c r="K9380" t="s">
        <v>133</v>
      </c>
      <c r="L9380" t="s">
        <v>75</v>
      </c>
      <c r="M9380" t="s">
        <v>3085</v>
      </c>
      <c r="P9380" s="31" t="str">
        <f t="shared" si="441"/>
        <v>Ma Homoeo Hall (Dr. Anup Kumar Das)</v>
      </c>
    </row>
    <row r="9381" spans="1:16" hidden="1">
      <c r="A9381" t="str">
        <f t="shared" si="439"/>
        <v>71-619</v>
      </c>
      <c r="B9381">
        <f t="shared" si="440"/>
        <v>71</v>
      </c>
      <c r="C9381">
        <v>619</v>
      </c>
      <c r="D9381" t="s">
        <v>18880</v>
      </c>
      <c r="E9381" t="s">
        <v>9535</v>
      </c>
      <c r="F9381">
        <v>9913</v>
      </c>
      <c r="G9381" t="s">
        <v>638</v>
      </c>
      <c r="H9381">
        <v>17152996055</v>
      </c>
      <c r="I9381" t="s">
        <v>131</v>
      </c>
      <c r="J9381" t="s">
        <v>230</v>
      </c>
      <c r="K9381" t="s">
        <v>133</v>
      </c>
      <c r="L9381" t="s">
        <v>9455</v>
      </c>
      <c r="M9381" t="s">
        <v>9525</v>
      </c>
      <c r="P9381" s="31" t="str">
        <f t="shared" si="441"/>
        <v>Ma Homoeo Hall (Dr. Provas Mondol)</v>
      </c>
    </row>
    <row r="9382" spans="1:16" hidden="1">
      <c r="A9382" t="str">
        <f t="shared" si="439"/>
        <v>72-619</v>
      </c>
      <c r="B9382">
        <f t="shared" si="440"/>
        <v>72</v>
      </c>
      <c r="C9382">
        <v>619</v>
      </c>
      <c r="D9382" t="s">
        <v>18880</v>
      </c>
      <c r="E9382" t="s">
        <v>9526</v>
      </c>
      <c r="F9382">
        <v>9908</v>
      </c>
      <c r="G9382" t="s">
        <v>9527</v>
      </c>
      <c r="H9382">
        <v>1915511968</v>
      </c>
      <c r="I9382" t="s">
        <v>131</v>
      </c>
      <c r="J9382" t="s">
        <v>230</v>
      </c>
      <c r="K9382" t="s">
        <v>133</v>
      </c>
      <c r="L9382" t="s">
        <v>9455</v>
      </c>
      <c r="M9382" t="s">
        <v>9525</v>
      </c>
      <c r="P9382" s="31" t="str">
        <f t="shared" si="441"/>
        <v>Maa Moni Homoeo (Dr. Monoronjon Kumer)</v>
      </c>
    </row>
    <row r="9383" spans="1:16" hidden="1">
      <c r="A9383" t="str">
        <f t="shared" si="439"/>
        <v>73-619</v>
      </c>
      <c r="B9383">
        <f t="shared" si="440"/>
        <v>73</v>
      </c>
      <c r="C9383">
        <v>619</v>
      </c>
      <c r="D9383" t="s">
        <v>18880</v>
      </c>
      <c r="E9383" t="s">
        <v>9927</v>
      </c>
      <c r="F9383">
        <v>10277</v>
      </c>
      <c r="G9383" t="s">
        <v>9928</v>
      </c>
      <c r="H9383">
        <v>1949613267</v>
      </c>
      <c r="I9383" t="s">
        <v>4818</v>
      </c>
      <c r="K9383" t="s">
        <v>152</v>
      </c>
      <c r="L9383" t="s">
        <v>2807</v>
      </c>
      <c r="M9383" t="s">
        <v>9929</v>
      </c>
      <c r="P9383" s="31" t="str">
        <f t="shared" si="441"/>
        <v>Maa Monosha Ayurbed (Dr.Ashok Kobiraj)</v>
      </c>
    </row>
    <row r="9384" spans="1:16" hidden="1">
      <c r="A9384" t="str">
        <f t="shared" si="439"/>
        <v>74-619</v>
      </c>
      <c r="B9384">
        <f t="shared" si="440"/>
        <v>74</v>
      </c>
      <c r="C9384">
        <v>619</v>
      </c>
      <c r="D9384" t="s">
        <v>18880</v>
      </c>
      <c r="E9384" t="s">
        <v>417</v>
      </c>
      <c r="F9384">
        <v>9883</v>
      </c>
      <c r="G9384" t="s">
        <v>9497</v>
      </c>
      <c r="H9384">
        <v>1711143935</v>
      </c>
      <c r="I9384" t="s">
        <v>131</v>
      </c>
      <c r="J9384" t="s">
        <v>172</v>
      </c>
      <c r="K9384" t="s">
        <v>133</v>
      </c>
      <c r="L9384" t="s">
        <v>2807</v>
      </c>
      <c r="M9384" t="s">
        <v>9496</v>
      </c>
      <c r="P9384" s="31" t="str">
        <f t="shared" si="441"/>
        <v>Maa Vanumoti Homoeo Hall (Dr. Dulal)</v>
      </c>
    </row>
    <row r="9385" spans="1:16" hidden="1">
      <c r="A9385" t="str">
        <f t="shared" si="439"/>
        <v>75-619</v>
      </c>
      <c r="B9385">
        <f t="shared" si="440"/>
        <v>75</v>
      </c>
      <c r="C9385">
        <v>619</v>
      </c>
      <c r="D9385" t="s">
        <v>18880</v>
      </c>
      <c r="E9385" t="s">
        <v>5068</v>
      </c>
      <c r="F9385">
        <v>9931</v>
      </c>
      <c r="G9385" t="s">
        <v>9563</v>
      </c>
      <c r="H9385">
        <v>1711210719</v>
      </c>
      <c r="I9385" t="s">
        <v>9564</v>
      </c>
      <c r="J9385" t="s">
        <v>274</v>
      </c>
      <c r="K9385" t="s">
        <v>133</v>
      </c>
      <c r="L9385" t="s">
        <v>2807</v>
      </c>
      <c r="M9385" t="s">
        <v>9551</v>
      </c>
      <c r="P9385" s="31" t="str">
        <f t="shared" si="441"/>
        <v>Mallik Homoeo Hall (Dr. Sanjoy)</v>
      </c>
    </row>
    <row r="9386" spans="1:16" hidden="1">
      <c r="A9386" t="str">
        <f t="shared" si="439"/>
        <v>76-619</v>
      </c>
      <c r="B9386">
        <f t="shared" si="440"/>
        <v>76</v>
      </c>
      <c r="C9386">
        <v>619</v>
      </c>
      <c r="D9386" t="s">
        <v>18880</v>
      </c>
      <c r="E9386" t="s">
        <v>9550</v>
      </c>
      <c r="F9386">
        <v>9924</v>
      </c>
      <c r="G9386" t="s">
        <v>4541</v>
      </c>
      <c r="H9386">
        <v>1735177077</v>
      </c>
      <c r="I9386" t="s">
        <v>131</v>
      </c>
      <c r="J9386" t="s">
        <v>274</v>
      </c>
      <c r="K9386" t="s">
        <v>152</v>
      </c>
      <c r="L9386" t="s">
        <v>2807</v>
      </c>
      <c r="M9386" t="s">
        <v>9551</v>
      </c>
      <c r="N9386" t="s">
        <v>11505</v>
      </c>
      <c r="P9386" s="31" t="str">
        <f t="shared" si="441"/>
        <v>Martri Homoeo Hall (Dr. Amol Kanty Mondol)</v>
      </c>
    </row>
    <row r="9387" spans="1:16" hidden="1">
      <c r="A9387" t="str">
        <f t="shared" si="439"/>
        <v>77-619</v>
      </c>
      <c r="B9387">
        <f t="shared" si="440"/>
        <v>77</v>
      </c>
      <c r="C9387">
        <v>619</v>
      </c>
      <c r="D9387" t="s">
        <v>18880</v>
      </c>
      <c r="E9387" t="s">
        <v>15165</v>
      </c>
      <c r="F9387">
        <v>12818</v>
      </c>
      <c r="G9387" t="s">
        <v>15166</v>
      </c>
      <c r="H9387">
        <v>1711212190</v>
      </c>
      <c r="I9387" t="s">
        <v>131</v>
      </c>
      <c r="J9387" t="s">
        <v>172</v>
      </c>
      <c r="K9387" t="s">
        <v>1315</v>
      </c>
      <c r="L9387" t="s">
        <v>2807</v>
      </c>
      <c r="M9387" t="s">
        <v>15167</v>
      </c>
      <c r="P9387" s="31" t="str">
        <f t="shared" si="441"/>
        <v>Matry Homeo Hall &amp; Fermecy (Dr.Oshim Kumer Mollik)</v>
      </c>
    </row>
    <row r="9388" spans="1:16" hidden="1">
      <c r="A9388" t="str">
        <f t="shared" si="439"/>
        <v>78-619</v>
      </c>
      <c r="B9388">
        <f t="shared" si="440"/>
        <v>78</v>
      </c>
      <c r="C9388">
        <v>619</v>
      </c>
      <c r="D9388" t="s">
        <v>18880</v>
      </c>
      <c r="E9388" t="s">
        <v>16223</v>
      </c>
      <c r="F9388">
        <v>13317</v>
      </c>
      <c r="G9388" t="s">
        <v>16224</v>
      </c>
      <c r="H9388">
        <v>1716422152</v>
      </c>
      <c r="I9388" t="s">
        <v>131</v>
      </c>
      <c r="J9388" t="s">
        <v>274</v>
      </c>
      <c r="K9388" t="s">
        <v>1315</v>
      </c>
      <c r="L9388" t="s">
        <v>15523</v>
      </c>
      <c r="M9388" t="s">
        <v>16225</v>
      </c>
      <c r="P9388" s="31" t="str">
        <f t="shared" si="441"/>
        <v>Md Health Keyar (Dr.Md Kazi Abdul Hai)</v>
      </c>
    </row>
    <row r="9389" spans="1:16" hidden="1">
      <c r="A9389" t="str">
        <f t="shared" si="439"/>
        <v>79-619</v>
      </c>
      <c r="B9389">
        <f t="shared" si="440"/>
        <v>79</v>
      </c>
      <c r="C9389">
        <v>619</v>
      </c>
      <c r="D9389" t="s">
        <v>18880</v>
      </c>
      <c r="E9389" t="s">
        <v>9505</v>
      </c>
      <c r="F9389">
        <v>9889</v>
      </c>
      <c r="G9389" t="s">
        <v>9506</v>
      </c>
      <c r="H9389">
        <v>1711950318</v>
      </c>
      <c r="I9389" t="s">
        <v>131</v>
      </c>
      <c r="J9389" t="s">
        <v>397</v>
      </c>
      <c r="K9389" t="s">
        <v>138</v>
      </c>
      <c r="L9389" t="s">
        <v>75</v>
      </c>
      <c r="M9389" t="s">
        <v>9502</v>
      </c>
      <c r="P9389" s="31" t="str">
        <f t="shared" si="441"/>
        <v>Meherun Homoeo Hall (Dr. Khairul)</v>
      </c>
    </row>
    <row r="9390" spans="1:16" hidden="1">
      <c r="A9390" t="str">
        <f t="shared" si="439"/>
        <v>80-619</v>
      </c>
      <c r="B9390">
        <f t="shared" si="440"/>
        <v>80</v>
      </c>
      <c r="C9390">
        <v>619</v>
      </c>
      <c r="D9390" t="s">
        <v>18880</v>
      </c>
      <c r="E9390" t="s">
        <v>15521</v>
      </c>
      <c r="F9390">
        <v>12996</v>
      </c>
      <c r="G9390" t="s">
        <v>15522</v>
      </c>
      <c r="H9390">
        <v>1937230091</v>
      </c>
      <c r="I9390" t="s">
        <v>381</v>
      </c>
      <c r="J9390" t="s">
        <v>274</v>
      </c>
      <c r="K9390" t="s">
        <v>1315</v>
      </c>
      <c r="L9390" t="s">
        <v>15523</v>
      </c>
      <c r="M9390" t="s">
        <v>15524</v>
      </c>
      <c r="P9390" s="31" t="str">
        <f t="shared" si="441"/>
        <v>Moholder Homeo Hall (Dr. Md Masum Moholder)</v>
      </c>
    </row>
    <row r="9391" spans="1:16" hidden="1">
      <c r="A9391" t="str">
        <f t="shared" si="439"/>
        <v>81-619</v>
      </c>
      <c r="B9391">
        <f t="shared" si="440"/>
        <v>81</v>
      </c>
      <c r="C9391">
        <v>619</v>
      </c>
      <c r="D9391" t="s">
        <v>18880</v>
      </c>
      <c r="E9391" t="s">
        <v>2806</v>
      </c>
      <c r="F9391">
        <v>5258</v>
      </c>
      <c r="G9391" t="s">
        <v>2746</v>
      </c>
      <c r="H9391">
        <v>0</v>
      </c>
      <c r="I9391" t="s">
        <v>131</v>
      </c>
      <c r="J9391" t="s">
        <v>132</v>
      </c>
      <c r="K9391" t="s">
        <v>133</v>
      </c>
      <c r="L9391" t="s">
        <v>2807</v>
      </c>
      <c r="M9391" t="s">
        <v>2808</v>
      </c>
      <c r="P9391" s="31" t="str">
        <f t="shared" si="441"/>
        <v>Mother Homoeo Hall (Dr. Biddiut)</v>
      </c>
    </row>
    <row r="9392" spans="1:16" hidden="1">
      <c r="A9392" t="str">
        <f t="shared" si="439"/>
        <v>82-619</v>
      </c>
      <c r="B9392">
        <f t="shared" si="440"/>
        <v>82</v>
      </c>
      <c r="C9392">
        <v>619</v>
      </c>
      <c r="D9392" t="s">
        <v>18880</v>
      </c>
      <c r="E9392" t="s">
        <v>11284</v>
      </c>
      <c r="F9392">
        <v>11177</v>
      </c>
      <c r="G9392" t="s">
        <v>19631</v>
      </c>
      <c r="H9392">
        <v>1934448270</v>
      </c>
      <c r="I9392">
        <v>0</v>
      </c>
      <c r="J9392">
        <v>0</v>
      </c>
      <c r="K9392" t="s">
        <v>138</v>
      </c>
      <c r="L9392" t="s">
        <v>75</v>
      </c>
      <c r="M9392" t="s">
        <v>75</v>
      </c>
      <c r="P9392" s="31" t="str">
        <f t="shared" si="441"/>
        <v>Mpo-Manik Miah-Dumuria (Self Stock)</v>
      </c>
    </row>
    <row r="9393" spans="1:16" hidden="1">
      <c r="A9393" t="str">
        <f t="shared" si="439"/>
        <v>83-619</v>
      </c>
      <c r="B9393">
        <f t="shared" si="440"/>
        <v>83</v>
      </c>
      <c r="C9393">
        <v>619</v>
      </c>
      <c r="D9393" t="s">
        <v>18880</v>
      </c>
      <c r="E9393" t="s">
        <v>9520</v>
      </c>
      <c r="F9393">
        <v>9904</v>
      </c>
      <c r="G9393" t="s">
        <v>9521</v>
      </c>
      <c r="H9393">
        <v>1926776188</v>
      </c>
      <c r="I9393" t="s">
        <v>131</v>
      </c>
      <c r="J9393" t="s">
        <v>230</v>
      </c>
      <c r="K9393" t="s">
        <v>133</v>
      </c>
      <c r="L9393" t="s">
        <v>9455</v>
      </c>
      <c r="M9393" t="s">
        <v>9522</v>
      </c>
      <c r="P9393" s="31" t="str">
        <f t="shared" si="441"/>
        <v>Narendro Homoeo Hall (Dr. Polash Kanti Mondal)</v>
      </c>
    </row>
    <row r="9394" spans="1:16" hidden="1">
      <c r="A9394" t="str">
        <f t="shared" si="439"/>
        <v>84-619</v>
      </c>
      <c r="B9394">
        <f t="shared" si="440"/>
        <v>84</v>
      </c>
      <c r="C9394">
        <v>619</v>
      </c>
      <c r="D9394" t="s">
        <v>18880</v>
      </c>
      <c r="E9394" t="s">
        <v>9503</v>
      </c>
      <c r="F9394">
        <v>9888</v>
      </c>
      <c r="G9394" t="s">
        <v>9504</v>
      </c>
      <c r="H9394">
        <v>1931777195</v>
      </c>
      <c r="I9394" t="s">
        <v>131</v>
      </c>
      <c r="J9394" t="s">
        <v>397</v>
      </c>
      <c r="K9394" t="s">
        <v>133</v>
      </c>
      <c r="L9394" t="s">
        <v>75</v>
      </c>
      <c r="M9394" t="s">
        <v>9502</v>
      </c>
      <c r="P9394" s="31" t="str">
        <f t="shared" si="441"/>
        <v>New Haniman Homoeo (Dr. Suhan)</v>
      </c>
    </row>
    <row r="9395" spans="1:16" hidden="1">
      <c r="A9395" t="str">
        <f t="shared" si="439"/>
        <v>85-619</v>
      </c>
      <c r="B9395">
        <f t="shared" si="440"/>
        <v>85</v>
      </c>
      <c r="C9395">
        <v>619</v>
      </c>
      <c r="D9395" t="s">
        <v>18880</v>
      </c>
      <c r="E9395" t="s">
        <v>15168</v>
      </c>
      <c r="F9395">
        <v>12819</v>
      </c>
      <c r="G9395" t="s">
        <v>15169</v>
      </c>
      <c r="H9395">
        <v>1715594982</v>
      </c>
      <c r="I9395" t="s">
        <v>15170</v>
      </c>
      <c r="J9395" t="s">
        <v>132</v>
      </c>
      <c r="K9395" t="s">
        <v>1315</v>
      </c>
      <c r="L9395" t="s">
        <v>2807</v>
      </c>
      <c r="M9395" t="s">
        <v>15171</v>
      </c>
      <c r="P9395" s="31" t="str">
        <f t="shared" si="441"/>
        <v>New Mother Homeo Chikitshaloy (Dr. Ram Proshad Mondol)</v>
      </c>
    </row>
    <row r="9396" spans="1:16" hidden="1">
      <c r="A9396" t="str">
        <f t="shared" si="439"/>
        <v>86-619</v>
      </c>
      <c r="B9396">
        <f t="shared" si="440"/>
        <v>86</v>
      </c>
      <c r="C9396">
        <v>619</v>
      </c>
      <c r="D9396" t="s">
        <v>18880</v>
      </c>
      <c r="E9396" t="s">
        <v>3201</v>
      </c>
      <c r="F9396">
        <v>9922</v>
      </c>
      <c r="G9396" t="s">
        <v>9548</v>
      </c>
      <c r="H9396">
        <v>1729193378</v>
      </c>
      <c r="I9396" t="s">
        <v>131</v>
      </c>
      <c r="J9396" t="s">
        <v>274</v>
      </c>
      <c r="K9396" t="s">
        <v>152</v>
      </c>
      <c r="L9396" t="s">
        <v>2807</v>
      </c>
      <c r="M9396" t="s">
        <v>9549</v>
      </c>
      <c r="P9396" s="31" t="str">
        <f t="shared" si="441"/>
        <v>Osman Homoeo Hall (Dr. Mijanur Rahman)</v>
      </c>
    </row>
    <row r="9397" spans="1:16" hidden="1">
      <c r="A9397" t="str">
        <f t="shared" si="439"/>
        <v>87-619</v>
      </c>
      <c r="B9397">
        <f t="shared" si="440"/>
        <v>87</v>
      </c>
      <c r="C9397">
        <v>619</v>
      </c>
      <c r="D9397" t="s">
        <v>18880</v>
      </c>
      <c r="E9397" t="s">
        <v>17644</v>
      </c>
      <c r="F9397">
        <v>15357</v>
      </c>
      <c r="G9397" t="s">
        <v>17645</v>
      </c>
      <c r="H9397">
        <v>1720584205</v>
      </c>
      <c r="I9397" t="s">
        <v>4818</v>
      </c>
      <c r="J9397" t="s">
        <v>172</v>
      </c>
      <c r="K9397" t="s">
        <v>152</v>
      </c>
      <c r="L9397" t="s">
        <v>17611</v>
      </c>
      <c r="M9397" t="s">
        <v>17646</v>
      </c>
      <c r="P9397" s="31" t="str">
        <f t="shared" si="441"/>
        <v>Paikgaca Unani Daw Akhana (Hakim.Md Sahadat Hossain)</v>
      </c>
    </row>
    <row r="9398" spans="1:16" hidden="1">
      <c r="A9398" t="str">
        <f t="shared" si="439"/>
        <v>88-619</v>
      </c>
      <c r="B9398">
        <f t="shared" si="440"/>
        <v>88</v>
      </c>
      <c r="C9398">
        <v>619</v>
      </c>
      <c r="D9398" t="s">
        <v>18880</v>
      </c>
      <c r="E9398" t="s">
        <v>13509</v>
      </c>
      <c r="F9398">
        <v>12002</v>
      </c>
      <c r="G9398" t="s">
        <v>13510</v>
      </c>
      <c r="H9398">
        <v>1754544304</v>
      </c>
      <c r="I9398" t="s">
        <v>13511</v>
      </c>
      <c r="J9398" t="s">
        <v>132</v>
      </c>
      <c r="K9398" t="s">
        <v>1315</v>
      </c>
      <c r="L9398" t="s">
        <v>2807</v>
      </c>
      <c r="M9398" t="s">
        <v>2808</v>
      </c>
      <c r="P9398" s="31" t="str">
        <f t="shared" si="441"/>
        <v>Polly Doctor Chember (Dr. Amirul Islam Razu)</v>
      </c>
    </row>
    <row r="9399" spans="1:16" hidden="1">
      <c r="A9399" t="str">
        <f t="shared" si="439"/>
        <v>89-619</v>
      </c>
      <c r="B9399">
        <f t="shared" si="440"/>
        <v>89</v>
      </c>
      <c r="C9399">
        <v>619</v>
      </c>
      <c r="D9399" t="s">
        <v>18880</v>
      </c>
      <c r="E9399" t="s">
        <v>16033</v>
      </c>
      <c r="F9399">
        <v>13240</v>
      </c>
      <c r="G9399" t="s">
        <v>16034</v>
      </c>
      <c r="H9399">
        <v>1712744525</v>
      </c>
      <c r="I9399" t="s">
        <v>131</v>
      </c>
      <c r="J9399" t="s">
        <v>397</v>
      </c>
      <c r="K9399" t="s">
        <v>152</v>
      </c>
      <c r="L9399" t="s">
        <v>75</v>
      </c>
      <c r="M9399" t="s">
        <v>16035</v>
      </c>
      <c r="P9399" s="31" t="str">
        <f t="shared" si="441"/>
        <v>Poly Homeo Hall (Dr.Dizendro Mondol)</v>
      </c>
    </row>
    <row r="9400" spans="1:16" hidden="1">
      <c r="A9400" t="str">
        <f t="shared" si="439"/>
        <v>90-619</v>
      </c>
      <c r="B9400">
        <f t="shared" si="440"/>
        <v>90</v>
      </c>
      <c r="C9400">
        <v>619</v>
      </c>
      <c r="D9400" t="s">
        <v>18880</v>
      </c>
      <c r="E9400" t="s">
        <v>16033</v>
      </c>
      <c r="F9400">
        <v>13246</v>
      </c>
      <c r="G9400" t="s">
        <v>16034</v>
      </c>
      <c r="H9400">
        <v>1712744525</v>
      </c>
      <c r="I9400" t="s">
        <v>131</v>
      </c>
      <c r="J9400" t="s">
        <v>397</v>
      </c>
      <c r="K9400" t="s">
        <v>152</v>
      </c>
      <c r="L9400" t="s">
        <v>75</v>
      </c>
      <c r="M9400" t="s">
        <v>16035</v>
      </c>
      <c r="P9400" s="31" t="str">
        <f t="shared" si="441"/>
        <v>Poly Homeo Hall (Dr.Dizendro Mondol)</v>
      </c>
    </row>
    <row r="9401" spans="1:16" hidden="1">
      <c r="A9401" t="str">
        <f t="shared" si="439"/>
        <v>91-619</v>
      </c>
      <c r="B9401">
        <f t="shared" si="440"/>
        <v>91</v>
      </c>
      <c r="C9401">
        <v>619</v>
      </c>
      <c r="D9401" t="s">
        <v>18880</v>
      </c>
      <c r="E9401" t="s">
        <v>16241</v>
      </c>
      <c r="F9401">
        <v>13324</v>
      </c>
      <c r="G9401" t="s">
        <v>16242</v>
      </c>
      <c r="H9401">
        <v>1703451516</v>
      </c>
      <c r="I9401" t="s">
        <v>1077</v>
      </c>
      <c r="J9401" t="s">
        <v>230</v>
      </c>
      <c r="K9401" t="s">
        <v>133</v>
      </c>
      <c r="L9401" t="s">
        <v>3031</v>
      </c>
      <c r="M9401" t="s">
        <v>16243</v>
      </c>
      <c r="P9401" s="31" t="str">
        <f t="shared" si="441"/>
        <v>Prakritik Unani Chikitshaloy (Hakim.Joydeb Mondol)</v>
      </c>
    </row>
    <row r="9402" spans="1:16" hidden="1">
      <c r="A9402" t="str">
        <f t="shared" si="439"/>
        <v>92-619</v>
      </c>
      <c r="B9402">
        <f t="shared" si="440"/>
        <v>92</v>
      </c>
      <c r="C9402">
        <v>619</v>
      </c>
      <c r="D9402" t="s">
        <v>18880</v>
      </c>
      <c r="E9402" t="s">
        <v>942</v>
      </c>
      <c r="F9402">
        <v>9884</v>
      </c>
      <c r="G9402" t="s">
        <v>9498</v>
      </c>
      <c r="H9402">
        <v>1912237537</v>
      </c>
      <c r="I9402" t="s">
        <v>131</v>
      </c>
      <c r="J9402" t="s">
        <v>172</v>
      </c>
      <c r="K9402" t="s">
        <v>133</v>
      </c>
      <c r="L9402" t="s">
        <v>9473</v>
      </c>
      <c r="M9402" t="s">
        <v>3337</v>
      </c>
      <c r="P9402" s="31" t="str">
        <f t="shared" si="441"/>
        <v>Rahman Homoeo Pharmacy (Dr. Kamrul Islam)</v>
      </c>
    </row>
    <row r="9403" spans="1:16" hidden="1">
      <c r="A9403" t="str">
        <f t="shared" si="439"/>
        <v>93-619</v>
      </c>
      <c r="B9403">
        <f t="shared" si="440"/>
        <v>93</v>
      </c>
      <c r="C9403">
        <v>619</v>
      </c>
      <c r="D9403" t="s">
        <v>18880</v>
      </c>
      <c r="E9403" t="s">
        <v>17608</v>
      </c>
      <c r="F9403">
        <v>15341</v>
      </c>
      <c r="G9403" t="s">
        <v>17609</v>
      </c>
      <c r="H9403">
        <v>1710617842</v>
      </c>
      <c r="I9403" t="s">
        <v>17610</v>
      </c>
      <c r="J9403" t="s">
        <v>172</v>
      </c>
      <c r="K9403" t="s">
        <v>138</v>
      </c>
      <c r="L9403" t="s">
        <v>17611</v>
      </c>
      <c r="M9403" t="s">
        <v>17612</v>
      </c>
      <c r="P9403" s="31" t="str">
        <f t="shared" si="441"/>
        <v>Ramkrishno Homeo Hall (Dr.Ashutos)</v>
      </c>
    </row>
    <row r="9404" spans="1:16" hidden="1">
      <c r="A9404" t="str">
        <f t="shared" si="439"/>
        <v>94-619</v>
      </c>
      <c r="B9404">
        <f t="shared" si="440"/>
        <v>94</v>
      </c>
      <c r="C9404">
        <v>619</v>
      </c>
      <c r="D9404" t="s">
        <v>18880</v>
      </c>
      <c r="E9404" t="s">
        <v>16233</v>
      </c>
      <c r="F9404">
        <v>13321</v>
      </c>
      <c r="G9404" t="s">
        <v>16234</v>
      </c>
      <c r="H9404">
        <v>1718209038</v>
      </c>
      <c r="I9404" t="s">
        <v>131</v>
      </c>
      <c r="J9404" t="s">
        <v>230</v>
      </c>
      <c r="K9404" t="s">
        <v>1315</v>
      </c>
      <c r="L9404" t="s">
        <v>3031</v>
      </c>
      <c r="M9404" t="s">
        <v>16235</v>
      </c>
      <c r="P9404" s="31" t="str">
        <f t="shared" si="441"/>
        <v>Rasha Homeo Hall (Dr.Dhir Krishno Roy)</v>
      </c>
    </row>
    <row r="9405" spans="1:16" hidden="1">
      <c r="A9405" t="str">
        <f t="shared" si="439"/>
        <v>95-619</v>
      </c>
      <c r="B9405">
        <f t="shared" si="440"/>
        <v>95</v>
      </c>
      <c r="C9405">
        <v>619</v>
      </c>
      <c r="D9405" t="s">
        <v>18880</v>
      </c>
      <c r="E9405" t="s">
        <v>10066</v>
      </c>
      <c r="F9405">
        <v>10386</v>
      </c>
      <c r="G9405" t="s">
        <v>10067</v>
      </c>
      <c r="H9405">
        <v>1949613267</v>
      </c>
      <c r="I9405" t="s">
        <v>131</v>
      </c>
      <c r="K9405" t="s">
        <v>152</v>
      </c>
      <c r="L9405" t="s">
        <v>2876</v>
      </c>
      <c r="M9405" t="s">
        <v>10068</v>
      </c>
      <c r="P9405" s="31" t="str">
        <f t="shared" si="441"/>
        <v>Ratul Homoeo Hall (Dr.Md.Ratul)</v>
      </c>
    </row>
    <row r="9406" spans="1:16" hidden="1">
      <c r="A9406" t="str">
        <f t="shared" si="439"/>
        <v>96-619</v>
      </c>
      <c r="B9406">
        <f t="shared" si="440"/>
        <v>96</v>
      </c>
      <c r="C9406">
        <v>619</v>
      </c>
      <c r="D9406" t="s">
        <v>18880</v>
      </c>
      <c r="E9406" t="s">
        <v>9457</v>
      </c>
      <c r="F9406">
        <v>9860</v>
      </c>
      <c r="G9406" t="s">
        <v>3885</v>
      </c>
      <c r="H9406">
        <v>1738314154</v>
      </c>
      <c r="I9406" t="s">
        <v>131</v>
      </c>
      <c r="J9406" t="s">
        <v>132</v>
      </c>
      <c r="K9406" t="s">
        <v>133</v>
      </c>
      <c r="L9406" t="s">
        <v>9455</v>
      </c>
      <c r="M9406" t="s">
        <v>9456</v>
      </c>
      <c r="P9406" s="31" t="str">
        <f t="shared" si="441"/>
        <v>Roy Homoeo Hall (Dr. Shudha Rani Halder)</v>
      </c>
    </row>
    <row r="9407" spans="1:16" hidden="1">
      <c r="A9407" t="str">
        <f t="shared" si="439"/>
        <v>97-619</v>
      </c>
      <c r="B9407">
        <f t="shared" si="440"/>
        <v>97</v>
      </c>
      <c r="C9407">
        <v>619</v>
      </c>
      <c r="D9407" t="s">
        <v>18880</v>
      </c>
      <c r="E9407" t="s">
        <v>9524</v>
      </c>
      <c r="F9407">
        <v>9907</v>
      </c>
      <c r="G9407" t="s">
        <v>3885</v>
      </c>
      <c r="H9407">
        <v>1670675910</v>
      </c>
      <c r="I9407" t="s">
        <v>131</v>
      </c>
      <c r="J9407" t="s">
        <v>230</v>
      </c>
      <c r="K9407" t="s">
        <v>152</v>
      </c>
      <c r="L9407" t="s">
        <v>9455</v>
      </c>
      <c r="M9407" t="s">
        <v>9525</v>
      </c>
      <c r="P9407" s="31" t="str">
        <f t="shared" si="441"/>
        <v>Roy Homoeo Hall (Dr. Bishnu Pado)</v>
      </c>
    </row>
    <row r="9408" spans="1:16" hidden="1">
      <c r="A9408" t="str">
        <f t="shared" si="439"/>
        <v>98-619</v>
      </c>
      <c r="B9408">
        <f t="shared" si="440"/>
        <v>98</v>
      </c>
      <c r="C9408">
        <v>619</v>
      </c>
      <c r="D9408" t="s">
        <v>18880</v>
      </c>
      <c r="E9408" t="s">
        <v>15460</v>
      </c>
      <c r="F9408">
        <v>12957</v>
      </c>
      <c r="G9408" t="s">
        <v>15461</v>
      </c>
      <c r="H9408">
        <v>1728132914</v>
      </c>
      <c r="I9408" t="s">
        <v>131</v>
      </c>
      <c r="J9408" t="s">
        <v>132</v>
      </c>
      <c r="K9408" t="s">
        <v>1315</v>
      </c>
      <c r="L9408" t="s">
        <v>2807</v>
      </c>
      <c r="M9408" t="s">
        <v>11905</v>
      </c>
      <c r="N9408" t="s">
        <v>10561</v>
      </c>
      <c r="P9408" s="31" t="str">
        <f t="shared" si="441"/>
        <v>Sagor Homeo Chikitshaloy (Dr.Ponkoz Kumar Mondol)</v>
      </c>
    </row>
    <row r="9409" spans="1:16" hidden="1">
      <c r="A9409" t="str">
        <f t="shared" si="439"/>
        <v>99-619</v>
      </c>
      <c r="B9409">
        <f t="shared" si="440"/>
        <v>99</v>
      </c>
      <c r="C9409">
        <v>619</v>
      </c>
      <c r="D9409" t="s">
        <v>18880</v>
      </c>
      <c r="E9409" t="s">
        <v>15162</v>
      </c>
      <c r="F9409">
        <v>12817</v>
      </c>
      <c r="G9409" t="s">
        <v>15163</v>
      </c>
      <c r="H9409">
        <v>1714971095</v>
      </c>
      <c r="I9409" t="s">
        <v>131</v>
      </c>
      <c r="J9409" t="s">
        <v>172</v>
      </c>
      <c r="K9409" t="s">
        <v>1315</v>
      </c>
      <c r="L9409" t="s">
        <v>2807</v>
      </c>
      <c r="M9409" t="s">
        <v>15164</v>
      </c>
      <c r="P9409" s="31" t="str">
        <f t="shared" si="441"/>
        <v>Sathi Homeo Hall (Dr. S.M Moyez Uddin.)</v>
      </c>
    </row>
    <row r="9410" spans="1:16" hidden="1">
      <c r="A9410" t="str">
        <f t="shared" ref="A9410:A9473" si="442">B9410&amp;"-"&amp;C9410</f>
        <v>100-619</v>
      </c>
      <c r="B9410">
        <f t="shared" ref="B9410:B9473" si="443">IF(C9410=C9409,B9409+1,1)</f>
        <v>100</v>
      </c>
      <c r="C9410">
        <v>619</v>
      </c>
      <c r="D9410" t="s">
        <v>18880</v>
      </c>
      <c r="E9410" t="s">
        <v>9465</v>
      </c>
      <c r="F9410">
        <v>9865</v>
      </c>
      <c r="G9410" t="s">
        <v>196</v>
      </c>
      <c r="H9410">
        <v>1739137985</v>
      </c>
      <c r="I9410" t="s">
        <v>131</v>
      </c>
      <c r="J9410" t="s">
        <v>132</v>
      </c>
      <c r="K9410" t="s">
        <v>133</v>
      </c>
      <c r="L9410" t="s">
        <v>2807</v>
      </c>
      <c r="M9410" t="s">
        <v>2808</v>
      </c>
      <c r="P9410" s="31" t="str">
        <f t="shared" ref="P9410:P9473" si="444">PROPER(G9410&amp;" ("&amp;E9410&amp;")")</f>
        <v>Seba Homoeo Hall (Dr. Tapon Kobiraj)</v>
      </c>
    </row>
    <row r="9411" spans="1:16" hidden="1">
      <c r="A9411" t="str">
        <f t="shared" si="442"/>
        <v>101-619</v>
      </c>
      <c r="B9411">
        <f t="shared" si="443"/>
        <v>101</v>
      </c>
      <c r="C9411">
        <v>619</v>
      </c>
      <c r="D9411" t="s">
        <v>18880</v>
      </c>
      <c r="E9411" t="s">
        <v>9494</v>
      </c>
      <c r="F9411">
        <v>9881</v>
      </c>
      <c r="G9411" t="s">
        <v>196</v>
      </c>
      <c r="H9411">
        <v>1718931137</v>
      </c>
      <c r="I9411" t="s">
        <v>131</v>
      </c>
      <c r="J9411" t="s">
        <v>172</v>
      </c>
      <c r="K9411" t="s">
        <v>133</v>
      </c>
      <c r="L9411" t="s">
        <v>9473</v>
      </c>
      <c r="M9411" t="s">
        <v>9476</v>
      </c>
      <c r="P9411" s="31" t="str">
        <f t="shared" si="444"/>
        <v>Seba Homoeo Hall (Dr. Shajan)</v>
      </c>
    </row>
    <row r="9412" spans="1:16" hidden="1">
      <c r="A9412" t="str">
        <f t="shared" si="442"/>
        <v>102-619</v>
      </c>
      <c r="B9412">
        <f t="shared" si="443"/>
        <v>102</v>
      </c>
      <c r="C9412">
        <v>619</v>
      </c>
      <c r="D9412" t="s">
        <v>18880</v>
      </c>
      <c r="E9412" t="s">
        <v>15158</v>
      </c>
      <c r="F9412">
        <v>12816</v>
      </c>
      <c r="G9412" t="s">
        <v>15159</v>
      </c>
      <c r="H9412">
        <v>1728564852</v>
      </c>
      <c r="I9412" t="s">
        <v>15160</v>
      </c>
      <c r="J9412" t="s">
        <v>172</v>
      </c>
      <c r="K9412" t="s">
        <v>1315</v>
      </c>
      <c r="L9412" t="s">
        <v>9473</v>
      </c>
      <c r="M9412" t="s">
        <v>15161</v>
      </c>
      <c r="P9412" s="31" t="str">
        <f t="shared" si="444"/>
        <v>Shaira Homeo Hall (Dr. G.M Rasheduzzaman)</v>
      </c>
    </row>
    <row r="9413" spans="1:16" hidden="1">
      <c r="A9413" t="str">
        <f t="shared" si="442"/>
        <v>103-619</v>
      </c>
      <c r="B9413">
        <f t="shared" si="443"/>
        <v>103</v>
      </c>
      <c r="C9413">
        <v>619</v>
      </c>
      <c r="D9413" t="s">
        <v>18880</v>
      </c>
      <c r="E9413" t="s">
        <v>15152</v>
      </c>
      <c r="F9413">
        <v>12814</v>
      </c>
      <c r="G9413" t="s">
        <v>15153</v>
      </c>
      <c r="H9413">
        <v>1716464445</v>
      </c>
      <c r="I9413" t="s">
        <v>131</v>
      </c>
      <c r="J9413" t="s">
        <v>172</v>
      </c>
      <c r="K9413" t="s">
        <v>133</v>
      </c>
      <c r="L9413" t="s">
        <v>9473</v>
      </c>
      <c r="M9413" t="s">
        <v>15154</v>
      </c>
      <c r="P9413" s="31" t="str">
        <f t="shared" si="444"/>
        <v>Sheikh Homeo Farmecy (Dr. Md.Hamidul Islam)</v>
      </c>
    </row>
    <row r="9414" spans="1:16" hidden="1">
      <c r="A9414" t="str">
        <f t="shared" si="442"/>
        <v>104-619</v>
      </c>
      <c r="B9414">
        <f t="shared" si="443"/>
        <v>104</v>
      </c>
      <c r="C9414">
        <v>619</v>
      </c>
      <c r="D9414" t="s">
        <v>18880</v>
      </c>
      <c r="E9414" t="s">
        <v>9458</v>
      </c>
      <c r="F9414">
        <v>9862</v>
      </c>
      <c r="G9414" t="s">
        <v>9459</v>
      </c>
      <c r="H9414">
        <v>1919998055</v>
      </c>
      <c r="I9414" t="s">
        <v>9460</v>
      </c>
      <c r="J9414" t="s">
        <v>132</v>
      </c>
      <c r="K9414" t="s">
        <v>138</v>
      </c>
      <c r="L9414" t="s">
        <v>2807</v>
      </c>
      <c r="M9414" t="s">
        <v>2469</v>
      </c>
      <c r="P9414" s="31" t="str">
        <f t="shared" si="444"/>
        <v>Sheikh Homoeo Pharmacy (Dr. Sheikh Selim Akther Shopon)</v>
      </c>
    </row>
    <row r="9415" spans="1:16" hidden="1">
      <c r="A9415" t="str">
        <f t="shared" si="442"/>
        <v>105-619</v>
      </c>
      <c r="B9415">
        <f t="shared" si="443"/>
        <v>105</v>
      </c>
      <c r="C9415">
        <v>619</v>
      </c>
      <c r="D9415" t="s">
        <v>18880</v>
      </c>
      <c r="E9415" t="s">
        <v>16226</v>
      </c>
      <c r="F9415">
        <v>13318</v>
      </c>
      <c r="G9415" t="s">
        <v>16227</v>
      </c>
      <c r="H9415">
        <v>1770914435</v>
      </c>
      <c r="I9415" t="s">
        <v>381</v>
      </c>
      <c r="J9415" t="s">
        <v>230</v>
      </c>
      <c r="K9415" t="s">
        <v>1315</v>
      </c>
      <c r="L9415" t="s">
        <v>3031</v>
      </c>
      <c r="M9415" t="s">
        <v>16228</v>
      </c>
      <c r="P9415" s="31" t="str">
        <f t="shared" si="444"/>
        <v>Shiwly Medical Hall (Dr.Md Kobir Hosen)</v>
      </c>
    </row>
    <row r="9416" spans="1:16" hidden="1">
      <c r="A9416" t="str">
        <f t="shared" si="442"/>
        <v>106-619</v>
      </c>
      <c r="B9416">
        <f t="shared" si="443"/>
        <v>106</v>
      </c>
      <c r="C9416">
        <v>619</v>
      </c>
      <c r="D9416" t="s">
        <v>18880</v>
      </c>
      <c r="E9416" t="s">
        <v>358</v>
      </c>
      <c r="F9416">
        <v>10761</v>
      </c>
      <c r="G9416" t="s">
        <v>10758</v>
      </c>
      <c r="H9416">
        <v>1993083072</v>
      </c>
      <c r="I9416" t="s">
        <v>131</v>
      </c>
      <c r="J9416" t="s">
        <v>132</v>
      </c>
      <c r="K9416" t="s">
        <v>133</v>
      </c>
      <c r="L9416" t="s">
        <v>2807</v>
      </c>
      <c r="M9416" t="s">
        <v>10759</v>
      </c>
      <c r="P9416" s="31" t="str">
        <f t="shared" si="444"/>
        <v>Shorbo Mongol Homeo Chikitshaloy (Dr.)</v>
      </c>
    </row>
    <row r="9417" spans="1:16" hidden="1">
      <c r="A9417" t="str">
        <f t="shared" si="442"/>
        <v>107-619</v>
      </c>
      <c r="B9417">
        <f t="shared" si="443"/>
        <v>107</v>
      </c>
      <c r="C9417">
        <v>619</v>
      </c>
      <c r="D9417" t="s">
        <v>18880</v>
      </c>
      <c r="E9417" t="s">
        <v>9532</v>
      </c>
      <c r="F9417">
        <v>9911</v>
      </c>
      <c r="G9417" t="s">
        <v>9533</v>
      </c>
      <c r="H9417">
        <v>1925077532</v>
      </c>
      <c r="I9417" t="s">
        <v>131</v>
      </c>
      <c r="J9417" t="s">
        <v>230</v>
      </c>
      <c r="K9417" t="s">
        <v>133</v>
      </c>
      <c r="L9417" t="s">
        <v>9455</v>
      </c>
      <c r="M9417" t="s">
        <v>9534</v>
      </c>
      <c r="P9417" s="31" t="str">
        <f t="shared" si="444"/>
        <v>Shosty Homoeo Hall (Dr. Sumitra Roy)</v>
      </c>
    </row>
    <row r="9418" spans="1:16" hidden="1">
      <c r="A9418" t="str">
        <f t="shared" si="442"/>
        <v>108-619</v>
      </c>
      <c r="B9418">
        <f t="shared" si="443"/>
        <v>108</v>
      </c>
      <c r="C9418">
        <v>619</v>
      </c>
      <c r="D9418" t="s">
        <v>18880</v>
      </c>
      <c r="E9418" t="s">
        <v>16229</v>
      </c>
      <c r="F9418">
        <v>13319</v>
      </c>
      <c r="G9418" t="s">
        <v>16230</v>
      </c>
      <c r="H9418">
        <v>1754801221</v>
      </c>
      <c r="I9418" t="s">
        <v>131</v>
      </c>
      <c r="J9418" t="s">
        <v>172</v>
      </c>
      <c r="K9418" t="s">
        <v>133</v>
      </c>
      <c r="L9418" t="s">
        <v>9473</v>
      </c>
      <c r="M9418" t="s">
        <v>16231</v>
      </c>
      <c r="P9418" s="31" t="str">
        <f t="shared" si="444"/>
        <v>Songram Homeo Complex (Dr.Salma Khatun Mitaly)</v>
      </c>
    </row>
    <row r="9419" spans="1:16" hidden="1">
      <c r="A9419" t="str">
        <f t="shared" si="442"/>
        <v>109-619</v>
      </c>
      <c r="B9419">
        <f t="shared" si="443"/>
        <v>109</v>
      </c>
      <c r="C9419">
        <v>619</v>
      </c>
      <c r="D9419" t="s">
        <v>18880</v>
      </c>
      <c r="E9419" t="s">
        <v>9489</v>
      </c>
      <c r="F9419">
        <v>9879</v>
      </c>
      <c r="G9419" t="s">
        <v>9490</v>
      </c>
      <c r="H9419">
        <v>1716237708</v>
      </c>
      <c r="I9419" t="s">
        <v>131</v>
      </c>
      <c r="J9419" t="s">
        <v>172</v>
      </c>
      <c r="K9419" t="s">
        <v>138</v>
      </c>
      <c r="L9419" t="s">
        <v>9473</v>
      </c>
      <c r="M9419" t="s">
        <v>9491</v>
      </c>
      <c r="P9419" s="31" t="str">
        <f t="shared" si="444"/>
        <v>Sonkori Homoeo Hall (Dr. Rabindronath)</v>
      </c>
    </row>
    <row r="9420" spans="1:16" hidden="1">
      <c r="A9420" t="str">
        <f t="shared" si="442"/>
        <v>110-619</v>
      </c>
      <c r="B9420">
        <f t="shared" si="443"/>
        <v>110</v>
      </c>
      <c r="C9420">
        <v>619</v>
      </c>
      <c r="D9420" t="s">
        <v>18880</v>
      </c>
      <c r="E9420" t="s">
        <v>16219</v>
      </c>
      <c r="F9420">
        <v>13315</v>
      </c>
      <c r="G9420" t="s">
        <v>16220</v>
      </c>
      <c r="H9420">
        <v>1716804138</v>
      </c>
      <c r="I9420" t="s">
        <v>131</v>
      </c>
      <c r="J9420" t="s">
        <v>172</v>
      </c>
      <c r="K9420" t="s">
        <v>1315</v>
      </c>
      <c r="L9420" t="s">
        <v>9473</v>
      </c>
      <c r="M9420" t="s">
        <v>16221</v>
      </c>
      <c r="P9420" s="31" t="str">
        <f t="shared" si="444"/>
        <v>Srry Krishna Homeo Hall (Dr.Poritosh Kumar )</v>
      </c>
    </row>
    <row r="9421" spans="1:16" hidden="1">
      <c r="A9421" t="str">
        <f t="shared" si="442"/>
        <v>111-619</v>
      </c>
      <c r="B9421">
        <f t="shared" si="443"/>
        <v>111</v>
      </c>
      <c r="C9421">
        <v>619</v>
      </c>
      <c r="D9421" t="s">
        <v>18880</v>
      </c>
      <c r="E9421" t="s">
        <v>9482</v>
      </c>
      <c r="F9421">
        <v>9876</v>
      </c>
      <c r="G9421" t="s">
        <v>9484</v>
      </c>
      <c r="H9421">
        <v>1910666613</v>
      </c>
      <c r="I9421" t="s">
        <v>131</v>
      </c>
      <c r="J9421" t="s">
        <v>172</v>
      </c>
      <c r="K9421" t="s">
        <v>138</v>
      </c>
      <c r="L9421" t="s">
        <v>9469</v>
      </c>
      <c r="M9421" t="s">
        <v>9479</v>
      </c>
      <c r="P9421" s="31" t="str">
        <f t="shared" si="444"/>
        <v>Star Homoeo Hall (Dr. Sukumar Debnath)</v>
      </c>
    </row>
    <row r="9422" spans="1:16" hidden="1">
      <c r="A9422" t="str">
        <f t="shared" si="442"/>
        <v>112-619</v>
      </c>
      <c r="B9422">
        <f t="shared" si="443"/>
        <v>112</v>
      </c>
      <c r="C9422">
        <v>619</v>
      </c>
      <c r="D9422" t="s">
        <v>18880</v>
      </c>
      <c r="E9422" t="s">
        <v>9924</v>
      </c>
      <c r="F9422">
        <v>10276</v>
      </c>
      <c r="G9422" t="s">
        <v>9925</v>
      </c>
      <c r="H9422">
        <v>1714702011</v>
      </c>
      <c r="I9422" t="s">
        <v>131</v>
      </c>
      <c r="K9422" t="s">
        <v>133</v>
      </c>
      <c r="L9422" t="s">
        <v>2807</v>
      </c>
      <c r="M9422" t="s">
        <v>9926</v>
      </c>
      <c r="P9422" s="31" t="str">
        <f t="shared" si="444"/>
        <v>Suborno Homoeo Hall (Dr.Ponkoj Kumar)</v>
      </c>
    </row>
    <row r="9423" spans="1:16" hidden="1">
      <c r="A9423" t="str">
        <f t="shared" si="442"/>
        <v>113-619</v>
      </c>
      <c r="B9423">
        <f t="shared" si="443"/>
        <v>113</v>
      </c>
      <c r="C9423">
        <v>619</v>
      </c>
      <c r="D9423" t="s">
        <v>18880</v>
      </c>
      <c r="E9423" t="s">
        <v>16232</v>
      </c>
      <c r="F9423">
        <v>13320</v>
      </c>
      <c r="G9423" t="s">
        <v>1688</v>
      </c>
      <c r="H9423">
        <v>1935786386</v>
      </c>
      <c r="I9423" t="s">
        <v>131</v>
      </c>
      <c r="J9423" t="s">
        <v>230</v>
      </c>
      <c r="K9423" t="s">
        <v>152</v>
      </c>
      <c r="L9423" t="s">
        <v>3031</v>
      </c>
      <c r="M9423" t="s">
        <v>16228</v>
      </c>
      <c r="P9423" s="31" t="str">
        <f t="shared" si="444"/>
        <v>Sufia Homeo Hall (Dr.Gm Sorower Zamman)</v>
      </c>
    </row>
    <row r="9424" spans="1:16" hidden="1">
      <c r="A9424" t="str">
        <f t="shared" si="442"/>
        <v>114-619</v>
      </c>
      <c r="B9424">
        <f t="shared" si="443"/>
        <v>114</v>
      </c>
      <c r="C9424">
        <v>619</v>
      </c>
      <c r="D9424" t="s">
        <v>18880</v>
      </c>
      <c r="E9424" t="s">
        <v>16286</v>
      </c>
      <c r="F9424">
        <v>13353</v>
      </c>
      <c r="G9424" t="s">
        <v>16287</v>
      </c>
      <c r="H9424">
        <v>1735950588</v>
      </c>
      <c r="I9424" t="s">
        <v>131</v>
      </c>
      <c r="J9424" t="s">
        <v>274</v>
      </c>
      <c r="K9424" t="s">
        <v>1315</v>
      </c>
      <c r="L9424" t="s">
        <v>15523</v>
      </c>
      <c r="M9424" t="s">
        <v>16288</v>
      </c>
      <c r="P9424" s="31" t="str">
        <f t="shared" si="444"/>
        <v>Sujata Homeo Hall (Dr.Partho Saroti Biswas)</v>
      </c>
    </row>
    <row r="9425" spans="1:16" hidden="1">
      <c r="A9425" t="str">
        <f t="shared" si="442"/>
        <v>115-619</v>
      </c>
      <c r="B9425">
        <f t="shared" si="443"/>
        <v>115</v>
      </c>
      <c r="C9425">
        <v>619</v>
      </c>
      <c r="D9425" t="s">
        <v>18880</v>
      </c>
      <c r="E9425" t="s">
        <v>9517</v>
      </c>
      <c r="F9425">
        <v>9901</v>
      </c>
      <c r="G9425" t="s">
        <v>9518</v>
      </c>
      <c r="H9425">
        <v>19200098580</v>
      </c>
      <c r="I9425" t="s">
        <v>131</v>
      </c>
      <c r="J9425" t="s">
        <v>230</v>
      </c>
      <c r="K9425" t="s">
        <v>133</v>
      </c>
      <c r="L9425" t="s">
        <v>75</v>
      </c>
      <c r="M9425" t="s">
        <v>9519</v>
      </c>
      <c r="P9425" s="31" t="str">
        <f t="shared" si="444"/>
        <v>Taifur Homoeo Hall (Dr. Md. Taifur Rahman)</v>
      </c>
    </row>
    <row r="9426" spans="1:16" hidden="1">
      <c r="A9426" t="str">
        <f t="shared" si="442"/>
        <v>116-619</v>
      </c>
      <c r="B9426">
        <f t="shared" si="443"/>
        <v>116</v>
      </c>
      <c r="C9426">
        <v>619</v>
      </c>
      <c r="D9426" t="s">
        <v>18880</v>
      </c>
      <c r="E9426" t="s">
        <v>9453</v>
      </c>
      <c r="F9426">
        <v>9859</v>
      </c>
      <c r="G9426" t="s">
        <v>9454</v>
      </c>
      <c r="H9426">
        <v>1725957100</v>
      </c>
      <c r="I9426" t="s">
        <v>131</v>
      </c>
      <c r="J9426" t="s">
        <v>132</v>
      </c>
      <c r="K9426" t="s">
        <v>138</v>
      </c>
      <c r="L9426" t="s">
        <v>9455</v>
      </c>
      <c r="M9426" t="s">
        <v>9456</v>
      </c>
      <c r="P9426" s="31" t="str">
        <f t="shared" si="444"/>
        <v>Tanu Homoeo Hall (Dr. Shuvendu Biswas)</v>
      </c>
    </row>
    <row r="9427" spans="1:16" hidden="1">
      <c r="A9427" t="str">
        <f t="shared" si="442"/>
        <v>117-619</v>
      </c>
      <c r="B9427">
        <f t="shared" si="443"/>
        <v>117</v>
      </c>
      <c r="C9427">
        <v>619</v>
      </c>
      <c r="D9427" t="s">
        <v>18880</v>
      </c>
      <c r="E9427" t="s">
        <v>1273</v>
      </c>
      <c r="F9427">
        <v>9890</v>
      </c>
      <c r="G9427" t="s">
        <v>9507</v>
      </c>
      <c r="H9427">
        <v>1819855232</v>
      </c>
      <c r="I9427" t="s">
        <v>131</v>
      </c>
      <c r="J9427" t="s">
        <v>397</v>
      </c>
      <c r="K9427" t="s">
        <v>138</v>
      </c>
      <c r="L9427" t="s">
        <v>75</v>
      </c>
      <c r="M9427" t="s">
        <v>9508</v>
      </c>
      <c r="P9427" s="31" t="str">
        <f t="shared" si="444"/>
        <v>Tawakkul Homoeo Hall (Dr. Kibria)</v>
      </c>
    </row>
    <row r="9428" spans="1:16" hidden="1">
      <c r="A9428" t="str">
        <f t="shared" si="442"/>
        <v>118-619</v>
      </c>
      <c r="B9428">
        <f t="shared" si="443"/>
        <v>118</v>
      </c>
      <c r="C9428">
        <v>619</v>
      </c>
      <c r="D9428" t="s">
        <v>18880</v>
      </c>
      <c r="E9428" t="s">
        <v>9447</v>
      </c>
      <c r="F9428">
        <v>9853</v>
      </c>
      <c r="G9428" t="s">
        <v>9448</v>
      </c>
      <c r="H9428">
        <v>1997519801</v>
      </c>
      <c r="I9428" t="s">
        <v>4818</v>
      </c>
      <c r="J9428" t="s">
        <v>132</v>
      </c>
      <c r="K9428" t="s">
        <v>133</v>
      </c>
      <c r="L9428" t="s">
        <v>2807</v>
      </c>
      <c r="M9428" t="s">
        <v>2808</v>
      </c>
      <c r="P9428" s="31" t="str">
        <f t="shared" si="444"/>
        <v>Tazul Medical (Shohan)</v>
      </c>
    </row>
    <row r="9429" spans="1:16" hidden="1">
      <c r="A9429" t="str">
        <f t="shared" si="442"/>
        <v>119-619</v>
      </c>
      <c r="B9429">
        <f t="shared" si="443"/>
        <v>119</v>
      </c>
      <c r="C9429">
        <v>619</v>
      </c>
      <c r="D9429" t="s">
        <v>18880</v>
      </c>
      <c r="E9429" t="s">
        <v>9558</v>
      </c>
      <c r="F9429">
        <v>9929</v>
      </c>
      <c r="G9429" t="s">
        <v>9559</v>
      </c>
      <c r="H9429">
        <v>1718747671</v>
      </c>
      <c r="I9429" t="s">
        <v>131</v>
      </c>
      <c r="J9429" t="s">
        <v>274</v>
      </c>
      <c r="K9429" t="s">
        <v>152</v>
      </c>
      <c r="L9429" t="s">
        <v>2807</v>
      </c>
      <c r="M9429" t="s">
        <v>9560</v>
      </c>
      <c r="P9429" s="31" t="str">
        <f t="shared" si="444"/>
        <v>Tomal Homoeo Hall (Dr. Provat Ranjon)</v>
      </c>
    </row>
    <row r="9430" spans="1:16" hidden="1">
      <c r="A9430" t="str">
        <f t="shared" si="442"/>
        <v>120-619</v>
      </c>
      <c r="B9430">
        <f t="shared" si="443"/>
        <v>120</v>
      </c>
      <c r="C9430">
        <v>619</v>
      </c>
      <c r="D9430" t="s">
        <v>18880</v>
      </c>
      <c r="E9430" t="s">
        <v>9450</v>
      </c>
      <c r="F9430">
        <v>9855</v>
      </c>
      <c r="G9430" t="s">
        <v>9451</v>
      </c>
      <c r="H9430">
        <v>1777160485</v>
      </c>
      <c r="I9430" t="s">
        <v>131</v>
      </c>
      <c r="J9430" t="s">
        <v>132</v>
      </c>
      <c r="K9430" t="s">
        <v>133</v>
      </c>
      <c r="L9430" t="s">
        <v>2807</v>
      </c>
      <c r="M9430" t="s">
        <v>9452</v>
      </c>
      <c r="P9430" s="31" t="str">
        <f t="shared" si="444"/>
        <v>Tonmoy Homeo Hall (Dr. T. K. Sana)</v>
      </c>
    </row>
    <row r="9431" spans="1:16" hidden="1">
      <c r="A9431" t="str">
        <f t="shared" si="442"/>
        <v>121-619</v>
      </c>
      <c r="B9431">
        <f t="shared" si="443"/>
        <v>121</v>
      </c>
      <c r="C9431">
        <v>619</v>
      </c>
      <c r="D9431" t="s">
        <v>18880</v>
      </c>
      <c r="E9431" t="s">
        <v>9536</v>
      </c>
      <c r="F9431">
        <v>9914</v>
      </c>
      <c r="G9431" t="s">
        <v>9537</v>
      </c>
      <c r="H9431">
        <v>1912766419</v>
      </c>
      <c r="I9431" t="s">
        <v>131</v>
      </c>
      <c r="J9431" t="s">
        <v>230</v>
      </c>
      <c r="K9431" t="s">
        <v>133</v>
      </c>
      <c r="L9431" t="s">
        <v>9455</v>
      </c>
      <c r="M9431" t="s">
        <v>9525</v>
      </c>
      <c r="P9431" s="31" t="str">
        <f t="shared" si="444"/>
        <v>Unani Aiurbedik (Dr. Ashim Kumar)</v>
      </c>
    </row>
    <row r="9432" spans="1:16" hidden="1">
      <c r="A9432" t="str">
        <f t="shared" si="442"/>
        <v>122-619</v>
      </c>
      <c r="B9432">
        <f t="shared" si="443"/>
        <v>122</v>
      </c>
      <c r="C9432">
        <v>619</v>
      </c>
      <c r="D9432" t="s">
        <v>18880</v>
      </c>
      <c r="E9432" t="s">
        <v>15155</v>
      </c>
      <c r="F9432">
        <v>12815</v>
      </c>
      <c r="G9432" t="s">
        <v>15156</v>
      </c>
      <c r="H9432">
        <v>1718346852</v>
      </c>
      <c r="I9432" t="s">
        <v>131</v>
      </c>
      <c r="J9432" t="s">
        <v>172</v>
      </c>
      <c r="K9432" t="s">
        <v>1315</v>
      </c>
      <c r="L9432" t="s">
        <v>9473</v>
      </c>
      <c r="M9432" t="s">
        <v>15157</v>
      </c>
      <c r="P9432" s="31" t="str">
        <f t="shared" si="444"/>
        <v>Unick Homeo Health Center (Dr. Mawlana.Anisur Rahman)</v>
      </c>
    </row>
    <row r="9433" spans="1:16" hidden="1">
      <c r="A9433" t="str">
        <f t="shared" si="442"/>
        <v>123-619</v>
      </c>
      <c r="B9433">
        <f t="shared" si="443"/>
        <v>123</v>
      </c>
      <c r="C9433">
        <v>619</v>
      </c>
      <c r="D9433" t="s">
        <v>18880</v>
      </c>
      <c r="E9433" t="s">
        <v>3051</v>
      </c>
      <c r="F9433">
        <v>9915</v>
      </c>
      <c r="G9433" t="s">
        <v>9538</v>
      </c>
      <c r="H9433">
        <v>1995637950</v>
      </c>
      <c r="I9433" t="s">
        <v>131</v>
      </c>
      <c r="J9433" t="s">
        <v>230</v>
      </c>
      <c r="K9433" t="s">
        <v>133</v>
      </c>
      <c r="L9433" t="s">
        <v>686</v>
      </c>
      <c r="M9433" t="s">
        <v>9519</v>
      </c>
      <c r="P9433" s="31" t="str">
        <f t="shared" si="444"/>
        <v>Utsho Homoeo (Dr. Rabeya)</v>
      </c>
    </row>
    <row r="9434" spans="1:16" hidden="1">
      <c r="A9434" t="str">
        <f t="shared" si="442"/>
        <v>124-619</v>
      </c>
      <c r="B9434">
        <f t="shared" si="443"/>
        <v>124</v>
      </c>
      <c r="C9434">
        <v>619</v>
      </c>
      <c r="D9434" t="s">
        <v>18880</v>
      </c>
      <c r="E9434" t="s">
        <v>16239</v>
      </c>
      <c r="F9434">
        <v>13323</v>
      </c>
      <c r="G9434" t="s">
        <v>9556</v>
      </c>
      <c r="H9434">
        <v>1717486801</v>
      </c>
      <c r="I9434" t="s">
        <v>131</v>
      </c>
      <c r="J9434" t="s">
        <v>230</v>
      </c>
      <c r="K9434" t="s">
        <v>138</v>
      </c>
      <c r="L9434" t="s">
        <v>14017</v>
      </c>
      <c r="M9434" t="s">
        <v>16240</v>
      </c>
      <c r="P9434" s="31" t="str">
        <f t="shared" si="444"/>
        <v>Zarman Homeo Hall (Dr.Ismail Hossain)</v>
      </c>
    </row>
    <row r="9435" spans="1:16" hidden="1">
      <c r="A9435" t="str">
        <f t="shared" si="442"/>
        <v>125-619</v>
      </c>
      <c r="B9435">
        <f t="shared" si="443"/>
        <v>125</v>
      </c>
      <c r="C9435">
        <v>619</v>
      </c>
      <c r="D9435" t="s">
        <v>18880</v>
      </c>
      <c r="E9435" t="s">
        <v>9555</v>
      </c>
      <c r="F9435">
        <v>9927</v>
      </c>
      <c r="G9435" t="s">
        <v>9556</v>
      </c>
      <c r="H9435">
        <v>1910662779</v>
      </c>
      <c r="I9435" t="s">
        <v>131</v>
      </c>
      <c r="J9435" t="s">
        <v>274</v>
      </c>
      <c r="K9435" t="s">
        <v>133</v>
      </c>
      <c r="L9435" t="s">
        <v>2807</v>
      </c>
      <c r="M9435" t="s">
        <v>9557</v>
      </c>
      <c r="P9435" s="31" t="str">
        <f t="shared" si="444"/>
        <v>Zarman Homeo Hall (Dr. S. M. Sohel Ahmed)</v>
      </c>
    </row>
    <row r="9436" spans="1:16" hidden="1">
      <c r="A9436" t="str">
        <f t="shared" si="442"/>
        <v>126-619</v>
      </c>
      <c r="B9436">
        <f t="shared" si="443"/>
        <v>126</v>
      </c>
      <c r="C9436">
        <v>619</v>
      </c>
      <c r="D9436" t="s">
        <v>18880</v>
      </c>
      <c r="E9436" t="s">
        <v>17643</v>
      </c>
      <c r="F9436">
        <v>15356</v>
      </c>
      <c r="G9436" t="s">
        <v>5913</v>
      </c>
      <c r="H9436">
        <v>1716863042</v>
      </c>
      <c r="I9436" t="s">
        <v>131</v>
      </c>
      <c r="J9436" t="s">
        <v>172</v>
      </c>
      <c r="K9436" t="s">
        <v>152</v>
      </c>
      <c r="L9436" t="s">
        <v>17611</v>
      </c>
      <c r="M9436" t="s">
        <v>17612</v>
      </c>
      <c r="P9436" s="31" t="str">
        <f t="shared" si="444"/>
        <v>Zarman Homoeo Hall (Dr.Md Bulbul Ahmed)</v>
      </c>
    </row>
    <row r="9437" spans="1:16" hidden="1">
      <c r="A9437" t="str">
        <f t="shared" si="442"/>
        <v>127-619</v>
      </c>
      <c r="B9437">
        <f t="shared" si="443"/>
        <v>127</v>
      </c>
      <c r="C9437">
        <v>619</v>
      </c>
      <c r="D9437" t="s">
        <v>18880</v>
      </c>
      <c r="E9437" t="s">
        <v>9461</v>
      </c>
      <c r="F9437">
        <v>9863</v>
      </c>
      <c r="G9437" t="s">
        <v>9462</v>
      </c>
      <c r="H9437">
        <v>1717127432</v>
      </c>
      <c r="I9437" t="s">
        <v>131</v>
      </c>
      <c r="J9437" t="s">
        <v>132</v>
      </c>
      <c r="K9437" t="s">
        <v>152</v>
      </c>
      <c r="L9437" t="s">
        <v>2807</v>
      </c>
      <c r="M9437" t="s">
        <v>2469</v>
      </c>
      <c r="P9437" s="31" t="str">
        <f t="shared" si="444"/>
        <v>Zotindro Homoeo Ferm (Dr. Debanondo Mondol)</v>
      </c>
    </row>
    <row r="9438" spans="1:16" hidden="1">
      <c r="A9438" t="str">
        <f t="shared" si="442"/>
        <v>1-620</v>
      </c>
      <c r="B9438">
        <f t="shared" si="443"/>
        <v>1</v>
      </c>
      <c r="C9438">
        <v>620</v>
      </c>
      <c r="D9438" t="s">
        <v>18903</v>
      </c>
      <c r="E9438" t="s">
        <v>15509</v>
      </c>
      <c r="F9438">
        <v>12975</v>
      </c>
      <c r="G9438" t="s">
        <v>15510</v>
      </c>
      <c r="H9438">
        <v>1912966035</v>
      </c>
      <c r="I9438" t="s">
        <v>131</v>
      </c>
      <c r="J9438" t="s">
        <v>274</v>
      </c>
      <c r="K9438" t="s">
        <v>11942</v>
      </c>
      <c r="L9438" t="s">
        <v>15218</v>
      </c>
      <c r="M9438" t="s">
        <v>15508</v>
      </c>
      <c r="P9438" s="31" t="str">
        <f t="shared" si="444"/>
        <v>Addin Homoeo Hall (Dr.Shofiudin)</v>
      </c>
    </row>
    <row r="9439" spans="1:16" hidden="1">
      <c r="A9439" t="str">
        <f t="shared" si="442"/>
        <v>2-620</v>
      </c>
      <c r="B9439">
        <f t="shared" si="443"/>
        <v>2</v>
      </c>
      <c r="C9439">
        <v>620</v>
      </c>
      <c r="D9439" t="s">
        <v>18903</v>
      </c>
      <c r="E9439" t="s">
        <v>12831</v>
      </c>
      <c r="F9439">
        <v>11710</v>
      </c>
      <c r="G9439" t="s">
        <v>12832</v>
      </c>
      <c r="H9439">
        <v>1721857291</v>
      </c>
      <c r="I9439" t="s">
        <v>131</v>
      </c>
      <c r="J9439" t="s">
        <v>230</v>
      </c>
      <c r="K9439" t="s">
        <v>133</v>
      </c>
      <c r="L9439" t="s">
        <v>12829</v>
      </c>
      <c r="M9439" t="s">
        <v>12833</v>
      </c>
      <c r="P9439" s="31" t="str">
        <f t="shared" si="444"/>
        <v>Adunik Homoeopathic Stor (Dr Golam Mostafa )</v>
      </c>
    </row>
    <row r="9440" spans="1:16" hidden="1">
      <c r="A9440" t="str">
        <f t="shared" si="442"/>
        <v>3-620</v>
      </c>
      <c r="B9440">
        <f t="shared" si="443"/>
        <v>3</v>
      </c>
      <c r="C9440">
        <v>620</v>
      </c>
      <c r="D9440" t="s">
        <v>18903</v>
      </c>
      <c r="E9440" t="s">
        <v>3190</v>
      </c>
      <c r="F9440">
        <v>5540</v>
      </c>
      <c r="G9440" t="s">
        <v>3191</v>
      </c>
      <c r="H9440">
        <v>1716815277</v>
      </c>
      <c r="I9440" t="s">
        <v>131</v>
      </c>
      <c r="J9440" t="s">
        <v>172</v>
      </c>
      <c r="K9440" t="s">
        <v>152</v>
      </c>
      <c r="L9440" t="s">
        <v>3186</v>
      </c>
      <c r="M9440" t="s">
        <v>3182</v>
      </c>
      <c r="P9440" s="31" t="str">
        <f t="shared" si="444"/>
        <v>Allahar Dan Homoeo Hall (Dr. Zulfikar)</v>
      </c>
    </row>
    <row r="9441" spans="1:16" hidden="1">
      <c r="A9441" t="str">
        <f t="shared" si="442"/>
        <v>4-620</v>
      </c>
      <c r="B9441">
        <f t="shared" si="443"/>
        <v>4</v>
      </c>
      <c r="C9441">
        <v>620</v>
      </c>
      <c r="D9441" t="s">
        <v>18903</v>
      </c>
      <c r="E9441" t="s">
        <v>3213</v>
      </c>
      <c r="F9441">
        <v>5576</v>
      </c>
      <c r="G9441" t="s">
        <v>3214</v>
      </c>
      <c r="H9441">
        <v>1914731665</v>
      </c>
      <c r="I9441" t="s">
        <v>131</v>
      </c>
      <c r="J9441" t="s">
        <v>274</v>
      </c>
      <c r="K9441" t="s">
        <v>152</v>
      </c>
      <c r="L9441" t="s">
        <v>3210</v>
      </c>
      <c r="M9441" t="s">
        <v>3210</v>
      </c>
      <c r="P9441" s="31" t="str">
        <f t="shared" si="444"/>
        <v>Amena Homoeo Hall (Dr. Aminur Rahman)</v>
      </c>
    </row>
    <row r="9442" spans="1:16" hidden="1">
      <c r="A9442" t="str">
        <f t="shared" si="442"/>
        <v>5-620</v>
      </c>
      <c r="B9442">
        <f t="shared" si="443"/>
        <v>5</v>
      </c>
      <c r="C9442">
        <v>620</v>
      </c>
      <c r="D9442" t="s">
        <v>18903</v>
      </c>
      <c r="E9442" t="s">
        <v>17852</v>
      </c>
      <c r="F9442">
        <v>15451</v>
      </c>
      <c r="G9442" t="s">
        <v>17853</v>
      </c>
      <c r="H9442">
        <v>1725718366</v>
      </c>
      <c r="I9442" t="s">
        <v>11164</v>
      </c>
      <c r="J9442" t="s">
        <v>172</v>
      </c>
      <c r="K9442" t="s">
        <v>152</v>
      </c>
      <c r="L9442" t="s">
        <v>13971</v>
      </c>
      <c r="M9442" t="s">
        <v>17851</v>
      </c>
      <c r="P9442" s="31" t="str">
        <f t="shared" si="444"/>
        <v>Anoair Homoeo Hall (Dr.Anarul Islam)</v>
      </c>
    </row>
    <row r="9443" spans="1:16" hidden="1">
      <c r="A9443" t="str">
        <f t="shared" si="442"/>
        <v>6-620</v>
      </c>
      <c r="B9443">
        <f t="shared" si="443"/>
        <v>6</v>
      </c>
      <c r="C9443">
        <v>620</v>
      </c>
      <c r="D9443" t="s">
        <v>18903</v>
      </c>
      <c r="E9443" t="s">
        <v>3206</v>
      </c>
      <c r="F9443">
        <v>5580</v>
      </c>
      <c r="G9443" t="s">
        <v>3220</v>
      </c>
      <c r="H9443">
        <v>1734207644</v>
      </c>
      <c r="I9443" t="s">
        <v>131</v>
      </c>
      <c r="J9443" t="s">
        <v>274</v>
      </c>
      <c r="K9443" t="s">
        <v>152</v>
      </c>
      <c r="L9443" t="s">
        <v>3219</v>
      </c>
      <c r="M9443" t="s">
        <v>3221</v>
      </c>
      <c r="P9443" s="31" t="str">
        <f t="shared" si="444"/>
        <v>Apon Homoeo Hall (Dr. Humayun Kabir)</v>
      </c>
    </row>
    <row r="9444" spans="1:16" hidden="1">
      <c r="A9444" t="str">
        <f t="shared" si="442"/>
        <v>7-620</v>
      </c>
      <c r="B9444">
        <f t="shared" si="443"/>
        <v>7</v>
      </c>
      <c r="C9444">
        <v>620</v>
      </c>
      <c r="D9444" t="s">
        <v>18903</v>
      </c>
      <c r="E9444" t="s">
        <v>3192</v>
      </c>
      <c r="F9444">
        <v>5542</v>
      </c>
      <c r="G9444" t="s">
        <v>3193</v>
      </c>
      <c r="H9444">
        <v>1710391102</v>
      </c>
      <c r="I9444" t="s">
        <v>381</v>
      </c>
      <c r="J9444" t="s">
        <v>172</v>
      </c>
      <c r="K9444" t="s">
        <v>133</v>
      </c>
      <c r="L9444" t="s">
        <v>3186</v>
      </c>
      <c r="M9444" t="s">
        <v>3182</v>
      </c>
      <c r="P9444" s="31" t="str">
        <f t="shared" si="444"/>
        <v>Arfi Homio (Dr. Arif)</v>
      </c>
    </row>
    <row r="9445" spans="1:16" hidden="1">
      <c r="A9445" t="str">
        <f t="shared" si="442"/>
        <v>8-620</v>
      </c>
      <c r="B9445">
        <f t="shared" si="443"/>
        <v>8</v>
      </c>
      <c r="C9445">
        <v>620</v>
      </c>
      <c r="D9445" t="s">
        <v>18903</v>
      </c>
      <c r="E9445" t="s">
        <v>15220</v>
      </c>
      <c r="F9445">
        <v>12849</v>
      </c>
      <c r="G9445" t="s">
        <v>15221</v>
      </c>
      <c r="H9445">
        <v>1718802948</v>
      </c>
      <c r="I9445" t="s">
        <v>247</v>
      </c>
      <c r="J9445" t="s">
        <v>132</v>
      </c>
      <c r="K9445" t="s">
        <v>11942</v>
      </c>
      <c r="L9445" t="s">
        <v>15218</v>
      </c>
      <c r="M9445" t="s">
        <v>15219</v>
      </c>
      <c r="P9445" s="31" t="str">
        <f t="shared" si="444"/>
        <v>As-Shefa Homeo Hall (Dr.Abu Tohid)</v>
      </c>
    </row>
    <row r="9446" spans="1:16" hidden="1">
      <c r="A9446" t="str">
        <f t="shared" si="442"/>
        <v>9-620</v>
      </c>
      <c r="B9446">
        <f t="shared" si="443"/>
        <v>9</v>
      </c>
      <c r="C9446">
        <v>620</v>
      </c>
      <c r="D9446" t="s">
        <v>18903</v>
      </c>
      <c r="E9446" t="s">
        <v>3206</v>
      </c>
      <c r="F9446">
        <v>5568</v>
      </c>
      <c r="G9446" t="s">
        <v>3207</v>
      </c>
      <c r="H9446">
        <v>1721956962</v>
      </c>
      <c r="I9446" t="s">
        <v>381</v>
      </c>
      <c r="J9446" t="s">
        <v>230</v>
      </c>
      <c r="K9446" t="s">
        <v>133</v>
      </c>
      <c r="L9446" t="s">
        <v>3204</v>
      </c>
      <c r="M9446" t="s">
        <v>3205</v>
      </c>
      <c r="P9446" s="31" t="str">
        <f t="shared" si="444"/>
        <v>Bakra Homio Hall (Dr. Humayun Kabir)</v>
      </c>
    </row>
    <row r="9447" spans="1:16" hidden="1">
      <c r="A9447" t="str">
        <f t="shared" si="442"/>
        <v>10-620</v>
      </c>
      <c r="B9447">
        <f t="shared" si="443"/>
        <v>10</v>
      </c>
      <c r="C9447">
        <v>620</v>
      </c>
      <c r="D9447" t="s">
        <v>18903</v>
      </c>
      <c r="E9447" t="s">
        <v>17526</v>
      </c>
      <c r="F9447">
        <v>15024</v>
      </c>
      <c r="G9447" t="s">
        <v>17527</v>
      </c>
      <c r="H9447">
        <v>1712062195</v>
      </c>
      <c r="I9447" t="s">
        <v>11164</v>
      </c>
      <c r="J9447" t="s">
        <v>274</v>
      </c>
      <c r="K9447" t="s">
        <v>1402</v>
      </c>
      <c r="L9447" t="s">
        <v>17524</v>
      </c>
      <c r="M9447" t="s">
        <v>17528</v>
      </c>
      <c r="P9447" s="31" t="str">
        <f t="shared" si="444"/>
        <v>Bellha Homoeo Pharmacy (Dr.Abdulla)</v>
      </c>
    </row>
    <row r="9448" spans="1:16" hidden="1">
      <c r="A9448" t="str">
        <f t="shared" si="442"/>
        <v>11-620</v>
      </c>
      <c r="B9448">
        <f t="shared" si="443"/>
        <v>11</v>
      </c>
      <c r="C9448">
        <v>620</v>
      </c>
      <c r="D9448" t="s">
        <v>18903</v>
      </c>
      <c r="E9448" t="s">
        <v>3183</v>
      </c>
      <c r="F9448">
        <v>5530</v>
      </c>
      <c r="G9448" t="s">
        <v>1050</v>
      </c>
      <c r="H9448">
        <v>1770391127</v>
      </c>
      <c r="I9448" t="s">
        <v>131</v>
      </c>
      <c r="J9448" t="s">
        <v>172</v>
      </c>
      <c r="K9448" t="s">
        <v>133</v>
      </c>
      <c r="L9448" t="s">
        <v>3181</v>
      </c>
      <c r="M9448" t="s">
        <v>3182</v>
      </c>
      <c r="P9448" s="31" t="str">
        <f t="shared" si="444"/>
        <v>Central Homoeo Hall (Dr. Nur Islam)</v>
      </c>
    </row>
    <row r="9449" spans="1:16" hidden="1">
      <c r="A9449" t="str">
        <f t="shared" si="442"/>
        <v>12-620</v>
      </c>
      <c r="B9449">
        <f t="shared" si="443"/>
        <v>12</v>
      </c>
      <c r="C9449">
        <v>620</v>
      </c>
      <c r="D9449" t="s">
        <v>18903</v>
      </c>
      <c r="E9449" t="s">
        <v>18343</v>
      </c>
      <c r="F9449">
        <v>15734</v>
      </c>
      <c r="G9449" t="s">
        <v>2894</v>
      </c>
      <c r="H9449">
        <v>1920556730</v>
      </c>
      <c r="I9449" t="s">
        <v>131</v>
      </c>
      <c r="J9449" t="s">
        <v>274</v>
      </c>
      <c r="K9449" t="s">
        <v>138</v>
      </c>
      <c r="L9449" t="s">
        <v>18344</v>
      </c>
      <c r="M9449" t="s">
        <v>18345</v>
      </c>
      <c r="P9449" s="31" t="str">
        <f t="shared" si="444"/>
        <v>Dhaka Homoeo Hall (Md Mizanur Rahman )</v>
      </c>
    </row>
    <row r="9450" spans="1:16" hidden="1">
      <c r="A9450" t="str">
        <f t="shared" si="442"/>
        <v>13-620</v>
      </c>
      <c r="B9450">
        <f t="shared" si="443"/>
        <v>13</v>
      </c>
      <c r="C9450">
        <v>620</v>
      </c>
      <c r="D9450" t="s">
        <v>18903</v>
      </c>
      <c r="E9450" t="s">
        <v>17740</v>
      </c>
      <c r="F9450">
        <v>15380</v>
      </c>
      <c r="G9450" t="s">
        <v>17741</v>
      </c>
      <c r="H9450">
        <v>1721052816</v>
      </c>
      <c r="I9450" t="s">
        <v>11164</v>
      </c>
      <c r="J9450" t="s">
        <v>172</v>
      </c>
      <c r="K9450" t="s">
        <v>1315</v>
      </c>
      <c r="L9450" t="s">
        <v>13971</v>
      </c>
      <c r="M9450" t="s">
        <v>17742</v>
      </c>
      <c r="P9450" s="31" t="str">
        <f t="shared" si="444"/>
        <v>Ebad Homoeo Holl (Dr.Ebad Ali)</v>
      </c>
    </row>
    <row r="9451" spans="1:16" hidden="1">
      <c r="A9451" t="str">
        <f t="shared" si="442"/>
        <v>14-620</v>
      </c>
      <c r="B9451">
        <f t="shared" si="443"/>
        <v>14</v>
      </c>
      <c r="C9451">
        <v>620</v>
      </c>
      <c r="D9451" t="s">
        <v>18903</v>
      </c>
      <c r="E9451" t="s">
        <v>3208</v>
      </c>
      <c r="F9451">
        <v>5570</v>
      </c>
      <c r="G9451" t="s">
        <v>3209</v>
      </c>
      <c r="H9451">
        <v>1916202790</v>
      </c>
      <c r="I9451" t="s">
        <v>131</v>
      </c>
      <c r="J9451" t="s">
        <v>230</v>
      </c>
      <c r="K9451" t="s">
        <v>133</v>
      </c>
      <c r="L9451" t="s">
        <v>3204</v>
      </c>
      <c r="M9451" t="s">
        <v>3205</v>
      </c>
      <c r="P9451" s="31" t="str">
        <f t="shared" si="444"/>
        <v>G.N. Homio (Dr. Arabindu )</v>
      </c>
    </row>
    <row r="9452" spans="1:16" hidden="1">
      <c r="A9452" t="str">
        <f t="shared" si="442"/>
        <v>15-620</v>
      </c>
      <c r="B9452">
        <f t="shared" si="443"/>
        <v>15</v>
      </c>
      <c r="C9452">
        <v>620</v>
      </c>
      <c r="D9452" t="s">
        <v>18903</v>
      </c>
      <c r="E9452" t="s">
        <v>16618</v>
      </c>
      <c r="F9452">
        <v>13502</v>
      </c>
      <c r="G9452" t="s">
        <v>16619</v>
      </c>
      <c r="H9452">
        <v>1718943757</v>
      </c>
      <c r="I9452" t="s">
        <v>16620</v>
      </c>
      <c r="J9452" t="s">
        <v>172</v>
      </c>
      <c r="K9452" t="s">
        <v>138</v>
      </c>
      <c r="L9452" t="s">
        <v>13971</v>
      </c>
      <c r="M9452" t="s">
        <v>16621</v>
      </c>
      <c r="P9452" s="31" t="str">
        <f t="shared" si="444"/>
        <v>Gazi Homoeo Pharmacy (Dr.Sohidul Islam)</v>
      </c>
    </row>
    <row r="9453" spans="1:16" hidden="1">
      <c r="A9453" t="str">
        <f t="shared" si="442"/>
        <v>16-620</v>
      </c>
      <c r="B9453">
        <f t="shared" si="443"/>
        <v>16</v>
      </c>
      <c r="C9453">
        <v>620</v>
      </c>
      <c r="D9453" t="s">
        <v>18903</v>
      </c>
      <c r="E9453" t="s">
        <v>14011</v>
      </c>
      <c r="F9453">
        <v>12251</v>
      </c>
      <c r="G9453" t="s">
        <v>14012</v>
      </c>
      <c r="H9453">
        <v>1915562300</v>
      </c>
      <c r="I9453" t="s">
        <v>131</v>
      </c>
      <c r="J9453" t="s">
        <v>230</v>
      </c>
      <c r="K9453" t="s">
        <v>1315</v>
      </c>
      <c r="L9453" t="s">
        <v>13971</v>
      </c>
      <c r="M9453" t="s">
        <v>14010</v>
      </c>
      <c r="P9453" s="31" t="str">
        <f t="shared" si="444"/>
        <v>Ghose Homoeo Hall (Dr.Basudav Ghose)</v>
      </c>
    </row>
    <row r="9454" spans="1:16" hidden="1">
      <c r="A9454" t="str">
        <f t="shared" si="442"/>
        <v>17-620</v>
      </c>
      <c r="B9454">
        <f t="shared" si="443"/>
        <v>17</v>
      </c>
      <c r="C9454">
        <v>620</v>
      </c>
      <c r="D9454" t="s">
        <v>18903</v>
      </c>
      <c r="E9454" t="s">
        <v>13289</v>
      </c>
      <c r="F9454">
        <v>11907</v>
      </c>
      <c r="G9454" t="s">
        <v>13290</v>
      </c>
      <c r="H9454">
        <v>1745450887</v>
      </c>
      <c r="I9454" t="s">
        <v>131</v>
      </c>
      <c r="J9454" t="s">
        <v>274</v>
      </c>
      <c r="K9454" t="s">
        <v>133</v>
      </c>
      <c r="L9454" t="s">
        <v>13287</v>
      </c>
      <c r="M9454" t="s">
        <v>13288</v>
      </c>
      <c r="P9454" s="31" t="str">
        <f t="shared" si="444"/>
        <v>Ideal Homoeo Hall  (Dr Abdus Samad)</v>
      </c>
    </row>
    <row r="9455" spans="1:16" hidden="1">
      <c r="A9455" t="str">
        <f t="shared" si="442"/>
        <v>18-620</v>
      </c>
      <c r="B9455">
        <f t="shared" si="443"/>
        <v>18</v>
      </c>
      <c r="C9455">
        <v>620</v>
      </c>
      <c r="D9455" t="s">
        <v>18903</v>
      </c>
      <c r="E9455" t="s">
        <v>358</v>
      </c>
      <c r="F9455">
        <v>10748</v>
      </c>
      <c r="G9455" t="s">
        <v>10730</v>
      </c>
      <c r="H9455">
        <v>1712221085</v>
      </c>
      <c r="I9455" t="s">
        <v>131</v>
      </c>
      <c r="J9455" t="s">
        <v>2596</v>
      </c>
      <c r="K9455" t="s">
        <v>152</v>
      </c>
      <c r="L9455" t="s">
        <v>10731</v>
      </c>
      <c r="M9455" t="s">
        <v>10731</v>
      </c>
      <c r="P9455" s="31" t="str">
        <f t="shared" si="444"/>
        <v>Imran Homoeo Pharmacy (Dr.)</v>
      </c>
    </row>
    <row r="9456" spans="1:16" hidden="1">
      <c r="A9456" t="str">
        <f t="shared" si="442"/>
        <v>19-620</v>
      </c>
      <c r="B9456">
        <f t="shared" si="443"/>
        <v>19</v>
      </c>
      <c r="C9456">
        <v>620</v>
      </c>
      <c r="D9456" t="s">
        <v>18903</v>
      </c>
      <c r="E9456" t="s">
        <v>13286</v>
      </c>
      <c r="F9456">
        <v>11906</v>
      </c>
      <c r="G9456" t="s">
        <v>1059</v>
      </c>
      <c r="H9456">
        <v>1917355768</v>
      </c>
      <c r="I9456" t="s">
        <v>131</v>
      </c>
      <c r="J9456" t="s">
        <v>274</v>
      </c>
      <c r="K9456" t="s">
        <v>133</v>
      </c>
      <c r="L9456" t="s">
        <v>13287</v>
      </c>
      <c r="M9456" t="s">
        <v>13288</v>
      </c>
      <c r="P9456" s="31" t="str">
        <f t="shared" si="444"/>
        <v>Janoseba Homoeo Hall (Dr Abu Musa)</v>
      </c>
    </row>
    <row r="9457" spans="1:16" hidden="1">
      <c r="A9457" t="str">
        <f t="shared" si="442"/>
        <v>20-620</v>
      </c>
      <c r="B9457">
        <f t="shared" si="443"/>
        <v>20</v>
      </c>
      <c r="C9457">
        <v>620</v>
      </c>
      <c r="D9457" t="s">
        <v>18903</v>
      </c>
      <c r="E9457" t="s">
        <v>13969</v>
      </c>
      <c r="F9457">
        <v>12232</v>
      </c>
      <c r="G9457" t="s">
        <v>13970</v>
      </c>
      <c r="H9457">
        <v>1918823750</v>
      </c>
      <c r="I9457" t="s">
        <v>247</v>
      </c>
      <c r="J9457" t="s">
        <v>132</v>
      </c>
      <c r="K9457" t="s">
        <v>152</v>
      </c>
      <c r="L9457" t="s">
        <v>13971</v>
      </c>
      <c r="M9457" t="s">
        <v>13972</v>
      </c>
      <c r="P9457" s="31" t="str">
        <f t="shared" si="444"/>
        <v>Jononi Homoe Hall (Dr.Obidur Rohoman)</v>
      </c>
    </row>
    <row r="9458" spans="1:16" hidden="1">
      <c r="A9458" t="str">
        <f t="shared" si="442"/>
        <v>21-620</v>
      </c>
      <c r="B9458">
        <f t="shared" si="443"/>
        <v>21</v>
      </c>
      <c r="C9458">
        <v>620</v>
      </c>
      <c r="D9458" t="s">
        <v>18903</v>
      </c>
      <c r="E9458" t="s">
        <v>17522</v>
      </c>
      <c r="F9458">
        <v>15023</v>
      </c>
      <c r="G9458" t="s">
        <v>17523</v>
      </c>
      <c r="H9458">
        <v>1918377641</v>
      </c>
      <c r="I9458" t="s">
        <v>11164</v>
      </c>
      <c r="J9458" t="s">
        <v>274</v>
      </c>
      <c r="K9458" t="s">
        <v>138</v>
      </c>
      <c r="L9458" t="s">
        <v>17524</v>
      </c>
      <c r="M9458" t="s">
        <v>17525</v>
      </c>
      <c r="P9458" s="31" t="str">
        <f t="shared" si="444"/>
        <v>Jonosaba Homoeo Hall (Dr.Gobindho Chondro.)</v>
      </c>
    </row>
    <row r="9459" spans="1:16" hidden="1">
      <c r="A9459" t="str">
        <f t="shared" si="442"/>
        <v>22-620</v>
      </c>
      <c r="B9459">
        <f t="shared" si="443"/>
        <v>22</v>
      </c>
      <c r="C9459">
        <v>620</v>
      </c>
      <c r="D9459" t="s">
        <v>18903</v>
      </c>
      <c r="E9459" t="s">
        <v>15222</v>
      </c>
      <c r="F9459">
        <v>12850</v>
      </c>
      <c r="G9459" t="s">
        <v>15223</v>
      </c>
      <c r="H9459">
        <v>1930798919</v>
      </c>
      <c r="I9459" t="s">
        <v>131</v>
      </c>
      <c r="J9459" t="s">
        <v>11360</v>
      </c>
      <c r="K9459" t="s">
        <v>1315</v>
      </c>
      <c r="L9459" t="s">
        <v>13971</v>
      </c>
      <c r="M9459" t="s">
        <v>14010</v>
      </c>
      <c r="P9459" s="31" t="str">
        <f t="shared" si="444"/>
        <v>Jonosasto Homeo Hall (Dr.Khorsad Alom.)</v>
      </c>
    </row>
    <row r="9460" spans="1:16" hidden="1">
      <c r="A9460" t="str">
        <f t="shared" si="442"/>
        <v>23-620</v>
      </c>
      <c r="B9460">
        <f t="shared" si="443"/>
        <v>23</v>
      </c>
      <c r="C9460">
        <v>620</v>
      </c>
      <c r="D9460" t="s">
        <v>18903</v>
      </c>
      <c r="E9460" t="s">
        <v>3180</v>
      </c>
      <c r="F9460">
        <v>5529</v>
      </c>
      <c r="G9460" t="s">
        <v>515</v>
      </c>
      <c r="H9460">
        <v>1718765352</v>
      </c>
      <c r="I9460" t="s">
        <v>131</v>
      </c>
      <c r="J9460" t="s">
        <v>172</v>
      </c>
      <c r="K9460" t="s">
        <v>138</v>
      </c>
      <c r="L9460" t="s">
        <v>3181</v>
      </c>
      <c r="M9460" t="s">
        <v>3182</v>
      </c>
      <c r="P9460" s="31" t="str">
        <f t="shared" si="444"/>
        <v>Kent Homoeo Hall (Dr. Kabir)</v>
      </c>
    </row>
    <row r="9461" spans="1:16" hidden="1">
      <c r="A9461" t="str">
        <f t="shared" si="442"/>
        <v>24-620</v>
      </c>
      <c r="B9461">
        <f t="shared" si="443"/>
        <v>24</v>
      </c>
      <c r="C9461">
        <v>620</v>
      </c>
      <c r="D9461" t="s">
        <v>18903</v>
      </c>
      <c r="E9461" t="s">
        <v>13973</v>
      </c>
      <c r="F9461">
        <v>12234</v>
      </c>
      <c r="G9461" t="s">
        <v>638</v>
      </c>
      <c r="H9461">
        <v>1725907016</v>
      </c>
      <c r="I9461" t="s">
        <v>131</v>
      </c>
      <c r="J9461" t="s">
        <v>132</v>
      </c>
      <c r="K9461" t="s">
        <v>1402</v>
      </c>
      <c r="L9461" t="s">
        <v>13971</v>
      </c>
      <c r="M9461" t="s">
        <v>13972</v>
      </c>
      <c r="P9461" s="31" t="str">
        <f t="shared" si="444"/>
        <v>Ma Homoeo Hall (Dr.Bikash .)</v>
      </c>
    </row>
    <row r="9462" spans="1:16" hidden="1">
      <c r="A9462" t="str">
        <f t="shared" si="442"/>
        <v>25-620</v>
      </c>
      <c r="B9462">
        <f t="shared" si="443"/>
        <v>25</v>
      </c>
      <c r="C9462">
        <v>620</v>
      </c>
      <c r="D9462" t="s">
        <v>18903</v>
      </c>
      <c r="E9462" t="s">
        <v>3222</v>
      </c>
      <c r="F9462">
        <v>5581</v>
      </c>
      <c r="G9462" t="s">
        <v>2966</v>
      </c>
      <c r="H9462">
        <v>1933181906</v>
      </c>
      <c r="I9462" t="s">
        <v>381</v>
      </c>
      <c r="J9462" t="s">
        <v>274</v>
      </c>
      <c r="K9462" t="s">
        <v>152</v>
      </c>
      <c r="L9462" t="s">
        <v>3219</v>
      </c>
      <c r="M9462" t="s">
        <v>3221</v>
      </c>
      <c r="P9462" s="31" t="str">
        <f t="shared" si="444"/>
        <v>Maa Homio Hall (Apon Homio Hall)</v>
      </c>
    </row>
    <row r="9463" spans="1:16" hidden="1">
      <c r="A9463" t="str">
        <f t="shared" si="442"/>
        <v>26-620</v>
      </c>
      <c r="B9463">
        <f t="shared" si="443"/>
        <v>26</v>
      </c>
      <c r="C9463">
        <v>620</v>
      </c>
      <c r="D9463" t="s">
        <v>18903</v>
      </c>
      <c r="E9463" t="s">
        <v>2996</v>
      </c>
      <c r="F9463">
        <v>5531</v>
      </c>
      <c r="G9463" t="s">
        <v>957</v>
      </c>
      <c r="H9463">
        <v>1932275166</v>
      </c>
      <c r="I9463" t="s">
        <v>131</v>
      </c>
      <c r="J9463" t="s">
        <v>172</v>
      </c>
      <c r="K9463" t="s">
        <v>152</v>
      </c>
      <c r="L9463" t="s">
        <v>3181</v>
      </c>
      <c r="M9463" t="s">
        <v>3182</v>
      </c>
      <c r="P9463" s="31" t="str">
        <f t="shared" si="444"/>
        <v>Manik Homoeo Hall (Dr. Manik)</v>
      </c>
    </row>
    <row r="9464" spans="1:16" hidden="1">
      <c r="A9464" t="str">
        <f t="shared" si="442"/>
        <v>27-620</v>
      </c>
      <c r="B9464">
        <f t="shared" si="443"/>
        <v>27</v>
      </c>
      <c r="C9464">
        <v>620</v>
      </c>
      <c r="D9464" t="s">
        <v>18903</v>
      </c>
      <c r="E9464" t="s">
        <v>17727</v>
      </c>
      <c r="F9464">
        <v>15374</v>
      </c>
      <c r="G9464" t="s">
        <v>17728</v>
      </c>
      <c r="H9464">
        <v>1725918395</v>
      </c>
      <c r="I9464" t="s">
        <v>11164</v>
      </c>
      <c r="J9464" t="s">
        <v>274</v>
      </c>
      <c r="K9464" t="s">
        <v>138</v>
      </c>
      <c r="L9464" t="s">
        <v>17524</v>
      </c>
      <c r="M9464" t="s">
        <v>17729</v>
      </c>
      <c r="P9464" s="31" t="str">
        <f t="shared" si="444"/>
        <v>Mohamod Homoeo Holl (Dr.Hafijur.)</v>
      </c>
    </row>
    <row r="9465" spans="1:16" hidden="1">
      <c r="A9465" t="str">
        <f t="shared" si="442"/>
        <v>28-620</v>
      </c>
      <c r="B9465">
        <f t="shared" si="443"/>
        <v>28</v>
      </c>
      <c r="C9465">
        <v>620</v>
      </c>
      <c r="D9465" t="s">
        <v>18903</v>
      </c>
      <c r="E9465" t="s">
        <v>15216</v>
      </c>
      <c r="F9465">
        <v>12848</v>
      </c>
      <c r="G9465" t="s">
        <v>15217</v>
      </c>
      <c r="H9465">
        <v>1917994880</v>
      </c>
      <c r="I9465" t="s">
        <v>247</v>
      </c>
      <c r="J9465" t="s">
        <v>132</v>
      </c>
      <c r="K9465" t="s">
        <v>152</v>
      </c>
      <c r="L9465" t="s">
        <v>15218</v>
      </c>
      <c r="M9465" t="s">
        <v>15219</v>
      </c>
      <c r="P9465" s="31" t="str">
        <f t="shared" si="444"/>
        <v>Momina Homoeo Hall (Dr.Mafuj)</v>
      </c>
    </row>
    <row r="9466" spans="1:16" hidden="1">
      <c r="A9466" t="str">
        <f t="shared" si="442"/>
        <v>29-620</v>
      </c>
      <c r="B9466">
        <f t="shared" si="443"/>
        <v>29</v>
      </c>
      <c r="C9466">
        <v>620</v>
      </c>
      <c r="D9466" t="s">
        <v>18903</v>
      </c>
      <c r="E9466" t="s">
        <v>17849</v>
      </c>
      <c r="F9466">
        <v>15450</v>
      </c>
      <c r="G9466" t="s">
        <v>17850</v>
      </c>
      <c r="H9466">
        <v>1716966192</v>
      </c>
      <c r="I9466" t="s">
        <v>11164</v>
      </c>
      <c r="J9466" t="s">
        <v>172</v>
      </c>
      <c r="K9466" t="s">
        <v>152</v>
      </c>
      <c r="L9466" t="s">
        <v>13971</v>
      </c>
      <c r="M9466" t="s">
        <v>17851</v>
      </c>
      <c r="P9466" s="31" t="str">
        <f t="shared" si="444"/>
        <v>Moriom Homoeo Hall (Dr.Masbhaul Islam)</v>
      </c>
    </row>
    <row r="9467" spans="1:16" hidden="1">
      <c r="A9467" t="str">
        <f t="shared" si="442"/>
        <v>30-620</v>
      </c>
      <c r="B9467">
        <f t="shared" si="443"/>
        <v>30</v>
      </c>
      <c r="C9467">
        <v>620</v>
      </c>
      <c r="D9467" t="s">
        <v>18903</v>
      </c>
      <c r="E9467" t="s">
        <v>11284</v>
      </c>
      <c r="F9467">
        <v>13544</v>
      </c>
      <c r="G9467" t="s">
        <v>16714</v>
      </c>
      <c r="H9467">
        <v>1934448074</v>
      </c>
      <c r="I9467">
        <v>0</v>
      </c>
      <c r="J9467">
        <v>0</v>
      </c>
      <c r="K9467" t="s">
        <v>138</v>
      </c>
      <c r="L9467" t="s">
        <v>16704</v>
      </c>
      <c r="M9467" t="s">
        <v>16704</v>
      </c>
      <c r="P9467" s="31" t="str">
        <f t="shared" si="444"/>
        <v>Mpo-Biswazit Kumer-Jikorgacha (Self Stock)</v>
      </c>
    </row>
    <row r="9468" spans="1:16" hidden="1">
      <c r="A9468" t="str">
        <f t="shared" si="442"/>
        <v>31-620</v>
      </c>
      <c r="B9468">
        <f t="shared" si="443"/>
        <v>31</v>
      </c>
      <c r="C9468">
        <v>620</v>
      </c>
      <c r="D9468" t="s">
        <v>18903</v>
      </c>
      <c r="E9468" t="s">
        <v>13291</v>
      </c>
      <c r="F9468">
        <v>11908</v>
      </c>
      <c r="G9468" t="s">
        <v>13292</v>
      </c>
      <c r="H9468">
        <v>1739478464</v>
      </c>
      <c r="I9468" t="s">
        <v>131</v>
      </c>
      <c r="J9468" t="s">
        <v>9009</v>
      </c>
      <c r="K9468" t="s">
        <v>138</v>
      </c>
      <c r="L9468" t="s">
        <v>12829</v>
      </c>
      <c r="M9468" t="s">
        <v>13293</v>
      </c>
      <c r="P9468" s="31" t="str">
        <f t="shared" si="444"/>
        <v>Nabo Jibon Homoeo Arraggolay (Dr Tuhin Kabir)</v>
      </c>
    </row>
    <row r="9469" spans="1:16" hidden="1">
      <c r="A9469" t="str">
        <f t="shared" si="442"/>
        <v>32-620</v>
      </c>
      <c r="B9469">
        <f t="shared" si="443"/>
        <v>32</v>
      </c>
      <c r="C9469">
        <v>620</v>
      </c>
      <c r="D9469" t="s">
        <v>18903</v>
      </c>
      <c r="E9469" t="s">
        <v>3223</v>
      </c>
      <c r="F9469">
        <v>5582</v>
      </c>
      <c r="G9469" t="s">
        <v>3224</v>
      </c>
      <c r="H9469">
        <v>1915827383</v>
      </c>
      <c r="I9469" t="s">
        <v>381</v>
      </c>
      <c r="J9469" t="s">
        <v>274</v>
      </c>
      <c r="K9469" t="s">
        <v>133</v>
      </c>
      <c r="L9469" t="s">
        <v>3219</v>
      </c>
      <c r="M9469" t="s">
        <v>3221</v>
      </c>
      <c r="P9469" s="31" t="str">
        <f t="shared" si="444"/>
        <v>Nahar Homio Hall (Dr. A. Rashid)</v>
      </c>
    </row>
    <row r="9470" spans="1:16" hidden="1">
      <c r="A9470" t="str">
        <f t="shared" si="442"/>
        <v>33-620</v>
      </c>
      <c r="B9470">
        <f t="shared" si="443"/>
        <v>33</v>
      </c>
      <c r="C9470">
        <v>620</v>
      </c>
      <c r="D9470" t="s">
        <v>18903</v>
      </c>
      <c r="E9470" t="s">
        <v>17732</v>
      </c>
      <c r="F9470">
        <v>15376</v>
      </c>
      <c r="G9470" t="s">
        <v>17733</v>
      </c>
      <c r="H9470">
        <v>1743114794</v>
      </c>
      <c r="I9470" t="s">
        <v>11164</v>
      </c>
      <c r="J9470" t="s">
        <v>172</v>
      </c>
      <c r="K9470" t="s">
        <v>1402</v>
      </c>
      <c r="L9470" t="s">
        <v>13971</v>
      </c>
      <c r="M9470" t="s">
        <v>17734</v>
      </c>
      <c r="P9470" s="31" t="str">
        <f t="shared" si="444"/>
        <v>Nobojibon Homoeo Holl (Dr.Saiful)</v>
      </c>
    </row>
    <row r="9471" spans="1:16" hidden="1">
      <c r="A9471" t="str">
        <f t="shared" si="442"/>
        <v>34-620</v>
      </c>
      <c r="B9471">
        <f t="shared" si="443"/>
        <v>34</v>
      </c>
      <c r="C9471">
        <v>620</v>
      </c>
      <c r="D9471" t="s">
        <v>18903</v>
      </c>
      <c r="E9471" t="s">
        <v>13974</v>
      </c>
      <c r="F9471">
        <v>12235</v>
      </c>
      <c r="G9471" t="s">
        <v>13975</v>
      </c>
      <c r="H9471">
        <v>1731576251</v>
      </c>
      <c r="I9471" t="s">
        <v>131</v>
      </c>
      <c r="J9471" t="s">
        <v>11360</v>
      </c>
      <c r="K9471" t="s">
        <v>1402</v>
      </c>
      <c r="L9471" t="s">
        <v>13971</v>
      </c>
      <c r="M9471" t="s">
        <v>13976</v>
      </c>
      <c r="P9471" s="31" t="str">
        <f t="shared" si="444"/>
        <v>Nur Homoeo Clinic (Dr.Obidur Hoke)</v>
      </c>
    </row>
    <row r="9472" spans="1:16" hidden="1">
      <c r="A9472" t="str">
        <f t="shared" si="442"/>
        <v>35-620</v>
      </c>
      <c r="B9472">
        <f t="shared" si="443"/>
        <v>35</v>
      </c>
      <c r="C9472">
        <v>620</v>
      </c>
      <c r="D9472" t="s">
        <v>18903</v>
      </c>
      <c r="E9472" t="s">
        <v>17743</v>
      </c>
      <c r="F9472">
        <v>15381</v>
      </c>
      <c r="G9472" t="s">
        <v>17744</v>
      </c>
      <c r="H9472">
        <v>1729509550</v>
      </c>
      <c r="I9472" t="s">
        <v>11164</v>
      </c>
      <c r="J9472" t="s">
        <v>172</v>
      </c>
      <c r="L9472" t="s">
        <v>13971</v>
      </c>
      <c r="M9472" t="s">
        <v>17742</v>
      </c>
      <c r="P9472" s="31" t="str">
        <f t="shared" si="444"/>
        <v>Oysi Homoeo Holl (Dr.M.A Manan)</v>
      </c>
    </row>
    <row r="9473" spans="1:16" hidden="1">
      <c r="A9473" t="str">
        <f t="shared" si="442"/>
        <v>36-620</v>
      </c>
      <c r="B9473">
        <f t="shared" si="443"/>
        <v>36</v>
      </c>
      <c r="C9473">
        <v>620</v>
      </c>
      <c r="D9473" t="s">
        <v>18903</v>
      </c>
      <c r="E9473" t="s">
        <v>15226</v>
      </c>
      <c r="F9473">
        <v>12854</v>
      </c>
      <c r="G9473" t="s">
        <v>15227</v>
      </c>
      <c r="H9473">
        <v>1718870002</v>
      </c>
      <c r="I9473" t="s">
        <v>131</v>
      </c>
      <c r="J9473" t="s">
        <v>132</v>
      </c>
      <c r="K9473" t="s">
        <v>138</v>
      </c>
      <c r="L9473" t="s">
        <v>12829</v>
      </c>
      <c r="M9473" t="s">
        <v>15225</v>
      </c>
      <c r="P9473" s="31" t="str">
        <f t="shared" si="444"/>
        <v>Pal Homoeo Sebalay (Dr Biswanath Pal)</v>
      </c>
    </row>
    <row r="9474" spans="1:16" hidden="1">
      <c r="A9474" t="str">
        <f t="shared" ref="A9474:A9537" si="445">B9474&amp;"-"&amp;C9474</f>
        <v>37-620</v>
      </c>
      <c r="B9474">
        <f t="shared" ref="B9474:B9537" si="446">IF(C9474=C9473,B9473+1,1)</f>
        <v>37</v>
      </c>
      <c r="C9474">
        <v>620</v>
      </c>
      <c r="D9474" t="s">
        <v>18903</v>
      </c>
      <c r="E9474" t="s">
        <v>17738</v>
      </c>
      <c r="F9474">
        <v>15379</v>
      </c>
      <c r="G9474" t="s">
        <v>17739</v>
      </c>
      <c r="H9474">
        <v>1914373574</v>
      </c>
      <c r="I9474" t="s">
        <v>11164</v>
      </c>
      <c r="J9474" t="s">
        <v>274</v>
      </c>
      <c r="K9474" t="s">
        <v>1315</v>
      </c>
      <c r="L9474" t="s">
        <v>17524</v>
      </c>
      <c r="M9474" t="s">
        <v>17737</v>
      </c>
      <c r="P9474" s="31" t="str">
        <f t="shared" ref="P9474:P9537" si="447">PROPER(G9474&amp;" ("&amp;E9474&amp;")")</f>
        <v>Popular Homoeo Chamber (Dr.Yasin Nasim)</v>
      </c>
    </row>
    <row r="9475" spans="1:16" hidden="1">
      <c r="A9475" t="str">
        <f t="shared" si="445"/>
        <v>38-620</v>
      </c>
      <c r="B9475">
        <f t="shared" si="446"/>
        <v>38</v>
      </c>
      <c r="C9475">
        <v>620</v>
      </c>
      <c r="D9475" t="s">
        <v>18903</v>
      </c>
      <c r="E9475" t="s">
        <v>17854</v>
      </c>
      <c r="F9475">
        <v>15452</v>
      </c>
      <c r="G9475" t="s">
        <v>17855</v>
      </c>
      <c r="H9475">
        <v>1718852713</v>
      </c>
      <c r="I9475" t="s">
        <v>11164</v>
      </c>
      <c r="J9475" t="s">
        <v>172</v>
      </c>
      <c r="K9475" t="s">
        <v>152</v>
      </c>
      <c r="L9475" t="s">
        <v>13971</v>
      </c>
      <c r="M9475" t="s">
        <v>17856</v>
      </c>
      <c r="P9475" s="31" t="str">
        <f t="shared" si="447"/>
        <v>Rifat Homoeo (Dr.Ahosan Habib)</v>
      </c>
    </row>
    <row r="9476" spans="1:16" hidden="1">
      <c r="A9476" t="str">
        <f t="shared" si="445"/>
        <v>39-620</v>
      </c>
      <c r="B9476">
        <f t="shared" si="446"/>
        <v>39</v>
      </c>
      <c r="C9476">
        <v>620</v>
      </c>
      <c r="D9476" t="s">
        <v>18903</v>
      </c>
      <c r="E9476" t="s">
        <v>17857</v>
      </c>
      <c r="F9476">
        <v>15453</v>
      </c>
      <c r="G9476" t="s">
        <v>17858</v>
      </c>
      <c r="H9476">
        <v>1716321926</v>
      </c>
      <c r="I9476" t="s">
        <v>11164</v>
      </c>
      <c r="J9476" t="s">
        <v>172</v>
      </c>
      <c r="K9476" t="s">
        <v>152</v>
      </c>
      <c r="L9476" t="s">
        <v>13971</v>
      </c>
      <c r="M9476" t="s">
        <v>17856</v>
      </c>
      <c r="P9476" s="31" t="str">
        <f t="shared" si="447"/>
        <v>S.S Homoeo (Dr.Golam Robbani)</v>
      </c>
    </row>
    <row r="9477" spans="1:16" hidden="1">
      <c r="A9477" t="str">
        <f t="shared" si="445"/>
        <v>40-620</v>
      </c>
      <c r="B9477">
        <f t="shared" si="446"/>
        <v>40</v>
      </c>
      <c r="C9477">
        <v>620</v>
      </c>
      <c r="D9477" t="s">
        <v>18903</v>
      </c>
      <c r="E9477" t="s">
        <v>2308</v>
      </c>
      <c r="F9477">
        <v>5572</v>
      </c>
      <c r="G9477" t="s">
        <v>3211</v>
      </c>
      <c r="H9477">
        <v>1931279149</v>
      </c>
      <c r="I9477" t="s">
        <v>131</v>
      </c>
      <c r="J9477" t="s">
        <v>274</v>
      </c>
      <c r="K9477" t="s">
        <v>152</v>
      </c>
      <c r="L9477" t="s">
        <v>3210</v>
      </c>
      <c r="M9477" t="s">
        <v>3210</v>
      </c>
      <c r="P9477" s="31" t="str">
        <f t="shared" si="447"/>
        <v>Sadia Homoeo Hall (Dr. Anowar Hossain)</v>
      </c>
    </row>
    <row r="9478" spans="1:16" hidden="1">
      <c r="A9478" t="str">
        <f t="shared" si="445"/>
        <v>41-620</v>
      </c>
      <c r="B9478">
        <f t="shared" si="446"/>
        <v>41</v>
      </c>
      <c r="C9478">
        <v>620</v>
      </c>
      <c r="D9478" t="s">
        <v>18903</v>
      </c>
      <c r="E9478" t="s">
        <v>14013</v>
      </c>
      <c r="F9478">
        <v>12252</v>
      </c>
      <c r="G9478" t="s">
        <v>14014</v>
      </c>
      <c r="H9478">
        <v>1732219971</v>
      </c>
      <c r="I9478" t="s">
        <v>131</v>
      </c>
      <c r="J9478" t="s">
        <v>397</v>
      </c>
      <c r="K9478" t="s">
        <v>1402</v>
      </c>
      <c r="L9478" t="s">
        <v>13971</v>
      </c>
      <c r="M9478" t="s">
        <v>14010</v>
      </c>
      <c r="P9478" s="31" t="str">
        <f t="shared" si="447"/>
        <v>Sahen Homoeo Hall (Dr.Muktar )</v>
      </c>
    </row>
    <row r="9479" spans="1:16" hidden="1">
      <c r="A9479" t="str">
        <f t="shared" si="445"/>
        <v>42-620</v>
      </c>
      <c r="B9479">
        <f t="shared" si="446"/>
        <v>42</v>
      </c>
      <c r="C9479">
        <v>620</v>
      </c>
      <c r="D9479" t="s">
        <v>18903</v>
      </c>
      <c r="E9479" t="s">
        <v>14009</v>
      </c>
      <c r="F9479">
        <v>12250</v>
      </c>
      <c r="G9479" t="s">
        <v>2089</v>
      </c>
      <c r="H9479">
        <v>1790864484</v>
      </c>
      <c r="I9479" t="s">
        <v>131</v>
      </c>
      <c r="J9479" t="s">
        <v>230</v>
      </c>
      <c r="K9479" t="s">
        <v>1315</v>
      </c>
      <c r="L9479" t="s">
        <v>13971</v>
      </c>
      <c r="M9479" t="s">
        <v>14010</v>
      </c>
      <c r="P9479" s="31" t="str">
        <f t="shared" si="447"/>
        <v>Saleha Homoeo Hall (Dr.Firoj Ahamad)</v>
      </c>
    </row>
    <row r="9480" spans="1:16" hidden="1">
      <c r="A9480" t="str">
        <f t="shared" si="445"/>
        <v>43-620</v>
      </c>
      <c r="B9480">
        <f t="shared" si="446"/>
        <v>43</v>
      </c>
      <c r="C9480">
        <v>620</v>
      </c>
      <c r="D9480" t="s">
        <v>18903</v>
      </c>
      <c r="E9480" t="s">
        <v>13879</v>
      </c>
      <c r="F9480">
        <v>12853</v>
      </c>
      <c r="G9480" t="s">
        <v>15224</v>
      </c>
      <c r="H9480">
        <v>1920732180</v>
      </c>
      <c r="I9480" t="s">
        <v>131</v>
      </c>
      <c r="J9480" t="s">
        <v>132</v>
      </c>
      <c r="K9480" t="s">
        <v>133</v>
      </c>
      <c r="L9480" t="s">
        <v>12829</v>
      </c>
      <c r="M9480" t="s">
        <v>15225</v>
      </c>
      <c r="P9480" s="31" t="str">
        <f t="shared" si="447"/>
        <v>Sarif Homoeo Hall (Dr Sariful Islam )</v>
      </c>
    </row>
    <row r="9481" spans="1:16" hidden="1">
      <c r="A9481" t="str">
        <f t="shared" si="445"/>
        <v>44-620</v>
      </c>
      <c r="B9481">
        <f t="shared" si="446"/>
        <v>44</v>
      </c>
      <c r="C9481">
        <v>620</v>
      </c>
      <c r="D9481" t="s">
        <v>18903</v>
      </c>
      <c r="E9481" t="s">
        <v>9567</v>
      </c>
      <c r="F9481">
        <v>9933</v>
      </c>
      <c r="G9481" t="s">
        <v>196</v>
      </c>
      <c r="H9481">
        <v>1965564383</v>
      </c>
      <c r="I9481" t="s">
        <v>247</v>
      </c>
      <c r="J9481" t="s">
        <v>132</v>
      </c>
      <c r="K9481" t="s">
        <v>1315</v>
      </c>
      <c r="L9481" t="s">
        <v>9568</v>
      </c>
      <c r="M9481" t="s">
        <v>3221</v>
      </c>
      <c r="P9481" s="31" t="str">
        <f t="shared" si="447"/>
        <v>Seba Homoeo Hall (Dr.Homayer)</v>
      </c>
    </row>
    <row r="9482" spans="1:16" hidden="1">
      <c r="A9482" t="str">
        <f t="shared" si="445"/>
        <v>45-620</v>
      </c>
      <c r="B9482">
        <f t="shared" si="446"/>
        <v>45</v>
      </c>
      <c r="C9482">
        <v>620</v>
      </c>
      <c r="D9482" t="s">
        <v>18903</v>
      </c>
      <c r="E9482" t="s">
        <v>3187</v>
      </c>
      <c r="F9482">
        <v>5537</v>
      </c>
      <c r="G9482" t="s">
        <v>199</v>
      </c>
      <c r="H9482">
        <v>1721918853</v>
      </c>
      <c r="I9482" t="s">
        <v>131</v>
      </c>
      <c r="J9482" t="s">
        <v>172</v>
      </c>
      <c r="K9482" t="s">
        <v>152</v>
      </c>
      <c r="L9482" t="s">
        <v>3186</v>
      </c>
      <c r="M9482" t="s">
        <v>3182</v>
      </c>
      <c r="P9482" s="31" t="str">
        <f t="shared" si="447"/>
        <v>Sefa Homoeo Hall (Dr. Eashadul)</v>
      </c>
    </row>
    <row r="9483" spans="1:16" hidden="1">
      <c r="A9483" t="str">
        <f t="shared" si="445"/>
        <v>46-620</v>
      </c>
      <c r="B9483">
        <f t="shared" si="446"/>
        <v>46</v>
      </c>
      <c r="C9483">
        <v>620</v>
      </c>
      <c r="D9483" t="s">
        <v>18903</v>
      </c>
      <c r="E9483" t="s">
        <v>3217</v>
      </c>
      <c r="F9483">
        <v>5579</v>
      </c>
      <c r="G9483" t="s">
        <v>3218</v>
      </c>
      <c r="H9483">
        <v>1920508416</v>
      </c>
      <c r="I9483" t="s">
        <v>381</v>
      </c>
      <c r="J9483" t="s">
        <v>274</v>
      </c>
      <c r="K9483" t="s">
        <v>152</v>
      </c>
      <c r="L9483" t="s">
        <v>3219</v>
      </c>
      <c r="M9483" t="s">
        <v>3219</v>
      </c>
      <c r="P9483" s="31" t="str">
        <f t="shared" si="447"/>
        <v>Shamim Homio Hall (Dr. Shamim )</v>
      </c>
    </row>
    <row r="9484" spans="1:16" hidden="1">
      <c r="A9484" t="str">
        <f t="shared" si="445"/>
        <v>47-620</v>
      </c>
      <c r="B9484">
        <f t="shared" si="446"/>
        <v>47</v>
      </c>
      <c r="C9484">
        <v>620</v>
      </c>
      <c r="D9484" t="s">
        <v>18903</v>
      </c>
      <c r="E9484" t="s">
        <v>946</v>
      </c>
      <c r="F9484">
        <v>5574</v>
      </c>
      <c r="G9484" t="s">
        <v>3212</v>
      </c>
      <c r="H9484">
        <v>1936114808</v>
      </c>
      <c r="I9484" t="s">
        <v>131</v>
      </c>
      <c r="J9484" t="s">
        <v>274</v>
      </c>
      <c r="K9484" t="s">
        <v>133</v>
      </c>
      <c r="L9484" t="s">
        <v>3210</v>
      </c>
      <c r="M9484" t="s">
        <v>3210</v>
      </c>
      <c r="P9484" s="31" t="str">
        <f t="shared" si="447"/>
        <v>Shefa Homio Hall (Dr. Shahinur )</v>
      </c>
    </row>
    <row r="9485" spans="1:16" hidden="1">
      <c r="A9485" t="str">
        <f t="shared" si="445"/>
        <v>48-620</v>
      </c>
      <c r="B9485">
        <f t="shared" si="446"/>
        <v>48</v>
      </c>
      <c r="C9485">
        <v>620</v>
      </c>
      <c r="D9485" t="s">
        <v>18903</v>
      </c>
      <c r="E9485" t="s">
        <v>3188</v>
      </c>
      <c r="F9485">
        <v>5539</v>
      </c>
      <c r="G9485" t="s">
        <v>3189</v>
      </c>
      <c r="H9485">
        <v>1935037</v>
      </c>
      <c r="I9485" t="s">
        <v>381</v>
      </c>
      <c r="J9485" t="s">
        <v>172</v>
      </c>
      <c r="K9485" t="s">
        <v>152</v>
      </c>
      <c r="L9485" t="s">
        <v>3186</v>
      </c>
      <c r="M9485" t="s">
        <v>3182</v>
      </c>
      <c r="P9485" s="31" t="str">
        <f t="shared" si="447"/>
        <v>Shohag Homio (Dr. Shohag)</v>
      </c>
    </row>
    <row r="9486" spans="1:16" hidden="1">
      <c r="A9486" t="str">
        <f t="shared" si="445"/>
        <v>49-620</v>
      </c>
      <c r="B9486">
        <f t="shared" si="446"/>
        <v>49</v>
      </c>
      <c r="C9486">
        <v>620</v>
      </c>
      <c r="D9486" t="s">
        <v>18903</v>
      </c>
      <c r="E9486" t="s">
        <v>3215</v>
      </c>
      <c r="F9486">
        <v>5577</v>
      </c>
      <c r="G9486" t="s">
        <v>3216</v>
      </c>
      <c r="H9486">
        <v>1918806440</v>
      </c>
      <c r="I9486" t="s">
        <v>131</v>
      </c>
      <c r="J9486" t="s">
        <v>274</v>
      </c>
      <c r="K9486" t="s">
        <v>133</v>
      </c>
      <c r="L9486" t="s">
        <v>3210</v>
      </c>
      <c r="M9486" t="s">
        <v>3210</v>
      </c>
      <c r="P9486" s="31" t="str">
        <f t="shared" si="447"/>
        <v>Siddikia Homio Hall (Dr. Rafikul Hossain)</v>
      </c>
    </row>
    <row r="9487" spans="1:16" hidden="1">
      <c r="A9487" t="str">
        <f t="shared" si="445"/>
        <v>50-620</v>
      </c>
      <c r="B9487">
        <f t="shared" si="446"/>
        <v>50</v>
      </c>
      <c r="C9487">
        <v>620</v>
      </c>
      <c r="D9487" t="s">
        <v>18903</v>
      </c>
      <c r="E9487" t="s">
        <v>3184</v>
      </c>
      <c r="F9487">
        <v>5534</v>
      </c>
      <c r="G9487" t="s">
        <v>3185</v>
      </c>
      <c r="H9487">
        <v>1937783042</v>
      </c>
      <c r="I9487" t="s">
        <v>381</v>
      </c>
      <c r="J9487" t="s">
        <v>172</v>
      </c>
      <c r="K9487" t="s">
        <v>133</v>
      </c>
      <c r="L9487" t="s">
        <v>3186</v>
      </c>
      <c r="M9487" t="s">
        <v>3182</v>
      </c>
      <c r="P9487" s="31" t="str">
        <f t="shared" si="447"/>
        <v>Sifullah Medical (Dr. Mukul)</v>
      </c>
    </row>
    <row r="9488" spans="1:16" hidden="1">
      <c r="A9488" t="str">
        <f t="shared" si="445"/>
        <v>51-620</v>
      </c>
      <c r="B9488">
        <f t="shared" si="446"/>
        <v>51</v>
      </c>
      <c r="C9488">
        <v>620</v>
      </c>
      <c r="D9488" t="s">
        <v>18903</v>
      </c>
      <c r="E9488" t="s">
        <v>17730</v>
      </c>
      <c r="F9488">
        <v>15375</v>
      </c>
      <c r="G9488" t="s">
        <v>16524</v>
      </c>
      <c r="H9488">
        <v>1734337743</v>
      </c>
      <c r="I9488" t="s">
        <v>11164</v>
      </c>
      <c r="J9488" t="s">
        <v>397</v>
      </c>
      <c r="K9488" t="s">
        <v>1402</v>
      </c>
      <c r="L9488" t="s">
        <v>13971</v>
      </c>
      <c r="M9488" t="s">
        <v>17731</v>
      </c>
      <c r="P9488" s="31" t="str">
        <f t="shared" si="447"/>
        <v>Suvo Homoeo Holl (Dr.Sofiar Rohoman)</v>
      </c>
    </row>
    <row r="9489" spans="1:16" hidden="1">
      <c r="A9489" t="str">
        <f t="shared" si="445"/>
        <v>52-620</v>
      </c>
      <c r="B9489">
        <f t="shared" si="446"/>
        <v>52</v>
      </c>
      <c r="C9489">
        <v>620</v>
      </c>
      <c r="D9489" t="s">
        <v>18903</v>
      </c>
      <c r="E9489" t="s">
        <v>12063</v>
      </c>
      <c r="F9489">
        <v>11709</v>
      </c>
      <c r="G9489" t="s">
        <v>12828</v>
      </c>
      <c r="H9489">
        <v>1858429487</v>
      </c>
      <c r="I9489" t="s">
        <v>131</v>
      </c>
      <c r="J9489" t="s">
        <v>230</v>
      </c>
      <c r="K9489" t="s">
        <v>133</v>
      </c>
      <c r="L9489" t="s">
        <v>12829</v>
      </c>
      <c r="M9489" t="s">
        <v>12830</v>
      </c>
      <c r="P9489" s="31" t="str">
        <f t="shared" si="447"/>
        <v>Tayab Homoeo Hall (Dr.Mijanur Rhaman)</v>
      </c>
    </row>
    <row r="9490" spans="1:16" hidden="1">
      <c r="A9490" t="str">
        <f t="shared" si="445"/>
        <v>53-620</v>
      </c>
      <c r="B9490">
        <f t="shared" si="446"/>
        <v>53</v>
      </c>
      <c r="C9490">
        <v>620</v>
      </c>
      <c r="D9490" t="s">
        <v>18903</v>
      </c>
      <c r="E9490" t="s">
        <v>17902</v>
      </c>
      <c r="F9490">
        <v>15471</v>
      </c>
      <c r="G9490" t="s">
        <v>15270</v>
      </c>
      <c r="H9490">
        <v>1915089655</v>
      </c>
      <c r="I9490" t="s">
        <v>11164</v>
      </c>
      <c r="J9490" t="s">
        <v>397</v>
      </c>
      <c r="K9490" t="s">
        <v>152</v>
      </c>
      <c r="L9490" t="s">
        <v>13971</v>
      </c>
      <c r="M9490" t="s">
        <v>17903</v>
      </c>
      <c r="P9490" s="31" t="str">
        <f t="shared" si="447"/>
        <v>Tushar Homoeo Hall (Dr.Mijanur )</v>
      </c>
    </row>
    <row r="9491" spans="1:16" hidden="1">
      <c r="A9491" t="str">
        <f t="shared" si="445"/>
        <v>54-620</v>
      </c>
      <c r="B9491">
        <f t="shared" si="446"/>
        <v>54</v>
      </c>
      <c r="C9491">
        <v>620</v>
      </c>
      <c r="D9491" t="s">
        <v>18903</v>
      </c>
      <c r="E9491" t="s">
        <v>17735</v>
      </c>
      <c r="F9491">
        <v>15377</v>
      </c>
      <c r="G9491" t="s">
        <v>17736</v>
      </c>
      <c r="H9491">
        <v>1928850839</v>
      </c>
      <c r="I9491" t="s">
        <v>11164</v>
      </c>
      <c r="J9491" t="s">
        <v>172</v>
      </c>
      <c r="K9491" t="s">
        <v>138</v>
      </c>
      <c r="L9491" t="s">
        <v>13971</v>
      </c>
      <c r="M9491" t="s">
        <v>17734</v>
      </c>
      <c r="P9491" s="31" t="str">
        <f t="shared" si="447"/>
        <v>Usha Homoeo Holl (Dr.Sadhon Das)</v>
      </c>
    </row>
    <row r="9492" spans="1:16" hidden="1">
      <c r="A9492" t="str">
        <f t="shared" si="445"/>
        <v>55-620</v>
      </c>
      <c r="B9492">
        <f t="shared" si="446"/>
        <v>55</v>
      </c>
      <c r="C9492">
        <v>620</v>
      </c>
      <c r="D9492" t="s">
        <v>18903</v>
      </c>
      <c r="E9492" t="s">
        <v>17904</v>
      </c>
      <c r="F9492">
        <v>15472</v>
      </c>
      <c r="G9492" t="s">
        <v>17905</v>
      </c>
      <c r="H9492">
        <v>1735101766</v>
      </c>
      <c r="I9492" t="s">
        <v>11164</v>
      </c>
      <c r="J9492" t="s">
        <v>397</v>
      </c>
      <c r="K9492" t="s">
        <v>152</v>
      </c>
      <c r="L9492" t="s">
        <v>13971</v>
      </c>
      <c r="M9492" t="s">
        <v>17903</v>
      </c>
      <c r="P9492" s="31" t="str">
        <f t="shared" si="447"/>
        <v>Vueaa Homoeo Hall (Dr.Mohamod Alli)</v>
      </c>
    </row>
    <row r="9493" spans="1:16" hidden="1">
      <c r="A9493" t="str">
        <f t="shared" si="445"/>
        <v>1-621</v>
      </c>
      <c r="B9493">
        <f t="shared" si="446"/>
        <v>1</v>
      </c>
      <c r="C9493">
        <v>621</v>
      </c>
      <c r="D9493" t="s">
        <v>19679</v>
      </c>
      <c r="E9493" t="s">
        <v>4576</v>
      </c>
      <c r="F9493">
        <v>6349</v>
      </c>
      <c r="G9493" t="s">
        <v>276</v>
      </c>
      <c r="H9493">
        <v>1726106450</v>
      </c>
      <c r="I9493" t="s">
        <v>1311</v>
      </c>
      <c r="J9493" t="s">
        <v>132</v>
      </c>
      <c r="K9493" t="s">
        <v>152</v>
      </c>
      <c r="L9493" t="s">
        <v>4577</v>
      </c>
      <c r="M9493" t="s">
        <v>4578</v>
      </c>
      <c r="P9493" s="31" t="str">
        <f t="shared" si="447"/>
        <v>Abdullah Homoeo Hall (Dr. Md Abdullah)</v>
      </c>
    </row>
    <row r="9494" spans="1:16" hidden="1">
      <c r="A9494" t="str">
        <f t="shared" si="445"/>
        <v>2-621</v>
      </c>
      <c r="B9494">
        <f t="shared" si="446"/>
        <v>2</v>
      </c>
      <c r="C9494">
        <v>621</v>
      </c>
      <c r="D9494" t="s">
        <v>19679</v>
      </c>
      <c r="E9494" t="s">
        <v>12278</v>
      </c>
      <c r="F9494">
        <v>11481</v>
      </c>
      <c r="G9494" t="s">
        <v>12279</v>
      </c>
      <c r="H9494">
        <v>1726734266</v>
      </c>
      <c r="I9494" t="s">
        <v>131</v>
      </c>
      <c r="J9494" t="s">
        <v>11352</v>
      </c>
      <c r="K9494" t="s">
        <v>152</v>
      </c>
      <c r="L9494" t="s">
        <v>12268</v>
      </c>
      <c r="M9494" t="s">
        <v>12280</v>
      </c>
      <c r="P9494" s="31" t="str">
        <f t="shared" si="447"/>
        <v>Addso Homoeo Hall  (Dr. Konika Rani )</v>
      </c>
    </row>
    <row r="9495" spans="1:16" hidden="1">
      <c r="A9495" t="str">
        <f t="shared" si="445"/>
        <v>3-621</v>
      </c>
      <c r="B9495">
        <f t="shared" si="446"/>
        <v>3</v>
      </c>
      <c r="C9495">
        <v>621</v>
      </c>
      <c r="D9495" t="s">
        <v>19679</v>
      </c>
      <c r="E9495" t="s">
        <v>4670</v>
      </c>
      <c r="F9495">
        <v>6390</v>
      </c>
      <c r="G9495" t="s">
        <v>4671</v>
      </c>
      <c r="H9495">
        <v>1716716831</v>
      </c>
      <c r="I9495" t="s">
        <v>1311</v>
      </c>
      <c r="J9495" t="s">
        <v>274</v>
      </c>
      <c r="K9495" t="s">
        <v>133</v>
      </c>
      <c r="L9495" t="s">
        <v>4581</v>
      </c>
      <c r="M9495" t="s">
        <v>4669</v>
      </c>
      <c r="P9495" s="31" t="str">
        <f t="shared" si="447"/>
        <v>Adorsha Homeo Hall (Dr. Shopon Kumar Das )</v>
      </c>
    </row>
    <row r="9496" spans="1:16" hidden="1">
      <c r="A9496" t="str">
        <f t="shared" si="445"/>
        <v>4-621</v>
      </c>
      <c r="B9496">
        <f t="shared" si="446"/>
        <v>4</v>
      </c>
      <c r="C9496">
        <v>621</v>
      </c>
      <c r="D9496" t="s">
        <v>19679</v>
      </c>
      <c r="E9496" t="s">
        <v>358</v>
      </c>
      <c r="F9496">
        <v>6358</v>
      </c>
      <c r="G9496" t="s">
        <v>4601</v>
      </c>
      <c r="H9496">
        <v>1704028170</v>
      </c>
      <c r="I9496" t="s">
        <v>1311</v>
      </c>
      <c r="J9496" t="s">
        <v>172</v>
      </c>
      <c r="K9496" t="s">
        <v>133</v>
      </c>
      <c r="L9496" t="s">
        <v>4596</v>
      </c>
      <c r="M9496" t="s">
        <v>4602</v>
      </c>
      <c r="P9496" s="31" t="str">
        <f t="shared" si="447"/>
        <v>Adorsha Homoeo Hall (Dr.)</v>
      </c>
    </row>
    <row r="9497" spans="1:16" hidden="1">
      <c r="A9497" t="str">
        <f t="shared" si="445"/>
        <v>5-621</v>
      </c>
      <c r="B9497">
        <f t="shared" si="446"/>
        <v>5</v>
      </c>
      <c r="C9497">
        <v>621</v>
      </c>
      <c r="D9497" t="s">
        <v>19679</v>
      </c>
      <c r="E9497" t="s">
        <v>17174</v>
      </c>
      <c r="F9497">
        <v>6362</v>
      </c>
      <c r="G9497" t="s">
        <v>17175</v>
      </c>
      <c r="H9497">
        <v>171432425</v>
      </c>
      <c r="I9497" t="s">
        <v>1311</v>
      </c>
      <c r="J9497" t="s">
        <v>397</v>
      </c>
      <c r="K9497" t="s">
        <v>133</v>
      </c>
      <c r="L9497" t="s">
        <v>4608</v>
      </c>
      <c r="M9497" t="s">
        <v>19144</v>
      </c>
      <c r="P9497" s="31" t="str">
        <f t="shared" si="447"/>
        <v>Adorsho Homeo Hall (Dr. Md Harun Or Rashid)</v>
      </c>
    </row>
    <row r="9498" spans="1:16" hidden="1">
      <c r="A9498" t="str">
        <f t="shared" si="445"/>
        <v>6-621</v>
      </c>
      <c r="B9498">
        <f t="shared" si="446"/>
        <v>6</v>
      </c>
      <c r="C9498">
        <v>621</v>
      </c>
      <c r="D9498" t="s">
        <v>19679</v>
      </c>
      <c r="E9498" t="s">
        <v>12221</v>
      </c>
      <c r="F9498">
        <v>11459</v>
      </c>
      <c r="G9498" t="s">
        <v>12222</v>
      </c>
      <c r="H9498">
        <v>1712270544</v>
      </c>
      <c r="I9498" t="s">
        <v>131</v>
      </c>
      <c r="J9498" t="s">
        <v>11360</v>
      </c>
      <c r="K9498" t="s">
        <v>1315</v>
      </c>
      <c r="L9498" t="s">
        <v>12219</v>
      </c>
      <c r="M9498" t="s">
        <v>12223</v>
      </c>
      <c r="P9498" s="31" t="str">
        <f t="shared" si="447"/>
        <v>Ajad Homoeo Hall  ( Dr.Ajad Howlader )</v>
      </c>
    </row>
    <row r="9499" spans="1:16" hidden="1">
      <c r="A9499" t="str">
        <f t="shared" si="445"/>
        <v>7-621</v>
      </c>
      <c r="B9499">
        <f t="shared" si="446"/>
        <v>7</v>
      </c>
      <c r="C9499">
        <v>621</v>
      </c>
      <c r="D9499" t="s">
        <v>19679</v>
      </c>
      <c r="E9499" t="s">
        <v>12258</v>
      </c>
      <c r="F9499">
        <v>11474</v>
      </c>
      <c r="G9499" t="s">
        <v>3191</v>
      </c>
      <c r="H9499">
        <v>7136067493</v>
      </c>
      <c r="I9499" t="s">
        <v>131</v>
      </c>
      <c r="J9499" t="s">
        <v>11360</v>
      </c>
      <c r="K9499" t="s">
        <v>152</v>
      </c>
      <c r="L9499" t="s">
        <v>12219</v>
      </c>
      <c r="M9499" t="s">
        <v>12259</v>
      </c>
      <c r="N9499" t="s">
        <v>10561</v>
      </c>
      <c r="P9499" s="31" t="str">
        <f t="shared" si="447"/>
        <v>Allahar Dan Homoeo Hall (Dr.Mizan )</v>
      </c>
    </row>
    <row r="9500" spans="1:16" hidden="1">
      <c r="A9500" t="str">
        <f t="shared" si="445"/>
        <v>8-621</v>
      </c>
      <c r="B9500">
        <f t="shared" si="446"/>
        <v>8</v>
      </c>
      <c r="C9500">
        <v>621</v>
      </c>
      <c r="D9500" t="s">
        <v>19679</v>
      </c>
      <c r="E9500" t="s">
        <v>12247</v>
      </c>
      <c r="F9500">
        <v>11469</v>
      </c>
      <c r="G9500" t="s">
        <v>12248</v>
      </c>
      <c r="H9500">
        <v>1746305425</v>
      </c>
      <c r="I9500" t="s">
        <v>131</v>
      </c>
      <c r="J9500" t="s">
        <v>10892</v>
      </c>
      <c r="K9500" t="s">
        <v>152</v>
      </c>
      <c r="L9500" t="s">
        <v>12219</v>
      </c>
      <c r="M9500" t="s">
        <v>12249</v>
      </c>
      <c r="P9500" s="31" t="str">
        <f t="shared" si="447"/>
        <v>Almujahid Chamber  (Dr.Mahabur Rohoman)</v>
      </c>
    </row>
    <row r="9501" spans="1:16" hidden="1">
      <c r="A9501" t="str">
        <f t="shared" si="445"/>
        <v>9-621</v>
      </c>
      <c r="B9501">
        <f t="shared" si="446"/>
        <v>9</v>
      </c>
      <c r="C9501">
        <v>621</v>
      </c>
      <c r="D9501" t="s">
        <v>19679</v>
      </c>
      <c r="E9501" t="s">
        <v>12228</v>
      </c>
      <c r="F9501">
        <v>11462</v>
      </c>
      <c r="G9501" t="s">
        <v>12229</v>
      </c>
      <c r="H9501">
        <v>1724996973</v>
      </c>
      <c r="I9501" t="s">
        <v>131</v>
      </c>
      <c r="J9501" t="s">
        <v>10892</v>
      </c>
      <c r="K9501" t="s">
        <v>152</v>
      </c>
      <c r="L9501" t="s">
        <v>12219</v>
      </c>
      <c r="M9501" t="s">
        <v>12227</v>
      </c>
      <c r="P9501" s="31" t="str">
        <f t="shared" si="447"/>
        <v>Amaria Homoeo Hall (Dr.Mujammel Howlader )</v>
      </c>
    </row>
    <row r="9502" spans="1:16" hidden="1">
      <c r="A9502" t="str">
        <f t="shared" si="445"/>
        <v>10-621</v>
      </c>
      <c r="B9502">
        <f t="shared" si="446"/>
        <v>10</v>
      </c>
      <c r="C9502">
        <v>621</v>
      </c>
      <c r="D9502" t="s">
        <v>19679</v>
      </c>
      <c r="E9502" t="s">
        <v>358</v>
      </c>
      <c r="F9502">
        <v>6351</v>
      </c>
      <c r="G9502" t="s">
        <v>4583</v>
      </c>
      <c r="H9502">
        <v>1790159579</v>
      </c>
      <c r="I9502" t="s">
        <v>1311</v>
      </c>
      <c r="J9502" t="s">
        <v>132</v>
      </c>
      <c r="K9502" t="s">
        <v>133</v>
      </c>
      <c r="L9502" t="s">
        <v>4577</v>
      </c>
      <c r="M9502" t="s">
        <v>4584</v>
      </c>
      <c r="P9502" s="31" t="str">
        <f t="shared" si="447"/>
        <v>Amiria Homoeo Hall (Dr.)</v>
      </c>
    </row>
    <row r="9503" spans="1:16" hidden="1">
      <c r="A9503" t="str">
        <f t="shared" si="445"/>
        <v>11-621</v>
      </c>
      <c r="B9503">
        <f t="shared" si="446"/>
        <v>11</v>
      </c>
      <c r="C9503">
        <v>621</v>
      </c>
      <c r="D9503" t="s">
        <v>19679</v>
      </c>
      <c r="E9503" t="s">
        <v>4585</v>
      </c>
      <c r="F9503">
        <v>6352</v>
      </c>
      <c r="G9503" t="s">
        <v>4583</v>
      </c>
      <c r="H9503">
        <v>1717157572</v>
      </c>
      <c r="I9503" t="s">
        <v>1311</v>
      </c>
      <c r="J9503" t="s">
        <v>132</v>
      </c>
      <c r="K9503" t="s">
        <v>138</v>
      </c>
      <c r="L9503" t="s">
        <v>4577</v>
      </c>
      <c r="M9503" t="s">
        <v>4586</v>
      </c>
      <c r="P9503" s="31" t="str">
        <f t="shared" si="447"/>
        <v>Amiria Homoeo Hall (Dr. Md Mujahedul Islam)</v>
      </c>
    </row>
    <row r="9504" spans="1:16" hidden="1">
      <c r="A9504" t="str">
        <f t="shared" si="445"/>
        <v>12-621</v>
      </c>
      <c r="B9504">
        <f t="shared" si="446"/>
        <v>12</v>
      </c>
      <c r="C9504">
        <v>621</v>
      </c>
      <c r="D9504" t="s">
        <v>19679</v>
      </c>
      <c r="E9504" t="s">
        <v>1653</v>
      </c>
      <c r="F9504">
        <v>6392</v>
      </c>
      <c r="G9504" t="s">
        <v>4583</v>
      </c>
      <c r="H9504">
        <v>1716593672</v>
      </c>
      <c r="I9504" t="s">
        <v>1311</v>
      </c>
      <c r="J9504" t="s">
        <v>306</v>
      </c>
      <c r="K9504" t="s">
        <v>133</v>
      </c>
      <c r="L9504" t="s">
        <v>4675</v>
      </c>
      <c r="M9504" t="s">
        <v>4676</v>
      </c>
      <c r="P9504" s="31" t="str">
        <f t="shared" si="447"/>
        <v>Amiria Homoeo Hall (Dr. Rezaul Karim)</v>
      </c>
    </row>
    <row r="9505" spans="1:16" hidden="1">
      <c r="A9505" t="str">
        <f t="shared" si="445"/>
        <v>13-621</v>
      </c>
      <c r="B9505">
        <f t="shared" si="446"/>
        <v>13</v>
      </c>
      <c r="C9505">
        <v>621</v>
      </c>
      <c r="D9505" t="s">
        <v>19679</v>
      </c>
      <c r="E9505" t="s">
        <v>4681</v>
      </c>
      <c r="F9505">
        <v>6394</v>
      </c>
      <c r="G9505" t="s">
        <v>4682</v>
      </c>
      <c r="H9505">
        <v>1714968392</v>
      </c>
      <c r="I9505" t="s">
        <v>1311</v>
      </c>
      <c r="J9505" t="s">
        <v>306</v>
      </c>
      <c r="K9505" t="s">
        <v>133</v>
      </c>
      <c r="L9505" t="s">
        <v>4675</v>
      </c>
      <c r="M9505" t="s">
        <v>4680</v>
      </c>
      <c r="P9505" s="31" t="str">
        <f t="shared" si="447"/>
        <v>Anach Homeo Hall  (Dr. Md Jakaria )</v>
      </c>
    </row>
    <row r="9506" spans="1:16" hidden="1">
      <c r="A9506" t="str">
        <f t="shared" si="445"/>
        <v>14-621</v>
      </c>
      <c r="B9506">
        <f t="shared" si="446"/>
        <v>14</v>
      </c>
      <c r="C9506">
        <v>621</v>
      </c>
      <c r="D9506" t="s">
        <v>19679</v>
      </c>
      <c r="E9506" t="s">
        <v>4697</v>
      </c>
      <c r="F9506">
        <v>6403</v>
      </c>
      <c r="G9506" t="s">
        <v>4698</v>
      </c>
      <c r="H9506">
        <v>1741499315</v>
      </c>
      <c r="I9506" t="s">
        <v>4699</v>
      </c>
      <c r="J9506" t="s">
        <v>306</v>
      </c>
      <c r="K9506" t="s">
        <v>2146</v>
      </c>
      <c r="L9506" t="s">
        <v>4690</v>
      </c>
      <c r="M9506" t="s">
        <v>4700</v>
      </c>
      <c r="P9506" s="31" t="str">
        <f t="shared" si="447"/>
        <v>Anayet Medical Hall (Pro: Anayet )</v>
      </c>
    </row>
    <row r="9507" spans="1:16" hidden="1">
      <c r="A9507" t="str">
        <f t="shared" si="445"/>
        <v>15-621</v>
      </c>
      <c r="B9507">
        <f t="shared" si="446"/>
        <v>15</v>
      </c>
      <c r="C9507">
        <v>621</v>
      </c>
      <c r="D9507" t="s">
        <v>19679</v>
      </c>
      <c r="E9507" t="s">
        <v>12218</v>
      </c>
      <c r="F9507">
        <v>11458</v>
      </c>
      <c r="G9507" t="s">
        <v>1772</v>
      </c>
      <c r="H9507">
        <v>1716490133</v>
      </c>
      <c r="I9507" t="s">
        <v>131</v>
      </c>
      <c r="J9507" t="s">
        <v>11360</v>
      </c>
      <c r="K9507" t="s">
        <v>1315</v>
      </c>
      <c r="L9507" t="s">
        <v>12219</v>
      </c>
      <c r="M9507" t="s">
        <v>12220</v>
      </c>
      <c r="P9507" s="31" t="str">
        <f t="shared" si="447"/>
        <v>Aroggo Homoeo Hall ( Dr.'Sudep Pal )</v>
      </c>
    </row>
    <row r="9508" spans="1:16" hidden="1">
      <c r="A9508" t="str">
        <f t="shared" si="445"/>
        <v>16-621</v>
      </c>
      <c r="B9508">
        <f t="shared" si="446"/>
        <v>16</v>
      </c>
      <c r="C9508">
        <v>621</v>
      </c>
      <c r="D9508" t="s">
        <v>19679</v>
      </c>
      <c r="E9508" t="s">
        <v>12252</v>
      </c>
      <c r="F9508">
        <v>11471</v>
      </c>
      <c r="G9508" t="s">
        <v>460</v>
      </c>
      <c r="H9508">
        <v>1751653370</v>
      </c>
      <c r="I9508" t="s">
        <v>131</v>
      </c>
      <c r="J9508" t="s">
        <v>10892</v>
      </c>
      <c r="K9508" t="s">
        <v>1315</v>
      </c>
      <c r="L9508" t="s">
        <v>12232</v>
      </c>
      <c r="M9508" t="s">
        <v>12253</v>
      </c>
      <c r="P9508" s="31" t="str">
        <f t="shared" si="447"/>
        <v>Bismillah Homoeo Hall (Dr.Rofiqul Islam )</v>
      </c>
    </row>
    <row r="9509" spans="1:16" hidden="1">
      <c r="A9509" t="str">
        <f t="shared" si="445"/>
        <v>17-621</v>
      </c>
      <c r="B9509">
        <f t="shared" si="446"/>
        <v>17</v>
      </c>
      <c r="C9509">
        <v>621</v>
      </c>
      <c r="D9509" t="s">
        <v>19679</v>
      </c>
      <c r="E9509" t="s">
        <v>12256</v>
      </c>
      <c r="F9509">
        <v>11473</v>
      </c>
      <c r="G9509" t="s">
        <v>460</v>
      </c>
      <c r="H9509">
        <v>1716530276</v>
      </c>
      <c r="I9509" t="s">
        <v>131</v>
      </c>
      <c r="J9509" t="s">
        <v>10903</v>
      </c>
      <c r="K9509" t="s">
        <v>152</v>
      </c>
      <c r="L9509" t="s">
        <v>4577</v>
      </c>
      <c r="M9509" t="s">
        <v>12257</v>
      </c>
      <c r="P9509" s="31" t="str">
        <f t="shared" si="447"/>
        <v>Bismillah Homoeo Hall (Dr. A.N.M. Shale )</v>
      </c>
    </row>
    <row r="9510" spans="1:16" hidden="1">
      <c r="A9510" t="str">
        <f t="shared" si="445"/>
        <v>18-621</v>
      </c>
      <c r="B9510">
        <f t="shared" si="446"/>
        <v>18</v>
      </c>
      <c r="C9510">
        <v>621</v>
      </c>
      <c r="D9510" t="s">
        <v>19679</v>
      </c>
      <c r="E9510" t="s">
        <v>12234</v>
      </c>
      <c r="F9510">
        <v>11464</v>
      </c>
      <c r="G9510" t="s">
        <v>12235</v>
      </c>
      <c r="H9510">
        <v>1749188365</v>
      </c>
      <c r="I9510" t="s">
        <v>131</v>
      </c>
      <c r="J9510" t="s">
        <v>10892</v>
      </c>
      <c r="K9510" t="s">
        <v>138</v>
      </c>
      <c r="L9510" t="s">
        <v>12232</v>
      </c>
      <c r="M9510" t="s">
        <v>12233</v>
      </c>
      <c r="P9510" s="31" t="str">
        <f t="shared" si="447"/>
        <v>Bismillaha Homoeo Hall  ( Dr.Abdul Hok )</v>
      </c>
    </row>
    <row r="9511" spans="1:16" hidden="1">
      <c r="A9511" t="str">
        <f t="shared" si="445"/>
        <v>19-621</v>
      </c>
      <c r="B9511">
        <f t="shared" si="446"/>
        <v>19</v>
      </c>
      <c r="C9511">
        <v>621</v>
      </c>
      <c r="D9511" t="s">
        <v>19679</v>
      </c>
      <c r="E9511" t="s">
        <v>12281</v>
      </c>
      <c r="F9511">
        <v>11482</v>
      </c>
      <c r="G9511" t="s">
        <v>12282</v>
      </c>
      <c r="H9511">
        <v>1712906437</v>
      </c>
      <c r="I9511" t="s">
        <v>131</v>
      </c>
      <c r="J9511" t="s">
        <v>11352</v>
      </c>
      <c r="K9511" t="s">
        <v>152</v>
      </c>
      <c r="L9511" t="s">
        <v>12268</v>
      </c>
      <c r="M9511" t="s">
        <v>1959</v>
      </c>
      <c r="P9511" s="31" t="str">
        <f t="shared" si="447"/>
        <v>Bison Homoeo Hall (Dr Alongir Hosen )</v>
      </c>
    </row>
    <row r="9512" spans="1:16" hidden="1">
      <c r="A9512" t="str">
        <f t="shared" si="445"/>
        <v>20-621</v>
      </c>
      <c r="B9512">
        <f t="shared" si="446"/>
        <v>20</v>
      </c>
      <c r="C9512">
        <v>621</v>
      </c>
      <c r="D9512" t="s">
        <v>19679</v>
      </c>
      <c r="E9512" t="s">
        <v>12270</v>
      </c>
      <c r="F9512">
        <v>11478</v>
      </c>
      <c r="G9512" t="s">
        <v>12271</v>
      </c>
      <c r="H9512">
        <v>1715547836</v>
      </c>
      <c r="J9512" t="s">
        <v>11352</v>
      </c>
      <c r="K9512" t="s">
        <v>152</v>
      </c>
      <c r="L9512" t="s">
        <v>12268</v>
      </c>
      <c r="M9512" t="s">
        <v>12272</v>
      </c>
      <c r="P9512" s="31" t="str">
        <f t="shared" si="447"/>
        <v>Fahad Medical  (Dr.Jakir Hosen )</v>
      </c>
    </row>
    <row r="9513" spans="1:16" hidden="1">
      <c r="A9513" t="str">
        <f t="shared" si="445"/>
        <v>21-621</v>
      </c>
      <c r="B9513">
        <f t="shared" si="446"/>
        <v>21</v>
      </c>
      <c r="C9513">
        <v>621</v>
      </c>
      <c r="D9513" t="s">
        <v>19679</v>
      </c>
      <c r="E9513" t="s">
        <v>4610</v>
      </c>
      <c r="F9513">
        <v>6363</v>
      </c>
      <c r="G9513" t="s">
        <v>4611</v>
      </c>
      <c r="H9513">
        <v>1734802351</v>
      </c>
      <c r="I9513" t="s">
        <v>1311</v>
      </c>
      <c r="J9513" t="s">
        <v>397</v>
      </c>
      <c r="K9513" t="s">
        <v>152</v>
      </c>
      <c r="L9513" t="s">
        <v>4608</v>
      </c>
      <c r="M9513" t="s">
        <v>19145</v>
      </c>
      <c r="P9513" s="31" t="str">
        <f t="shared" si="447"/>
        <v>Garden Homeo Hall (Dr. Md Babul Hossen )</v>
      </c>
    </row>
    <row r="9514" spans="1:16" hidden="1">
      <c r="A9514" t="str">
        <f t="shared" si="445"/>
        <v>22-621</v>
      </c>
      <c r="B9514">
        <f t="shared" si="446"/>
        <v>22</v>
      </c>
      <c r="C9514">
        <v>621</v>
      </c>
      <c r="D9514" t="s">
        <v>19679</v>
      </c>
      <c r="E9514" t="s">
        <v>4689</v>
      </c>
      <c r="F9514">
        <v>6399</v>
      </c>
      <c r="G9514" t="s">
        <v>2339</v>
      </c>
      <c r="H9514">
        <v>1731194147</v>
      </c>
      <c r="I9514" t="s">
        <v>1311</v>
      </c>
      <c r="J9514" t="s">
        <v>306</v>
      </c>
      <c r="K9514" t="s">
        <v>138</v>
      </c>
      <c r="L9514" t="s">
        <v>4675</v>
      </c>
      <c r="M9514" t="s">
        <v>17191</v>
      </c>
      <c r="P9514" s="31" t="str">
        <f t="shared" si="447"/>
        <v>Gazi Homeo Hall (Dr. Gm Mizanur Rahman)</v>
      </c>
    </row>
    <row r="9515" spans="1:16" hidden="1">
      <c r="A9515" t="str">
        <f t="shared" si="445"/>
        <v>23-621</v>
      </c>
      <c r="B9515">
        <f t="shared" si="446"/>
        <v>23</v>
      </c>
      <c r="C9515">
        <v>621</v>
      </c>
      <c r="D9515" t="s">
        <v>19679</v>
      </c>
      <c r="E9515" t="s">
        <v>4651</v>
      </c>
      <c r="F9515">
        <v>6381</v>
      </c>
      <c r="G9515" t="s">
        <v>4652</v>
      </c>
      <c r="H9515">
        <v>1712631612</v>
      </c>
      <c r="I9515" t="s">
        <v>1311</v>
      </c>
      <c r="J9515" t="s">
        <v>230</v>
      </c>
      <c r="K9515" t="s">
        <v>133</v>
      </c>
      <c r="L9515" t="s">
        <v>4636</v>
      </c>
      <c r="M9515" t="s">
        <v>4653</v>
      </c>
      <c r="P9515" s="31" t="str">
        <f t="shared" si="447"/>
        <v>Gazi Homeo Hall  (Dr. Mamun Gazi )</v>
      </c>
    </row>
    <row r="9516" spans="1:16" hidden="1">
      <c r="A9516" t="str">
        <f t="shared" si="445"/>
        <v>24-621</v>
      </c>
      <c r="B9516">
        <f t="shared" si="446"/>
        <v>24</v>
      </c>
      <c r="C9516">
        <v>621</v>
      </c>
      <c r="D9516" t="s">
        <v>19679</v>
      </c>
      <c r="E9516" t="s">
        <v>4691</v>
      </c>
      <c r="F9516">
        <v>6401</v>
      </c>
      <c r="G9516" t="s">
        <v>4692</v>
      </c>
      <c r="H9516">
        <v>1714668523</v>
      </c>
      <c r="I9516" t="s">
        <v>1311</v>
      </c>
      <c r="J9516" t="s">
        <v>306</v>
      </c>
      <c r="K9516" t="s">
        <v>138</v>
      </c>
      <c r="L9516" t="s">
        <v>4690</v>
      </c>
      <c r="M9516" t="s">
        <v>4693</v>
      </c>
      <c r="P9516" s="31" t="str">
        <f t="shared" si="447"/>
        <v>Green Homeo Chember  (Dr. Hm Sultan Ahmed )</v>
      </c>
    </row>
    <row r="9517" spans="1:16" hidden="1">
      <c r="A9517" t="str">
        <f t="shared" si="445"/>
        <v>25-621</v>
      </c>
      <c r="B9517">
        <f t="shared" si="446"/>
        <v>25</v>
      </c>
      <c r="C9517">
        <v>621</v>
      </c>
      <c r="D9517" t="s">
        <v>19679</v>
      </c>
      <c r="E9517" t="s">
        <v>4694</v>
      </c>
      <c r="F9517">
        <v>6402</v>
      </c>
      <c r="G9517" t="s">
        <v>4695</v>
      </c>
      <c r="H9517">
        <v>1717360696</v>
      </c>
      <c r="I9517" t="s">
        <v>1311</v>
      </c>
      <c r="J9517" t="s">
        <v>306</v>
      </c>
      <c r="K9517" t="s">
        <v>2146</v>
      </c>
      <c r="L9517" t="s">
        <v>4690</v>
      </c>
      <c r="M9517" t="s">
        <v>4696</v>
      </c>
      <c r="P9517" s="31" t="str">
        <f t="shared" si="447"/>
        <v>Green Homeo Chember-2 (Dr. Main Uddin )</v>
      </c>
    </row>
    <row r="9518" spans="1:16" hidden="1">
      <c r="A9518" t="str">
        <f t="shared" si="445"/>
        <v>26-621</v>
      </c>
      <c r="B9518">
        <f t="shared" si="446"/>
        <v>26</v>
      </c>
      <c r="C9518">
        <v>621</v>
      </c>
      <c r="D9518" t="s">
        <v>19679</v>
      </c>
      <c r="E9518" t="s">
        <v>17180</v>
      </c>
      <c r="F9518">
        <v>6379</v>
      </c>
      <c r="G9518" t="s">
        <v>4648</v>
      </c>
      <c r="H9518">
        <v>1914707841</v>
      </c>
      <c r="I9518" t="s">
        <v>1311</v>
      </c>
      <c r="J9518" t="s">
        <v>230</v>
      </c>
      <c r="K9518" t="s">
        <v>138</v>
      </c>
      <c r="L9518" t="s">
        <v>4632</v>
      </c>
      <c r="M9518" t="s">
        <v>17181</v>
      </c>
      <c r="P9518" s="31" t="str">
        <f t="shared" si="447"/>
        <v>Green Homeo Hall (Dr. Masuma Akter)</v>
      </c>
    </row>
    <row r="9519" spans="1:16" hidden="1">
      <c r="A9519" t="str">
        <f t="shared" si="445"/>
        <v>27-621</v>
      </c>
      <c r="B9519">
        <f t="shared" si="446"/>
        <v>27</v>
      </c>
      <c r="C9519">
        <v>621</v>
      </c>
      <c r="D9519" t="s">
        <v>19679</v>
      </c>
      <c r="E9519" t="s">
        <v>4649</v>
      </c>
      <c r="F9519">
        <v>6380</v>
      </c>
      <c r="G9519" t="s">
        <v>4650</v>
      </c>
      <c r="H9519">
        <v>1710983397</v>
      </c>
      <c r="I9519" t="s">
        <v>1311</v>
      </c>
      <c r="J9519" t="s">
        <v>230</v>
      </c>
      <c r="K9519" t="s">
        <v>133</v>
      </c>
      <c r="L9519" t="s">
        <v>4636</v>
      </c>
      <c r="M9519" t="s">
        <v>4647</v>
      </c>
      <c r="P9519" s="31" t="str">
        <f t="shared" si="447"/>
        <v>Green Homeo Hall  (Dr. Johirul Islam )</v>
      </c>
    </row>
    <row r="9520" spans="1:16" hidden="1">
      <c r="A9520" t="str">
        <f t="shared" si="445"/>
        <v>28-621</v>
      </c>
      <c r="B9520">
        <f t="shared" si="446"/>
        <v>28</v>
      </c>
      <c r="C9520">
        <v>621</v>
      </c>
      <c r="D9520" t="s">
        <v>19679</v>
      </c>
      <c r="E9520" t="s">
        <v>12236</v>
      </c>
      <c r="F9520">
        <v>11465</v>
      </c>
      <c r="G9520" t="s">
        <v>12237</v>
      </c>
      <c r="H9520">
        <v>1718816326</v>
      </c>
      <c r="I9520" t="s">
        <v>131</v>
      </c>
      <c r="J9520" t="s">
        <v>10892</v>
      </c>
      <c r="K9520" t="s">
        <v>133</v>
      </c>
      <c r="L9520" t="s">
        <v>12219</v>
      </c>
      <c r="M9520" t="s">
        <v>12238</v>
      </c>
      <c r="P9520" s="31" t="str">
        <f t="shared" si="447"/>
        <v>Hanemam Homoeo Hall ( Dr.Bidan Haldar )</v>
      </c>
    </row>
    <row r="9521" spans="1:16" hidden="1">
      <c r="A9521" t="str">
        <f t="shared" si="445"/>
        <v>29-621</v>
      </c>
      <c r="B9521">
        <f t="shared" si="446"/>
        <v>29</v>
      </c>
      <c r="C9521">
        <v>621</v>
      </c>
      <c r="D9521" t="s">
        <v>19679</v>
      </c>
      <c r="E9521" t="s">
        <v>4625</v>
      </c>
      <c r="F9521">
        <v>6370</v>
      </c>
      <c r="G9521" t="s">
        <v>4626</v>
      </c>
      <c r="H9521">
        <v>1725173597</v>
      </c>
      <c r="I9521" t="s">
        <v>1311</v>
      </c>
      <c r="J9521" t="s">
        <v>397</v>
      </c>
      <c r="K9521" t="s">
        <v>152</v>
      </c>
      <c r="L9521" t="s">
        <v>4608</v>
      </c>
      <c r="M9521" t="s">
        <v>4623</v>
      </c>
      <c r="P9521" s="31" t="str">
        <f t="shared" si="447"/>
        <v>Hanemen Homeo Hall  (Dr. Poritosh Halder )</v>
      </c>
    </row>
    <row r="9522" spans="1:16" hidden="1">
      <c r="A9522" t="str">
        <f t="shared" si="445"/>
        <v>30-621</v>
      </c>
      <c r="B9522">
        <f t="shared" si="446"/>
        <v>30</v>
      </c>
      <c r="C9522">
        <v>621</v>
      </c>
      <c r="D9522" t="s">
        <v>19679</v>
      </c>
      <c r="E9522" t="s">
        <v>4627</v>
      </c>
      <c r="F9522">
        <v>6371</v>
      </c>
      <c r="G9522" t="s">
        <v>4628</v>
      </c>
      <c r="H9522">
        <v>0</v>
      </c>
      <c r="I9522" t="s">
        <v>1540</v>
      </c>
      <c r="J9522" t="s">
        <v>397</v>
      </c>
      <c r="K9522" t="s">
        <v>138</v>
      </c>
      <c r="L9522" t="s">
        <v>4608</v>
      </c>
      <c r="M9522" t="s">
        <v>4629</v>
      </c>
      <c r="P9522" s="31" t="str">
        <f t="shared" si="447"/>
        <v>Haque Homeo Pharmacy  (Dr. Monirul Islam )</v>
      </c>
    </row>
    <row r="9523" spans="1:16" hidden="1">
      <c r="A9523" t="str">
        <f t="shared" si="445"/>
        <v>31-621</v>
      </c>
      <c r="B9523">
        <f t="shared" si="446"/>
        <v>31</v>
      </c>
      <c r="C9523">
        <v>621</v>
      </c>
      <c r="D9523" t="s">
        <v>19679</v>
      </c>
      <c r="E9523" t="s">
        <v>4637</v>
      </c>
      <c r="F9523">
        <v>6375</v>
      </c>
      <c r="G9523" t="s">
        <v>4638</v>
      </c>
      <c r="H9523">
        <v>1714729745</v>
      </c>
      <c r="I9523" t="s">
        <v>1311</v>
      </c>
      <c r="J9523" t="s">
        <v>230</v>
      </c>
      <c r="K9523" t="s">
        <v>133</v>
      </c>
      <c r="L9523" t="s">
        <v>4636</v>
      </c>
      <c r="M9523" t="s">
        <v>4633</v>
      </c>
      <c r="P9523" s="31" t="str">
        <f t="shared" si="447"/>
        <v>Hawlader Homeo Hall  (Dr. Mahabub Alam )</v>
      </c>
    </row>
    <row r="9524" spans="1:16" hidden="1">
      <c r="A9524" t="str">
        <f t="shared" si="445"/>
        <v>32-621</v>
      </c>
      <c r="B9524">
        <f t="shared" si="446"/>
        <v>32</v>
      </c>
      <c r="C9524">
        <v>621</v>
      </c>
      <c r="D9524" t="s">
        <v>19679</v>
      </c>
      <c r="E9524" t="s">
        <v>12244</v>
      </c>
      <c r="F9524">
        <v>11468</v>
      </c>
      <c r="G9524" t="s">
        <v>12245</v>
      </c>
      <c r="H9524">
        <v>1731172243</v>
      </c>
      <c r="I9524" t="s">
        <v>131</v>
      </c>
      <c r="J9524" t="s">
        <v>10892</v>
      </c>
      <c r="K9524" t="s">
        <v>1315</v>
      </c>
      <c r="L9524" t="s">
        <v>12219</v>
      </c>
      <c r="M9524" t="s">
        <v>12246</v>
      </c>
      <c r="P9524" s="31" t="str">
        <f t="shared" si="447"/>
        <v>Homoeo Pathik Farmeci  (Dr. Manjur )</v>
      </c>
    </row>
    <row r="9525" spans="1:16" hidden="1">
      <c r="A9525" t="str">
        <f t="shared" si="445"/>
        <v>33-621</v>
      </c>
      <c r="B9525">
        <f t="shared" si="446"/>
        <v>33</v>
      </c>
      <c r="C9525">
        <v>621</v>
      </c>
      <c r="D9525" t="s">
        <v>19679</v>
      </c>
      <c r="E9525" t="s">
        <v>12266</v>
      </c>
      <c r="F9525">
        <v>11477</v>
      </c>
      <c r="G9525" t="s">
        <v>12267</v>
      </c>
      <c r="H9525">
        <v>1716411723</v>
      </c>
      <c r="J9525" t="s">
        <v>11352</v>
      </c>
      <c r="K9525" t="s">
        <v>1315</v>
      </c>
      <c r="L9525" t="s">
        <v>12268</v>
      </c>
      <c r="M9525" t="s">
        <v>12269</v>
      </c>
      <c r="P9525" s="31" t="str">
        <f t="shared" si="447"/>
        <v>Howlader Anter Prize  (Dr.Omor Faruk )</v>
      </c>
    </row>
    <row r="9526" spans="1:16" hidden="1">
      <c r="A9526" t="str">
        <f t="shared" si="445"/>
        <v>34-621</v>
      </c>
      <c r="B9526">
        <f t="shared" si="446"/>
        <v>34</v>
      </c>
      <c r="C9526">
        <v>621</v>
      </c>
      <c r="D9526" t="s">
        <v>19679</v>
      </c>
      <c r="E9526" t="s">
        <v>4687</v>
      </c>
      <c r="F9526">
        <v>6397</v>
      </c>
      <c r="G9526" t="s">
        <v>4688</v>
      </c>
      <c r="H9526">
        <v>1727223185</v>
      </c>
      <c r="I9526" t="s">
        <v>1311</v>
      </c>
      <c r="J9526" t="s">
        <v>306</v>
      </c>
      <c r="K9526" t="s">
        <v>133</v>
      </c>
      <c r="L9526" t="s">
        <v>4675</v>
      </c>
      <c r="M9526" t="s">
        <v>4686</v>
      </c>
      <c r="P9526" s="31" t="str">
        <f t="shared" si="447"/>
        <v>Islamia Homeo Hall  (Dr. Esaruhullah )</v>
      </c>
    </row>
    <row r="9527" spans="1:16" hidden="1">
      <c r="A9527" t="str">
        <f t="shared" si="445"/>
        <v>35-621</v>
      </c>
      <c r="B9527">
        <f t="shared" si="446"/>
        <v>35</v>
      </c>
      <c r="C9527">
        <v>621</v>
      </c>
      <c r="D9527" t="s">
        <v>19679</v>
      </c>
      <c r="E9527" t="s">
        <v>4657</v>
      </c>
      <c r="F9527">
        <v>6383</v>
      </c>
      <c r="G9527" t="s">
        <v>4658</v>
      </c>
      <c r="H9527">
        <v>17455847513</v>
      </c>
      <c r="I9527" t="s">
        <v>1311</v>
      </c>
      <c r="J9527" t="s">
        <v>274</v>
      </c>
      <c r="K9527" t="s">
        <v>133</v>
      </c>
      <c r="L9527" t="s">
        <v>4581</v>
      </c>
      <c r="M9527" t="s">
        <v>4659</v>
      </c>
      <c r="P9527" s="31" t="str">
        <f t="shared" si="447"/>
        <v>Islamia Homeo Halll  (Dr. Abdur Rahim )</v>
      </c>
    </row>
    <row r="9528" spans="1:16" hidden="1">
      <c r="A9528" t="str">
        <f t="shared" si="445"/>
        <v>36-621</v>
      </c>
      <c r="B9528">
        <f t="shared" si="446"/>
        <v>36</v>
      </c>
      <c r="C9528">
        <v>621</v>
      </c>
      <c r="D9528" t="s">
        <v>19679</v>
      </c>
      <c r="E9528" t="s">
        <v>12275</v>
      </c>
      <c r="F9528">
        <v>11480</v>
      </c>
      <c r="G9528" t="s">
        <v>12276</v>
      </c>
      <c r="H9528">
        <v>172671470</v>
      </c>
      <c r="J9528" t="s">
        <v>11352</v>
      </c>
      <c r="K9528" t="s">
        <v>152</v>
      </c>
      <c r="L9528" t="s">
        <v>12268</v>
      </c>
      <c r="M9528" t="s">
        <v>12277</v>
      </c>
      <c r="N9528" t="s">
        <v>10561</v>
      </c>
      <c r="P9528" s="31" t="str">
        <f t="shared" si="447"/>
        <v>Islamiya Medical  (Dr.Jalaluddin )</v>
      </c>
    </row>
    <row r="9529" spans="1:16" hidden="1">
      <c r="A9529" t="str">
        <f t="shared" si="445"/>
        <v>37-621</v>
      </c>
      <c r="B9529">
        <f t="shared" si="446"/>
        <v>37</v>
      </c>
      <c r="C9529">
        <v>621</v>
      </c>
      <c r="D9529" t="s">
        <v>19679</v>
      </c>
      <c r="E9529" t="s">
        <v>17172</v>
      </c>
      <c r="F9529">
        <v>6360</v>
      </c>
      <c r="G9529" t="s">
        <v>17078</v>
      </c>
      <c r="H9529">
        <v>1728966784</v>
      </c>
      <c r="I9529" t="s">
        <v>1311</v>
      </c>
      <c r="J9529" t="s">
        <v>172</v>
      </c>
      <c r="K9529" t="s">
        <v>152</v>
      </c>
      <c r="L9529" t="s">
        <v>4596</v>
      </c>
      <c r="M9529" t="s">
        <v>17173</v>
      </c>
      <c r="P9529" s="31" t="str">
        <f t="shared" si="447"/>
        <v>Jononi Homeo Hall (Dr. Ujjol Kumer Mistri)</v>
      </c>
    </row>
    <row r="9530" spans="1:16" hidden="1">
      <c r="A9530" t="str">
        <f t="shared" si="445"/>
        <v>38-621</v>
      </c>
      <c r="B9530">
        <f t="shared" si="446"/>
        <v>38</v>
      </c>
      <c r="C9530">
        <v>621</v>
      </c>
      <c r="D9530" t="s">
        <v>19679</v>
      </c>
      <c r="E9530" t="s">
        <v>4677</v>
      </c>
      <c r="F9530">
        <v>6393</v>
      </c>
      <c r="G9530" t="s">
        <v>4678</v>
      </c>
      <c r="H9530">
        <v>1867908681</v>
      </c>
      <c r="I9530" t="s">
        <v>4679</v>
      </c>
      <c r="J9530" t="s">
        <v>306</v>
      </c>
      <c r="K9530" t="s">
        <v>133</v>
      </c>
      <c r="L9530" t="s">
        <v>4675</v>
      </c>
      <c r="M9530" t="s">
        <v>4680</v>
      </c>
      <c r="P9530" s="31" t="str">
        <f t="shared" si="447"/>
        <v>Kalam Homeo Hall  (Dr. Abul Kalam Azad)</v>
      </c>
    </row>
    <row r="9531" spans="1:16" hidden="1">
      <c r="A9531" t="str">
        <f t="shared" si="445"/>
        <v>39-621</v>
      </c>
      <c r="B9531">
        <f t="shared" si="446"/>
        <v>39</v>
      </c>
      <c r="C9531">
        <v>621</v>
      </c>
      <c r="D9531" t="s">
        <v>19679</v>
      </c>
      <c r="E9531" t="s">
        <v>4654</v>
      </c>
      <c r="F9531">
        <v>6382</v>
      </c>
      <c r="G9531" t="s">
        <v>4655</v>
      </c>
      <c r="H9531">
        <v>1729873069</v>
      </c>
      <c r="I9531" t="s">
        <v>1311</v>
      </c>
      <c r="J9531" t="s">
        <v>274</v>
      </c>
      <c r="K9531" t="s">
        <v>138</v>
      </c>
      <c r="L9531" t="s">
        <v>4577</v>
      </c>
      <c r="M9531" t="s">
        <v>4656</v>
      </c>
      <c r="P9531" s="31" t="str">
        <f t="shared" si="447"/>
        <v>Karimia Homoeo Hall (Dr. Abdur Sukkor Molla)</v>
      </c>
    </row>
    <row r="9532" spans="1:16" hidden="1">
      <c r="A9532" t="str">
        <f t="shared" si="445"/>
        <v>40-621</v>
      </c>
      <c r="B9532">
        <f t="shared" si="446"/>
        <v>40</v>
      </c>
      <c r="C9532">
        <v>621</v>
      </c>
      <c r="D9532" t="s">
        <v>19679</v>
      </c>
      <c r="E9532" t="s">
        <v>2829</v>
      </c>
      <c r="F9532">
        <v>6386</v>
      </c>
      <c r="G9532" t="s">
        <v>2368</v>
      </c>
      <c r="H9532">
        <v>1713966927</v>
      </c>
      <c r="I9532" t="s">
        <v>1311</v>
      </c>
      <c r="J9532" t="s">
        <v>274</v>
      </c>
      <c r="K9532" t="s">
        <v>152</v>
      </c>
      <c r="L9532" t="s">
        <v>4577</v>
      </c>
      <c r="M9532" t="s">
        <v>4662</v>
      </c>
      <c r="P9532" s="31" t="str">
        <f t="shared" si="447"/>
        <v>Kayed Homoeo Hall (Dr. Kholilur Rahman)</v>
      </c>
    </row>
    <row r="9533" spans="1:16" hidden="1">
      <c r="A9533" t="str">
        <f t="shared" si="445"/>
        <v>41-621</v>
      </c>
      <c r="B9533">
        <f t="shared" si="446"/>
        <v>41</v>
      </c>
      <c r="C9533">
        <v>621</v>
      </c>
      <c r="D9533" t="s">
        <v>19679</v>
      </c>
      <c r="E9533" t="s">
        <v>12283</v>
      </c>
      <c r="F9533">
        <v>11483</v>
      </c>
      <c r="G9533" t="s">
        <v>12284</v>
      </c>
      <c r="H9533">
        <v>1924286857</v>
      </c>
      <c r="I9533" t="s">
        <v>131</v>
      </c>
      <c r="J9533" t="s">
        <v>11352</v>
      </c>
      <c r="K9533" t="s">
        <v>1315</v>
      </c>
      <c r="L9533" t="s">
        <v>12268</v>
      </c>
      <c r="M9533" t="s">
        <v>12277</v>
      </c>
      <c r="P9533" s="31" t="str">
        <f t="shared" si="447"/>
        <v>Life Char Homeo Hall (Dr.Alauddin Homoro Hall)</v>
      </c>
    </row>
    <row r="9534" spans="1:16" hidden="1">
      <c r="A9534" t="str">
        <f t="shared" si="445"/>
        <v>42-621</v>
      </c>
      <c r="B9534">
        <f t="shared" si="446"/>
        <v>42</v>
      </c>
      <c r="C9534">
        <v>621</v>
      </c>
      <c r="D9534" t="s">
        <v>19679</v>
      </c>
      <c r="E9534" t="s">
        <v>17185</v>
      </c>
      <c r="F9534">
        <v>6389</v>
      </c>
      <c r="G9534" t="s">
        <v>17186</v>
      </c>
      <c r="H9534">
        <v>17120276800</v>
      </c>
      <c r="I9534" t="s">
        <v>1311</v>
      </c>
      <c r="J9534" t="s">
        <v>274</v>
      </c>
      <c r="K9534" t="s">
        <v>138</v>
      </c>
      <c r="L9534" t="s">
        <v>4577</v>
      </c>
      <c r="M9534" t="s">
        <v>17187</v>
      </c>
      <c r="P9534" s="31" t="str">
        <f t="shared" si="447"/>
        <v>Lokki Homeo Hall (Dr. Bimol Chandra Das)</v>
      </c>
    </row>
    <row r="9535" spans="1:16" hidden="1">
      <c r="A9535" t="str">
        <f t="shared" si="445"/>
        <v>43-621</v>
      </c>
      <c r="B9535">
        <f t="shared" si="446"/>
        <v>43</v>
      </c>
      <c r="C9535">
        <v>621</v>
      </c>
      <c r="D9535" t="s">
        <v>19679</v>
      </c>
      <c r="E9535" t="s">
        <v>4592</v>
      </c>
      <c r="F9535">
        <v>6355</v>
      </c>
      <c r="G9535" t="s">
        <v>4593</v>
      </c>
      <c r="H9535">
        <v>1727075644</v>
      </c>
      <c r="I9535" t="s">
        <v>1311</v>
      </c>
      <c r="J9535" t="s">
        <v>172</v>
      </c>
      <c r="K9535" t="s">
        <v>133</v>
      </c>
      <c r="L9535" t="s">
        <v>4594</v>
      </c>
      <c r="M9535" t="s">
        <v>4595</v>
      </c>
      <c r="P9535" s="31" t="str">
        <f t="shared" si="447"/>
        <v>Mahadi Homeo Hall  (Dr. Oli Ullah Mahadi )</v>
      </c>
    </row>
    <row r="9536" spans="1:16" hidden="1">
      <c r="A9536" t="str">
        <f t="shared" si="445"/>
        <v>44-621</v>
      </c>
      <c r="B9536">
        <f t="shared" si="446"/>
        <v>44</v>
      </c>
      <c r="C9536">
        <v>621</v>
      </c>
      <c r="D9536" t="s">
        <v>19679</v>
      </c>
      <c r="E9536" t="s">
        <v>4634</v>
      </c>
      <c r="F9536">
        <v>6373</v>
      </c>
      <c r="G9536" t="s">
        <v>4635</v>
      </c>
      <c r="H9536">
        <v>1716333315</v>
      </c>
      <c r="I9536" t="s">
        <v>1311</v>
      </c>
      <c r="J9536" t="s">
        <v>230</v>
      </c>
      <c r="K9536" t="s">
        <v>152</v>
      </c>
      <c r="L9536" t="s">
        <v>4636</v>
      </c>
      <c r="M9536" t="s">
        <v>4633</v>
      </c>
      <c r="P9536" s="31" t="str">
        <f t="shared" si="447"/>
        <v>Masuk Homeo Hall  (Dr. Ruhul Amin Siddiqi )</v>
      </c>
    </row>
    <row r="9537" spans="1:16" hidden="1">
      <c r="A9537" t="str">
        <f t="shared" si="445"/>
        <v>45-621</v>
      </c>
      <c r="B9537">
        <f t="shared" si="446"/>
        <v>45</v>
      </c>
      <c r="C9537">
        <v>621</v>
      </c>
      <c r="D9537" t="s">
        <v>19679</v>
      </c>
      <c r="E9537" t="s">
        <v>4579</v>
      </c>
      <c r="F9537">
        <v>6350</v>
      </c>
      <c r="G9537" t="s">
        <v>4580</v>
      </c>
      <c r="H9537">
        <v>1724859568</v>
      </c>
      <c r="I9537" t="s">
        <v>1311</v>
      </c>
      <c r="J9537" t="s">
        <v>132</v>
      </c>
      <c r="K9537" t="s">
        <v>138</v>
      </c>
      <c r="L9537" t="s">
        <v>4581</v>
      </c>
      <c r="M9537" t="s">
        <v>4582</v>
      </c>
      <c r="P9537" s="31" t="str">
        <f t="shared" si="447"/>
        <v>Matree Homeo Hall  (Dr. Abdul Latif )</v>
      </c>
    </row>
    <row r="9538" spans="1:16" hidden="1">
      <c r="A9538" t="str">
        <f t="shared" ref="A9538:A9601" si="448">B9538&amp;"-"&amp;C9538</f>
        <v>46-621</v>
      </c>
      <c r="B9538">
        <f t="shared" ref="B9538:B9601" si="449">IF(C9538=C9537,B9537+1,1)</f>
        <v>46</v>
      </c>
      <c r="C9538">
        <v>621</v>
      </c>
      <c r="D9538" t="s">
        <v>19679</v>
      </c>
      <c r="E9538" t="s">
        <v>12273</v>
      </c>
      <c r="F9538">
        <v>11479</v>
      </c>
      <c r="G9538" t="s">
        <v>12274</v>
      </c>
      <c r="H9538">
        <v>1703206205</v>
      </c>
      <c r="I9538" t="s">
        <v>131</v>
      </c>
      <c r="J9538" t="s">
        <v>11352</v>
      </c>
      <c r="K9538" t="s">
        <v>152</v>
      </c>
      <c r="L9538" t="s">
        <v>12268</v>
      </c>
      <c r="M9538" t="s">
        <v>12272</v>
      </c>
      <c r="P9538" s="31" t="str">
        <f t="shared" ref="P9538:P9601" si="450">PROPER(G9538&amp;" ("&amp;E9538&amp;")")</f>
        <v>Matrri Homoeo Hall  (Dr.Romes )</v>
      </c>
    </row>
    <row r="9539" spans="1:16" hidden="1">
      <c r="A9539" t="str">
        <f t="shared" si="448"/>
        <v>47-621</v>
      </c>
      <c r="B9539">
        <f t="shared" si="449"/>
        <v>47</v>
      </c>
      <c r="C9539">
        <v>621</v>
      </c>
      <c r="D9539" t="s">
        <v>19679</v>
      </c>
      <c r="E9539" t="s">
        <v>320</v>
      </c>
      <c r="F9539">
        <v>6356</v>
      </c>
      <c r="G9539" t="s">
        <v>356</v>
      </c>
      <c r="H9539">
        <v>1715635454</v>
      </c>
      <c r="I9539" t="s">
        <v>1311</v>
      </c>
      <c r="J9539" t="s">
        <v>172</v>
      </c>
      <c r="K9539" t="s">
        <v>152</v>
      </c>
      <c r="L9539" t="s">
        <v>4596</v>
      </c>
      <c r="M9539" t="s">
        <v>4597</v>
      </c>
      <c r="P9539" s="31" t="str">
        <f t="shared" si="450"/>
        <v>Modern Homoeo Hall (Dr. Jesmin Nahar)</v>
      </c>
    </row>
    <row r="9540" spans="1:16" hidden="1">
      <c r="A9540" t="str">
        <f t="shared" si="448"/>
        <v>48-621</v>
      </c>
      <c r="B9540">
        <f t="shared" si="449"/>
        <v>48</v>
      </c>
      <c r="C9540">
        <v>621</v>
      </c>
      <c r="D9540" t="s">
        <v>19679</v>
      </c>
      <c r="E9540" t="s">
        <v>4683</v>
      </c>
      <c r="F9540">
        <v>6395</v>
      </c>
      <c r="G9540" t="s">
        <v>356</v>
      </c>
      <c r="H9540">
        <v>1712759934</v>
      </c>
      <c r="I9540" t="s">
        <v>1311</v>
      </c>
      <c r="J9540" t="s">
        <v>306</v>
      </c>
      <c r="K9540" t="s">
        <v>152</v>
      </c>
      <c r="L9540" t="s">
        <v>4675</v>
      </c>
      <c r="M9540" t="s">
        <v>4684</v>
      </c>
      <c r="P9540" s="31" t="str">
        <f t="shared" si="450"/>
        <v>Modern Homoeo Hall (Dr. Mirazul Islam)</v>
      </c>
    </row>
    <row r="9541" spans="1:16" hidden="1">
      <c r="A9541" t="str">
        <f t="shared" si="448"/>
        <v>49-621</v>
      </c>
      <c r="B9541">
        <f t="shared" si="449"/>
        <v>49</v>
      </c>
      <c r="C9541">
        <v>621</v>
      </c>
      <c r="D9541" t="s">
        <v>19679</v>
      </c>
      <c r="E9541" t="s">
        <v>4666</v>
      </c>
      <c r="F9541">
        <v>6388</v>
      </c>
      <c r="G9541" t="s">
        <v>4667</v>
      </c>
      <c r="H9541">
        <v>1715290531</v>
      </c>
      <c r="I9541" t="s">
        <v>1311</v>
      </c>
      <c r="J9541" t="s">
        <v>274</v>
      </c>
      <c r="K9541" t="s">
        <v>133</v>
      </c>
      <c r="L9541" t="s">
        <v>4581</v>
      </c>
      <c r="M9541" t="s">
        <v>4668</v>
      </c>
      <c r="P9541" s="31" t="str">
        <f t="shared" si="450"/>
        <v>Mohammodia Homeo Hall  (Dr. Abul Basar )</v>
      </c>
    </row>
    <row r="9542" spans="1:16" hidden="1">
      <c r="A9542" t="str">
        <f t="shared" si="448"/>
        <v>50-621</v>
      </c>
      <c r="B9542">
        <f t="shared" si="449"/>
        <v>50</v>
      </c>
      <c r="C9542">
        <v>621</v>
      </c>
      <c r="D9542" t="s">
        <v>19679</v>
      </c>
      <c r="E9542" t="s">
        <v>12239</v>
      </c>
      <c r="F9542">
        <v>11466</v>
      </c>
      <c r="G9542" t="s">
        <v>12240</v>
      </c>
      <c r="H9542">
        <v>1726710668</v>
      </c>
      <c r="I9542" t="s">
        <v>131</v>
      </c>
      <c r="J9542" t="s">
        <v>10892</v>
      </c>
      <c r="K9542" t="s">
        <v>12231</v>
      </c>
      <c r="L9542" t="s">
        <v>12219</v>
      </c>
      <c r="M9542" t="s">
        <v>1959</v>
      </c>
      <c r="P9542" s="31" t="str">
        <f t="shared" si="450"/>
        <v>Mollik Homoeo Hall  (Dr.Dipok Kumar )</v>
      </c>
    </row>
    <row r="9543" spans="1:16" hidden="1">
      <c r="A9543" t="str">
        <f t="shared" si="448"/>
        <v>51-621</v>
      </c>
      <c r="B9543">
        <f t="shared" si="449"/>
        <v>51</v>
      </c>
      <c r="C9543">
        <v>621</v>
      </c>
      <c r="D9543" t="s">
        <v>19679</v>
      </c>
      <c r="E9543" t="s">
        <v>12230</v>
      </c>
      <c r="F9543">
        <v>11463</v>
      </c>
      <c r="G9543" t="s">
        <v>2746</v>
      </c>
      <c r="H9543">
        <v>1714809316</v>
      </c>
      <c r="I9543" t="s">
        <v>131</v>
      </c>
      <c r="J9543" t="s">
        <v>10892</v>
      </c>
      <c r="K9543" t="s">
        <v>12231</v>
      </c>
      <c r="L9543" t="s">
        <v>12232</v>
      </c>
      <c r="M9543" t="s">
        <v>12233</v>
      </c>
      <c r="P9543" s="31" t="str">
        <f t="shared" si="450"/>
        <v>Mother Homoeo Hall (Dr.Babul Ray )</v>
      </c>
    </row>
    <row r="9544" spans="1:16" hidden="1">
      <c r="A9544" t="str">
        <f t="shared" si="448"/>
        <v>52-621</v>
      </c>
      <c r="B9544">
        <f t="shared" si="449"/>
        <v>52</v>
      </c>
      <c r="C9544">
        <v>621</v>
      </c>
      <c r="D9544" t="s">
        <v>19679</v>
      </c>
      <c r="E9544" t="s">
        <v>17182</v>
      </c>
      <c r="F9544">
        <v>6385</v>
      </c>
      <c r="G9544" t="s">
        <v>17183</v>
      </c>
      <c r="H9544">
        <v>1739024661</v>
      </c>
      <c r="I9544">
        <v>0</v>
      </c>
      <c r="J9544" t="s">
        <v>274</v>
      </c>
      <c r="K9544" t="s">
        <v>138</v>
      </c>
      <c r="L9544" t="s">
        <v>4577</v>
      </c>
      <c r="M9544" t="s">
        <v>17184</v>
      </c>
      <c r="P9544" s="31" t="str">
        <f t="shared" si="450"/>
        <v>Moyna Medical Hall (Dr. Kobiraj Moinuddin)</v>
      </c>
    </row>
    <row r="9545" spans="1:16" hidden="1">
      <c r="A9545" t="str">
        <f t="shared" si="448"/>
        <v>53-621</v>
      </c>
      <c r="B9545">
        <f t="shared" si="449"/>
        <v>53</v>
      </c>
      <c r="C9545">
        <v>621</v>
      </c>
      <c r="D9545" t="s">
        <v>19679</v>
      </c>
      <c r="E9545" t="s">
        <v>11284</v>
      </c>
      <c r="F9545">
        <v>11175</v>
      </c>
      <c r="G9545" t="s">
        <v>11626</v>
      </c>
      <c r="H9545">
        <v>1934448267</v>
      </c>
      <c r="I9545">
        <v>0</v>
      </c>
      <c r="J9545">
        <v>0</v>
      </c>
      <c r="K9545" t="s">
        <v>138</v>
      </c>
      <c r="L9545" t="s">
        <v>11627</v>
      </c>
      <c r="M9545" t="s">
        <v>11627</v>
      </c>
      <c r="P9545" s="31" t="str">
        <f t="shared" si="450"/>
        <v>Mpo-Mehedi Hasan-Jhalokathi (Self Stock)</v>
      </c>
    </row>
    <row r="9546" spans="1:16" hidden="1">
      <c r="A9546" t="str">
        <f t="shared" si="448"/>
        <v>54-621</v>
      </c>
      <c r="B9546">
        <f t="shared" si="449"/>
        <v>54</v>
      </c>
      <c r="C9546">
        <v>621</v>
      </c>
      <c r="D9546" t="s">
        <v>19679</v>
      </c>
      <c r="E9546" t="s">
        <v>13977</v>
      </c>
      <c r="F9546">
        <v>12237</v>
      </c>
      <c r="G9546" t="s">
        <v>2413</v>
      </c>
      <c r="H9546">
        <v>1716537031</v>
      </c>
      <c r="I9546" t="s">
        <v>131</v>
      </c>
      <c r="J9546" t="s">
        <v>2596</v>
      </c>
      <c r="K9546" t="s">
        <v>138</v>
      </c>
      <c r="L9546" t="s">
        <v>13978</v>
      </c>
      <c r="M9546" t="s">
        <v>13979</v>
      </c>
      <c r="P9546" s="31" t="str">
        <f t="shared" si="450"/>
        <v>Nath Homoeo Hall (Uttam Kumar)</v>
      </c>
    </row>
    <row r="9547" spans="1:16" hidden="1">
      <c r="A9547" t="str">
        <f t="shared" si="448"/>
        <v>55-621</v>
      </c>
      <c r="B9547">
        <f t="shared" si="449"/>
        <v>55</v>
      </c>
      <c r="C9547">
        <v>621</v>
      </c>
      <c r="D9547" t="s">
        <v>19679</v>
      </c>
      <c r="E9547" t="s">
        <v>4642</v>
      </c>
      <c r="F9547">
        <v>6377</v>
      </c>
      <c r="G9547" t="s">
        <v>4643</v>
      </c>
      <c r="H9547">
        <v>1787206218</v>
      </c>
      <c r="I9547" t="s">
        <v>1311</v>
      </c>
      <c r="J9547" t="s">
        <v>230</v>
      </c>
      <c r="K9547" t="s">
        <v>152</v>
      </c>
      <c r="L9547" t="s">
        <v>4636</v>
      </c>
      <c r="M9547" t="s">
        <v>4644</v>
      </c>
      <c r="P9547" s="31" t="str">
        <f t="shared" si="450"/>
        <v>Nazrul Homeo Hall  (Dr. Nazrul Islam )</v>
      </c>
    </row>
    <row r="9548" spans="1:16" hidden="1">
      <c r="A9548" t="str">
        <f t="shared" si="448"/>
        <v>56-621</v>
      </c>
      <c r="B9548">
        <f t="shared" si="449"/>
        <v>56</v>
      </c>
      <c r="C9548">
        <v>621</v>
      </c>
      <c r="D9548" t="s">
        <v>19679</v>
      </c>
      <c r="E9548" t="s">
        <v>12260</v>
      </c>
      <c r="F9548">
        <v>11475</v>
      </c>
      <c r="G9548" t="s">
        <v>12261</v>
      </c>
      <c r="H9548">
        <v>1710178354</v>
      </c>
      <c r="I9548" t="s">
        <v>131</v>
      </c>
      <c r="J9548" t="s">
        <v>10900</v>
      </c>
      <c r="K9548" t="s">
        <v>152</v>
      </c>
      <c r="L9548" t="s">
        <v>4577</v>
      </c>
      <c r="M9548" t="s">
        <v>12262</v>
      </c>
      <c r="P9548" s="31" t="str">
        <f t="shared" si="450"/>
        <v>Necarabat Homoeo Hall  (Dr.Soroyar Mastar )</v>
      </c>
    </row>
    <row r="9549" spans="1:16" hidden="1">
      <c r="A9549" t="str">
        <f t="shared" si="448"/>
        <v>57-621</v>
      </c>
      <c r="B9549">
        <f t="shared" si="449"/>
        <v>57</v>
      </c>
      <c r="C9549">
        <v>621</v>
      </c>
      <c r="D9549" t="s">
        <v>19679</v>
      </c>
      <c r="E9549" t="s">
        <v>12241</v>
      </c>
      <c r="F9549">
        <v>11467</v>
      </c>
      <c r="G9549" t="s">
        <v>12242</v>
      </c>
      <c r="H9549">
        <v>1712189442</v>
      </c>
      <c r="I9549" t="s">
        <v>131</v>
      </c>
      <c r="J9549" t="s">
        <v>10892</v>
      </c>
      <c r="K9549" t="s">
        <v>138</v>
      </c>
      <c r="L9549" t="s">
        <v>12219</v>
      </c>
      <c r="M9549" t="s">
        <v>12243</v>
      </c>
      <c r="P9549" s="31" t="str">
        <f t="shared" si="450"/>
        <v>Necariya Homoeo Hall (Dr.Mohiuddin Ahommod )</v>
      </c>
    </row>
    <row r="9550" spans="1:16" hidden="1">
      <c r="A9550" t="str">
        <f t="shared" si="448"/>
        <v>58-621</v>
      </c>
      <c r="B9550">
        <f t="shared" si="449"/>
        <v>58</v>
      </c>
      <c r="C9550">
        <v>621</v>
      </c>
      <c r="D9550" t="s">
        <v>19679</v>
      </c>
      <c r="E9550" t="s">
        <v>17176</v>
      </c>
      <c r="F9550">
        <v>6369</v>
      </c>
      <c r="G9550" t="s">
        <v>17177</v>
      </c>
      <c r="H9550">
        <v>1724038387</v>
      </c>
      <c r="I9550" t="s">
        <v>1311</v>
      </c>
      <c r="J9550" t="s">
        <v>397</v>
      </c>
      <c r="K9550" t="s">
        <v>152</v>
      </c>
      <c r="L9550" t="s">
        <v>4608</v>
      </c>
      <c r="M9550" t="s">
        <v>4624</v>
      </c>
      <c r="P9550" s="31" t="str">
        <f t="shared" si="450"/>
        <v>New Azad Homeo Hall (Dr. Hasan Imam Sojol)</v>
      </c>
    </row>
    <row r="9551" spans="1:16" hidden="1">
      <c r="A9551" t="str">
        <f t="shared" si="448"/>
        <v>59-621</v>
      </c>
      <c r="B9551">
        <f t="shared" si="449"/>
        <v>59</v>
      </c>
      <c r="C9551">
        <v>621</v>
      </c>
      <c r="D9551" t="s">
        <v>19679</v>
      </c>
      <c r="E9551" t="s">
        <v>12226</v>
      </c>
      <c r="F9551">
        <v>11461</v>
      </c>
      <c r="G9551" t="s">
        <v>144</v>
      </c>
      <c r="H9551">
        <v>1718653213</v>
      </c>
      <c r="I9551" t="s">
        <v>131</v>
      </c>
      <c r="J9551" t="s">
        <v>10892</v>
      </c>
      <c r="K9551" t="s">
        <v>152</v>
      </c>
      <c r="L9551" t="s">
        <v>12219</v>
      </c>
      <c r="M9551" t="s">
        <v>12227</v>
      </c>
      <c r="P9551" s="31" t="str">
        <f t="shared" si="450"/>
        <v>Niramoy Homoeo Hall (Dr.Mujammel Hosen )</v>
      </c>
    </row>
    <row r="9552" spans="1:16" hidden="1">
      <c r="A9552" t="str">
        <f t="shared" si="448"/>
        <v>60-621</v>
      </c>
      <c r="B9552">
        <f t="shared" si="449"/>
        <v>60</v>
      </c>
      <c r="C9552">
        <v>621</v>
      </c>
      <c r="D9552" t="s">
        <v>19679</v>
      </c>
      <c r="E9552">
        <v>0</v>
      </c>
      <c r="F9552">
        <v>6396</v>
      </c>
      <c r="G9552" t="s">
        <v>4685</v>
      </c>
      <c r="H9552">
        <v>1712002347</v>
      </c>
      <c r="I9552" t="s">
        <v>1311</v>
      </c>
      <c r="J9552" t="s">
        <v>306</v>
      </c>
      <c r="K9552" t="s">
        <v>152</v>
      </c>
      <c r="L9552" t="s">
        <v>4675</v>
      </c>
      <c r="M9552" t="s">
        <v>4686</v>
      </c>
      <c r="P9552" s="31" t="str">
        <f t="shared" si="450"/>
        <v>Nur Homeo Clinic  (0)</v>
      </c>
    </row>
    <row r="9553" spans="1:16" hidden="1">
      <c r="A9553" t="str">
        <f t="shared" si="448"/>
        <v>61-621</v>
      </c>
      <c r="B9553">
        <f t="shared" si="449"/>
        <v>61</v>
      </c>
      <c r="C9553">
        <v>621</v>
      </c>
      <c r="D9553" t="s">
        <v>19679</v>
      </c>
      <c r="E9553" t="s">
        <v>4618</v>
      </c>
      <c r="F9553">
        <v>6367</v>
      </c>
      <c r="G9553" t="s">
        <v>4619</v>
      </c>
      <c r="H9553">
        <v>1754619637</v>
      </c>
      <c r="I9553" t="s">
        <v>1311</v>
      </c>
      <c r="J9553" t="s">
        <v>397</v>
      </c>
      <c r="K9553" t="s">
        <v>133</v>
      </c>
      <c r="L9553" t="s">
        <v>4608</v>
      </c>
      <c r="M9553" t="s">
        <v>19146</v>
      </c>
      <c r="P9553" s="31" t="str">
        <f t="shared" si="450"/>
        <v>Om Homoeo Cikitsaloy (Dr. Sujala Boral Puja)</v>
      </c>
    </row>
    <row r="9554" spans="1:16" hidden="1">
      <c r="A9554" t="str">
        <f t="shared" si="448"/>
        <v>62-621</v>
      </c>
      <c r="B9554">
        <f t="shared" si="449"/>
        <v>62</v>
      </c>
      <c r="C9554">
        <v>621</v>
      </c>
      <c r="D9554" t="s">
        <v>19679</v>
      </c>
      <c r="E9554" t="s">
        <v>12250</v>
      </c>
      <c r="F9554">
        <v>11470</v>
      </c>
      <c r="G9554" t="s">
        <v>7285</v>
      </c>
      <c r="H9554">
        <v>1748308167</v>
      </c>
      <c r="I9554" t="s">
        <v>131</v>
      </c>
      <c r="J9554" t="s">
        <v>10892</v>
      </c>
      <c r="K9554" t="s">
        <v>152</v>
      </c>
      <c r="L9554" t="s">
        <v>12232</v>
      </c>
      <c r="M9554" t="s">
        <v>12251</v>
      </c>
      <c r="P9554" s="31" t="str">
        <f t="shared" si="450"/>
        <v>Ovi Homoeo Hall (Dr.Sulita Rani )</v>
      </c>
    </row>
    <row r="9555" spans="1:16" hidden="1">
      <c r="A9555" t="str">
        <f t="shared" si="448"/>
        <v>63-621</v>
      </c>
      <c r="B9555">
        <f t="shared" si="449"/>
        <v>63</v>
      </c>
      <c r="C9555">
        <v>621</v>
      </c>
      <c r="D9555" t="s">
        <v>19679</v>
      </c>
      <c r="E9555" t="s">
        <v>4588</v>
      </c>
      <c r="F9555">
        <v>6354</v>
      </c>
      <c r="G9555" t="s">
        <v>4589</v>
      </c>
      <c r="H9555">
        <v>1711279355</v>
      </c>
      <c r="I9555">
        <v>0</v>
      </c>
      <c r="J9555" t="s">
        <v>132</v>
      </c>
      <c r="K9555" t="s">
        <v>138</v>
      </c>
      <c r="L9555" t="s">
        <v>4590</v>
      </c>
      <c r="M9555" t="s">
        <v>4591</v>
      </c>
      <c r="P9555" s="31" t="str">
        <f t="shared" si="450"/>
        <v>Polli Chitshok  (Dr. Md Salauddin )</v>
      </c>
    </row>
    <row r="9556" spans="1:16" hidden="1">
      <c r="A9556" t="str">
        <f t="shared" si="448"/>
        <v>64-621</v>
      </c>
      <c r="B9556">
        <f t="shared" si="449"/>
        <v>64</v>
      </c>
      <c r="C9556">
        <v>621</v>
      </c>
      <c r="D9556" t="s">
        <v>19679</v>
      </c>
      <c r="E9556" t="s">
        <v>1943</v>
      </c>
      <c r="F9556">
        <v>6366</v>
      </c>
      <c r="G9556" t="s">
        <v>4616</v>
      </c>
      <c r="H9556">
        <v>1724005021</v>
      </c>
      <c r="I9556" t="s">
        <v>1311</v>
      </c>
      <c r="J9556" t="s">
        <v>397</v>
      </c>
      <c r="K9556" t="s">
        <v>2146</v>
      </c>
      <c r="L9556" t="s">
        <v>4608</v>
      </c>
      <c r="M9556" t="s">
        <v>4617</v>
      </c>
      <c r="P9556" s="31" t="str">
        <f t="shared" si="450"/>
        <v>Prayerthona Homeo Hall  (Dr. Humayon Kabir )</v>
      </c>
    </row>
    <row r="9557" spans="1:16" hidden="1">
      <c r="A9557" t="str">
        <f t="shared" si="448"/>
        <v>65-621</v>
      </c>
      <c r="B9557">
        <f t="shared" si="449"/>
        <v>65</v>
      </c>
      <c r="C9557">
        <v>621</v>
      </c>
      <c r="D9557" t="s">
        <v>19679</v>
      </c>
      <c r="E9557" t="s">
        <v>12224</v>
      </c>
      <c r="F9557">
        <v>11460</v>
      </c>
      <c r="G9557" t="s">
        <v>12225</v>
      </c>
      <c r="H9557">
        <v>1787239934</v>
      </c>
      <c r="J9557" t="s">
        <v>11360</v>
      </c>
      <c r="K9557" t="s">
        <v>1315</v>
      </c>
      <c r="L9557" t="s">
        <v>12219</v>
      </c>
      <c r="M9557" t="s">
        <v>12220</v>
      </c>
      <c r="P9557" s="31" t="str">
        <f t="shared" si="450"/>
        <v>Probati Medical  ( Dr.Sumon )</v>
      </c>
    </row>
    <row r="9558" spans="1:16" hidden="1">
      <c r="A9558" t="str">
        <f t="shared" si="448"/>
        <v>66-621</v>
      </c>
      <c r="B9558">
        <f t="shared" si="449"/>
        <v>66</v>
      </c>
      <c r="C9558">
        <v>621</v>
      </c>
      <c r="D9558" t="s">
        <v>19679</v>
      </c>
      <c r="E9558" t="s">
        <v>4649</v>
      </c>
      <c r="F9558">
        <v>6405</v>
      </c>
      <c r="G9558" t="s">
        <v>4703</v>
      </c>
      <c r="H9558">
        <v>1710983397</v>
      </c>
      <c r="I9558" t="s">
        <v>1311</v>
      </c>
      <c r="J9558" t="s">
        <v>306</v>
      </c>
      <c r="K9558" t="s">
        <v>2146</v>
      </c>
      <c r="L9558" t="s">
        <v>4690</v>
      </c>
      <c r="M9558" t="s">
        <v>4704</v>
      </c>
      <c r="P9558" s="31" t="str">
        <f t="shared" si="450"/>
        <v>Professor Homeo Hall  (Dr. Johirul Islam )</v>
      </c>
    </row>
    <row r="9559" spans="1:16" hidden="1">
      <c r="A9559" t="str">
        <f t="shared" si="448"/>
        <v>67-621</v>
      </c>
      <c r="B9559">
        <f t="shared" si="449"/>
        <v>67</v>
      </c>
      <c r="C9559">
        <v>621</v>
      </c>
      <c r="D9559" t="s">
        <v>19679</v>
      </c>
      <c r="E9559" t="s">
        <v>12263</v>
      </c>
      <c r="F9559">
        <v>11476</v>
      </c>
      <c r="G9559" t="s">
        <v>12264</v>
      </c>
      <c r="H9559">
        <v>1716476236</v>
      </c>
      <c r="I9559" t="s">
        <v>131</v>
      </c>
      <c r="J9559" t="s">
        <v>10903</v>
      </c>
      <c r="K9559" t="s">
        <v>152</v>
      </c>
      <c r="L9559" t="s">
        <v>4577</v>
      </c>
      <c r="M9559" t="s">
        <v>12265</v>
      </c>
      <c r="P9559" s="31" t="str">
        <f t="shared" si="450"/>
        <v>Ratul Homoeo Hall  (Dr. Samsul Alom )</v>
      </c>
    </row>
    <row r="9560" spans="1:16" hidden="1">
      <c r="A9560" t="str">
        <f t="shared" si="448"/>
        <v>68-621</v>
      </c>
      <c r="B9560">
        <f t="shared" si="449"/>
        <v>68</v>
      </c>
      <c r="C9560">
        <v>621</v>
      </c>
      <c r="D9560" t="s">
        <v>19679</v>
      </c>
      <c r="E9560" t="s">
        <v>17178</v>
      </c>
      <c r="F9560">
        <v>6374</v>
      </c>
      <c r="G9560" t="s">
        <v>17179</v>
      </c>
      <c r="H9560">
        <v>1776058618</v>
      </c>
      <c r="I9560" t="s">
        <v>1311</v>
      </c>
      <c r="J9560" t="s">
        <v>230</v>
      </c>
      <c r="K9560" t="s">
        <v>133</v>
      </c>
      <c r="L9560" t="s">
        <v>4632</v>
      </c>
      <c r="M9560" t="s">
        <v>4633</v>
      </c>
      <c r="P9560" s="31" t="str">
        <f t="shared" si="450"/>
        <v>Rima Homeo Hall (Dr. Maksuda)</v>
      </c>
    </row>
    <row r="9561" spans="1:16" hidden="1">
      <c r="A9561" t="str">
        <f t="shared" si="448"/>
        <v>69-621</v>
      </c>
      <c r="B9561">
        <f t="shared" si="449"/>
        <v>69</v>
      </c>
      <c r="C9561">
        <v>621</v>
      </c>
      <c r="D9561" t="s">
        <v>19679</v>
      </c>
      <c r="E9561" t="s">
        <v>4663</v>
      </c>
      <c r="F9561">
        <v>6387</v>
      </c>
      <c r="G9561" t="s">
        <v>4664</v>
      </c>
      <c r="H9561">
        <v>1712069354</v>
      </c>
      <c r="I9561" t="s">
        <v>1311</v>
      </c>
      <c r="J9561" t="s">
        <v>274</v>
      </c>
      <c r="K9561" t="s">
        <v>138</v>
      </c>
      <c r="L9561" t="s">
        <v>4581</v>
      </c>
      <c r="M9561" t="s">
        <v>4665</v>
      </c>
      <c r="P9561" s="31" t="str">
        <f t="shared" si="450"/>
        <v>Saberia Homeo Hall  (Dr. Yeakub Ali )</v>
      </c>
    </row>
    <row r="9562" spans="1:16" hidden="1">
      <c r="A9562" t="str">
        <f t="shared" si="448"/>
        <v>70-621</v>
      </c>
      <c r="B9562">
        <f t="shared" si="449"/>
        <v>70</v>
      </c>
      <c r="C9562">
        <v>621</v>
      </c>
      <c r="D9562" t="s">
        <v>19679</v>
      </c>
      <c r="E9562" t="s">
        <v>17170</v>
      </c>
      <c r="F9562">
        <v>6353</v>
      </c>
      <c r="G9562" t="s">
        <v>17171</v>
      </c>
      <c r="H9562">
        <v>1717747673</v>
      </c>
      <c r="I9562" t="s">
        <v>1311</v>
      </c>
      <c r="J9562" t="s">
        <v>132</v>
      </c>
      <c r="K9562" t="s">
        <v>138</v>
      </c>
      <c r="L9562" t="s">
        <v>4577</v>
      </c>
      <c r="M9562" t="s">
        <v>4587</v>
      </c>
      <c r="P9562" s="31" t="str">
        <f t="shared" si="450"/>
        <v>Sadi Homeo Hall (Dr. Md Sahe Alam)</v>
      </c>
    </row>
    <row r="9563" spans="1:16" hidden="1">
      <c r="A9563" t="str">
        <f t="shared" si="448"/>
        <v>71-621</v>
      </c>
      <c r="B9563">
        <f t="shared" si="449"/>
        <v>71</v>
      </c>
      <c r="C9563">
        <v>621</v>
      </c>
      <c r="D9563" t="s">
        <v>19679</v>
      </c>
      <c r="E9563" t="s">
        <v>17195</v>
      </c>
      <c r="F9563">
        <v>6404</v>
      </c>
      <c r="G9563" t="s">
        <v>17196</v>
      </c>
      <c r="H9563">
        <v>1721413681</v>
      </c>
      <c r="I9563" t="s">
        <v>1311</v>
      </c>
      <c r="J9563" t="s">
        <v>306</v>
      </c>
      <c r="K9563" t="s">
        <v>138</v>
      </c>
      <c r="L9563" t="s">
        <v>17194</v>
      </c>
      <c r="M9563" t="s">
        <v>4702</v>
      </c>
      <c r="P9563" s="31" t="str">
        <f t="shared" si="450"/>
        <v>Santi Homeo Hall (Dr. Bibeka Nondo)</v>
      </c>
    </row>
    <row r="9564" spans="1:16" hidden="1">
      <c r="A9564" t="str">
        <f t="shared" si="448"/>
        <v>72-621</v>
      </c>
      <c r="B9564">
        <f t="shared" si="449"/>
        <v>72</v>
      </c>
      <c r="C9564">
        <v>621</v>
      </c>
      <c r="D9564" t="s">
        <v>19679</v>
      </c>
      <c r="E9564" t="s">
        <v>4606</v>
      </c>
      <c r="F9564">
        <v>6361</v>
      </c>
      <c r="G9564" t="s">
        <v>4607</v>
      </c>
      <c r="H9564">
        <v>1725153119</v>
      </c>
      <c r="I9564" t="s">
        <v>1311</v>
      </c>
      <c r="J9564" t="s">
        <v>172</v>
      </c>
      <c r="K9564" t="s">
        <v>2146</v>
      </c>
      <c r="L9564" t="s">
        <v>4594</v>
      </c>
      <c r="M9564" t="s">
        <v>4605</v>
      </c>
      <c r="P9564" s="31" t="str">
        <f t="shared" si="450"/>
        <v>Santi Homeo Hall  (Dr. Morendronat Mondol )</v>
      </c>
    </row>
    <row r="9565" spans="1:16" hidden="1">
      <c r="A9565" t="str">
        <f t="shared" si="448"/>
        <v>73-621</v>
      </c>
      <c r="B9565">
        <f t="shared" si="449"/>
        <v>73</v>
      </c>
      <c r="C9565">
        <v>621</v>
      </c>
      <c r="D9565" t="s">
        <v>19679</v>
      </c>
      <c r="E9565" t="s">
        <v>12254</v>
      </c>
      <c r="F9565">
        <v>11472</v>
      </c>
      <c r="G9565" t="s">
        <v>11916</v>
      </c>
      <c r="H9565">
        <v>1720471068</v>
      </c>
      <c r="I9565" t="s">
        <v>131</v>
      </c>
      <c r="J9565" t="s">
        <v>11360</v>
      </c>
      <c r="K9565" t="s">
        <v>152</v>
      </c>
      <c r="L9565" t="s">
        <v>12219</v>
      </c>
      <c r="M9565" t="s">
        <v>12255</v>
      </c>
      <c r="P9565" s="31" t="str">
        <f t="shared" si="450"/>
        <v>Seba Homoeo Hall  (Dr. Kamal )</v>
      </c>
    </row>
    <row r="9566" spans="1:16" hidden="1">
      <c r="A9566" t="str">
        <f t="shared" si="448"/>
        <v>74-621</v>
      </c>
      <c r="B9566">
        <f t="shared" si="449"/>
        <v>74</v>
      </c>
      <c r="C9566">
        <v>621</v>
      </c>
      <c r="D9566" t="s">
        <v>19679</v>
      </c>
      <c r="E9566" t="s">
        <v>4612</v>
      </c>
      <c r="F9566">
        <v>6364</v>
      </c>
      <c r="G9566" t="s">
        <v>4613</v>
      </c>
      <c r="H9566">
        <v>1818039011</v>
      </c>
      <c r="I9566" t="s">
        <v>1311</v>
      </c>
      <c r="J9566" t="s">
        <v>397</v>
      </c>
      <c r="K9566" t="s">
        <v>133</v>
      </c>
      <c r="L9566" t="s">
        <v>4608</v>
      </c>
      <c r="M9566" t="s">
        <v>19145</v>
      </c>
      <c r="P9566" s="31" t="str">
        <f t="shared" si="450"/>
        <v>Shakti Homeo Hall (Dr. Md Mosaddek Hossen )</v>
      </c>
    </row>
    <row r="9567" spans="1:16" hidden="1">
      <c r="A9567" t="str">
        <f t="shared" si="448"/>
        <v>75-621</v>
      </c>
      <c r="B9567">
        <f t="shared" si="449"/>
        <v>75</v>
      </c>
      <c r="C9567">
        <v>621</v>
      </c>
      <c r="D9567" t="s">
        <v>19679</v>
      </c>
      <c r="E9567" t="s">
        <v>4614</v>
      </c>
      <c r="F9567">
        <v>6365</v>
      </c>
      <c r="G9567" t="s">
        <v>4615</v>
      </c>
      <c r="H9567">
        <v>1721810648</v>
      </c>
      <c r="I9567" t="s">
        <v>1311</v>
      </c>
      <c r="J9567" t="s">
        <v>397</v>
      </c>
      <c r="K9567" t="s">
        <v>138</v>
      </c>
      <c r="L9567" t="s">
        <v>4608</v>
      </c>
      <c r="M9567" t="s">
        <v>19147</v>
      </c>
      <c r="P9567" s="31" t="str">
        <f t="shared" si="450"/>
        <v>Shamim Homeo Hall  (Dr. Liakot Ali Shamim )</v>
      </c>
    </row>
    <row r="9568" spans="1:16" hidden="1">
      <c r="A9568" t="str">
        <f t="shared" si="448"/>
        <v>76-621</v>
      </c>
      <c r="B9568">
        <f t="shared" si="449"/>
        <v>76</v>
      </c>
      <c r="C9568">
        <v>621</v>
      </c>
      <c r="D9568" t="s">
        <v>19679</v>
      </c>
      <c r="E9568" t="s">
        <v>4660</v>
      </c>
      <c r="F9568">
        <v>6384</v>
      </c>
      <c r="G9568" t="s">
        <v>4661</v>
      </c>
      <c r="H9568">
        <v>0</v>
      </c>
      <c r="I9568" t="s">
        <v>1311</v>
      </c>
      <c r="J9568" t="s">
        <v>274</v>
      </c>
      <c r="K9568" t="s">
        <v>133</v>
      </c>
      <c r="L9568" t="s">
        <v>4581</v>
      </c>
      <c r="M9568" t="s">
        <v>4659</v>
      </c>
      <c r="P9568" s="31" t="str">
        <f t="shared" si="450"/>
        <v>Sheba Medical Hall  (Dr. Nur Mia )</v>
      </c>
    </row>
    <row r="9569" spans="1:16" hidden="1">
      <c r="A9569" t="str">
        <f t="shared" si="448"/>
        <v>77-621</v>
      </c>
      <c r="B9569">
        <f t="shared" si="449"/>
        <v>77</v>
      </c>
      <c r="C9569">
        <v>621</v>
      </c>
      <c r="D9569" t="s">
        <v>19679</v>
      </c>
      <c r="E9569" t="s">
        <v>4620</v>
      </c>
      <c r="F9569">
        <v>6368</v>
      </c>
      <c r="G9569" t="s">
        <v>4621</v>
      </c>
      <c r="H9569">
        <v>1740792383</v>
      </c>
      <c r="I9569" t="s">
        <v>4622</v>
      </c>
      <c r="J9569" t="s">
        <v>397</v>
      </c>
      <c r="K9569" t="s">
        <v>133</v>
      </c>
      <c r="L9569" t="s">
        <v>4608</v>
      </c>
      <c r="M9569" t="s">
        <v>4623</v>
      </c>
      <c r="P9569" s="31" t="str">
        <f t="shared" si="450"/>
        <v>Shen Homeo Hall  (Pro: Joy Shen )</v>
      </c>
    </row>
    <row r="9570" spans="1:16" hidden="1">
      <c r="A9570" t="str">
        <f t="shared" si="448"/>
        <v>78-621</v>
      </c>
      <c r="B9570">
        <f t="shared" si="449"/>
        <v>78</v>
      </c>
      <c r="C9570">
        <v>621</v>
      </c>
      <c r="D9570" t="s">
        <v>19679</v>
      </c>
      <c r="E9570" t="s">
        <v>4672</v>
      </c>
      <c r="F9570">
        <v>6391</v>
      </c>
      <c r="G9570" t="s">
        <v>4673</v>
      </c>
      <c r="H9570">
        <v>1865519495</v>
      </c>
      <c r="I9570" t="s">
        <v>1311</v>
      </c>
      <c r="J9570" t="s">
        <v>274</v>
      </c>
      <c r="K9570" t="s">
        <v>133</v>
      </c>
      <c r="L9570" t="s">
        <v>4581</v>
      </c>
      <c r="M9570" t="s">
        <v>4674</v>
      </c>
      <c r="P9570" s="31" t="str">
        <f t="shared" si="450"/>
        <v>Shorif Homeo Hall (Dr. Jakaria )</v>
      </c>
    </row>
    <row r="9571" spans="1:16" hidden="1">
      <c r="A9571" t="str">
        <f t="shared" si="448"/>
        <v>79-621</v>
      </c>
      <c r="B9571">
        <f t="shared" si="449"/>
        <v>79</v>
      </c>
      <c r="C9571">
        <v>621</v>
      </c>
      <c r="D9571" t="s">
        <v>19679</v>
      </c>
      <c r="E9571" t="s">
        <v>4639</v>
      </c>
      <c r="F9571">
        <v>6376</v>
      </c>
      <c r="G9571" t="s">
        <v>4640</v>
      </c>
      <c r="H9571">
        <v>1720514546</v>
      </c>
      <c r="I9571" t="s">
        <v>4641</v>
      </c>
      <c r="J9571" t="s">
        <v>230</v>
      </c>
      <c r="K9571" t="s">
        <v>2146</v>
      </c>
      <c r="L9571" t="s">
        <v>4636</v>
      </c>
      <c r="M9571" t="s">
        <v>4633</v>
      </c>
      <c r="P9571" s="31" t="str">
        <f t="shared" si="450"/>
        <v>Sri Krisno Pharmacy  (Dr. Ronojid Das )</v>
      </c>
    </row>
    <row r="9572" spans="1:16" hidden="1">
      <c r="A9572" t="str">
        <f t="shared" si="448"/>
        <v>80-621</v>
      </c>
      <c r="B9572">
        <f t="shared" si="449"/>
        <v>80</v>
      </c>
      <c r="C9572">
        <v>621</v>
      </c>
      <c r="D9572" t="s">
        <v>19679</v>
      </c>
      <c r="E9572" t="s">
        <v>4603</v>
      </c>
      <c r="F9572">
        <v>6359</v>
      </c>
      <c r="G9572" t="s">
        <v>4604</v>
      </c>
      <c r="H9572">
        <v>1728395045</v>
      </c>
      <c r="I9572" t="s">
        <v>1311</v>
      </c>
      <c r="J9572" t="s">
        <v>172</v>
      </c>
      <c r="K9572" t="s">
        <v>133</v>
      </c>
      <c r="L9572" t="s">
        <v>4594</v>
      </c>
      <c r="M9572" t="s">
        <v>4602</v>
      </c>
      <c r="P9572" s="31" t="str">
        <f t="shared" si="450"/>
        <v>Subo Homeo Hall (Dr. Bobotos Mitro )</v>
      </c>
    </row>
    <row r="9573" spans="1:16" hidden="1">
      <c r="A9573" t="str">
        <f t="shared" si="448"/>
        <v>81-621</v>
      </c>
      <c r="B9573">
        <f t="shared" si="449"/>
        <v>81</v>
      </c>
      <c r="C9573">
        <v>621</v>
      </c>
      <c r="D9573" t="s">
        <v>19679</v>
      </c>
      <c r="E9573" t="s">
        <v>4645</v>
      </c>
      <c r="F9573">
        <v>6378</v>
      </c>
      <c r="G9573" t="s">
        <v>4646</v>
      </c>
      <c r="H9573">
        <v>1724772564</v>
      </c>
      <c r="I9573" t="s">
        <v>1311</v>
      </c>
      <c r="J9573" t="s">
        <v>230</v>
      </c>
      <c r="K9573" t="s">
        <v>133</v>
      </c>
      <c r="L9573" t="s">
        <v>4636</v>
      </c>
      <c r="M9573" t="s">
        <v>4647</v>
      </c>
      <c r="P9573" s="31" t="str">
        <f t="shared" si="450"/>
        <v>Suganda Homeo Hall  (Dr. Oshim Somarder )</v>
      </c>
    </row>
    <row r="9574" spans="1:16" hidden="1">
      <c r="A9574" t="str">
        <f t="shared" si="448"/>
        <v>82-621</v>
      </c>
      <c r="B9574">
        <f t="shared" si="449"/>
        <v>82</v>
      </c>
      <c r="C9574">
        <v>621</v>
      </c>
      <c r="D9574" t="s">
        <v>19679</v>
      </c>
      <c r="E9574" t="s">
        <v>4598</v>
      </c>
      <c r="F9574">
        <v>6357</v>
      </c>
      <c r="G9574" t="s">
        <v>4599</v>
      </c>
      <c r="H9574">
        <v>1736208196</v>
      </c>
      <c r="I9574" t="s">
        <v>1311</v>
      </c>
      <c r="J9574" t="s">
        <v>172</v>
      </c>
      <c r="K9574" t="s">
        <v>133</v>
      </c>
      <c r="L9574" t="s">
        <v>4594</v>
      </c>
      <c r="M9574" t="s">
        <v>4600</v>
      </c>
      <c r="P9574" s="31" t="str">
        <f t="shared" si="450"/>
        <v>Surat Homeo Hall  (Dr. Nahidul Islam )</v>
      </c>
    </row>
    <row r="9575" spans="1:16" hidden="1">
      <c r="A9575" t="str">
        <f t="shared" si="448"/>
        <v>83-621</v>
      </c>
      <c r="B9575">
        <f t="shared" si="449"/>
        <v>83</v>
      </c>
      <c r="C9575">
        <v>621</v>
      </c>
      <c r="D9575" t="s">
        <v>19679</v>
      </c>
      <c r="E9575" t="s">
        <v>17192</v>
      </c>
      <c r="F9575">
        <v>6400</v>
      </c>
      <c r="G9575" t="s">
        <v>2959</v>
      </c>
      <c r="H9575">
        <v>1715000931</v>
      </c>
      <c r="I9575" t="s">
        <v>17193</v>
      </c>
      <c r="J9575" t="s">
        <v>306</v>
      </c>
      <c r="K9575" t="s">
        <v>138</v>
      </c>
      <c r="L9575" t="s">
        <v>17194</v>
      </c>
      <c r="M9575" t="s">
        <v>4684</v>
      </c>
      <c r="P9575" s="31" t="str">
        <f t="shared" si="450"/>
        <v>Tanvir Homeo Hall (Dr. Farzana Akter Tania)</v>
      </c>
    </row>
    <row r="9576" spans="1:16" hidden="1">
      <c r="A9576" t="str">
        <f t="shared" si="448"/>
        <v>84-621</v>
      </c>
      <c r="B9576">
        <f t="shared" si="449"/>
        <v>84</v>
      </c>
      <c r="C9576">
        <v>621</v>
      </c>
      <c r="D9576" t="s">
        <v>19679</v>
      </c>
      <c r="E9576" t="s">
        <v>4630</v>
      </c>
      <c r="F9576">
        <v>6372</v>
      </c>
      <c r="G9576" t="s">
        <v>4631</v>
      </c>
      <c r="H9576">
        <v>1712994216</v>
      </c>
      <c r="I9576" t="s">
        <v>1311</v>
      </c>
      <c r="J9576" t="s">
        <v>230</v>
      </c>
      <c r="K9576" t="s">
        <v>138</v>
      </c>
      <c r="L9576" t="s">
        <v>4632</v>
      </c>
      <c r="M9576" t="s">
        <v>4633</v>
      </c>
      <c r="P9576" s="31" t="str">
        <f t="shared" si="450"/>
        <v>The Kohinur Homoeo Hall (Dr. M Moin Uddin Khan)</v>
      </c>
    </row>
    <row r="9577" spans="1:16" hidden="1">
      <c r="A9577" t="str">
        <f t="shared" si="448"/>
        <v>85-621</v>
      </c>
      <c r="B9577">
        <f t="shared" si="449"/>
        <v>85</v>
      </c>
      <c r="C9577">
        <v>621</v>
      </c>
      <c r="D9577" t="s">
        <v>19679</v>
      </c>
      <c r="E9577" t="s">
        <v>12214</v>
      </c>
      <c r="F9577">
        <v>11457</v>
      </c>
      <c r="G9577" t="s">
        <v>12215</v>
      </c>
      <c r="H9577">
        <v>1734347058</v>
      </c>
      <c r="I9577" t="s">
        <v>131</v>
      </c>
      <c r="J9577" t="s">
        <v>306</v>
      </c>
      <c r="K9577" t="s">
        <v>1402</v>
      </c>
      <c r="L9577" t="s">
        <v>12216</v>
      </c>
      <c r="M9577" t="s">
        <v>12217</v>
      </c>
      <c r="P9577" s="31" t="str">
        <f t="shared" si="450"/>
        <v>Tora Homoeo Hall  (Dr.Roton Mondol )</v>
      </c>
    </row>
    <row r="9578" spans="1:16" hidden="1">
      <c r="A9578" t="str">
        <f t="shared" si="448"/>
        <v>86-621</v>
      </c>
      <c r="B9578">
        <f t="shared" si="449"/>
        <v>86</v>
      </c>
      <c r="C9578">
        <v>621</v>
      </c>
      <c r="D9578" t="s">
        <v>19679</v>
      </c>
      <c r="E9578" t="s">
        <v>17188</v>
      </c>
      <c r="F9578">
        <v>6398</v>
      </c>
      <c r="G9578" t="s">
        <v>17189</v>
      </c>
      <c r="H9578">
        <v>1704589399</v>
      </c>
      <c r="I9578" t="s">
        <v>4679</v>
      </c>
      <c r="J9578" t="s">
        <v>306</v>
      </c>
      <c r="K9578" t="s">
        <v>138</v>
      </c>
      <c r="L9578" t="s">
        <v>4675</v>
      </c>
      <c r="M9578" t="s">
        <v>17190</v>
      </c>
      <c r="P9578" s="31" t="str">
        <f t="shared" si="450"/>
        <v>Zakir Homeo Hall (Dr. Sajahan Molla)</v>
      </c>
    </row>
    <row r="9579" spans="1:16" hidden="1">
      <c r="A9579" t="str">
        <f t="shared" si="448"/>
        <v>1-622</v>
      </c>
      <c r="B9579">
        <f t="shared" si="449"/>
        <v>1</v>
      </c>
      <c r="C9579">
        <v>622</v>
      </c>
      <c r="D9579" t="s">
        <v>19680</v>
      </c>
      <c r="E9579" t="s">
        <v>8436</v>
      </c>
      <c r="F9579">
        <v>8679</v>
      </c>
      <c r="G9579" t="s">
        <v>19250</v>
      </c>
      <c r="H9579">
        <v>1781681673</v>
      </c>
      <c r="I9579" t="s">
        <v>4862</v>
      </c>
      <c r="J9579" t="s">
        <v>132</v>
      </c>
      <c r="K9579" t="s">
        <v>133</v>
      </c>
      <c r="L9579" t="s">
        <v>8437</v>
      </c>
      <c r="M9579" t="s">
        <v>8437</v>
      </c>
      <c r="P9579" s="31" t="str">
        <f t="shared" si="450"/>
        <v>Abeda Homoeo Hall (Easin Molla)</v>
      </c>
    </row>
    <row r="9580" spans="1:16" hidden="1">
      <c r="A9580" t="str">
        <f t="shared" si="448"/>
        <v>2-622</v>
      </c>
      <c r="B9580">
        <f t="shared" si="449"/>
        <v>2</v>
      </c>
      <c r="C9580">
        <v>622</v>
      </c>
      <c r="D9580" t="s">
        <v>19680</v>
      </c>
      <c r="E9580" t="s">
        <v>18682</v>
      </c>
      <c r="F9580">
        <v>15767</v>
      </c>
      <c r="G9580" t="s">
        <v>18683</v>
      </c>
      <c r="H9580">
        <v>1716313653</v>
      </c>
      <c r="I9580" t="s">
        <v>131</v>
      </c>
      <c r="J9580" t="s">
        <v>17037</v>
      </c>
      <c r="K9580" t="s">
        <v>133</v>
      </c>
      <c r="L9580" t="s">
        <v>18684</v>
      </c>
      <c r="M9580" t="s">
        <v>18685</v>
      </c>
      <c r="P9580" s="31" t="str">
        <f t="shared" si="450"/>
        <v>Abrab Homoeo Hall (Dr.Soriful Islam)</v>
      </c>
    </row>
    <row r="9581" spans="1:16" hidden="1">
      <c r="A9581" t="str">
        <f t="shared" si="448"/>
        <v>3-622</v>
      </c>
      <c r="B9581">
        <f t="shared" si="449"/>
        <v>3</v>
      </c>
      <c r="C9581">
        <v>622</v>
      </c>
      <c r="D9581" t="s">
        <v>19680</v>
      </c>
      <c r="E9581" t="s">
        <v>18686</v>
      </c>
      <c r="F9581">
        <v>15763</v>
      </c>
      <c r="G9581" t="s">
        <v>18687</v>
      </c>
      <c r="H9581">
        <v>1756898266</v>
      </c>
      <c r="I9581" t="s">
        <v>131</v>
      </c>
      <c r="J9581" t="s">
        <v>17037</v>
      </c>
      <c r="K9581" t="s">
        <v>152</v>
      </c>
      <c r="L9581" t="s">
        <v>18684</v>
      </c>
      <c r="M9581" t="s">
        <v>18688</v>
      </c>
      <c r="P9581" s="31" t="str">
        <f t="shared" si="450"/>
        <v>Allahrdan Homoeo Hall (Dr.Sabbir Rohoman)</v>
      </c>
    </row>
    <row r="9582" spans="1:16" hidden="1">
      <c r="A9582" t="str">
        <f t="shared" si="448"/>
        <v>4-622</v>
      </c>
      <c r="B9582">
        <f t="shared" si="449"/>
        <v>4</v>
      </c>
      <c r="C9582">
        <v>622</v>
      </c>
      <c r="D9582" t="s">
        <v>19680</v>
      </c>
      <c r="E9582" t="s">
        <v>8522</v>
      </c>
      <c r="F9582">
        <v>8729</v>
      </c>
      <c r="G9582" t="s">
        <v>8523</v>
      </c>
      <c r="H9582">
        <v>1865507404</v>
      </c>
      <c r="I9582" t="s">
        <v>4862</v>
      </c>
      <c r="J9582" t="s">
        <v>274</v>
      </c>
      <c r="K9582" t="s">
        <v>133</v>
      </c>
      <c r="L9582" t="s">
        <v>8490</v>
      </c>
      <c r="M9582" t="s">
        <v>8524</v>
      </c>
      <c r="P9582" s="31" t="str">
        <f t="shared" si="450"/>
        <v>Anas Adiba Homoeo Hall (Anoar Hossain)</v>
      </c>
    </row>
    <row r="9583" spans="1:16" hidden="1">
      <c r="A9583" t="str">
        <f t="shared" si="448"/>
        <v>5-622</v>
      </c>
      <c r="B9583">
        <f t="shared" si="449"/>
        <v>5</v>
      </c>
      <c r="C9583">
        <v>622</v>
      </c>
      <c r="D9583" t="s">
        <v>19680</v>
      </c>
      <c r="E9583" t="s">
        <v>8460</v>
      </c>
      <c r="F9583">
        <v>8694</v>
      </c>
      <c r="G9583" t="s">
        <v>8461</v>
      </c>
      <c r="H9583">
        <v>1716231848</v>
      </c>
      <c r="I9583" t="s">
        <v>4862</v>
      </c>
      <c r="J9583" t="s">
        <v>172</v>
      </c>
      <c r="K9583" t="s">
        <v>133</v>
      </c>
      <c r="L9583" t="s">
        <v>8462</v>
      </c>
      <c r="M9583" t="s">
        <v>8462</v>
      </c>
      <c r="P9583" s="31" t="str">
        <f t="shared" si="450"/>
        <v>Anorag Homoeo Hall (Mukter Hossain)</v>
      </c>
    </row>
    <row r="9584" spans="1:16" hidden="1">
      <c r="A9584" t="str">
        <f t="shared" si="448"/>
        <v>6-622</v>
      </c>
      <c r="B9584">
        <f t="shared" si="449"/>
        <v>6</v>
      </c>
      <c r="C9584">
        <v>622</v>
      </c>
      <c r="D9584" t="s">
        <v>19680</v>
      </c>
      <c r="E9584" t="s">
        <v>19251</v>
      </c>
      <c r="F9584">
        <v>8705</v>
      </c>
      <c r="G9584" t="s">
        <v>4074</v>
      </c>
      <c r="H9584">
        <v>1761730762</v>
      </c>
      <c r="I9584" t="s">
        <v>4862</v>
      </c>
      <c r="J9584" t="s">
        <v>397</v>
      </c>
      <c r="K9584" t="s">
        <v>138</v>
      </c>
      <c r="L9584" t="s">
        <v>8431</v>
      </c>
      <c r="M9584" t="s">
        <v>8431</v>
      </c>
      <c r="P9584" s="31" t="str">
        <f t="shared" si="450"/>
        <v>Aroggo Homoeo Niketon (Abu: Sufin)</v>
      </c>
    </row>
    <row r="9585" spans="1:16" hidden="1">
      <c r="A9585" t="str">
        <f t="shared" si="448"/>
        <v>7-622</v>
      </c>
      <c r="B9585">
        <f t="shared" si="449"/>
        <v>7</v>
      </c>
      <c r="C9585">
        <v>622</v>
      </c>
      <c r="D9585" t="s">
        <v>19680</v>
      </c>
      <c r="E9585" t="s">
        <v>8456</v>
      </c>
      <c r="F9585">
        <v>8691</v>
      </c>
      <c r="G9585" t="s">
        <v>387</v>
      </c>
      <c r="H9585">
        <v>1727965378</v>
      </c>
      <c r="I9585" t="s">
        <v>4862</v>
      </c>
      <c r="J9585" t="s">
        <v>172</v>
      </c>
      <c r="K9585" t="s">
        <v>133</v>
      </c>
      <c r="L9585" t="s">
        <v>8450</v>
      </c>
      <c r="M9585" t="s">
        <v>8451</v>
      </c>
      <c r="P9585" s="31" t="str">
        <f t="shared" si="450"/>
        <v>Asa Homoeo Hall (Goutam Kumar)</v>
      </c>
    </row>
    <row r="9586" spans="1:16" hidden="1">
      <c r="A9586" t="str">
        <f t="shared" si="448"/>
        <v>8-622</v>
      </c>
      <c r="B9586">
        <f t="shared" si="449"/>
        <v>8</v>
      </c>
      <c r="C9586">
        <v>622</v>
      </c>
      <c r="D9586" t="s">
        <v>19680</v>
      </c>
      <c r="E9586" t="s">
        <v>8432</v>
      </c>
      <c r="F9586">
        <v>8676</v>
      </c>
      <c r="G9586" t="s">
        <v>8433</v>
      </c>
      <c r="H9586">
        <v>1727862768</v>
      </c>
      <c r="I9586" t="s">
        <v>4862</v>
      </c>
      <c r="J9586" t="s">
        <v>132</v>
      </c>
      <c r="K9586" t="s">
        <v>133</v>
      </c>
      <c r="L9586" t="s">
        <v>8431</v>
      </c>
      <c r="M9586" t="s">
        <v>8430</v>
      </c>
      <c r="P9586" s="31" t="str">
        <f t="shared" si="450"/>
        <v>Ataur Rahman Homoeo Hall (Rizaul. Islam)</v>
      </c>
    </row>
    <row r="9587" spans="1:16" hidden="1">
      <c r="A9587" t="str">
        <f t="shared" si="448"/>
        <v>9-622</v>
      </c>
      <c r="B9587">
        <f t="shared" si="449"/>
        <v>9</v>
      </c>
      <c r="C9587">
        <v>622</v>
      </c>
      <c r="D9587" t="s">
        <v>19680</v>
      </c>
      <c r="E9587" t="s">
        <v>8521</v>
      </c>
      <c r="F9587">
        <v>8728</v>
      </c>
      <c r="G9587" t="s">
        <v>1462</v>
      </c>
      <c r="H9587">
        <v>1720528190</v>
      </c>
      <c r="I9587" t="s">
        <v>131</v>
      </c>
      <c r="J9587" t="s">
        <v>230</v>
      </c>
      <c r="K9587" t="s">
        <v>133</v>
      </c>
      <c r="L9587" t="s">
        <v>8490</v>
      </c>
      <c r="M9587" t="s">
        <v>3957</v>
      </c>
      <c r="P9587" s="31" t="str">
        <f t="shared" si="450"/>
        <v>Bangladesh Homoeo Hall (Sekh Kayum)</v>
      </c>
    </row>
    <row r="9588" spans="1:16" hidden="1">
      <c r="A9588" t="str">
        <f t="shared" si="448"/>
        <v>10-622</v>
      </c>
      <c r="B9588">
        <f t="shared" si="449"/>
        <v>10</v>
      </c>
      <c r="C9588">
        <v>622</v>
      </c>
      <c r="D9588" t="s">
        <v>19680</v>
      </c>
      <c r="E9588" t="s">
        <v>8477</v>
      </c>
      <c r="F9588">
        <v>8704</v>
      </c>
      <c r="G9588" t="s">
        <v>8478</v>
      </c>
      <c r="H9588">
        <v>171632055</v>
      </c>
      <c r="I9588" t="s">
        <v>4862</v>
      </c>
      <c r="J9588" t="s">
        <v>397</v>
      </c>
      <c r="K9588" t="s">
        <v>138</v>
      </c>
      <c r="L9588" t="s">
        <v>8422</v>
      </c>
      <c r="M9588" t="s">
        <v>8422</v>
      </c>
      <c r="P9588" s="31" t="str">
        <f t="shared" si="450"/>
        <v>Bhowmik Homoeo Hall (Palash Boumik)</v>
      </c>
    </row>
    <row r="9589" spans="1:16" hidden="1">
      <c r="A9589" t="str">
        <f t="shared" si="448"/>
        <v>11-622</v>
      </c>
      <c r="B9589">
        <f t="shared" si="449"/>
        <v>11</v>
      </c>
      <c r="C9589">
        <v>622</v>
      </c>
      <c r="D9589" t="s">
        <v>19680</v>
      </c>
      <c r="E9589" t="s">
        <v>11810</v>
      </c>
      <c r="F9589">
        <v>11280</v>
      </c>
      <c r="G9589" t="s">
        <v>11811</v>
      </c>
      <c r="H9589">
        <v>1728382348</v>
      </c>
      <c r="I9589" t="s">
        <v>131</v>
      </c>
      <c r="J9589" t="s">
        <v>11807</v>
      </c>
      <c r="K9589" t="s">
        <v>1315</v>
      </c>
      <c r="L9589" t="s">
        <v>8490</v>
      </c>
      <c r="M9589" t="s">
        <v>11812</v>
      </c>
      <c r="P9589" s="31" t="str">
        <f t="shared" si="450"/>
        <v>Binoth Bihari Ho Hall (Dr Anondo)</v>
      </c>
    </row>
    <row r="9590" spans="1:16" hidden="1">
      <c r="A9590" t="str">
        <f t="shared" si="448"/>
        <v>12-622</v>
      </c>
      <c r="B9590">
        <f t="shared" si="449"/>
        <v>12</v>
      </c>
      <c r="C9590">
        <v>622</v>
      </c>
      <c r="D9590" t="s">
        <v>19680</v>
      </c>
      <c r="E9590" t="s">
        <v>16019</v>
      </c>
      <c r="F9590">
        <v>13231</v>
      </c>
      <c r="G9590" t="s">
        <v>447</v>
      </c>
      <c r="H9590">
        <v>1762394850</v>
      </c>
      <c r="I9590" t="s">
        <v>1311</v>
      </c>
      <c r="J9590" t="s">
        <v>10889</v>
      </c>
      <c r="K9590" t="s">
        <v>152</v>
      </c>
      <c r="L9590" t="s">
        <v>16018</v>
      </c>
      <c r="M9590" t="s">
        <v>16020</v>
      </c>
      <c r="P9590" s="31" t="str">
        <f t="shared" si="450"/>
        <v>Biswas Homoeo Hall (Dr.A.Malek Biswas)</v>
      </c>
    </row>
    <row r="9591" spans="1:16" hidden="1">
      <c r="A9591" t="str">
        <f t="shared" si="448"/>
        <v>13-622</v>
      </c>
      <c r="B9591">
        <f t="shared" si="449"/>
        <v>13</v>
      </c>
      <c r="C9591">
        <v>622</v>
      </c>
      <c r="D9591" t="s">
        <v>19680</v>
      </c>
      <c r="E9591" t="s">
        <v>8452</v>
      </c>
      <c r="F9591">
        <v>8687</v>
      </c>
      <c r="G9591" t="s">
        <v>447</v>
      </c>
      <c r="H9591">
        <v>1739849081</v>
      </c>
      <c r="I9591" t="s">
        <v>4862</v>
      </c>
      <c r="J9591" t="s">
        <v>172</v>
      </c>
      <c r="K9591" t="s">
        <v>133</v>
      </c>
      <c r="L9591" t="s">
        <v>8450</v>
      </c>
      <c r="M9591" t="s">
        <v>8451</v>
      </c>
      <c r="P9591" s="31" t="str">
        <f t="shared" si="450"/>
        <v>Biswas Homoeo Hall (Rasedul Hassion)</v>
      </c>
    </row>
    <row r="9592" spans="1:16" hidden="1">
      <c r="A9592" t="str">
        <f t="shared" si="448"/>
        <v>14-622</v>
      </c>
      <c r="B9592">
        <f t="shared" si="449"/>
        <v>14</v>
      </c>
      <c r="C9592">
        <v>622</v>
      </c>
      <c r="D9592" t="s">
        <v>19680</v>
      </c>
      <c r="E9592" t="s">
        <v>19252</v>
      </c>
      <c r="F9592">
        <v>8715</v>
      </c>
      <c r="G9592" t="s">
        <v>8496</v>
      </c>
      <c r="H9592">
        <v>1719799109</v>
      </c>
      <c r="I9592" t="s">
        <v>4862</v>
      </c>
      <c r="J9592" t="s">
        <v>397</v>
      </c>
      <c r="K9592" t="s">
        <v>138</v>
      </c>
      <c r="L9592" t="s">
        <v>8490</v>
      </c>
      <c r="M9592" t="s">
        <v>8497</v>
      </c>
      <c r="P9592" s="31" t="str">
        <f t="shared" si="450"/>
        <v>Bonojo Osud Gor (Ab. Mallk. Kobo)</v>
      </c>
    </row>
    <row r="9593" spans="1:16" hidden="1">
      <c r="A9593" t="str">
        <f t="shared" si="448"/>
        <v>15-622</v>
      </c>
      <c r="B9593">
        <f t="shared" si="449"/>
        <v>15</v>
      </c>
      <c r="C9593">
        <v>622</v>
      </c>
      <c r="D9593" t="s">
        <v>19680</v>
      </c>
      <c r="E9593" t="s">
        <v>8475</v>
      </c>
      <c r="F9593">
        <v>8703</v>
      </c>
      <c r="G9593" t="s">
        <v>8476</v>
      </c>
      <c r="H9593">
        <v>171934623</v>
      </c>
      <c r="I9593" t="s">
        <v>4862</v>
      </c>
      <c r="J9593" t="s">
        <v>397</v>
      </c>
      <c r="K9593" t="s">
        <v>138</v>
      </c>
      <c r="L9593" t="s">
        <v>8422</v>
      </c>
      <c r="M9593" t="s">
        <v>8422</v>
      </c>
      <c r="P9593" s="31" t="str">
        <f t="shared" si="450"/>
        <v>Choity Homoeo Hall (Nirmol Kumar)</v>
      </c>
    </row>
    <row r="9594" spans="1:16" hidden="1">
      <c r="A9594" t="str">
        <f t="shared" si="448"/>
        <v>16-622</v>
      </c>
      <c r="B9594">
        <f t="shared" si="449"/>
        <v>16</v>
      </c>
      <c r="C9594">
        <v>622</v>
      </c>
      <c r="D9594" t="s">
        <v>19680</v>
      </c>
      <c r="E9594" t="s">
        <v>8454</v>
      </c>
      <c r="F9594">
        <v>8690</v>
      </c>
      <c r="G9594" t="s">
        <v>8455</v>
      </c>
      <c r="H9594">
        <v>1734053463</v>
      </c>
      <c r="I9594" t="s">
        <v>4862</v>
      </c>
      <c r="J9594" t="s">
        <v>172</v>
      </c>
      <c r="K9594" t="s">
        <v>133</v>
      </c>
      <c r="L9594" t="s">
        <v>8450</v>
      </c>
      <c r="M9594" t="s">
        <v>8451</v>
      </c>
      <c r="P9594" s="31" t="str">
        <f t="shared" si="450"/>
        <v>Easin H. Hall (Ab. Mannan)</v>
      </c>
    </row>
    <row r="9595" spans="1:16" hidden="1">
      <c r="A9595" t="str">
        <f t="shared" si="448"/>
        <v>17-622</v>
      </c>
      <c r="B9595">
        <f t="shared" si="449"/>
        <v>17</v>
      </c>
      <c r="C9595">
        <v>622</v>
      </c>
      <c r="D9595" t="s">
        <v>19680</v>
      </c>
      <c r="E9595" t="s">
        <v>8465</v>
      </c>
      <c r="F9595">
        <v>8696</v>
      </c>
      <c r="G9595" t="s">
        <v>8466</v>
      </c>
      <c r="H9595">
        <v>1728041164</v>
      </c>
      <c r="I9595" t="s">
        <v>4862</v>
      </c>
      <c r="J9595" t="s">
        <v>172</v>
      </c>
      <c r="K9595" t="s">
        <v>133</v>
      </c>
      <c r="L9595" t="s">
        <v>8462</v>
      </c>
      <c r="M9595" t="s">
        <v>1359</v>
      </c>
      <c r="P9595" s="31" t="str">
        <f t="shared" si="450"/>
        <v>Erani Homoeo Hall (Baki Billah)</v>
      </c>
    </row>
    <row r="9596" spans="1:16" hidden="1">
      <c r="A9596" t="str">
        <f t="shared" si="448"/>
        <v>18-622</v>
      </c>
      <c r="B9596">
        <f t="shared" si="449"/>
        <v>18</v>
      </c>
      <c r="C9596">
        <v>622</v>
      </c>
      <c r="D9596" t="s">
        <v>19680</v>
      </c>
      <c r="E9596" t="s">
        <v>11821</v>
      </c>
      <c r="F9596">
        <v>11285</v>
      </c>
      <c r="G9596" t="s">
        <v>2871</v>
      </c>
      <c r="H9596">
        <v>1998043154</v>
      </c>
      <c r="I9596" t="s">
        <v>131</v>
      </c>
      <c r="J9596" t="s">
        <v>9009</v>
      </c>
      <c r="K9596" t="s">
        <v>138</v>
      </c>
      <c r="L9596" t="s">
        <v>11792</v>
      </c>
      <c r="M9596" t="s">
        <v>11793</v>
      </c>
      <c r="P9596" s="31" t="str">
        <f t="shared" si="450"/>
        <v>Faruk Homoeo Hall (Faruk Hossion)</v>
      </c>
    </row>
    <row r="9597" spans="1:16" hidden="1">
      <c r="A9597" t="str">
        <f t="shared" si="448"/>
        <v>19-622</v>
      </c>
      <c r="B9597">
        <f t="shared" si="449"/>
        <v>19</v>
      </c>
      <c r="C9597">
        <v>622</v>
      </c>
      <c r="D9597" t="s">
        <v>19680</v>
      </c>
      <c r="E9597" t="s">
        <v>8038</v>
      </c>
      <c r="F9597">
        <v>8689</v>
      </c>
      <c r="G9597" t="s">
        <v>1281</v>
      </c>
      <c r="H9597">
        <v>1728297776</v>
      </c>
      <c r="I9597" t="s">
        <v>4862</v>
      </c>
      <c r="J9597" t="s">
        <v>172</v>
      </c>
      <c r="K9597" t="s">
        <v>152</v>
      </c>
      <c r="L9597" t="s">
        <v>8450</v>
      </c>
      <c r="M9597" t="s">
        <v>8451</v>
      </c>
      <c r="P9597" s="31" t="str">
        <f t="shared" si="450"/>
        <v>Fatema Homoeo Hall (Abul Hossain)</v>
      </c>
    </row>
    <row r="9598" spans="1:16" hidden="1">
      <c r="A9598" t="str">
        <f t="shared" si="448"/>
        <v>20-622</v>
      </c>
      <c r="B9598">
        <f t="shared" si="449"/>
        <v>20</v>
      </c>
      <c r="C9598">
        <v>622</v>
      </c>
      <c r="D9598" t="s">
        <v>19680</v>
      </c>
      <c r="E9598" t="s">
        <v>11815</v>
      </c>
      <c r="F9598">
        <v>11282</v>
      </c>
      <c r="G9598" t="s">
        <v>11816</v>
      </c>
      <c r="H9598">
        <v>1905006897</v>
      </c>
      <c r="I9598" t="s">
        <v>131</v>
      </c>
      <c r="J9598" t="s">
        <v>10892</v>
      </c>
      <c r="K9598" t="s">
        <v>152</v>
      </c>
      <c r="L9598" t="s">
        <v>11817</v>
      </c>
      <c r="M9598" t="s">
        <v>11818</v>
      </c>
      <c r="P9598" s="31" t="str">
        <f t="shared" si="450"/>
        <v>Fatima Homoeo Hall (Dr Nazrul Islam)</v>
      </c>
    </row>
    <row r="9599" spans="1:16" hidden="1">
      <c r="A9599" t="str">
        <f t="shared" si="448"/>
        <v>21-622</v>
      </c>
      <c r="B9599">
        <f t="shared" si="449"/>
        <v>21</v>
      </c>
      <c r="C9599">
        <v>622</v>
      </c>
      <c r="D9599" t="s">
        <v>19680</v>
      </c>
      <c r="E9599" t="s">
        <v>11805</v>
      </c>
      <c r="F9599">
        <v>11277</v>
      </c>
      <c r="G9599" t="s">
        <v>2132</v>
      </c>
      <c r="H9599">
        <v>1731441893</v>
      </c>
      <c r="I9599" t="s">
        <v>131</v>
      </c>
      <c r="J9599" t="s">
        <v>10889</v>
      </c>
      <c r="K9599" t="s">
        <v>152</v>
      </c>
      <c r="L9599" t="s">
        <v>11796</v>
      </c>
      <c r="M9599" t="s">
        <v>11796</v>
      </c>
      <c r="P9599" s="31" t="str">
        <f t="shared" si="450"/>
        <v>German Homoeo Hall (Dr Billal)</v>
      </c>
    </row>
    <row r="9600" spans="1:16" hidden="1">
      <c r="A9600" t="str">
        <f t="shared" si="448"/>
        <v>22-622</v>
      </c>
      <c r="B9600">
        <f t="shared" si="449"/>
        <v>22</v>
      </c>
      <c r="C9600">
        <v>622</v>
      </c>
      <c r="D9600" t="s">
        <v>19680</v>
      </c>
      <c r="E9600" t="s">
        <v>8505</v>
      </c>
      <c r="F9600">
        <v>8720</v>
      </c>
      <c r="G9600" t="s">
        <v>19253</v>
      </c>
      <c r="H9600">
        <v>1724527583</v>
      </c>
      <c r="I9600" t="s">
        <v>4862</v>
      </c>
      <c r="J9600" t="s">
        <v>230</v>
      </c>
      <c r="K9600" t="s">
        <v>133</v>
      </c>
      <c r="L9600" t="s">
        <v>8490</v>
      </c>
      <c r="M9600" t="s">
        <v>8506</v>
      </c>
      <c r="P9600" s="31" t="str">
        <f t="shared" si="450"/>
        <v>Halima Homoeo Hall (Tofagel Hossaun)</v>
      </c>
    </row>
    <row r="9601" spans="1:16" hidden="1">
      <c r="A9601" t="str">
        <f t="shared" si="448"/>
        <v>23-622</v>
      </c>
      <c r="B9601">
        <f t="shared" si="449"/>
        <v>23</v>
      </c>
      <c r="C9601">
        <v>622</v>
      </c>
      <c r="D9601" t="s">
        <v>19680</v>
      </c>
      <c r="E9601" t="s">
        <v>8459</v>
      </c>
      <c r="F9601">
        <v>8693</v>
      </c>
      <c r="G9601" t="s">
        <v>3533</v>
      </c>
      <c r="H9601">
        <v>1915833559</v>
      </c>
      <c r="I9601" t="s">
        <v>4862</v>
      </c>
      <c r="J9601" t="s">
        <v>172</v>
      </c>
      <c r="K9601" t="s">
        <v>152</v>
      </c>
      <c r="L9601" t="s">
        <v>8450</v>
      </c>
      <c r="M9601" t="s">
        <v>8451</v>
      </c>
      <c r="P9601" s="31" t="str">
        <f t="shared" si="450"/>
        <v>Haniman Ho Hall (Sirer Kumar)</v>
      </c>
    </row>
    <row r="9602" spans="1:16" hidden="1">
      <c r="A9602" t="str">
        <f t="shared" ref="A9602:A9665" si="451">B9602&amp;"-"&amp;C9602</f>
        <v>24-622</v>
      </c>
      <c r="B9602">
        <f t="shared" ref="B9602:B9665" si="452">IF(C9602=C9601,B9601+1,1)</f>
        <v>24</v>
      </c>
      <c r="C9602">
        <v>622</v>
      </c>
      <c r="D9602" t="s">
        <v>19680</v>
      </c>
      <c r="E9602" t="s">
        <v>19254</v>
      </c>
      <c r="F9602">
        <v>8723</v>
      </c>
      <c r="G9602" t="s">
        <v>8511</v>
      </c>
      <c r="H9602">
        <v>1719517066</v>
      </c>
      <c r="I9602" t="s">
        <v>4862</v>
      </c>
      <c r="J9602" t="s">
        <v>230</v>
      </c>
      <c r="K9602" t="s">
        <v>152</v>
      </c>
      <c r="L9602" t="s">
        <v>8490</v>
      </c>
      <c r="M9602" t="s">
        <v>19255</v>
      </c>
      <c r="P9602" s="31" t="str">
        <f t="shared" ref="P9602:P9665" si="453">PROPER(G9602&amp;" ("&amp;E9602&amp;")")</f>
        <v>Hanimin Homoeo Hall (Mirazut Istam)</v>
      </c>
    </row>
    <row r="9603" spans="1:16" hidden="1">
      <c r="A9603" t="str">
        <f t="shared" si="451"/>
        <v>25-622</v>
      </c>
      <c r="B9603">
        <f t="shared" si="452"/>
        <v>25</v>
      </c>
      <c r="C9603">
        <v>622</v>
      </c>
      <c r="D9603" t="s">
        <v>19680</v>
      </c>
      <c r="E9603" t="s">
        <v>8457</v>
      </c>
      <c r="F9603">
        <v>8692</v>
      </c>
      <c r="G9603" t="s">
        <v>8458</v>
      </c>
      <c r="H9603">
        <v>1915833559</v>
      </c>
      <c r="I9603" t="s">
        <v>4862</v>
      </c>
      <c r="J9603" t="s">
        <v>172</v>
      </c>
      <c r="K9603" t="s">
        <v>152</v>
      </c>
      <c r="L9603" t="s">
        <v>8450</v>
      </c>
      <c r="M9603" t="s">
        <v>8451</v>
      </c>
      <c r="P9603" s="31" t="str">
        <f t="shared" si="453"/>
        <v>Homopathy International (Siddkur Raman)</v>
      </c>
    </row>
    <row r="9604" spans="1:16" hidden="1">
      <c r="A9604" t="str">
        <f t="shared" si="451"/>
        <v>26-622</v>
      </c>
      <c r="B9604">
        <f t="shared" si="452"/>
        <v>26</v>
      </c>
      <c r="C9604">
        <v>622</v>
      </c>
      <c r="D9604" t="s">
        <v>19680</v>
      </c>
      <c r="E9604" t="s">
        <v>8467</v>
      </c>
      <c r="F9604">
        <v>8697</v>
      </c>
      <c r="G9604" t="s">
        <v>8468</v>
      </c>
      <c r="H9604">
        <v>1916239815</v>
      </c>
      <c r="I9604" t="s">
        <v>4862</v>
      </c>
      <c r="J9604" t="s">
        <v>172</v>
      </c>
      <c r="K9604" t="s">
        <v>152</v>
      </c>
      <c r="L9604" t="s">
        <v>8462</v>
      </c>
      <c r="M9604" t="s">
        <v>1359</v>
      </c>
      <c r="P9604" s="31" t="str">
        <f t="shared" si="453"/>
        <v>Hossain Pharmacy (Ab. Hi Mamber)</v>
      </c>
    </row>
    <row r="9605" spans="1:16" hidden="1">
      <c r="A9605" t="str">
        <f t="shared" si="451"/>
        <v>27-622</v>
      </c>
      <c r="B9605">
        <f t="shared" si="452"/>
        <v>27</v>
      </c>
      <c r="C9605">
        <v>622</v>
      </c>
      <c r="D9605" t="s">
        <v>19680</v>
      </c>
      <c r="E9605" t="s">
        <v>16023</v>
      </c>
      <c r="F9605">
        <v>13234</v>
      </c>
      <c r="G9605" t="s">
        <v>826</v>
      </c>
      <c r="H9605">
        <v>1719920145</v>
      </c>
      <c r="I9605" t="s">
        <v>1311</v>
      </c>
      <c r="J9605" t="s">
        <v>12167</v>
      </c>
      <c r="K9605" t="s">
        <v>152</v>
      </c>
      <c r="L9605" t="s">
        <v>14885</v>
      </c>
      <c r="M9605" t="s">
        <v>14885</v>
      </c>
      <c r="P9605" s="31" t="str">
        <f t="shared" si="453"/>
        <v>International Homoeo Hall (Dr.Maruf Hossain)</v>
      </c>
    </row>
    <row r="9606" spans="1:16" hidden="1">
      <c r="A9606" t="str">
        <f t="shared" si="451"/>
        <v>28-622</v>
      </c>
      <c r="B9606">
        <f t="shared" si="452"/>
        <v>28</v>
      </c>
      <c r="C9606">
        <v>622</v>
      </c>
      <c r="D9606" t="s">
        <v>19680</v>
      </c>
      <c r="E9606" t="s">
        <v>8509</v>
      </c>
      <c r="F9606">
        <v>8722</v>
      </c>
      <c r="G9606" t="s">
        <v>19256</v>
      </c>
      <c r="H9606" t="s">
        <v>8510</v>
      </c>
      <c r="I9606" t="s">
        <v>4862</v>
      </c>
      <c r="J9606" t="s">
        <v>230</v>
      </c>
      <c r="K9606" t="s">
        <v>133</v>
      </c>
      <c r="L9606" t="s">
        <v>8490</v>
      </c>
      <c r="M9606" t="s">
        <v>19257</v>
      </c>
      <c r="P9606" s="31" t="str">
        <f t="shared" si="453"/>
        <v>Jabair H Hull (Jiaut Hok)</v>
      </c>
    </row>
    <row r="9607" spans="1:16" hidden="1">
      <c r="A9607" t="str">
        <f t="shared" si="451"/>
        <v>29-622</v>
      </c>
      <c r="B9607">
        <f t="shared" si="452"/>
        <v>29</v>
      </c>
      <c r="C9607">
        <v>622</v>
      </c>
      <c r="D9607" t="s">
        <v>19680</v>
      </c>
      <c r="E9607" t="s">
        <v>11806</v>
      </c>
      <c r="F9607">
        <v>11278</v>
      </c>
      <c r="G9607" t="s">
        <v>250</v>
      </c>
      <c r="H9607">
        <v>1720029506</v>
      </c>
      <c r="I9607" t="s">
        <v>131</v>
      </c>
      <c r="J9607" t="s">
        <v>11807</v>
      </c>
      <c r="K9607" t="s">
        <v>152</v>
      </c>
      <c r="L9607" t="s">
        <v>11808</v>
      </c>
      <c r="P9607" s="31" t="str">
        <f t="shared" si="453"/>
        <v>Janoni Homoeo Hall (Eakub Ali)</v>
      </c>
    </row>
    <row r="9608" spans="1:16" hidden="1">
      <c r="A9608" t="str">
        <f t="shared" si="451"/>
        <v>30-622</v>
      </c>
      <c r="B9608">
        <f t="shared" si="452"/>
        <v>30</v>
      </c>
      <c r="C9608">
        <v>622</v>
      </c>
      <c r="D9608" t="s">
        <v>19680</v>
      </c>
      <c r="E9608" t="s">
        <v>8470</v>
      </c>
      <c r="F9608">
        <v>8699</v>
      </c>
      <c r="G9608" t="s">
        <v>19258</v>
      </c>
      <c r="H9608">
        <v>1716231853</v>
      </c>
      <c r="I9608" t="s">
        <v>4862</v>
      </c>
      <c r="J9608" t="s">
        <v>172</v>
      </c>
      <c r="K9608" t="s">
        <v>133</v>
      </c>
      <c r="L9608" t="s">
        <v>8462</v>
      </c>
      <c r="M9608" t="s">
        <v>8462</v>
      </c>
      <c r="P9608" s="31" t="str">
        <f t="shared" si="453"/>
        <v>Jarman Ho. Hall (Ai. Mamun)</v>
      </c>
    </row>
    <row r="9609" spans="1:16" hidden="1">
      <c r="A9609" t="str">
        <f t="shared" si="451"/>
        <v>31-622</v>
      </c>
      <c r="B9609">
        <f t="shared" si="452"/>
        <v>31</v>
      </c>
      <c r="C9609">
        <v>622</v>
      </c>
      <c r="D9609" t="s">
        <v>19680</v>
      </c>
      <c r="E9609" t="s">
        <v>8515</v>
      </c>
      <c r="F9609">
        <v>8725</v>
      </c>
      <c r="G9609" t="s">
        <v>19259</v>
      </c>
      <c r="H9609" t="s">
        <v>8516</v>
      </c>
      <c r="I9609" t="s">
        <v>4862</v>
      </c>
      <c r="J9609" t="s">
        <v>230</v>
      </c>
      <c r="K9609" t="s">
        <v>133</v>
      </c>
      <c r="L9609" t="s">
        <v>8490</v>
      </c>
      <c r="M9609" t="s">
        <v>19260</v>
      </c>
      <c r="P9609" s="31" t="str">
        <f t="shared" si="453"/>
        <v>Jhe Munsur Homoeo Hall (Somser Ati)</v>
      </c>
    </row>
    <row r="9610" spans="1:16" hidden="1">
      <c r="A9610" t="str">
        <f t="shared" si="451"/>
        <v>32-622</v>
      </c>
      <c r="B9610">
        <f t="shared" si="452"/>
        <v>32</v>
      </c>
      <c r="C9610">
        <v>622</v>
      </c>
      <c r="D9610" t="s">
        <v>19680</v>
      </c>
      <c r="E9610" t="s">
        <v>18689</v>
      </c>
      <c r="F9610">
        <v>15764</v>
      </c>
      <c r="G9610" t="s">
        <v>18690</v>
      </c>
      <c r="H9610">
        <v>1717828041</v>
      </c>
      <c r="I9610" t="s">
        <v>131</v>
      </c>
      <c r="J9610" t="s">
        <v>274</v>
      </c>
      <c r="K9610" t="s">
        <v>133</v>
      </c>
      <c r="L9610" t="s">
        <v>18691</v>
      </c>
      <c r="M9610" t="s">
        <v>18692</v>
      </c>
      <c r="P9610" s="31" t="str">
        <f t="shared" si="453"/>
        <v>Jomuna Homoeo Hall (Dr. Depali Voumik)</v>
      </c>
    </row>
    <row r="9611" spans="1:16" hidden="1">
      <c r="A9611" t="str">
        <f t="shared" si="451"/>
        <v>33-622</v>
      </c>
      <c r="B9611">
        <f t="shared" si="452"/>
        <v>33</v>
      </c>
      <c r="C9611">
        <v>622</v>
      </c>
      <c r="D9611" t="s">
        <v>19680</v>
      </c>
      <c r="E9611" t="s">
        <v>8447</v>
      </c>
      <c r="F9611">
        <v>8685</v>
      </c>
      <c r="G9611" t="s">
        <v>130</v>
      </c>
      <c r="H9611">
        <v>1718812192</v>
      </c>
      <c r="I9611" t="s">
        <v>4862</v>
      </c>
      <c r="J9611" t="s">
        <v>132</v>
      </c>
      <c r="K9611" t="s">
        <v>152</v>
      </c>
      <c r="L9611" t="s">
        <v>8431</v>
      </c>
      <c r="M9611" t="s">
        <v>8440</v>
      </c>
      <c r="P9611" s="31" t="str">
        <f t="shared" si="453"/>
        <v>Khan Homoeo Hall (Mohamad Ali)</v>
      </c>
    </row>
    <row r="9612" spans="1:16" hidden="1">
      <c r="A9612" t="str">
        <f t="shared" si="451"/>
        <v>34-622</v>
      </c>
      <c r="B9612">
        <f t="shared" si="452"/>
        <v>34</v>
      </c>
      <c r="C9612">
        <v>622</v>
      </c>
      <c r="D9612" t="s">
        <v>19680</v>
      </c>
      <c r="E9612" t="s">
        <v>8469</v>
      </c>
      <c r="F9612">
        <v>8698</v>
      </c>
      <c r="G9612" t="s">
        <v>130</v>
      </c>
      <c r="H9612">
        <v>1716231852</v>
      </c>
      <c r="I9612" t="s">
        <v>4862</v>
      </c>
      <c r="J9612" t="s">
        <v>172</v>
      </c>
      <c r="K9612" t="s">
        <v>133</v>
      </c>
      <c r="L9612" t="s">
        <v>8462</v>
      </c>
      <c r="M9612" t="s">
        <v>8462</v>
      </c>
      <c r="P9612" s="31" t="str">
        <f t="shared" si="453"/>
        <v>Khan Homoeo Hall (Razul Hossain)</v>
      </c>
    </row>
    <row r="9613" spans="1:16" hidden="1">
      <c r="A9613" t="str">
        <f t="shared" si="451"/>
        <v>35-622</v>
      </c>
      <c r="B9613">
        <f t="shared" si="452"/>
        <v>35</v>
      </c>
      <c r="C9613">
        <v>622</v>
      </c>
      <c r="D9613" t="s">
        <v>19680</v>
      </c>
      <c r="E9613" t="s">
        <v>8517</v>
      </c>
      <c r="F9613">
        <v>8726</v>
      </c>
      <c r="G9613" t="s">
        <v>8518</v>
      </c>
      <c r="H9613">
        <v>1718374976</v>
      </c>
      <c r="I9613" t="s">
        <v>4862</v>
      </c>
      <c r="J9613" t="s">
        <v>230</v>
      </c>
      <c r="K9613" t="s">
        <v>133</v>
      </c>
      <c r="L9613" t="s">
        <v>8490</v>
      </c>
      <c r="M9613" t="s">
        <v>3957</v>
      </c>
      <c r="P9613" s="31" t="str">
        <f t="shared" si="453"/>
        <v>Kustia Ayurved (Anson Pat)</v>
      </c>
    </row>
    <row r="9614" spans="1:16" hidden="1">
      <c r="A9614" t="str">
        <f t="shared" si="451"/>
        <v>36-622</v>
      </c>
      <c r="B9614">
        <f t="shared" si="452"/>
        <v>36</v>
      </c>
      <c r="C9614">
        <v>622</v>
      </c>
      <c r="D9614" t="s">
        <v>19680</v>
      </c>
      <c r="E9614" t="s">
        <v>8536</v>
      </c>
      <c r="F9614">
        <v>8737</v>
      </c>
      <c r="G9614" t="s">
        <v>19261</v>
      </c>
      <c r="H9614" t="s">
        <v>8537</v>
      </c>
      <c r="I9614" t="s">
        <v>4862</v>
      </c>
      <c r="J9614" t="s">
        <v>274</v>
      </c>
      <c r="K9614" t="s">
        <v>152</v>
      </c>
      <c r="L9614" t="s">
        <v>8490</v>
      </c>
      <c r="M9614" t="s">
        <v>8538</v>
      </c>
      <c r="P9614" s="31" t="str">
        <f t="shared" si="453"/>
        <v>Lipi.H.Hull (Toisuddein)</v>
      </c>
    </row>
    <row r="9615" spans="1:16" hidden="1">
      <c r="A9615" t="str">
        <f t="shared" si="451"/>
        <v>37-622</v>
      </c>
      <c r="B9615">
        <f t="shared" si="452"/>
        <v>37</v>
      </c>
      <c r="C9615">
        <v>622</v>
      </c>
      <c r="D9615" t="s">
        <v>19680</v>
      </c>
      <c r="E9615" t="s">
        <v>8534</v>
      </c>
      <c r="F9615">
        <v>8736</v>
      </c>
      <c r="G9615" t="s">
        <v>19262</v>
      </c>
      <c r="H9615" t="s">
        <v>8535</v>
      </c>
      <c r="I9615" t="s">
        <v>4862</v>
      </c>
      <c r="J9615" t="s">
        <v>274</v>
      </c>
      <c r="K9615" t="s">
        <v>133</v>
      </c>
      <c r="L9615" t="s">
        <v>8490</v>
      </c>
      <c r="M9615" t="s">
        <v>1788</v>
      </c>
      <c r="P9615" s="31" t="str">
        <f t="shared" si="453"/>
        <v>Lotif.H.Hull (Ab:Lotif)</v>
      </c>
    </row>
    <row r="9616" spans="1:16" hidden="1">
      <c r="A9616" t="str">
        <f t="shared" si="451"/>
        <v>38-622</v>
      </c>
      <c r="B9616">
        <f t="shared" si="452"/>
        <v>38</v>
      </c>
      <c r="C9616">
        <v>622</v>
      </c>
      <c r="D9616" t="s">
        <v>19680</v>
      </c>
      <c r="E9616" t="s">
        <v>8448</v>
      </c>
      <c r="F9616">
        <v>8686</v>
      </c>
      <c r="G9616" t="s">
        <v>8449</v>
      </c>
      <c r="H9616">
        <v>1716522747</v>
      </c>
      <c r="I9616" t="s">
        <v>4862</v>
      </c>
      <c r="J9616" t="s">
        <v>172</v>
      </c>
      <c r="K9616" t="s">
        <v>133</v>
      </c>
      <c r="L9616" t="s">
        <v>8450</v>
      </c>
      <c r="M9616" t="s">
        <v>8451</v>
      </c>
      <c r="P9616" s="31" t="str">
        <f t="shared" si="453"/>
        <v>M.M Homoeo Hall (Ab. Hasib)</v>
      </c>
    </row>
    <row r="9617" spans="1:16" hidden="1">
      <c r="A9617" t="str">
        <f t="shared" si="451"/>
        <v>39-622</v>
      </c>
      <c r="B9617">
        <f t="shared" si="452"/>
        <v>39</v>
      </c>
      <c r="C9617">
        <v>622</v>
      </c>
      <c r="D9617" t="s">
        <v>19680</v>
      </c>
      <c r="E9617" t="s">
        <v>8533</v>
      </c>
      <c r="F9617">
        <v>8735</v>
      </c>
      <c r="G9617" t="s">
        <v>638</v>
      </c>
      <c r="H9617">
        <v>1940544912</v>
      </c>
      <c r="I9617" t="s">
        <v>4862</v>
      </c>
      <c r="J9617" t="s">
        <v>274</v>
      </c>
      <c r="K9617" t="s">
        <v>152</v>
      </c>
      <c r="L9617" t="s">
        <v>8490</v>
      </c>
      <c r="M9617" t="s">
        <v>1788</v>
      </c>
      <c r="P9617" s="31" t="str">
        <f t="shared" si="453"/>
        <v>Ma Homoeo Hall (Fojet Jone)</v>
      </c>
    </row>
    <row r="9618" spans="1:16" hidden="1">
      <c r="A9618" t="str">
        <f t="shared" si="451"/>
        <v>40-622</v>
      </c>
      <c r="B9618">
        <f t="shared" si="452"/>
        <v>40</v>
      </c>
      <c r="C9618">
        <v>622</v>
      </c>
      <c r="D9618" t="s">
        <v>19680</v>
      </c>
      <c r="E9618" t="s">
        <v>19263</v>
      </c>
      <c r="F9618">
        <v>8672</v>
      </c>
      <c r="G9618" t="s">
        <v>8426</v>
      </c>
      <c r="H9618">
        <v>1922953308</v>
      </c>
      <c r="I9618" t="s">
        <v>4862</v>
      </c>
      <c r="J9618" t="s">
        <v>132</v>
      </c>
      <c r="K9618" t="s">
        <v>152</v>
      </c>
      <c r="L9618" t="s">
        <v>8422</v>
      </c>
      <c r="M9618" t="s">
        <v>19264</v>
      </c>
      <c r="P9618" s="31" t="str">
        <f t="shared" si="453"/>
        <v>Maa Babar Doa Homoeo Hall (Mazrul. Islam)</v>
      </c>
    </row>
    <row r="9619" spans="1:16" hidden="1">
      <c r="A9619" t="str">
        <f t="shared" si="451"/>
        <v>41-622</v>
      </c>
      <c r="B9619">
        <f t="shared" si="452"/>
        <v>41</v>
      </c>
      <c r="C9619">
        <v>622</v>
      </c>
      <c r="D9619" t="s">
        <v>19680</v>
      </c>
      <c r="E9619" t="s">
        <v>11798</v>
      </c>
      <c r="F9619">
        <v>11274</v>
      </c>
      <c r="G9619" t="s">
        <v>3022</v>
      </c>
      <c r="H9619">
        <v>1916552810</v>
      </c>
      <c r="I9619" t="s">
        <v>131</v>
      </c>
      <c r="J9619" t="s">
        <v>11352</v>
      </c>
      <c r="K9619" t="s">
        <v>1315</v>
      </c>
      <c r="L9619" t="s">
        <v>8490</v>
      </c>
      <c r="M9619" t="s">
        <v>11790</v>
      </c>
      <c r="P9619" s="31" t="str">
        <f t="shared" si="453"/>
        <v>Madina Homoeo Hall (Dr.Afif Hossion)</v>
      </c>
    </row>
    <row r="9620" spans="1:16" hidden="1">
      <c r="A9620" t="str">
        <f t="shared" si="451"/>
        <v>42-622</v>
      </c>
      <c r="B9620">
        <f t="shared" si="452"/>
        <v>42</v>
      </c>
      <c r="C9620">
        <v>622</v>
      </c>
      <c r="D9620" t="s">
        <v>19680</v>
      </c>
      <c r="E9620" t="s">
        <v>8493</v>
      </c>
      <c r="F9620">
        <v>8712</v>
      </c>
      <c r="G9620" t="s">
        <v>3832</v>
      </c>
      <c r="H9620">
        <v>174128543</v>
      </c>
      <c r="I9620" t="s">
        <v>4862</v>
      </c>
      <c r="J9620" t="s">
        <v>397</v>
      </c>
      <c r="K9620" t="s">
        <v>138</v>
      </c>
      <c r="L9620" t="s">
        <v>8490</v>
      </c>
      <c r="M9620" t="s">
        <v>1788</v>
      </c>
      <c r="P9620" s="31" t="str">
        <f t="shared" si="453"/>
        <v>Mahia Homoeo Hall (Mahadi. Hasan)</v>
      </c>
    </row>
    <row r="9621" spans="1:16" hidden="1">
      <c r="A9621" t="str">
        <f t="shared" si="451"/>
        <v>43-622</v>
      </c>
      <c r="B9621">
        <f t="shared" si="452"/>
        <v>43</v>
      </c>
      <c r="C9621">
        <v>622</v>
      </c>
      <c r="D9621" t="s">
        <v>19680</v>
      </c>
      <c r="E9621" t="s">
        <v>19265</v>
      </c>
      <c r="F9621">
        <v>8733</v>
      </c>
      <c r="G9621" t="s">
        <v>19266</v>
      </c>
      <c r="H9621" t="s">
        <v>8530</v>
      </c>
      <c r="I9621" t="s">
        <v>4862</v>
      </c>
      <c r="J9621" t="s">
        <v>274</v>
      </c>
      <c r="K9621" t="s">
        <v>133</v>
      </c>
      <c r="L9621" t="s">
        <v>8490</v>
      </c>
      <c r="M9621" t="s">
        <v>8529</v>
      </c>
      <c r="P9621" s="31" t="str">
        <f t="shared" si="453"/>
        <v>Manu.H.Hull (Momaur)</v>
      </c>
    </row>
    <row r="9622" spans="1:16" hidden="1">
      <c r="A9622" t="str">
        <f t="shared" si="451"/>
        <v>44-622</v>
      </c>
      <c r="B9622">
        <f t="shared" si="452"/>
        <v>44</v>
      </c>
      <c r="C9622">
        <v>622</v>
      </c>
      <c r="D9622" t="s">
        <v>19680</v>
      </c>
      <c r="E9622" t="s">
        <v>19267</v>
      </c>
      <c r="F9622">
        <v>8711</v>
      </c>
      <c r="G9622" t="s">
        <v>8492</v>
      </c>
      <c r="H9622">
        <v>1722451666</v>
      </c>
      <c r="I9622" t="s">
        <v>4862</v>
      </c>
      <c r="J9622" t="s">
        <v>397</v>
      </c>
      <c r="K9622" t="s">
        <v>138</v>
      </c>
      <c r="L9622" t="s">
        <v>8490</v>
      </c>
      <c r="M9622" t="s">
        <v>19268</v>
      </c>
      <c r="P9622" s="31" t="str">
        <f t="shared" si="453"/>
        <v>Martree Mongal Homoeo Hall (Bidul .Kumar)</v>
      </c>
    </row>
    <row r="9623" spans="1:16" hidden="1">
      <c r="A9623" t="str">
        <f t="shared" si="451"/>
        <v>45-622</v>
      </c>
      <c r="B9623">
        <f t="shared" si="452"/>
        <v>45</v>
      </c>
      <c r="C9623">
        <v>622</v>
      </c>
      <c r="D9623" t="s">
        <v>19680</v>
      </c>
      <c r="E9623" t="s">
        <v>8525</v>
      </c>
      <c r="F9623">
        <v>8731</v>
      </c>
      <c r="G9623" t="s">
        <v>8526</v>
      </c>
      <c r="H9623" t="s">
        <v>8527</v>
      </c>
      <c r="I9623" t="s">
        <v>4862</v>
      </c>
      <c r="J9623" t="s">
        <v>274</v>
      </c>
      <c r="K9623" t="s">
        <v>152</v>
      </c>
      <c r="L9623" t="s">
        <v>8490</v>
      </c>
      <c r="M9623" t="s">
        <v>8528</v>
      </c>
      <c r="P9623" s="31" t="str">
        <f t="shared" si="453"/>
        <v>Masud .H . Hull (Mosud Rah)</v>
      </c>
    </row>
    <row r="9624" spans="1:16" hidden="1">
      <c r="A9624" t="str">
        <f t="shared" si="451"/>
        <v>46-622</v>
      </c>
      <c r="B9624">
        <f t="shared" si="452"/>
        <v>46</v>
      </c>
      <c r="C9624">
        <v>622</v>
      </c>
      <c r="D9624" t="s">
        <v>19680</v>
      </c>
      <c r="E9624" t="s">
        <v>8486</v>
      </c>
      <c r="F9624">
        <v>8709</v>
      </c>
      <c r="G9624" t="s">
        <v>6494</v>
      </c>
      <c r="H9624" t="s">
        <v>8487</v>
      </c>
      <c r="I9624" t="s">
        <v>4862</v>
      </c>
      <c r="J9624" t="s">
        <v>397</v>
      </c>
      <c r="K9624" t="s">
        <v>138</v>
      </c>
      <c r="L9624" t="s">
        <v>19269</v>
      </c>
      <c r="M9624" t="s">
        <v>19270</v>
      </c>
      <c r="P9624" s="31" t="str">
        <f t="shared" si="453"/>
        <v>Masud Ho Hall (Nural Islam)</v>
      </c>
    </row>
    <row r="9625" spans="1:16" hidden="1">
      <c r="A9625" t="str">
        <f t="shared" si="451"/>
        <v>47-622</v>
      </c>
      <c r="B9625">
        <f t="shared" si="452"/>
        <v>47</v>
      </c>
      <c r="C9625">
        <v>622</v>
      </c>
      <c r="D9625" t="s">
        <v>19680</v>
      </c>
      <c r="E9625" t="s">
        <v>11791</v>
      </c>
      <c r="F9625">
        <v>11272</v>
      </c>
      <c r="G9625" t="s">
        <v>1559</v>
      </c>
      <c r="H9625">
        <v>1965185119</v>
      </c>
      <c r="I9625" t="s">
        <v>131</v>
      </c>
      <c r="J9625" t="s">
        <v>132</v>
      </c>
      <c r="K9625" t="s">
        <v>133</v>
      </c>
      <c r="L9625" t="s">
        <v>11792</v>
      </c>
      <c r="M9625" t="s">
        <v>11793</v>
      </c>
      <c r="P9625" s="31" t="str">
        <f t="shared" si="453"/>
        <v>Milon Homoeo Hall (Dr Milon Mia)</v>
      </c>
    </row>
    <row r="9626" spans="1:16" hidden="1">
      <c r="A9626" t="str">
        <f t="shared" si="451"/>
        <v>48-622</v>
      </c>
      <c r="B9626">
        <f t="shared" si="452"/>
        <v>48</v>
      </c>
      <c r="C9626">
        <v>622</v>
      </c>
      <c r="D9626" t="s">
        <v>19680</v>
      </c>
      <c r="E9626" t="s">
        <v>8531</v>
      </c>
      <c r="F9626">
        <v>8734</v>
      </c>
      <c r="G9626" t="s">
        <v>8532</v>
      </c>
      <c r="H9626">
        <v>1725686279</v>
      </c>
      <c r="I9626" t="s">
        <v>4862</v>
      </c>
      <c r="J9626" t="s">
        <v>274</v>
      </c>
      <c r="K9626" t="s">
        <v>152</v>
      </c>
      <c r="L9626" t="s">
        <v>8490</v>
      </c>
      <c r="M9626" t="s">
        <v>1788</v>
      </c>
      <c r="P9626" s="31" t="str">
        <f t="shared" si="453"/>
        <v>Mojid.Homoeo Hall (Ab:Mojed)</v>
      </c>
    </row>
    <row r="9627" spans="1:16" hidden="1">
      <c r="A9627" t="str">
        <f t="shared" si="451"/>
        <v>49-622</v>
      </c>
      <c r="B9627">
        <f t="shared" si="452"/>
        <v>49</v>
      </c>
      <c r="C9627">
        <v>622</v>
      </c>
      <c r="D9627" t="s">
        <v>19680</v>
      </c>
      <c r="E9627" t="s">
        <v>8512</v>
      </c>
      <c r="F9627">
        <v>8724</v>
      </c>
      <c r="G9627" t="s">
        <v>8513</v>
      </c>
      <c r="H9627" t="s">
        <v>8514</v>
      </c>
      <c r="I9627" t="s">
        <v>4862</v>
      </c>
      <c r="J9627" t="s">
        <v>230</v>
      </c>
      <c r="K9627" t="s">
        <v>133</v>
      </c>
      <c r="L9627" t="s">
        <v>8490</v>
      </c>
      <c r="M9627" t="s">
        <v>19255</v>
      </c>
      <c r="P9627" s="31" t="str">
        <f t="shared" si="453"/>
        <v>Monjur H Hull (Jobair Hossan)</v>
      </c>
    </row>
    <row r="9628" spans="1:16" hidden="1">
      <c r="A9628" t="str">
        <f t="shared" si="451"/>
        <v>50-622</v>
      </c>
      <c r="B9628">
        <f t="shared" si="452"/>
        <v>50</v>
      </c>
      <c r="C9628">
        <v>622</v>
      </c>
      <c r="D9628" t="s">
        <v>19680</v>
      </c>
      <c r="E9628" t="s">
        <v>8503</v>
      </c>
      <c r="F9628">
        <v>8719</v>
      </c>
      <c r="G9628" t="s">
        <v>8504</v>
      </c>
      <c r="H9628">
        <v>1834312445</v>
      </c>
      <c r="I9628" t="s">
        <v>4862</v>
      </c>
      <c r="J9628" t="s">
        <v>230</v>
      </c>
      <c r="K9628" t="s">
        <v>133</v>
      </c>
      <c r="L9628" t="s">
        <v>8490</v>
      </c>
      <c r="M9628" t="s">
        <v>8502</v>
      </c>
      <c r="P9628" s="31" t="str">
        <f t="shared" si="453"/>
        <v>Montaj  Homoeo Hall (Mosnu Hossan)</v>
      </c>
    </row>
    <row r="9629" spans="1:16" hidden="1">
      <c r="A9629" t="str">
        <f t="shared" si="451"/>
        <v>51-622</v>
      </c>
      <c r="B9629">
        <f t="shared" si="452"/>
        <v>51</v>
      </c>
      <c r="C9629">
        <v>622</v>
      </c>
      <c r="D9629" t="s">
        <v>19680</v>
      </c>
      <c r="E9629" t="s">
        <v>18693</v>
      </c>
      <c r="F9629">
        <v>15760</v>
      </c>
      <c r="G9629" t="s">
        <v>18694</v>
      </c>
      <c r="H9629">
        <v>1736785014</v>
      </c>
      <c r="I9629" t="s">
        <v>131</v>
      </c>
      <c r="J9629" t="s">
        <v>274</v>
      </c>
      <c r="K9629" t="s">
        <v>152</v>
      </c>
      <c r="L9629" t="s">
        <v>18695</v>
      </c>
      <c r="M9629" t="s">
        <v>18696</v>
      </c>
      <c r="P9629" s="31" t="str">
        <f t="shared" si="453"/>
        <v>Morrjina Homeo Hall (Dr. Rashed Shiek)</v>
      </c>
    </row>
    <row r="9630" spans="1:16" hidden="1">
      <c r="A9630" t="str">
        <f t="shared" si="451"/>
        <v>52-622</v>
      </c>
      <c r="B9630">
        <f t="shared" si="452"/>
        <v>52</v>
      </c>
      <c r="C9630">
        <v>622</v>
      </c>
      <c r="D9630" t="s">
        <v>19680</v>
      </c>
      <c r="E9630" t="s">
        <v>11284</v>
      </c>
      <c r="F9630">
        <v>11189</v>
      </c>
      <c r="G9630" t="s">
        <v>19271</v>
      </c>
      <c r="H9630">
        <v>1934448075</v>
      </c>
      <c r="I9630">
        <v>0</v>
      </c>
      <c r="J9630">
        <v>0</v>
      </c>
      <c r="K9630" t="s">
        <v>138</v>
      </c>
      <c r="L9630" t="s">
        <v>8490</v>
      </c>
      <c r="M9630" t="s">
        <v>8490</v>
      </c>
      <c r="P9630" s="31" t="str">
        <f t="shared" si="453"/>
        <v>Mpomd.Sale Ahmmedl-Rajbari (Self Stock)</v>
      </c>
    </row>
    <row r="9631" spans="1:16" hidden="1">
      <c r="A9631" t="str">
        <f t="shared" si="451"/>
        <v>53-622</v>
      </c>
      <c r="B9631">
        <f t="shared" si="452"/>
        <v>53</v>
      </c>
      <c r="C9631">
        <v>622</v>
      </c>
      <c r="D9631" t="s">
        <v>19680</v>
      </c>
      <c r="E9631" t="s">
        <v>18697</v>
      </c>
      <c r="F9631">
        <v>15770</v>
      </c>
      <c r="G9631" t="s">
        <v>3426</v>
      </c>
      <c r="H9631">
        <v>1746671223</v>
      </c>
      <c r="I9631" t="s">
        <v>131</v>
      </c>
      <c r="J9631" t="s">
        <v>274</v>
      </c>
      <c r="K9631" t="s">
        <v>152</v>
      </c>
      <c r="L9631" t="s">
        <v>18691</v>
      </c>
      <c r="M9631" t="s">
        <v>18698</v>
      </c>
      <c r="P9631" s="31" t="str">
        <f t="shared" si="453"/>
        <v>Mukta Homoeo Hall (Dr.S.M Masud)</v>
      </c>
    </row>
    <row r="9632" spans="1:16" hidden="1">
      <c r="A9632" t="str">
        <f t="shared" si="451"/>
        <v>54-622</v>
      </c>
      <c r="B9632">
        <f t="shared" si="452"/>
        <v>54</v>
      </c>
      <c r="C9632">
        <v>622</v>
      </c>
      <c r="D9632" t="s">
        <v>19680</v>
      </c>
      <c r="E9632" t="s">
        <v>18699</v>
      </c>
      <c r="F9632">
        <v>15761</v>
      </c>
      <c r="G9632" t="s">
        <v>3236</v>
      </c>
      <c r="H9632">
        <v>19295972459</v>
      </c>
      <c r="I9632" t="s">
        <v>131</v>
      </c>
      <c r="J9632" t="s">
        <v>274</v>
      </c>
      <c r="K9632" t="s">
        <v>133</v>
      </c>
      <c r="L9632" t="s">
        <v>18691</v>
      </c>
      <c r="M9632" t="s">
        <v>18692</v>
      </c>
      <c r="P9632" s="31" t="str">
        <f t="shared" si="453"/>
        <v>Nasir Homoeo Hall (Dr.Allauddin Khan)</v>
      </c>
    </row>
    <row r="9633" spans="1:16" hidden="1">
      <c r="A9633" t="str">
        <f t="shared" si="451"/>
        <v>55-622</v>
      </c>
      <c r="B9633">
        <f t="shared" si="452"/>
        <v>55</v>
      </c>
      <c r="C9633">
        <v>622</v>
      </c>
      <c r="D9633" t="s">
        <v>19680</v>
      </c>
      <c r="E9633" t="s">
        <v>8471</v>
      </c>
      <c r="F9633">
        <v>8700</v>
      </c>
      <c r="G9633" t="s">
        <v>8472</v>
      </c>
      <c r="H9633">
        <v>1716231854</v>
      </c>
      <c r="I9633" t="s">
        <v>4862</v>
      </c>
      <c r="J9633" t="s">
        <v>172</v>
      </c>
      <c r="K9633" t="s">
        <v>133</v>
      </c>
      <c r="L9633" t="s">
        <v>8462</v>
      </c>
      <c r="M9633" t="s">
        <v>8462</v>
      </c>
      <c r="P9633" s="31" t="str">
        <f t="shared" si="453"/>
        <v>Nazma Ho Hall (Snajir Hossain)</v>
      </c>
    </row>
    <row r="9634" spans="1:16" hidden="1">
      <c r="A9634" t="str">
        <f t="shared" si="451"/>
        <v>56-622</v>
      </c>
      <c r="B9634">
        <f t="shared" si="452"/>
        <v>56</v>
      </c>
      <c r="C9634">
        <v>622</v>
      </c>
      <c r="D9634" t="s">
        <v>19680</v>
      </c>
      <c r="E9634" t="s">
        <v>11799</v>
      </c>
      <c r="F9634">
        <v>11275</v>
      </c>
      <c r="G9634" t="s">
        <v>11800</v>
      </c>
      <c r="H9634">
        <v>1784730889</v>
      </c>
      <c r="I9634" t="s">
        <v>131</v>
      </c>
      <c r="J9634" t="s">
        <v>10889</v>
      </c>
      <c r="K9634" t="s">
        <v>152</v>
      </c>
      <c r="L9634" t="s">
        <v>11796</v>
      </c>
      <c r="M9634" t="s">
        <v>11801</v>
      </c>
      <c r="P9634" s="31" t="str">
        <f t="shared" si="453"/>
        <v>Newton Homoeo Hall (Dr.Noresh)</v>
      </c>
    </row>
    <row r="9635" spans="1:16" hidden="1">
      <c r="A9635" t="str">
        <f t="shared" si="451"/>
        <v>57-622</v>
      </c>
      <c r="B9635">
        <f t="shared" si="452"/>
        <v>57</v>
      </c>
      <c r="C9635">
        <v>622</v>
      </c>
      <c r="D9635" t="s">
        <v>19680</v>
      </c>
      <c r="E9635" t="s">
        <v>8427</v>
      </c>
      <c r="F9635">
        <v>8673</v>
      </c>
      <c r="G9635" t="s">
        <v>8428</v>
      </c>
      <c r="H9635" t="s">
        <v>8429</v>
      </c>
      <c r="I9635" t="s">
        <v>4862</v>
      </c>
      <c r="J9635" t="s">
        <v>132</v>
      </c>
      <c r="K9635" t="s">
        <v>133</v>
      </c>
      <c r="L9635" t="s">
        <v>8422</v>
      </c>
      <c r="M9635" t="s">
        <v>8430</v>
      </c>
      <c r="P9635" s="31" t="str">
        <f t="shared" si="453"/>
        <v>Niramoi Ho Hall (Habibur Rahman)</v>
      </c>
    </row>
    <row r="9636" spans="1:16" hidden="1">
      <c r="A9636" t="str">
        <f t="shared" si="451"/>
        <v>58-622</v>
      </c>
      <c r="B9636">
        <f t="shared" si="452"/>
        <v>58</v>
      </c>
      <c r="C9636">
        <v>622</v>
      </c>
      <c r="D9636" t="s">
        <v>19680</v>
      </c>
      <c r="E9636" t="s">
        <v>8463</v>
      </c>
      <c r="F9636">
        <v>8695</v>
      </c>
      <c r="G9636" t="s">
        <v>8464</v>
      </c>
      <c r="H9636">
        <v>1739220795</v>
      </c>
      <c r="I9636" t="s">
        <v>4862</v>
      </c>
      <c r="J9636" t="s">
        <v>172</v>
      </c>
      <c r="K9636" t="s">
        <v>152</v>
      </c>
      <c r="L9636" t="s">
        <v>8462</v>
      </c>
      <c r="M9636" t="s">
        <v>8462</v>
      </c>
      <c r="P9636" s="31" t="str">
        <f t="shared" si="453"/>
        <v>Nirapada Ho Hall (Ujjol.Kumar)</v>
      </c>
    </row>
    <row r="9637" spans="1:16" hidden="1">
      <c r="A9637" t="str">
        <f t="shared" si="451"/>
        <v>59-622</v>
      </c>
      <c r="B9637">
        <f t="shared" si="452"/>
        <v>59</v>
      </c>
      <c r="C9637">
        <v>622</v>
      </c>
      <c r="D9637" t="s">
        <v>19680</v>
      </c>
      <c r="E9637" t="s">
        <v>11802</v>
      </c>
      <c r="F9637">
        <v>11276</v>
      </c>
      <c r="G9637" t="s">
        <v>11803</v>
      </c>
      <c r="H9637">
        <v>1748411119</v>
      </c>
      <c r="I9637" t="s">
        <v>131</v>
      </c>
      <c r="J9637" t="s">
        <v>10889</v>
      </c>
      <c r="K9637" t="s">
        <v>152</v>
      </c>
      <c r="L9637" t="s">
        <v>11796</v>
      </c>
      <c r="M9637" t="s">
        <v>11804</v>
      </c>
      <c r="P9637" s="31" t="str">
        <f t="shared" si="453"/>
        <v>Niribili Homoeo Hall (Dr Fakhuruddin)</v>
      </c>
    </row>
    <row r="9638" spans="1:16" hidden="1">
      <c r="A9638" t="str">
        <f t="shared" si="451"/>
        <v>60-622</v>
      </c>
      <c r="B9638">
        <f t="shared" si="452"/>
        <v>60</v>
      </c>
      <c r="C9638">
        <v>622</v>
      </c>
      <c r="D9638" t="s">
        <v>19680</v>
      </c>
      <c r="E9638" t="s">
        <v>9004</v>
      </c>
      <c r="F9638">
        <v>9095</v>
      </c>
      <c r="G9638" t="s">
        <v>9005</v>
      </c>
      <c r="H9638">
        <v>1719746122</v>
      </c>
      <c r="I9638" t="s">
        <v>1311</v>
      </c>
      <c r="L9638" t="s">
        <v>8490</v>
      </c>
      <c r="M9638" t="s">
        <v>9006</v>
      </c>
      <c r="P9638" s="31" t="str">
        <f t="shared" si="453"/>
        <v>Noor Homoeo Pharmacy (Dr. Hasanul Haque)</v>
      </c>
    </row>
    <row r="9639" spans="1:16" hidden="1">
      <c r="A9639" t="str">
        <f t="shared" si="451"/>
        <v>61-622</v>
      </c>
      <c r="B9639">
        <f t="shared" si="452"/>
        <v>61</v>
      </c>
      <c r="C9639">
        <v>622</v>
      </c>
      <c r="D9639" t="s">
        <v>19680</v>
      </c>
      <c r="E9639" t="s">
        <v>19272</v>
      </c>
      <c r="F9639">
        <v>8684</v>
      </c>
      <c r="G9639" t="s">
        <v>8445</v>
      </c>
      <c r="H9639" t="s">
        <v>8446</v>
      </c>
      <c r="I9639" t="s">
        <v>4862</v>
      </c>
      <c r="J9639" t="s">
        <v>132</v>
      </c>
      <c r="K9639" t="s">
        <v>133</v>
      </c>
      <c r="L9639" t="s">
        <v>8431</v>
      </c>
      <c r="M9639" t="s">
        <v>8440</v>
      </c>
      <c r="P9639" s="31" t="str">
        <f t="shared" si="453"/>
        <v>Nriojon Homoeo Hall (Setol Kumar D)</v>
      </c>
    </row>
    <row r="9640" spans="1:16" hidden="1">
      <c r="A9640" t="str">
        <f t="shared" si="451"/>
        <v>62-622</v>
      </c>
      <c r="B9640">
        <f t="shared" si="452"/>
        <v>62</v>
      </c>
      <c r="C9640">
        <v>622</v>
      </c>
      <c r="D9640" t="s">
        <v>19680</v>
      </c>
      <c r="E9640" t="s">
        <v>8500</v>
      </c>
      <c r="F9640">
        <v>8718</v>
      </c>
      <c r="G9640" t="s">
        <v>8501</v>
      </c>
      <c r="H9640">
        <v>1712719107</v>
      </c>
      <c r="I9640" t="s">
        <v>4862</v>
      </c>
      <c r="J9640" t="s">
        <v>230</v>
      </c>
      <c r="K9640" t="s">
        <v>152</v>
      </c>
      <c r="L9640" t="s">
        <v>8490</v>
      </c>
      <c r="M9640" t="s">
        <v>8502</v>
      </c>
      <c r="P9640" s="31" t="str">
        <f t="shared" si="453"/>
        <v>Onima Homoeo Hall (Taposhi Bottoe)</v>
      </c>
    </row>
    <row r="9641" spans="1:16" hidden="1">
      <c r="A9641" t="str">
        <f t="shared" si="451"/>
        <v>63-622</v>
      </c>
      <c r="B9641">
        <f t="shared" si="452"/>
        <v>63</v>
      </c>
      <c r="C9641">
        <v>622</v>
      </c>
      <c r="D9641" t="s">
        <v>19680</v>
      </c>
      <c r="E9641" t="s">
        <v>8507</v>
      </c>
      <c r="F9641">
        <v>8721</v>
      </c>
      <c r="G9641" t="s">
        <v>2671</v>
      </c>
      <c r="H9641">
        <v>1720539840</v>
      </c>
      <c r="I9641" t="s">
        <v>4862</v>
      </c>
      <c r="J9641" t="s">
        <v>230</v>
      </c>
      <c r="K9641" t="s">
        <v>133</v>
      </c>
      <c r="L9641" t="s">
        <v>8490</v>
      </c>
      <c r="M9641" t="s">
        <v>8508</v>
      </c>
      <c r="P9641" s="31" t="str">
        <f t="shared" si="453"/>
        <v>Pal Homoeo Hall (Sebanrnath Put)</v>
      </c>
    </row>
    <row r="9642" spans="1:16" hidden="1">
      <c r="A9642" t="str">
        <f t="shared" si="451"/>
        <v>64-622</v>
      </c>
      <c r="B9642">
        <f t="shared" si="452"/>
        <v>64</v>
      </c>
      <c r="C9642">
        <v>622</v>
      </c>
      <c r="D9642" t="s">
        <v>19680</v>
      </c>
      <c r="E9642" t="s">
        <v>8479</v>
      </c>
      <c r="F9642">
        <v>8706</v>
      </c>
      <c r="G9642" t="s">
        <v>8480</v>
      </c>
      <c r="H9642" t="s">
        <v>8481</v>
      </c>
      <c r="I9642" t="s">
        <v>4862</v>
      </c>
      <c r="J9642" t="s">
        <v>397</v>
      </c>
      <c r="K9642" t="s">
        <v>138</v>
      </c>
      <c r="L9642" t="s">
        <v>8431</v>
      </c>
      <c r="M9642" t="s">
        <v>8482</v>
      </c>
      <c r="P9642" s="31" t="str">
        <f t="shared" si="453"/>
        <v>Polli Ciketsalay (Masudar. Rahma)</v>
      </c>
    </row>
    <row r="9643" spans="1:16" hidden="1">
      <c r="A9643" t="str">
        <f t="shared" si="451"/>
        <v>65-622</v>
      </c>
      <c r="B9643">
        <f t="shared" si="452"/>
        <v>65</v>
      </c>
      <c r="C9643">
        <v>622</v>
      </c>
      <c r="D9643" t="s">
        <v>19680</v>
      </c>
      <c r="E9643" t="s">
        <v>8483</v>
      </c>
      <c r="F9643">
        <v>8707</v>
      </c>
      <c r="G9643" t="s">
        <v>8484</v>
      </c>
      <c r="H9643">
        <v>1916341503</v>
      </c>
      <c r="I9643" t="s">
        <v>4862</v>
      </c>
      <c r="J9643" t="s">
        <v>397</v>
      </c>
      <c r="K9643" t="s">
        <v>138</v>
      </c>
      <c r="L9643" t="s">
        <v>8431</v>
      </c>
      <c r="M9643" t="s">
        <v>19273</v>
      </c>
      <c r="P9643" s="31" t="str">
        <f t="shared" si="453"/>
        <v>Polli Homoeo Clinic (Asmol Hossain)</v>
      </c>
    </row>
    <row r="9644" spans="1:16" hidden="1">
      <c r="A9644" t="str">
        <f t="shared" si="451"/>
        <v>66-622</v>
      </c>
      <c r="B9644">
        <f t="shared" si="452"/>
        <v>66</v>
      </c>
      <c r="C9644">
        <v>622</v>
      </c>
      <c r="D9644" t="s">
        <v>19680</v>
      </c>
      <c r="E9644" t="s">
        <v>11822</v>
      </c>
      <c r="F9644">
        <v>11286</v>
      </c>
      <c r="G9644" t="s">
        <v>11823</v>
      </c>
      <c r="H9644">
        <v>1711278135</v>
      </c>
      <c r="I9644" t="s">
        <v>131</v>
      </c>
      <c r="J9644" t="s">
        <v>11352</v>
      </c>
      <c r="K9644" t="s">
        <v>138</v>
      </c>
      <c r="L9644" t="s">
        <v>8490</v>
      </c>
      <c r="M9644" t="s">
        <v>11824</v>
      </c>
      <c r="P9644" s="31" t="str">
        <f t="shared" si="453"/>
        <v>R B Carmoker&amp; Sons (Gopal Carmoker)</v>
      </c>
    </row>
    <row r="9645" spans="1:16" hidden="1">
      <c r="A9645" t="str">
        <f t="shared" si="451"/>
        <v>67-622</v>
      </c>
      <c r="B9645">
        <f t="shared" si="452"/>
        <v>67</v>
      </c>
      <c r="C9645">
        <v>622</v>
      </c>
      <c r="D9645" t="s">
        <v>19680</v>
      </c>
      <c r="E9645" t="s">
        <v>8424</v>
      </c>
      <c r="F9645">
        <v>8671</v>
      </c>
      <c r="G9645" t="s">
        <v>8425</v>
      </c>
      <c r="H9645">
        <v>1926179074</v>
      </c>
      <c r="I9645" t="s">
        <v>4862</v>
      </c>
      <c r="J9645" t="s">
        <v>132</v>
      </c>
      <c r="K9645" t="s">
        <v>133</v>
      </c>
      <c r="L9645" t="s">
        <v>8422</v>
      </c>
      <c r="M9645" t="s">
        <v>8423</v>
      </c>
      <c r="P9645" s="31" t="str">
        <f t="shared" si="453"/>
        <v>Ramdia Jondish Chikitsaloy (Joinal.Abedin)</v>
      </c>
    </row>
    <row r="9646" spans="1:16" hidden="1">
      <c r="A9646" t="str">
        <f t="shared" si="451"/>
        <v>68-622</v>
      </c>
      <c r="B9646">
        <f t="shared" si="452"/>
        <v>68</v>
      </c>
      <c r="C9646">
        <v>622</v>
      </c>
      <c r="D9646" t="s">
        <v>19680</v>
      </c>
      <c r="E9646" t="s">
        <v>16017</v>
      </c>
      <c r="F9646">
        <v>13229</v>
      </c>
      <c r="G9646" t="s">
        <v>519</v>
      </c>
      <c r="H9646">
        <v>1741713822</v>
      </c>
      <c r="I9646" t="s">
        <v>1311</v>
      </c>
      <c r="J9646" t="s">
        <v>10889</v>
      </c>
      <c r="K9646" t="s">
        <v>1315</v>
      </c>
      <c r="L9646" t="s">
        <v>16018</v>
      </c>
      <c r="M9646" t="s">
        <v>16018</v>
      </c>
      <c r="P9646" s="31" t="str">
        <f t="shared" si="453"/>
        <v>Ray Homoeo Hall (Dr Bikash Ray)</v>
      </c>
    </row>
    <row r="9647" spans="1:16" hidden="1">
      <c r="A9647" t="str">
        <f t="shared" si="451"/>
        <v>69-622</v>
      </c>
      <c r="B9647">
        <f t="shared" si="452"/>
        <v>69</v>
      </c>
      <c r="C9647">
        <v>622</v>
      </c>
      <c r="D9647" t="s">
        <v>19680</v>
      </c>
      <c r="E9647" t="s">
        <v>8494</v>
      </c>
      <c r="F9647">
        <v>8714</v>
      </c>
      <c r="G9647" t="s">
        <v>19274</v>
      </c>
      <c r="H9647" t="s">
        <v>8495</v>
      </c>
      <c r="I9647" t="s">
        <v>4862</v>
      </c>
      <c r="J9647" t="s">
        <v>397</v>
      </c>
      <c r="K9647" t="s">
        <v>138</v>
      </c>
      <c r="L9647" t="s">
        <v>8490</v>
      </c>
      <c r="M9647" t="s">
        <v>1788</v>
      </c>
      <c r="P9647" s="31" t="str">
        <f t="shared" si="453"/>
        <v>Roy . Ho. Hall (Pokas. Roy)</v>
      </c>
    </row>
    <row r="9648" spans="1:16" hidden="1">
      <c r="A9648" t="str">
        <f t="shared" si="451"/>
        <v>70-622</v>
      </c>
      <c r="B9648">
        <f t="shared" si="452"/>
        <v>70</v>
      </c>
      <c r="C9648">
        <v>622</v>
      </c>
      <c r="D9648" t="s">
        <v>19680</v>
      </c>
      <c r="E9648" t="s">
        <v>8453</v>
      </c>
      <c r="F9648">
        <v>8688</v>
      </c>
      <c r="G9648" t="s">
        <v>3885</v>
      </c>
      <c r="H9648">
        <v>1741713822</v>
      </c>
      <c r="I9648" t="s">
        <v>4862</v>
      </c>
      <c r="J9648" t="s">
        <v>172</v>
      </c>
      <c r="K9648" t="s">
        <v>133</v>
      </c>
      <c r="L9648" t="s">
        <v>8450</v>
      </c>
      <c r="M9648" t="s">
        <v>8451</v>
      </c>
      <c r="P9648" s="31" t="str">
        <f t="shared" si="453"/>
        <v>Roy Homoeo Hall (Bikash Roy)</v>
      </c>
    </row>
    <row r="9649" spans="1:16" hidden="1">
      <c r="A9649" t="str">
        <f t="shared" si="451"/>
        <v>71-622</v>
      </c>
      <c r="B9649">
        <f t="shared" si="452"/>
        <v>71</v>
      </c>
      <c r="C9649">
        <v>622</v>
      </c>
      <c r="D9649" t="s">
        <v>19680</v>
      </c>
      <c r="E9649" t="s">
        <v>8438</v>
      </c>
      <c r="F9649">
        <v>8680</v>
      </c>
      <c r="G9649" t="s">
        <v>19275</v>
      </c>
      <c r="H9649" t="s">
        <v>8439</v>
      </c>
      <c r="I9649" t="s">
        <v>4862</v>
      </c>
      <c r="J9649" t="s">
        <v>132</v>
      </c>
      <c r="K9649" t="s">
        <v>133</v>
      </c>
      <c r="L9649" t="s">
        <v>8437</v>
      </c>
      <c r="M9649" t="s">
        <v>8440</v>
      </c>
      <c r="P9649" s="31" t="str">
        <f t="shared" si="453"/>
        <v>Samun Ho. Hall (Aba Talab Mondol)</v>
      </c>
    </row>
    <row r="9650" spans="1:16" hidden="1">
      <c r="A9650" t="str">
        <f t="shared" si="451"/>
        <v>72-622</v>
      </c>
      <c r="B9650">
        <f t="shared" si="452"/>
        <v>72</v>
      </c>
      <c r="C9650">
        <v>622</v>
      </c>
      <c r="D9650" t="s">
        <v>19680</v>
      </c>
      <c r="E9650" t="s">
        <v>18284</v>
      </c>
      <c r="F9650">
        <v>15762</v>
      </c>
      <c r="G9650" t="s">
        <v>18700</v>
      </c>
      <c r="H9650">
        <v>1734455277</v>
      </c>
      <c r="I9650" t="s">
        <v>131</v>
      </c>
      <c r="J9650" t="s">
        <v>132</v>
      </c>
      <c r="K9650" t="s">
        <v>133</v>
      </c>
      <c r="L9650" t="s">
        <v>18701</v>
      </c>
      <c r="M9650" t="s">
        <v>18702</v>
      </c>
      <c r="P9650" s="31" t="str">
        <f t="shared" si="453"/>
        <v>Sarmin Homoeo Hall (Dr.Abu Taleb)</v>
      </c>
    </row>
    <row r="9651" spans="1:16" hidden="1">
      <c r="A9651" t="str">
        <f t="shared" si="451"/>
        <v>73-622</v>
      </c>
      <c r="B9651">
        <f t="shared" si="452"/>
        <v>73</v>
      </c>
      <c r="C9651">
        <v>622</v>
      </c>
      <c r="D9651" t="s">
        <v>19680</v>
      </c>
      <c r="E9651" t="s">
        <v>8519</v>
      </c>
      <c r="F9651">
        <v>8727</v>
      </c>
      <c r="G9651" t="s">
        <v>8520</v>
      </c>
      <c r="H9651">
        <v>1712606015</v>
      </c>
      <c r="I9651" t="s">
        <v>4862</v>
      </c>
      <c r="J9651" t="s">
        <v>230</v>
      </c>
      <c r="K9651" t="s">
        <v>152</v>
      </c>
      <c r="L9651" t="s">
        <v>8490</v>
      </c>
      <c r="M9651" t="s">
        <v>3957</v>
      </c>
      <c r="P9651" s="31" t="str">
        <f t="shared" si="453"/>
        <v>Satabdi Homoeo Hall (Kazi Sohabudin)</v>
      </c>
    </row>
    <row r="9652" spans="1:16" hidden="1">
      <c r="A9652" t="str">
        <f t="shared" si="451"/>
        <v>74-622</v>
      </c>
      <c r="B9652">
        <f t="shared" si="452"/>
        <v>74</v>
      </c>
      <c r="C9652">
        <v>622</v>
      </c>
      <c r="D9652" t="s">
        <v>19680</v>
      </c>
      <c r="E9652" t="s">
        <v>19276</v>
      </c>
      <c r="F9652">
        <v>8708</v>
      </c>
      <c r="G9652" t="s">
        <v>196</v>
      </c>
      <c r="H9652">
        <v>191329830</v>
      </c>
      <c r="I9652" t="s">
        <v>8485</v>
      </c>
      <c r="J9652" t="s">
        <v>397</v>
      </c>
      <c r="K9652" t="s">
        <v>138</v>
      </c>
      <c r="L9652" t="s">
        <v>8431</v>
      </c>
      <c r="M9652" t="s">
        <v>19277</v>
      </c>
      <c r="P9652" s="31" t="str">
        <f t="shared" si="453"/>
        <v>Seba Homoeo Hall (Ab.Mayed)</v>
      </c>
    </row>
    <row r="9653" spans="1:16" hidden="1">
      <c r="A9653" t="str">
        <f t="shared" si="451"/>
        <v>75-622</v>
      </c>
      <c r="B9653">
        <f t="shared" si="452"/>
        <v>75</v>
      </c>
      <c r="C9653">
        <v>622</v>
      </c>
      <c r="D9653" t="s">
        <v>19680</v>
      </c>
      <c r="E9653" t="s">
        <v>18703</v>
      </c>
      <c r="F9653">
        <v>15768</v>
      </c>
      <c r="G9653" t="s">
        <v>196</v>
      </c>
      <c r="H9653">
        <v>1718634797</v>
      </c>
      <c r="I9653" t="s">
        <v>131</v>
      </c>
      <c r="J9653" t="s">
        <v>230</v>
      </c>
      <c r="K9653" t="s">
        <v>152</v>
      </c>
      <c r="L9653" t="s">
        <v>18704</v>
      </c>
      <c r="M9653" t="s">
        <v>18705</v>
      </c>
      <c r="P9653" s="31" t="str">
        <f t="shared" si="453"/>
        <v>Seba Homoeo Hall (Dr.Ah Khalek)</v>
      </c>
    </row>
    <row r="9654" spans="1:16" hidden="1">
      <c r="A9654" t="str">
        <f t="shared" si="451"/>
        <v>76-622</v>
      </c>
      <c r="B9654">
        <f t="shared" si="452"/>
        <v>76</v>
      </c>
      <c r="C9654">
        <v>622</v>
      </c>
      <c r="D9654" t="s">
        <v>19680</v>
      </c>
      <c r="E9654" t="s">
        <v>11820</v>
      </c>
      <c r="F9654">
        <v>11284</v>
      </c>
      <c r="G9654" t="s">
        <v>196</v>
      </c>
      <c r="H9654">
        <v>1920855648</v>
      </c>
      <c r="I9654" t="s">
        <v>131</v>
      </c>
      <c r="J9654" t="s">
        <v>10903</v>
      </c>
      <c r="K9654" t="s">
        <v>152</v>
      </c>
      <c r="L9654" t="s">
        <v>8490</v>
      </c>
      <c r="M9654" t="s">
        <v>8528</v>
      </c>
      <c r="P9654" s="31" t="str">
        <f t="shared" si="453"/>
        <v>Seba Homoeo Hall (Fajlur Rahman)</v>
      </c>
    </row>
    <row r="9655" spans="1:16" hidden="1">
      <c r="A9655" t="str">
        <f t="shared" si="451"/>
        <v>77-622</v>
      </c>
      <c r="B9655">
        <f t="shared" si="452"/>
        <v>77</v>
      </c>
      <c r="C9655">
        <v>622</v>
      </c>
      <c r="D9655" t="s">
        <v>19680</v>
      </c>
      <c r="E9655" t="s">
        <v>8473</v>
      </c>
      <c r="F9655">
        <v>8702</v>
      </c>
      <c r="G9655" t="s">
        <v>8474</v>
      </c>
      <c r="H9655">
        <v>1726089565</v>
      </c>
      <c r="I9655" t="s">
        <v>4862</v>
      </c>
      <c r="J9655" t="s">
        <v>397</v>
      </c>
      <c r="K9655" t="s">
        <v>138</v>
      </c>
      <c r="L9655" t="s">
        <v>8422</v>
      </c>
      <c r="M9655" t="s">
        <v>8422</v>
      </c>
      <c r="P9655" s="31" t="str">
        <f t="shared" si="453"/>
        <v>Shapla Homoeo Hall (Rammohan Sarkar)</v>
      </c>
    </row>
    <row r="9656" spans="1:16" hidden="1">
      <c r="A9656" t="str">
        <f t="shared" si="451"/>
        <v>78-622</v>
      </c>
      <c r="B9656">
        <f t="shared" si="452"/>
        <v>78</v>
      </c>
      <c r="C9656">
        <v>622</v>
      </c>
      <c r="D9656" t="s">
        <v>19680</v>
      </c>
      <c r="E9656" t="s">
        <v>8488</v>
      </c>
      <c r="F9656">
        <v>8710</v>
      </c>
      <c r="G9656" t="s">
        <v>19278</v>
      </c>
      <c r="H9656" t="s">
        <v>8489</v>
      </c>
      <c r="I9656" t="s">
        <v>4862</v>
      </c>
      <c r="J9656" t="s">
        <v>397</v>
      </c>
      <c r="K9656" t="s">
        <v>138</v>
      </c>
      <c r="L9656" t="s">
        <v>8490</v>
      </c>
      <c r="M9656" t="s">
        <v>8491</v>
      </c>
      <c r="P9656" s="31" t="str">
        <f t="shared" si="453"/>
        <v>Shefo Ho Hall (Dr. Obidullah)</v>
      </c>
    </row>
    <row r="9657" spans="1:16" hidden="1">
      <c r="A9657" t="str">
        <f t="shared" si="451"/>
        <v>79-622</v>
      </c>
      <c r="B9657">
        <f t="shared" si="452"/>
        <v>79</v>
      </c>
      <c r="C9657">
        <v>622</v>
      </c>
      <c r="D9657" t="s">
        <v>19680</v>
      </c>
      <c r="E9657" t="s">
        <v>11788</v>
      </c>
      <c r="F9657">
        <v>11271</v>
      </c>
      <c r="G9657" t="s">
        <v>11789</v>
      </c>
      <c r="H9657">
        <v>1629543786</v>
      </c>
      <c r="I9657" t="s">
        <v>131</v>
      </c>
      <c r="J9657" t="s">
        <v>172</v>
      </c>
      <c r="K9657" t="s">
        <v>133</v>
      </c>
      <c r="L9657" t="s">
        <v>8490</v>
      </c>
      <c r="M9657" t="s">
        <v>11790</v>
      </c>
      <c r="P9657" s="31" t="str">
        <f t="shared" si="453"/>
        <v>Siddicia Homoeo Hall (Dr Selim)</v>
      </c>
    </row>
    <row r="9658" spans="1:16" hidden="1">
      <c r="A9658" t="str">
        <f t="shared" si="451"/>
        <v>80-622</v>
      </c>
      <c r="B9658">
        <f t="shared" si="452"/>
        <v>80</v>
      </c>
      <c r="C9658">
        <v>622</v>
      </c>
      <c r="D9658" t="s">
        <v>19680</v>
      </c>
      <c r="E9658" t="s">
        <v>18706</v>
      </c>
      <c r="F9658">
        <v>15769</v>
      </c>
      <c r="G9658" t="s">
        <v>11789</v>
      </c>
      <c r="H9658">
        <v>1612694088</v>
      </c>
      <c r="I9658" t="s">
        <v>131</v>
      </c>
      <c r="J9658" t="s">
        <v>230</v>
      </c>
      <c r="K9658" t="s">
        <v>133</v>
      </c>
      <c r="L9658" t="s">
        <v>18704</v>
      </c>
      <c r="M9658" t="s">
        <v>18707</v>
      </c>
      <c r="P9658" s="31" t="str">
        <f t="shared" si="453"/>
        <v>Siddicia Homoeo Hall (Dr.Golam Kibria)</v>
      </c>
    </row>
    <row r="9659" spans="1:16" hidden="1">
      <c r="A9659" t="str">
        <f t="shared" si="451"/>
        <v>81-622</v>
      </c>
      <c r="B9659">
        <f t="shared" si="452"/>
        <v>81</v>
      </c>
      <c r="C9659">
        <v>622</v>
      </c>
      <c r="D9659" t="s">
        <v>19680</v>
      </c>
      <c r="E9659" t="s">
        <v>11788</v>
      </c>
      <c r="F9659">
        <v>11279</v>
      </c>
      <c r="G9659" t="s">
        <v>11809</v>
      </c>
      <c r="H9659">
        <v>1788119477</v>
      </c>
      <c r="I9659" t="s">
        <v>131</v>
      </c>
      <c r="J9659" t="s">
        <v>10900</v>
      </c>
      <c r="K9659" t="s">
        <v>138</v>
      </c>
      <c r="L9659" t="s">
        <v>8490</v>
      </c>
      <c r="M9659" t="s">
        <v>11790</v>
      </c>
      <c r="P9659" s="31" t="str">
        <f t="shared" si="453"/>
        <v>Sifat Homoeo Hall (Dr Selim)</v>
      </c>
    </row>
    <row r="9660" spans="1:16" hidden="1">
      <c r="A9660" t="str">
        <f t="shared" si="451"/>
        <v>82-622</v>
      </c>
      <c r="B9660">
        <f t="shared" si="452"/>
        <v>82</v>
      </c>
      <c r="C9660">
        <v>622</v>
      </c>
      <c r="D9660" t="s">
        <v>19680</v>
      </c>
      <c r="E9660" t="s">
        <v>8498</v>
      </c>
      <c r="F9660">
        <v>8716</v>
      </c>
      <c r="G9660" t="s">
        <v>6482</v>
      </c>
      <c r="H9660">
        <v>1718130442</v>
      </c>
      <c r="I9660" t="s">
        <v>4862</v>
      </c>
      <c r="J9660" t="s">
        <v>397</v>
      </c>
      <c r="K9660" t="s">
        <v>138</v>
      </c>
      <c r="L9660" t="s">
        <v>8490</v>
      </c>
      <c r="M9660" t="s">
        <v>8497</v>
      </c>
      <c r="P9660" s="31" t="str">
        <f t="shared" si="453"/>
        <v>Sikdar Homoeo Hall (Osim Sikder)</v>
      </c>
    </row>
    <row r="9661" spans="1:16" hidden="1">
      <c r="A9661" t="str">
        <f t="shared" si="451"/>
        <v>83-622</v>
      </c>
      <c r="B9661">
        <f t="shared" si="452"/>
        <v>83</v>
      </c>
      <c r="C9661">
        <v>622</v>
      </c>
      <c r="D9661" t="s">
        <v>19680</v>
      </c>
      <c r="E9661" t="s">
        <v>18708</v>
      </c>
      <c r="F9661">
        <v>15766</v>
      </c>
      <c r="G9661" t="s">
        <v>18709</v>
      </c>
      <c r="H9661">
        <v>1737227507</v>
      </c>
      <c r="I9661" t="s">
        <v>131</v>
      </c>
      <c r="J9661" t="s">
        <v>132</v>
      </c>
      <c r="K9661" t="s">
        <v>133</v>
      </c>
      <c r="L9661" t="s">
        <v>18701</v>
      </c>
      <c r="M9661" t="s">
        <v>18702</v>
      </c>
      <c r="P9661" s="31" t="str">
        <f t="shared" si="453"/>
        <v>Snaha Homoeo Hall (Dr.Shamsul Alom)</v>
      </c>
    </row>
    <row r="9662" spans="1:16" hidden="1">
      <c r="A9662" t="str">
        <f t="shared" si="451"/>
        <v>84-622</v>
      </c>
      <c r="B9662">
        <f t="shared" si="452"/>
        <v>84</v>
      </c>
      <c r="C9662">
        <v>622</v>
      </c>
      <c r="D9662" t="s">
        <v>19680</v>
      </c>
      <c r="E9662" t="s">
        <v>8441</v>
      </c>
      <c r="F9662">
        <v>8681</v>
      </c>
      <c r="G9662" t="s">
        <v>7547</v>
      </c>
      <c r="H9662">
        <v>1737227507</v>
      </c>
      <c r="I9662" t="s">
        <v>4862</v>
      </c>
      <c r="J9662" t="s">
        <v>132</v>
      </c>
      <c r="K9662" t="s">
        <v>133</v>
      </c>
      <c r="L9662" t="s">
        <v>8431</v>
      </c>
      <c r="M9662" t="s">
        <v>8440</v>
      </c>
      <c r="P9662" s="31" t="str">
        <f t="shared" si="453"/>
        <v>Sneha Homoeo Hall (Samsul Alom)</v>
      </c>
    </row>
    <row r="9663" spans="1:16" hidden="1">
      <c r="A9663" t="str">
        <f t="shared" si="451"/>
        <v>85-622</v>
      </c>
      <c r="B9663">
        <f t="shared" si="452"/>
        <v>85</v>
      </c>
      <c r="C9663">
        <v>622</v>
      </c>
      <c r="D9663" t="s">
        <v>19680</v>
      </c>
      <c r="E9663" t="s">
        <v>8499</v>
      </c>
      <c r="F9663">
        <v>8717</v>
      </c>
      <c r="G9663" t="s">
        <v>305</v>
      </c>
      <c r="H9663">
        <v>1719799101</v>
      </c>
      <c r="I9663" t="s">
        <v>4862</v>
      </c>
      <c r="J9663" t="s">
        <v>397</v>
      </c>
      <c r="K9663" t="s">
        <v>138</v>
      </c>
      <c r="L9663" t="s">
        <v>8490</v>
      </c>
      <c r="M9663" t="s">
        <v>8497</v>
      </c>
      <c r="P9663" s="31" t="str">
        <f t="shared" si="453"/>
        <v>Sumon Homoeo Hall (Moksed. Molla)</v>
      </c>
    </row>
    <row r="9664" spans="1:16" hidden="1">
      <c r="A9664" t="str">
        <f t="shared" si="451"/>
        <v>86-622</v>
      </c>
      <c r="B9664">
        <f t="shared" si="452"/>
        <v>86</v>
      </c>
      <c r="C9664">
        <v>622</v>
      </c>
      <c r="D9664" t="s">
        <v>19680</v>
      </c>
      <c r="E9664" t="s">
        <v>18710</v>
      </c>
      <c r="F9664">
        <v>15765</v>
      </c>
      <c r="G9664" t="s">
        <v>18711</v>
      </c>
      <c r="H9664">
        <v>1740885776</v>
      </c>
      <c r="I9664" t="s">
        <v>131</v>
      </c>
      <c r="J9664" t="s">
        <v>132</v>
      </c>
      <c r="K9664" t="s">
        <v>152</v>
      </c>
      <c r="L9664" t="s">
        <v>18712</v>
      </c>
      <c r="M9664" t="s">
        <v>18713</v>
      </c>
      <c r="P9664" s="31" t="str">
        <f t="shared" si="453"/>
        <v>Tahara Homoeo Hall (Dr. Aktarurjaman)</v>
      </c>
    </row>
    <row r="9665" spans="1:16" hidden="1">
      <c r="A9665" t="str">
        <f t="shared" si="451"/>
        <v>87-622</v>
      </c>
      <c r="B9665">
        <f t="shared" si="452"/>
        <v>87</v>
      </c>
      <c r="C9665">
        <v>622</v>
      </c>
      <c r="D9665" t="s">
        <v>19680</v>
      </c>
      <c r="E9665" t="s">
        <v>8434</v>
      </c>
      <c r="F9665">
        <v>8677</v>
      </c>
      <c r="G9665" t="s">
        <v>8435</v>
      </c>
      <c r="H9665">
        <v>1711513412</v>
      </c>
      <c r="I9665" t="s">
        <v>4862</v>
      </c>
      <c r="J9665" t="s">
        <v>132</v>
      </c>
      <c r="K9665" t="s">
        <v>152</v>
      </c>
      <c r="L9665" t="s">
        <v>8431</v>
      </c>
      <c r="M9665" t="s">
        <v>8430</v>
      </c>
      <c r="P9665" s="31" t="str">
        <f t="shared" si="453"/>
        <v>Tahomina Homoeo Hall (Alomgir Hossan)</v>
      </c>
    </row>
    <row r="9666" spans="1:16" hidden="1">
      <c r="A9666" t="str">
        <f t="shared" ref="A9666:A9729" si="454">B9666&amp;"-"&amp;C9666</f>
        <v>88-622</v>
      </c>
      <c r="B9666">
        <f t="shared" ref="B9666:B9729" si="455">IF(C9666=C9665,B9665+1,1)</f>
        <v>88</v>
      </c>
      <c r="C9666">
        <v>622</v>
      </c>
      <c r="D9666" t="s">
        <v>19680</v>
      </c>
      <c r="E9666" t="s">
        <v>16021</v>
      </c>
      <c r="F9666">
        <v>13232</v>
      </c>
      <c r="G9666" t="s">
        <v>1139</v>
      </c>
      <c r="H9666">
        <v>171274573</v>
      </c>
      <c r="I9666" t="s">
        <v>1311</v>
      </c>
      <c r="J9666" t="s">
        <v>10889</v>
      </c>
      <c r="K9666" t="s">
        <v>152</v>
      </c>
      <c r="L9666" t="s">
        <v>16018</v>
      </c>
      <c r="M9666" t="s">
        <v>16022</v>
      </c>
      <c r="P9666" s="31" t="str">
        <f t="shared" ref="P9666:P9729" si="456">PROPER(G9666&amp;" ("&amp;E9666&amp;")")</f>
        <v>Tamanna Homoeo Hall (Dr. Rafiqul Islam)</v>
      </c>
    </row>
    <row r="9667" spans="1:16" hidden="1">
      <c r="A9667" t="str">
        <f t="shared" si="454"/>
        <v>89-622</v>
      </c>
      <c r="B9667">
        <f t="shared" si="455"/>
        <v>89</v>
      </c>
      <c r="C9667">
        <v>622</v>
      </c>
      <c r="D9667" t="s">
        <v>19680</v>
      </c>
      <c r="E9667" t="s">
        <v>18714</v>
      </c>
      <c r="F9667">
        <v>15771</v>
      </c>
      <c r="G9667" t="s">
        <v>7083</v>
      </c>
      <c r="H9667">
        <v>1721816151</v>
      </c>
      <c r="I9667" t="s">
        <v>131</v>
      </c>
      <c r="K9667" t="s">
        <v>152</v>
      </c>
      <c r="L9667" t="s">
        <v>18691</v>
      </c>
      <c r="M9667" t="s">
        <v>18715</v>
      </c>
      <c r="P9667" s="31" t="str">
        <f t="shared" si="456"/>
        <v>Tasin Homoeo Hall (Dr.Zohurul.Haq Molla)</v>
      </c>
    </row>
    <row r="9668" spans="1:16" hidden="1">
      <c r="A9668" t="str">
        <f t="shared" si="454"/>
        <v>90-622</v>
      </c>
      <c r="B9668">
        <f t="shared" si="455"/>
        <v>90</v>
      </c>
      <c r="C9668">
        <v>622</v>
      </c>
      <c r="D9668" t="s">
        <v>19680</v>
      </c>
      <c r="E9668" t="s">
        <v>9123</v>
      </c>
      <c r="F9668">
        <v>11283</v>
      </c>
      <c r="G9668" t="s">
        <v>9507</v>
      </c>
      <c r="H9668">
        <v>1778522904</v>
      </c>
      <c r="I9668" t="s">
        <v>131</v>
      </c>
      <c r="J9668" t="s">
        <v>11352</v>
      </c>
      <c r="K9668" t="s">
        <v>152</v>
      </c>
      <c r="L9668" t="s">
        <v>11817</v>
      </c>
      <c r="M9668" t="s">
        <v>11819</v>
      </c>
      <c r="P9668" s="31" t="str">
        <f t="shared" si="456"/>
        <v>Tawakkul Homoeo Hall (Dr.Abdur Rahim)</v>
      </c>
    </row>
    <row r="9669" spans="1:16" hidden="1">
      <c r="A9669" t="str">
        <f t="shared" si="454"/>
        <v>91-622</v>
      </c>
      <c r="B9669">
        <f t="shared" si="455"/>
        <v>91</v>
      </c>
      <c r="C9669">
        <v>622</v>
      </c>
      <c r="D9669" t="s">
        <v>19680</v>
      </c>
      <c r="E9669" t="s">
        <v>8442</v>
      </c>
      <c r="F9669">
        <v>8682</v>
      </c>
      <c r="G9669" t="s">
        <v>8443</v>
      </c>
      <c r="H9669">
        <v>1754321735</v>
      </c>
      <c r="I9669" t="s">
        <v>4862</v>
      </c>
      <c r="J9669" t="s">
        <v>132</v>
      </c>
      <c r="K9669" t="s">
        <v>152</v>
      </c>
      <c r="L9669" t="s">
        <v>8431</v>
      </c>
      <c r="M9669" t="s">
        <v>8444</v>
      </c>
      <c r="P9669" s="31" t="str">
        <f t="shared" si="456"/>
        <v>Thakur Homoeo Hall (Bisnalh. Joader)</v>
      </c>
    </row>
    <row r="9670" spans="1:16" hidden="1">
      <c r="A9670" t="str">
        <f t="shared" si="454"/>
        <v>92-622</v>
      </c>
      <c r="B9670">
        <f t="shared" si="455"/>
        <v>92</v>
      </c>
      <c r="C9670">
        <v>622</v>
      </c>
      <c r="D9670" t="s">
        <v>19680</v>
      </c>
      <c r="E9670" t="s">
        <v>11794</v>
      </c>
      <c r="F9670">
        <v>11273</v>
      </c>
      <c r="G9670" t="s">
        <v>11795</v>
      </c>
      <c r="H9670">
        <v>1812782663</v>
      </c>
      <c r="I9670" t="s">
        <v>131</v>
      </c>
      <c r="J9670" t="s">
        <v>10889</v>
      </c>
      <c r="K9670" t="s">
        <v>152</v>
      </c>
      <c r="L9670" t="s">
        <v>11796</v>
      </c>
      <c r="M9670" t="s">
        <v>11797</v>
      </c>
      <c r="P9670" s="31" t="str">
        <f t="shared" si="456"/>
        <v>The Haniman Ho Hall (Dr Suranjon)</v>
      </c>
    </row>
    <row r="9671" spans="1:16" hidden="1">
      <c r="A9671" t="str">
        <f t="shared" si="454"/>
        <v>93-622</v>
      </c>
      <c r="B9671">
        <f t="shared" si="455"/>
        <v>93</v>
      </c>
      <c r="C9671">
        <v>622</v>
      </c>
      <c r="D9671" t="s">
        <v>19680</v>
      </c>
      <c r="E9671" t="s">
        <v>11813</v>
      </c>
      <c r="F9671">
        <v>11281</v>
      </c>
      <c r="G9671" t="s">
        <v>11814</v>
      </c>
      <c r="H9671">
        <v>1784135352</v>
      </c>
      <c r="I9671" t="s">
        <v>131</v>
      </c>
      <c r="J9671" t="s">
        <v>172</v>
      </c>
      <c r="K9671" t="s">
        <v>1315</v>
      </c>
      <c r="L9671" t="s">
        <v>11796</v>
      </c>
      <c r="M9671" t="s">
        <v>11797</v>
      </c>
      <c r="P9671" s="31" t="str">
        <f t="shared" si="456"/>
        <v>Toufiq Homoeo Hall (Dr Siddique)</v>
      </c>
    </row>
    <row r="9672" spans="1:16" hidden="1">
      <c r="A9672" t="str">
        <f t="shared" si="454"/>
        <v>1-623</v>
      </c>
      <c r="B9672">
        <f t="shared" si="455"/>
        <v>1</v>
      </c>
      <c r="C9672">
        <v>623</v>
      </c>
      <c r="D9672" t="s">
        <v>19681</v>
      </c>
      <c r="E9672" t="s">
        <v>7134</v>
      </c>
      <c r="F9672">
        <v>7936</v>
      </c>
      <c r="G9672" t="s">
        <v>7135</v>
      </c>
      <c r="H9672" t="s">
        <v>7136</v>
      </c>
      <c r="I9672" t="s">
        <v>3965</v>
      </c>
      <c r="J9672" t="s">
        <v>172</v>
      </c>
      <c r="K9672" t="s">
        <v>4195</v>
      </c>
      <c r="L9672" t="s">
        <v>7126</v>
      </c>
      <c r="M9672" t="s">
        <v>7126</v>
      </c>
      <c r="P9672" s="31" t="str">
        <f t="shared" si="456"/>
        <v xml:space="preserve">  Aynal H.And Ayurbadi (Aynal Hossain)</v>
      </c>
    </row>
    <row r="9673" spans="1:16" hidden="1">
      <c r="A9673" t="str">
        <f t="shared" si="454"/>
        <v>2-623</v>
      </c>
      <c r="B9673">
        <f t="shared" si="455"/>
        <v>2</v>
      </c>
      <c r="C9673">
        <v>623</v>
      </c>
      <c r="D9673" t="s">
        <v>19681</v>
      </c>
      <c r="E9673" t="s">
        <v>7156</v>
      </c>
      <c r="F9673">
        <v>7945</v>
      </c>
      <c r="G9673" t="s">
        <v>7157</v>
      </c>
      <c r="H9673" t="s">
        <v>7158</v>
      </c>
      <c r="I9673" t="s">
        <v>4129</v>
      </c>
      <c r="J9673" t="s">
        <v>172</v>
      </c>
      <c r="K9673" t="s">
        <v>4185</v>
      </c>
      <c r="L9673" t="s">
        <v>7126</v>
      </c>
      <c r="M9673" t="s">
        <v>7126</v>
      </c>
      <c r="P9673" s="31" t="str">
        <f t="shared" si="456"/>
        <v xml:space="preserve">  Ebrahim H.H (Ebrahim Ali)</v>
      </c>
    </row>
    <row r="9674" spans="1:16" hidden="1">
      <c r="A9674" t="str">
        <f t="shared" si="454"/>
        <v>3-623</v>
      </c>
      <c r="B9674">
        <f t="shared" si="455"/>
        <v>3</v>
      </c>
      <c r="C9674">
        <v>623</v>
      </c>
      <c r="D9674" t="s">
        <v>19681</v>
      </c>
      <c r="E9674" t="s">
        <v>7124</v>
      </c>
      <c r="F9674">
        <v>7953</v>
      </c>
      <c r="G9674" t="s">
        <v>7175</v>
      </c>
      <c r="H9674" t="s">
        <v>7176</v>
      </c>
      <c r="I9674" t="s">
        <v>131</v>
      </c>
      <c r="J9674" t="s">
        <v>397</v>
      </c>
      <c r="K9674" t="s">
        <v>152</v>
      </c>
      <c r="L9674" t="s">
        <v>7167</v>
      </c>
      <c r="M9674" t="s">
        <v>7167</v>
      </c>
      <c r="P9674" s="31" t="str">
        <f t="shared" si="456"/>
        <v xml:space="preserve">  Mohona Abir H.H (Jahidul Islam)</v>
      </c>
    </row>
    <row r="9675" spans="1:16" hidden="1">
      <c r="A9675" t="str">
        <f t="shared" si="454"/>
        <v>4-623</v>
      </c>
      <c r="B9675">
        <f t="shared" si="455"/>
        <v>4</v>
      </c>
      <c r="C9675">
        <v>623</v>
      </c>
      <c r="D9675" t="s">
        <v>19681</v>
      </c>
      <c r="E9675">
        <v>0</v>
      </c>
      <c r="F9675">
        <v>7958</v>
      </c>
      <c r="G9675" t="s">
        <v>7186</v>
      </c>
      <c r="H9675">
        <v>0</v>
      </c>
      <c r="I9675" t="s">
        <v>3965</v>
      </c>
      <c r="J9675" t="s">
        <v>397</v>
      </c>
      <c r="K9675" t="s">
        <v>133</v>
      </c>
      <c r="L9675" t="s">
        <v>7167</v>
      </c>
      <c r="M9675" t="s">
        <v>7185</v>
      </c>
      <c r="P9675" s="31" t="str">
        <f t="shared" si="456"/>
        <v xml:space="preserve">  Promod H.H (0)</v>
      </c>
    </row>
    <row r="9676" spans="1:16" hidden="1">
      <c r="A9676" t="str">
        <f t="shared" si="454"/>
        <v>5-623</v>
      </c>
      <c r="B9676">
        <f t="shared" si="455"/>
        <v>5</v>
      </c>
      <c r="C9676">
        <v>623</v>
      </c>
      <c r="D9676" t="s">
        <v>19681</v>
      </c>
      <c r="E9676" t="s">
        <v>7152</v>
      </c>
      <c r="F9676">
        <v>7943</v>
      </c>
      <c r="G9676" t="s">
        <v>7153</v>
      </c>
      <c r="H9676" t="s">
        <v>7154</v>
      </c>
      <c r="I9676" t="s">
        <v>3963</v>
      </c>
      <c r="J9676" t="s">
        <v>172</v>
      </c>
      <c r="K9676" t="s">
        <v>4185</v>
      </c>
      <c r="L9676" t="s">
        <v>7126</v>
      </c>
      <c r="M9676" t="s">
        <v>7126</v>
      </c>
      <c r="P9676" s="31" t="str">
        <f t="shared" si="456"/>
        <v xml:space="preserve">  S.R Homeo Hall (Sofiqul Islam)</v>
      </c>
    </row>
    <row r="9677" spans="1:16" hidden="1">
      <c r="A9677" t="str">
        <f t="shared" si="454"/>
        <v>6-623</v>
      </c>
      <c r="B9677">
        <f t="shared" si="455"/>
        <v>6</v>
      </c>
      <c r="C9677">
        <v>623</v>
      </c>
      <c r="D9677" t="s">
        <v>19681</v>
      </c>
      <c r="E9677" t="s">
        <v>7194</v>
      </c>
      <c r="F9677">
        <v>7966</v>
      </c>
      <c r="G9677" t="s">
        <v>7195</v>
      </c>
      <c r="H9677">
        <v>1722293528</v>
      </c>
      <c r="I9677" t="s">
        <v>3963</v>
      </c>
      <c r="J9677" t="s">
        <v>2596</v>
      </c>
      <c r="K9677" t="s">
        <v>4002</v>
      </c>
      <c r="L9677" t="s">
        <v>7196</v>
      </c>
      <c r="M9677" t="s">
        <v>7197</v>
      </c>
      <c r="P9677" s="31" t="str">
        <f t="shared" si="456"/>
        <v xml:space="preserve">  Samim Homoeo Hall (Samim Mia)</v>
      </c>
    </row>
    <row r="9678" spans="1:16" hidden="1">
      <c r="A9678" t="str">
        <f t="shared" si="454"/>
        <v>7-623</v>
      </c>
      <c r="B9678">
        <f t="shared" si="455"/>
        <v>7</v>
      </c>
      <c r="C9678">
        <v>623</v>
      </c>
      <c r="D9678" t="s">
        <v>19681</v>
      </c>
      <c r="E9678" t="s">
        <v>7233</v>
      </c>
      <c r="F9678">
        <v>7989</v>
      </c>
      <c r="G9678" t="s">
        <v>7234</v>
      </c>
      <c r="H9678">
        <v>1713728765</v>
      </c>
      <c r="I9678">
        <v>0</v>
      </c>
      <c r="J9678" t="s">
        <v>274</v>
      </c>
      <c r="K9678" t="s">
        <v>133</v>
      </c>
      <c r="L9678" t="s">
        <v>7235</v>
      </c>
      <c r="M9678" t="s">
        <v>3957</v>
      </c>
      <c r="P9678" s="31" t="str">
        <f t="shared" si="456"/>
        <v xml:space="preserve">  Sazu H.H (Sazu Mia)</v>
      </c>
    </row>
    <row r="9679" spans="1:16" hidden="1">
      <c r="A9679" t="str">
        <f t="shared" si="454"/>
        <v>8-623</v>
      </c>
      <c r="B9679">
        <f t="shared" si="455"/>
        <v>8</v>
      </c>
      <c r="C9679">
        <v>623</v>
      </c>
      <c r="D9679" t="s">
        <v>19681</v>
      </c>
      <c r="E9679" t="s">
        <v>9572</v>
      </c>
      <c r="F9679">
        <v>9935</v>
      </c>
      <c r="G9679" t="s">
        <v>312</v>
      </c>
      <c r="H9679">
        <v>1725090730</v>
      </c>
      <c r="I9679" t="s">
        <v>131</v>
      </c>
      <c r="J9679" t="s">
        <v>9573</v>
      </c>
      <c r="K9679" t="s">
        <v>152</v>
      </c>
      <c r="L9679" t="s">
        <v>9574</v>
      </c>
      <c r="M9679" t="s">
        <v>9575</v>
      </c>
      <c r="P9679" s="31" t="str">
        <f t="shared" si="456"/>
        <v>Adorsho Homoeo Hall (Dr.Rubel)</v>
      </c>
    </row>
    <row r="9680" spans="1:16" hidden="1">
      <c r="A9680" t="str">
        <f t="shared" si="454"/>
        <v>9-623</v>
      </c>
      <c r="B9680">
        <f t="shared" si="455"/>
        <v>9</v>
      </c>
      <c r="C9680">
        <v>623</v>
      </c>
      <c r="D9680" t="s">
        <v>19681</v>
      </c>
      <c r="E9680" t="s">
        <v>7124</v>
      </c>
      <c r="F9680">
        <v>7933</v>
      </c>
      <c r="G9680" t="s">
        <v>5149</v>
      </c>
      <c r="H9680" t="s">
        <v>7125</v>
      </c>
      <c r="I9680" t="s">
        <v>4015</v>
      </c>
      <c r="J9680" t="s">
        <v>172</v>
      </c>
      <c r="K9680" t="s">
        <v>4185</v>
      </c>
      <c r="L9680" t="s">
        <v>7126</v>
      </c>
      <c r="M9680" t="s">
        <v>7127</v>
      </c>
      <c r="P9680" s="31" t="str">
        <f t="shared" si="456"/>
        <v>Al -Amin Homoeo Hall (Jahidul Islam)</v>
      </c>
    </row>
    <row r="9681" spans="1:16" hidden="1">
      <c r="A9681" t="str">
        <f t="shared" si="454"/>
        <v>10-623</v>
      </c>
      <c r="B9681">
        <f t="shared" si="455"/>
        <v>10</v>
      </c>
      <c r="C9681">
        <v>623</v>
      </c>
      <c r="D9681" t="s">
        <v>19681</v>
      </c>
      <c r="E9681" t="s">
        <v>7244</v>
      </c>
      <c r="F9681">
        <v>7997</v>
      </c>
      <c r="G9681" t="s">
        <v>396</v>
      </c>
      <c r="H9681">
        <v>1778729301</v>
      </c>
      <c r="I9681" t="s">
        <v>3963</v>
      </c>
      <c r="J9681" t="s">
        <v>3178</v>
      </c>
      <c r="K9681" t="s">
        <v>152</v>
      </c>
      <c r="L9681" t="s">
        <v>7214</v>
      </c>
      <c r="M9681" t="s">
        <v>7245</v>
      </c>
      <c r="P9681" s="31" t="str">
        <f t="shared" si="456"/>
        <v>Alamin Homoeo Hall (Dr.Nur Alom)</v>
      </c>
    </row>
    <row r="9682" spans="1:16" hidden="1">
      <c r="A9682" t="str">
        <f t="shared" si="454"/>
        <v>11-623</v>
      </c>
      <c r="B9682">
        <f t="shared" si="455"/>
        <v>11</v>
      </c>
      <c r="C9682">
        <v>623</v>
      </c>
      <c r="D9682" t="s">
        <v>19681</v>
      </c>
      <c r="E9682" t="s">
        <v>4287</v>
      </c>
      <c r="F9682">
        <v>7954</v>
      </c>
      <c r="G9682" t="s">
        <v>7177</v>
      </c>
      <c r="H9682" t="s">
        <v>7178</v>
      </c>
      <c r="I9682" t="s">
        <v>131</v>
      </c>
      <c r="J9682" t="s">
        <v>397</v>
      </c>
      <c r="K9682" t="s">
        <v>3996</v>
      </c>
      <c r="L9682" t="s">
        <v>7167</v>
      </c>
      <c r="M9682" t="s">
        <v>7167</v>
      </c>
      <c r="P9682" s="31" t="str">
        <f t="shared" si="456"/>
        <v>Ali Homoeo Chikitsaloy (Ab. Latif)</v>
      </c>
    </row>
    <row r="9683" spans="1:16" hidden="1">
      <c r="A9683" t="str">
        <f t="shared" si="454"/>
        <v>12-623</v>
      </c>
      <c r="B9683">
        <f t="shared" si="455"/>
        <v>12</v>
      </c>
      <c r="C9683">
        <v>623</v>
      </c>
      <c r="D9683" t="s">
        <v>19681</v>
      </c>
      <c r="E9683" t="s">
        <v>7208</v>
      </c>
      <c r="F9683">
        <v>7971</v>
      </c>
      <c r="G9683" t="s">
        <v>1772</v>
      </c>
      <c r="H9683">
        <v>1920440652</v>
      </c>
      <c r="I9683" t="s">
        <v>4218</v>
      </c>
      <c r="J9683" t="s">
        <v>2596</v>
      </c>
      <c r="K9683" t="s">
        <v>4195</v>
      </c>
      <c r="L9683" t="s">
        <v>7196</v>
      </c>
      <c r="M9683" t="s">
        <v>7209</v>
      </c>
      <c r="P9683" s="31" t="str">
        <f t="shared" si="456"/>
        <v>Aroggo Homoeo Hall (Rofiqul Islam)</v>
      </c>
    </row>
    <row r="9684" spans="1:16" hidden="1">
      <c r="A9684" t="str">
        <f t="shared" si="454"/>
        <v>13-623</v>
      </c>
      <c r="B9684">
        <f t="shared" si="455"/>
        <v>13</v>
      </c>
      <c r="C9684">
        <v>623</v>
      </c>
      <c r="D9684" t="s">
        <v>19681</v>
      </c>
      <c r="E9684" t="s">
        <v>12355</v>
      </c>
      <c r="F9684">
        <v>11510</v>
      </c>
      <c r="G9684" t="s">
        <v>12356</v>
      </c>
      <c r="H9684">
        <v>1716052047</v>
      </c>
      <c r="I9684" t="s">
        <v>1077</v>
      </c>
      <c r="J9684" t="s">
        <v>3178</v>
      </c>
      <c r="K9684" t="s">
        <v>133</v>
      </c>
      <c r="L9684" t="s">
        <v>11378</v>
      </c>
      <c r="M9684" t="s">
        <v>11378</v>
      </c>
      <c r="P9684" s="31" t="str">
        <f t="shared" si="456"/>
        <v>As -Sefa Unani Chikitsaloy (Dr.Zahangir Alom)</v>
      </c>
    </row>
    <row r="9685" spans="1:16" hidden="1">
      <c r="A9685" t="str">
        <f t="shared" si="454"/>
        <v>14-623</v>
      </c>
      <c r="B9685">
        <f t="shared" si="455"/>
        <v>14</v>
      </c>
      <c r="C9685">
        <v>623</v>
      </c>
      <c r="D9685" t="s">
        <v>19681</v>
      </c>
      <c r="E9685" t="s">
        <v>7179</v>
      </c>
      <c r="F9685">
        <v>7955</v>
      </c>
      <c r="G9685" t="s">
        <v>7180</v>
      </c>
      <c r="H9685">
        <v>1798922344</v>
      </c>
      <c r="I9685" t="s">
        <v>4027</v>
      </c>
      <c r="J9685" t="s">
        <v>397</v>
      </c>
      <c r="K9685" t="s">
        <v>4195</v>
      </c>
      <c r="L9685" t="s">
        <v>7167</v>
      </c>
      <c r="M9685" t="s">
        <v>7167</v>
      </c>
      <c r="P9685" s="31" t="str">
        <f t="shared" si="456"/>
        <v>Bablu H.H (Mimi Sarkar)</v>
      </c>
    </row>
    <row r="9686" spans="1:16" hidden="1">
      <c r="A9686" t="str">
        <f t="shared" si="454"/>
        <v>15-623</v>
      </c>
      <c r="B9686">
        <f t="shared" si="455"/>
        <v>15</v>
      </c>
      <c r="C9686">
        <v>623</v>
      </c>
      <c r="D9686" t="s">
        <v>19681</v>
      </c>
      <c r="E9686" t="s">
        <v>7159</v>
      </c>
      <c r="F9686">
        <v>7947</v>
      </c>
      <c r="G9686" t="s">
        <v>7160</v>
      </c>
      <c r="H9686" t="s">
        <v>7161</v>
      </c>
      <c r="I9686">
        <v>0</v>
      </c>
      <c r="J9686" t="s">
        <v>172</v>
      </c>
      <c r="K9686" t="s">
        <v>3996</v>
      </c>
      <c r="L9686" t="s">
        <v>7126</v>
      </c>
      <c r="M9686" t="s">
        <v>7146</v>
      </c>
      <c r="P9686" s="31" t="str">
        <f t="shared" si="456"/>
        <v>Foysal H.H (Nobab Ali)</v>
      </c>
    </row>
    <row r="9687" spans="1:16" hidden="1">
      <c r="A9687" t="str">
        <f t="shared" si="454"/>
        <v>16-623</v>
      </c>
      <c r="B9687">
        <f t="shared" si="455"/>
        <v>16</v>
      </c>
      <c r="C9687">
        <v>623</v>
      </c>
      <c r="D9687" t="s">
        <v>19681</v>
      </c>
      <c r="E9687" t="s">
        <v>7143</v>
      </c>
      <c r="F9687">
        <v>7948</v>
      </c>
      <c r="G9687" t="s">
        <v>7162</v>
      </c>
      <c r="H9687">
        <v>1718281740</v>
      </c>
      <c r="I9687" t="s">
        <v>4129</v>
      </c>
      <c r="J9687" t="s">
        <v>172</v>
      </c>
      <c r="K9687" t="s">
        <v>3996</v>
      </c>
      <c r="L9687" t="s">
        <v>7126</v>
      </c>
      <c r="M9687" t="s">
        <v>7146</v>
      </c>
      <c r="P9687" s="31" t="str">
        <f t="shared" si="456"/>
        <v>Fozol H.H (Sohidul Islam)</v>
      </c>
    </row>
    <row r="9688" spans="1:16" hidden="1">
      <c r="A9688" t="str">
        <f t="shared" si="454"/>
        <v>17-623</v>
      </c>
      <c r="B9688">
        <f t="shared" si="455"/>
        <v>17</v>
      </c>
      <c r="C9688">
        <v>623</v>
      </c>
      <c r="D9688" t="s">
        <v>19681</v>
      </c>
      <c r="E9688" t="s">
        <v>7239</v>
      </c>
      <c r="F9688">
        <v>7993</v>
      </c>
      <c r="G9688" t="s">
        <v>7240</v>
      </c>
      <c r="H9688">
        <v>1716388935</v>
      </c>
      <c r="I9688" t="s">
        <v>3963</v>
      </c>
      <c r="J9688" t="s">
        <v>7238</v>
      </c>
      <c r="K9688" t="s">
        <v>138</v>
      </c>
      <c r="L9688" t="s">
        <v>7214</v>
      </c>
      <c r="M9688" t="s">
        <v>4137</v>
      </c>
      <c r="P9688" s="31" t="str">
        <f t="shared" si="456"/>
        <v>Ghaghot Homoeo Hall (Dr Bijoy Das)</v>
      </c>
    </row>
    <row r="9689" spans="1:16" hidden="1">
      <c r="A9689" t="str">
        <f t="shared" si="454"/>
        <v>18-623</v>
      </c>
      <c r="B9689">
        <f t="shared" si="455"/>
        <v>18</v>
      </c>
      <c r="C9689">
        <v>623</v>
      </c>
      <c r="D9689" t="s">
        <v>19681</v>
      </c>
      <c r="E9689" t="s">
        <v>7116</v>
      </c>
      <c r="F9689">
        <v>7923</v>
      </c>
      <c r="G9689" t="s">
        <v>243</v>
      </c>
      <c r="H9689">
        <v>1943206476</v>
      </c>
      <c r="I9689" t="s">
        <v>4027</v>
      </c>
      <c r="J9689" t="s">
        <v>132</v>
      </c>
      <c r="K9689" t="s">
        <v>4195</v>
      </c>
      <c r="L9689" t="s">
        <v>7105</v>
      </c>
      <c r="M9689" t="s">
        <v>7109</v>
      </c>
      <c r="P9689" s="31" t="str">
        <f t="shared" si="456"/>
        <v>Haniman Homoeo Hall (Ab. Hannan)</v>
      </c>
    </row>
    <row r="9690" spans="1:16" hidden="1">
      <c r="A9690" t="str">
        <f t="shared" si="454"/>
        <v>19-623</v>
      </c>
      <c r="B9690">
        <f t="shared" si="455"/>
        <v>19</v>
      </c>
      <c r="C9690">
        <v>623</v>
      </c>
      <c r="D9690" t="s">
        <v>19681</v>
      </c>
      <c r="E9690" t="s">
        <v>14907</v>
      </c>
      <c r="F9690">
        <v>12701</v>
      </c>
      <c r="G9690" t="s">
        <v>14908</v>
      </c>
      <c r="H9690">
        <v>1787999176</v>
      </c>
      <c r="I9690" t="s">
        <v>131</v>
      </c>
      <c r="J9690" t="s">
        <v>132</v>
      </c>
      <c r="K9690" t="s">
        <v>133</v>
      </c>
      <c r="L9690" t="s">
        <v>14909</v>
      </c>
      <c r="M9690" t="s">
        <v>14910</v>
      </c>
      <c r="P9690" s="31" t="str">
        <f t="shared" si="456"/>
        <v>Hazrat Khanjahan Ali Rh Chikitsalay (Dr Anwar Hossain)</v>
      </c>
    </row>
    <row r="9691" spans="1:16" hidden="1">
      <c r="A9691" t="str">
        <f t="shared" si="454"/>
        <v>20-623</v>
      </c>
      <c r="B9691">
        <f t="shared" si="455"/>
        <v>20</v>
      </c>
      <c r="C9691">
        <v>623</v>
      </c>
      <c r="D9691" t="s">
        <v>19681</v>
      </c>
      <c r="E9691" t="s">
        <v>7224</v>
      </c>
      <c r="F9691">
        <v>7986</v>
      </c>
      <c r="G9691" t="s">
        <v>7225</v>
      </c>
      <c r="H9691">
        <v>1736336098</v>
      </c>
      <c r="I9691" t="s">
        <v>131</v>
      </c>
      <c r="J9691" t="s">
        <v>274</v>
      </c>
      <c r="K9691" t="s">
        <v>3996</v>
      </c>
      <c r="L9691" t="s">
        <v>7218</v>
      </c>
      <c r="M9691" t="s">
        <v>7226</v>
      </c>
      <c r="P9691" s="31" t="str">
        <f t="shared" si="456"/>
        <v>Janokallan Homoeo Hall (Sahabuddin)</v>
      </c>
    </row>
    <row r="9692" spans="1:16" hidden="1">
      <c r="A9692" t="str">
        <f t="shared" si="454"/>
        <v>21-623</v>
      </c>
      <c r="B9692">
        <f t="shared" si="455"/>
        <v>21</v>
      </c>
      <c r="C9692">
        <v>623</v>
      </c>
      <c r="D9692" t="s">
        <v>19681</v>
      </c>
      <c r="E9692" t="s">
        <v>7112</v>
      </c>
      <c r="F9692">
        <v>7922</v>
      </c>
      <c r="G9692" t="s">
        <v>7113</v>
      </c>
      <c r="H9692" t="s">
        <v>7114</v>
      </c>
      <c r="I9692" t="s">
        <v>131</v>
      </c>
      <c r="J9692" t="s">
        <v>132</v>
      </c>
      <c r="K9692" t="s">
        <v>3996</v>
      </c>
      <c r="L9692" t="s">
        <v>7115</v>
      </c>
      <c r="M9692" t="s">
        <v>3957</v>
      </c>
      <c r="P9692" s="31" t="str">
        <f t="shared" si="456"/>
        <v>Janoni Homoeo Clinic (Fazlul Haque)</v>
      </c>
    </row>
    <row r="9693" spans="1:16" hidden="1">
      <c r="A9693" t="str">
        <f t="shared" si="454"/>
        <v>22-623</v>
      </c>
      <c r="B9693">
        <f t="shared" si="455"/>
        <v>22</v>
      </c>
      <c r="C9693">
        <v>623</v>
      </c>
      <c r="D9693" t="s">
        <v>19681</v>
      </c>
      <c r="E9693" t="s">
        <v>7207</v>
      </c>
      <c r="F9693">
        <v>7970</v>
      </c>
      <c r="G9693" t="s">
        <v>2709</v>
      </c>
      <c r="H9693">
        <v>0</v>
      </c>
      <c r="I9693">
        <v>0</v>
      </c>
      <c r="J9693" t="s">
        <v>230</v>
      </c>
      <c r="K9693" t="s">
        <v>4185</v>
      </c>
      <c r="L9693" t="s">
        <v>7196</v>
      </c>
      <c r="M9693" t="s">
        <v>7206</v>
      </c>
      <c r="P9693" s="31" t="str">
        <f t="shared" si="456"/>
        <v>Janota Homoeo Hall (Azahar Ali)</v>
      </c>
    </row>
    <row r="9694" spans="1:16" hidden="1">
      <c r="A9694" t="str">
        <f t="shared" si="454"/>
        <v>23-623</v>
      </c>
      <c r="B9694">
        <f t="shared" si="455"/>
        <v>23</v>
      </c>
      <c r="C9694">
        <v>623</v>
      </c>
      <c r="D9694" t="s">
        <v>19681</v>
      </c>
      <c r="E9694" t="s">
        <v>7223</v>
      </c>
      <c r="F9694">
        <v>7985</v>
      </c>
      <c r="G9694" t="s">
        <v>2709</v>
      </c>
      <c r="H9694">
        <v>1725534950</v>
      </c>
      <c r="I9694" t="s">
        <v>131</v>
      </c>
      <c r="J9694" t="s">
        <v>274</v>
      </c>
      <c r="K9694" t="s">
        <v>133</v>
      </c>
      <c r="L9694" t="s">
        <v>7218</v>
      </c>
      <c r="M9694" t="s">
        <v>4137</v>
      </c>
      <c r="P9694" s="31" t="str">
        <f t="shared" si="456"/>
        <v>Janota Homoeo Hall (Dr. Jahidul)</v>
      </c>
    </row>
    <row r="9695" spans="1:16" hidden="1">
      <c r="A9695" t="str">
        <f t="shared" si="454"/>
        <v>24-623</v>
      </c>
      <c r="B9695">
        <f t="shared" si="455"/>
        <v>24</v>
      </c>
      <c r="C9695">
        <v>623</v>
      </c>
      <c r="D9695" t="s">
        <v>19681</v>
      </c>
      <c r="E9695" t="s">
        <v>7128</v>
      </c>
      <c r="F9695">
        <v>7934</v>
      </c>
      <c r="G9695" t="s">
        <v>7129</v>
      </c>
      <c r="H9695" t="s">
        <v>7130</v>
      </c>
      <c r="I9695" t="s">
        <v>3963</v>
      </c>
      <c r="J9695" t="s">
        <v>172</v>
      </c>
      <c r="K9695" t="s">
        <v>3961</v>
      </c>
      <c r="L9695" t="s">
        <v>7126</v>
      </c>
      <c r="M9695" t="s">
        <v>7127</v>
      </c>
      <c r="P9695" s="31" t="str">
        <f t="shared" si="456"/>
        <v>Jarin Homoeo Hall (Sobuj Mia)</v>
      </c>
    </row>
    <row r="9696" spans="1:16" hidden="1">
      <c r="A9696" t="str">
        <f t="shared" si="454"/>
        <v>25-623</v>
      </c>
      <c r="B9696">
        <f t="shared" si="455"/>
        <v>25</v>
      </c>
      <c r="C9696">
        <v>623</v>
      </c>
      <c r="D9696" t="s">
        <v>19681</v>
      </c>
      <c r="E9696" t="s">
        <v>15149</v>
      </c>
      <c r="F9696">
        <v>12812</v>
      </c>
      <c r="G9696" t="s">
        <v>492</v>
      </c>
      <c r="H9696">
        <v>1755964940</v>
      </c>
      <c r="I9696" t="s">
        <v>131</v>
      </c>
      <c r="K9696" t="s">
        <v>133</v>
      </c>
      <c r="L9696" t="s">
        <v>11378</v>
      </c>
      <c r="M9696" t="s">
        <v>15150</v>
      </c>
      <c r="P9696" s="31" t="str">
        <f t="shared" si="456"/>
        <v>Joy Homoeo Hall (Dr Jogodish Chondro Dash)</v>
      </c>
    </row>
    <row r="9697" spans="1:16" hidden="1">
      <c r="A9697" t="str">
        <f t="shared" si="454"/>
        <v>26-623</v>
      </c>
      <c r="B9697">
        <f t="shared" si="455"/>
        <v>26</v>
      </c>
      <c r="C9697">
        <v>623</v>
      </c>
      <c r="D9697" t="s">
        <v>19681</v>
      </c>
      <c r="E9697" t="s">
        <v>14063</v>
      </c>
      <c r="F9697">
        <v>12284</v>
      </c>
      <c r="G9697" t="s">
        <v>14064</v>
      </c>
      <c r="H9697">
        <v>1701774360</v>
      </c>
      <c r="I9697" t="s">
        <v>1077</v>
      </c>
      <c r="J9697" t="s">
        <v>397</v>
      </c>
      <c r="K9697" t="s">
        <v>133</v>
      </c>
      <c r="L9697" t="s">
        <v>14062</v>
      </c>
      <c r="M9697" t="s">
        <v>3957</v>
      </c>
      <c r="P9697" s="31" t="str">
        <f t="shared" si="456"/>
        <v>Kalpona Homoeo Hall (Dr Anukul Chondro Sarkar)</v>
      </c>
    </row>
    <row r="9698" spans="1:16" hidden="1">
      <c r="A9698" t="str">
        <f t="shared" si="454"/>
        <v>27-623</v>
      </c>
      <c r="B9698">
        <f t="shared" si="455"/>
        <v>27</v>
      </c>
      <c r="C9698">
        <v>623</v>
      </c>
      <c r="D9698" t="s">
        <v>19681</v>
      </c>
      <c r="E9698" t="s">
        <v>4090</v>
      </c>
      <c r="F9698">
        <v>7919</v>
      </c>
      <c r="G9698" t="s">
        <v>425</v>
      </c>
      <c r="H9698" t="s">
        <v>7104</v>
      </c>
      <c r="I9698" t="s">
        <v>131</v>
      </c>
      <c r="J9698" t="s">
        <v>132</v>
      </c>
      <c r="K9698" t="s">
        <v>3977</v>
      </c>
      <c r="L9698" t="s">
        <v>7105</v>
      </c>
      <c r="M9698" t="s">
        <v>7106</v>
      </c>
      <c r="P9698" s="31" t="str">
        <f t="shared" si="456"/>
        <v>Kamal Homoeo Hall (Abul Kalam)</v>
      </c>
    </row>
    <row r="9699" spans="1:16" hidden="1">
      <c r="A9699" t="str">
        <f t="shared" si="454"/>
        <v>28-623</v>
      </c>
      <c r="B9699">
        <f t="shared" si="455"/>
        <v>28</v>
      </c>
      <c r="C9699">
        <v>623</v>
      </c>
      <c r="D9699" t="s">
        <v>19681</v>
      </c>
      <c r="E9699" t="s">
        <v>12357</v>
      </c>
      <c r="F9699">
        <v>11511</v>
      </c>
      <c r="G9699" t="s">
        <v>12358</v>
      </c>
      <c r="H9699">
        <v>1701319329</v>
      </c>
      <c r="I9699" t="s">
        <v>253</v>
      </c>
      <c r="J9699" t="s">
        <v>172</v>
      </c>
      <c r="K9699" t="s">
        <v>133</v>
      </c>
      <c r="L9699" t="s">
        <v>10636</v>
      </c>
      <c r="M9699" t="s">
        <v>10636</v>
      </c>
      <c r="P9699" s="31" t="str">
        <f t="shared" si="456"/>
        <v>Khandokar Homoeo Care (Dr. Shah Md. Saifujzzaman Labib)</v>
      </c>
    </row>
    <row r="9700" spans="1:16" hidden="1">
      <c r="A9700" t="str">
        <f t="shared" si="454"/>
        <v>29-623</v>
      </c>
      <c r="B9700">
        <f t="shared" si="455"/>
        <v>29</v>
      </c>
      <c r="C9700">
        <v>623</v>
      </c>
      <c r="D9700" t="s">
        <v>19681</v>
      </c>
      <c r="E9700" t="s">
        <v>14060</v>
      </c>
      <c r="F9700">
        <v>12283</v>
      </c>
      <c r="G9700" t="s">
        <v>14061</v>
      </c>
      <c r="H9700">
        <v>1715649187</v>
      </c>
      <c r="I9700" t="s">
        <v>1077</v>
      </c>
      <c r="J9700" t="s">
        <v>397</v>
      </c>
      <c r="K9700" t="s">
        <v>133</v>
      </c>
      <c r="L9700" t="s">
        <v>14062</v>
      </c>
      <c r="M9700" t="s">
        <v>3957</v>
      </c>
      <c r="P9700" s="31" t="str">
        <f t="shared" si="456"/>
        <v>Khondokar Homoeo Hall (Dr Azmira Aktar)</v>
      </c>
    </row>
    <row r="9701" spans="1:16" hidden="1">
      <c r="A9701" t="str">
        <f t="shared" si="454"/>
        <v>30-623</v>
      </c>
      <c r="B9701">
        <f t="shared" si="455"/>
        <v>30</v>
      </c>
      <c r="C9701">
        <v>623</v>
      </c>
      <c r="D9701" t="s">
        <v>19681</v>
      </c>
      <c r="E9701" t="s">
        <v>7236</v>
      </c>
      <c r="F9701">
        <v>7992</v>
      </c>
      <c r="G9701" t="s">
        <v>7237</v>
      </c>
      <c r="H9701">
        <v>1713739496</v>
      </c>
      <c r="I9701" t="s">
        <v>3963</v>
      </c>
      <c r="J9701" t="s">
        <v>7238</v>
      </c>
      <c r="K9701" t="s">
        <v>138</v>
      </c>
      <c r="L9701" t="s">
        <v>7214</v>
      </c>
      <c r="M9701" t="s">
        <v>4137</v>
      </c>
      <c r="P9701" s="31" t="str">
        <f t="shared" si="456"/>
        <v>Kobiraj Ghor (Dr. Asad)</v>
      </c>
    </row>
    <row r="9702" spans="1:16" hidden="1">
      <c r="A9702" t="str">
        <f t="shared" si="454"/>
        <v>31-623</v>
      </c>
      <c r="B9702">
        <f t="shared" si="455"/>
        <v>31</v>
      </c>
      <c r="C9702">
        <v>623</v>
      </c>
      <c r="D9702" t="s">
        <v>19681</v>
      </c>
      <c r="E9702" t="s">
        <v>7187</v>
      </c>
      <c r="F9702">
        <v>7960</v>
      </c>
      <c r="G9702" t="s">
        <v>7188</v>
      </c>
      <c r="H9702" t="s">
        <v>7189</v>
      </c>
      <c r="I9702" t="s">
        <v>3963</v>
      </c>
      <c r="J9702" t="s">
        <v>397</v>
      </c>
      <c r="K9702" t="s">
        <v>3977</v>
      </c>
      <c r="L9702" t="s">
        <v>7167</v>
      </c>
      <c r="M9702" t="s">
        <v>7190</v>
      </c>
      <c r="P9702" s="31" t="str">
        <f t="shared" si="456"/>
        <v>Lipa Homoeo Hall (Sohidul Islam Liton)</v>
      </c>
    </row>
    <row r="9703" spans="1:16" hidden="1">
      <c r="A9703" t="str">
        <f t="shared" si="454"/>
        <v>32-623</v>
      </c>
      <c r="B9703">
        <f t="shared" si="455"/>
        <v>32</v>
      </c>
      <c r="C9703">
        <v>623</v>
      </c>
      <c r="D9703" t="s">
        <v>19681</v>
      </c>
      <c r="E9703" t="s">
        <v>7203</v>
      </c>
      <c r="F9703">
        <v>7969</v>
      </c>
      <c r="G9703" t="s">
        <v>7204</v>
      </c>
      <c r="H9703" t="s">
        <v>7205</v>
      </c>
      <c r="I9703">
        <v>0</v>
      </c>
      <c r="J9703" t="s">
        <v>230</v>
      </c>
      <c r="K9703" t="s">
        <v>4185</v>
      </c>
      <c r="L9703" t="s">
        <v>7196</v>
      </c>
      <c r="M9703" t="s">
        <v>7206</v>
      </c>
      <c r="P9703" s="31" t="str">
        <f t="shared" si="456"/>
        <v>Ma Homoeo Hal (Ruhul Amin)</v>
      </c>
    </row>
    <row r="9704" spans="1:16" hidden="1">
      <c r="A9704" t="str">
        <f t="shared" si="454"/>
        <v>33-623</v>
      </c>
      <c r="B9704">
        <f t="shared" si="455"/>
        <v>33</v>
      </c>
      <c r="C9704">
        <v>623</v>
      </c>
      <c r="D9704" t="s">
        <v>19681</v>
      </c>
      <c r="E9704" t="s">
        <v>7107</v>
      </c>
      <c r="F9704">
        <v>7920</v>
      </c>
      <c r="G9704" t="s">
        <v>638</v>
      </c>
      <c r="H9704" t="s">
        <v>7108</v>
      </c>
      <c r="I9704" t="s">
        <v>4027</v>
      </c>
      <c r="J9704" t="s">
        <v>132</v>
      </c>
      <c r="K9704" t="s">
        <v>4195</v>
      </c>
      <c r="L9704" t="s">
        <v>7105</v>
      </c>
      <c r="M9704" t="s">
        <v>7109</v>
      </c>
      <c r="P9704" s="31" t="str">
        <f t="shared" si="456"/>
        <v>Ma Homoeo Hall (Mazidul Islam)</v>
      </c>
    </row>
    <row r="9705" spans="1:16" hidden="1">
      <c r="A9705" t="str">
        <f t="shared" si="454"/>
        <v>34-623</v>
      </c>
      <c r="B9705">
        <f t="shared" si="455"/>
        <v>34</v>
      </c>
      <c r="C9705">
        <v>623</v>
      </c>
      <c r="D9705" t="s">
        <v>19681</v>
      </c>
      <c r="E9705" t="s">
        <v>9576</v>
      </c>
      <c r="F9705">
        <v>9936</v>
      </c>
      <c r="G9705" t="s">
        <v>6210</v>
      </c>
      <c r="H9705">
        <v>1712819527</v>
      </c>
      <c r="I9705" t="s">
        <v>131</v>
      </c>
      <c r="J9705" t="s">
        <v>9570</v>
      </c>
      <c r="K9705" t="s">
        <v>152</v>
      </c>
      <c r="L9705" t="s">
        <v>9574</v>
      </c>
      <c r="M9705" t="s">
        <v>9577</v>
      </c>
      <c r="P9705" s="31" t="str">
        <f t="shared" si="456"/>
        <v>Maa Baba Homoeo Hall (Dr.Subroto Chandra)</v>
      </c>
    </row>
    <row r="9706" spans="1:16" hidden="1">
      <c r="A9706" t="str">
        <f t="shared" si="454"/>
        <v>35-623</v>
      </c>
      <c r="B9706">
        <f t="shared" si="455"/>
        <v>35</v>
      </c>
      <c r="C9706">
        <v>623</v>
      </c>
      <c r="D9706" t="s">
        <v>19681</v>
      </c>
      <c r="E9706" t="s">
        <v>7165</v>
      </c>
      <c r="F9706">
        <v>7950</v>
      </c>
      <c r="G9706" t="s">
        <v>1111</v>
      </c>
      <c r="H9706" t="s">
        <v>7166</v>
      </c>
      <c r="I9706" t="s">
        <v>131</v>
      </c>
      <c r="J9706" t="s">
        <v>397</v>
      </c>
      <c r="K9706" t="s">
        <v>4185</v>
      </c>
      <c r="L9706" t="s">
        <v>7167</v>
      </c>
      <c r="M9706" t="s">
        <v>7168</v>
      </c>
      <c r="P9706" s="31" t="str">
        <f t="shared" si="456"/>
        <v>Maa Homoeo Hall (Bidhan Chondro)</v>
      </c>
    </row>
    <row r="9707" spans="1:16" hidden="1">
      <c r="A9707" t="str">
        <f t="shared" si="454"/>
        <v>36-623</v>
      </c>
      <c r="B9707">
        <f t="shared" si="455"/>
        <v>36</v>
      </c>
      <c r="C9707">
        <v>623</v>
      </c>
      <c r="D9707" t="s">
        <v>19681</v>
      </c>
      <c r="E9707" t="s">
        <v>7152</v>
      </c>
      <c r="F9707">
        <v>7994</v>
      </c>
      <c r="G9707" t="s">
        <v>1111</v>
      </c>
      <c r="H9707">
        <v>1772383049</v>
      </c>
      <c r="I9707" t="s">
        <v>4129</v>
      </c>
      <c r="J9707" t="s">
        <v>3178</v>
      </c>
      <c r="K9707" t="s">
        <v>4195</v>
      </c>
      <c r="L9707" t="s">
        <v>7214</v>
      </c>
      <c r="M9707" t="s">
        <v>7241</v>
      </c>
      <c r="P9707" s="31" t="str">
        <f t="shared" si="456"/>
        <v>Maa Homoeo Hall (Sofiqul Islam)</v>
      </c>
    </row>
    <row r="9708" spans="1:16" hidden="1">
      <c r="A9708" t="str">
        <f t="shared" si="454"/>
        <v>37-623</v>
      </c>
      <c r="B9708">
        <f t="shared" si="455"/>
        <v>37</v>
      </c>
      <c r="C9708">
        <v>623</v>
      </c>
      <c r="D9708" t="s">
        <v>19681</v>
      </c>
      <c r="E9708" t="s">
        <v>7200</v>
      </c>
      <c r="F9708">
        <v>7968</v>
      </c>
      <c r="G9708" t="s">
        <v>7201</v>
      </c>
      <c r="H9708" t="s">
        <v>7202</v>
      </c>
      <c r="I9708" t="s">
        <v>4129</v>
      </c>
      <c r="J9708" t="s">
        <v>132</v>
      </c>
      <c r="K9708" t="s">
        <v>3996</v>
      </c>
      <c r="L9708" t="s">
        <v>7196</v>
      </c>
      <c r="M9708" t="s">
        <v>7197</v>
      </c>
      <c r="P9708" s="31" t="str">
        <f t="shared" si="456"/>
        <v>Miraj Homoeo Hall (Motlebur Rahman)</v>
      </c>
    </row>
    <row r="9709" spans="1:16" hidden="1">
      <c r="A9709" t="str">
        <f t="shared" si="454"/>
        <v>38-623</v>
      </c>
      <c r="B9709">
        <f t="shared" si="455"/>
        <v>38</v>
      </c>
      <c r="C9709">
        <v>623</v>
      </c>
      <c r="D9709" t="s">
        <v>19681</v>
      </c>
      <c r="E9709" t="s">
        <v>7117</v>
      </c>
      <c r="F9709">
        <v>7924</v>
      </c>
      <c r="G9709" t="s">
        <v>505</v>
      </c>
      <c r="H9709" t="s">
        <v>7118</v>
      </c>
      <c r="I9709" t="s">
        <v>131</v>
      </c>
      <c r="J9709" t="s">
        <v>132</v>
      </c>
      <c r="K9709" t="s">
        <v>4195</v>
      </c>
      <c r="L9709" t="s">
        <v>7115</v>
      </c>
      <c r="M9709" t="s">
        <v>3957</v>
      </c>
      <c r="P9709" s="31" t="str">
        <f t="shared" si="456"/>
        <v>Mollah Homoeo Hall (Ab. Karim)</v>
      </c>
    </row>
    <row r="9710" spans="1:16" hidden="1">
      <c r="A9710" t="str">
        <f t="shared" si="454"/>
        <v>39-623</v>
      </c>
      <c r="B9710">
        <f t="shared" si="455"/>
        <v>39</v>
      </c>
      <c r="C9710">
        <v>623</v>
      </c>
      <c r="D9710" t="s">
        <v>19681</v>
      </c>
      <c r="E9710" t="s">
        <v>7119</v>
      </c>
      <c r="F9710">
        <v>7925</v>
      </c>
      <c r="G9710" t="s">
        <v>6198</v>
      </c>
      <c r="H9710" t="s">
        <v>7120</v>
      </c>
      <c r="I9710">
        <v>0</v>
      </c>
      <c r="J9710" t="s">
        <v>2596</v>
      </c>
      <c r="K9710" t="s">
        <v>4195</v>
      </c>
      <c r="L9710" t="s">
        <v>7102</v>
      </c>
      <c r="M9710" t="s">
        <v>7121</v>
      </c>
      <c r="P9710" s="31" t="str">
        <f t="shared" si="456"/>
        <v>Mondol Homoeo Hall (Ab. Matin Mondol)</v>
      </c>
    </row>
    <row r="9711" spans="1:16" hidden="1">
      <c r="A9711" t="str">
        <f t="shared" si="454"/>
        <v>40-623</v>
      </c>
      <c r="B9711">
        <f t="shared" si="455"/>
        <v>40</v>
      </c>
      <c r="C9711">
        <v>623</v>
      </c>
      <c r="D9711" t="s">
        <v>19681</v>
      </c>
      <c r="E9711" t="s">
        <v>15151</v>
      </c>
      <c r="F9711">
        <v>12813</v>
      </c>
      <c r="G9711" t="s">
        <v>9899</v>
      </c>
      <c r="H9711">
        <v>1725321875</v>
      </c>
      <c r="I9711" t="s">
        <v>131</v>
      </c>
      <c r="K9711" t="s">
        <v>133</v>
      </c>
      <c r="L9711" t="s">
        <v>11378</v>
      </c>
      <c r="M9711" t="s">
        <v>15150</v>
      </c>
      <c r="P9711" s="31" t="str">
        <f t="shared" si="456"/>
        <v>Mordarn Homoeo Hall (Dr Mostafijar Rahman)</v>
      </c>
    </row>
    <row r="9712" spans="1:16" hidden="1">
      <c r="A9712" t="str">
        <f t="shared" si="454"/>
        <v>41-623</v>
      </c>
      <c r="B9712">
        <f t="shared" si="455"/>
        <v>41</v>
      </c>
      <c r="C9712">
        <v>623</v>
      </c>
      <c r="D9712" t="s">
        <v>19681</v>
      </c>
      <c r="E9712" t="s">
        <v>11284</v>
      </c>
      <c r="F9712">
        <v>11019</v>
      </c>
      <c r="G9712" t="s">
        <v>11377</v>
      </c>
      <c r="H9712">
        <v>1934448318</v>
      </c>
      <c r="I9712">
        <v>0</v>
      </c>
      <c r="J9712">
        <v>0</v>
      </c>
      <c r="K9712" t="s">
        <v>138</v>
      </c>
      <c r="L9712" t="s">
        <v>11378</v>
      </c>
      <c r="M9712" t="s">
        <v>11378</v>
      </c>
      <c r="P9712" s="31" t="str">
        <f t="shared" si="456"/>
        <v>Mpo-Abu Sayed- Gaibandha (Self Stock)</v>
      </c>
    </row>
    <row r="9713" spans="1:16" hidden="1">
      <c r="A9713" t="str">
        <f t="shared" si="454"/>
        <v>42-623</v>
      </c>
      <c r="B9713">
        <f t="shared" si="455"/>
        <v>42</v>
      </c>
      <c r="C9713">
        <v>623</v>
      </c>
      <c r="D9713" t="s">
        <v>19681</v>
      </c>
      <c r="E9713" t="s">
        <v>7221</v>
      </c>
      <c r="F9713">
        <v>7984</v>
      </c>
      <c r="G9713" t="s">
        <v>7222</v>
      </c>
      <c r="H9713">
        <v>1734173079</v>
      </c>
      <c r="I9713" t="s">
        <v>4129</v>
      </c>
      <c r="J9713" t="s">
        <v>274</v>
      </c>
      <c r="K9713" t="s">
        <v>4195</v>
      </c>
      <c r="L9713" t="s">
        <v>7218</v>
      </c>
      <c r="M9713" t="s">
        <v>4137</v>
      </c>
      <c r="P9713" s="31" t="str">
        <f t="shared" si="456"/>
        <v>Munsi Unani Daowa (Rahel Sarkar)</v>
      </c>
    </row>
    <row r="9714" spans="1:16" hidden="1">
      <c r="A9714" t="str">
        <f t="shared" si="454"/>
        <v>43-623</v>
      </c>
      <c r="B9714">
        <f t="shared" si="455"/>
        <v>43</v>
      </c>
      <c r="C9714">
        <v>623</v>
      </c>
      <c r="D9714" t="s">
        <v>19681</v>
      </c>
      <c r="E9714" t="s">
        <v>7147</v>
      </c>
      <c r="F9714">
        <v>7941</v>
      </c>
      <c r="G9714" t="s">
        <v>1026</v>
      </c>
      <c r="H9714">
        <v>1728300971</v>
      </c>
      <c r="I9714" t="s">
        <v>3982</v>
      </c>
      <c r="J9714" t="s">
        <v>172</v>
      </c>
      <c r="K9714" t="s">
        <v>152</v>
      </c>
      <c r="L9714" t="s">
        <v>7148</v>
      </c>
      <c r="M9714" t="s">
        <v>7149</v>
      </c>
      <c r="P9714" s="31" t="str">
        <f t="shared" si="456"/>
        <v>Nazat Homoeo Hall (Najrul Islam)</v>
      </c>
    </row>
    <row r="9715" spans="1:16" hidden="1">
      <c r="A9715" t="str">
        <f t="shared" si="454"/>
        <v>44-623</v>
      </c>
      <c r="B9715">
        <f t="shared" si="455"/>
        <v>44</v>
      </c>
      <c r="C9715">
        <v>623</v>
      </c>
      <c r="D9715" t="s">
        <v>19681</v>
      </c>
      <c r="E9715" t="s">
        <v>7173</v>
      </c>
      <c r="F9715">
        <v>7952</v>
      </c>
      <c r="G9715" t="s">
        <v>2476</v>
      </c>
      <c r="H9715" t="s">
        <v>7174</v>
      </c>
      <c r="I9715" t="s">
        <v>4027</v>
      </c>
      <c r="J9715" t="s">
        <v>397</v>
      </c>
      <c r="K9715" t="s">
        <v>4185</v>
      </c>
      <c r="L9715" t="s">
        <v>7172</v>
      </c>
      <c r="M9715" t="s">
        <v>3957</v>
      </c>
      <c r="P9715" s="31" t="str">
        <f t="shared" si="456"/>
        <v>New Life Homoeo Hall (Samsul Islam)</v>
      </c>
    </row>
    <row r="9716" spans="1:16" hidden="1">
      <c r="A9716" t="str">
        <f t="shared" si="454"/>
        <v>45-623</v>
      </c>
      <c r="B9716">
        <f t="shared" si="455"/>
        <v>45</v>
      </c>
      <c r="C9716">
        <v>623</v>
      </c>
      <c r="D9716" t="s">
        <v>19681</v>
      </c>
      <c r="E9716" t="s">
        <v>14068</v>
      </c>
      <c r="F9716">
        <v>12286</v>
      </c>
      <c r="G9716" t="s">
        <v>14069</v>
      </c>
      <c r="H9716">
        <v>1728864369</v>
      </c>
      <c r="I9716" t="s">
        <v>1077</v>
      </c>
      <c r="J9716" t="s">
        <v>132</v>
      </c>
      <c r="K9716" t="s">
        <v>133</v>
      </c>
      <c r="L9716" t="s">
        <v>14067</v>
      </c>
      <c r="M9716" t="s">
        <v>3957</v>
      </c>
      <c r="P9716" s="31" t="str">
        <f t="shared" si="456"/>
        <v>Nice Homoeo Hall (Dr Nasrin Aktar)</v>
      </c>
    </row>
    <row r="9717" spans="1:16" hidden="1">
      <c r="A9717" t="str">
        <f t="shared" si="454"/>
        <v>46-623</v>
      </c>
      <c r="B9717">
        <f t="shared" si="455"/>
        <v>46</v>
      </c>
      <c r="C9717">
        <v>623</v>
      </c>
      <c r="D9717" t="s">
        <v>19681</v>
      </c>
      <c r="E9717" t="s">
        <v>14904</v>
      </c>
      <c r="F9717">
        <v>12700</v>
      </c>
      <c r="G9717" t="s">
        <v>14905</v>
      </c>
      <c r="H9717">
        <v>1751888741</v>
      </c>
      <c r="I9717" t="s">
        <v>131</v>
      </c>
      <c r="J9717" t="s">
        <v>230</v>
      </c>
      <c r="K9717" t="s">
        <v>133</v>
      </c>
      <c r="L9717" t="s">
        <v>14067</v>
      </c>
      <c r="M9717" t="s">
        <v>14906</v>
      </c>
      <c r="P9717" s="31" t="str">
        <f t="shared" si="456"/>
        <v>Nosim Homoeo Chikitsaloy (Dr Obaidul Islam)</v>
      </c>
    </row>
    <row r="9718" spans="1:16" hidden="1">
      <c r="A9718" t="str">
        <f t="shared" si="454"/>
        <v>47-623</v>
      </c>
      <c r="B9718">
        <f t="shared" si="455"/>
        <v>47</v>
      </c>
      <c r="C9718">
        <v>623</v>
      </c>
      <c r="D9718" t="s">
        <v>19681</v>
      </c>
      <c r="E9718" t="s">
        <v>7198</v>
      </c>
      <c r="F9718">
        <v>7967</v>
      </c>
      <c r="G9718" t="s">
        <v>151</v>
      </c>
      <c r="H9718" t="s">
        <v>7199</v>
      </c>
      <c r="I9718" t="s">
        <v>4027</v>
      </c>
      <c r="J9718" t="s">
        <v>2596</v>
      </c>
      <c r="K9718" t="s">
        <v>4002</v>
      </c>
      <c r="L9718" t="s">
        <v>7196</v>
      </c>
      <c r="M9718" t="s">
        <v>7197</v>
      </c>
      <c r="P9718" s="31" t="str">
        <f t="shared" si="456"/>
        <v>Popular Homoeo Hall (Arifuz-Zaman)</v>
      </c>
    </row>
    <row r="9719" spans="1:16" hidden="1">
      <c r="A9719" t="str">
        <f t="shared" si="454"/>
        <v>48-623</v>
      </c>
      <c r="B9719">
        <f t="shared" si="455"/>
        <v>48</v>
      </c>
      <c r="C9719">
        <v>623</v>
      </c>
      <c r="D9719" t="s">
        <v>19681</v>
      </c>
      <c r="E9719" t="s">
        <v>7242</v>
      </c>
      <c r="F9719">
        <v>7995</v>
      </c>
      <c r="G9719" t="s">
        <v>519</v>
      </c>
      <c r="H9719">
        <v>0</v>
      </c>
      <c r="I9719" t="s">
        <v>131</v>
      </c>
      <c r="J9719" t="s">
        <v>3178</v>
      </c>
      <c r="K9719" t="s">
        <v>133</v>
      </c>
      <c r="L9719" t="s">
        <v>7214</v>
      </c>
      <c r="M9719" t="s">
        <v>7243</v>
      </c>
      <c r="P9719" s="31" t="str">
        <f t="shared" si="456"/>
        <v>Ray Homoeo Hall (Omalandru)</v>
      </c>
    </row>
    <row r="9720" spans="1:16" hidden="1">
      <c r="A9720" t="str">
        <f t="shared" si="454"/>
        <v>49-623</v>
      </c>
      <c r="B9720">
        <f t="shared" si="455"/>
        <v>49</v>
      </c>
      <c r="C9720">
        <v>623</v>
      </c>
      <c r="D9720" t="s">
        <v>19681</v>
      </c>
      <c r="E9720" t="s">
        <v>4287</v>
      </c>
      <c r="F9720">
        <v>7944</v>
      </c>
      <c r="G9720" t="s">
        <v>2615</v>
      </c>
      <c r="H9720" t="s">
        <v>7155</v>
      </c>
      <c r="I9720" t="s">
        <v>4129</v>
      </c>
      <c r="J9720" t="s">
        <v>172</v>
      </c>
      <c r="K9720" t="s">
        <v>138</v>
      </c>
      <c r="L9720" t="s">
        <v>7126</v>
      </c>
      <c r="M9720" t="s">
        <v>7126</v>
      </c>
      <c r="P9720" s="31" t="str">
        <f t="shared" si="456"/>
        <v>Rokeya Homoeo Hall (Ab. Latif)</v>
      </c>
    </row>
    <row r="9721" spans="1:16" hidden="1">
      <c r="A9721" t="str">
        <f t="shared" si="454"/>
        <v>50-623</v>
      </c>
      <c r="B9721">
        <f t="shared" si="455"/>
        <v>50</v>
      </c>
      <c r="C9721">
        <v>623</v>
      </c>
      <c r="D9721" t="s">
        <v>19681</v>
      </c>
      <c r="E9721" t="s">
        <v>7227</v>
      </c>
      <c r="F9721">
        <v>7987</v>
      </c>
      <c r="G9721" t="s">
        <v>7228</v>
      </c>
      <c r="H9721">
        <v>1723208676</v>
      </c>
      <c r="I9721" t="s">
        <v>131</v>
      </c>
      <c r="J9721" t="s">
        <v>274</v>
      </c>
      <c r="K9721" t="s">
        <v>152</v>
      </c>
      <c r="L9721" t="s">
        <v>7218</v>
      </c>
      <c r="M9721" t="s">
        <v>7229</v>
      </c>
      <c r="O9721" t="s">
        <v>17144</v>
      </c>
      <c r="P9721" s="31" t="str">
        <f t="shared" si="456"/>
        <v>Rowsan Homoeo Hall (Toyob Ali)</v>
      </c>
    </row>
    <row r="9722" spans="1:16" hidden="1">
      <c r="A9722" t="str">
        <f t="shared" si="454"/>
        <v>51-623</v>
      </c>
      <c r="B9722">
        <f t="shared" si="455"/>
        <v>51</v>
      </c>
      <c r="C9722">
        <v>623</v>
      </c>
      <c r="D9722" t="s">
        <v>19681</v>
      </c>
      <c r="E9722" t="s">
        <v>7100</v>
      </c>
      <c r="F9722">
        <v>7918</v>
      </c>
      <c r="G9722" t="s">
        <v>456</v>
      </c>
      <c r="H9722" t="s">
        <v>7101</v>
      </c>
      <c r="I9722" t="s">
        <v>4015</v>
      </c>
      <c r="J9722" t="s">
        <v>132</v>
      </c>
      <c r="K9722" t="s">
        <v>4195</v>
      </c>
      <c r="L9722" t="s">
        <v>7102</v>
      </c>
      <c r="M9722" t="s">
        <v>7103</v>
      </c>
      <c r="O9722" t="s">
        <v>12082</v>
      </c>
      <c r="P9722" s="31" t="str">
        <f t="shared" si="456"/>
        <v>Ruma Homoeo Hall (Dr. Tota Mia)</v>
      </c>
    </row>
    <row r="9723" spans="1:16" hidden="1">
      <c r="A9723" t="str">
        <f t="shared" si="454"/>
        <v>52-623</v>
      </c>
      <c r="B9723">
        <f t="shared" si="455"/>
        <v>52</v>
      </c>
      <c r="C9723">
        <v>623</v>
      </c>
      <c r="D9723" t="s">
        <v>19681</v>
      </c>
      <c r="E9723" t="s">
        <v>7141</v>
      </c>
      <c r="F9723">
        <v>7938</v>
      </c>
      <c r="G9723" t="s">
        <v>7142</v>
      </c>
      <c r="H9723">
        <v>1716825169</v>
      </c>
      <c r="I9723" t="s">
        <v>4027</v>
      </c>
      <c r="J9723" t="s">
        <v>172</v>
      </c>
      <c r="K9723" t="s">
        <v>3996</v>
      </c>
      <c r="L9723" t="s">
        <v>7126</v>
      </c>
      <c r="M9723" t="s">
        <v>7140</v>
      </c>
      <c r="O9723" t="s">
        <v>230</v>
      </c>
      <c r="P9723" s="31" t="str">
        <f t="shared" si="456"/>
        <v>Sabit Homoeo Hall (Dr. Johirul)</v>
      </c>
    </row>
    <row r="9724" spans="1:16" hidden="1">
      <c r="A9724" t="str">
        <f t="shared" si="454"/>
        <v>53-623</v>
      </c>
      <c r="B9724">
        <f t="shared" si="455"/>
        <v>53</v>
      </c>
      <c r="C9724">
        <v>623</v>
      </c>
      <c r="D9724" t="s">
        <v>19681</v>
      </c>
      <c r="E9724" t="s">
        <v>7137</v>
      </c>
      <c r="F9724">
        <v>7937</v>
      </c>
      <c r="G9724" t="s">
        <v>7138</v>
      </c>
      <c r="H9724" t="s">
        <v>7139</v>
      </c>
      <c r="I9724" t="s">
        <v>3982</v>
      </c>
      <c r="J9724" t="s">
        <v>172</v>
      </c>
      <c r="K9724" t="s">
        <v>4185</v>
      </c>
      <c r="L9724" t="s">
        <v>7126</v>
      </c>
      <c r="M9724" t="s">
        <v>7140</v>
      </c>
      <c r="P9724" s="31" t="str">
        <f t="shared" si="456"/>
        <v>Sakkhata Aroggo (Ab. Rajjak)</v>
      </c>
    </row>
    <row r="9725" spans="1:16" hidden="1">
      <c r="A9725" t="str">
        <f t="shared" si="454"/>
        <v>54-623</v>
      </c>
      <c r="B9725">
        <f t="shared" si="455"/>
        <v>54</v>
      </c>
      <c r="C9725">
        <v>623</v>
      </c>
      <c r="D9725" t="s">
        <v>19681</v>
      </c>
      <c r="E9725" t="s">
        <v>14058</v>
      </c>
      <c r="F9725">
        <v>12282</v>
      </c>
      <c r="G9725" t="s">
        <v>14059</v>
      </c>
      <c r="H9725">
        <v>1737461581</v>
      </c>
      <c r="I9725" t="s">
        <v>253</v>
      </c>
      <c r="J9725" t="s">
        <v>3178</v>
      </c>
      <c r="K9725" t="s">
        <v>133</v>
      </c>
      <c r="L9725" t="s">
        <v>7214</v>
      </c>
      <c r="M9725" t="s">
        <v>7214</v>
      </c>
      <c r="P9725" s="31" t="str">
        <f t="shared" si="456"/>
        <v>Santi Homoeo Hall (Dr Prodip Chondro Sarkar)</v>
      </c>
    </row>
    <row r="9726" spans="1:16" hidden="1">
      <c r="A9726" t="str">
        <f t="shared" si="454"/>
        <v>55-623</v>
      </c>
      <c r="B9726">
        <f t="shared" si="455"/>
        <v>55</v>
      </c>
      <c r="C9726">
        <v>623</v>
      </c>
      <c r="D9726" t="s">
        <v>19681</v>
      </c>
      <c r="E9726" t="s">
        <v>7181</v>
      </c>
      <c r="F9726">
        <v>7956</v>
      </c>
      <c r="G9726" t="s">
        <v>3597</v>
      </c>
      <c r="H9726" t="s">
        <v>7182</v>
      </c>
      <c r="I9726" t="s">
        <v>3968</v>
      </c>
      <c r="J9726" t="s">
        <v>397</v>
      </c>
      <c r="K9726" t="s">
        <v>3996</v>
      </c>
      <c r="L9726" t="s">
        <v>7167</v>
      </c>
      <c r="M9726" t="s">
        <v>7167</v>
      </c>
      <c r="P9726" s="31" t="str">
        <f t="shared" si="456"/>
        <v>Sardar Homoeo Hall (Sohrab Mia)</v>
      </c>
    </row>
    <row r="9727" spans="1:16" hidden="1">
      <c r="A9727" t="str">
        <f t="shared" si="454"/>
        <v>56-623</v>
      </c>
      <c r="B9727">
        <f t="shared" si="455"/>
        <v>56</v>
      </c>
      <c r="C9727">
        <v>623</v>
      </c>
      <c r="D9727" t="s">
        <v>19681</v>
      </c>
      <c r="E9727" t="s">
        <v>7191</v>
      </c>
      <c r="F9727">
        <v>7961</v>
      </c>
      <c r="G9727" t="s">
        <v>328</v>
      </c>
      <c r="H9727" t="s">
        <v>7192</v>
      </c>
      <c r="I9727" t="s">
        <v>4027</v>
      </c>
      <c r="J9727" t="s">
        <v>397</v>
      </c>
      <c r="K9727" t="s">
        <v>3977</v>
      </c>
      <c r="L9727" t="s">
        <v>7167</v>
      </c>
      <c r="M9727" t="s">
        <v>7193</v>
      </c>
      <c r="P9727" s="31" t="str">
        <f t="shared" si="456"/>
        <v>Sarkar Homoeo Hall (Firoj Hossain)</v>
      </c>
    </row>
    <row r="9728" spans="1:16" hidden="1">
      <c r="A9728" t="str">
        <f t="shared" si="454"/>
        <v>57-623</v>
      </c>
      <c r="B9728">
        <f t="shared" si="455"/>
        <v>57</v>
      </c>
      <c r="C9728">
        <v>623</v>
      </c>
      <c r="D9728" t="s">
        <v>19681</v>
      </c>
      <c r="E9728" t="s">
        <v>7122</v>
      </c>
      <c r="F9728">
        <v>7926</v>
      </c>
      <c r="G9728" t="s">
        <v>328</v>
      </c>
      <c r="H9728">
        <v>1765753214</v>
      </c>
      <c r="I9728" t="s">
        <v>3965</v>
      </c>
      <c r="J9728" t="s">
        <v>132</v>
      </c>
      <c r="K9728" t="s">
        <v>3996</v>
      </c>
      <c r="L9728" t="s">
        <v>7102</v>
      </c>
      <c r="M9728" t="s">
        <v>7123</v>
      </c>
      <c r="P9728" s="31" t="str">
        <f t="shared" si="456"/>
        <v>Sarkar Homoeo Hall (Ab. Aziz Sarkar)</v>
      </c>
    </row>
    <row r="9729" spans="1:16" hidden="1">
      <c r="A9729" t="str">
        <f t="shared" si="454"/>
        <v>58-623</v>
      </c>
      <c r="B9729">
        <f t="shared" si="455"/>
        <v>58</v>
      </c>
      <c r="C9729">
        <v>623</v>
      </c>
      <c r="D9729" t="s">
        <v>19681</v>
      </c>
      <c r="E9729" t="s">
        <v>14065</v>
      </c>
      <c r="F9729">
        <v>12285</v>
      </c>
      <c r="G9729" t="s">
        <v>14066</v>
      </c>
      <c r="H9729">
        <v>1736682739</v>
      </c>
      <c r="I9729" t="s">
        <v>1077</v>
      </c>
      <c r="J9729" t="s">
        <v>132</v>
      </c>
      <c r="K9729" t="s">
        <v>133</v>
      </c>
      <c r="L9729" t="s">
        <v>14067</v>
      </c>
      <c r="M9729" t="s">
        <v>3957</v>
      </c>
      <c r="P9729" s="31" t="str">
        <f t="shared" si="456"/>
        <v>Seam Homoeo Hall (Dr Sahajahan Sarkar Mannan)</v>
      </c>
    </row>
    <row r="9730" spans="1:16" hidden="1">
      <c r="A9730" t="str">
        <f t="shared" ref="A9730:A9793" si="457">B9730&amp;"-"&amp;C9730</f>
        <v>59-623</v>
      </c>
      <c r="B9730">
        <f t="shared" ref="B9730:B9793" si="458">IF(C9730=C9729,B9729+1,1)</f>
        <v>59</v>
      </c>
      <c r="C9730">
        <v>623</v>
      </c>
      <c r="D9730" t="s">
        <v>19681</v>
      </c>
      <c r="E9730" t="s">
        <v>14070</v>
      </c>
      <c r="F9730">
        <v>12287</v>
      </c>
      <c r="G9730" t="s">
        <v>14023</v>
      </c>
      <c r="H9730">
        <v>0</v>
      </c>
      <c r="I9730" t="s">
        <v>1077</v>
      </c>
      <c r="J9730" t="s">
        <v>132</v>
      </c>
      <c r="K9730" t="s">
        <v>133</v>
      </c>
      <c r="L9730" t="s">
        <v>14067</v>
      </c>
      <c r="M9730" t="s">
        <v>3957</v>
      </c>
      <c r="P9730" s="31" t="str">
        <f t="shared" ref="P9730:P9793" si="459">PROPER(G9730&amp;" ("&amp;E9730&amp;")")</f>
        <v>Seba Homoeo Hall (Dr Sofiqul Islam)</v>
      </c>
    </row>
    <row r="9731" spans="1:16" hidden="1">
      <c r="A9731" t="str">
        <f t="shared" si="457"/>
        <v>60-623</v>
      </c>
      <c r="B9731">
        <f t="shared" si="458"/>
        <v>60</v>
      </c>
      <c r="C9731">
        <v>623</v>
      </c>
      <c r="D9731" t="s">
        <v>19681</v>
      </c>
      <c r="E9731" t="s">
        <v>7213</v>
      </c>
      <c r="F9731">
        <v>7974</v>
      </c>
      <c r="G9731" t="s">
        <v>196</v>
      </c>
      <c r="H9731">
        <v>1725674715</v>
      </c>
      <c r="I9731">
        <v>0</v>
      </c>
      <c r="J9731" t="s">
        <v>230</v>
      </c>
      <c r="K9731" t="s">
        <v>152</v>
      </c>
      <c r="L9731" t="s">
        <v>7214</v>
      </c>
      <c r="M9731" t="s">
        <v>7215</v>
      </c>
      <c r="P9731" s="31" t="str">
        <f t="shared" si="459"/>
        <v>Seba Homoeo Hall (Abu Talib)</v>
      </c>
    </row>
    <row r="9732" spans="1:16" hidden="1">
      <c r="A9732" t="str">
        <f t="shared" si="457"/>
        <v>61-623</v>
      </c>
      <c r="B9732">
        <f t="shared" si="458"/>
        <v>61</v>
      </c>
      <c r="C9732">
        <v>623</v>
      </c>
      <c r="D9732" t="s">
        <v>19681</v>
      </c>
      <c r="E9732" t="s">
        <v>14057</v>
      </c>
      <c r="F9732">
        <v>12281</v>
      </c>
      <c r="G9732" t="s">
        <v>14023</v>
      </c>
      <c r="H9732">
        <v>1722535744</v>
      </c>
      <c r="I9732" t="s">
        <v>1077</v>
      </c>
      <c r="J9732" t="s">
        <v>274</v>
      </c>
      <c r="K9732" t="s">
        <v>133</v>
      </c>
      <c r="L9732" t="s">
        <v>7218</v>
      </c>
      <c r="M9732" t="s">
        <v>7229</v>
      </c>
      <c r="P9732" s="31" t="str">
        <f t="shared" si="459"/>
        <v>Seba Homoeo Hall (Dr Bivuti Bormmon Babu)</v>
      </c>
    </row>
    <row r="9733" spans="1:16" hidden="1">
      <c r="A9733" t="str">
        <f t="shared" si="457"/>
        <v>62-623</v>
      </c>
      <c r="B9733">
        <f t="shared" si="458"/>
        <v>62</v>
      </c>
      <c r="C9733">
        <v>623</v>
      </c>
      <c r="D9733" t="s">
        <v>19681</v>
      </c>
      <c r="E9733" t="s">
        <v>3994</v>
      </c>
      <c r="F9733">
        <v>7921</v>
      </c>
      <c r="G9733" t="s">
        <v>6168</v>
      </c>
      <c r="H9733" t="s">
        <v>7110</v>
      </c>
      <c r="I9733" t="s">
        <v>131</v>
      </c>
      <c r="J9733" t="s">
        <v>132</v>
      </c>
      <c r="K9733" t="s">
        <v>3996</v>
      </c>
      <c r="L9733" t="s">
        <v>7111</v>
      </c>
      <c r="M9733" t="s">
        <v>3957</v>
      </c>
      <c r="P9733" s="31" t="str">
        <f t="shared" si="459"/>
        <v>Shanto Homoeo Hall (Dr. Aminul Islam)</v>
      </c>
    </row>
    <row r="9734" spans="1:16" hidden="1">
      <c r="A9734" t="str">
        <f t="shared" si="457"/>
        <v>63-623</v>
      </c>
      <c r="B9734">
        <f t="shared" si="458"/>
        <v>63</v>
      </c>
      <c r="C9734">
        <v>623</v>
      </c>
      <c r="D9734" t="s">
        <v>19681</v>
      </c>
      <c r="E9734" t="s">
        <v>14901</v>
      </c>
      <c r="F9734">
        <v>12699</v>
      </c>
      <c r="G9734" t="s">
        <v>14902</v>
      </c>
      <c r="H9734">
        <v>1773586177</v>
      </c>
      <c r="I9734" t="s">
        <v>131</v>
      </c>
      <c r="J9734" t="s">
        <v>230</v>
      </c>
      <c r="K9734" t="s">
        <v>133</v>
      </c>
      <c r="L9734" t="s">
        <v>14067</v>
      </c>
      <c r="M9734" t="s">
        <v>14903</v>
      </c>
      <c r="P9734" s="31" t="str">
        <f t="shared" si="459"/>
        <v>Shobu Homoeo Hall (Dr Shobuj Sarkar)</v>
      </c>
    </row>
    <row r="9735" spans="1:16" hidden="1">
      <c r="A9735" t="str">
        <f t="shared" si="457"/>
        <v>64-623</v>
      </c>
      <c r="B9735">
        <f t="shared" si="458"/>
        <v>64</v>
      </c>
      <c r="C9735">
        <v>623</v>
      </c>
      <c r="D9735" t="s">
        <v>19681</v>
      </c>
      <c r="E9735" t="s">
        <v>7230</v>
      </c>
      <c r="F9735">
        <v>7988</v>
      </c>
      <c r="G9735" t="s">
        <v>7231</v>
      </c>
      <c r="H9735">
        <v>1722095270</v>
      </c>
      <c r="I9735" t="s">
        <v>131</v>
      </c>
      <c r="J9735" t="s">
        <v>274</v>
      </c>
      <c r="K9735" t="s">
        <v>4195</v>
      </c>
      <c r="L9735" t="s">
        <v>7218</v>
      </c>
      <c r="M9735" t="s">
        <v>7232</v>
      </c>
      <c r="P9735" s="31" t="str">
        <f t="shared" si="459"/>
        <v>Sindhu H.H (Romanath)</v>
      </c>
    </row>
    <row r="9736" spans="1:16" hidden="1">
      <c r="A9736" t="str">
        <f t="shared" si="457"/>
        <v>65-623</v>
      </c>
      <c r="B9736">
        <f t="shared" si="458"/>
        <v>65</v>
      </c>
      <c r="C9736">
        <v>623</v>
      </c>
      <c r="D9736" t="s">
        <v>19681</v>
      </c>
      <c r="E9736" t="s">
        <v>7143</v>
      </c>
      <c r="F9736">
        <v>7939</v>
      </c>
      <c r="G9736" t="s">
        <v>7144</v>
      </c>
      <c r="H9736" t="s">
        <v>7145</v>
      </c>
      <c r="I9736" t="s">
        <v>3968</v>
      </c>
      <c r="J9736" t="s">
        <v>172</v>
      </c>
      <c r="K9736" t="s">
        <v>3996</v>
      </c>
      <c r="L9736" t="s">
        <v>7126</v>
      </c>
      <c r="M9736" t="s">
        <v>7146</v>
      </c>
      <c r="P9736" s="31" t="str">
        <f t="shared" si="459"/>
        <v>Sohidul H.H (Sohidul Islam)</v>
      </c>
    </row>
    <row r="9737" spans="1:16" hidden="1">
      <c r="A9737" t="str">
        <f t="shared" si="457"/>
        <v>66-623</v>
      </c>
      <c r="B9737">
        <f t="shared" si="458"/>
        <v>66</v>
      </c>
      <c r="C9737">
        <v>623</v>
      </c>
      <c r="D9737" t="s">
        <v>19681</v>
      </c>
      <c r="E9737" t="s">
        <v>14911</v>
      </c>
      <c r="F9737">
        <v>12702</v>
      </c>
      <c r="G9737" t="s">
        <v>14912</v>
      </c>
      <c r="H9737">
        <v>1717239022</v>
      </c>
      <c r="I9737" t="s">
        <v>131</v>
      </c>
      <c r="J9737" t="s">
        <v>274</v>
      </c>
      <c r="K9737" t="s">
        <v>133</v>
      </c>
      <c r="L9737" t="s">
        <v>7214</v>
      </c>
      <c r="M9737" t="s">
        <v>14913</v>
      </c>
      <c r="P9737" s="31" t="str">
        <f t="shared" si="459"/>
        <v>Supia Homoeo Hall (Dr Md Sohal Rana)</v>
      </c>
    </row>
    <row r="9738" spans="1:16" hidden="1">
      <c r="A9738" t="str">
        <f t="shared" si="457"/>
        <v>67-623</v>
      </c>
      <c r="B9738">
        <f t="shared" si="458"/>
        <v>67</v>
      </c>
      <c r="C9738">
        <v>623</v>
      </c>
      <c r="D9738" t="s">
        <v>19681</v>
      </c>
      <c r="E9738" t="s">
        <v>7210</v>
      </c>
      <c r="F9738">
        <v>7972</v>
      </c>
      <c r="G9738" t="s">
        <v>7211</v>
      </c>
      <c r="H9738">
        <v>1719707194</v>
      </c>
      <c r="I9738" t="s">
        <v>3963</v>
      </c>
      <c r="J9738" t="s">
        <v>2596</v>
      </c>
      <c r="K9738" t="s">
        <v>4185</v>
      </c>
      <c r="L9738" t="s">
        <v>7196</v>
      </c>
      <c r="M9738" t="s">
        <v>7212</v>
      </c>
      <c r="P9738" s="31" t="str">
        <f t="shared" si="459"/>
        <v>Suva Rani Homoeo Hall (Sreemoti Sova Rani)</v>
      </c>
    </row>
    <row r="9739" spans="1:16" hidden="1">
      <c r="A9739" t="str">
        <f t="shared" si="457"/>
        <v>68-623</v>
      </c>
      <c r="B9739">
        <f t="shared" si="458"/>
        <v>68</v>
      </c>
      <c r="C9739">
        <v>623</v>
      </c>
      <c r="D9739" t="s">
        <v>19681</v>
      </c>
      <c r="E9739" t="s">
        <v>7183</v>
      </c>
      <c r="F9739">
        <v>7957</v>
      </c>
      <c r="G9739" t="s">
        <v>7184</v>
      </c>
      <c r="H9739">
        <v>0</v>
      </c>
      <c r="I9739">
        <v>0</v>
      </c>
      <c r="J9739" t="s">
        <v>397</v>
      </c>
      <c r="K9739" t="s">
        <v>4195</v>
      </c>
      <c r="L9739" t="s">
        <v>7185</v>
      </c>
      <c r="M9739" t="s">
        <v>7185</v>
      </c>
      <c r="P9739" s="31" t="str">
        <f t="shared" si="459"/>
        <v>Taj Narayon Homoeo Hall (Dr. Feku Lal)</v>
      </c>
    </row>
    <row r="9740" spans="1:16" hidden="1">
      <c r="A9740" t="str">
        <f t="shared" si="457"/>
        <v>69-623</v>
      </c>
      <c r="B9740">
        <f t="shared" si="458"/>
        <v>69</v>
      </c>
      <c r="C9740">
        <v>623</v>
      </c>
      <c r="D9740" t="s">
        <v>19681</v>
      </c>
      <c r="E9740" t="s">
        <v>7216</v>
      </c>
      <c r="F9740">
        <v>7982</v>
      </c>
      <c r="G9740" t="s">
        <v>7217</v>
      </c>
      <c r="H9740">
        <v>1751802888</v>
      </c>
      <c r="I9740" t="s">
        <v>3963</v>
      </c>
      <c r="J9740" t="s">
        <v>274</v>
      </c>
      <c r="K9740" t="s">
        <v>133</v>
      </c>
      <c r="L9740" t="s">
        <v>7218</v>
      </c>
      <c r="M9740" t="s">
        <v>4137</v>
      </c>
      <c r="P9740" s="31" t="str">
        <f t="shared" si="459"/>
        <v>The Economic Homoeo Hall (Tarek Prodhan)</v>
      </c>
    </row>
    <row r="9741" spans="1:16" hidden="1">
      <c r="A9741" t="str">
        <f t="shared" si="457"/>
        <v>70-623</v>
      </c>
      <c r="B9741">
        <f t="shared" si="458"/>
        <v>70</v>
      </c>
      <c r="C9741">
        <v>623</v>
      </c>
      <c r="D9741" t="s">
        <v>19681</v>
      </c>
      <c r="E9741" t="s">
        <v>7131</v>
      </c>
      <c r="F9741">
        <v>7935</v>
      </c>
      <c r="G9741" t="s">
        <v>7132</v>
      </c>
      <c r="H9741" t="s">
        <v>7133</v>
      </c>
      <c r="I9741" t="s">
        <v>131</v>
      </c>
      <c r="J9741" t="s">
        <v>172</v>
      </c>
      <c r="K9741" t="s">
        <v>133</v>
      </c>
      <c r="L9741" t="s">
        <v>7126</v>
      </c>
      <c r="M9741" t="s">
        <v>7126</v>
      </c>
      <c r="P9741" s="31" t="str">
        <f t="shared" si="459"/>
        <v>The Faruk Homoeo Hall (Ab. Samad)</v>
      </c>
    </row>
    <row r="9742" spans="1:16" hidden="1">
      <c r="A9742" t="str">
        <f t="shared" si="457"/>
        <v>71-623</v>
      </c>
      <c r="B9742">
        <f t="shared" si="458"/>
        <v>71</v>
      </c>
      <c r="C9742">
        <v>623</v>
      </c>
      <c r="D9742" t="s">
        <v>19681</v>
      </c>
      <c r="E9742" t="s">
        <v>7219</v>
      </c>
      <c r="F9742">
        <v>7983</v>
      </c>
      <c r="G9742" t="s">
        <v>7220</v>
      </c>
      <c r="H9742">
        <v>1723604502</v>
      </c>
      <c r="I9742" t="s">
        <v>131</v>
      </c>
      <c r="J9742" t="s">
        <v>274</v>
      </c>
      <c r="K9742" t="s">
        <v>133</v>
      </c>
      <c r="L9742" t="s">
        <v>7218</v>
      </c>
      <c r="M9742" t="s">
        <v>4137</v>
      </c>
      <c r="P9742" s="31" t="str">
        <f t="shared" si="459"/>
        <v>The Ideal Homoeo Hall (Sujon Mia)</v>
      </c>
    </row>
    <row r="9743" spans="1:16" hidden="1">
      <c r="A9743" t="str">
        <f t="shared" si="457"/>
        <v>1-</v>
      </c>
      <c r="B9743">
        <f t="shared" si="458"/>
        <v>1</v>
      </c>
      <c r="P9743" s="31" t="str">
        <f t="shared" si="459"/>
        <v xml:space="preserve"> ()</v>
      </c>
    </row>
    <row r="9744" spans="1:16">
      <c r="A9744" t="str">
        <f t="shared" si="457"/>
        <v>2-</v>
      </c>
      <c r="B9744">
        <f t="shared" si="458"/>
        <v>2</v>
      </c>
      <c r="P9744" s="31" t="str">
        <f t="shared" si="459"/>
        <v xml:space="preserve"> ()</v>
      </c>
    </row>
    <row r="9745" spans="1:16">
      <c r="A9745" t="str">
        <f t="shared" si="457"/>
        <v>3-</v>
      </c>
      <c r="B9745">
        <f t="shared" si="458"/>
        <v>3</v>
      </c>
      <c r="P9745" s="31" t="str">
        <f t="shared" si="459"/>
        <v xml:space="preserve"> ()</v>
      </c>
    </row>
    <row r="9746" spans="1:16">
      <c r="A9746" t="str">
        <f t="shared" si="457"/>
        <v>4-</v>
      </c>
      <c r="B9746">
        <f t="shared" si="458"/>
        <v>4</v>
      </c>
      <c r="P9746" s="31" t="str">
        <f t="shared" si="459"/>
        <v xml:space="preserve"> ()</v>
      </c>
    </row>
    <row r="9747" spans="1:16">
      <c r="A9747" t="str">
        <f t="shared" si="457"/>
        <v>5-</v>
      </c>
      <c r="B9747">
        <f t="shared" si="458"/>
        <v>5</v>
      </c>
      <c r="P9747" s="31" t="str">
        <f t="shared" si="459"/>
        <v xml:space="preserve"> ()</v>
      </c>
    </row>
    <row r="9748" spans="1:16">
      <c r="A9748" t="str">
        <f t="shared" si="457"/>
        <v>6-</v>
      </c>
      <c r="B9748">
        <f t="shared" si="458"/>
        <v>6</v>
      </c>
      <c r="P9748" s="31" t="str">
        <f t="shared" si="459"/>
        <v xml:space="preserve"> ()</v>
      </c>
    </row>
    <row r="9749" spans="1:16">
      <c r="A9749" t="str">
        <f t="shared" si="457"/>
        <v>7-</v>
      </c>
      <c r="B9749">
        <f t="shared" si="458"/>
        <v>7</v>
      </c>
      <c r="P9749" s="31" t="str">
        <f t="shared" si="459"/>
        <v xml:space="preserve"> ()</v>
      </c>
    </row>
    <row r="9750" spans="1:16">
      <c r="A9750" t="str">
        <f t="shared" si="457"/>
        <v>8-</v>
      </c>
      <c r="B9750">
        <f t="shared" si="458"/>
        <v>8</v>
      </c>
      <c r="P9750" s="31" t="str">
        <f t="shared" si="459"/>
        <v xml:space="preserve"> ()</v>
      </c>
    </row>
    <row r="9751" spans="1:16">
      <c r="A9751" t="str">
        <f t="shared" si="457"/>
        <v>9-</v>
      </c>
      <c r="B9751">
        <f t="shared" si="458"/>
        <v>9</v>
      </c>
      <c r="P9751" s="31" t="str">
        <f t="shared" si="459"/>
        <v xml:space="preserve"> ()</v>
      </c>
    </row>
    <row r="9752" spans="1:16">
      <c r="A9752" t="str">
        <f t="shared" si="457"/>
        <v>10-</v>
      </c>
      <c r="B9752">
        <f t="shared" si="458"/>
        <v>10</v>
      </c>
      <c r="P9752" s="31" t="str">
        <f t="shared" si="459"/>
        <v xml:space="preserve"> ()</v>
      </c>
    </row>
    <row r="9753" spans="1:16">
      <c r="A9753" t="str">
        <f t="shared" si="457"/>
        <v>11-</v>
      </c>
      <c r="B9753">
        <f t="shared" si="458"/>
        <v>11</v>
      </c>
      <c r="P9753" s="31" t="str">
        <f t="shared" si="459"/>
        <v xml:space="preserve"> ()</v>
      </c>
    </row>
    <row r="9754" spans="1:16">
      <c r="A9754" t="str">
        <f t="shared" si="457"/>
        <v>12-</v>
      </c>
      <c r="B9754">
        <f t="shared" si="458"/>
        <v>12</v>
      </c>
      <c r="P9754" s="31" t="str">
        <f t="shared" si="459"/>
        <v xml:space="preserve"> ()</v>
      </c>
    </row>
    <row r="9755" spans="1:16">
      <c r="A9755" t="str">
        <f t="shared" si="457"/>
        <v>13-</v>
      </c>
      <c r="B9755">
        <f t="shared" si="458"/>
        <v>13</v>
      </c>
      <c r="P9755" s="31" t="str">
        <f t="shared" si="459"/>
        <v xml:space="preserve"> ()</v>
      </c>
    </row>
    <row r="9756" spans="1:16">
      <c r="A9756" t="str">
        <f t="shared" si="457"/>
        <v>14-</v>
      </c>
      <c r="B9756">
        <f t="shared" si="458"/>
        <v>14</v>
      </c>
      <c r="P9756" s="31" t="str">
        <f t="shared" si="459"/>
        <v xml:space="preserve"> ()</v>
      </c>
    </row>
    <row r="9757" spans="1:16">
      <c r="A9757" t="str">
        <f t="shared" si="457"/>
        <v>15-</v>
      </c>
      <c r="B9757">
        <f t="shared" si="458"/>
        <v>15</v>
      </c>
      <c r="P9757" s="31" t="str">
        <f t="shared" si="459"/>
        <v xml:space="preserve"> ()</v>
      </c>
    </row>
    <row r="9758" spans="1:16">
      <c r="A9758" t="str">
        <f t="shared" si="457"/>
        <v>16-</v>
      </c>
      <c r="B9758">
        <f t="shared" si="458"/>
        <v>16</v>
      </c>
      <c r="P9758" s="31" t="str">
        <f t="shared" si="459"/>
        <v xml:space="preserve"> ()</v>
      </c>
    </row>
    <row r="9759" spans="1:16">
      <c r="A9759" t="str">
        <f t="shared" si="457"/>
        <v>17-</v>
      </c>
      <c r="B9759">
        <f t="shared" si="458"/>
        <v>17</v>
      </c>
      <c r="P9759" s="31" t="str">
        <f t="shared" si="459"/>
        <v xml:space="preserve"> ()</v>
      </c>
    </row>
    <row r="9760" spans="1:16">
      <c r="A9760" t="str">
        <f t="shared" si="457"/>
        <v>18-</v>
      </c>
      <c r="B9760">
        <f t="shared" si="458"/>
        <v>18</v>
      </c>
      <c r="P9760" s="31" t="str">
        <f t="shared" si="459"/>
        <v xml:space="preserve"> ()</v>
      </c>
    </row>
    <row r="9761" spans="1:16">
      <c r="A9761" t="str">
        <f t="shared" si="457"/>
        <v>19-</v>
      </c>
      <c r="B9761">
        <f t="shared" si="458"/>
        <v>19</v>
      </c>
      <c r="P9761" s="31" t="str">
        <f t="shared" si="459"/>
        <v xml:space="preserve"> ()</v>
      </c>
    </row>
    <row r="9762" spans="1:16">
      <c r="A9762" t="str">
        <f t="shared" si="457"/>
        <v>20-</v>
      </c>
      <c r="B9762">
        <f t="shared" si="458"/>
        <v>20</v>
      </c>
      <c r="P9762" s="31" t="str">
        <f t="shared" si="459"/>
        <v xml:space="preserve"> ()</v>
      </c>
    </row>
    <row r="9763" spans="1:16">
      <c r="A9763" t="str">
        <f t="shared" si="457"/>
        <v>21-</v>
      </c>
      <c r="B9763">
        <f t="shared" si="458"/>
        <v>21</v>
      </c>
      <c r="P9763" s="31" t="str">
        <f t="shared" si="459"/>
        <v xml:space="preserve"> ()</v>
      </c>
    </row>
    <row r="9764" spans="1:16">
      <c r="A9764" t="str">
        <f t="shared" si="457"/>
        <v>22-</v>
      </c>
      <c r="B9764">
        <f t="shared" si="458"/>
        <v>22</v>
      </c>
      <c r="P9764" s="31" t="str">
        <f t="shared" si="459"/>
        <v xml:space="preserve"> ()</v>
      </c>
    </row>
    <row r="9765" spans="1:16">
      <c r="A9765" t="str">
        <f t="shared" si="457"/>
        <v>23-</v>
      </c>
      <c r="B9765">
        <f t="shared" si="458"/>
        <v>23</v>
      </c>
      <c r="P9765" s="31" t="str">
        <f t="shared" si="459"/>
        <v xml:space="preserve"> ()</v>
      </c>
    </row>
    <row r="9766" spans="1:16">
      <c r="A9766" t="str">
        <f t="shared" si="457"/>
        <v>24-</v>
      </c>
      <c r="B9766">
        <f t="shared" si="458"/>
        <v>24</v>
      </c>
      <c r="P9766" s="31" t="str">
        <f t="shared" si="459"/>
        <v xml:space="preserve"> ()</v>
      </c>
    </row>
    <row r="9767" spans="1:16">
      <c r="A9767" t="str">
        <f t="shared" si="457"/>
        <v>25-</v>
      </c>
      <c r="B9767">
        <f t="shared" si="458"/>
        <v>25</v>
      </c>
      <c r="O9767" t="s">
        <v>10655</v>
      </c>
      <c r="P9767" s="31" t="str">
        <f t="shared" si="459"/>
        <v xml:space="preserve"> ()</v>
      </c>
    </row>
    <row r="9768" spans="1:16">
      <c r="A9768" t="str">
        <f t="shared" si="457"/>
        <v>26-</v>
      </c>
      <c r="B9768">
        <f t="shared" si="458"/>
        <v>26</v>
      </c>
      <c r="P9768" s="31" t="str">
        <f t="shared" si="459"/>
        <v xml:space="preserve"> ()</v>
      </c>
    </row>
    <row r="9769" spans="1:16">
      <c r="A9769" t="str">
        <f t="shared" si="457"/>
        <v>27-</v>
      </c>
      <c r="B9769">
        <f t="shared" si="458"/>
        <v>27</v>
      </c>
      <c r="P9769" s="31" t="str">
        <f t="shared" si="459"/>
        <v xml:space="preserve"> ()</v>
      </c>
    </row>
    <row r="9770" spans="1:16">
      <c r="A9770" t="str">
        <f t="shared" si="457"/>
        <v>28-</v>
      </c>
      <c r="B9770">
        <f t="shared" si="458"/>
        <v>28</v>
      </c>
      <c r="P9770" s="31" t="str">
        <f t="shared" si="459"/>
        <v xml:space="preserve"> ()</v>
      </c>
    </row>
    <row r="9771" spans="1:16">
      <c r="A9771" t="str">
        <f t="shared" si="457"/>
        <v>29-</v>
      </c>
      <c r="B9771">
        <f t="shared" si="458"/>
        <v>29</v>
      </c>
      <c r="P9771" s="31" t="str">
        <f t="shared" si="459"/>
        <v xml:space="preserve"> ()</v>
      </c>
    </row>
    <row r="9772" spans="1:16">
      <c r="A9772" t="str">
        <f t="shared" si="457"/>
        <v>30-</v>
      </c>
      <c r="B9772">
        <f t="shared" si="458"/>
        <v>30</v>
      </c>
      <c r="P9772" s="31" t="str">
        <f t="shared" si="459"/>
        <v xml:space="preserve"> ()</v>
      </c>
    </row>
    <row r="9773" spans="1:16">
      <c r="A9773" t="str">
        <f t="shared" si="457"/>
        <v>31-</v>
      </c>
      <c r="B9773">
        <f t="shared" si="458"/>
        <v>31</v>
      </c>
      <c r="P9773" s="31" t="str">
        <f t="shared" si="459"/>
        <v xml:space="preserve"> ()</v>
      </c>
    </row>
    <row r="9774" spans="1:16">
      <c r="A9774" t="str">
        <f t="shared" si="457"/>
        <v>32-</v>
      </c>
      <c r="B9774">
        <f t="shared" si="458"/>
        <v>32</v>
      </c>
      <c r="O9774" t="s">
        <v>3374</v>
      </c>
      <c r="P9774" s="31" t="str">
        <f t="shared" si="459"/>
        <v xml:space="preserve"> ()</v>
      </c>
    </row>
    <row r="9775" spans="1:16">
      <c r="A9775" t="str">
        <f t="shared" si="457"/>
        <v>33-</v>
      </c>
      <c r="B9775">
        <f t="shared" si="458"/>
        <v>33</v>
      </c>
      <c r="P9775" s="31" t="str">
        <f t="shared" si="459"/>
        <v xml:space="preserve"> ()</v>
      </c>
    </row>
    <row r="9776" spans="1:16">
      <c r="A9776" t="str">
        <f t="shared" si="457"/>
        <v>34-</v>
      </c>
      <c r="B9776">
        <f t="shared" si="458"/>
        <v>34</v>
      </c>
      <c r="P9776" s="31" t="str">
        <f t="shared" si="459"/>
        <v xml:space="preserve"> ()</v>
      </c>
    </row>
    <row r="9777" spans="1:16">
      <c r="A9777" t="str">
        <f t="shared" si="457"/>
        <v>35-</v>
      </c>
      <c r="B9777">
        <f t="shared" si="458"/>
        <v>35</v>
      </c>
      <c r="P9777" s="31" t="str">
        <f t="shared" si="459"/>
        <v xml:space="preserve"> ()</v>
      </c>
    </row>
    <row r="9778" spans="1:16">
      <c r="A9778" t="str">
        <f t="shared" si="457"/>
        <v>36-</v>
      </c>
      <c r="B9778">
        <f t="shared" si="458"/>
        <v>36</v>
      </c>
      <c r="P9778" s="31" t="str">
        <f t="shared" si="459"/>
        <v xml:space="preserve"> ()</v>
      </c>
    </row>
    <row r="9779" spans="1:16">
      <c r="A9779" t="str">
        <f t="shared" si="457"/>
        <v>37-</v>
      </c>
      <c r="B9779">
        <f t="shared" si="458"/>
        <v>37</v>
      </c>
      <c r="P9779" s="31" t="str">
        <f t="shared" si="459"/>
        <v xml:space="preserve"> ()</v>
      </c>
    </row>
    <row r="9780" spans="1:16">
      <c r="A9780" t="str">
        <f t="shared" si="457"/>
        <v>38-</v>
      </c>
      <c r="B9780">
        <f t="shared" si="458"/>
        <v>38</v>
      </c>
      <c r="P9780" s="31" t="str">
        <f t="shared" si="459"/>
        <v xml:space="preserve"> ()</v>
      </c>
    </row>
    <row r="9781" spans="1:16">
      <c r="A9781" t="str">
        <f t="shared" si="457"/>
        <v>39-</v>
      </c>
      <c r="B9781">
        <f t="shared" si="458"/>
        <v>39</v>
      </c>
      <c r="P9781" s="31" t="str">
        <f t="shared" si="459"/>
        <v xml:space="preserve"> ()</v>
      </c>
    </row>
    <row r="9782" spans="1:16">
      <c r="A9782" t="str">
        <f t="shared" si="457"/>
        <v>40-</v>
      </c>
      <c r="B9782">
        <f t="shared" si="458"/>
        <v>40</v>
      </c>
      <c r="P9782" s="31" t="str">
        <f t="shared" si="459"/>
        <v xml:space="preserve"> ()</v>
      </c>
    </row>
    <row r="9783" spans="1:16">
      <c r="A9783" t="str">
        <f t="shared" si="457"/>
        <v>41-</v>
      </c>
      <c r="B9783">
        <f t="shared" si="458"/>
        <v>41</v>
      </c>
      <c r="P9783" s="31" t="str">
        <f t="shared" si="459"/>
        <v xml:space="preserve"> ()</v>
      </c>
    </row>
    <row r="9784" spans="1:16">
      <c r="A9784" t="str">
        <f t="shared" si="457"/>
        <v>42-</v>
      </c>
      <c r="B9784">
        <f t="shared" si="458"/>
        <v>42</v>
      </c>
      <c r="P9784" s="31" t="str">
        <f t="shared" si="459"/>
        <v xml:space="preserve"> ()</v>
      </c>
    </row>
    <row r="9785" spans="1:16">
      <c r="A9785" t="str">
        <f t="shared" si="457"/>
        <v>43-</v>
      </c>
      <c r="B9785">
        <f t="shared" si="458"/>
        <v>43</v>
      </c>
      <c r="P9785" s="31" t="str">
        <f t="shared" si="459"/>
        <v xml:space="preserve"> ()</v>
      </c>
    </row>
    <row r="9786" spans="1:16">
      <c r="A9786" t="str">
        <f t="shared" si="457"/>
        <v>44-</v>
      </c>
      <c r="B9786">
        <f t="shared" si="458"/>
        <v>44</v>
      </c>
      <c r="P9786" s="31" t="str">
        <f t="shared" si="459"/>
        <v xml:space="preserve"> ()</v>
      </c>
    </row>
    <row r="9787" spans="1:16">
      <c r="A9787" t="str">
        <f t="shared" si="457"/>
        <v>45-</v>
      </c>
      <c r="B9787">
        <f t="shared" si="458"/>
        <v>45</v>
      </c>
      <c r="P9787" s="31" t="str">
        <f t="shared" si="459"/>
        <v xml:space="preserve"> ()</v>
      </c>
    </row>
    <row r="9788" spans="1:16">
      <c r="A9788" t="str">
        <f t="shared" si="457"/>
        <v>46-</v>
      </c>
      <c r="B9788">
        <f t="shared" si="458"/>
        <v>46</v>
      </c>
      <c r="P9788" s="31" t="str">
        <f t="shared" si="459"/>
        <v xml:space="preserve"> ()</v>
      </c>
    </row>
    <row r="9789" spans="1:16">
      <c r="A9789" t="str">
        <f t="shared" si="457"/>
        <v>47-</v>
      </c>
      <c r="B9789">
        <f t="shared" si="458"/>
        <v>47</v>
      </c>
      <c r="P9789" s="31" t="str">
        <f t="shared" si="459"/>
        <v xml:space="preserve"> ()</v>
      </c>
    </row>
    <row r="9790" spans="1:16">
      <c r="A9790" t="str">
        <f t="shared" si="457"/>
        <v>48-</v>
      </c>
      <c r="B9790">
        <f t="shared" si="458"/>
        <v>48</v>
      </c>
      <c r="P9790" s="31" t="str">
        <f t="shared" si="459"/>
        <v xml:space="preserve"> ()</v>
      </c>
    </row>
    <row r="9791" spans="1:16">
      <c r="A9791" t="str">
        <f t="shared" si="457"/>
        <v>49-</v>
      </c>
      <c r="B9791">
        <f t="shared" si="458"/>
        <v>49</v>
      </c>
      <c r="P9791" s="31" t="str">
        <f t="shared" si="459"/>
        <v xml:space="preserve"> ()</v>
      </c>
    </row>
    <row r="9792" spans="1:16">
      <c r="A9792" t="str">
        <f t="shared" si="457"/>
        <v>50-</v>
      </c>
      <c r="B9792">
        <f t="shared" si="458"/>
        <v>50</v>
      </c>
      <c r="P9792" s="31" t="str">
        <f t="shared" si="459"/>
        <v xml:space="preserve"> ()</v>
      </c>
    </row>
    <row r="9793" spans="1:16">
      <c r="A9793" t="str">
        <f t="shared" si="457"/>
        <v>51-</v>
      </c>
      <c r="B9793">
        <f t="shared" si="458"/>
        <v>51</v>
      </c>
      <c r="P9793" s="31" t="str">
        <f t="shared" si="459"/>
        <v xml:space="preserve"> ()</v>
      </c>
    </row>
    <row r="9794" spans="1:16">
      <c r="A9794" t="str">
        <f t="shared" ref="A9794:A9857" si="460">B9794&amp;"-"&amp;C9794</f>
        <v>52-</v>
      </c>
      <c r="B9794">
        <f t="shared" ref="B9794:B9857" si="461">IF(C9794=C9793,B9793+1,1)</f>
        <v>52</v>
      </c>
      <c r="P9794" s="31" t="str">
        <f t="shared" ref="P9794:P9857" si="462">PROPER(G9794&amp;" ("&amp;E9794&amp;")")</f>
        <v xml:space="preserve"> ()</v>
      </c>
    </row>
    <row r="9795" spans="1:16">
      <c r="A9795" t="str">
        <f t="shared" si="460"/>
        <v>53-</v>
      </c>
      <c r="B9795">
        <f t="shared" si="461"/>
        <v>53</v>
      </c>
      <c r="P9795" s="31" t="str">
        <f t="shared" si="462"/>
        <v xml:space="preserve"> ()</v>
      </c>
    </row>
    <row r="9796" spans="1:16">
      <c r="A9796" t="str">
        <f t="shared" si="460"/>
        <v>54-</v>
      </c>
      <c r="B9796">
        <f t="shared" si="461"/>
        <v>54</v>
      </c>
      <c r="P9796" s="31" t="str">
        <f t="shared" si="462"/>
        <v xml:space="preserve"> ()</v>
      </c>
    </row>
    <row r="9797" spans="1:16">
      <c r="A9797" t="str">
        <f t="shared" si="460"/>
        <v>55-</v>
      </c>
      <c r="B9797">
        <f t="shared" si="461"/>
        <v>55</v>
      </c>
      <c r="P9797" s="31" t="str">
        <f t="shared" si="462"/>
        <v xml:space="preserve"> ()</v>
      </c>
    </row>
    <row r="9798" spans="1:16">
      <c r="A9798" t="str">
        <f t="shared" si="460"/>
        <v>56-</v>
      </c>
      <c r="B9798">
        <f t="shared" si="461"/>
        <v>56</v>
      </c>
      <c r="P9798" s="31" t="str">
        <f t="shared" si="462"/>
        <v xml:space="preserve"> ()</v>
      </c>
    </row>
    <row r="9799" spans="1:16">
      <c r="A9799" t="str">
        <f t="shared" si="460"/>
        <v>57-</v>
      </c>
      <c r="B9799">
        <f t="shared" si="461"/>
        <v>57</v>
      </c>
      <c r="P9799" s="31" t="str">
        <f t="shared" si="462"/>
        <v xml:space="preserve"> ()</v>
      </c>
    </row>
    <row r="9800" spans="1:16">
      <c r="A9800" t="str">
        <f t="shared" si="460"/>
        <v>58-</v>
      </c>
      <c r="B9800">
        <f t="shared" si="461"/>
        <v>58</v>
      </c>
      <c r="P9800" s="31" t="str">
        <f t="shared" si="462"/>
        <v xml:space="preserve"> ()</v>
      </c>
    </row>
    <row r="9801" spans="1:16">
      <c r="A9801" t="str">
        <f t="shared" si="460"/>
        <v>59-</v>
      </c>
      <c r="B9801">
        <f t="shared" si="461"/>
        <v>59</v>
      </c>
      <c r="P9801" s="31" t="str">
        <f t="shared" si="462"/>
        <v xml:space="preserve"> ()</v>
      </c>
    </row>
    <row r="9802" spans="1:16">
      <c r="A9802" t="str">
        <f t="shared" si="460"/>
        <v>60-</v>
      </c>
      <c r="B9802">
        <f t="shared" si="461"/>
        <v>60</v>
      </c>
      <c r="P9802" s="31" t="str">
        <f t="shared" si="462"/>
        <v xml:space="preserve"> ()</v>
      </c>
    </row>
    <row r="9803" spans="1:16">
      <c r="A9803" t="str">
        <f t="shared" si="460"/>
        <v>61-</v>
      </c>
      <c r="B9803">
        <f t="shared" si="461"/>
        <v>61</v>
      </c>
      <c r="P9803" s="31" t="str">
        <f t="shared" si="462"/>
        <v xml:space="preserve"> ()</v>
      </c>
    </row>
    <row r="9804" spans="1:16">
      <c r="A9804" t="str">
        <f t="shared" si="460"/>
        <v>62-</v>
      </c>
      <c r="B9804">
        <f t="shared" si="461"/>
        <v>62</v>
      </c>
      <c r="P9804" s="31" t="str">
        <f t="shared" si="462"/>
        <v xml:space="preserve"> ()</v>
      </c>
    </row>
    <row r="9805" spans="1:16">
      <c r="A9805" t="str">
        <f t="shared" si="460"/>
        <v>63-</v>
      </c>
      <c r="B9805">
        <f t="shared" si="461"/>
        <v>63</v>
      </c>
      <c r="P9805" s="31" t="str">
        <f t="shared" si="462"/>
        <v xml:space="preserve"> ()</v>
      </c>
    </row>
    <row r="9806" spans="1:16">
      <c r="A9806" t="str">
        <f t="shared" si="460"/>
        <v>64-</v>
      </c>
      <c r="B9806">
        <f t="shared" si="461"/>
        <v>64</v>
      </c>
      <c r="P9806" s="31" t="str">
        <f t="shared" si="462"/>
        <v xml:space="preserve"> ()</v>
      </c>
    </row>
    <row r="9807" spans="1:16">
      <c r="A9807" t="str">
        <f t="shared" si="460"/>
        <v>65-</v>
      </c>
      <c r="B9807">
        <f t="shared" si="461"/>
        <v>65</v>
      </c>
      <c r="P9807" s="31" t="str">
        <f t="shared" si="462"/>
        <v xml:space="preserve"> ()</v>
      </c>
    </row>
    <row r="9808" spans="1:16">
      <c r="A9808" t="str">
        <f t="shared" si="460"/>
        <v>66-</v>
      </c>
      <c r="B9808">
        <f t="shared" si="461"/>
        <v>66</v>
      </c>
      <c r="P9808" s="31" t="str">
        <f t="shared" si="462"/>
        <v xml:space="preserve"> ()</v>
      </c>
    </row>
    <row r="9809" spans="1:16">
      <c r="A9809" t="str">
        <f t="shared" si="460"/>
        <v>67-</v>
      </c>
      <c r="B9809">
        <f t="shared" si="461"/>
        <v>67</v>
      </c>
      <c r="P9809" s="31" t="str">
        <f t="shared" si="462"/>
        <v xml:space="preserve"> ()</v>
      </c>
    </row>
    <row r="9810" spans="1:16">
      <c r="A9810" t="str">
        <f t="shared" si="460"/>
        <v>68-</v>
      </c>
      <c r="B9810">
        <f t="shared" si="461"/>
        <v>68</v>
      </c>
      <c r="P9810" s="31" t="str">
        <f t="shared" si="462"/>
        <v xml:space="preserve"> ()</v>
      </c>
    </row>
    <row r="9811" spans="1:16">
      <c r="A9811" t="str">
        <f t="shared" si="460"/>
        <v>69-</v>
      </c>
      <c r="B9811">
        <f t="shared" si="461"/>
        <v>69</v>
      </c>
      <c r="P9811" s="31" t="str">
        <f t="shared" si="462"/>
        <v xml:space="preserve"> ()</v>
      </c>
    </row>
    <row r="9812" spans="1:16">
      <c r="A9812" t="str">
        <f t="shared" si="460"/>
        <v>70-</v>
      </c>
      <c r="B9812">
        <f t="shared" si="461"/>
        <v>70</v>
      </c>
      <c r="P9812" s="31" t="str">
        <f t="shared" si="462"/>
        <v xml:space="preserve"> ()</v>
      </c>
    </row>
    <row r="9813" spans="1:16">
      <c r="A9813" t="str">
        <f t="shared" si="460"/>
        <v>71-</v>
      </c>
      <c r="B9813">
        <f t="shared" si="461"/>
        <v>71</v>
      </c>
      <c r="P9813" s="31" t="str">
        <f t="shared" si="462"/>
        <v xml:space="preserve"> ()</v>
      </c>
    </row>
    <row r="9814" spans="1:16">
      <c r="A9814" t="str">
        <f t="shared" si="460"/>
        <v>72-</v>
      </c>
      <c r="B9814">
        <f t="shared" si="461"/>
        <v>72</v>
      </c>
      <c r="O9814" t="s">
        <v>13736</v>
      </c>
      <c r="P9814" s="31" t="str">
        <f t="shared" si="462"/>
        <v xml:space="preserve"> ()</v>
      </c>
    </row>
    <row r="9815" spans="1:16">
      <c r="A9815" t="str">
        <f t="shared" si="460"/>
        <v>73-</v>
      </c>
      <c r="B9815">
        <f t="shared" si="461"/>
        <v>73</v>
      </c>
      <c r="P9815" s="31" t="str">
        <f t="shared" si="462"/>
        <v xml:space="preserve"> ()</v>
      </c>
    </row>
    <row r="9816" spans="1:16">
      <c r="A9816" t="str">
        <f t="shared" si="460"/>
        <v>74-</v>
      </c>
      <c r="B9816">
        <f t="shared" si="461"/>
        <v>74</v>
      </c>
      <c r="P9816" s="31" t="str">
        <f t="shared" si="462"/>
        <v xml:space="preserve"> ()</v>
      </c>
    </row>
    <row r="9817" spans="1:16">
      <c r="A9817" t="str">
        <f t="shared" si="460"/>
        <v>75-</v>
      </c>
      <c r="B9817">
        <f t="shared" si="461"/>
        <v>75</v>
      </c>
      <c r="P9817" s="31" t="str">
        <f t="shared" si="462"/>
        <v xml:space="preserve"> ()</v>
      </c>
    </row>
    <row r="9818" spans="1:16">
      <c r="A9818" t="str">
        <f t="shared" si="460"/>
        <v>76-</v>
      </c>
      <c r="B9818">
        <f t="shared" si="461"/>
        <v>76</v>
      </c>
      <c r="P9818" s="31" t="str">
        <f t="shared" si="462"/>
        <v xml:space="preserve"> ()</v>
      </c>
    </row>
    <row r="9819" spans="1:16">
      <c r="A9819" t="str">
        <f t="shared" si="460"/>
        <v>77-</v>
      </c>
      <c r="B9819">
        <f t="shared" si="461"/>
        <v>77</v>
      </c>
      <c r="P9819" s="31" t="str">
        <f t="shared" si="462"/>
        <v xml:space="preserve"> ()</v>
      </c>
    </row>
    <row r="9820" spans="1:16">
      <c r="A9820" t="str">
        <f t="shared" si="460"/>
        <v>78-</v>
      </c>
      <c r="B9820">
        <f t="shared" si="461"/>
        <v>78</v>
      </c>
      <c r="P9820" s="31" t="str">
        <f t="shared" si="462"/>
        <v xml:space="preserve"> ()</v>
      </c>
    </row>
    <row r="9821" spans="1:16">
      <c r="A9821" t="str">
        <f t="shared" si="460"/>
        <v>79-</v>
      </c>
      <c r="B9821">
        <f t="shared" si="461"/>
        <v>79</v>
      </c>
      <c r="P9821" s="31" t="str">
        <f t="shared" si="462"/>
        <v xml:space="preserve"> ()</v>
      </c>
    </row>
    <row r="9822" spans="1:16">
      <c r="A9822" t="str">
        <f t="shared" si="460"/>
        <v>80-</v>
      </c>
      <c r="B9822">
        <f t="shared" si="461"/>
        <v>80</v>
      </c>
      <c r="P9822" s="31" t="str">
        <f t="shared" si="462"/>
        <v xml:space="preserve"> ()</v>
      </c>
    </row>
    <row r="9823" spans="1:16">
      <c r="A9823" t="str">
        <f t="shared" si="460"/>
        <v>81-</v>
      </c>
      <c r="B9823">
        <f t="shared" si="461"/>
        <v>81</v>
      </c>
      <c r="P9823" s="31" t="str">
        <f t="shared" si="462"/>
        <v xml:space="preserve"> ()</v>
      </c>
    </row>
    <row r="9824" spans="1:16">
      <c r="A9824" t="str">
        <f t="shared" si="460"/>
        <v>82-</v>
      </c>
      <c r="B9824">
        <f t="shared" si="461"/>
        <v>82</v>
      </c>
      <c r="P9824" s="31" t="str">
        <f t="shared" si="462"/>
        <v xml:space="preserve"> ()</v>
      </c>
    </row>
    <row r="9825" spans="1:16">
      <c r="A9825" t="str">
        <f t="shared" si="460"/>
        <v>83-</v>
      </c>
      <c r="B9825">
        <f t="shared" si="461"/>
        <v>83</v>
      </c>
      <c r="P9825" s="31" t="str">
        <f t="shared" si="462"/>
        <v xml:space="preserve"> ()</v>
      </c>
    </row>
    <row r="9826" spans="1:16">
      <c r="A9826" t="str">
        <f t="shared" si="460"/>
        <v>84-</v>
      </c>
      <c r="B9826">
        <f t="shared" si="461"/>
        <v>84</v>
      </c>
      <c r="P9826" s="31" t="str">
        <f t="shared" si="462"/>
        <v xml:space="preserve"> ()</v>
      </c>
    </row>
    <row r="9827" spans="1:16">
      <c r="A9827" t="str">
        <f t="shared" si="460"/>
        <v>85-</v>
      </c>
      <c r="B9827">
        <f t="shared" si="461"/>
        <v>85</v>
      </c>
      <c r="P9827" s="31" t="str">
        <f t="shared" si="462"/>
        <v xml:space="preserve"> ()</v>
      </c>
    </row>
    <row r="9828" spans="1:16">
      <c r="A9828" t="str">
        <f t="shared" si="460"/>
        <v>86-</v>
      </c>
      <c r="B9828">
        <f t="shared" si="461"/>
        <v>86</v>
      </c>
      <c r="P9828" s="31" t="str">
        <f t="shared" si="462"/>
        <v xml:space="preserve"> ()</v>
      </c>
    </row>
    <row r="9829" spans="1:16">
      <c r="A9829" t="str">
        <f t="shared" si="460"/>
        <v>87-</v>
      </c>
      <c r="B9829">
        <f t="shared" si="461"/>
        <v>87</v>
      </c>
      <c r="P9829" s="31" t="str">
        <f t="shared" si="462"/>
        <v xml:space="preserve"> ()</v>
      </c>
    </row>
    <row r="9830" spans="1:16">
      <c r="A9830" t="str">
        <f t="shared" si="460"/>
        <v>88-</v>
      </c>
      <c r="B9830">
        <f t="shared" si="461"/>
        <v>88</v>
      </c>
      <c r="P9830" s="31" t="str">
        <f t="shared" si="462"/>
        <v xml:space="preserve"> ()</v>
      </c>
    </row>
    <row r="9831" spans="1:16">
      <c r="A9831" t="str">
        <f t="shared" si="460"/>
        <v>89-</v>
      </c>
      <c r="B9831">
        <f t="shared" si="461"/>
        <v>89</v>
      </c>
      <c r="P9831" s="31" t="str">
        <f t="shared" si="462"/>
        <v xml:space="preserve"> ()</v>
      </c>
    </row>
    <row r="9832" spans="1:16">
      <c r="A9832" t="str">
        <f t="shared" si="460"/>
        <v>90-</v>
      </c>
      <c r="B9832">
        <f t="shared" si="461"/>
        <v>90</v>
      </c>
      <c r="P9832" s="31" t="str">
        <f t="shared" si="462"/>
        <v xml:space="preserve"> ()</v>
      </c>
    </row>
    <row r="9833" spans="1:16">
      <c r="A9833" t="str">
        <f t="shared" si="460"/>
        <v>91-</v>
      </c>
      <c r="B9833">
        <f t="shared" si="461"/>
        <v>91</v>
      </c>
      <c r="P9833" s="31" t="str">
        <f t="shared" si="462"/>
        <v xml:space="preserve"> ()</v>
      </c>
    </row>
    <row r="9834" spans="1:16">
      <c r="A9834" t="str">
        <f t="shared" si="460"/>
        <v>92-</v>
      </c>
      <c r="B9834">
        <f t="shared" si="461"/>
        <v>92</v>
      </c>
      <c r="P9834" s="31" t="str">
        <f t="shared" si="462"/>
        <v xml:space="preserve"> ()</v>
      </c>
    </row>
    <row r="9835" spans="1:16">
      <c r="A9835" t="str">
        <f t="shared" si="460"/>
        <v>93-</v>
      </c>
      <c r="B9835">
        <f t="shared" si="461"/>
        <v>93</v>
      </c>
      <c r="P9835" s="31" t="str">
        <f t="shared" si="462"/>
        <v xml:space="preserve"> ()</v>
      </c>
    </row>
    <row r="9836" spans="1:16">
      <c r="A9836" t="str">
        <f t="shared" si="460"/>
        <v>94-</v>
      </c>
      <c r="B9836">
        <f t="shared" si="461"/>
        <v>94</v>
      </c>
      <c r="P9836" s="31" t="str">
        <f t="shared" si="462"/>
        <v xml:space="preserve"> ()</v>
      </c>
    </row>
    <row r="9837" spans="1:16">
      <c r="A9837" t="str">
        <f t="shared" si="460"/>
        <v>95-</v>
      </c>
      <c r="B9837">
        <f t="shared" si="461"/>
        <v>95</v>
      </c>
      <c r="P9837" s="31" t="str">
        <f t="shared" si="462"/>
        <v xml:space="preserve"> ()</v>
      </c>
    </row>
    <row r="9838" spans="1:16">
      <c r="A9838" t="str">
        <f t="shared" si="460"/>
        <v>96-</v>
      </c>
      <c r="B9838">
        <f t="shared" si="461"/>
        <v>96</v>
      </c>
      <c r="P9838" s="31" t="str">
        <f t="shared" si="462"/>
        <v xml:space="preserve"> ()</v>
      </c>
    </row>
    <row r="9839" spans="1:16">
      <c r="A9839" t="str">
        <f t="shared" si="460"/>
        <v>97-</v>
      </c>
      <c r="B9839">
        <f t="shared" si="461"/>
        <v>97</v>
      </c>
      <c r="P9839" s="31" t="str">
        <f t="shared" si="462"/>
        <v xml:space="preserve"> ()</v>
      </c>
    </row>
    <row r="9840" spans="1:16">
      <c r="A9840" t="str">
        <f t="shared" si="460"/>
        <v>98-</v>
      </c>
      <c r="B9840">
        <f t="shared" si="461"/>
        <v>98</v>
      </c>
      <c r="P9840" s="31" t="str">
        <f t="shared" si="462"/>
        <v xml:space="preserve"> ()</v>
      </c>
    </row>
    <row r="9841" spans="1:16">
      <c r="A9841" t="str">
        <f t="shared" si="460"/>
        <v>99-</v>
      </c>
      <c r="B9841">
        <f t="shared" si="461"/>
        <v>99</v>
      </c>
      <c r="P9841" s="31" t="str">
        <f t="shared" si="462"/>
        <v xml:space="preserve"> ()</v>
      </c>
    </row>
    <row r="9842" spans="1:16">
      <c r="A9842" t="str">
        <f t="shared" si="460"/>
        <v>100-</v>
      </c>
      <c r="B9842">
        <f t="shared" si="461"/>
        <v>100</v>
      </c>
      <c r="P9842" s="31" t="str">
        <f t="shared" si="462"/>
        <v xml:space="preserve"> ()</v>
      </c>
    </row>
    <row r="9843" spans="1:16">
      <c r="A9843" t="str">
        <f t="shared" si="460"/>
        <v>101-</v>
      </c>
      <c r="B9843">
        <f t="shared" si="461"/>
        <v>101</v>
      </c>
      <c r="P9843" s="31" t="str">
        <f t="shared" si="462"/>
        <v xml:space="preserve"> ()</v>
      </c>
    </row>
    <row r="9844" spans="1:16">
      <c r="A9844" t="str">
        <f t="shared" si="460"/>
        <v>102-</v>
      </c>
      <c r="B9844">
        <f t="shared" si="461"/>
        <v>102</v>
      </c>
      <c r="P9844" s="31" t="str">
        <f t="shared" si="462"/>
        <v xml:space="preserve"> ()</v>
      </c>
    </row>
    <row r="9845" spans="1:16">
      <c r="A9845" t="str">
        <f t="shared" si="460"/>
        <v>103-</v>
      </c>
      <c r="B9845">
        <f t="shared" si="461"/>
        <v>103</v>
      </c>
      <c r="P9845" s="31" t="str">
        <f t="shared" si="462"/>
        <v xml:space="preserve"> ()</v>
      </c>
    </row>
    <row r="9846" spans="1:16">
      <c r="A9846" t="str">
        <f t="shared" si="460"/>
        <v>104-</v>
      </c>
      <c r="B9846">
        <f t="shared" si="461"/>
        <v>104</v>
      </c>
      <c r="P9846" s="31" t="str">
        <f t="shared" si="462"/>
        <v xml:space="preserve"> ()</v>
      </c>
    </row>
    <row r="9847" spans="1:16">
      <c r="A9847" t="str">
        <f t="shared" si="460"/>
        <v>105-</v>
      </c>
      <c r="B9847">
        <f t="shared" si="461"/>
        <v>105</v>
      </c>
      <c r="P9847" s="31" t="str">
        <f t="shared" si="462"/>
        <v xml:space="preserve"> ()</v>
      </c>
    </row>
    <row r="9848" spans="1:16">
      <c r="A9848" t="str">
        <f t="shared" si="460"/>
        <v>106-</v>
      </c>
      <c r="B9848">
        <f t="shared" si="461"/>
        <v>106</v>
      </c>
      <c r="P9848" s="31" t="str">
        <f t="shared" si="462"/>
        <v xml:space="preserve"> ()</v>
      </c>
    </row>
    <row r="9849" spans="1:16">
      <c r="A9849" t="str">
        <f t="shared" si="460"/>
        <v>107-</v>
      </c>
      <c r="B9849">
        <f t="shared" si="461"/>
        <v>107</v>
      </c>
      <c r="P9849" s="31" t="str">
        <f t="shared" si="462"/>
        <v xml:space="preserve"> ()</v>
      </c>
    </row>
    <row r="9850" spans="1:16">
      <c r="A9850" t="str">
        <f t="shared" si="460"/>
        <v>108-</v>
      </c>
      <c r="B9850">
        <f t="shared" si="461"/>
        <v>108</v>
      </c>
      <c r="P9850" s="31" t="str">
        <f t="shared" si="462"/>
        <v xml:space="preserve"> ()</v>
      </c>
    </row>
    <row r="9851" spans="1:16">
      <c r="A9851" t="str">
        <f t="shared" si="460"/>
        <v>109-</v>
      </c>
      <c r="B9851">
        <f t="shared" si="461"/>
        <v>109</v>
      </c>
      <c r="P9851" s="31" t="str">
        <f t="shared" si="462"/>
        <v xml:space="preserve"> ()</v>
      </c>
    </row>
    <row r="9852" spans="1:16">
      <c r="A9852" t="str">
        <f t="shared" si="460"/>
        <v>110-</v>
      </c>
      <c r="B9852">
        <f t="shared" si="461"/>
        <v>110</v>
      </c>
      <c r="P9852" s="31" t="str">
        <f t="shared" si="462"/>
        <v xml:space="preserve"> ()</v>
      </c>
    </row>
    <row r="9853" spans="1:16">
      <c r="A9853" t="str">
        <f t="shared" si="460"/>
        <v>111-</v>
      </c>
      <c r="B9853">
        <f t="shared" si="461"/>
        <v>111</v>
      </c>
      <c r="P9853" s="31" t="str">
        <f t="shared" si="462"/>
        <v xml:space="preserve"> ()</v>
      </c>
    </row>
    <row r="9854" spans="1:16">
      <c r="A9854" t="str">
        <f t="shared" si="460"/>
        <v>112-</v>
      </c>
      <c r="B9854">
        <f t="shared" si="461"/>
        <v>112</v>
      </c>
      <c r="P9854" s="31" t="str">
        <f t="shared" si="462"/>
        <v xml:space="preserve"> ()</v>
      </c>
    </row>
    <row r="9855" spans="1:16">
      <c r="A9855" t="str">
        <f t="shared" si="460"/>
        <v>113-</v>
      </c>
      <c r="B9855">
        <f t="shared" si="461"/>
        <v>113</v>
      </c>
      <c r="P9855" s="31" t="str">
        <f t="shared" si="462"/>
        <v xml:space="preserve"> ()</v>
      </c>
    </row>
    <row r="9856" spans="1:16">
      <c r="A9856" t="str">
        <f t="shared" si="460"/>
        <v>114-</v>
      </c>
      <c r="B9856">
        <f t="shared" si="461"/>
        <v>114</v>
      </c>
      <c r="P9856" s="31" t="str">
        <f t="shared" si="462"/>
        <v xml:space="preserve"> ()</v>
      </c>
    </row>
    <row r="9857" spans="1:16">
      <c r="A9857" t="str">
        <f t="shared" si="460"/>
        <v>115-</v>
      </c>
      <c r="B9857">
        <f t="shared" si="461"/>
        <v>115</v>
      </c>
      <c r="P9857" s="31" t="str">
        <f t="shared" si="462"/>
        <v xml:space="preserve"> ()</v>
      </c>
    </row>
    <row r="9858" spans="1:16">
      <c r="A9858" t="str">
        <f t="shared" ref="A9858:A9921" si="463">B9858&amp;"-"&amp;C9858</f>
        <v>116-</v>
      </c>
      <c r="B9858">
        <f t="shared" ref="B9858:B9921" si="464">IF(C9858=C9857,B9857+1,1)</f>
        <v>116</v>
      </c>
      <c r="P9858" s="31" t="str">
        <f t="shared" ref="P9858:P9921" si="465">PROPER(G9858&amp;" ("&amp;E9858&amp;")")</f>
        <v xml:space="preserve"> ()</v>
      </c>
    </row>
    <row r="9859" spans="1:16">
      <c r="A9859" t="str">
        <f t="shared" si="463"/>
        <v>117-</v>
      </c>
      <c r="B9859">
        <f t="shared" si="464"/>
        <v>117</v>
      </c>
      <c r="P9859" s="31" t="str">
        <f t="shared" si="465"/>
        <v xml:space="preserve"> ()</v>
      </c>
    </row>
    <row r="9860" spans="1:16">
      <c r="A9860" t="str">
        <f t="shared" si="463"/>
        <v>118-</v>
      </c>
      <c r="B9860">
        <f t="shared" si="464"/>
        <v>118</v>
      </c>
      <c r="P9860" s="31" t="str">
        <f t="shared" si="465"/>
        <v xml:space="preserve"> ()</v>
      </c>
    </row>
    <row r="9861" spans="1:16">
      <c r="A9861" t="str">
        <f t="shared" si="463"/>
        <v>119-</v>
      </c>
      <c r="B9861">
        <f t="shared" si="464"/>
        <v>119</v>
      </c>
      <c r="P9861" s="31" t="str">
        <f t="shared" si="465"/>
        <v xml:space="preserve"> ()</v>
      </c>
    </row>
    <row r="9862" spans="1:16">
      <c r="A9862" t="str">
        <f t="shared" si="463"/>
        <v>120-</v>
      </c>
      <c r="B9862">
        <f t="shared" si="464"/>
        <v>120</v>
      </c>
      <c r="P9862" s="31" t="str">
        <f t="shared" si="465"/>
        <v xml:space="preserve"> ()</v>
      </c>
    </row>
    <row r="9863" spans="1:16">
      <c r="A9863" t="str">
        <f t="shared" si="463"/>
        <v>121-</v>
      </c>
      <c r="B9863">
        <f t="shared" si="464"/>
        <v>121</v>
      </c>
      <c r="P9863" s="31" t="str">
        <f t="shared" si="465"/>
        <v xml:space="preserve"> ()</v>
      </c>
    </row>
    <row r="9864" spans="1:16">
      <c r="A9864" t="str">
        <f t="shared" si="463"/>
        <v>122-</v>
      </c>
      <c r="B9864">
        <f t="shared" si="464"/>
        <v>122</v>
      </c>
      <c r="P9864" s="31" t="str">
        <f t="shared" si="465"/>
        <v xml:space="preserve"> ()</v>
      </c>
    </row>
    <row r="9865" spans="1:16">
      <c r="A9865" t="str">
        <f t="shared" si="463"/>
        <v>123-</v>
      </c>
      <c r="B9865">
        <f t="shared" si="464"/>
        <v>123</v>
      </c>
      <c r="P9865" s="31" t="str">
        <f t="shared" si="465"/>
        <v xml:space="preserve"> ()</v>
      </c>
    </row>
    <row r="9866" spans="1:16">
      <c r="A9866" t="str">
        <f t="shared" si="463"/>
        <v>124-</v>
      </c>
      <c r="B9866">
        <f t="shared" si="464"/>
        <v>124</v>
      </c>
      <c r="P9866" s="31" t="str">
        <f t="shared" si="465"/>
        <v xml:space="preserve"> ()</v>
      </c>
    </row>
    <row r="9867" spans="1:16">
      <c r="A9867" t="str">
        <f t="shared" si="463"/>
        <v>125-</v>
      </c>
      <c r="B9867">
        <f t="shared" si="464"/>
        <v>125</v>
      </c>
      <c r="P9867" s="31" t="str">
        <f t="shared" si="465"/>
        <v xml:space="preserve"> ()</v>
      </c>
    </row>
    <row r="9868" spans="1:16">
      <c r="A9868" t="str">
        <f t="shared" si="463"/>
        <v>126-</v>
      </c>
      <c r="B9868">
        <f t="shared" si="464"/>
        <v>126</v>
      </c>
      <c r="P9868" s="31" t="str">
        <f t="shared" si="465"/>
        <v xml:space="preserve"> ()</v>
      </c>
    </row>
    <row r="9869" spans="1:16">
      <c r="A9869" t="str">
        <f t="shared" si="463"/>
        <v>127-</v>
      </c>
      <c r="B9869">
        <f t="shared" si="464"/>
        <v>127</v>
      </c>
      <c r="P9869" s="31" t="str">
        <f t="shared" si="465"/>
        <v xml:space="preserve"> ()</v>
      </c>
    </row>
    <row r="9870" spans="1:16">
      <c r="A9870" t="str">
        <f t="shared" si="463"/>
        <v>128-</v>
      </c>
      <c r="B9870">
        <f t="shared" si="464"/>
        <v>128</v>
      </c>
      <c r="P9870" s="31" t="str">
        <f t="shared" si="465"/>
        <v xml:space="preserve"> ()</v>
      </c>
    </row>
    <row r="9871" spans="1:16">
      <c r="A9871" t="str">
        <f t="shared" si="463"/>
        <v>129-</v>
      </c>
      <c r="B9871">
        <f t="shared" si="464"/>
        <v>129</v>
      </c>
      <c r="P9871" s="31" t="str">
        <f t="shared" si="465"/>
        <v xml:space="preserve"> ()</v>
      </c>
    </row>
    <row r="9872" spans="1:16">
      <c r="A9872" t="str">
        <f t="shared" si="463"/>
        <v>130-</v>
      </c>
      <c r="B9872">
        <f t="shared" si="464"/>
        <v>130</v>
      </c>
      <c r="P9872" s="31" t="str">
        <f t="shared" si="465"/>
        <v xml:space="preserve"> ()</v>
      </c>
    </row>
    <row r="9873" spans="1:16">
      <c r="A9873" t="str">
        <f t="shared" si="463"/>
        <v>131-</v>
      </c>
      <c r="B9873">
        <f t="shared" si="464"/>
        <v>131</v>
      </c>
      <c r="P9873" s="31" t="str">
        <f t="shared" si="465"/>
        <v xml:space="preserve"> ()</v>
      </c>
    </row>
    <row r="9874" spans="1:16">
      <c r="A9874" t="str">
        <f t="shared" si="463"/>
        <v>132-</v>
      </c>
      <c r="B9874">
        <f t="shared" si="464"/>
        <v>132</v>
      </c>
      <c r="P9874" s="31" t="str">
        <f t="shared" si="465"/>
        <v xml:space="preserve"> ()</v>
      </c>
    </row>
    <row r="9875" spans="1:16">
      <c r="A9875" t="str">
        <f t="shared" si="463"/>
        <v>133-</v>
      </c>
      <c r="B9875">
        <f t="shared" si="464"/>
        <v>133</v>
      </c>
      <c r="P9875" s="31" t="str">
        <f t="shared" si="465"/>
        <v xml:space="preserve"> ()</v>
      </c>
    </row>
    <row r="9876" spans="1:16">
      <c r="A9876" t="str">
        <f t="shared" si="463"/>
        <v>134-</v>
      </c>
      <c r="B9876">
        <f t="shared" si="464"/>
        <v>134</v>
      </c>
      <c r="P9876" s="31" t="str">
        <f t="shared" si="465"/>
        <v xml:space="preserve"> ()</v>
      </c>
    </row>
    <row r="9877" spans="1:16">
      <c r="A9877" t="str">
        <f t="shared" si="463"/>
        <v>135-</v>
      </c>
      <c r="B9877">
        <f t="shared" si="464"/>
        <v>135</v>
      </c>
      <c r="P9877" s="31" t="str">
        <f t="shared" si="465"/>
        <v xml:space="preserve"> ()</v>
      </c>
    </row>
    <row r="9878" spans="1:16">
      <c r="A9878" t="str">
        <f t="shared" si="463"/>
        <v>136-</v>
      </c>
      <c r="B9878">
        <f t="shared" si="464"/>
        <v>136</v>
      </c>
      <c r="P9878" s="31" t="str">
        <f t="shared" si="465"/>
        <v xml:space="preserve"> ()</v>
      </c>
    </row>
    <row r="9879" spans="1:16">
      <c r="A9879" t="str">
        <f t="shared" si="463"/>
        <v>137-</v>
      </c>
      <c r="B9879">
        <f t="shared" si="464"/>
        <v>137</v>
      </c>
      <c r="P9879" s="31" t="str">
        <f t="shared" si="465"/>
        <v xml:space="preserve"> ()</v>
      </c>
    </row>
    <row r="9880" spans="1:16">
      <c r="A9880" t="str">
        <f t="shared" si="463"/>
        <v>138-</v>
      </c>
      <c r="B9880">
        <f t="shared" si="464"/>
        <v>138</v>
      </c>
      <c r="P9880" s="31" t="str">
        <f t="shared" si="465"/>
        <v xml:space="preserve"> ()</v>
      </c>
    </row>
    <row r="9881" spans="1:16">
      <c r="A9881" t="str">
        <f t="shared" si="463"/>
        <v>139-</v>
      </c>
      <c r="B9881">
        <f t="shared" si="464"/>
        <v>139</v>
      </c>
      <c r="P9881" s="31" t="str">
        <f t="shared" si="465"/>
        <v xml:space="preserve"> ()</v>
      </c>
    </row>
    <row r="9882" spans="1:16">
      <c r="A9882" t="str">
        <f t="shared" si="463"/>
        <v>140-</v>
      </c>
      <c r="B9882">
        <f t="shared" si="464"/>
        <v>140</v>
      </c>
      <c r="P9882" s="31" t="str">
        <f t="shared" si="465"/>
        <v xml:space="preserve"> ()</v>
      </c>
    </row>
    <row r="9883" spans="1:16">
      <c r="A9883" t="str">
        <f t="shared" si="463"/>
        <v>141-</v>
      </c>
      <c r="B9883">
        <f t="shared" si="464"/>
        <v>141</v>
      </c>
      <c r="P9883" s="31" t="str">
        <f t="shared" si="465"/>
        <v xml:space="preserve"> ()</v>
      </c>
    </row>
    <row r="9884" spans="1:16">
      <c r="A9884" t="str">
        <f t="shared" si="463"/>
        <v>142-</v>
      </c>
      <c r="B9884">
        <f t="shared" si="464"/>
        <v>142</v>
      </c>
      <c r="P9884" s="31" t="str">
        <f t="shared" si="465"/>
        <v xml:space="preserve"> ()</v>
      </c>
    </row>
    <row r="9885" spans="1:16">
      <c r="A9885" t="str">
        <f t="shared" si="463"/>
        <v>143-</v>
      </c>
      <c r="B9885">
        <f t="shared" si="464"/>
        <v>143</v>
      </c>
      <c r="P9885" s="31" t="str">
        <f t="shared" si="465"/>
        <v xml:space="preserve"> ()</v>
      </c>
    </row>
    <row r="9886" spans="1:16">
      <c r="A9886" t="str">
        <f t="shared" si="463"/>
        <v>144-</v>
      </c>
      <c r="B9886">
        <f t="shared" si="464"/>
        <v>144</v>
      </c>
      <c r="P9886" s="31" t="str">
        <f t="shared" si="465"/>
        <v xml:space="preserve"> ()</v>
      </c>
    </row>
    <row r="9887" spans="1:16">
      <c r="A9887" t="str">
        <f t="shared" si="463"/>
        <v>145-</v>
      </c>
      <c r="B9887">
        <f t="shared" si="464"/>
        <v>145</v>
      </c>
      <c r="P9887" s="31" t="str">
        <f t="shared" si="465"/>
        <v xml:space="preserve"> ()</v>
      </c>
    </row>
    <row r="9888" spans="1:16">
      <c r="A9888" t="str">
        <f t="shared" si="463"/>
        <v>146-</v>
      </c>
      <c r="B9888">
        <f t="shared" si="464"/>
        <v>146</v>
      </c>
      <c r="P9888" s="31" t="str">
        <f t="shared" si="465"/>
        <v xml:space="preserve"> ()</v>
      </c>
    </row>
    <row r="9889" spans="1:16">
      <c r="A9889" t="str">
        <f t="shared" si="463"/>
        <v>147-</v>
      </c>
      <c r="B9889">
        <f t="shared" si="464"/>
        <v>147</v>
      </c>
      <c r="P9889" s="31" t="str">
        <f t="shared" si="465"/>
        <v xml:space="preserve"> ()</v>
      </c>
    </row>
    <row r="9890" spans="1:16">
      <c r="A9890" t="str">
        <f t="shared" si="463"/>
        <v>148-</v>
      </c>
      <c r="B9890">
        <f t="shared" si="464"/>
        <v>148</v>
      </c>
      <c r="P9890" s="31" t="str">
        <f t="shared" si="465"/>
        <v xml:space="preserve"> ()</v>
      </c>
    </row>
    <row r="9891" spans="1:16">
      <c r="A9891" t="str">
        <f t="shared" si="463"/>
        <v>149-</v>
      </c>
      <c r="B9891">
        <f t="shared" si="464"/>
        <v>149</v>
      </c>
      <c r="P9891" s="31" t="str">
        <f t="shared" si="465"/>
        <v xml:space="preserve"> ()</v>
      </c>
    </row>
    <row r="9892" spans="1:16">
      <c r="A9892" t="str">
        <f t="shared" si="463"/>
        <v>150-</v>
      </c>
      <c r="B9892">
        <f t="shared" si="464"/>
        <v>150</v>
      </c>
      <c r="P9892" s="31" t="str">
        <f t="shared" si="465"/>
        <v xml:space="preserve"> ()</v>
      </c>
    </row>
    <row r="9893" spans="1:16">
      <c r="A9893" t="str">
        <f t="shared" si="463"/>
        <v>151-</v>
      </c>
      <c r="B9893">
        <f t="shared" si="464"/>
        <v>151</v>
      </c>
      <c r="P9893" s="31" t="str">
        <f t="shared" si="465"/>
        <v xml:space="preserve"> ()</v>
      </c>
    </row>
    <row r="9894" spans="1:16">
      <c r="A9894" t="str">
        <f t="shared" si="463"/>
        <v>152-</v>
      </c>
      <c r="B9894">
        <f t="shared" si="464"/>
        <v>152</v>
      </c>
      <c r="P9894" s="31" t="str">
        <f t="shared" si="465"/>
        <v xml:space="preserve"> ()</v>
      </c>
    </row>
    <row r="9895" spans="1:16">
      <c r="A9895" t="str">
        <f t="shared" si="463"/>
        <v>153-</v>
      </c>
      <c r="B9895">
        <f t="shared" si="464"/>
        <v>153</v>
      </c>
      <c r="P9895" s="31" t="str">
        <f t="shared" si="465"/>
        <v xml:space="preserve"> ()</v>
      </c>
    </row>
    <row r="9896" spans="1:16">
      <c r="A9896" t="str">
        <f t="shared" si="463"/>
        <v>154-</v>
      </c>
      <c r="B9896">
        <f t="shared" si="464"/>
        <v>154</v>
      </c>
      <c r="P9896" s="31" t="str">
        <f t="shared" si="465"/>
        <v xml:space="preserve"> ()</v>
      </c>
    </row>
    <row r="9897" spans="1:16">
      <c r="A9897" t="str">
        <f t="shared" si="463"/>
        <v>155-</v>
      </c>
      <c r="B9897">
        <f t="shared" si="464"/>
        <v>155</v>
      </c>
      <c r="P9897" s="31" t="str">
        <f t="shared" si="465"/>
        <v xml:space="preserve"> ()</v>
      </c>
    </row>
    <row r="9898" spans="1:16">
      <c r="A9898" t="str">
        <f t="shared" si="463"/>
        <v>156-</v>
      </c>
      <c r="B9898">
        <f t="shared" si="464"/>
        <v>156</v>
      </c>
      <c r="P9898" s="31" t="str">
        <f t="shared" si="465"/>
        <v xml:space="preserve"> ()</v>
      </c>
    </row>
    <row r="9899" spans="1:16">
      <c r="A9899" t="str">
        <f t="shared" si="463"/>
        <v>157-</v>
      </c>
      <c r="B9899">
        <f t="shared" si="464"/>
        <v>157</v>
      </c>
      <c r="P9899" s="31" t="str">
        <f t="shared" si="465"/>
        <v xml:space="preserve"> ()</v>
      </c>
    </row>
    <row r="9900" spans="1:16">
      <c r="A9900" t="str">
        <f t="shared" si="463"/>
        <v>158-</v>
      </c>
      <c r="B9900">
        <f t="shared" si="464"/>
        <v>158</v>
      </c>
      <c r="P9900" s="31" t="str">
        <f t="shared" si="465"/>
        <v xml:space="preserve"> ()</v>
      </c>
    </row>
    <row r="9901" spans="1:16">
      <c r="A9901" t="str">
        <f t="shared" si="463"/>
        <v>159-</v>
      </c>
      <c r="B9901">
        <f t="shared" si="464"/>
        <v>159</v>
      </c>
      <c r="P9901" s="31" t="str">
        <f t="shared" si="465"/>
        <v xml:space="preserve"> ()</v>
      </c>
    </row>
    <row r="9902" spans="1:16">
      <c r="A9902" t="str">
        <f t="shared" si="463"/>
        <v>160-</v>
      </c>
      <c r="B9902">
        <f t="shared" si="464"/>
        <v>160</v>
      </c>
      <c r="P9902" s="31" t="str">
        <f t="shared" si="465"/>
        <v xml:space="preserve"> ()</v>
      </c>
    </row>
    <row r="9903" spans="1:16">
      <c r="A9903" t="str">
        <f t="shared" si="463"/>
        <v>161-</v>
      </c>
      <c r="B9903">
        <f t="shared" si="464"/>
        <v>161</v>
      </c>
      <c r="P9903" s="31" t="str">
        <f t="shared" si="465"/>
        <v xml:space="preserve"> ()</v>
      </c>
    </row>
    <row r="9904" spans="1:16">
      <c r="A9904" t="str">
        <f t="shared" si="463"/>
        <v>162-</v>
      </c>
      <c r="B9904">
        <f t="shared" si="464"/>
        <v>162</v>
      </c>
      <c r="O9904" t="s">
        <v>14944</v>
      </c>
      <c r="P9904" s="31" t="str">
        <f t="shared" si="465"/>
        <v xml:space="preserve"> ()</v>
      </c>
    </row>
    <row r="9905" spans="1:16">
      <c r="A9905" t="str">
        <f t="shared" si="463"/>
        <v>163-</v>
      </c>
      <c r="B9905">
        <f t="shared" si="464"/>
        <v>163</v>
      </c>
      <c r="P9905" s="31" t="str">
        <f t="shared" si="465"/>
        <v xml:space="preserve"> ()</v>
      </c>
    </row>
    <row r="9906" spans="1:16">
      <c r="A9906" t="str">
        <f t="shared" si="463"/>
        <v>164-</v>
      </c>
      <c r="B9906">
        <f t="shared" si="464"/>
        <v>164</v>
      </c>
      <c r="P9906" s="31" t="str">
        <f t="shared" si="465"/>
        <v xml:space="preserve"> ()</v>
      </c>
    </row>
    <row r="9907" spans="1:16">
      <c r="A9907" t="str">
        <f t="shared" si="463"/>
        <v>165-</v>
      </c>
      <c r="B9907">
        <f t="shared" si="464"/>
        <v>165</v>
      </c>
      <c r="P9907" s="31" t="str">
        <f t="shared" si="465"/>
        <v xml:space="preserve"> ()</v>
      </c>
    </row>
    <row r="9908" spans="1:16">
      <c r="A9908" t="str">
        <f t="shared" si="463"/>
        <v>166-</v>
      </c>
      <c r="B9908">
        <f t="shared" si="464"/>
        <v>166</v>
      </c>
      <c r="P9908" s="31" t="str">
        <f t="shared" si="465"/>
        <v xml:space="preserve"> ()</v>
      </c>
    </row>
    <row r="9909" spans="1:16">
      <c r="A9909" t="str">
        <f t="shared" si="463"/>
        <v>167-</v>
      </c>
      <c r="B9909">
        <f t="shared" si="464"/>
        <v>167</v>
      </c>
      <c r="P9909" s="31" t="str">
        <f t="shared" si="465"/>
        <v xml:space="preserve"> ()</v>
      </c>
    </row>
    <row r="9910" spans="1:16">
      <c r="A9910" t="str">
        <f t="shared" si="463"/>
        <v>168-</v>
      </c>
      <c r="B9910">
        <f t="shared" si="464"/>
        <v>168</v>
      </c>
      <c r="P9910" s="31" t="str">
        <f t="shared" si="465"/>
        <v xml:space="preserve"> ()</v>
      </c>
    </row>
    <row r="9911" spans="1:16">
      <c r="A9911" t="str">
        <f t="shared" si="463"/>
        <v>169-</v>
      </c>
      <c r="B9911">
        <f t="shared" si="464"/>
        <v>169</v>
      </c>
      <c r="P9911" s="31" t="str">
        <f t="shared" si="465"/>
        <v xml:space="preserve"> ()</v>
      </c>
    </row>
    <row r="9912" spans="1:16">
      <c r="A9912" t="str">
        <f t="shared" si="463"/>
        <v>170-</v>
      </c>
      <c r="B9912">
        <f t="shared" si="464"/>
        <v>170</v>
      </c>
      <c r="P9912" s="31" t="str">
        <f t="shared" si="465"/>
        <v xml:space="preserve"> ()</v>
      </c>
    </row>
    <row r="9913" spans="1:16">
      <c r="A9913" t="str">
        <f t="shared" si="463"/>
        <v>171-</v>
      </c>
      <c r="B9913">
        <f t="shared" si="464"/>
        <v>171</v>
      </c>
      <c r="P9913" s="31" t="str">
        <f t="shared" si="465"/>
        <v xml:space="preserve"> ()</v>
      </c>
    </row>
    <row r="9914" spans="1:16">
      <c r="A9914" t="str">
        <f t="shared" si="463"/>
        <v>172-</v>
      </c>
      <c r="B9914">
        <f t="shared" si="464"/>
        <v>172</v>
      </c>
      <c r="P9914" s="31" t="str">
        <f t="shared" si="465"/>
        <v xml:space="preserve"> ()</v>
      </c>
    </row>
    <row r="9915" spans="1:16">
      <c r="A9915" t="str">
        <f t="shared" si="463"/>
        <v>173-</v>
      </c>
      <c r="B9915">
        <f t="shared" si="464"/>
        <v>173</v>
      </c>
      <c r="P9915" s="31" t="str">
        <f t="shared" si="465"/>
        <v xml:space="preserve"> ()</v>
      </c>
    </row>
    <row r="9916" spans="1:16">
      <c r="A9916" t="str">
        <f t="shared" si="463"/>
        <v>174-</v>
      </c>
      <c r="B9916">
        <f t="shared" si="464"/>
        <v>174</v>
      </c>
      <c r="P9916" s="31" t="str">
        <f t="shared" si="465"/>
        <v xml:space="preserve"> ()</v>
      </c>
    </row>
    <row r="9917" spans="1:16">
      <c r="A9917" t="str">
        <f t="shared" si="463"/>
        <v>175-</v>
      </c>
      <c r="B9917">
        <f t="shared" si="464"/>
        <v>175</v>
      </c>
      <c r="P9917" s="31" t="str">
        <f t="shared" si="465"/>
        <v xml:space="preserve"> ()</v>
      </c>
    </row>
    <row r="9918" spans="1:16">
      <c r="A9918" t="str">
        <f t="shared" si="463"/>
        <v>176-</v>
      </c>
      <c r="B9918">
        <f t="shared" si="464"/>
        <v>176</v>
      </c>
      <c r="P9918" s="31" t="str">
        <f t="shared" si="465"/>
        <v xml:space="preserve"> ()</v>
      </c>
    </row>
    <row r="9919" spans="1:16">
      <c r="A9919" t="str">
        <f t="shared" si="463"/>
        <v>177-</v>
      </c>
      <c r="B9919">
        <f t="shared" si="464"/>
        <v>177</v>
      </c>
      <c r="P9919" s="31" t="str">
        <f t="shared" si="465"/>
        <v xml:space="preserve"> ()</v>
      </c>
    </row>
    <row r="9920" spans="1:16">
      <c r="A9920" t="str">
        <f t="shared" si="463"/>
        <v>178-</v>
      </c>
      <c r="B9920">
        <f t="shared" si="464"/>
        <v>178</v>
      </c>
      <c r="P9920" s="31" t="str">
        <f t="shared" si="465"/>
        <v xml:space="preserve"> ()</v>
      </c>
    </row>
    <row r="9921" spans="1:16">
      <c r="A9921" t="str">
        <f t="shared" si="463"/>
        <v>179-</v>
      </c>
      <c r="B9921">
        <f t="shared" si="464"/>
        <v>179</v>
      </c>
      <c r="P9921" s="31" t="str">
        <f t="shared" si="465"/>
        <v xml:space="preserve"> ()</v>
      </c>
    </row>
    <row r="9922" spans="1:16">
      <c r="A9922" t="str">
        <f t="shared" ref="A9922:A9985" si="466">B9922&amp;"-"&amp;C9922</f>
        <v>180-</v>
      </c>
      <c r="B9922">
        <f t="shared" ref="B9922:B9985" si="467">IF(C9922=C9921,B9921+1,1)</f>
        <v>180</v>
      </c>
      <c r="P9922" s="31" t="str">
        <f t="shared" ref="P9922:P9988" si="468">PROPER(G9922&amp;" ("&amp;E9922&amp;")")</f>
        <v xml:space="preserve"> ()</v>
      </c>
    </row>
    <row r="9923" spans="1:16">
      <c r="A9923" t="str">
        <f t="shared" si="466"/>
        <v>181-</v>
      </c>
      <c r="B9923">
        <f t="shared" si="467"/>
        <v>181</v>
      </c>
      <c r="P9923" s="31" t="str">
        <f t="shared" si="468"/>
        <v xml:space="preserve"> ()</v>
      </c>
    </row>
    <row r="9924" spans="1:16">
      <c r="A9924" t="str">
        <f t="shared" si="466"/>
        <v>182-</v>
      </c>
      <c r="B9924">
        <f t="shared" si="467"/>
        <v>182</v>
      </c>
      <c r="P9924" s="31" t="str">
        <f t="shared" si="468"/>
        <v xml:space="preserve"> ()</v>
      </c>
    </row>
    <row r="9925" spans="1:16">
      <c r="A9925" t="str">
        <f t="shared" si="466"/>
        <v>183-</v>
      </c>
      <c r="B9925">
        <f t="shared" si="467"/>
        <v>183</v>
      </c>
      <c r="P9925" s="31" t="str">
        <f t="shared" si="468"/>
        <v xml:space="preserve"> ()</v>
      </c>
    </row>
    <row r="9926" spans="1:16">
      <c r="A9926" t="str">
        <f t="shared" si="466"/>
        <v>184-</v>
      </c>
      <c r="B9926">
        <f t="shared" si="467"/>
        <v>184</v>
      </c>
      <c r="P9926" s="31" t="str">
        <f t="shared" si="468"/>
        <v xml:space="preserve"> ()</v>
      </c>
    </row>
    <row r="9927" spans="1:16">
      <c r="A9927" t="str">
        <f t="shared" si="466"/>
        <v>185-</v>
      </c>
      <c r="B9927">
        <f t="shared" si="467"/>
        <v>185</v>
      </c>
      <c r="P9927" s="31" t="str">
        <f t="shared" si="468"/>
        <v xml:space="preserve"> ()</v>
      </c>
    </row>
    <row r="9928" spans="1:16">
      <c r="A9928" t="str">
        <f t="shared" si="466"/>
        <v>186-</v>
      </c>
      <c r="B9928">
        <f t="shared" si="467"/>
        <v>186</v>
      </c>
      <c r="P9928" s="31" t="str">
        <f t="shared" si="468"/>
        <v xml:space="preserve"> ()</v>
      </c>
    </row>
    <row r="9929" spans="1:16">
      <c r="A9929" t="str">
        <f t="shared" si="466"/>
        <v>187-</v>
      </c>
      <c r="B9929">
        <f t="shared" si="467"/>
        <v>187</v>
      </c>
      <c r="P9929" s="31" t="str">
        <f t="shared" si="468"/>
        <v xml:space="preserve"> ()</v>
      </c>
    </row>
    <row r="9930" spans="1:16">
      <c r="A9930" t="str">
        <f t="shared" si="466"/>
        <v>188-</v>
      </c>
      <c r="B9930">
        <f t="shared" si="467"/>
        <v>188</v>
      </c>
      <c r="P9930" s="31" t="str">
        <f t="shared" si="468"/>
        <v xml:space="preserve"> ()</v>
      </c>
    </row>
    <row r="9931" spans="1:16">
      <c r="A9931" t="str">
        <f t="shared" si="466"/>
        <v>189-</v>
      </c>
      <c r="B9931">
        <f t="shared" si="467"/>
        <v>189</v>
      </c>
      <c r="P9931" s="31" t="str">
        <f t="shared" si="468"/>
        <v xml:space="preserve"> ()</v>
      </c>
    </row>
    <row r="9932" spans="1:16">
      <c r="A9932" t="str">
        <f t="shared" si="466"/>
        <v>190-</v>
      </c>
      <c r="B9932">
        <f t="shared" si="467"/>
        <v>190</v>
      </c>
      <c r="P9932" s="31" t="str">
        <f t="shared" si="468"/>
        <v xml:space="preserve"> ()</v>
      </c>
    </row>
    <row r="9933" spans="1:16">
      <c r="A9933" t="str">
        <f t="shared" si="466"/>
        <v>191-</v>
      </c>
      <c r="B9933">
        <f t="shared" si="467"/>
        <v>191</v>
      </c>
      <c r="P9933" s="31" t="str">
        <f t="shared" si="468"/>
        <v xml:space="preserve"> ()</v>
      </c>
    </row>
    <row r="9934" spans="1:16">
      <c r="A9934" t="str">
        <f t="shared" si="466"/>
        <v>192-</v>
      </c>
      <c r="B9934">
        <f t="shared" si="467"/>
        <v>192</v>
      </c>
      <c r="P9934" s="31" t="str">
        <f t="shared" si="468"/>
        <v xml:space="preserve"> ()</v>
      </c>
    </row>
    <row r="9935" spans="1:16">
      <c r="A9935" t="str">
        <f t="shared" si="466"/>
        <v>193-</v>
      </c>
      <c r="B9935">
        <f t="shared" si="467"/>
        <v>193</v>
      </c>
      <c r="P9935" s="31" t="str">
        <f t="shared" si="468"/>
        <v xml:space="preserve"> ()</v>
      </c>
    </row>
    <row r="9936" spans="1:16">
      <c r="A9936" t="str">
        <f t="shared" si="466"/>
        <v>194-</v>
      </c>
      <c r="B9936">
        <f t="shared" si="467"/>
        <v>194</v>
      </c>
      <c r="P9936" s="31" t="str">
        <f t="shared" si="468"/>
        <v xml:space="preserve"> ()</v>
      </c>
    </row>
    <row r="9937" spans="1:16">
      <c r="A9937" t="str">
        <f t="shared" si="466"/>
        <v>195-</v>
      </c>
      <c r="B9937">
        <f t="shared" si="467"/>
        <v>195</v>
      </c>
      <c r="P9937" s="31" t="str">
        <f t="shared" si="468"/>
        <v xml:space="preserve"> ()</v>
      </c>
    </row>
    <row r="9938" spans="1:16">
      <c r="A9938" t="str">
        <f t="shared" si="466"/>
        <v>196-</v>
      </c>
      <c r="B9938">
        <f t="shared" si="467"/>
        <v>196</v>
      </c>
      <c r="P9938" s="31" t="str">
        <f t="shared" si="468"/>
        <v xml:space="preserve"> ()</v>
      </c>
    </row>
    <row r="9939" spans="1:16">
      <c r="A9939" t="str">
        <f t="shared" si="466"/>
        <v>197-</v>
      </c>
      <c r="B9939">
        <f t="shared" si="467"/>
        <v>197</v>
      </c>
      <c r="P9939" s="31" t="str">
        <f t="shared" si="468"/>
        <v xml:space="preserve"> ()</v>
      </c>
    </row>
    <row r="9940" spans="1:16">
      <c r="A9940" t="str">
        <f t="shared" si="466"/>
        <v>198-</v>
      </c>
      <c r="B9940">
        <f t="shared" si="467"/>
        <v>198</v>
      </c>
      <c r="P9940" s="31" t="str">
        <f t="shared" si="468"/>
        <v xml:space="preserve"> ()</v>
      </c>
    </row>
    <row r="9941" spans="1:16">
      <c r="A9941" t="str">
        <f t="shared" si="466"/>
        <v>199-</v>
      </c>
      <c r="B9941">
        <f t="shared" si="467"/>
        <v>199</v>
      </c>
      <c r="P9941" s="31" t="str">
        <f t="shared" si="468"/>
        <v xml:space="preserve"> ()</v>
      </c>
    </row>
    <row r="9942" spans="1:16">
      <c r="A9942" t="str">
        <f t="shared" si="466"/>
        <v>200-</v>
      </c>
      <c r="B9942">
        <f t="shared" si="467"/>
        <v>200</v>
      </c>
      <c r="P9942" s="31" t="str">
        <f t="shared" si="468"/>
        <v xml:space="preserve"> ()</v>
      </c>
    </row>
    <row r="9943" spans="1:16">
      <c r="A9943" t="str">
        <f t="shared" si="466"/>
        <v>201-</v>
      </c>
      <c r="B9943">
        <f t="shared" si="467"/>
        <v>201</v>
      </c>
      <c r="P9943" s="31" t="str">
        <f t="shared" si="468"/>
        <v xml:space="preserve"> ()</v>
      </c>
    </row>
    <row r="9944" spans="1:16">
      <c r="A9944" t="str">
        <f t="shared" si="466"/>
        <v>202-</v>
      </c>
      <c r="B9944">
        <f t="shared" si="467"/>
        <v>202</v>
      </c>
      <c r="P9944" s="31" t="str">
        <f t="shared" si="468"/>
        <v xml:space="preserve"> ()</v>
      </c>
    </row>
    <row r="9945" spans="1:16">
      <c r="A9945" t="str">
        <f t="shared" si="466"/>
        <v>203-</v>
      </c>
      <c r="B9945">
        <f t="shared" si="467"/>
        <v>203</v>
      </c>
      <c r="P9945" s="31" t="str">
        <f t="shared" si="468"/>
        <v xml:space="preserve"> ()</v>
      </c>
    </row>
    <row r="9946" spans="1:16">
      <c r="A9946" t="str">
        <f t="shared" si="466"/>
        <v>204-</v>
      </c>
      <c r="B9946">
        <f t="shared" si="467"/>
        <v>204</v>
      </c>
      <c r="P9946" s="31" t="str">
        <f t="shared" si="468"/>
        <v xml:space="preserve"> ()</v>
      </c>
    </row>
    <row r="9947" spans="1:16">
      <c r="A9947" t="str">
        <f t="shared" si="466"/>
        <v>205-</v>
      </c>
      <c r="B9947">
        <f t="shared" si="467"/>
        <v>205</v>
      </c>
      <c r="P9947" s="31" t="str">
        <f t="shared" si="468"/>
        <v xml:space="preserve"> ()</v>
      </c>
    </row>
    <row r="9948" spans="1:16">
      <c r="A9948" t="str">
        <f t="shared" si="466"/>
        <v>206-</v>
      </c>
      <c r="B9948">
        <f t="shared" si="467"/>
        <v>206</v>
      </c>
      <c r="P9948" s="31" t="str">
        <f t="shared" si="468"/>
        <v xml:space="preserve"> ()</v>
      </c>
    </row>
    <row r="9949" spans="1:16">
      <c r="A9949" t="str">
        <f t="shared" si="466"/>
        <v>207-</v>
      </c>
      <c r="B9949">
        <f t="shared" si="467"/>
        <v>207</v>
      </c>
      <c r="P9949" s="31" t="str">
        <f t="shared" si="468"/>
        <v xml:space="preserve"> ()</v>
      </c>
    </row>
    <row r="9950" spans="1:16">
      <c r="A9950" t="str">
        <f t="shared" si="466"/>
        <v>208-</v>
      </c>
      <c r="B9950">
        <f t="shared" si="467"/>
        <v>208</v>
      </c>
      <c r="P9950" s="31" t="str">
        <f t="shared" si="468"/>
        <v xml:space="preserve"> ()</v>
      </c>
    </row>
    <row r="9951" spans="1:16">
      <c r="A9951" t="str">
        <f t="shared" si="466"/>
        <v>209-</v>
      </c>
      <c r="B9951">
        <f t="shared" si="467"/>
        <v>209</v>
      </c>
      <c r="P9951" s="31" t="str">
        <f t="shared" si="468"/>
        <v xml:space="preserve"> ()</v>
      </c>
    </row>
    <row r="9952" spans="1:16">
      <c r="A9952" t="str">
        <f t="shared" si="466"/>
        <v>210-</v>
      </c>
      <c r="B9952">
        <f t="shared" si="467"/>
        <v>210</v>
      </c>
      <c r="P9952" s="31" t="str">
        <f t="shared" si="468"/>
        <v xml:space="preserve"> ()</v>
      </c>
    </row>
    <row r="9953" spans="1:16">
      <c r="A9953" t="str">
        <f t="shared" si="466"/>
        <v>211-</v>
      </c>
      <c r="B9953">
        <f t="shared" si="467"/>
        <v>211</v>
      </c>
      <c r="P9953" s="31" t="str">
        <f t="shared" si="468"/>
        <v xml:space="preserve"> ()</v>
      </c>
    </row>
    <row r="9954" spans="1:16">
      <c r="A9954" t="str">
        <f t="shared" si="466"/>
        <v>212-</v>
      </c>
      <c r="B9954">
        <f t="shared" si="467"/>
        <v>212</v>
      </c>
      <c r="P9954" s="31" t="str">
        <f t="shared" si="468"/>
        <v xml:space="preserve"> ()</v>
      </c>
    </row>
    <row r="9955" spans="1:16">
      <c r="A9955" t="str">
        <f t="shared" si="466"/>
        <v>213-</v>
      </c>
      <c r="B9955">
        <f t="shared" si="467"/>
        <v>213</v>
      </c>
      <c r="P9955" s="31" t="str">
        <f t="shared" si="468"/>
        <v xml:space="preserve"> ()</v>
      </c>
    </row>
    <row r="9956" spans="1:16">
      <c r="A9956" t="str">
        <f t="shared" si="466"/>
        <v>214-</v>
      </c>
      <c r="B9956">
        <f t="shared" si="467"/>
        <v>214</v>
      </c>
      <c r="P9956" s="31" t="str">
        <f t="shared" si="468"/>
        <v xml:space="preserve"> ()</v>
      </c>
    </row>
    <row r="9957" spans="1:16">
      <c r="A9957" t="str">
        <f t="shared" si="466"/>
        <v>215-</v>
      </c>
      <c r="B9957">
        <f t="shared" si="467"/>
        <v>215</v>
      </c>
      <c r="P9957" s="31" t="str">
        <f t="shared" si="468"/>
        <v xml:space="preserve"> ()</v>
      </c>
    </row>
    <row r="9958" spans="1:16">
      <c r="A9958" t="str">
        <f t="shared" si="466"/>
        <v>216-</v>
      </c>
      <c r="B9958">
        <f t="shared" si="467"/>
        <v>216</v>
      </c>
      <c r="P9958" s="31" t="str">
        <f t="shared" si="468"/>
        <v xml:space="preserve"> ()</v>
      </c>
    </row>
    <row r="9959" spans="1:16">
      <c r="A9959" t="str">
        <f t="shared" si="466"/>
        <v>217-</v>
      </c>
      <c r="B9959">
        <f t="shared" si="467"/>
        <v>217</v>
      </c>
      <c r="P9959" s="31" t="str">
        <f t="shared" si="468"/>
        <v xml:space="preserve"> ()</v>
      </c>
    </row>
    <row r="9960" spans="1:16">
      <c r="A9960" t="str">
        <f t="shared" si="466"/>
        <v>218-</v>
      </c>
      <c r="B9960">
        <f t="shared" si="467"/>
        <v>218</v>
      </c>
      <c r="P9960" s="31" t="str">
        <f t="shared" si="468"/>
        <v xml:space="preserve"> ()</v>
      </c>
    </row>
    <row r="9961" spans="1:16">
      <c r="A9961" t="str">
        <f t="shared" si="466"/>
        <v>219-</v>
      </c>
      <c r="B9961">
        <f t="shared" si="467"/>
        <v>219</v>
      </c>
      <c r="P9961" s="31" t="str">
        <f t="shared" si="468"/>
        <v xml:space="preserve"> ()</v>
      </c>
    </row>
    <row r="9962" spans="1:16">
      <c r="A9962" t="str">
        <f t="shared" si="466"/>
        <v>220-</v>
      </c>
      <c r="B9962">
        <f t="shared" si="467"/>
        <v>220</v>
      </c>
      <c r="P9962" s="31" t="str">
        <f t="shared" si="468"/>
        <v xml:space="preserve"> ()</v>
      </c>
    </row>
    <row r="9963" spans="1:16">
      <c r="A9963" t="str">
        <f t="shared" si="466"/>
        <v>221-</v>
      </c>
      <c r="B9963">
        <f t="shared" si="467"/>
        <v>221</v>
      </c>
      <c r="P9963" s="31" t="str">
        <f t="shared" si="468"/>
        <v xml:space="preserve"> ()</v>
      </c>
    </row>
    <row r="9964" spans="1:16">
      <c r="A9964" t="str">
        <f t="shared" si="466"/>
        <v>222-</v>
      </c>
      <c r="B9964">
        <f t="shared" si="467"/>
        <v>222</v>
      </c>
      <c r="P9964" s="31" t="str">
        <f t="shared" si="468"/>
        <v xml:space="preserve"> ()</v>
      </c>
    </row>
    <row r="9965" spans="1:16">
      <c r="A9965" t="str">
        <f t="shared" si="466"/>
        <v>223-</v>
      </c>
      <c r="B9965">
        <f t="shared" si="467"/>
        <v>223</v>
      </c>
      <c r="P9965" s="31" t="str">
        <f t="shared" si="468"/>
        <v xml:space="preserve"> ()</v>
      </c>
    </row>
    <row r="9966" spans="1:16">
      <c r="A9966" t="str">
        <f t="shared" si="466"/>
        <v>224-</v>
      </c>
      <c r="B9966">
        <f t="shared" si="467"/>
        <v>224</v>
      </c>
      <c r="P9966" s="31" t="str">
        <f t="shared" si="468"/>
        <v xml:space="preserve"> ()</v>
      </c>
    </row>
    <row r="9967" spans="1:16">
      <c r="A9967" t="str">
        <f t="shared" si="466"/>
        <v>225-</v>
      </c>
      <c r="B9967">
        <f t="shared" si="467"/>
        <v>225</v>
      </c>
      <c r="P9967" s="31" t="str">
        <f t="shared" si="468"/>
        <v xml:space="preserve"> ()</v>
      </c>
    </row>
    <row r="9968" spans="1:16">
      <c r="A9968" t="str">
        <f t="shared" si="466"/>
        <v>226-</v>
      </c>
      <c r="B9968">
        <f t="shared" si="467"/>
        <v>226</v>
      </c>
      <c r="P9968" s="31" t="str">
        <f t="shared" si="468"/>
        <v xml:space="preserve"> ()</v>
      </c>
    </row>
    <row r="9969" spans="1:16">
      <c r="A9969" t="str">
        <f t="shared" si="466"/>
        <v>227-</v>
      </c>
      <c r="B9969">
        <f t="shared" si="467"/>
        <v>227</v>
      </c>
      <c r="P9969" s="31" t="str">
        <f t="shared" si="468"/>
        <v xml:space="preserve"> ()</v>
      </c>
    </row>
    <row r="9970" spans="1:16">
      <c r="A9970" t="str">
        <f t="shared" si="466"/>
        <v>228-</v>
      </c>
      <c r="B9970">
        <f t="shared" si="467"/>
        <v>228</v>
      </c>
      <c r="P9970" s="31" t="str">
        <f t="shared" si="468"/>
        <v xml:space="preserve"> ()</v>
      </c>
    </row>
    <row r="9971" spans="1:16">
      <c r="A9971" t="str">
        <f t="shared" si="466"/>
        <v>229-</v>
      </c>
      <c r="B9971">
        <f t="shared" si="467"/>
        <v>229</v>
      </c>
      <c r="P9971" s="31" t="str">
        <f t="shared" si="468"/>
        <v xml:space="preserve"> ()</v>
      </c>
    </row>
    <row r="9972" spans="1:16">
      <c r="A9972" t="str">
        <f t="shared" si="466"/>
        <v>230-</v>
      </c>
      <c r="B9972">
        <f t="shared" si="467"/>
        <v>230</v>
      </c>
      <c r="P9972" s="31" t="str">
        <f t="shared" si="468"/>
        <v xml:space="preserve"> ()</v>
      </c>
    </row>
    <row r="9973" spans="1:16">
      <c r="A9973" t="str">
        <f t="shared" si="466"/>
        <v>231-</v>
      </c>
      <c r="B9973">
        <f t="shared" si="467"/>
        <v>231</v>
      </c>
      <c r="P9973" s="31" t="str">
        <f t="shared" si="468"/>
        <v xml:space="preserve"> ()</v>
      </c>
    </row>
    <row r="9974" spans="1:16">
      <c r="A9974" t="str">
        <f t="shared" si="466"/>
        <v>232-</v>
      </c>
      <c r="B9974">
        <f t="shared" si="467"/>
        <v>232</v>
      </c>
      <c r="P9974" s="31" t="str">
        <f t="shared" si="468"/>
        <v xml:space="preserve"> ()</v>
      </c>
    </row>
    <row r="9975" spans="1:16">
      <c r="A9975" t="str">
        <f t="shared" si="466"/>
        <v>233-</v>
      </c>
      <c r="B9975">
        <f t="shared" si="467"/>
        <v>233</v>
      </c>
      <c r="P9975" s="31" t="str">
        <f t="shared" si="468"/>
        <v xml:space="preserve"> ()</v>
      </c>
    </row>
    <row r="9976" spans="1:16">
      <c r="A9976" t="str">
        <f t="shared" si="466"/>
        <v>234-</v>
      </c>
      <c r="B9976">
        <f t="shared" si="467"/>
        <v>234</v>
      </c>
      <c r="P9976" s="31" t="str">
        <f t="shared" si="468"/>
        <v xml:space="preserve"> ()</v>
      </c>
    </row>
    <row r="9977" spans="1:16">
      <c r="A9977" t="str">
        <f t="shared" si="466"/>
        <v>235-</v>
      </c>
      <c r="B9977">
        <f t="shared" si="467"/>
        <v>235</v>
      </c>
      <c r="P9977" s="31" t="str">
        <f t="shared" si="468"/>
        <v xml:space="preserve"> ()</v>
      </c>
    </row>
    <row r="9978" spans="1:16">
      <c r="A9978" t="str">
        <f t="shared" si="466"/>
        <v>236-</v>
      </c>
      <c r="B9978">
        <f t="shared" si="467"/>
        <v>236</v>
      </c>
      <c r="P9978" s="31" t="str">
        <f t="shared" si="468"/>
        <v xml:space="preserve"> ()</v>
      </c>
    </row>
    <row r="9979" spans="1:16">
      <c r="A9979" t="str">
        <f t="shared" si="466"/>
        <v>237-</v>
      </c>
      <c r="B9979">
        <f t="shared" si="467"/>
        <v>237</v>
      </c>
      <c r="P9979" s="31" t="str">
        <f t="shared" si="468"/>
        <v xml:space="preserve"> ()</v>
      </c>
    </row>
    <row r="9980" spans="1:16">
      <c r="A9980" t="str">
        <f t="shared" si="466"/>
        <v>238-</v>
      </c>
      <c r="B9980">
        <f t="shared" si="467"/>
        <v>238</v>
      </c>
      <c r="P9980" s="31" t="str">
        <f t="shared" si="468"/>
        <v xml:space="preserve"> ()</v>
      </c>
    </row>
    <row r="9981" spans="1:16">
      <c r="A9981" t="str">
        <f t="shared" si="466"/>
        <v>239-</v>
      </c>
      <c r="B9981">
        <f t="shared" si="467"/>
        <v>239</v>
      </c>
      <c r="P9981" s="31" t="str">
        <f t="shared" si="468"/>
        <v xml:space="preserve"> ()</v>
      </c>
    </row>
    <row r="9982" spans="1:16">
      <c r="A9982" t="str">
        <f t="shared" si="466"/>
        <v>240-</v>
      </c>
      <c r="B9982">
        <f t="shared" si="467"/>
        <v>240</v>
      </c>
      <c r="P9982" s="31" t="str">
        <f t="shared" si="468"/>
        <v xml:space="preserve"> ()</v>
      </c>
    </row>
    <row r="9983" spans="1:16">
      <c r="A9983" t="str">
        <f t="shared" si="466"/>
        <v>241-</v>
      </c>
      <c r="B9983">
        <f t="shared" si="467"/>
        <v>241</v>
      </c>
      <c r="P9983" s="31" t="str">
        <f t="shared" si="468"/>
        <v xml:space="preserve"> ()</v>
      </c>
    </row>
    <row r="9984" spans="1:16">
      <c r="A9984" t="str">
        <f t="shared" si="466"/>
        <v>242-</v>
      </c>
      <c r="B9984">
        <f t="shared" si="467"/>
        <v>242</v>
      </c>
      <c r="P9984" s="31" t="str">
        <f t="shared" si="468"/>
        <v xml:space="preserve"> ()</v>
      </c>
    </row>
    <row r="9985" spans="1:16">
      <c r="A9985" t="str">
        <f t="shared" si="466"/>
        <v>243-</v>
      </c>
      <c r="B9985">
        <f t="shared" si="467"/>
        <v>243</v>
      </c>
      <c r="P9985" s="31" t="str">
        <f t="shared" si="468"/>
        <v xml:space="preserve"> ()</v>
      </c>
    </row>
    <row r="9986" spans="1:16">
      <c r="A9986" t="str">
        <f t="shared" ref="A9986:A9989" si="469">B9986&amp;"-"&amp;C9986</f>
        <v>244-</v>
      </c>
      <c r="B9986">
        <f t="shared" ref="B9986:B9989" si="470">IF(C9986=C9985,B9985+1,1)</f>
        <v>244</v>
      </c>
      <c r="P9986" s="31" t="str">
        <f t="shared" si="468"/>
        <v xml:space="preserve"> ()</v>
      </c>
    </row>
    <row r="9987" spans="1:16">
      <c r="A9987" t="str">
        <f t="shared" si="469"/>
        <v>245-</v>
      </c>
      <c r="B9987">
        <f t="shared" si="470"/>
        <v>245</v>
      </c>
      <c r="P9987" s="31" t="str">
        <f t="shared" si="468"/>
        <v xml:space="preserve"> ()</v>
      </c>
    </row>
    <row r="9988" spans="1:16">
      <c r="A9988" t="str">
        <f t="shared" si="469"/>
        <v>246-</v>
      </c>
      <c r="B9988">
        <f t="shared" si="470"/>
        <v>246</v>
      </c>
      <c r="P9988" s="31" t="str">
        <f t="shared" si="468"/>
        <v xml:space="preserve"> ()</v>
      </c>
    </row>
    <row r="9989" spans="1:16">
      <c r="A9989" t="str">
        <f t="shared" si="469"/>
        <v>247-</v>
      </c>
      <c r="B9989">
        <f t="shared" si="470"/>
        <v>247</v>
      </c>
      <c r="N9989" s="9"/>
      <c r="O9989" s="9"/>
      <c r="P9989" s="30"/>
    </row>
    <row r="9990" spans="1:16">
      <c r="A9990" t="str">
        <f t="shared" ref="A9990:A10053" si="471">B9990&amp;"-"&amp;C9990</f>
        <v>248-</v>
      </c>
      <c r="B9990">
        <f t="shared" ref="B9990:B10053" si="472">IF(C9990=C9989,B9989+1,1)</f>
        <v>248</v>
      </c>
      <c r="P9990" s="31" t="str">
        <f t="shared" ref="P9990:P10050" si="473">PROPER(G9990&amp;" ("&amp;E9990&amp;")")</f>
        <v xml:space="preserve"> ()</v>
      </c>
    </row>
    <row r="9991" spans="1:16">
      <c r="A9991" t="str">
        <f t="shared" si="471"/>
        <v>249-</v>
      </c>
      <c r="B9991">
        <f t="shared" si="472"/>
        <v>249</v>
      </c>
      <c r="P9991" s="31" t="str">
        <f t="shared" si="473"/>
        <v xml:space="preserve"> ()</v>
      </c>
    </row>
    <row r="9992" spans="1:16">
      <c r="A9992" t="str">
        <f t="shared" si="471"/>
        <v>250-</v>
      </c>
      <c r="B9992">
        <f t="shared" si="472"/>
        <v>250</v>
      </c>
      <c r="P9992" s="31" t="str">
        <f t="shared" si="473"/>
        <v xml:space="preserve"> ()</v>
      </c>
    </row>
    <row r="9993" spans="1:16">
      <c r="A9993" t="str">
        <f t="shared" si="471"/>
        <v>251-</v>
      </c>
      <c r="B9993">
        <f t="shared" si="472"/>
        <v>251</v>
      </c>
      <c r="P9993" s="31" t="str">
        <f t="shared" si="473"/>
        <v xml:space="preserve"> ()</v>
      </c>
    </row>
    <row r="9994" spans="1:16">
      <c r="A9994" t="str">
        <f t="shared" si="471"/>
        <v>252-</v>
      </c>
      <c r="B9994">
        <f t="shared" si="472"/>
        <v>252</v>
      </c>
      <c r="P9994" s="31" t="str">
        <f t="shared" si="473"/>
        <v xml:space="preserve"> ()</v>
      </c>
    </row>
    <row r="9995" spans="1:16">
      <c r="A9995" t="str">
        <f t="shared" si="471"/>
        <v>253-</v>
      </c>
      <c r="B9995">
        <f t="shared" si="472"/>
        <v>253</v>
      </c>
      <c r="P9995" s="31" t="str">
        <f t="shared" si="473"/>
        <v xml:space="preserve"> ()</v>
      </c>
    </row>
    <row r="9996" spans="1:16">
      <c r="A9996" t="str">
        <f t="shared" si="471"/>
        <v>254-</v>
      </c>
      <c r="B9996">
        <f t="shared" si="472"/>
        <v>254</v>
      </c>
      <c r="P9996" s="31" t="str">
        <f t="shared" si="473"/>
        <v xml:space="preserve"> ()</v>
      </c>
    </row>
    <row r="9997" spans="1:16">
      <c r="A9997" t="str">
        <f t="shared" si="471"/>
        <v>255-</v>
      </c>
      <c r="B9997">
        <f t="shared" si="472"/>
        <v>255</v>
      </c>
      <c r="P9997" s="31" t="str">
        <f t="shared" si="473"/>
        <v xml:space="preserve"> ()</v>
      </c>
    </row>
    <row r="9998" spans="1:16">
      <c r="A9998" t="str">
        <f t="shared" si="471"/>
        <v>256-</v>
      </c>
      <c r="B9998">
        <f t="shared" si="472"/>
        <v>256</v>
      </c>
      <c r="P9998" s="31" t="str">
        <f t="shared" si="473"/>
        <v xml:space="preserve"> ()</v>
      </c>
    </row>
    <row r="9999" spans="1:16">
      <c r="A9999" t="str">
        <f t="shared" si="471"/>
        <v>257-</v>
      </c>
      <c r="B9999">
        <f t="shared" si="472"/>
        <v>257</v>
      </c>
      <c r="P9999" s="31" t="str">
        <f t="shared" si="473"/>
        <v xml:space="preserve"> ()</v>
      </c>
    </row>
    <row r="10000" spans="1:16">
      <c r="A10000" t="str">
        <f t="shared" si="471"/>
        <v>258-</v>
      </c>
      <c r="B10000">
        <f t="shared" si="472"/>
        <v>258</v>
      </c>
      <c r="P10000" s="31" t="str">
        <f t="shared" si="473"/>
        <v xml:space="preserve"> ()</v>
      </c>
    </row>
    <row r="10001" spans="1:16">
      <c r="A10001" t="str">
        <f t="shared" si="471"/>
        <v>259-</v>
      </c>
      <c r="B10001">
        <f t="shared" si="472"/>
        <v>259</v>
      </c>
      <c r="P10001" s="31" t="str">
        <f t="shared" si="473"/>
        <v xml:space="preserve"> ()</v>
      </c>
    </row>
    <row r="10002" spans="1:16">
      <c r="A10002" t="str">
        <f t="shared" si="471"/>
        <v>260-</v>
      </c>
      <c r="B10002">
        <f t="shared" si="472"/>
        <v>260</v>
      </c>
      <c r="P10002" s="31" t="str">
        <f t="shared" si="473"/>
        <v xml:space="preserve"> ()</v>
      </c>
    </row>
    <row r="10003" spans="1:16">
      <c r="A10003" t="str">
        <f t="shared" si="471"/>
        <v>261-</v>
      </c>
      <c r="B10003">
        <f t="shared" si="472"/>
        <v>261</v>
      </c>
      <c r="P10003" s="31" t="str">
        <f t="shared" si="473"/>
        <v xml:space="preserve"> ()</v>
      </c>
    </row>
    <row r="10004" spans="1:16">
      <c r="A10004" t="str">
        <f t="shared" si="471"/>
        <v>262-</v>
      </c>
      <c r="B10004">
        <f t="shared" si="472"/>
        <v>262</v>
      </c>
      <c r="P10004" s="31" t="str">
        <f t="shared" si="473"/>
        <v xml:space="preserve"> ()</v>
      </c>
    </row>
    <row r="10005" spans="1:16">
      <c r="A10005" t="str">
        <f t="shared" si="471"/>
        <v>263-</v>
      </c>
      <c r="B10005">
        <f t="shared" si="472"/>
        <v>263</v>
      </c>
      <c r="P10005" s="31" t="str">
        <f t="shared" si="473"/>
        <v xml:space="preserve"> ()</v>
      </c>
    </row>
    <row r="10006" spans="1:16">
      <c r="A10006" t="str">
        <f t="shared" si="471"/>
        <v>264-</v>
      </c>
      <c r="B10006">
        <f t="shared" si="472"/>
        <v>264</v>
      </c>
      <c r="P10006" s="31" t="str">
        <f t="shared" si="473"/>
        <v xml:space="preserve"> ()</v>
      </c>
    </row>
    <row r="10007" spans="1:16">
      <c r="A10007" t="str">
        <f t="shared" si="471"/>
        <v>265-</v>
      </c>
      <c r="B10007">
        <f t="shared" si="472"/>
        <v>265</v>
      </c>
      <c r="P10007" s="31" t="str">
        <f t="shared" si="473"/>
        <v xml:space="preserve"> ()</v>
      </c>
    </row>
    <row r="10008" spans="1:16">
      <c r="A10008" t="str">
        <f t="shared" si="471"/>
        <v>266-</v>
      </c>
      <c r="B10008">
        <f t="shared" si="472"/>
        <v>266</v>
      </c>
      <c r="P10008" s="31" t="str">
        <f t="shared" si="473"/>
        <v xml:space="preserve"> ()</v>
      </c>
    </row>
    <row r="10009" spans="1:16">
      <c r="A10009" t="str">
        <f t="shared" si="471"/>
        <v>267-</v>
      </c>
      <c r="B10009">
        <f t="shared" si="472"/>
        <v>267</v>
      </c>
      <c r="P10009" s="31" t="str">
        <f t="shared" si="473"/>
        <v xml:space="preserve"> ()</v>
      </c>
    </row>
    <row r="10010" spans="1:16">
      <c r="A10010" t="str">
        <f t="shared" si="471"/>
        <v>268-</v>
      </c>
      <c r="B10010">
        <f t="shared" si="472"/>
        <v>268</v>
      </c>
      <c r="P10010" s="31" t="str">
        <f t="shared" si="473"/>
        <v xml:space="preserve"> ()</v>
      </c>
    </row>
    <row r="10011" spans="1:16">
      <c r="A10011" t="str">
        <f t="shared" si="471"/>
        <v>269-</v>
      </c>
      <c r="B10011">
        <f t="shared" si="472"/>
        <v>269</v>
      </c>
      <c r="P10011" s="31" t="str">
        <f t="shared" si="473"/>
        <v xml:space="preserve"> ()</v>
      </c>
    </row>
    <row r="10012" spans="1:16">
      <c r="A10012" t="str">
        <f t="shared" si="471"/>
        <v>270-</v>
      </c>
      <c r="B10012">
        <f t="shared" si="472"/>
        <v>270</v>
      </c>
      <c r="P10012" s="31" t="str">
        <f t="shared" si="473"/>
        <v xml:space="preserve"> ()</v>
      </c>
    </row>
    <row r="10013" spans="1:16">
      <c r="A10013" t="str">
        <f t="shared" si="471"/>
        <v>271-</v>
      </c>
      <c r="B10013">
        <f t="shared" si="472"/>
        <v>271</v>
      </c>
      <c r="P10013" s="31" t="str">
        <f t="shared" si="473"/>
        <v xml:space="preserve"> ()</v>
      </c>
    </row>
    <row r="10014" spans="1:16">
      <c r="A10014" t="str">
        <f t="shared" si="471"/>
        <v>272-</v>
      </c>
      <c r="B10014">
        <f t="shared" si="472"/>
        <v>272</v>
      </c>
      <c r="P10014" s="31" t="str">
        <f t="shared" si="473"/>
        <v xml:space="preserve"> ()</v>
      </c>
    </row>
    <row r="10015" spans="1:16">
      <c r="A10015" t="str">
        <f t="shared" si="471"/>
        <v>273-</v>
      </c>
      <c r="B10015">
        <f t="shared" si="472"/>
        <v>273</v>
      </c>
      <c r="P10015" s="31" t="str">
        <f t="shared" si="473"/>
        <v xml:space="preserve"> ()</v>
      </c>
    </row>
    <row r="10016" spans="1:16">
      <c r="A10016" t="str">
        <f t="shared" si="471"/>
        <v>274-</v>
      </c>
      <c r="B10016">
        <f t="shared" si="472"/>
        <v>274</v>
      </c>
      <c r="P10016" s="31" t="str">
        <f t="shared" si="473"/>
        <v xml:space="preserve"> ()</v>
      </c>
    </row>
    <row r="10017" spans="1:16">
      <c r="A10017" t="str">
        <f t="shared" si="471"/>
        <v>275-</v>
      </c>
      <c r="B10017">
        <f t="shared" si="472"/>
        <v>275</v>
      </c>
      <c r="P10017" s="31" t="str">
        <f t="shared" si="473"/>
        <v xml:space="preserve"> ()</v>
      </c>
    </row>
    <row r="10018" spans="1:16">
      <c r="A10018" t="str">
        <f t="shared" si="471"/>
        <v>276-</v>
      </c>
      <c r="B10018">
        <f t="shared" si="472"/>
        <v>276</v>
      </c>
      <c r="P10018" s="31" t="str">
        <f t="shared" si="473"/>
        <v xml:space="preserve"> ()</v>
      </c>
    </row>
    <row r="10019" spans="1:16">
      <c r="A10019" t="str">
        <f t="shared" si="471"/>
        <v>277-</v>
      </c>
      <c r="B10019">
        <f t="shared" si="472"/>
        <v>277</v>
      </c>
      <c r="P10019" s="31" t="str">
        <f t="shared" si="473"/>
        <v xml:space="preserve"> ()</v>
      </c>
    </row>
    <row r="10020" spans="1:16">
      <c r="A10020" t="str">
        <f t="shared" si="471"/>
        <v>278-</v>
      </c>
      <c r="B10020">
        <f t="shared" si="472"/>
        <v>278</v>
      </c>
      <c r="O10020" t="s">
        <v>10656</v>
      </c>
      <c r="P10020" s="31" t="str">
        <f t="shared" si="473"/>
        <v xml:space="preserve"> ()</v>
      </c>
    </row>
    <row r="10021" spans="1:16">
      <c r="A10021" t="str">
        <f t="shared" si="471"/>
        <v>279-</v>
      </c>
      <c r="B10021">
        <f t="shared" si="472"/>
        <v>279</v>
      </c>
      <c r="P10021" s="31" t="str">
        <f t="shared" si="473"/>
        <v xml:space="preserve"> ()</v>
      </c>
    </row>
    <row r="10022" spans="1:16">
      <c r="A10022" t="str">
        <f t="shared" si="471"/>
        <v>280-</v>
      </c>
      <c r="B10022">
        <f t="shared" si="472"/>
        <v>280</v>
      </c>
      <c r="P10022" s="31" t="str">
        <f t="shared" si="473"/>
        <v xml:space="preserve"> ()</v>
      </c>
    </row>
    <row r="10023" spans="1:16">
      <c r="A10023" t="str">
        <f t="shared" si="471"/>
        <v>281-</v>
      </c>
      <c r="B10023">
        <f t="shared" si="472"/>
        <v>281</v>
      </c>
      <c r="P10023" s="31" t="str">
        <f t="shared" si="473"/>
        <v xml:space="preserve"> ()</v>
      </c>
    </row>
    <row r="10024" spans="1:16">
      <c r="A10024" t="str">
        <f t="shared" si="471"/>
        <v>282-</v>
      </c>
      <c r="B10024">
        <f t="shared" si="472"/>
        <v>282</v>
      </c>
      <c r="P10024" s="31" t="str">
        <f t="shared" si="473"/>
        <v xml:space="preserve"> ()</v>
      </c>
    </row>
    <row r="10025" spans="1:16">
      <c r="A10025" t="str">
        <f t="shared" si="471"/>
        <v>283-</v>
      </c>
      <c r="B10025">
        <f t="shared" si="472"/>
        <v>283</v>
      </c>
      <c r="P10025" s="31" t="str">
        <f t="shared" si="473"/>
        <v xml:space="preserve"> ()</v>
      </c>
    </row>
    <row r="10026" spans="1:16">
      <c r="A10026" t="str">
        <f t="shared" si="471"/>
        <v>284-</v>
      </c>
      <c r="B10026">
        <f t="shared" si="472"/>
        <v>284</v>
      </c>
      <c r="P10026" s="31" t="str">
        <f t="shared" si="473"/>
        <v xml:space="preserve"> ()</v>
      </c>
    </row>
    <row r="10027" spans="1:16">
      <c r="A10027" t="str">
        <f t="shared" si="471"/>
        <v>285-</v>
      </c>
      <c r="B10027">
        <f t="shared" si="472"/>
        <v>285</v>
      </c>
      <c r="P10027" s="31" t="str">
        <f t="shared" si="473"/>
        <v xml:space="preserve"> ()</v>
      </c>
    </row>
    <row r="10028" spans="1:16">
      <c r="A10028" t="str">
        <f t="shared" si="471"/>
        <v>286-</v>
      </c>
      <c r="B10028">
        <f t="shared" si="472"/>
        <v>286</v>
      </c>
      <c r="P10028" s="31" t="str">
        <f t="shared" si="473"/>
        <v xml:space="preserve"> ()</v>
      </c>
    </row>
    <row r="10029" spans="1:16">
      <c r="A10029" t="str">
        <f t="shared" si="471"/>
        <v>287-</v>
      </c>
      <c r="B10029">
        <f t="shared" si="472"/>
        <v>287</v>
      </c>
      <c r="P10029" s="31" t="str">
        <f t="shared" si="473"/>
        <v xml:space="preserve"> ()</v>
      </c>
    </row>
    <row r="10030" spans="1:16">
      <c r="A10030" t="str">
        <f t="shared" si="471"/>
        <v>288-</v>
      </c>
      <c r="B10030">
        <f t="shared" si="472"/>
        <v>288</v>
      </c>
      <c r="P10030" s="31" t="str">
        <f t="shared" si="473"/>
        <v xml:space="preserve"> ()</v>
      </c>
    </row>
    <row r="10031" spans="1:16">
      <c r="A10031" t="str">
        <f t="shared" si="471"/>
        <v>289-</v>
      </c>
      <c r="B10031">
        <f t="shared" si="472"/>
        <v>289</v>
      </c>
      <c r="P10031" s="31" t="str">
        <f t="shared" si="473"/>
        <v xml:space="preserve"> ()</v>
      </c>
    </row>
    <row r="10032" spans="1:16">
      <c r="A10032" t="str">
        <f t="shared" si="471"/>
        <v>290-</v>
      </c>
      <c r="B10032">
        <f t="shared" si="472"/>
        <v>290</v>
      </c>
      <c r="P10032" s="31" t="str">
        <f t="shared" si="473"/>
        <v xml:space="preserve"> ()</v>
      </c>
    </row>
    <row r="10033" spans="1:16">
      <c r="A10033" t="str">
        <f t="shared" si="471"/>
        <v>291-</v>
      </c>
      <c r="B10033">
        <f t="shared" si="472"/>
        <v>291</v>
      </c>
      <c r="P10033" s="31" t="str">
        <f t="shared" si="473"/>
        <v xml:space="preserve"> ()</v>
      </c>
    </row>
    <row r="10034" spans="1:16">
      <c r="A10034" t="str">
        <f t="shared" si="471"/>
        <v>292-</v>
      </c>
      <c r="B10034">
        <f t="shared" si="472"/>
        <v>292</v>
      </c>
      <c r="P10034" s="31" t="str">
        <f t="shared" si="473"/>
        <v xml:space="preserve"> ()</v>
      </c>
    </row>
    <row r="10035" spans="1:16">
      <c r="A10035" t="str">
        <f t="shared" si="471"/>
        <v>293-</v>
      </c>
      <c r="B10035">
        <f t="shared" si="472"/>
        <v>293</v>
      </c>
      <c r="P10035" s="31" t="str">
        <f t="shared" si="473"/>
        <v xml:space="preserve"> ()</v>
      </c>
    </row>
    <row r="10036" spans="1:16">
      <c r="A10036" t="str">
        <f t="shared" si="471"/>
        <v>294-</v>
      </c>
      <c r="B10036">
        <f t="shared" si="472"/>
        <v>294</v>
      </c>
      <c r="P10036" s="31" t="str">
        <f t="shared" si="473"/>
        <v xml:space="preserve"> ()</v>
      </c>
    </row>
    <row r="10037" spans="1:16">
      <c r="A10037" t="str">
        <f t="shared" si="471"/>
        <v>295-</v>
      </c>
      <c r="B10037">
        <f t="shared" si="472"/>
        <v>295</v>
      </c>
      <c r="P10037" s="31" t="str">
        <f t="shared" si="473"/>
        <v xml:space="preserve"> ()</v>
      </c>
    </row>
    <row r="10038" spans="1:16">
      <c r="A10038" t="str">
        <f t="shared" si="471"/>
        <v>296-</v>
      </c>
      <c r="B10038">
        <f t="shared" si="472"/>
        <v>296</v>
      </c>
      <c r="P10038" s="31" t="str">
        <f t="shared" si="473"/>
        <v xml:space="preserve"> ()</v>
      </c>
    </row>
    <row r="10039" spans="1:16">
      <c r="A10039" t="str">
        <f t="shared" si="471"/>
        <v>297-</v>
      </c>
      <c r="B10039">
        <f t="shared" si="472"/>
        <v>297</v>
      </c>
      <c r="P10039" s="31" t="str">
        <f t="shared" si="473"/>
        <v xml:space="preserve"> ()</v>
      </c>
    </row>
    <row r="10040" spans="1:16">
      <c r="A10040" t="str">
        <f t="shared" si="471"/>
        <v>298-</v>
      </c>
      <c r="B10040">
        <f t="shared" si="472"/>
        <v>298</v>
      </c>
      <c r="P10040" s="31" t="str">
        <f t="shared" si="473"/>
        <v xml:space="preserve"> ()</v>
      </c>
    </row>
    <row r="10041" spans="1:16">
      <c r="A10041" t="str">
        <f t="shared" si="471"/>
        <v>299-</v>
      </c>
      <c r="B10041">
        <f t="shared" si="472"/>
        <v>299</v>
      </c>
      <c r="P10041" s="31" t="str">
        <f t="shared" si="473"/>
        <v xml:space="preserve"> ()</v>
      </c>
    </row>
    <row r="10042" spans="1:16">
      <c r="A10042" t="str">
        <f t="shared" si="471"/>
        <v>300-</v>
      </c>
      <c r="B10042">
        <f t="shared" si="472"/>
        <v>300</v>
      </c>
      <c r="P10042" s="31" t="str">
        <f t="shared" si="473"/>
        <v xml:space="preserve"> ()</v>
      </c>
    </row>
    <row r="10043" spans="1:16">
      <c r="A10043" t="str">
        <f t="shared" si="471"/>
        <v>301-</v>
      </c>
      <c r="B10043">
        <f t="shared" si="472"/>
        <v>301</v>
      </c>
      <c r="P10043" s="31" t="str">
        <f t="shared" si="473"/>
        <v xml:space="preserve"> ()</v>
      </c>
    </row>
    <row r="10044" spans="1:16">
      <c r="A10044" t="str">
        <f t="shared" si="471"/>
        <v>302-</v>
      </c>
      <c r="B10044">
        <f t="shared" si="472"/>
        <v>302</v>
      </c>
      <c r="P10044" s="31" t="str">
        <f t="shared" si="473"/>
        <v xml:space="preserve"> ()</v>
      </c>
    </row>
    <row r="10045" spans="1:16">
      <c r="A10045" t="str">
        <f t="shared" si="471"/>
        <v>303-</v>
      </c>
      <c r="B10045">
        <f t="shared" si="472"/>
        <v>303</v>
      </c>
      <c r="P10045" s="31" t="str">
        <f t="shared" si="473"/>
        <v xml:space="preserve"> ()</v>
      </c>
    </row>
    <row r="10046" spans="1:16">
      <c r="A10046" t="str">
        <f t="shared" si="471"/>
        <v>304-</v>
      </c>
      <c r="B10046">
        <f t="shared" si="472"/>
        <v>304</v>
      </c>
      <c r="P10046" s="31" t="str">
        <f t="shared" si="473"/>
        <v xml:space="preserve"> ()</v>
      </c>
    </row>
    <row r="10047" spans="1:16">
      <c r="A10047" t="str">
        <f t="shared" si="471"/>
        <v>305-</v>
      </c>
      <c r="B10047">
        <f t="shared" si="472"/>
        <v>305</v>
      </c>
      <c r="P10047" s="31" t="str">
        <f t="shared" si="473"/>
        <v xml:space="preserve"> ()</v>
      </c>
    </row>
    <row r="10048" spans="1:16">
      <c r="A10048" t="str">
        <f t="shared" si="471"/>
        <v>306-</v>
      </c>
      <c r="B10048">
        <f t="shared" si="472"/>
        <v>306</v>
      </c>
      <c r="P10048" s="31" t="str">
        <f t="shared" si="473"/>
        <v xml:space="preserve"> ()</v>
      </c>
    </row>
    <row r="10049" spans="1:16">
      <c r="A10049" t="str">
        <f t="shared" si="471"/>
        <v>307-</v>
      </c>
      <c r="B10049">
        <f t="shared" si="472"/>
        <v>307</v>
      </c>
      <c r="P10049" s="31" t="str">
        <f t="shared" si="473"/>
        <v xml:space="preserve"> ()</v>
      </c>
    </row>
    <row r="10050" spans="1:16">
      <c r="A10050" t="str">
        <f t="shared" si="471"/>
        <v>308-</v>
      </c>
      <c r="B10050">
        <f t="shared" si="472"/>
        <v>308</v>
      </c>
      <c r="P10050" s="31" t="str">
        <f t="shared" si="473"/>
        <v xml:space="preserve"> ()</v>
      </c>
    </row>
    <row r="10051" spans="1:16">
      <c r="A10051" t="str">
        <f t="shared" si="471"/>
        <v>309-</v>
      </c>
      <c r="B10051">
        <f t="shared" si="472"/>
        <v>309</v>
      </c>
      <c r="P10051" s="31" t="str">
        <f t="shared" ref="P10051:P10114" si="474">PROPER(G10051&amp;" ("&amp;E10051&amp;")")</f>
        <v xml:space="preserve"> ()</v>
      </c>
    </row>
    <row r="10052" spans="1:16">
      <c r="A10052" t="str">
        <f t="shared" si="471"/>
        <v>310-</v>
      </c>
      <c r="B10052">
        <f t="shared" si="472"/>
        <v>310</v>
      </c>
      <c r="P10052" s="31" t="str">
        <f t="shared" si="474"/>
        <v xml:space="preserve"> ()</v>
      </c>
    </row>
    <row r="10053" spans="1:16">
      <c r="A10053" t="str">
        <f t="shared" si="471"/>
        <v>311-</v>
      </c>
      <c r="B10053">
        <f t="shared" si="472"/>
        <v>311</v>
      </c>
      <c r="P10053" s="31" t="str">
        <f t="shared" si="474"/>
        <v xml:space="preserve"> ()</v>
      </c>
    </row>
    <row r="10054" spans="1:16">
      <c r="A10054" t="str">
        <f t="shared" ref="A10054:A10117" si="475">B10054&amp;"-"&amp;C10054</f>
        <v>312-</v>
      </c>
      <c r="B10054">
        <f t="shared" ref="B10054:B10117" si="476">IF(C10054=C10053,B10053+1,1)</f>
        <v>312</v>
      </c>
      <c r="P10054" s="31" t="str">
        <f t="shared" si="474"/>
        <v xml:space="preserve"> ()</v>
      </c>
    </row>
    <row r="10055" spans="1:16">
      <c r="A10055" t="str">
        <f t="shared" si="475"/>
        <v>313-</v>
      </c>
      <c r="B10055">
        <f t="shared" si="476"/>
        <v>313</v>
      </c>
      <c r="P10055" s="31" t="str">
        <f t="shared" si="474"/>
        <v xml:space="preserve"> ()</v>
      </c>
    </row>
    <row r="10056" spans="1:16">
      <c r="A10056" t="str">
        <f t="shared" si="475"/>
        <v>314-</v>
      </c>
      <c r="B10056">
        <f t="shared" si="476"/>
        <v>314</v>
      </c>
      <c r="P10056" s="31" t="str">
        <f t="shared" si="474"/>
        <v xml:space="preserve"> ()</v>
      </c>
    </row>
    <row r="10057" spans="1:16">
      <c r="A10057" t="str">
        <f t="shared" si="475"/>
        <v>315-</v>
      </c>
      <c r="B10057">
        <f t="shared" si="476"/>
        <v>315</v>
      </c>
      <c r="P10057" s="31" t="str">
        <f t="shared" si="474"/>
        <v xml:space="preserve"> ()</v>
      </c>
    </row>
    <row r="10058" spans="1:16">
      <c r="A10058" t="str">
        <f t="shared" si="475"/>
        <v>316-</v>
      </c>
      <c r="B10058">
        <f t="shared" si="476"/>
        <v>316</v>
      </c>
      <c r="P10058" s="31" t="str">
        <f t="shared" si="474"/>
        <v xml:space="preserve"> ()</v>
      </c>
    </row>
    <row r="10059" spans="1:16">
      <c r="A10059" t="str">
        <f t="shared" si="475"/>
        <v>317-</v>
      </c>
      <c r="B10059">
        <f t="shared" si="476"/>
        <v>317</v>
      </c>
      <c r="P10059" s="31" t="str">
        <f t="shared" si="474"/>
        <v xml:space="preserve"> ()</v>
      </c>
    </row>
    <row r="10060" spans="1:16">
      <c r="A10060" t="str">
        <f t="shared" si="475"/>
        <v>318-</v>
      </c>
      <c r="B10060">
        <f t="shared" si="476"/>
        <v>318</v>
      </c>
      <c r="P10060" s="31" t="str">
        <f t="shared" si="474"/>
        <v xml:space="preserve"> ()</v>
      </c>
    </row>
    <row r="10061" spans="1:16">
      <c r="A10061" t="str">
        <f t="shared" si="475"/>
        <v>319-</v>
      </c>
      <c r="B10061">
        <f t="shared" si="476"/>
        <v>319</v>
      </c>
      <c r="P10061" s="31" t="str">
        <f t="shared" si="474"/>
        <v xml:space="preserve"> ()</v>
      </c>
    </row>
    <row r="10062" spans="1:16">
      <c r="A10062" t="str">
        <f t="shared" si="475"/>
        <v>320-</v>
      </c>
      <c r="B10062">
        <f t="shared" si="476"/>
        <v>320</v>
      </c>
      <c r="P10062" s="31" t="str">
        <f t="shared" si="474"/>
        <v xml:space="preserve"> ()</v>
      </c>
    </row>
    <row r="10063" spans="1:16">
      <c r="A10063" t="str">
        <f t="shared" si="475"/>
        <v>321-</v>
      </c>
      <c r="B10063">
        <f t="shared" si="476"/>
        <v>321</v>
      </c>
      <c r="P10063" s="31" t="str">
        <f t="shared" si="474"/>
        <v xml:space="preserve"> ()</v>
      </c>
    </row>
    <row r="10064" spans="1:16">
      <c r="A10064" t="str">
        <f t="shared" si="475"/>
        <v>322-</v>
      </c>
      <c r="B10064">
        <f t="shared" si="476"/>
        <v>322</v>
      </c>
      <c r="P10064" s="31" t="str">
        <f t="shared" si="474"/>
        <v xml:space="preserve"> ()</v>
      </c>
    </row>
    <row r="10065" spans="1:16">
      <c r="A10065" t="str">
        <f t="shared" si="475"/>
        <v>323-</v>
      </c>
      <c r="B10065">
        <f t="shared" si="476"/>
        <v>323</v>
      </c>
      <c r="P10065" s="31" t="str">
        <f t="shared" si="474"/>
        <v xml:space="preserve"> ()</v>
      </c>
    </row>
    <row r="10066" spans="1:16">
      <c r="A10066" t="str">
        <f t="shared" si="475"/>
        <v>324-</v>
      </c>
      <c r="B10066">
        <f t="shared" si="476"/>
        <v>324</v>
      </c>
      <c r="P10066" s="31" t="str">
        <f t="shared" si="474"/>
        <v xml:space="preserve"> ()</v>
      </c>
    </row>
    <row r="10067" spans="1:16">
      <c r="A10067" t="str">
        <f t="shared" si="475"/>
        <v>325-</v>
      </c>
      <c r="B10067">
        <f t="shared" si="476"/>
        <v>325</v>
      </c>
      <c r="P10067" s="31" t="str">
        <f t="shared" si="474"/>
        <v xml:space="preserve"> ()</v>
      </c>
    </row>
    <row r="10068" spans="1:16">
      <c r="A10068" t="str">
        <f t="shared" si="475"/>
        <v>326-</v>
      </c>
      <c r="B10068">
        <f t="shared" si="476"/>
        <v>326</v>
      </c>
      <c r="P10068" s="31" t="str">
        <f t="shared" si="474"/>
        <v xml:space="preserve"> ()</v>
      </c>
    </row>
    <row r="10069" spans="1:16">
      <c r="A10069" t="str">
        <f t="shared" si="475"/>
        <v>327-</v>
      </c>
      <c r="B10069">
        <f t="shared" si="476"/>
        <v>327</v>
      </c>
      <c r="P10069" s="31" t="str">
        <f t="shared" si="474"/>
        <v xml:space="preserve"> ()</v>
      </c>
    </row>
    <row r="10070" spans="1:16">
      <c r="A10070" t="str">
        <f t="shared" si="475"/>
        <v>328-</v>
      </c>
      <c r="B10070">
        <f t="shared" si="476"/>
        <v>328</v>
      </c>
      <c r="P10070" s="31" t="str">
        <f t="shared" si="474"/>
        <v xml:space="preserve"> ()</v>
      </c>
    </row>
    <row r="10071" spans="1:16">
      <c r="A10071" t="str">
        <f t="shared" si="475"/>
        <v>329-</v>
      </c>
      <c r="B10071">
        <f t="shared" si="476"/>
        <v>329</v>
      </c>
      <c r="P10071" s="31" t="str">
        <f t="shared" si="474"/>
        <v xml:space="preserve"> ()</v>
      </c>
    </row>
    <row r="10072" spans="1:16">
      <c r="A10072" t="str">
        <f t="shared" si="475"/>
        <v>330-</v>
      </c>
      <c r="B10072">
        <f t="shared" si="476"/>
        <v>330</v>
      </c>
      <c r="P10072" s="31" t="str">
        <f t="shared" si="474"/>
        <v xml:space="preserve"> ()</v>
      </c>
    </row>
    <row r="10073" spans="1:16">
      <c r="A10073" t="str">
        <f t="shared" si="475"/>
        <v>331-</v>
      </c>
      <c r="B10073">
        <f t="shared" si="476"/>
        <v>331</v>
      </c>
      <c r="P10073" s="31" t="str">
        <f t="shared" si="474"/>
        <v xml:space="preserve"> ()</v>
      </c>
    </row>
    <row r="10074" spans="1:16">
      <c r="A10074" t="str">
        <f t="shared" si="475"/>
        <v>332-</v>
      </c>
      <c r="B10074">
        <f t="shared" si="476"/>
        <v>332</v>
      </c>
      <c r="P10074" s="31" t="str">
        <f t="shared" si="474"/>
        <v xml:space="preserve"> ()</v>
      </c>
    </row>
    <row r="10075" spans="1:16">
      <c r="A10075" t="str">
        <f t="shared" si="475"/>
        <v>333-</v>
      </c>
      <c r="B10075">
        <f t="shared" si="476"/>
        <v>333</v>
      </c>
      <c r="P10075" s="31" t="str">
        <f t="shared" si="474"/>
        <v xml:space="preserve"> ()</v>
      </c>
    </row>
    <row r="10076" spans="1:16">
      <c r="A10076" t="str">
        <f t="shared" si="475"/>
        <v>334-</v>
      </c>
      <c r="B10076">
        <f t="shared" si="476"/>
        <v>334</v>
      </c>
      <c r="P10076" s="31" t="str">
        <f t="shared" si="474"/>
        <v xml:space="preserve"> ()</v>
      </c>
    </row>
    <row r="10077" spans="1:16">
      <c r="A10077" t="str">
        <f t="shared" si="475"/>
        <v>335-</v>
      </c>
      <c r="B10077">
        <f t="shared" si="476"/>
        <v>335</v>
      </c>
      <c r="P10077" s="31" t="str">
        <f t="shared" si="474"/>
        <v xml:space="preserve"> ()</v>
      </c>
    </row>
    <row r="10078" spans="1:16">
      <c r="A10078" t="str">
        <f t="shared" si="475"/>
        <v>336-</v>
      </c>
      <c r="B10078">
        <f t="shared" si="476"/>
        <v>336</v>
      </c>
      <c r="P10078" s="31" t="str">
        <f t="shared" si="474"/>
        <v xml:space="preserve"> ()</v>
      </c>
    </row>
    <row r="10079" spans="1:16">
      <c r="A10079" t="str">
        <f t="shared" si="475"/>
        <v>337-</v>
      </c>
      <c r="B10079">
        <f t="shared" si="476"/>
        <v>337</v>
      </c>
      <c r="P10079" s="31" t="str">
        <f t="shared" si="474"/>
        <v xml:space="preserve"> ()</v>
      </c>
    </row>
    <row r="10080" spans="1:16">
      <c r="A10080" t="str">
        <f t="shared" si="475"/>
        <v>338-</v>
      </c>
      <c r="B10080">
        <f t="shared" si="476"/>
        <v>338</v>
      </c>
      <c r="P10080" s="31" t="str">
        <f t="shared" si="474"/>
        <v xml:space="preserve"> ()</v>
      </c>
    </row>
    <row r="10081" spans="1:16">
      <c r="A10081" t="str">
        <f t="shared" si="475"/>
        <v>339-</v>
      </c>
      <c r="B10081">
        <f t="shared" si="476"/>
        <v>339</v>
      </c>
      <c r="P10081" s="31" t="str">
        <f t="shared" si="474"/>
        <v xml:space="preserve"> ()</v>
      </c>
    </row>
    <row r="10082" spans="1:16">
      <c r="A10082" t="str">
        <f t="shared" si="475"/>
        <v>340-</v>
      </c>
      <c r="B10082">
        <f t="shared" si="476"/>
        <v>340</v>
      </c>
      <c r="P10082" s="31" t="str">
        <f t="shared" si="474"/>
        <v xml:space="preserve"> ()</v>
      </c>
    </row>
    <row r="10083" spans="1:16">
      <c r="A10083" t="str">
        <f t="shared" si="475"/>
        <v>341-</v>
      </c>
      <c r="B10083">
        <f t="shared" si="476"/>
        <v>341</v>
      </c>
      <c r="P10083" s="31" t="str">
        <f t="shared" si="474"/>
        <v xml:space="preserve"> ()</v>
      </c>
    </row>
    <row r="10084" spans="1:16">
      <c r="A10084" t="str">
        <f t="shared" si="475"/>
        <v>342-</v>
      </c>
      <c r="B10084">
        <f t="shared" si="476"/>
        <v>342</v>
      </c>
      <c r="P10084" s="31" t="str">
        <f t="shared" si="474"/>
        <v xml:space="preserve"> ()</v>
      </c>
    </row>
    <row r="10085" spans="1:16">
      <c r="A10085" t="str">
        <f t="shared" si="475"/>
        <v>343-</v>
      </c>
      <c r="B10085">
        <f t="shared" si="476"/>
        <v>343</v>
      </c>
      <c r="P10085" s="31" t="str">
        <f t="shared" si="474"/>
        <v xml:space="preserve"> ()</v>
      </c>
    </row>
    <row r="10086" spans="1:16">
      <c r="A10086" t="str">
        <f t="shared" si="475"/>
        <v>344-</v>
      </c>
      <c r="B10086">
        <f t="shared" si="476"/>
        <v>344</v>
      </c>
      <c r="P10086" s="31" t="str">
        <f t="shared" si="474"/>
        <v xml:space="preserve"> ()</v>
      </c>
    </row>
    <row r="10087" spans="1:16">
      <c r="A10087" t="str">
        <f t="shared" si="475"/>
        <v>345-</v>
      </c>
      <c r="B10087">
        <f t="shared" si="476"/>
        <v>345</v>
      </c>
      <c r="P10087" s="31" t="str">
        <f t="shared" si="474"/>
        <v xml:space="preserve"> ()</v>
      </c>
    </row>
    <row r="10088" spans="1:16">
      <c r="A10088" t="str">
        <f t="shared" si="475"/>
        <v>346-</v>
      </c>
      <c r="B10088">
        <f t="shared" si="476"/>
        <v>346</v>
      </c>
      <c r="P10088" s="31" t="str">
        <f t="shared" si="474"/>
        <v xml:space="preserve"> ()</v>
      </c>
    </row>
    <row r="10089" spans="1:16">
      <c r="A10089" t="str">
        <f t="shared" si="475"/>
        <v>347-</v>
      </c>
      <c r="B10089">
        <f t="shared" si="476"/>
        <v>347</v>
      </c>
      <c r="P10089" s="31" t="str">
        <f t="shared" si="474"/>
        <v xml:space="preserve"> ()</v>
      </c>
    </row>
    <row r="10090" spans="1:16">
      <c r="A10090" t="str">
        <f t="shared" si="475"/>
        <v>348-</v>
      </c>
      <c r="B10090">
        <f t="shared" si="476"/>
        <v>348</v>
      </c>
      <c r="P10090" s="31" t="str">
        <f t="shared" si="474"/>
        <v xml:space="preserve"> ()</v>
      </c>
    </row>
    <row r="10091" spans="1:16">
      <c r="A10091" t="str">
        <f t="shared" si="475"/>
        <v>349-</v>
      </c>
      <c r="B10091">
        <f t="shared" si="476"/>
        <v>349</v>
      </c>
      <c r="P10091" s="31" t="str">
        <f t="shared" si="474"/>
        <v xml:space="preserve"> ()</v>
      </c>
    </row>
    <row r="10092" spans="1:16">
      <c r="A10092" t="str">
        <f t="shared" si="475"/>
        <v>350-</v>
      </c>
      <c r="B10092">
        <f t="shared" si="476"/>
        <v>350</v>
      </c>
      <c r="P10092" s="31" t="str">
        <f t="shared" si="474"/>
        <v xml:space="preserve"> ()</v>
      </c>
    </row>
    <row r="10093" spans="1:16">
      <c r="A10093" t="str">
        <f t="shared" si="475"/>
        <v>351-</v>
      </c>
      <c r="B10093">
        <f t="shared" si="476"/>
        <v>351</v>
      </c>
      <c r="P10093" s="31" t="str">
        <f t="shared" si="474"/>
        <v xml:space="preserve"> ()</v>
      </c>
    </row>
    <row r="10094" spans="1:16">
      <c r="A10094" t="str">
        <f t="shared" si="475"/>
        <v>352-</v>
      </c>
      <c r="B10094">
        <f t="shared" si="476"/>
        <v>352</v>
      </c>
      <c r="P10094" s="31" t="str">
        <f t="shared" si="474"/>
        <v xml:space="preserve"> ()</v>
      </c>
    </row>
    <row r="10095" spans="1:16">
      <c r="A10095" t="str">
        <f t="shared" si="475"/>
        <v>353-</v>
      </c>
      <c r="B10095">
        <f t="shared" si="476"/>
        <v>353</v>
      </c>
      <c r="P10095" s="31" t="str">
        <f t="shared" si="474"/>
        <v xml:space="preserve"> ()</v>
      </c>
    </row>
    <row r="10096" spans="1:16">
      <c r="A10096" t="str">
        <f t="shared" si="475"/>
        <v>354-</v>
      </c>
      <c r="B10096">
        <f t="shared" si="476"/>
        <v>354</v>
      </c>
      <c r="P10096" s="31" t="str">
        <f t="shared" si="474"/>
        <v xml:space="preserve"> ()</v>
      </c>
    </row>
    <row r="10097" spans="1:16">
      <c r="A10097" t="str">
        <f t="shared" si="475"/>
        <v>355-</v>
      </c>
      <c r="B10097">
        <f t="shared" si="476"/>
        <v>355</v>
      </c>
      <c r="P10097" s="31" t="str">
        <f t="shared" si="474"/>
        <v xml:space="preserve"> ()</v>
      </c>
    </row>
    <row r="10098" spans="1:16">
      <c r="A10098" t="str">
        <f t="shared" si="475"/>
        <v>356-</v>
      </c>
      <c r="B10098">
        <f t="shared" si="476"/>
        <v>356</v>
      </c>
      <c r="P10098" s="31" t="str">
        <f t="shared" si="474"/>
        <v xml:space="preserve"> ()</v>
      </c>
    </row>
    <row r="10099" spans="1:16">
      <c r="A10099" t="str">
        <f t="shared" si="475"/>
        <v>357-</v>
      </c>
      <c r="B10099">
        <f t="shared" si="476"/>
        <v>357</v>
      </c>
      <c r="P10099" s="31" t="str">
        <f t="shared" si="474"/>
        <v xml:space="preserve"> ()</v>
      </c>
    </row>
    <row r="10100" spans="1:16">
      <c r="A10100" t="str">
        <f t="shared" si="475"/>
        <v>358-</v>
      </c>
      <c r="B10100">
        <f t="shared" si="476"/>
        <v>358</v>
      </c>
      <c r="P10100" s="31" t="str">
        <f t="shared" si="474"/>
        <v xml:space="preserve"> ()</v>
      </c>
    </row>
    <row r="10101" spans="1:16">
      <c r="A10101" t="str">
        <f t="shared" si="475"/>
        <v>359-</v>
      </c>
      <c r="B10101">
        <f t="shared" si="476"/>
        <v>359</v>
      </c>
      <c r="P10101" s="31" t="str">
        <f t="shared" si="474"/>
        <v xml:space="preserve"> ()</v>
      </c>
    </row>
    <row r="10102" spans="1:16">
      <c r="A10102" t="str">
        <f t="shared" si="475"/>
        <v>360-</v>
      </c>
      <c r="B10102">
        <f t="shared" si="476"/>
        <v>360</v>
      </c>
      <c r="P10102" s="31" t="str">
        <f t="shared" si="474"/>
        <v xml:space="preserve"> ()</v>
      </c>
    </row>
    <row r="10103" spans="1:16">
      <c r="A10103" t="str">
        <f t="shared" si="475"/>
        <v>361-</v>
      </c>
      <c r="B10103">
        <f t="shared" si="476"/>
        <v>361</v>
      </c>
      <c r="P10103" s="31" t="str">
        <f t="shared" si="474"/>
        <v xml:space="preserve"> ()</v>
      </c>
    </row>
    <row r="10104" spans="1:16">
      <c r="A10104" t="str">
        <f t="shared" si="475"/>
        <v>362-</v>
      </c>
      <c r="B10104">
        <f t="shared" si="476"/>
        <v>362</v>
      </c>
      <c r="P10104" s="31" t="str">
        <f t="shared" si="474"/>
        <v xml:space="preserve"> ()</v>
      </c>
    </row>
    <row r="10105" spans="1:16">
      <c r="A10105" t="str">
        <f t="shared" si="475"/>
        <v>363-</v>
      </c>
      <c r="B10105">
        <f t="shared" si="476"/>
        <v>363</v>
      </c>
      <c r="P10105" s="31" t="str">
        <f t="shared" si="474"/>
        <v xml:space="preserve"> ()</v>
      </c>
    </row>
    <row r="10106" spans="1:16">
      <c r="A10106" t="str">
        <f t="shared" si="475"/>
        <v>364-</v>
      </c>
      <c r="B10106">
        <f t="shared" si="476"/>
        <v>364</v>
      </c>
      <c r="P10106" s="31" t="str">
        <f t="shared" si="474"/>
        <v xml:space="preserve"> ()</v>
      </c>
    </row>
    <row r="10107" spans="1:16">
      <c r="A10107" t="str">
        <f t="shared" si="475"/>
        <v>365-</v>
      </c>
      <c r="B10107">
        <f t="shared" si="476"/>
        <v>365</v>
      </c>
      <c r="P10107" s="31" t="str">
        <f t="shared" si="474"/>
        <v xml:space="preserve"> ()</v>
      </c>
    </row>
    <row r="10108" spans="1:16">
      <c r="A10108" t="str">
        <f t="shared" si="475"/>
        <v>366-</v>
      </c>
      <c r="B10108">
        <f t="shared" si="476"/>
        <v>366</v>
      </c>
      <c r="P10108" s="31" t="str">
        <f t="shared" si="474"/>
        <v xml:space="preserve"> ()</v>
      </c>
    </row>
    <row r="10109" spans="1:16">
      <c r="A10109" t="str">
        <f t="shared" si="475"/>
        <v>367-</v>
      </c>
      <c r="B10109">
        <f t="shared" si="476"/>
        <v>367</v>
      </c>
      <c r="P10109" s="31" t="str">
        <f t="shared" si="474"/>
        <v xml:space="preserve"> ()</v>
      </c>
    </row>
    <row r="10110" spans="1:16">
      <c r="A10110" t="str">
        <f t="shared" si="475"/>
        <v>368-</v>
      </c>
      <c r="B10110">
        <f t="shared" si="476"/>
        <v>368</v>
      </c>
      <c r="P10110" s="31" t="str">
        <f t="shared" si="474"/>
        <v xml:space="preserve"> ()</v>
      </c>
    </row>
    <row r="10111" spans="1:16">
      <c r="A10111" t="str">
        <f t="shared" si="475"/>
        <v>369-</v>
      </c>
      <c r="B10111">
        <f t="shared" si="476"/>
        <v>369</v>
      </c>
      <c r="P10111" s="31" t="str">
        <f t="shared" si="474"/>
        <v xml:space="preserve"> ()</v>
      </c>
    </row>
    <row r="10112" spans="1:16">
      <c r="A10112" t="str">
        <f t="shared" si="475"/>
        <v>370-</v>
      </c>
      <c r="B10112">
        <f t="shared" si="476"/>
        <v>370</v>
      </c>
      <c r="P10112" s="31" t="str">
        <f t="shared" si="474"/>
        <v xml:space="preserve"> ()</v>
      </c>
    </row>
    <row r="10113" spans="1:16">
      <c r="A10113" t="str">
        <f t="shared" si="475"/>
        <v>371-</v>
      </c>
      <c r="B10113">
        <f t="shared" si="476"/>
        <v>371</v>
      </c>
      <c r="P10113" s="31" t="str">
        <f t="shared" si="474"/>
        <v xml:space="preserve"> ()</v>
      </c>
    </row>
    <row r="10114" spans="1:16">
      <c r="A10114" t="str">
        <f t="shared" si="475"/>
        <v>372-</v>
      </c>
      <c r="B10114">
        <f t="shared" si="476"/>
        <v>372</v>
      </c>
      <c r="P10114" s="31" t="str">
        <f t="shared" si="474"/>
        <v xml:space="preserve"> ()</v>
      </c>
    </row>
    <row r="10115" spans="1:16">
      <c r="A10115" t="str">
        <f t="shared" si="475"/>
        <v>373-</v>
      </c>
      <c r="B10115">
        <f t="shared" si="476"/>
        <v>373</v>
      </c>
      <c r="P10115" s="31" t="str">
        <f t="shared" ref="P10115:P10178" si="477">PROPER(G10115&amp;" ("&amp;E10115&amp;")")</f>
        <v xml:space="preserve"> ()</v>
      </c>
    </row>
    <row r="10116" spans="1:16">
      <c r="A10116" t="str">
        <f t="shared" si="475"/>
        <v>374-</v>
      </c>
      <c r="B10116">
        <f t="shared" si="476"/>
        <v>374</v>
      </c>
      <c r="P10116" s="31" t="str">
        <f t="shared" si="477"/>
        <v xml:space="preserve"> ()</v>
      </c>
    </row>
    <row r="10117" spans="1:16">
      <c r="A10117" t="str">
        <f t="shared" si="475"/>
        <v>375-</v>
      </c>
      <c r="B10117">
        <f t="shared" si="476"/>
        <v>375</v>
      </c>
      <c r="P10117" s="31" t="str">
        <f t="shared" si="477"/>
        <v xml:space="preserve"> ()</v>
      </c>
    </row>
    <row r="10118" spans="1:16">
      <c r="A10118" t="str">
        <f t="shared" ref="A10118:A10181" si="478">B10118&amp;"-"&amp;C10118</f>
        <v>376-</v>
      </c>
      <c r="B10118">
        <f t="shared" ref="B10118:B10181" si="479">IF(C10118=C10117,B10117+1,1)</f>
        <v>376</v>
      </c>
      <c r="P10118" s="31" t="str">
        <f t="shared" si="477"/>
        <v xml:space="preserve"> ()</v>
      </c>
    </row>
    <row r="10119" spans="1:16">
      <c r="A10119" t="str">
        <f t="shared" si="478"/>
        <v>377-</v>
      </c>
      <c r="B10119">
        <f t="shared" si="479"/>
        <v>377</v>
      </c>
      <c r="P10119" s="31" t="str">
        <f t="shared" si="477"/>
        <v xml:space="preserve"> ()</v>
      </c>
    </row>
    <row r="10120" spans="1:16">
      <c r="A10120" t="str">
        <f t="shared" si="478"/>
        <v>378-</v>
      </c>
      <c r="B10120">
        <f t="shared" si="479"/>
        <v>378</v>
      </c>
      <c r="P10120" s="31" t="str">
        <f t="shared" si="477"/>
        <v xml:space="preserve"> ()</v>
      </c>
    </row>
    <row r="10121" spans="1:16">
      <c r="A10121" t="str">
        <f t="shared" si="478"/>
        <v>379-</v>
      </c>
      <c r="B10121">
        <f t="shared" si="479"/>
        <v>379</v>
      </c>
      <c r="P10121" s="31" t="str">
        <f t="shared" si="477"/>
        <v xml:space="preserve"> ()</v>
      </c>
    </row>
    <row r="10122" spans="1:16">
      <c r="A10122" t="str">
        <f t="shared" si="478"/>
        <v>380-</v>
      </c>
      <c r="B10122">
        <f t="shared" si="479"/>
        <v>380</v>
      </c>
      <c r="P10122" s="31" t="str">
        <f t="shared" si="477"/>
        <v xml:space="preserve"> ()</v>
      </c>
    </row>
    <row r="10123" spans="1:16">
      <c r="A10123" t="str">
        <f t="shared" si="478"/>
        <v>381-</v>
      </c>
      <c r="B10123">
        <f t="shared" si="479"/>
        <v>381</v>
      </c>
      <c r="P10123" s="31" t="str">
        <f t="shared" si="477"/>
        <v xml:space="preserve"> ()</v>
      </c>
    </row>
    <row r="10124" spans="1:16">
      <c r="A10124" t="str">
        <f t="shared" si="478"/>
        <v>382-</v>
      </c>
      <c r="B10124">
        <f t="shared" si="479"/>
        <v>382</v>
      </c>
      <c r="P10124" s="31" t="str">
        <f t="shared" si="477"/>
        <v xml:space="preserve"> ()</v>
      </c>
    </row>
    <row r="10125" spans="1:16">
      <c r="A10125" t="str">
        <f t="shared" si="478"/>
        <v>383-</v>
      </c>
      <c r="B10125">
        <f t="shared" si="479"/>
        <v>383</v>
      </c>
      <c r="P10125" s="31" t="str">
        <f t="shared" si="477"/>
        <v xml:space="preserve"> ()</v>
      </c>
    </row>
    <row r="10126" spans="1:16">
      <c r="A10126" t="str">
        <f t="shared" si="478"/>
        <v>384-</v>
      </c>
      <c r="B10126">
        <f t="shared" si="479"/>
        <v>384</v>
      </c>
      <c r="P10126" s="31" t="str">
        <f t="shared" si="477"/>
        <v xml:space="preserve"> ()</v>
      </c>
    </row>
    <row r="10127" spans="1:16">
      <c r="A10127" t="str">
        <f t="shared" si="478"/>
        <v>385-</v>
      </c>
      <c r="B10127">
        <f t="shared" si="479"/>
        <v>385</v>
      </c>
      <c r="P10127" s="31" t="str">
        <f t="shared" si="477"/>
        <v xml:space="preserve"> ()</v>
      </c>
    </row>
    <row r="10128" spans="1:16">
      <c r="A10128" t="str">
        <f t="shared" si="478"/>
        <v>386-</v>
      </c>
      <c r="B10128">
        <f t="shared" si="479"/>
        <v>386</v>
      </c>
      <c r="P10128" s="31" t="str">
        <f t="shared" si="477"/>
        <v xml:space="preserve"> ()</v>
      </c>
    </row>
    <row r="10129" spans="1:16">
      <c r="A10129" t="str">
        <f t="shared" si="478"/>
        <v>387-</v>
      </c>
      <c r="B10129">
        <f t="shared" si="479"/>
        <v>387</v>
      </c>
      <c r="P10129" s="31" t="str">
        <f t="shared" si="477"/>
        <v xml:space="preserve"> ()</v>
      </c>
    </row>
    <row r="10130" spans="1:16">
      <c r="A10130" t="str">
        <f t="shared" si="478"/>
        <v>388-</v>
      </c>
      <c r="B10130">
        <f t="shared" si="479"/>
        <v>388</v>
      </c>
      <c r="P10130" s="31" t="str">
        <f t="shared" si="477"/>
        <v xml:space="preserve"> ()</v>
      </c>
    </row>
    <row r="10131" spans="1:16">
      <c r="A10131" t="str">
        <f t="shared" si="478"/>
        <v>389-</v>
      </c>
      <c r="B10131">
        <f t="shared" si="479"/>
        <v>389</v>
      </c>
      <c r="P10131" s="31" t="str">
        <f t="shared" si="477"/>
        <v xml:space="preserve"> ()</v>
      </c>
    </row>
    <row r="10132" spans="1:16">
      <c r="A10132" t="str">
        <f t="shared" si="478"/>
        <v>390-</v>
      </c>
      <c r="B10132">
        <f t="shared" si="479"/>
        <v>390</v>
      </c>
      <c r="P10132" s="31" t="str">
        <f t="shared" si="477"/>
        <v xml:space="preserve"> ()</v>
      </c>
    </row>
    <row r="10133" spans="1:16">
      <c r="A10133" t="str">
        <f t="shared" si="478"/>
        <v>391-</v>
      </c>
      <c r="B10133">
        <f t="shared" si="479"/>
        <v>391</v>
      </c>
      <c r="P10133" s="31" t="str">
        <f t="shared" si="477"/>
        <v xml:space="preserve"> ()</v>
      </c>
    </row>
    <row r="10134" spans="1:16">
      <c r="A10134" t="str">
        <f t="shared" si="478"/>
        <v>392-</v>
      </c>
      <c r="B10134">
        <f t="shared" si="479"/>
        <v>392</v>
      </c>
      <c r="P10134" s="31" t="str">
        <f t="shared" si="477"/>
        <v xml:space="preserve"> ()</v>
      </c>
    </row>
    <row r="10135" spans="1:16">
      <c r="A10135" t="str">
        <f t="shared" si="478"/>
        <v>393-</v>
      </c>
      <c r="B10135">
        <f t="shared" si="479"/>
        <v>393</v>
      </c>
      <c r="P10135" s="31" t="str">
        <f t="shared" si="477"/>
        <v xml:space="preserve"> ()</v>
      </c>
    </row>
    <row r="10136" spans="1:16">
      <c r="A10136" t="str">
        <f t="shared" si="478"/>
        <v>394-</v>
      </c>
      <c r="B10136">
        <f t="shared" si="479"/>
        <v>394</v>
      </c>
      <c r="P10136" s="31" t="str">
        <f t="shared" si="477"/>
        <v xml:space="preserve"> ()</v>
      </c>
    </row>
    <row r="10137" spans="1:16">
      <c r="A10137" t="str">
        <f t="shared" si="478"/>
        <v>395-</v>
      </c>
      <c r="B10137">
        <f t="shared" si="479"/>
        <v>395</v>
      </c>
      <c r="P10137" s="31" t="str">
        <f t="shared" si="477"/>
        <v xml:space="preserve"> ()</v>
      </c>
    </row>
    <row r="10138" spans="1:16">
      <c r="A10138" t="str">
        <f t="shared" si="478"/>
        <v>396-</v>
      </c>
      <c r="B10138">
        <f t="shared" si="479"/>
        <v>396</v>
      </c>
      <c r="P10138" s="31" t="str">
        <f t="shared" si="477"/>
        <v xml:space="preserve"> ()</v>
      </c>
    </row>
    <row r="10139" spans="1:16">
      <c r="A10139" t="str">
        <f t="shared" si="478"/>
        <v>397-</v>
      </c>
      <c r="B10139">
        <f t="shared" si="479"/>
        <v>397</v>
      </c>
      <c r="P10139" s="31" t="str">
        <f t="shared" si="477"/>
        <v xml:space="preserve"> ()</v>
      </c>
    </row>
    <row r="10140" spans="1:16">
      <c r="A10140" t="str">
        <f t="shared" si="478"/>
        <v>398-</v>
      </c>
      <c r="B10140">
        <f t="shared" si="479"/>
        <v>398</v>
      </c>
      <c r="P10140" s="31" t="str">
        <f t="shared" si="477"/>
        <v xml:space="preserve"> ()</v>
      </c>
    </row>
    <row r="10141" spans="1:16">
      <c r="A10141" t="str">
        <f t="shared" si="478"/>
        <v>399-</v>
      </c>
      <c r="B10141">
        <f t="shared" si="479"/>
        <v>399</v>
      </c>
      <c r="P10141" s="31" t="str">
        <f t="shared" si="477"/>
        <v xml:space="preserve"> ()</v>
      </c>
    </row>
    <row r="10142" spans="1:16">
      <c r="A10142" t="str">
        <f t="shared" si="478"/>
        <v>400-</v>
      </c>
      <c r="B10142">
        <f t="shared" si="479"/>
        <v>400</v>
      </c>
      <c r="P10142" s="31" t="str">
        <f t="shared" si="477"/>
        <v xml:space="preserve"> ()</v>
      </c>
    </row>
    <row r="10143" spans="1:16">
      <c r="A10143" t="str">
        <f t="shared" si="478"/>
        <v>401-</v>
      </c>
      <c r="B10143">
        <f t="shared" si="479"/>
        <v>401</v>
      </c>
      <c r="P10143" s="31" t="str">
        <f t="shared" si="477"/>
        <v xml:space="preserve"> ()</v>
      </c>
    </row>
    <row r="10144" spans="1:16">
      <c r="A10144" t="str">
        <f t="shared" si="478"/>
        <v>402-</v>
      </c>
      <c r="B10144">
        <f t="shared" si="479"/>
        <v>402</v>
      </c>
      <c r="P10144" s="31" t="str">
        <f t="shared" si="477"/>
        <v xml:space="preserve"> ()</v>
      </c>
    </row>
    <row r="10145" spans="1:16">
      <c r="A10145" t="str">
        <f t="shared" si="478"/>
        <v>403-</v>
      </c>
      <c r="B10145">
        <f t="shared" si="479"/>
        <v>403</v>
      </c>
      <c r="P10145" s="31" t="str">
        <f t="shared" si="477"/>
        <v xml:space="preserve"> ()</v>
      </c>
    </row>
    <row r="10146" spans="1:16">
      <c r="A10146" t="str">
        <f t="shared" si="478"/>
        <v>404-</v>
      </c>
      <c r="B10146">
        <f t="shared" si="479"/>
        <v>404</v>
      </c>
      <c r="P10146" s="31" t="str">
        <f t="shared" si="477"/>
        <v xml:space="preserve"> ()</v>
      </c>
    </row>
    <row r="10147" spans="1:16">
      <c r="A10147" t="str">
        <f t="shared" si="478"/>
        <v>405-</v>
      </c>
      <c r="B10147">
        <f t="shared" si="479"/>
        <v>405</v>
      </c>
      <c r="P10147" s="31" t="str">
        <f t="shared" si="477"/>
        <v xml:space="preserve"> ()</v>
      </c>
    </row>
    <row r="10148" spans="1:16">
      <c r="A10148" t="str">
        <f t="shared" si="478"/>
        <v>406-</v>
      </c>
      <c r="B10148">
        <f t="shared" si="479"/>
        <v>406</v>
      </c>
      <c r="P10148" s="31" t="str">
        <f t="shared" si="477"/>
        <v xml:space="preserve"> ()</v>
      </c>
    </row>
    <row r="10149" spans="1:16">
      <c r="A10149" t="str">
        <f t="shared" si="478"/>
        <v>407-</v>
      </c>
      <c r="B10149">
        <f t="shared" si="479"/>
        <v>407</v>
      </c>
      <c r="P10149" s="31" t="str">
        <f t="shared" si="477"/>
        <v xml:space="preserve"> ()</v>
      </c>
    </row>
    <row r="10150" spans="1:16">
      <c r="A10150" t="str">
        <f t="shared" si="478"/>
        <v>408-</v>
      </c>
      <c r="B10150">
        <f t="shared" si="479"/>
        <v>408</v>
      </c>
      <c r="P10150" s="31" t="str">
        <f t="shared" si="477"/>
        <v xml:space="preserve"> ()</v>
      </c>
    </row>
    <row r="10151" spans="1:16">
      <c r="A10151" t="str">
        <f t="shared" si="478"/>
        <v>409-</v>
      </c>
      <c r="B10151">
        <f t="shared" si="479"/>
        <v>409</v>
      </c>
      <c r="P10151" s="31" t="str">
        <f t="shared" si="477"/>
        <v xml:space="preserve"> ()</v>
      </c>
    </row>
    <row r="10152" spans="1:16">
      <c r="A10152" t="str">
        <f t="shared" si="478"/>
        <v>410-</v>
      </c>
      <c r="B10152">
        <f t="shared" si="479"/>
        <v>410</v>
      </c>
      <c r="P10152" s="31" t="str">
        <f t="shared" si="477"/>
        <v xml:space="preserve"> ()</v>
      </c>
    </row>
    <row r="10153" spans="1:16">
      <c r="A10153" t="str">
        <f t="shared" si="478"/>
        <v>411-</v>
      </c>
      <c r="B10153">
        <f t="shared" si="479"/>
        <v>411</v>
      </c>
      <c r="P10153" s="31" t="str">
        <f t="shared" si="477"/>
        <v xml:space="preserve"> ()</v>
      </c>
    </row>
    <row r="10154" spans="1:16">
      <c r="A10154" t="str">
        <f t="shared" si="478"/>
        <v>412-</v>
      </c>
      <c r="B10154">
        <f t="shared" si="479"/>
        <v>412</v>
      </c>
      <c r="P10154" s="31" t="str">
        <f t="shared" si="477"/>
        <v xml:space="preserve"> ()</v>
      </c>
    </row>
    <row r="10155" spans="1:16">
      <c r="A10155" t="str">
        <f t="shared" si="478"/>
        <v>413-</v>
      </c>
      <c r="B10155">
        <f t="shared" si="479"/>
        <v>413</v>
      </c>
      <c r="P10155" s="31" t="str">
        <f t="shared" si="477"/>
        <v xml:space="preserve"> ()</v>
      </c>
    </row>
    <row r="10156" spans="1:16">
      <c r="A10156" t="str">
        <f t="shared" si="478"/>
        <v>414-</v>
      </c>
      <c r="B10156">
        <f t="shared" si="479"/>
        <v>414</v>
      </c>
      <c r="P10156" s="31" t="str">
        <f t="shared" si="477"/>
        <v xml:space="preserve"> ()</v>
      </c>
    </row>
    <row r="10157" spans="1:16">
      <c r="A10157" t="str">
        <f t="shared" si="478"/>
        <v>415-</v>
      </c>
      <c r="B10157">
        <f t="shared" si="479"/>
        <v>415</v>
      </c>
      <c r="P10157" s="31" t="str">
        <f t="shared" si="477"/>
        <v xml:space="preserve"> ()</v>
      </c>
    </row>
    <row r="10158" spans="1:16">
      <c r="A10158" t="str">
        <f t="shared" si="478"/>
        <v>416-</v>
      </c>
      <c r="B10158">
        <f t="shared" si="479"/>
        <v>416</v>
      </c>
      <c r="P10158" s="31" t="str">
        <f t="shared" si="477"/>
        <v xml:space="preserve"> ()</v>
      </c>
    </row>
    <row r="10159" spans="1:16">
      <c r="A10159" t="str">
        <f t="shared" si="478"/>
        <v>417-</v>
      </c>
      <c r="B10159">
        <f t="shared" si="479"/>
        <v>417</v>
      </c>
      <c r="P10159" s="31" t="str">
        <f t="shared" si="477"/>
        <v xml:space="preserve"> ()</v>
      </c>
    </row>
    <row r="10160" spans="1:16">
      <c r="A10160" t="str">
        <f t="shared" si="478"/>
        <v>418-</v>
      </c>
      <c r="B10160">
        <f t="shared" si="479"/>
        <v>418</v>
      </c>
      <c r="P10160" s="31" t="str">
        <f t="shared" si="477"/>
        <v xml:space="preserve"> ()</v>
      </c>
    </row>
    <row r="10161" spans="1:16">
      <c r="A10161" t="str">
        <f t="shared" si="478"/>
        <v>419-</v>
      </c>
      <c r="B10161">
        <f t="shared" si="479"/>
        <v>419</v>
      </c>
      <c r="P10161" s="31" t="str">
        <f t="shared" si="477"/>
        <v xml:space="preserve"> ()</v>
      </c>
    </row>
    <row r="10162" spans="1:16">
      <c r="A10162" t="str">
        <f t="shared" si="478"/>
        <v>420-</v>
      </c>
      <c r="B10162">
        <f t="shared" si="479"/>
        <v>420</v>
      </c>
      <c r="P10162" s="31" t="str">
        <f t="shared" si="477"/>
        <v xml:space="preserve"> ()</v>
      </c>
    </row>
    <row r="10163" spans="1:16">
      <c r="A10163" t="str">
        <f t="shared" si="478"/>
        <v>421-</v>
      </c>
      <c r="B10163">
        <f t="shared" si="479"/>
        <v>421</v>
      </c>
      <c r="P10163" s="31" t="str">
        <f t="shared" si="477"/>
        <v xml:space="preserve"> ()</v>
      </c>
    </row>
    <row r="10164" spans="1:16">
      <c r="A10164" t="str">
        <f t="shared" si="478"/>
        <v>422-</v>
      </c>
      <c r="B10164">
        <f t="shared" si="479"/>
        <v>422</v>
      </c>
      <c r="P10164" s="31" t="str">
        <f t="shared" si="477"/>
        <v xml:space="preserve"> ()</v>
      </c>
    </row>
    <row r="10165" spans="1:16">
      <c r="A10165" t="str">
        <f t="shared" si="478"/>
        <v>423-</v>
      </c>
      <c r="B10165">
        <f t="shared" si="479"/>
        <v>423</v>
      </c>
      <c r="P10165" s="31" t="str">
        <f t="shared" si="477"/>
        <v xml:space="preserve"> ()</v>
      </c>
    </row>
    <row r="10166" spans="1:16">
      <c r="A10166" t="str">
        <f t="shared" si="478"/>
        <v>424-</v>
      </c>
      <c r="B10166">
        <f t="shared" si="479"/>
        <v>424</v>
      </c>
      <c r="P10166" s="31" t="str">
        <f t="shared" si="477"/>
        <v xml:space="preserve"> ()</v>
      </c>
    </row>
    <row r="10167" spans="1:16">
      <c r="A10167" t="str">
        <f t="shared" si="478"/>
        <v>425-</v>
      </c>
      <c r="B10167">
        <f t="shared" si="479"/>
        <v>425</v>
      </c>
      <c r="P10167" s="31" t="str">
        <f t="shared" si="477"/>
        <v xml:space="preserve"> ()</v>
      </c>
    </row>
    <row r="10168" spans="1:16">
      <c r="A10168" t="str">
        <f t="shared" si="478"/>
        <v>426-</v>
      </c>
      <c r="B10168">
        <f t="shared" si="479"/>
        <v>426</v>
      </c>
      <c r="P10168" s="31" t="str">
        <f t="shared" si="477"/>
        <v xml:space="preserve"> ()</v>
      </c>
    </row>
    <row r="10169" spans="1:16">
      <c r="A10169" t="str">
        <f t="shared" si="478"/>
        <v>427-</v>
      </c>
      <c r="B10169">
        <f t="shared" si="479"/>
        <v>427</v>
      </c>
      <c r="P10169" s="31" t="str">
        <f t="shared" si="477"/>
        <v xml:space="preserve"> ()</v>
      </c>
    </row>
    <row r="10170" spans="1:16">
      <c r="A10170" t="str">
        <f t="shared" si="478"/>
        <v>428-</v>
      </c>
      <c r="B10170">
        <f t="shared" si="479"/>
        <v>428</v>
      </c>
      <c r="P10170" s="31" t="str">
        <f t="shared" si="477"/>
        <v xml:space="preserve"> ()</v>
      </c>
    </row>
    <row r="10171" spans="1:16">
      <c r="A10171" t="str">
        <f t="shared" si="478"/>
        <v>429-</v>
      </c>
      <c r="B10171">
        <f t="shared" si="479"/>
        <v>429</v>
      </c>
      <c r="P10171" s="31" t="str">
        <f t="shared" si="477"/>
        <v xml:space="preserve"> ()</v>
      </c>
    </row>
    <row r="10172" spans="1:16">
      <c r="A10172" t="str">
        <f t="shared" si="478"/>
        <v>430-</v>
      </c>
      <c r="B10172">
        <f t="shared" si="479"/>
        <v>430</v>
      </c>
      <c r="P10172" s="31" t="str">
        <f t="shared" si="477"/>
        <v xml:space="preserve"> ()</v>
      </c>
    </row>
    <row r="10173" spans="1:16">
      <c r="A10173" t="str">
        <f t="shared" si="478"/>
        <v>431-</v>
      </c>
      <c r="B10173">
        <f t="shared" si="479"/>
        <v>431</v>
      </c>
      <c r="P10173" s="31" t="str">
        <f t="shared" si="477"/>
        <v xml:space="preserve"> ()</v>
      </c>
    </row>
    <row r="10174" spans="1:16">
      <c r="A10174" t="str">
        <f t="shared" si="478"/>
        <v>432-</v>
      </c>
      <c r="B10174">
        <f t="shared" si="479"/>
        <v>432</v>
      </c>
      <c r="P10174" s="31" t="str">
        <f t="shared" si="477"/>
        <v xml:space="preserve"> ()</v>
      </c>
    </row>
    <row r="10175" spans="1:16">
      <c r="A10175" t="str">
        <f t="shared" si="478"/>
        <v>433-</v>
      </c>
      <c r="B10175">
        <f t="shared" si="479"/>
        <v>433</v>
      </c>
      <c r="P10175" s="31" t="str">
        <f t="shared" si="477"/>
        <v xml:space="preserve"> ()</v>
      </c>
    </row>
    <row r="10176" spans="1:16">
      <c r="A10176" t="str">
        <f t="shared" si="478"/>
        <v>434-</v>
      </c>
      <c r="B10176">
        <f t="shared" si="479"/>
        <v>434</v>
      </c>
      <c r="P10176" s="31" t="str">
        <f t="shared" si="477"/>
        <v xml:space="preserve"> ()</v>
      </c>
    </row>
    <row r="10177" spans="1:16">
      <c r="A10177" t="str">
        <f t="shared" si="478"/>
        <v>435-</v>
      </c>
      <c r="B10177">
        <f t="shared" si="479"/>
        <v>435</v>
      </c>
      <c r="P10177" s="31" t="str">
        <f t="shared" si="477"/>
        <v xml:space="preserve"> ()</v>
      </c>
    </row>
    <row r="10178" spans="1:16">
      <c r="A10178" t="str">
        <f t="shared" si="478"/>
        <v>436-</v>
      </c>
      <c r="B10178">
        <f t="shared" si="479"/>
        <v>436</v>
      </c>
      <c r="P10178" s="31" t="str">
        <f t="shared" si="477"/>
        <v xml:space="preserve"> ()</v>
      </c>
    </row>
    <row r="10179" spans="1:16">
      <c r="A10179" t="str">
        <f t="shared" si="478"/>
        <v>437-</v>
      </c>
      <c r="B10179">
        <f t="shared" si="479"/>
        <v>437</v>
      </c>
      <c r="P10179" s="31" t="str">
        <f t="shared" ref="P10179:P10242" si="480">PROPER(G10179&amp;" ("&amp;E10179&amp;")")</f>
        <v xml:space="preserve"> ()</v>
      </c>
    </row>
    <row r="10180" spans="1:16">
      <c r="A10180" t="str">
        <f t="shared" si="478"/>
        <v>438-</v>
      </c>
      <c r="B10180">
        <f t="shared" si="479"/>
        <v>438</v>
      </c>
      <c r="P10180" s="31" t="str">
        <f t="shared" si="480"/>
        <v xml:space="preserve"> ()</v>
      </c>
    </row>
    <row r="10181" spans="1:16">
      <c r="A10181" t="str">
        <f t="shared" si="478"/>
        <v>439-</v>
      </c>
      <c r="B10181">
        <f t="shared" si="479"/>
        <v>439</v>
      </c>
      <c r="P10181" s="31" t="str">
        <f t="shared" si="480"/>
        <v xml:space="preserve"> ()</v>
      </c>
    </row>
    <row r="10182" spans="1:16">
      <c r="A10182" t="str">
        <f t="shared" ref="A10182:A10245" si="481">B10182&amp;"-"&amp;C10182</f>
        <v>440-</v>
      </c>
      <c r="B10182">
        <f t="shared" ref="B10182:B10245" si="482">IF(C10182=C10181,B10181+1,1)</f>
        <v>440</v>
      </c>
      <c r="P10182" s="31" t="str">
        <f t="shared" si="480"/>
        <v xml:space="preserve"> ()</v>
      </c>
    </row>
    <row r="10183" spans="1:16">
      <c r="A10183" t="str">
        <f t="shared" si="481"/>
        <v>441-</v>
      </c>
      <c r="B10183">
        <f t="shared" si="482"/>
        <v>441</v>
      </c>
      <c r="P10183" s="31" t="str">
        <f t="shared" si="480"/>
        <v xml:space="preserve"> ()</v>
      </c>
    </row>
    <row r="10184" spans="1:16">
      <c r="A10184" t="str">
        <f t="shared" si="481"/>
        <v>442-</v>
      </c>
      <c r="B10184">
        <f t="shared" si="482"/>
        <v>442</v>
      </c>
      <c r="P10184" s="31" t="str">
        <f t="shared" si="480"/>
        <v xml:space="preserve"> ()</v>
      </c>
    </row>
    <row r="10185" spans="1:16">
      <c r="A10185" t="str">
        <f t="shared" si="481"/>
        <v>443-</v>
      </c>
      <c r="B10185">
        <f t="shared" si="482"/>
        <v>443</v>
      </c>
      <c r="P10185" s="31" t="str">
        <f t="shared" si="480"/>
        <v xml:space="preserve"> ()</v>
      </c>
    </row>
    <row r="10186" spans="1:16">
      <c r="A10186" t="str">
        <f t="shared" si="481"/>
        <v>444-</v>
      </c>
      <c r="B10186">
        <f t="shared" si="482"/>
        <v>444</v>
      </c>
      <c r="P10186" s="31" t="str">
        <f t="shared" si="480"/>
        <v xml:space="preserve"> ()</v>
      </c>
    </row>
    <row r="10187" spans="1:16">
      <c r="A10187" t="str">
        <f t="shared" si="481"/>
        <v>445-</v>
      </c>
      <c r="B10187">
        <f t="shared" si="482"/>
        <v>445</v>
      </c>
      <c r="P10187" s="31" t="str">
        <f t="shared" si="480"/>
        <v xml:space="preserve"> ()</v>
      </c>
    </row>
    <row r="10188" spans="1:16">
      <c r="A10188" t="str">
        <f t="shared" si="481"/>
        <v>446-</v>
      </c>
      <c r="B10188">
        <f t="shared" si="482"/>
        <v>446</v>
      </c>
      <c r="P10188" s="31" t="str">
        <f t="shared" si="480"/>
        <v xml:space="preserve"> ()</v>
      </c>
    </row>
    <row r="10189" spans="1:16">
      <c r="A10189" t="str">
        <f t="shared" si="481"/>
        <v>447-</v>
      </c>
      <c r="B10189">
        <f t="shared" si="482"/>
        <v>447</v>
      </c>
      <c r="P10189" s="31" t="str">
        <f t="shared" si="480"/>
        <v xml:space="preserve"> ()</v>
      </c>
    </row>
    <row r="10190" spans="1:16">
      <c r="A10190" t="str">
        <f t="shared" si="481"/>
        <v>448-</v>
      </c>
      <c r="B10190">
        <f t="shared" si="482"/>
        <v>448</v>
      </c>
      <c r="P10190" s="31" t="str">
        <f t="shared" si="480"/>
        <v xml:space="preserve"> ()</v>
      </c>
    </row>
    <row r="10191" spans="1:16">
      <c r="A10191" t="str">
        <f t="shared" si="481"/>
        <v>449-</v>
      </c>
      <c r="B10191">
        <f t="shared" si="482"/>
        <v>449</v>
      </c>
      <c r="P10191" s="31" t="str">
        <f t="shared" si="480"/>
        <v xml:space="preserve"> ()</v>
      </c>
    </row>
    <row r="10192" spans="1:16">
      <c r="A10192" t="str">
        <f t="shared" si="481"/>
        <v>450-</v>
      </c>
      <c r="B10192">
        <f t="shared" si="482"/>
        <v>450</v>
      </c>
      <c r="P10192" s="31" t="str">
        <f t="shared" si="480"/>
        <v xml:space="preserve"> ()</v>
      </c>
    </row>
    <row r="10193" spans="1:16">
      <c r="A10193" t="str">
        <f t="shared" si="481"/>
        <v>451-</v>
      </c>
      <c r="B10193">
        <f t="shared" si="482"/>
        <v>451</v>
      </c>
      <c r="P10193" s="31" t="str">
        <f t="shared" si="480"/>
        <v xml:space="preserve"> ()</v>
      </c>
    </row>
    <row r="10194" spans="1:16">
      <c r="A10194" t="str">
        <f t="shared" si="481"/>
        <v>452-</v>
      </c>
      <c r="B10194">
        <f t="shared" si="482"/>
        <v>452</v>
      </c>
      <c r="P10194" s="31" t="str">
        <f t="shared" si="480"/>
        <v xml:space="preserve"> ()</v>
      </c>
    </row>
    <row r="10195" spans="1:16">
      <c r="A10195" t="str">
        <f t="shared" si="481"/>
        <v>453-</v>
      </c>
      <c r="B10195">
        <f t="shared" si="482"/>
        <v>453</v>
      </c>
      <c r="P10195" s="31" t="str">
        <f t="shared" si="480"/>
        <v xml:space="preserve"> ()</v>
      </c>
    </row>
    <row r="10196" spans="1:16">
      <c r="A10196" t="str">
        <f t="shared" si="481"/>
        <v>454-</v>
      </c>
      <c r="B10196">
        <f t="shared" si="482"/>
        <v>454</v>
      </c>
      <c r="P10196" s="31" t="str">
        <f t="shared" si="480"/>
        <v xml:space="preserve"> ()</v>
      </c>
    </row>
    <row r="10197" spans="1:16">
      <c r="A10197" t="str">
        <f t="shared" si="481"/>
        <v>455-</v>
      </c>
      <c r="B10197">
        <f t="shared" si="482"/>
        <v>455</v>
      </c>
      <c r="P10197" s="31" t="str">
        <f t="shared" si="480"/>
        <v xml:space="preserve"> ()</v>
      </c>
    </row>
    <row r="10198" spans="1:16">
      <c r="A10198" t="str">
        <f t="shared" si="481"/>
        <v>456-</v>
      </c>
      <c r="B10198">
        <f t="shared" si="482"/>
        <v>456</v>
      </c>
      <c r="P10198" s="31" t="str">
        <f t="shared" si="480"/>
        <v xml:space="preserve"> ()</v>
      </c>
    </row>
    <row r="10199" spans="1:16">
      <c r="A10199" t="str">
        <f t="shared" si="481"/>
        <v>457-</v>
      </c>
      <c r="B10199">
        <f t="shared" si="482"/>
        <v>457</v>
      </c>
      <c r="P10199" s="31" t="str">
        <f t="shared" si="480"/>
        <v xml:space="preserve"> ()</v>
      </c>
    </row>
    <row r="10200" spans="1:16">
      <c r="A10200" t="str">
        <f t="shared" si="481"/>
        <v>458-</v>
      </c>
      <c r="B10200">
        <f t="shared" si="482"/>
        <v>458</v>
      </c>
      <c r="P10200" s="31" t="str">
        <f t="shared" si="480"/>
        <v xml:space="preserve"> ()</v>
      </c>
    </row>
    <row r="10201" spans="1:16">
      <c r="A10201" t="str">
        <f t="shared" si="481"/>
        <v>459-</v>
      </c>
      <c r="B10201">
        <f t="shared" si="482"/>
        <v>459</v>
      </c>
      <c r="P10201" s="31" t="str">
        <f t="shared" si="480"/>
        <v xml:space="preserve"> ()</v>
      </c>
    </row>
    <row r="10202" spans="1:16">
      <c r="A10202" t="str">
        <f t="shared" si="481"/>
        <v>460-</v>
      </c>
      <c r="B10202">
        <f t="shared" si="482"/>
        <v>460</v>
      </c>
      <c r="P10202" s="31" t="str">
        <f t="shared" si="480"/>
        <v xml:space="preserve"> ()</v>
      </c>
    </row>
    <row r="10203" spans="1:16">
      <c r="A10203" t="str">
        <f t="shared" si="481"/>
        <v>461-</v>
      </c>
      <c r="B10203">
        <f t="shared" si="482"/>
        <v>461</v>
      </c>
      <c r="P10203" s="31" t="str">
        <f t="shared" si="480"/>
        <v xml:space="preserve"> ()</v>
      </c>
    </row>
    <row r="10204" spans="1:16">
      <c r="A10204" t="str">
        <f t="shared" si="481"/>
        <v>462-</v>
      </c>
      <c r="B10204">
        <f t="shared" si="482"/>
        <v>462</v>
      </c>
      <c r="P10204" s="31" t="str">
        <f t="shared" si="480"/>
        <v xml:space="preserve"> ()</v>
      </c>
    </row>
    <row r="10205" spans="1:16">
      <c r="A10205" t="str">
        <f t="shared" si="481"/>
        <v>463-</v>
      </c>
      <c r="B10205">
        <f t="shared" si="482"/>
        <v>463</v>
      </c>
      <c r="P10205" s="31" t="str">
        <f t="shared" si="480"/>
        <v xml:space="preserve"> ()</v>
      </c>
    </row>
    <row r="10206" spans="1:16">
      <c r="A10206" t="str">
        <f t="shared" si="481"/>
        <v>464-</v>
      </c>
      <c r="B10206">
        <f t="shared" si="482"/>
        <v>464</v>
      </c>
      <c r="P10206" s="31" t="str">
        <f t="shared" si="480"/>
        <v xml:space="preserve"> ()</v>
      </c>
    </row>
    <row r="10207" spans="1:16">
      <c r="A10207" t="str">
        <f t="shared" si="481"/>
        <v>465-</v>
      </c>
      <c r="B10207">
        <f t="shared" si="482"/>
        <v>465</v>
      </c>
      <c r="P10207" s="31" t="str">
        <f t="shared" si="480"/>
        <v xml:space="preserve"> ()</v>
      </c>
    </row>
    <row r="10208" spans="1:16">
      <c r="A10208" t="str">
        <f t="shared" si="481"/>
        <v>466-</v>
      </c>
      <c r="B10208">
        <f t="shared" si="482"/>
        <v>466</v>
      </c>
      <c r="P10208" s="31" t="str">
        <f t="shared" si="480"/>
        <v xml:space="preserve"> ()</v>
      </c>
    </row>
    <row r="10209" spans="1:16">
      <c r="A10209" t="str">
        <f t="shared" si="481"/>
        <v>467-</v>
      </c>
      <c r="B10209">
        <f t="shared" si="482"/>
        <v>467</v>
      </c>
      <c r="P10209" s="31" t="str">
        <f t="shared" si="480"/>
        <v xml:space="preserve"> ()</v>
      </c>
    </row>
    <row r="10210" spans="1:16">
      <c r="A10210" t="str">
        <f t="shared" si="481"/>
        <v>468-</v>
      </c>
      <c r="B10210">
        <f t="shared" si="482"/>
        <v>468</v>
      </c>
      <c r="P10210" s="31" t="str">
        <f t="shared" si="480"/>
        <v xml:space="preserve"> ()</v>
      </c>
    </row>
    <row r="10211" spans="1:16">
      <c r="A10211" t="str">
        <f t="shared" si="481"/>
        <v>469-</v>
      </c>
      <c r="B10211">
        <f t="shared" si="482"/>
        <v>469</v>
      </c>
      <c r="P10211" s="31" t="str">
        <f t="shared" si="480"/>
        <v xml:space="preserve"> ()</v>
      </c>
    </row>
    <row r="10212" spans="1:16">
      <c r="A10212" t="str">
        <f t="shared" si="481"/>
        <v>470-</v>
      </c>
      <c r="B10212">
        <f t="shared" si="482"/>
        <v>470</v>
      </c>
      <c r="P10212" s="31" t="str">
        <f t="shared" si="480"/>
        <v xml:space="preserve"> ()</v>
      </c>
    </row>
    <row r="10213" spans="1:16">
      <c r="A10213" t="str">
        <f t="shared" si="481"/>
        <v>471-</v>
      </c>
      <c r="B10213">
        <f t="shared" si="482"/>
        <v>471</v>
      </c>
      <c r="P10213" s="31" t="str">
        <f t="shared" si="480"/>
        <v xml:space="preserve"> ()</v>
      </c>
    </row>
    <row r="10214" spans="1:16">
      <c r="A10214" t="str">
        <f t="shared" si="481"/>
        <v>472-</v>
      </c>
      <c r="B10214">
        <f t="shared" si="482"/>
        <v>472</v>
      </c>
      <c r="P10214" s="31" t="str">
        <f t="shared" si="480"/>
        <v xml:space="preserve"> ()</v>
      </c>
    </row>
    <row r="10215" spans="1:16">
      <c r="A10215" t="str">
        <f t="shared" si="481"/>
        <v>473-</v>
      </c>
      <c r="B10215">
        <f t="shared" si="482"/>
        <v>473</v>
      </c>
      <c r="P10215" s="31" t="str">
        <f t="shared" si="480"/>
        <v xml:space="preserve"> ()</v>
      </c>
    </row>
    <row r="10216" spans="1:16">
      <c r="A10216" t="str">
        <f t="shared" si="481"/>
        <v>474-</v>
      </c>
      <c r="B10216">
        <f t="shared" si="482"/>
        <v>474</v>
      </c>
      <c r="P10216" s="31" t="str">
        <f t="shared" si="480"/>
        <v xml:space="preserve"> ()</v>
      </c>
    </row>
    <row r="10217" spans="1:16">
      <c r="A10217" t="str">
        <f t="shared" si="481"/>
        <v>475-</v>
      </c>
      <c r="B10217">
        <f t="shared" si="482"/>
        <v>475</v>
      </c>
      <c r="P10217" s="31" t="str">
        <f t="shared" si="480"/>
        <v xml:space="preserve"> ()</v>
      </c>
    </row>
    <row r="10218" spans="1:16">
      <c r="A10218" t="str">
        <f t="shared" si="481"/>
        <v>476-</v>
      </c>
      <c r="B10218">
        <f t="shared" si="482"/>
        <v>476</v>
      </c>
      <c r="P10218" s="31" t="str">
        <f t="shared" si="480"/>
        <v xml:space="preserve"> ()</v>
      </c>
    </row>
    <row r="10219" spans="1:16">
      <c r="A10219" t="str">
        <f t="shared" si="481"/>
        <v>477-</v>
      </c>
      <c r="B10219">
        <f t="shared" si="482"/>
        <v>477</v>
      </c>
      <c r="P10219" s="31" t="str">
        <f t="shared" si="480"/>
        <v xml:space="preserve"> ()</v>
      </c>
    </row>
    <row r="10220" spans="1:16">
      <c r="A10220" t="str">
        <f t="shared" si="481"/>
        <v>478-</v>
      </c>
      <c r="B10220">
        <f t="shared" si="482"/>
        <v>478</v>
      </c>
      <c r="P10220" s="31" t="str">
        <f t="shared" si="480"/>
        <v xml:space="preserve"> ()</v>
      </c>
    </row>
    <row r="10221" spans="1:16">
      <c r="A10221" t="str">
        <f t="shared" si="481"/>
        <v>479-</v>
      </c>
      <c r="B10221">
        <f t="shared" si="482"/>
        <v>479</v>
      </c>
      <c r="P10221" s="31" t="str">
        <f t="shared" si="480"/>
        <v xml:space="preserve"> ()</v>
      </c>
    </row>
    <row r="10222" spans="1:16">
      <c r="A10222" t="str">
        <f t="shared" si="481"/>
        <v>480-</v>
      </c>
      <c r="B10222">
        <f t="shared" si="482"/>
        <v>480</v>
      </c>
      <c r="P10222" s="31" t="str">
        <f t="shared" si="480"/>
        <v xml:space="preserve"> ()</v>
      </c>
    </row>
    <row r="10223" spans="1:16">
      <c r="A10223" t="str">
        <f t="shared" si="481"/>
        <v>481-</v>
      </c>
      <c r="B10223">
        <f t="shared" si="482"/>
        <v>481</v>
      </c>
      <c r="P10223" s="31" t="str">
        <f t="shared" si="480"/>
        <v xml:space="preserve"> ()</v>
      </c>
    </row>
    <row r="10224" spans="1:16">
      <c r="A10224" t="str">
        <f t="shared" si="481"/>
        <v>482-</v>
      </c>
      <c r="B10224">
        <f t="shared" si="482"/>
        <v>482</v>
      </c>
      <c r="P10224" s="31" t="str">
        <f t="shared" si="480"/>
        <v xml:space="preserve"> ()</v>
      </c>
    </row>
    <row r="10225" spans="1:16">
      <c r="A10225" t="str">
        <f t="shared" si="481"/>
        <v>483-</v>
      </c>
      <c r="B10225">
        <f t="shared" si="482"/>
        <v>483</v>
      </c>
      <c r="P10225" s="31" t="str">
        <f t="shared" si="480"/>
        <v xml:space="preserve"> ()</v>
      </c>
    </row>
    <row r="10226" spans="1:16">
      <c r="A10226" t="str">
        <f t="shared" si="481"/>
        <v>484-</v>
      </c>
      <c r="B10226">
        <f t="shared" si="482"/>
        <v>484</v>
      </c>
      <c r="P10226" s="31" t="str">
        <f t="shared" si="480"/>
        <v xml:space="preserve"> ()</v>
      </c>
    </row>
    <row r="10227" spans="1:16">
      <c r="A10227" t="str">
        <f t="shared" si="481"/>
        <v>485-</v>
      </c>
      <c r="B10227">
        <f t="shared" si="482"/>
        <v>485</v>
      </c>
      <c r="P10227" s="31" t="str">
        <f t="shared" si="480"/>
        <v xml:space="preserve"> ()</v>
      </c>
    </row>
    <row r="10228" spans="1:16">
      <c r="A10228" t="str">
        <f t="shared" si="481"/>
        <v>486-</v>
      </c>
      <c r="B10228">
        <f t="shared" si="482"/>
        <v>486</v>
      </c>
      <c r="P10228" s="31" t="str">
        <f t="shared" si="480"/>
        <v xml:space="preserve"> ()</v>
      </c>
    </row>
    <row r="10229" spans="1:16">
      <c r="A10229" t="str">
        <f t="shared" si="481"/>
        <v>487-</v>
      </c>
      <c r="B10229">
        <f t="shared" si="482"/>
        <v>487</v>
      </c>
      <c r="P10229" s="31" t="str">
        <f t="shared" si="480"/>
        <v xml:space="preserve"> ()</v>
      </c>
    </row>
    <row r="10230" spans="1:16">
      <c r="A10230" t="str">
        <f t="shared" si="481"/>
        <v>488-</v>
      </c>
      <c r="B10230">
        <f t="shared" si="482"/>
        <v>488</v>
      </c>
      <c r="P10230" s="31" t="str">
        <f t="shared" si="480"/>
        <v xml:space="preserve"> ()</v>
      </c>
    </row>
    <row r="10231" spans="1:16">
      <c r="A10231" t="str">
        <f t="shared" si="481"/>
        <v>489-</v>
      </c>
      <c r="B10231">
        <f t="shared" si="482"/>
        <v>489</v>
      </c>
      <c r="P10231" s="31" t="str">
        <f t="shared" si="480"/>
        <v xml:space="preserve"> ()</v>
      </c>
    </row>
    <row r="10232" spans="1:16">
      <c r="A10232" t="str">
        <f t="shared" si="481"/>
        <v>490-</v>
      </c>
      <c r="B10232">
        <f t="shared" si="482"/>
        <v>490</v>
      </c>
      <c r="P10232" s="31" t="str">
        <f t="shared" si="480"/>
        <v xml:space="preserve"> ()</v>
      </c>
    </row>
    <row r="10233" spans="1:16">
      <c r="A10233" t="str">
        <f t="shared" si="481"/>
        <v>491-</v>
      </c>
      <c r="B10233">
        <f t="shared" si="482"/>
        <v>491</v>
      </c>
      <c r="P10233" s="31" t="str">
        <f t="shared" si="480"/>
        <v xml:space="preserve"> ()</v>
      </c>
    </row>
    <row r="10234" spans="1:16">
      <c r="A10234" t="str">
        <f t="shared" si="481"/>
        <v>492-</v>
      </c>
      <c r="B10234">
        <f t="shared" si="482"/>
        <v>492</v>
      </c>
      <c r="P10234" s="31" t="str">
        <f t="shared" si="480"/>
        <v xml:space="preserve"> ()</v>
      </c>
    </row>
    <row r="10235" spans="1:16">
      <c r="A10235" t="str">
        <f t="shared" si="481"/>
        <v>493-</v>
      </c>
      <c r="B10235">
        <f t="shared" si="482"/>
        <v>493</v>
      </c>
      <c r="P10235" s="31" t="str">
        <f t="shared" si="480"/>
        <v xml:space="preserve"> ()</v>
      </c>
    </row>
    <row r="10236" spans="1:16">
      <c r="A10236" t="str">
        <f t="shared" si="481"/>
        <v>494-</v>
      </c>
      <c r="B10236">
        <f t="shared" si="482"/>
        <v>494</v>
      </c>
      <c r="P10236" s="31" t="str">
        <f t="shared" si="480"/>
        <v xml:space="preserve"> ()</v>
      </c>
    </row>
    <row r="10237" spans="1:16">
      <c r="A10237" t="str">
        <f t="shared" si="481"/>
        <v>495-</v>
      </c>
      <c r="B10237">
        <f t="shared" si="482"/>
        <v>495</v>
      </c>
      <c r="P10237" s="31" t="str">
        <f t="shared" si="480"/>
        <v xml:space="preserve"> ()</v>
      </c>
    </row>
    <row r="10238" spans="1:16">
      <c r="A10238" t="str">
        <f t="shared" si="481"/>
        <v>496-</v>
      </c>
      <c r="B10238">
        <f t="shared" si="482"/>
        <v>496</v>
      </c>
      <c r="P10238" s="31" t="str">
        <f t="shared" si="480"/>
        <v xml:space="preserve"> ()</v>
      </c>
    </row>
    <row r="10239" spans="1:16">
      <c r="A10239" t="str">
        <f t="shared" si="481"/>
        <v>497-</v>
      </c>
      <c r="B10239">
        <f t="shared" si="482"/>
        <v>497</v>
      </c>
      <c r="P10239" s="31" t="str">
        <f t="shared" si="480"/>
        <v xml:space="preserve"> ()</v>
      </c>
    </row>
    <row r="10240" spans="1:16">
      <c r="A10240" t="str">
        <f t="shared" si="481"/>
        <v>498-</v>
      </c>
      <c r="B10240">
        <f t="shared" si="482"/>
        <v>498</v>
      </c>
      <c r="P10240" s="31" t="str">
        <f t="shared" si="480"/>
        <v xml:space="preserve"> ()</v>
      </c>
    </row>
    <row r="10241" spans="1:16">
      <c r="A10241" t="str">
        <f t="shared" si="481"/>
        <v>499-</v>
      </c>
      <c r="B10241">
        <f t="shared" si="482"/>
        <v>499</v>
      </c>
      <c r="P10241" s="31" t="str">
        <f t="shared" si="480"/>
        <v xml:space="preserve"> ()</v>
      </c>
    </row>
    <row r="10242" spans="1:16">
      <c r="A10242" t="str">
        <f t="shared" si="481"/>
        <v>500-</v>
      </c>
      <c r="B10242">
        <f t="shared" si="482"/>
        <v>500</v>
      </c>
      <c r="P10242" s="31" t="str">
        <f t="shared" si="480"/>
        <v xml:space="preserve"> ()</v>
      </c>
    </row>
    <row r="10243" spans="1:16">
      <c r="A10243" t="str">
        <f t="shared" si="481"/>
        <v>501-</v>
      </c>
      <c r="B10243">
        <f t="shared" si="482"/>
        <v>501</v>
      </c>
      <c r="P10243" s="31" t="str">
        <f t="shared" ref="P10243:P10306" si="483">PROPER(G10243&amp;" ("&amp;E10243&amp;")")</f>
        <v xml:space="preserve"> ()</v>
      </c>
    </row>
    <row r="10244" spans="1:16">
      <c r="A10244" t="str">
        <f t="shared" si="481"/>
        <v>502-</v>
      </c>
      <c r="B10244">
        <f t="shared" si="482"/>
        <v>502</v>
      </c>
      <c r="P10244" s="31" t="str">
        <f t="shared" si="483"/>
        <v xml:space="preserve"> ()</v>
      </c>
    </row>
    <row r="10245" spans="1:16">
      <c r="A10245" t="str">
        <f t="shared" si="481"/>
        <v>503-</v>
      </c>
      <c r="B10245">
        <f t="shared" si="482"/>
        <v>503</v>
      </c>
      <c r="P10245" s="31" t="str">
        <f t="shared" si="483"/>
        <v xml:space="preserve"> ()</v>
      </c>
    </row>
    <row r="10246" spans="1:16">
      <c r="A10246" t="str">
        <f t="shared" ref="A10246:A10309" si="484">B10246&amp;"-"&amp;C10246</f>
        <v>504-</v>
      </c>
      <c r="B10246">
        <f t="shared" ref="B10246:B10309" si="485">IF(C10246=C10245,B10245+1,1)</f>
        <v>504</v>
      </c>
      <c r="P10246" s="31" t="str">
        <f t="shared" si="483"/>
        <v xml:space="preserve"> ()</v>
      </c>
    </row>
    <row r="10247" spans="1:16">
      <c r="A10247" t="str">
        <f t="shared" si="484"/>
        <v>505-</v>
      </c>
      <c r="B10247">
        <f t="shared" si="485"/>
        <v>505</v>
      </c>
      <c r="P10247" s="31" t="str">
        <f t="shared" si="483"/>
        <v xml:space="preserve"> ()</v>
      </c>
    </row>
    <row r="10248" spans="1:16">
      <c r="A10248" t="str">
        <f t="shared" si="484"/>
        <v>506-</v>
      </c>
      <c r="B10248">
        <f t="shared" si="485"/>
        <v>506</v>
      </c>
      <c r="P10248" s="31" t="str">
        <f t="shared" si="483"/>
        <v xml:space="preserve"> ()</v>
      </c>
    </row>
    <row r="10249" spans="1:16">
      <c r="A10249" t="str">
        <f t="shared" si="484"/>
        <v>507-</v>
      </c>
      <c r="B10249">
        <f t="shared" si="485"/>
        <v>507</v>
      </c>
      <c r="P10249" s="31" t="str">
        <f t="shared" si="483"/>
        <v xml:space="preserve"> ()</v>
      </c>
    </row>
    <row r="10250" spans="1:16">
      <c r="A10250" t="str">
        <f t="shared" si="484"/>
        <v>508-</v>
      </c>
      <c r="B10250">
        <f t="shared" si="485"/>
        <v>508</v>
      </c>
      <c r="P10250" s="31" t="str">
        <f t="shared" si="483"/>
        <v xml:space="preserve"> ()</v>
      </c>
    </row>
    <row r="10251" spans="1:16">
      <c r="A10251" t="str">
        <f t="shared" si="484"/>
        <v>509-</v>
      </c>
      <c r="B10251">
        <f t="shared" si="485"/>
        <v>509</v>
      </c>
      <c r="P10251" s="31" t="str">
        <f t="shared" si="483"/>
        <v xml:space="preserve"> ()</v>
      </c>
    </row>
    <row r="10252" spans="1:16">
      <c r="A10252" t="str">
        <f t="shared" si="484"/>
        <v>510-</v>
      </c>
      <c r="B10252">
        <f t="shared" si="485"/>
        <v>510</v>
      </c>
      <c r="P10252" s="31" t="str">
        <f t="shared" si="483"/>
        <v xml:space="preserve"> ()</v>
      </c>
    </row>
    <row r="10253" spans="1:16">
      <c r="A10253" t="str">
        <f t="shared" si="484"/>
        <v>511-</v>
      </c>
      <c r="B10253">
        <f t="shared" si="485"/>
        <v>511</v>
      </c>
      <c r="P10253" s="31" t="str">
        <f t="shared" si="483"/>
        <v xml:space="preserve"> ()</v>
      </c>
    </row>
    <row r="10254" spans="1:16">
      <c r="A10254" t="str">
        <f t="shared" si="484"/>
        <v>512-</v>
      </c>
      <c r="B10254">
        <f t="shared" si="485"/>
        <v>512</v>
      </c>
      <c r="P10254" s="31" t="str">
        <f t="shared" si="483"/>
        <v xml:space="preserve"> ()</v>
      </c>
    </row>
    <row r="10255" spans="1:16">
      <c r="A10255" t="str">
        <f t="shared" si="484"/>
        <v>513-</v>
      </c>
      <c r="B10255">
        <f t="shared" si="485"/>
        <v>513</v>
      </c>
      <c r="P10255" s="31" t="str">
        <f t="shared" si="483"/>
        <v xml:space="preserve"> ()</v>
      </c>
    </row>
    <row r="10256" spans="1:16">
      <c r="A10256" t="str">
        <f t="shared" si="484"/>
        <v>514-</v>
      </c>
      <c r="B10256">
        <f t="shared" si="485"/>
        <v>514</v>
      </c>
      <c r="P10256" s="31" t="str">
        <f t="shared" si="483"/>
        <v xml:space="preserve"> ()</v>
      </c>
    </row>
    <row r="10257" spans="1:16">
      <c r="A10257" t="str">
        <f t="shared" si="484"/>
        <v>515-</v>
      </c>
      <c r="B10257">
        <f t="shared" si="485"/>
        <v>515</v>
      </c>
      <c r="P10257" s="31" t="str">
        <f t="shared" si="483"/>
        <v xml:space="preserve"> ()</v>
      </c>
    </row>
    <row r="10258" spans="1:16">
      <c r="A10258" t="str">
        <f t="shared" si="484"/>
        <v>516-</v>
      </c>
      <c r="B10258">
        <f t="shared" si="485"/>
        <v>516</v>
      </c>
      <c r="P10258" s="31" t="str">
        <f t="shared" si="483"/>
        <v xml:space="preserve"> ()</v>
      </c>
    </row>
    <row r="10259" spans="1:16">
      <c r="A10259" t="str">
        <f t="shared" si="484"/>
        <v>517-</v>
      </c>
      <c r="B10259">
        <f t="shared" si="485"/>
        <v>517</v>
      </c>
      <c r="P10259" s="31" t="str">
        <f t="shared" si="483"/>
        <v xml:space="preserve"> ()</v>
      </c>
    </row>
    <row r="10260" spans="1:16">
      <c r="A10260" t="str">
        <f t="shared" si="484"/>
        <v>518-</v>
      </c>
      <c r="B10260">
        <f t="shared" si="485"/>
        <v>518</v>
      </c>
      <c r="P10260" s="31" t="str">
        <f t="shared" si="483"/>
        <v xml:space="preserve"> ()</v>
      </c>
    </row>
    <row r="10261" spans="1:16">
      <c r="A10261" t="str">
        <f t="shared" si="484"/>
        <v>519-</v>
      </c>
      <c r="B10261">
        <f t="shared" si="485"/>
        <v>519</v>
      </c>
      <c r="P10261" s="31" t="str">
        <f t="shared" si="483"/>
        <v xml:space="preserve"> ()</v>
      </c>
    </row>
    <row r="10262" spans="1:16">
      <c r="A10262" t="str">
        <f t="shared" si="484"/>
        <v>520-</v>
      </c>
      <c r="B10262">
        <f t="shared" si="485"/>
        <v>520</v>
      </c>
      <c r="P10262" s="31" t="str">
        <f t="shared" si="483"/>
        <v xml:space="preserve"> ()</v>
      </c>
    </row>
    <row r="10263" spans="1:16">
      <c r="A10263" t="str">
        <f t="shared" si="484"/>
        <v>521-</v>
      </c>
      <c r="B10263">
        <f t="shared" si="485"/>
        <v>521</v>
      </c>
      <c r="P10263" s="31" t="str">
        <f t="shared" si="483"/>
        <v xml:space="preserve"> ()</v>
      </c>
    </row>
    <row r="10264" spans="1:16">
      <c r="A10264" t="str">
        <f t="shared" si="484"/>
        <v>522-</v>
      </c>
      <c r="B10264">
        <f t="shared" si="485"/>
        <v>522</v>
      </c>
      <c r="P10264" s="31" t="str">
        <f t="shared" si="483"/>
        <v xml:space="preserve"> ()</v>
      </c>
    </row>
    <row r="10265" spans="1:16">
      <c r="A10265" t="str">
        <f t="shared" si="484"/>
        <v>523-</v>
      </c>
      <c r="B10265">
        <f t="shared" si="485"/>
        <v>523</v>
      </c>
      <c r="P10265" s="31" t="str">
        <f t="shared" si="483"/>
        <v xml:space="preserve"> ()</v>
      </c>
    </row>
    <row r="10266" spans="1:16">
      <c r="A10266" t="str">
        <f t="shared" si="484"/>
        <v>524-</v>
      </c>
      <c r="B10266">
        <f t="shared" si="485"/>
        <v>524</v>
      </c>
      <c r="P10266" s="31" t="str">
        <f t="shared" si="483"/>
        <v xml:space="preserve"> ()</v>
      </c>
    </row>
    <row r="10267" spans="1:16">
      <c r="A10267" t="str">
        <f t="shared" si="484"/>
        <v>525-</v>
      </c>
      <c r="B10267">
        <f t="shared" si="485"/>
        <v>525</v>
      </c>
      <c r="P10267" s="31" t="str">
        <f t="shared" si="483"/>
        <v xml:space="preserve"> ()</v>
      </c>
    </row>
    <row r="10268" spans="1:16">
      <c r="A10268" t="str">
        <f t="shared" si="484"/>
        <v>526-</v>
      </c>
      <c r="B10268">
        <f t="shared" si="485"/>
        <v>526</v>
      </c>
      <c r="P10268" s="31" t="str">
        <f t="shared" si="483"/>
        <v xml:space="preserve"> ()</v>
      </c>
    </row>
    <row r="10269" spans="1:16">
      <c r="A10269" t="str">
        <f t="shared" si="484"/>
        <v>527-</v>
      </c>
      <c r="B10269">
        <f t="shared" si="485"/>
        <v>527</v>
      </c>
      <c r="P10269" s="31" t="str">
        <f t="shared" si="483"/>
        <v xml:space="preserve"> ()</v>
      </c>
    </row>
    <row r="10270" spans="1:16">
      <c r="A10270" t="str">
        <f t="shared" si="484"/>
        <v>528-</v>
      </c>
      <c r="B10270">
        <f t="shared" si="485"/>
        <v>528</v>
      </c>
      <c r="P10270" s="31" t="str">
        <f t="shared" si="483"/>
        <v xml:space="preserve"> ()</v>
      </c>
    </row>
    <row r="10271" spans="1:16">
      <c r="A10271" t="str">
        <f t="shared" si="484"/>
        <v>529-</v>
      </c>
      <c r="B10271">
        <f t="shared" si="485"/>
        <v>529</v>
      </c>
      <c r="P10271" s="31" t="str">
        <f t="shared" si="483"/>
        <v xml:space="preserve"> ()</v>
      </c>
    </row>
    <row r="10272" spans="1:16">
      <c r="A10272" t="str">
        <f t="shared" si="484"/>
        <v>530-</v>
      </c>
      <c r="B10272">
        <f t="shared" si="485"/>
        <v>530</v>
      </c>
      <c r="P10272" s="31" t="str">
        <f t="shared" si="483"/>
        <v xml:space="preserve"> ()</v>
      </c>
    </row>
    <row r="10273" spans="1:16">
      <c r="A10273" t="str">
        <f t="shared" si="484"/>
        <v>531-</v>
      </c>
      <c r="B10273">
        <f t="shared" si="485"/>
        <v>531</v>
      </c>
      <c r="P10273" s="31" t="str">
        <f t="shared" si="483"/>
        <v xml:space="preserve"> ()</v>
      </c>
    </row>
    <row r="10274" spans="1:16">
      <c r="A10274" t="str">
        <f t="shared" si="484"/>
        <v>532-</v>
      </c>
      <c r="B10274">
        <f t="shared" si="485"/>
        <v>532</v>
      </c>
      <c r="P10274" s="31" t="str">
        <f t="shared" si="483"/>
        <v xml:space="preserve"> ()</v>
      </c>
    </row>
    <row r="10275" spans="1:16">
      <c r="A10275" t="str">
        <f t="shared" si="484"/>
        <v>533-</v>
      </c>
      <c r="B10275">
        <f t="shared" si="485"/>
        <v>533</v>
      </c>
      <c r="P10275" s="31" t="str">
        <f t="shared" si="483"/>
        <v xml:space="preserve"> ()</v>
      </c>
    </row>
    <row r="10276" spans="1:16">
      <c r="A10276" t="str">
        <f t="shared" si="484"/>
        <v>534-</v>
      </c>
      <c r="B10276">
        <f t="shared" si="485"/>
        <v>534</v>
      </c>
      <c r="P10276" s="31" t="str">
        <f t="shared" si="483"/>
        <v xml:space="preserve"> ()</v>
      </c>
    </row>
    <row r="10277" spans="1:16">
      <c r="A10277" t="str">
        <f t="shared" si="484"/>
        <v>535-</v>
      </c>
      <c r="B10277">
        <f t="shared" si="485"/>
        <v>535</v>
      </c>
      <c r="P10277" s="31" t="str">
        <f t="shared" si="483"/>
        <v xml:space="preserve"> ()</v>
      </c>
    </row>
    <row r="10278" spans="1:16">
      <c r="A10278" t="str">
        <f t="shared" si="484"/>
        <v>536-</v>
      </c>
      <c r="B10278">
        <f t="shared" si="485"/>
        <v>536</v>
      </c>
      <c r="P10278" s="31" t="str">
        <f t="shared" si="483"/>
        <v xml:space="preserve"> ()</v>
      </c>
    </row>
    <row r="10279" spans="1:16">
      <c r="A10279" t="str">
        <f t="shared" si="484"/>
        <v>537-</v>
      </c>
      <c r="B10279">
        <f t="shared" si="485"/>
        <v>537</v>
      </c>
      <c r="P10279" s="31" t="str">
        <f t="shared" si="483"/>
        <v xml:space="preserve"> ()</v>
      </c>
    </row>
    <row r="10280" spans="1:16">
      <c r="A10280" t="str">
        <f t="shared" si="484"/>
        <v>538-</v>
      </c>
      <c r="B10280">
        <f t="shared" si="485"/>
        <v>538</v>
      </c>
      <c r="P10280" s="31" t="str">
        <f t="shared" si="483"/>
        <v xml:space="preserve"> ()</v>
      </c>
    </row>
    <row r="10281" spans="1:16">
      <c r="A10281" t="str">
        <f t="shared" si="484"/>
        <v>539-</v>
      </c>
      <c r="B10281">
        <f t="shared" si="485"/>
        <v>539</v>
      </c>
      <c r="P10281" s="31" t="str">
        <f t="shared" si="483"/>
        <v xml:space="preserve"> ()</v>
      </c>
    </row>
    <row r="10282" spans="1:16">
      <c r="A10282" t="str">
        <f t="shared" si="484"/>
        <v>540-</v>
      </c>
      <c r="B10282">
        <f t="shared" si="485"/>
        <v>540</v>
      </c>
      <c r="P10282" s="31" t="str">
        <f t="shared" si="483"/>
        <v xml:space="preserve"> ()</v>
      </c>
    </row>
    <row r="10283" spans="1:16">
      <c r="A10283" t="str">
        <f t="shared" si="484"/>
        <v>541-</v>
      </c>
      <c r="B10283">
        <f t="shared" si="485"/>
        <v>541</v>
      </c>
      <c r="P10283" s="31" t="str">
        <f t="shared" si="483"/>
        <v xml:space="preserve"> ()</v>
      </c>
    </row>
    <row r="10284" spans="1:16">
      <c r="A10284" t="str">
        <f t="shared" si="484"/>
        <v>542-</v>
      </c>
      <c r="B10284">
        <f t="shared" si="485"/>
        <v>542</v>
      </c>
      <c r="P10284" s="31" t="str">
        <f t="shared" si="483"/>
        <v xml:space="preserve"> ()</v>
      </c>
    </row>
    <row r="10285" spans="1:16">
      <c r="A10285" t="str">
        <f t="shared" si="484"/>
        <v>543-</v>
      </c>
      <c r="B10285">
        <f t="shared" si="485"/>
        <v>543</v>
      </c>
      <c r="P10285" s="31" t="str">
        <f t="shared" si="483"/>
        <v xml:space="preserve"> ()</v>
      </c>
    </row>
    <row r="10286" spans="1:16">
      <c r="A10286" t="str">
        <f t="shared" si="484"/>
        <v>544-</v>
      </c>
      <c r="B10286">
        <f t="shared" si="485"/>
        <v>544</v>
      </c>
      <c r="P10286" s="31" t="str">
        <f t="shared" si="483"/>
        <v xml:space="preserve"> ()</v>
      </c>
    </row>
    <row r="10287" spans="1:16">
      <c r="A10287" t="str">
        <f t="shared" si="484"/>
        <v>545-</v>
      </c>
      <c r="B10287">
        <f t="shared" si="485"/>
        <v>545</v>
      </c>
      <c r="P10287" s="31" t="str">
        <f t="shared" si="483"/>
        <v xml:space="preserve"> ()</v>
      </c>
    </row>
    <row r="10288" spans="1:16">
      <c r="A10288" t="str">
        <f t="shared" si="484"/>
        <v>546-</v>
      </c>
      <c r="B10288">
        <f t="shared" si="485"/>
        <v>546</v>
      </c>
      <c r="P10288" s="31" t="str">
        <f t="shared" si="483"/>
        <v xml:space="preserve"> ()</v>
      </c>
    </row>
    <row r="10289" spans="1:16">
      <c r="A10289" t="str">
        <f t="shared" si="484"/>
        <v>547-</v>
      </c>
      <c r="B10289">
        <f t="shared" si="485"/>
        <v>547</v>
      </c>
      <c r="P10289" s="31" t="str">
        <f t="shared" si="483"/>
        <v xml:space="preserve"> ()</v>
      </c>
    </row>
    <row r="10290" spans="1:16">
      <c r="A10290" t="str">
        <f t="shared" si="484"/>
        <v>548-</v>
      </c>
      <c r="B10290">
        <f t="shared" si="485"/>
        <v>548</v>
      </c>
      <c r="P10290" s="31" t="str">
        <f t="shared" si="483"/>
        <v xml:space="preserve"> ()</v>
      </c>
    </row>
    <row r="10291" spans="1:16">
      <c r="A10291" t="str">
        <f t="shared" si="484"/>
        <v>549-</v>
      </c>
      <c r="B10291">
        <f t="shared" si="485"/>
        <v>549</v>
      </c>
      <c r="P10291" s="31" t="str">
        <f t="shared" si="483"/>
        <v xml:space="preserve"> ()</v>
      </c>
    </row>
    <row r="10292" spans="1:16">
      <c r="A10292" t="str">
        <f t="shared" si="484"/>
        <v>550-</v>
      </c>
      <c r="B10292">
        <f t="shared" si="485"/>
        <v>550</v>
      </c>
      <c r="P10292" s="31" t="str">
        <f t="shared" si="483"/>
        <v xml:space="preserve"> ()</v>
      </c>
    </row>
    <row r="10293" spans="1:16">
      <c r="A10293" t="str">
        <f t="shared" si="484"/>
        <v>551-</v>
      </c>
      <c r="B10293">
        <f t="shared" si="485"/>
        <v>551</v>
      </c>
      <c r="P10293" s="31" t="str">
        <f t="shared" si="483"/>
        <v xml:space="preserve"> ()</v>
      </c>
    </row>
    <row r="10294" spans="1:16">
      <c r="A10294" t="str">
        <f t="shared" si="484"/>
        <v>552-</v>
      </c>
      <c r="B10294">
        <f t="shared" si="485"/>
        <v>552</v>
      </c>
      <c r="P10294" s="31" t="str">
        <f t="shared" si="483"/>
        <v xml:space="preserve"> ()</v>
      </c>
    </row>
    <row r="10295" spans="1:16">
      <c r="A10295" t="str">
        <f t="shared" si="484"/>
        <v>553-</v>
      </c>
      <c r="B10295">
        <f t="shared" si="485"/>
        <v>553</v>
      </c>
      <c r="P10295" s="31" t="str">
        <f t="shared" si="483"/>
        <v xml:space="preserve"> ()</v>
      </c>
    </row>
    <row r="10296" spans="1:16">
      <c r="A10296" t="str">
        <f t="shared" si="484"/>
        <v>554-</v>
      </c>
      <c r="B10296">
        <f t="shared" si="485"/>
        <v>554</v>
      </c>
      <c r="P10296" s="31" t="str">
        <f t="shared" si="483"/>
        <v xml:space="preserve"> ()</v>
      </c>
    </row>
    <row r="10297" spans="1:16">
      <c r="A10297" t="str">
        <f t="shared" si="484"/>
        <v>555-</v>
      </c>
      <c r="B10297">
        <f t="shared" si="485"/>
        <v>555</v>
      </c>
      <c r="P10297" s="31" t="str">
        <f t="shared" si="483"/>
        <v xml:space="preserve"> ()</v>
      </c>
    </row>
    <row r="10298" spans="1:16">
      <c r="A10298" t="str">
        <f t="shared" si="484"/>
        <v>556-</v>
      </c>
      <c r="B10298">
        <f t="shared" si="485"/>
        <v>556</v>
      </c>
      <c r="P10298" s="31" t="str">
        <f t="shared" si="483"/>
        <v xml:space="preserve"> ()</v>
      </c>
    </row>
    <row r="10299" spans="1:16">
      <c r="A10299" t="str">
        <f t="shared" si="484"/>
        <v>557-</v>
      </c>
      <c r="B10299">
        <f t="shared" si="485"/>
        <v>557</v>
      </c>
      <c r="P10299" s="31" t="str">
        <f t="shared" si="483"/>
        <v xml:space="preserve"> ()</v>
      </c>
    </row>
    <row r="10300" spans="1:16">
      <c r="A10300" t="str">
        <f t="shared" si="484"/>
        <v>558-</v>
      </c>
      <c r="B10300">
        <f t="shared" si="485"/>
        <v>558</v>
      </c>
      <c r="P10300" s="31" t="str">
        <f t="shared" si="483"/>
        <v xml:space="preserve"> ()</v>
      </c>
    </row>
    <row r="10301" spans="1:16">
      <c r="A10301" t="str">
        <f t="shared" si="484"/>
        <v>559-</v>
      </c>
      <c r="B10301">
        <f t="shared" si="485"/>
        <v>559</v>
      </c>
      <c r="P10301" s="31" t="str">
        <f t="shared" si="483"/>
        <v xml:space="preserve"> ()</v>
      </c>
    </row>
    <row r="10302" spans="1:16">
      <c r="A10302" t="str">
        <f t="shared" si="484"/>
        <v>560-</v>
      </c>
      <c r="B10302">
        <f t="shared" si="485"/>
        <v>560</v>
      </c>
      <c r="P10302" s="31" t="str">
        <f t="shared" si="483"/>
        <v xml:space="preserve"> ()</v>
      </c>
    </row>
    <row r="10303" spans="1:16">
      <c r="A10303" t="str">
        <f t="shared" si="484"/>
        <v>561-</v>
      </c>
      <c r="B10303">
        <f t="shared" si="485"/>
        <v>561</v>
      </c>
      <c r="P10303" s="31" t="str">
        <f t="shared" si="483"/>
        <v xml:space="preserve"> ()</v>
      </c>
    </row>
    <row r="10304" spans="1:16">
      <c r="A10304" t="str">
        <f t="shared" si="484"/>
        <v>562-</v>
      </c>
      <c r="B10304">
        <f t="shared" si="485"/>
        <v>562</v>
      </c>
      <c r="P10304" s="31" t="str">
        <f t="shared" si="483"/>
        <v xml:space="preserve"> ()</v>
      </c>
    </row>
    <row r="10305" spans="1:16">
      <c r="A10305" t="str">
        <f t="shared" si="484"/>
        <v>563-</v>
      </c>
      <c r="B10305">
        <f t="shared" si="485"/>
        <v>563</v>
      </c>
      <c r="P10305" s="31" t="str">
        <f t="shared" si="483"/>
        <v xml:space="preserve"> ()</v>
      </c>
    </row>
    <row r="10306" spans="1:16">
      <c r="A10306" t="str">
        <f t="shared" si="484"/>
        <v>564-</v>
      </c>
      <c r="B10306">
        <f t="shared" si="485"/>
        <v>564</v>
      </c>
      <c r="P10306" s="31" t="str">
        <f t="shared" si="483"/>
        <v xml:space="preserve"> ()</v>
      </c>
    </row>
    <row r="10307" spans="1:16">
      <c r="A10307" t="str">
        <f t="shared" si="484"/>
        <v>565-</v>
      </c>
      <c r="B10307">
        <f t="shared" si="485"/>
        <v>565</v>
      </c>
      <c r="P10307" s="31" t="str">
        <f t="shared" ref="P10307:P10370" si="486">PROPER(G10307&amp;" ("&amp;E10307&amp;")")</f>
        <v xml:space="preserve"> ()</v>
      </c>
    </row>
    <row r="10308" spans="1:16">
      <c r="A10308" t="str">
        <f t="shared" si="484"/>
        <v>566-</v>
      </c>
      <c r="B10308">
        <f t="shared" si="485"/>
        <v>566</v>
      </c>
      <c r="P10308" s="31" t="str">
        <f t="shared" si="486"/>
        <v xml:space="preserve"> ()</v>
      </c>
    </row>
    <row r="10309" spans="1:16">
      <c r="A10309" t="str">
        <f t="shared" si="484"/>
        <v>567-</v>
      </c>
      <c r="B10309">
        <f t="shared" si="485"/>
        <v>567</v>
      </c>
      <c r="P10309" s="31" t="str">
        <f t="shared" si="486"/>
        <v xml:space="preserve"> ()</v>
      </c>
    </row>
    <row r="10310" spans="1:16">
      <c r="A10310" t="str">
        <f t="shared" ref="A10310:A10373" si="487">B10310&amp;"-"&amp;C10310</f>
        <v>568-</v>
      </c>
      <c r="B10310">
        <f t="shared" ref="B10310:B10373" si="488">IF(C10310=C10309,B10309+1,1)</f>
        <v>568</v>
      </c>
      <c r="P10310" s="31" t="str">
        <f t="shared" si="486"/>
        <v xml:space="preserve"> ()</v>
      </c>
    </row>
    <row r="10311" spans="1:16">
      <c r="A10311" t="str">
        <f t="shared" si="487"/>
        <v>569-</v>
      </c>
      <c r="B10311">
        <f t="shared" si="488"/>
        <v>569</v>
      </c>
      <c r="P10311" s="31" t="str">
        <f t="shared" si="486"/>
        <v xml:space="preserve"> ()</v>
      </c>
    </row>
    <row r="10312" spans="1:16">
      <c r="A10312" t="str">
        <f t="shared" si="487"/>
        <v>570-</v>
      </c>
      <c r="B10312">
        <f t="shared" si="488"/>
        <v>570</v>
      </c>
      <c r="P10312" s="31" t="str">
        <f t="shared" si="486"/>
        <v xml:space="preserve"> ()</v>
      </c>
    </row>
    <row r="10313" spans="1:16">
      <c r="A10313" t="str">
        <f t="shared" si="487"/>
        <v>571-</v>
      </c>
      <c r="B10313">
        <f t="shared" si="488"/>
        <v>571</v>
      </c>
      <c r="P10313" s="31" t="str">
        <f t="shared" si="486"/>
        <v xml:space="preserve"> ()</v>
      </c>
    </row>
    <row r="10314" spans="1:16">
      <c r="A10314" t="str">
        <f t="shared" si="487"/>
        <v>572-</v>
      </c>
      <c r="B10314">
        <f t="shared" si="488"/>
        <v>572</v>
      </c>
      <c r="P10314" s="31" t="str">
        <f t="shared" si="486"/>
        <v xml:space="preserve"> ()</v>
      </c>
    </row>
    <row r="10315" spans="1:16">
      <c r="A10315" t="str">
        <f t="shared" si="487"/>
        <v>573-</v>
      </c>
      <c r="B10315">
        <f t="shared" si="488"/>
        <v>573</v>
      </c>
      <c r="P10315" s="31" t="str">
        <f t="shared" si="486"/>
        <v xml:space="preserve"> ()</v>
      </c>
    </row>
    <row r="10316" spans="1:16">
      <c r="A10316" t="str">
        <f t="shared" si="487"/>
        <v>574-</v>
      </c>
      <c r="B10316">
        <f t="shared" si="488"/>
        <v>574</v>
      </c>
      <c r="P10316" s="31" t="str">
        <f t="shared" si="486"/>
        <v xml:space="preserve"> ()</v>
      </c>
    </row>
    <row r="10317" spans="1:16">
      <c r="A10317" t="str">
        <f t="shared" si="487"/>
        <v>575-</v>
      </c>
      <c r="B10317">
        <f t="shared" si="488"/>
        <v>575</v>
      </c>
      <c r="P10317" s="31" t="str">
        <f t="shared" si="486"/>
        <v xml:space="preserve"> ()</v>
      </c>
    </row>
    <row r="10318" spans="1:16">
      <c r="A10318" t="str">
        <f t="shared" si="487"/>
        <v>576-</v>
      </c>
      <c r="B10318">
        <f t="shared" si="488"/>
        <v>576</v>
      </c>
      <c r="P10318" s="31" t="str">
        <f t="shared" si="486"/>
        <v xml:space="preserve"> ()</v>
      </c>
    </row>
    <row r="10319" spans="1:16">
      <c r="A10319" t="str">
        <f t="shared" si="487"/>
        <v>577-</v>
      </c>
      <c r="B10319">
        <f t="shared" si="488"/>
        <v>577</v>
      </c>
      <c r="P10319" s="31" t="str">
        <f t="shared" si="486"/>
        <v xml:space="preserve"> ()</v>
      </c>
    </row>
    <row r="10320" spans="1:16">
      <c r="A10320" t="str">
        <f t="shared" si="487"/>
        <v>578-</v>
      </c>
      <c r="B10320">
        <f t="shared" si="488"/>
        <v>578</v>
      </c>
      <c r="P10320" s="31" t="str">
        <f t="shared" si="486"/>
        <v xml:space="preserve"> ()</v>
      </c>
    </row>
    <row r="10321" spans="1:16">
      <c r="A10321" t="str">
        <f t="shared" si="487"/>
        <v>579-</v>
      </c>
      <c r="B10321">
        <f t="shared" si="488"/>
        <v>579</v>
      </c>
      <c r="P10321" s="31" t="str">
        <f t="shared" si="486"/>
        <v xml:space="preserve"> ()</v>
      </c>
    </row>
    <row r="10322" spans="1:16">
      <c r="A10322" t="str">
        <f t="shared" si="487"/>
        <v>580-</v>
      </c>
      <c r="B10322">
        <f t="shared" si="488"/>
        <v>580</v>
      </c>
      <c r="P10322" s="31" t="str">
        <f t="shared" si="486"/>
        <v xml:space="preserve"> ()</v>
      </c>
    </row>
    <row r="10323" spans="1:16">
      <c r="A10323" t="str">
        <f t="shared" si="487"/>
        <v>581-</v>
      </c>
      <c r="B10323">
        <f t="shared" si="488"/>
        <v>581</v>
      </c>
      <c r="P10323" s="31" t="str">
        <f t="shared" si="486"/>
        <v xml:space="preserve"> ()</v>
      </c>
    </row>
    <row r="10324" spans="1:16">
      <c r="A10324" t="str">
        <f t="shared" si="487"/>
        <v>582-</v>
      </c>
      <c r="B10324">
        <f t="shared" si="488"/>
        <v>582</v>
      </c>
      <c r="P10324" s="31" t="str">
        <f t="shared" si="486"/>
        <v xml:space="preserve"> ()</v>
      </c>
    </row>
    <row r="10325" spans="1:16">
      <c r="A10325" t="str">
        <f t="shared" si="487"/>
        <v>583-</v>
      </c>
      <c r="B10325">
        <f t="shared" si="488"/>
        <v>583</v>
      </c>
      <c r="P10325" s="31" t="str">
        <f t="shared" si="486"/>
        <v xml:space="preserve"> ()</v>
      </c>
    </row>
    <row r="10326" spans="1:16">
      <c r="A10326" t="str">
        <f t="shared" si="487"/>
        <v>584-</v>
      </c>
      <c r="B10326">
        <f t="shared" si="488"/>
        <v>584</v>
      </c>
      <c r="P10326" s="31" t="str">
        <f t="shared" si="486"/>
        <v xml:space="preserve"> ()</v>
      </c>
    </row>
    <row r="10327" spans="1:16">
      <c r="A10327" t="str">
        <f t="shared" si="487"/>
        <v>585-</v>
      </c>
      <c r="B10327">
        <f t="shared" si="488"/>
        <v>585</v>
      </c>
      <c r="P10327" s="31" t="str">
        <f t="shared" si="486"/>
        <v xml:space="preserve"> ()</v>
      </c>
    </row>
    <row r="10328" spans="1:16">
      <c r="A10328" t="str">
        <f t="shared" si="487"/>
        <v>586-</v>
      </c>
      <c r="B10328">
        <f t="shared" si="488"/>
        <v>586</v>
      </c>
      <c r="P10328" s="31" t="str">
        <f t="shared" si="486"/>
        <v xml:space="preserve"> ()</v>
      </c>
    </row>
    <row r="10329" spans="1:16">
      <c r="A10329" t="str">
        <f t="shared" si="487"/>
        <v>587-</v>
      </c>
      <c r="B10329">
        <f t="shared" si="488"/>
        <v>587</v>
      </c>
      <c r="P10329" s="31" t="str">
        <f t="shared" si="486"/>
        <v xml:space="preserve"> ()</v>
      </c>
    </row>
    <row r="10330" spans="1:16">
      <c r="A10330" t="str">
        <f t="shared" si="487"/>
        <v>588-</v>
      </c>
      <c r="B10330">
        <f t="shared" si="488"/>
        <v>588</v>
      </c>
      <c r="P10330" s="31" t="str">
        <f t="shared" si="486"/>
        <v xml:space="preserve"> ()</v>
      </c>
    </row>
    <row r="10331" spans="1:16">
      <c r="A10331" t="str">
        <f t="shared" si="487"/>
        <v>589-</v>
      </c>
      <c r="B10331">
        <f t="shared" si="488"/>
        <v>589</v>
      </c>
      <c r="P10331" s="31" t="str">
        <f t="shared" si="486"/>
        <v xml:space="preserve"> ()</v>
      </c>
    </row>
    <row r="10332" spans="1:16">
      <c r="A10332" t="str">
        <f t="shared" si="487"/>
        <v>590-</v>
      </c>
      <c r="B10332">
        <f t="shared" si="488"/>
        <v>590</v>
      </c>
      <c r="P10332" s="31" t="str">
        <f t="shared" si="486"/>
        <v xml:space="preserve"> ()</v>
      </c>
    </row>
    <row r="10333" spans="1:16">
      <c r="A10333" t="str">
        <f t="shared" si="487"/>
        <v>591-</v>
      </c>
      <c r="B10333">
        <f t="shared" si="488"/>
        <v>591</v>
      </c>
      <c r="P10333" s="31" t="str">
        <f t="shared" si="486"/>
        <v xml:space="preserve"> ()</v>
      </c>
    </row>
    <row r="10334" spans="1:16">
      <c r="A10334" t="str">
        <f t="shared" si="487"/>
        <v>592-</v>
      </c>
      <c r="B10334">
        <f t="shared" si="488"/>
        <v>592</v>
      </c>
      <c r="P10334" s="31" t="str">
        <f t="shared" si="486"/>
        <v xml:space="preserve"> ()</v>
      </c>
    </row>
    <row r="10335" spans="1:16">
      <c r="A10335" t="str">
        <f t="shared" si="487"/>
        <v>593-</v>
      </c>
      <c r="B10335">
        <f t="shared" si="488"/>
        <v>593</v>
      </c>
      <c r="P10335" s="31" t="str">
        <f t="shared" si="486"/>
        <v xml:space="preserve"> ()</v>
      </c>
    </row>
    <row r="10336" spans="1:16">
      <c r="A10336" t="str">
        <f t="shared" si="487"/>
        <v>594-</v>
      </c>
      <c r="B10336">
        <f t="shared" si="488"/>
        <v>594</v>
      </c>
      <c r="P10336" s="31" t="str">
        <f t="shared" si="486"/>
        <v xml:space="preserve"> ()</v>
      </c>
    </row>
    <row r="10337" spans="1:16">
      <c r="A10337" t="str">
        <f t="shared" si="487"/>
        <v>595-</v>
      </c>
      <c r="B10337">
        <f t="shared" si="488"/>
        <v>595</v>
      </c>
      <c r="P10337" s="31" t="str">
        <f t="shared" si="486"/>
        <v xml:space="preserve"> ()</v>
      </c>
    </row>
    <row r="10338" spans="1:16">
      <c r="A10338" t="str">
        <f t="shared" si="487"/>
        <v>596-</v>
      </c>
      <c r="B10338">
        <f t="shared" si="488"/>
        <v>596</v>
      </c>
      <c r="P10338" s="31" t="str">
        <f t="shared" si="486"/>
        <v xml:space="preserve"> ()</v>
      </c>
    </row>
    <row r="10339" spans="1:16">
      <c r="A10339" t="str">
        <f t="shared" si="487"/>
        <v>597-</v>
      </c>
      <c r="B10339">
        <f t="shared" si="488"/>
        <v>597</v>
      </c>
      <c r="P10339" s="31" t="str">
        <f t="shared" si="486"/>
        <v xml:space="preserve"> ()</v>
      </c>
    </row>
    <row r="10340" spans="1:16">
      <c r="A10340" t="str">
        <f t="shared" si="487"/>
        <v>598-</v>
      </c>
      <c r="B10340">
        <f t="shared" si="488"/>
        <v>598</v>
      </c>
      <c r="P10340" s="31" t="str">
        <f t="shared" si="486"/>
        <v xml:space="preserve"> ()</v>
      </c>
    </row>
    <row r="10341" spans="1:16">
      <c r="A10341" t="str">
        <f t="shared" si="487"/>
        <v>599-</v>
      </c>
      <c r="B10341">
        <f t="shared" si="488"/>
        <v>599</v>
      </c>
      <c r="P10341" s="31" t="str">
        <f t="shared" si="486"/>
        <v xml:space="preserve"> ()</v>
      </c>
    </row>
    <row r="10342" spans="1:16">
      <c r="A10342" t="str">
        <f t="shared" si="487"/>
        <v>600-</v>
      </c>
      <c r="B10342">
        <f t="shared" si="488"/>
        <v>600</v>
      </c>
      <c r="P10342" s="31" t="str">
        <f t="shared" si="486"/>
        <v xml:space="preserve"> ()</v>
      </c>
    </row>
    <row r="10343" spans="1:16">
      <c r="A10343" t="str">
        <f t="shared" si="487"/>
        <v>601-</v>
      </c>
      <c r="B10343">
        <f t="shared" si="488"/>
        <v>601</v>
      </c>
      <c r="P10343" s="31" t="str">
        <f t="shared" si="486"/>
        <v xml:space="preserve"> ()</v>
      </c>
    </row>
    <row r="10344" spans="1:16">
      <c r="A10344" t="str">
        <f t="shared" si="487"/>
        <v>602-</v>
      </c>
      <c r="B10344">
        <f t="shared" si="488"/>
        <v>602</v>
      </c>
      <c r="P10344" s="31" t="str">
        <f t="shared" si="486"/>
        <v xml:space="preserve"> ()</v>
      </c>
    </row>
    <row r="10345" spans="1:16">
      <c r="A10345" t="str">
        <f t="shared" si="487"/>
        <v>603-</v>
      </c>
      <c r="B10345">
        <f t="shared" si="488"/>
        <v>603</v>
      </c>
      <c r="P10345" s="31" t="str">
        <f t="shared" si="486"/>
        <v xml:space="preserve"> ()</v>
      </c>
    </row>
    <row r="10346" spans="1:16">
      <c r="A10346" t="str">
        <f t="shared" si="487"/>
        <v>604-</v>
      </c>
      <c r="B10346">
        <f t="shared" si="488"/>
        <v>604</v>
      </c>
      <c r="P10346" s="31" t="str">
        <f t="shared" si="486"/>
        <v xml:space="preserve"> ()</v>
      </c>
    </row>
    <row r="10347" spans="1:16">
      <c r="A10347" t="str">
        <f t="shared" si="487"/>
        <v>605-</v>
      </c>
      <c r="B10347">
        <f t="shared" si="488"/>
        <v>605</v>
      </c>
      <c r="P10347" s="31" t="str">
        <f t="shared" si="486"/>
        <v xml:space="preserve"> ()</v>
      </c>
    </row>
    <row r="10348" spans="1:16">
      <c r="A10348" t="str">
        <f t="shared" si="487"/>
        <v>606-</v>
      </c>
      <c r="B10348">
        <f t="shared" si="488"/>
        <v>606</v>
      </c>
      <c r="P10348" s="31" t="str">
        <f t="shared" si="486"/>
        <v xml:space="preserve"> ()</v>
      </c>
    </row>
    <row r="10349" spans="1:16">
      <c r="A10349" t="str">
        <f t="shared" si="487"/>
        <v>607-</v>
      </c>
      <c r="B10349">
        <f t="shared" si="488"/>
        <v>607</v>
      </c>
      <c r="P10349" s="31" t="str">
        <f t="shared" si="486"/>
        <v xml:space="preserve"> ()</v>
      </c>
    </row>
    <row r="10350" spans="1:16">
      <c r="A10350" t="str">
        <f t="shared" si="487"/>
        <v>608-</v>
      </c>
      <c r="B10350">
        <f t="shared" si="488"/>
        <v>608</v>
      </c>
      <c r="P10350" s="31" t="str">
        <f t="shared" si="486"/>
        <v xml:space="preserve"> ()</v>
      </c>
    </row>
    <row r="10351" spans="1:16">
      <c r="A10351" t="str">
        <f t="shared" si="487"/>
        <v>609-</v>
      </c>
      <c r="B10351">
        <f t="shared" si="488"/>
        <v>609</v>
      </c>
      <c r="P10351" s="31" t="str">
        <f t="shared" si="486"/>
        <v xml:space="preserve"> ()</v>
      </c>
    </row>
    <row r="10352" spans="1:16">
      <c r="A10352" t="str">
        <f t="shared" si="487"/>
        <v>610-</v>
      </c>
      <c r="B10352">
        <f t="shared" si="488"/>
        <v>610</v>
      </c>
      <c r="P10352" s="31" t="str">
        <f t="shared" si="486"/>
        <v xml:space="preserve"> ()</v>
      </c>
    </row>
    <row r="10353" spans="1:16">
      <c r="A10353" t="str">
        <f t="shared" si="487"/>
        <v>611-</v>
      </c>
      <c r="B10353">
        <f t="shared" si="488"/>
        <v>611</v>
      </c>
      <c r="P10353" s="31" t="str">
        <f t="shared" si="486"/>
        <v xml:space="preserve"> ()</v>
      </c>
    </row>
    <row r="10354" spans="1:16">
      <c r="A10354" t="str">
        <f t="shared" si="487"/>
        <v>612-</v>
      </c>
      <c r="B10354">
        <f t="shared" si="488"/>
        <v>612</v>
      </c>
      <c r="P10354" s="31" t="str">
        <f t="shared" si="486"/>
        <v xml:space="preserve"> ()</v>
      </c>
    </row>
    <row r="10355" spans="1:16">
      <c r="A10355" t="str">
        <f t="shared" si="487"/>
        <v>613-</v>
      </c>
      <c r="B10355">
        <f t="shared" si="488"/>
        <v>613</v>
      </c>
      <c r="P10355" s="31" t="str">
        <f t="shared" si="486"/>
        <v xml:space="preserve"> ()</v>
      </c>
    </row>
    <row r="10356" spans="1:16">
      <c r="A10356" t="str">
        <f t="shared" si="487"/>
        <v>614-</v>
      </c>
      <c r="B10356">
        <f t="shared" si="488"/>
        <v>614</v>
      </c>
      <c r="P10356" s="31" t="str">
        <f t="shared" si="486"/>
        <v xml:space="preserve"> ()</v>
      </c>
    </row>
    <row r="10357" spans="1:16">
      <c r="A10357" t="str">
        <f t="shared" si="487"/>
        <v>615-</v>
      </c>
      <c r="B10357">
        <f t="shared" si="488"/>
        <v>615</v>
      </c>
      <c r="P10357" s="31" t="str">
        <f t="shared" si="486"/>
        <v xml:space="preserve"> ()</v>
      </c>
    </row>
    <row r="10358" spans="1:16">
      <c r="A10358" t="str">
        <f t="shared" si="487"/>
        <v>616-</v>
      </c>
      <c r="B10358">
        <f t="shared" si="488"/>
        <v>616</v>
      </c>
      <c r="P10358" s="31" t="str">
        <f t="shared" si="486"/>
        <v xml:space="preserve"> ()</v>
      </c>
    </row>
    <row r="10359" spans="1:16">
      <c r="A10359" t="str">
        <f t="shared" si="487"/>
        <v>617-</v>
      </c>
      <c r="B10359">
        <f t="shared" si="488"/>
        <v>617</v>
      </c>
      <c r="P10359" s="31" t="str">
        <f t="shared" si="486"/>
        <v xml:space="preserve"> ()</v>
      </c>
    </row>
    <row r="10360" spans="1:16">
      <c r="A10360" t="str">
        <f t="shared" si="487"/>
        <v>618-</v>
      </c>
      <c r="B10360">
        <f t="shared" si="488"/>
        <v>618</v>
      </c>
      <c r="P10360" s="31" t="str">
        <f t="shared" si="486"/>
        <v xml:space="preserve"> ()</v>
      </c>
    </row>
    <row r="10361" spans="1:16">
      <c r="A10361" t="str">
        <f t="shared" si="487"/>
        <v>619-</v>
      </c>
      <c r="B10361">
        <f t="shared" si="488"/>
        <v>619</v>
      </c>
      <c r="P10361" s="31" t="str">
        <f t="shared" si="486"/>
        <v xml:space="preserve"> ()</v>
      </c>
    </row>
    <row r="10362" spans="1:16">
      <c r="A10362" t="str">
        <f t="shared" si="487"/>
        <v>620-</v>
      </c>
      <c r="B10362">
        <f t="shared" si="488"/>
        <v>620</v>
      </c>
      <c r="P10362" s="31" t="str">
        <f t="shared" si="486"/>
        <v xml:space="preserve"> ()</v>
      </c>
    </row>
    <row r="10363" spans="1:16">
      <c r="A10363" t="str">
        <f t="shared" si="487"/>
        <v>621-</v>
      </c>
      <c r="B10363">
        <f t="shared" si="488"/>
        <v>621</v>
      </c>
      <c r="P10363" s="31" t="str">
        <f t="shared" si="486"/>
        <v xml:space="preserve"> ()</v>
      </c>
    </row>
    <row r="10364" spans="1:16">
      <c r="A10364" t="str">
        <f t="shared" si="487"/>
        <v>622-</v>
      </c>
      <c r="B10364">
        <f t="shared" si="488"/>
        <v>622</v>
      </c>
      <c r="P10364" s="31" t="str">
        <f t="shared" si="486"/>
        <v xml:space="preserve"> ()</v>
      </c>
    </row>
    <row r="10365" spans="1:16">
      <c r="A10365" t="str">
        <f t="shared" si="487"/>
        <v>623-</v>
      </c>
      <c r="B10365">
        <f t="shared" si="488"/>
        <v>623</v>
      </c>
      <c r="P10365" s="31" t="str">
        <f t="shared" si="486"/>
        <v xml:space="preserve"> ()</v>
      </c>
    </row>
    <row r="10366" spans="1:16">
      <c r="A10366" t="str">
        <f t="shared" si="487"/>
        <v>624-</v>
      </c>
      <c r="B10366">
        <f t="shared" si="488"/>
        <v>624</v>
      </c>
      <c r="P10366" s="31" t="str">
        <f t="shared" si="486"/>
        <v xml:space="preserve"> ()</v>
      </c>
    </row>
    <row r="10367" spans="1:16">
      <c r="A10367" t="str">
        <f t="shared" si="487"/>
        <v>625-</v>
      </c>
      <c r="B10367">
        <f t="shared" si="488"/>
        <v>625</v>
      </c>
      <c r="P10367" s="31" t="str">
        <f t="shared" si="486"/>
        <v xml:space="preserve"> ()</v>
      </c>
    </row>
    <row r="10368" spans="1:16">
      <c r="A10368" t="str">
        <f t="shared" si="487"/>
        <v>626-</v>
      </c>
      <c r="B10368">
        <f t="shared" si="488"/>
        <v>626</v>
      </c>
      <c r="P10368" s="31" t="str">
        <f t="shared" si="486"/>
        <v xml:space="preserve"> ()</v>
      </c>
    </row>
    <row r="10369" spans="1:16">
      <c r="A10369" t="str">
        <f t="shared" si="487"/>
        <v>627-</v>
      </c>
      <c r="B10369">
        <f t="shared" si="488"/>
        <v>627</v>
      </c>
      <c r="P10369" s="31" t="str">
        <f t="shared" si="486"/>
        <v xml:space="preserve"> ()</v>
      </c>
    </row>
    <row r="10370" spans="1:16">
      <c r="A10370" t="str">
        <f t="shared" si="487"/>
        <v>628-</v>
      </c>
      <c r="B10370">
        <f t="shared" si="488"/>
        <v>628</v>
      </c>
      <c r="P10370" s="31" t="str">
        <f t="shared" si="486"/>
        <v xml:space="preserve"> ()</v>
      </c>
    </row>
    <row r="10371" spans="1:16">
      <c r="A10371" t="str">
        <f t="shared" si="487"/>
        <v>629-</v>
      </c>
      <c r="B10371">
        <f t="shared" si="488"/>
        <v>629</v>
      </c>
      <c r="P10371" s="31" t="str">
        <f t="shared" ref="P10371:P10434" si="489">PROPER(G10371&amp;" ("&amp;E10371&amp;")")</f>
        <v xml:space="preserve"> ()</v>
      </c>
    </row>
    <row r="10372" spans="1:16">
      <c r="A10372" t="str">
        <f t="shared" si="487"/>
        <v>630-</v>
      </c>
      <c r="B10372">
        <f t="shared" si="488"/>
        <v>630</v>
      </c>
      <c r="P10372" s="31" t="str">
        <f t="shared" si="489"/>
        <v xml:space="preserve"> ()</v>
      </c>
    </row>
    <row r="10373" spans="1:16">
      <c r="A10373" t="str">
        <f t="shared" si="487"/>
        <v>631-</v>
      </c>
      <c r="B10373">
        <f t="shared" si="488"/>
        <v>631</v>
      </c>
      <c r="P10373" s="31" t="str">
        <f t="shared" si="489"/>
        <v xml:space="preserve"> ()</v>
      </c>
    </row>
    <row r="10374" spans="1:16">
      <c r="A10374" t="str">
        <f t="shared" ref="A10374:A10437" si="490">B10374&amp;"-"&amp;C10374</f>
        <v>632-</v>
      </c>
      <c r="B10374">
        <f t="shared" ref="B10374:B10437" si="491">IF(C10374=C10373,B10373+1,1)</f>
        <v>632</v>
      </c>
      <c r="P10374" s="31" t="str">
        <f t="shared" si="489"/>
        <v xml:space="preserve"> ()</v>
      </c>
    </row>
    <row r="10375" spans="1:16">
      <c r="A10375" t="str">
        <f t="shared" si="490"/>
        <v>633-</v>
      </c>
      <c r="B10375">
        <f t="shared" si="491"/>
        <v>633</v>
      </c>
      <c r="P10375" s="31" t="str">
        <f t="shared" si="489"/>
        <v xml:space="preserve"> ()</v>
      </c>
    </row>
    <row r="10376" spans="1:16">
      <c r="A10376" t="str">
        <f t="shared" si="490"/>
        <v>634-</v>
      </c>
      <c r="B10376">
        <f t="shared" si="491"/>
        <v>634</v>
      </c>
      <c r="P10376" s="31" t="str">
        <f t="shared" si="489"/>
        <v xml:space="preserve"> ()</v>
      </c>
    </row>
    <row r="10377" spans="1:16">
      <c r="A10377" t="str">
        <f t="shared" si="490"/>
        <v>635-</v>
      </c>
      <c r="B10377">
        <f t="shared" si="491"/>
        <v>635</v>
      </c>
      <c r="P10377" s="31" t="str">
        <f t="shared" si="489"/>
        <v xml:space="preserve"> ()</v>
      </c>
    </row>
    <row r="10378" spans="1:16">
      <c r="A10378" t="str">
        <f t="shared" si="490"/>
        <v>636-</v>
      </c>
      <c r="B10378">
        <f t="shared" si="491"/>
        <v>636</v>
      </c>
      <c r="P10378" s="31" t="str">
        <f t="shared" si="489"/>
        <v xml:space="preserve"> ()</v>
      </c>
    </row>
    <row r="10379" spans="1:16">
      <c r="A10379" t="str">
        <f t="shared" si="490"/>
        <v>637-</v>
      </c>
      <c r="B10379">
        <f t="shared" si="491"/>
        <v>637</v>
      </c>
      <c r="P10379" s="31" t="str">
        <f t="shared" si="489"/>
        <v xml:space="preserve"> ()</v>
      </c>
    </row>
    <row r="10380" spans="1:16">
      <c r="A10380" t="str">
        <f t="shared" si="490"/>
        <v>638-</v>
      </c>
      <c r="B10380">
        <f t="shared" si="491"/>
        <v>638</v>
      </c>
      <c r="P10380" s="31" t="str">
        <f t="shared" si="489"/>
        <v xml:space="preserve"> ()</v>
      </c>
    </row>
    <row r="10381" spans="1:16">
      <c r="A10381" t="str">
        <f t="shared" si="490"/>
        <v>639-</v>
      </c>
      <c r="B10381">
        <f t="shared" si="491"/>
        <v>639</v>
      </c>
      <c r="P10381" s="31" t="str">
        <f t="shared" si="489"/>
        <v xml:space="preserve"> ()</v>
      </c>
    </row>
    <row r="10382" spans="1:16">
      <c r="A10382" t="str">
        <f t="shared" si="490"/>
        <v>640-</v>
      </c>
      <c r="B10382">
        <f t="shared" si="491"/>
        <v>640</v>
      </c>
      <c r="P10382" s="31" t="str">
        <f t="shared" si="489"/>
        <v xml:space="preserve"> ()</v>
      </c>
    </row>
    <row r="10383" spans="1:16">
      <c r="A10383" t="str">
        <f t="shared" si="490"/>
        <v>641-</v>
      </c>
      <c r="B10383">
        <f t="shared" si="491"/>
        <v>641</v>
      </c>
      <c r="P10383" s="31" t="str">
        <f t="shared" si="489"/>
        <v xml:space="preserve"> ()</v>
      </c>
    </row>
    <row r="10384" spans="1:16">
      <c r="A10384" t="str">
        <f t="shared" si="490"/>
        <v>642-</v>
      </c>
      <c r="B10384">
        <f t="shared" si="491"/>
        <v>642</v>
      </c>
      <c r="P10384" s="31" t="str">
        <f t="shared" si="489"/>
        <v xml:space="preserve"> ()</v>
      </c>
    </row>
    <row r="10385" spans="1:16">
      <c r="A10385" t="str">
        <f t="shared" si="490"/>
        <v>643-</v>
      </c>
      <c r="B10385">
        <f t="shared" si="491"/>
        <v>643</v>
      </c>
      <c r="P10385" s="31" t="str">
        <f t="shared" si="489"/>
        <v xml:space="preserve"> ()</v>
      </c>
    </row>
    <row r="10386" spans="1:16">
      <c r="A10386" t="str">
        <f t="shared" si="490"/>
        <v>644-</v>
      </c>
      <c r="B10386">
        <f t="shared" si="491"/>
        <v>644</v>
      </c>
      <c r="P10386" s="31" t="str">
        <f t="shared" si="489"/>
        <v xml:space="preserve"> ()</v>
      </c>
    </row>
    <row r="10387" spans="1:16">
      <c r="A10387" t="str">
        <f t="shared" si="490"/>
        <v>645-</v>
      </c>
      <c r="B10387">
        <f t="shared" si="491"/>
        <v>645</v>
      </c>
      <c r="P10387" s="31" t="str">
        <f t="shared" si="489"/>
        <v xml:space="preserve"> ()</v>
      </c>
    </row>
    <row r="10388" spans="1:16">
      <c r="A10388" t="str">
        <f t="shared" si="490"/>
        <v>646-</v>
      </c>
      <c r="B10388">
        <f t="shared" si="491"/>
        <v>646</v>
      </c>
      <c r="P10388" s="31" t="str">
        <f t="shared" si="489"/>
        <v xml:space="preserve"> ()</v>
      </c>
    </row>
    <row r="10389" spans="1:16">
      <c r="A10389" t="str">
        <f t="shared" si="490"/>
        <v>647-</v>
      </c>
      <c r="B10389">
        <f t="shared" si="491"/>
        <v>647</v>
      </c>
      <c r="P10389" s="31" t="str">
        <f t="shared" si="489"/>
        <v xml:space="preserve"> ()</v>
      </c>
    </row>
    <row r="10390" spans="1:16">
      <c r="A10390" t="str">
        <f t="shared" si="490"/>
        <v>648-</v>
      </c>
      <c r="B10390">
        <f t="shared" si="491"/>
        <v>648</v>
      </c>
      <c r="P10390" s="31" t="str">
        <f t="shared" si="489"/>
        <v xml:space="preserve"> ()</v>
      </c>
    </row>
    <row r="10391" spans="1:16">
      <c r="A10391" t="str">
        <f t="shared" si="490"/>
        <v>649-</v>
      </c>
      <c r="B10391">
        <f t="shared" si="491"/>
        <v>649</v>
      </c>
      <c r="P10391" s="31" t="str">
        <f t="shared" si="489"/>
        <v xml:space="preserve"> ()</v>
      </c>
    </row>
    <row r="10392" spans="1:16">
      <c r="A10392" t="str">
        <f t="shared" si="490"/>
        <v>650-</v>
      </c>
      <c r="B10392">
        <f t="shared" si="491"/>
        <v>650</v>
      </c>
      <c r="P10392" s="31" t="str">
        <f t="shared" si="489"/>
        <v xml:space="preserve"> ()</v>
      </c>
    </row>
    <row r="10393" spans="1:16">
      <c r="A10393" t="str">
        <f t="shared" si="490"/>
        <v>651-</v>
      </c>
      <c r="B10393">
        <f t="shared" si="491"/>
        <v>651</v>
      </c>
      <c r="P10393" s="31" t="str">
        <f t="shared" si="489"/>
        <v xml:space="preserve"> ()</v>
      </c>
    </row>
    <row r="10394" spans="1:16">
      <c r="A10394" t="str">
        <f t="shared" si="490"/>
        <v>652-</v>
      </c>
      <c r="B10394">
        <f t="shared" si="491"/>
        <v>652</v>
      </c>
      <c r="P10394" s="31" t="str">
        <f t="shared" si="489"/>
        <v xml:space="preserve"> ()</v>
      </c>
    </row>
    <row r="10395" spans="1:16">
      <c r="A10395" t="str">
        <f t="shared" si="490"/>
        <v>653-</v>
      </c>
      <c r="B10395">
        <f t="shared" si="491"/>
        <v>653</v>
      </c>
      <c r="P10395" s="31" t="str">
        <f t="shared" si="489"/>
        <v xml:space="preserve"> ()</v>
      </c>
    </row>
    <row r="10396" spans="1:16">
      <c r="A10396" t="str">
        <f t="shared" si="490"/>
        <v>654-</v>
      </c>
      <c r="B10396">
        <f t="shared" si="491"/>
        <v>654</v>
      </c>
      <c r="P10396" s="31" t="str">
        <f t="shared" si="489"/>
        <v xml:space="preserve"> ()</v>
      </c>
    </row>
    <row r="10397" spans="1:16">
      <c r="A10397" t="str">
        <f t="shared" si="490"/>
        <v>655-</v>
      </c>
      <c r="B10397">
        <f t="shared" si="491"/>
        <v>655</v>
      </c>
      <c r="P10397" s="31" t="str">
        <f t="shared" si="489"/>
        <v xml:space="preserve"> ()</v>
      </c>
    </row>
    <row r="10398" spans="1:16">
      <c r="A10398" t="str">
        <f t="shared" si="490"/>
        <v>656-</v>
      </c>
      <c r="B10398">
        <f t="shared" si="491"/>
        <v>656</v>
      </c>
      <c r="P10398" s="31" t="str">
        <f t="shared" si="489"/>
        <v xml:space="preserve"> ()</v>
      </c>
    </row>
    <row r="10399" spans="1:16">
      <c r="A10399" t="str">
        <f t="shared" si="490"/>
        <v>657-</v>
      </c>
      <c r="B10399">
        <f t="shared" si="491"/>
        <v>657</v>
      </c>
      <c r="P10399" s="31" t="str">
        <f t="shared" si="489"/>
        <v xml:space="preserve"> ()</v>
      </c>
    </row>
    <row r="10400" spans="1:16">
      <c r="A10400" t="str">
        <f t="shared" si="490"/>
        <v>658-</v>
      </c>
      <c r="B10400">
        <f t="shared" si="491"/>
        <v>658</v>
      </c>
      <c r="P10400" s="31" t="str">
        <f t="shared" si="489"/>
        <v xml:space="preserve"> ()</v>
      </c>
    </row>
    <row r="10401" spans="1:16">
      <c r="A10401" t="str">
        <f t="shared" si="490"/>
        <v>659-</v>
      </c>
      <c r="B10401">
        <f t="shared" si="491"/>
        <v>659</v>
      </c>
      <c r="P10401" s="31" t="str">
        <f t="shared" si="489"/>
        <v xml:space="preserve"> ()</v>
      </c>
    </row>
    <row r="10402" spans="1:16">
      <c r="A10402" t="str">
        <f t="shared" si="490"/>
        <v>660-</v>
      </c>
      <c r="B10402">
        <f t="shared" si="491"/>
        <v>660</v>
      </c>
      <c r="P10402" s="31" t="str">
        <f t="shared" si="489"/>
        <v xml:space="preserve"> ()</v>
      </c>
    </row>
    <row r="10403" spans="1:16">
      <c r="A10403" t="str">
        <f t="shared" si="490"/>
        <v>661-</v>
      </c>
      <c r="B10403">
        <f t="shared" si="491"/>
        <v>661</v>
      </c>
      <c r="P10403" s="31" t="str">
        <f t="shared" si="489"/>
        <v xml:space="preserve"> ()</v>
      </c>
    </row>
    <row r="10404" spans="1:16">
      <c r="A10404" t="str">
        <f t="shared" si="490"/>
        <v>662-</v>
      </c>
      <c r="B10404">
        <f t="shared" si="491"/>
        <v>662</v>
      </c>
      <c r="P10404" s="31" t="str">
        <f t="shared" si="489"/>
        <v xml:space="preserve"> ()</v>
      </c>
    </row>
    <row r="10405" spans="1:16">
      <c r="A10405" t="str">
        <f t="shared" si="490"/>
        <v>663-</v>
      </c>
      <c r="B10405">
        <f t="shared" si="491"/>
        <v>663</v>
      </c>
      <c r="P10405" s="31" t="str">
        <f t="shared" si="489"/>
        <v xml:space="preserve"> ()</v>
      </c>
    </row>
    <row r="10406" spans="1:16">
      <c r="A10406" t="str">
        <f t="shared" si="490"/>
        <v>664-</v>
      </c>
      <c r="B10406">
        <f t="shared" si="491"/>
        <v>664</v>
      </c>
      <c r="P10406" s="31" t="str">
        <f t="shared" si="489"/>
        <v xml:space="preserve"> ()</v>
      </c>
    </row>
    <row r="10407" spans="1:16">
      <c r="A10407" t="str">
        <f t="shared" si="490"/>
        <v>665-</v>
      </c>
      <c r="B10407">
        <f t="shared" si="491"/>
        <v>665</v>
      </c>
      <c r="P10407" s="31" t="str">
        <f t="shared" si="489"/>
        <v xml:space="preserve"> ()</v>
      </c>
    </row>
    <row r="10408" spans="1:16">
      <c r="A10408" t="str">
        <f t="shared" si="490"/>
        <v>666-</v>
      </c>
      <c r="B10408">
        <f t="shared" si="491"/>
        <v>666</v>
      </c>
      <c r="P10408" s="31" t="str">
        <f t="shared" si="489"/>
        <v xml:space="preserve"> ()</v>
      </c>
    </row>
    <row r="10409" spans="1:16">
      <c r="A10409" t="str">
        <f t="shared" si="490"/>
        <v>667-</v>
      </c>
      <c r="B10409">
        <f t="shared" si="491"/>
        <v>667</v>
      </c>
      <c r="P10409" s="31" t="str">
        <f t="shared" si="489"/>
        <v xml:space="preserve"> ()</v>
      </c>
    </row>
    <row r="10410" spans="1:16">
      <c r="A10410" t="str">
        <f t="shared" si="490"/>
        <v>668-</v>
      </c>
      <c r="B10410">
        <f t="shared" si="491"/>
        <v>668</v>
      </c>
      <c r="P10410" s="31" t="str">
        <f t="shared" si="489"/>
        <v xml:space="preserve"> ()</v>
      </c>
    </row>
    <row r="10411" spans="1:16">
      <c r="A10411" t="str">
        <f t="shared" si="490"/>
        <v>669-</v>
      </c>
      <c r="B10411">
        <f t="shared" si="491"/>
        <v>669</v>
      </c>
      <c r="P10411" s="31" t="str">
        <f t="shared" si="489"/>
        <v xml:space="preserve"> ()</v>
      </c>
    </row>
    <row r="10412" spans="1:16">
      <c r="A10412" t="str">
        <f t="shared" si="490"/>
        <v>670-</v>
      </c>
      <c r="B10412">
        <f t="shared" si="491"/>
        <v>670</v>
      </c>
      <c r="P10412" s="31" t="str">
        <f t="shared" si="489"/>
        <v xml:space="preserve"> ()</v>
      </c>
    </row>
    <row r="10413" spans="1:16">
      <c r="A10413" t="str">
        <f t="shared" si="490"/>
        <v>671-</v>
      </c>
      <c r="B10413">
        <f t="shared" si="491"/>
        <v>671</v>
      </c>
      <c r="P10413" s="31" t="str">
        <f t="shared" si="489"/>
        <v xml:space="preserve"> ()</v>
      </c>
    </row>
    <row r="10414" spans="1:16">
      <c r="A10414" t="str">
        <f t="shared" si="490"/>
        <v>672-</v>
      </c>
      <c r="B10414">
        <f t="shared" si="491"/>
        <v>672</v>
      </c>
      <c r="P10414" s="31" t="str">
        <f t="shared" si="489"/>
        <v xml:space="preserve"> ()</v>
      </c>
    </row>
    <row r="10415" spans="1:16">
      <c r="A10415" t="str">
        <f t="shared" si="490"/>
        <v>673-</v>
      </c>
      <c r="B10415">
        <f t="shared" si="491"/>
        <v>673</v>
      </c>
      <c r="P10415" s="31" t="str">
        <f t="shared" si="489"/>
        <v xml:space="preserve"> ()</v>
      </c>
    </row>
    <row r="10416" spans="1:16">
      <c r="A10416" t="str">
        <f t="shared" si="490"/>
        <v>674-</v>
      </c>
      <c r="B10416">
        <f t="shared" si="491"/>
        <v>674</v>
      </c>
      <c r="P10416" s="31" t="str">
        <f t="shared" si="489"/>
        <v xml:space="preserve"> ()</v>
      </c>
    </row>
    <row r="10417" spans="1:16">
      <c r="A10417" t="str">
        <f t="shared" si="490"/>
        <v>675-</v>
      </c>
      <c r="B10417">
        <f t="shared" si="491"/>
        <v>675</v>
      </c>
      <c r="P10417" s="31" t="str">
        <f t="shared" si="489"/>
        <v xml:space="preserve"> ()</v>
      </c>
    </row>
    <row r="10418" spans="1:16">
      <c r="A10418" t="str">
        <f t="shared" si="490"/>
        <v>676-</v>
      </c>
      <c r="B10418">
        <f t="shared" si="491"/>
        <v>676</v>
      </c>
      <c r="P10418" s="31" t="str">
        <f t="shared" si="489"/>
        <v xml:space="preserve"> ()</v>
      </c>
    </row>
    <row r="10419" spans="1:16">
      <c r="A10419" t="str">
        <f t="shared" si="490"/>
        <v>677-</v>
      </c>
      <c r="B10419">
        <f t="shared" si="491"/>
        <v>677</v>
      </c>
      <c r="P10419" s="31" t="str">
        <f t="shared" si="489"/>
        <v xml:space="preserve"> ()</v>
      </c>
    </row>
    <row r="10420" spans="1:16">
      <c r="A10420" t="str">
        <f t="shared" si="490"/>
        <v>678-</v>
      </c>
      <c r="B10420">
        <f t="shared" si="491"/>
        <v>678</v>
      </c>
      <c r="P10420" s="31" t="str">
        <f t="shared" si="489"/>
        <v xml:space="preserve"> ()</v>
      </c>
    </row>
    <row r="10421" spans="1:16">
      <c r="A10421" t="str">
        <f t="shared" si="490"/>
        <v>679-</v>
      </c>
      <c r="B10421">
        <f t="shared" si="491"/>
        <v>679</v>
      </c>
      <c r="P10421" s="31" t="str">
        <f t="shared" si="489"/>
        <v xml:space="preserve"> ()</v>
      </c>
    </row>
    <row r="10422" spans="1:16">
      <c r="A10422" t="str">
        <f t="shared" si="490"/>
        <v>680-</v>
      </c>
      <c r="B10422">
        <f t="shared" si="491"/>
        <v>680</v>
      </c>
      <c r="P10422" s="31" t="str">
        <f t="shared" si="489"/>
        <v xml:space="preserve"> ()</v>
      </c>
    </row>
    <row r="10423" spans="1:16">
      <c r="A10423" t="str">
        <f t="shared" si="490"/>
        <v>681-</v>
      </c>
      <c r="B10423">
        <f t="shared" si="491"/>
        <v>681</v>
      </c>
      <c r="P10423" s="31" t="str">
        <f t="shared" si="489"/>
        <v xml:space="preserve"> ()</v>
      </c>
    </row>
    <row r="10424" spans="1:16">
      <c r="A10424" t="str">
        <f t="shared" si="490"/>
        <v>682-</v>
      </c>
      <c r="B10424">
        <f t="shared" si="491"/>
        <v>682</v>
      </c>
      <c r="P10424" s="31" t="str">
        <f t="shared" si="489"/>
        <v xml:space="preserve"> ()</v>
      </c>
    </row>
    <row r="10425" spans="1:16">
      <c r="A10425" t="str">
        <f t="shared" si="490"/>
        <v>683-</v>
      </c>
      <c r="B10425">
        <f t="shared" si="491"/>
        <v>683</v>
      </c>
      <c r="P10425" s="31" t="str">
        <f t="shared" si="489"/>
        <v xml:space="preserve"> ()</v>
      </c>
    </row>
    <row r="10426" spans="1:16">
      <c r="A10426" t="str">
        <f t="shared" si="490"/>
        <v>684-</v>
      </c>
      <c r="B10426">
        <f t="shared" si="491"/>
        <v>684</v>
      </c>
      <c r="P10426" s="31" t="str">
        <f t="shared" si="489"/>
        <v xml:space="preserve"> ()</v>
      </c>
    </row>
    <row r="10427" spans="1:16">
      <c r="A10427" t="str">
        <f t="shared" si="490"/>
        <v>685-</v>
      </c>
      <c r="B10427">
        <f t="shared" si="491"/>
        <v>685</v>
      </c>
      <c r="P10427" s="31" t="str">
        <f t="shared" si="489"/>
        <v xml:space="preserve"> ()</v>
      </c>
    </row>
    <row r="10428" spans="1:16">
      <c r="A10428" t="str">
        <f t="shared" si="490"/>
        <v>686-</v>
      </c>
      <c r="B10428">
        <f t="shared" si="491"/>
        <v>686</v>
      </c>
      <c r="P10428" s="31" t="str">
        <f t="shared" si="489"/>
        <v xml:space="preserve"> ()</v>
      </c>
    </row>
    <row r="10429" spans="1:16">
      <c r="A10429" t="str">
        <f t="shared" si="490"/>
        <v>687-</v>
      </c>
      <c r="B10429">
        <f t="shared" si="491"/>
        <v>687</v>
      </c>
      <c r="P10429" s="31" t="str">
        <f t="shared" si="489"/>
        <v xml:space="preserve"> ()</v>
      </c>
    </row>
    <row r="10430" spans="1:16">
      <c r="A10430" t="str">
        <f t="shared" si="490"/>
        <v>688-</v>
      </c>
      <c r="B10430">
        <f t="shared" si="491"/>
        <v>688</v>
      </c>
      <c r="P10430" s="31" t="str">
        <f t="shared" si="489"/>
        <v xml:space="preserve"> ()</v>
      </c>
    </row>
    <row r="10431" spans="1:16">
      <c r="A10431" t="str">
        <f t="shared" si="490"/>
        <v>689-</v>
      </c>
      <c r="B10431">
        <f t="shared" si="491"/>
        <v>689</v>
      </c>
      <c r="P10431" s="31" t="str">
        <f t="shared" si="489"/>
        <v xml:space="preserve"> ()</v>
      </c>
    </row>
    <row r="10432" spans="1:16">
      <c r="A10432" t="str">
        <f t="shared" si="490"/>
        <v>690-</v>
      </c>
      <c r="B10432">
        <f t="shared" si="491"/>
        <v>690</v>
      </c>
      <c r="P10432" s="31" t="str">
        <f t="shared" si="489"/>
        <v xml:space="preserve"> ()</v>
      </c>
    </row>
    <row r="10433" spans="1:16">
      <c r="A10433" t="str">
        <f t="shared" si="490"/>
        <v>691-</v>
      </c>
      <c r="B10433">
        <f t="shared" si="491"/>
        <v>691</v>
      </c>
      <c r="P10433" s="31" t="str">
        <f t="shared" si="489"/>
        <v xml:space="preserve"> ()</v>
      </c>
    </row>
    <row r="10434" spans="1:16">
      <c r="A10434" t="str">
        <f t="shared" si="490"/>
        <v>692-</v>
      </c>
      <c r="B10434">
        <f t="shared" si="491"/>
        <v>692</v>
      </c>
      <c r="P10434" s="31" t="str">
        <f t="shared" si="489"/>
        <v xml:space="preserve"> ()</v>
      </c>
    </row>
    <row r="10435" spans="1:16">
      <c r="A10435" t="str">
        <f t="shared" si="490"/>
        <v>693-</v>
      </c>
      <c r="B10435">
        <f t="shared" si="491"/>
        <v>693</v>
      </c>
      <c r="P10435" s="31" t="str">
        <f t="shared" ref="P10435:P10498" si="492">PROPER(G10435&amp;" ("&amp;E10435&amp;")")</f>
        <v xml:space="preserve"> ()</v>
      </c>
    </row>
    <row r="10436" spans="1:16">
      <c r="A10436" t="str">
        <f t="shared" si="490"/>
        <v>694-</v>
      </c>
      <c r="B10436">
        <f t="shared" si="491"/>
        <v>694</v>
      </c>
      <c r="P10436" s="31" t="str">
        <f t="shared" si="492"/>
        <v xml:space="preserve"> ()</v>
      </c>
    </row>
    <row r="10437" spans="1:16">
      <c r="A10437" t="str">
        <f t="shared" si="490"/>
        <v>695-</v>
      </c>
      <c r="B10437">
        <f t="shared" si="491"/>
        <v>695</v>
      </c>
      <c r="P10437" s="31" t="str">
        <f t="shared" si="492"/>
        <v xml:space="preserve"> ()</v>
      </c>
    </row>
    <row r="10438" spans="1:16">
      <c r="A10438" t="str">
        <f t="shared" ref="A10438:A10501" si="493">B10438&amp;"-"&amp;C10438</f>
        <v>696-</v>
      </c>
      <c r="B10438">
        <f t="shared" ref="B10438:B10501" si="494">IF(C10438=C10437,B10437+1,1)</f>
        <v>696</v>
      </c>
      <c r="P10438" s="31" t="str">
        <f t="shared" si="492"/>
        <v xml:space="preserve"> ()</v>
      </c>
    </row>
    <row r="10439" spans="1:16">
      <c r="A10439" t="str">
        <f t="shared" si="493"/>
        <v>697-</v>
      </c>
      <c r="B10439">
        <f t="shared" si="494"/>
        <v>697</v>
      </c>
      <c r="P10439" s="31" t="str">
        <f t="shared" si="492"/>
        <v xml:space="preserve"> ()</v>
      </c>
    </row>
    <row r="10440" spans="1:16">
      <c r="A10440" t="str">
        <f t="shared" si="493"/>
        <v>698-</v>
      </c>
      <c r="B10440">
        <f t="shared" si="494"/>
        <v>698</v>
      </c>
      <c r="P10440" s="31" t="str">
        <f t="shared" si="492"/>
        <v xml:space="preserve"> ()</v>
      </c>
    </row>
    <row r="10441" spans="1:16">
      <c r="A10441" t="str">
        <f t="shared" si="493"/>
        <v>699-</v>
      </c>
      <c r="B10441">
        <f t="shared" si="494"/>
        <v>699</v>
      </c>
      <c r="P10441" s="31" t="str">
        <f t="shared" si="492"/>
        <v xml:space="preserve"> ()</v>
      </c>
    </row>
    <row r="10442" spans="1:16">
      <c r="A10442" t="str">
        <f t="shared" si="493"/>
        <v>700-</v>
      </c>
      <c r="B10442">
        <f t="shared" si="494"/>
        <v>700</v>
      </c>
      <c r="P10442" s="31" t="str">
        <f t="shared" si="492"/>
        <v xml:space="preserve"> ()</v>
      </c>
    </row>
    <row r="10443" spans="1:16">
      <c r="A10443" t="str">
        <f t="shared" si="493"/>
        <v>701-</v>
      </c>
      <c r="B10443">
        <f t="shared" si="494"/>
        <v>701</v>
      </c>
      <c r="P10443" s="31" t="str">
        <f t="shared" si="492"/>
        <v xml:space="preserve"> ()</v>
      </c>
    </row>
    <row r="10444" spans="1:16">
      <c r="A10444" t="str">
        <f t="shared" si="493"/>
        <v>702-</v>
      </c>
      <c r="B10444">
        <f t="shared" si="494"/>
        <v>702</v>
      </c>
      <c r="P10444" s="31" t="str">
        <f t="shared" si="492"/>
        <v xml:space="preserve"> ()</v>
      </c>
    </row>
    <row r="10445" spans="1:16">
      <c r="A10445" t="str">
        <f t="shared" si="493"/>
        <v>703-</v>
      </c>
      <c r="B10445">
        <f t="shared" si="494"/>
        <v>703</v>
      </c>
      <c r="P10445" s="31" t="str">
        <f t="shared" si="492"/>
        <v xml:space="preserve"> ()</v>
      </c>
    </row>
    <row r="10446" spans="1:16">
      <c r="A10446" t="str">
        <f t="shared" si="493"/>
        <v>704-</v>
      </c>
      <c r="B10446">
        <f t="shared" si="494"/>
        <v>704</v>
      </c>
      <c r="P10446" s="31" t="str">
        <f t="shared" si="492"/>
        <v xml:space="preserve"> ()</v>
      </c>
    </row>
    <row r="10447" spans="1:16">
      <c r="A10447" t="str">
        <f t="shared" si="493"/>
        <v>705-</v>
      </c>
      <c r="B10447">
        <f t="shared" si="494"/>
        <v>705</v>
      </c>
      <c r="P10447" s="31" t="str">
        <f t="shared" si="492"/>
        <v xml:space="preserve"> ()</v>
      </c>
    </row>
    <row r="10448" spans="1:16">
      <c r="A10448" t="str">
        <f t="shared" si="493"/>
        <v>706-</v>
      </c>
      <c r="B10448">
        <f t="shared" si="494"/>
        <v>706</v>
      </c>
      <c r="P10448" s="31" t="str">
        <f t="shared" si="492"/>
        <v xml:space="preserve"> ()</v>
      </c>
    </row>
    <row r="10449" spans="1:16">
      <c r="A10449" t="str">
        <f t="shared" si="493"/>
        <v>707-</v>
      </c>
      <c r="B10449">
        <f t="shared" si="494"/>
        <v>707</v>
      </c>
      <c r="P10449" s="31" t="str">
        <f t="shared" si="492"/>
        <v xml:space="preserve"> ()</v>
      </c>
    </row>
    <row r="10450" spans="1:16">
      <c r="A10450" t="str">
        <f t="shared" si="493"/>
        <v>708-</v>
      </c>
      <c r="B10450">
        <f t="shared" si="494"/>
        <v>708</v>
      </c>
      <c r="P10450" s="31" t="str">
        <f t="shared" si="492"/>
        <v xml:space="preserve"> ()</v>
      </c>
    </row>
    <row r="10451" spans="1:16">
      <c r="A10451" t="str">
        <f t="shared" si="493"/>
        <v>709-</v>
      </c>
      <c r="B10451">
        <f t="shared" si="494"/>
        <v>709</v>
      </c>
      <c r="P10451" s="31" t="str">
        <f t="shared" si="492"/>
        <v xml:space="preserve"> ()</v>
      </c>
    </row>
    <row r="10452" spans="1:16">
      <c r="A10452" t="str">
        <f t="shared" si="493"/>
        <v>710-</v>
      </c>
      <c r="B10452">
        <f t="shared" si="494"/>
        <v>710</v>
      </c>
      <c r="P10452" s="31" t="str">
        <f t="shared" si="492"/>
        <v xml:space="preserve"> ()</v>
      </c>
    </row>
    <row r="10453" spans="1:16">
      <c r="A10453" t="str">
        <f t="shared" si="493"/>
        <v>711-</v>
      </c>
      <c r="B10453">
        <f t="shared" si="494"/>
        <v>711</v>
      </c>
      <c r="P10453" s="31" t="str">
        <f t="shared" si="492"/>
        <v xml:space="preserve"> ()</v>
      </c>
    </row>
    <row r="10454" spans="1:16">
      <c r="A10454" t="str">
        <f t="shared" si="493"/>
        <v>712-</v>
      </c>
      <c r="B10454">
        <f t="shared" si="494"/>
        <v>712</v>
      </c>
      <c r="P10454" s="31" t="str">
        <f t="shared" si="492"/>
        <v xml:space="preserve"> ()</v>
      </c>
    </row>
    <row r="10455" spans="1:16">
      <c r="A10455" t="str">
        <f t="shared" si="493"/>
        <v>713-</v>
      </c>
      <c r="B10455">
        <f t="shared" si="494"/>
        <v>713</v>
      </c>
      <c r="P10455" s="31" t="str">
        <f t="shared" si="492"/>
        <v xml:space="preserve"> ()</v>
      </c>
    </row>
    <row r="10456" spans="1:16">
      <c r="A10456" t="str">
        <f t="shared" si="493"/>
        <v>714-</v>
      </c>
      <c r="B10456">
        <f t="shared" si="494"/>
        <v>714</v>
      </c>
      <c r="P10456" s="31" t="str">
        <f t="shared" si="492"/>
        <v xml:space="preserve"> ()</v>
      </c>
    </row>
    <row r="10457" spans="1:16">
      <c r="A10457" t="str">
        <f t="shared" si="493"/>
        <v>715-</v>
      </c>
      <c r="B10457">
        <f t="shared" si="494"/>
        <v>715</v>
      </c>
      <c r="P10457" s="31" t="str">
        <f t="shared" si="492"/>
        <v xml:space="preserve"> ()</v>
      </c>
    </row>
    <row r="10458" spans="1:16">
      <c r="A10458" t="str">
        <f t="shared" si="493"/>
        <v>716-</v>
      </c>
      <c r="B10458">
        <f t="shared" si="494"/>
        <v>716</v>
      </c>
      <c r="P10458" s="31" t="str">
        <f t="shared" si="492"/>
        <v xml:space="preserve"> ()</v>
      </c>
    </row>
    <row r="10459" spans="1:16">
      <c r="A10459" t="str">
        <f t="shared" si="493"/>
        <v>717-</v>
      </c>
      <c r="B10459">
        <f t="shared" si="494"/>
        <v>717</v>
      </c>
      <c r="P10459" s="31" t="str">
        <f t="shared" si="492"/>
        <v xml:space="preserve"> ()</v>
      </c>
    </row>
    <row r="10460" spans="1:16">
      <c r="A10460" t="str">
        <f t="shared" si="493"/>
        <v>718-</v>
      </c>
      <c r="B10460">
        <f t="shared" si="494"/>
        <v>718</v>
      </c>
      <c r="P10460" s="31" t="str">
        <f t="shared" si="492"/>
        <v xml:space="preserve"> ()</v>
      </c>
    </row>
    <row r="10461" spans="1:16">
      <c r="A10461" t="str">
        <f t="shared" si="493"/>
        <v>719-</v>
      </c>
      <c r="B10461">
        <f t="shared" si="494"/>
        <v>719</v>
      </c>
      <c r="P10461" s="31" t="str">
        <f t="shared" si="492"/>
        <v xml:space="preserve"> ()</v>
      </c>
    </row>
    <row r="10462" spans="1:16">
      <c r="A10462" t="str">
        <f t="shared" si="493"/>
        <v>720-</v>
      </c>
      <c r="B10462">
        <f t="shared" si="494"/>
        <v>720</v>
      </c>
      <c r="P10462" s="31" t="str">
        <f t="shared" si="492"/>
        <v xml:space="preserve"> ()</v>
      </c>
    </row>
    <row r="10463" spans="1:16">
      <c r="A10463" t="str">
        <f t="shared" si="493"/>
        <v>721-</v>
      </c>
      <c r="B10463">
        <f t="shared" si="494"/>
        <v>721</v>
      </c>
      <c r="P10463" s="31" t="str">
        <f t="shared" si="492"/>
        <v xml:space="preserve"> ()</v>
      </c>
    </row>
    <row r="10464" spans="1:16">
      <c r="A10464" t="str">
        <f t="shared" si="493"/>
        <v>722-</v>
      </c>
      <c r="B10464">
        <f t="shared" si="494"/>
        <v>722</v>
      </c>
      <c r="P10464" s="31" t="str">
        <f t="shared" si="492"/>
        <v xml:space="preserve"> ()</v>
      </c>
    </row>
    <row r="10465" spans="1:16">
      <c r="A10465" t="str">
        <f t="shared" si="493"/>
        <v>723-</v>
      </c>
      <c r="B10465">
        <f t="shared" si="494"/>
        <v>723</v>
      </c>
      <c r="P10465" s="31" t="str">
        <f t="shared" si="492"/>
        <v xml:space="preserve"> ()</v>
      </c>
    </row>
    <row r="10466" spans="1:16">
      <c r="A10466" t="str">
        <f t="shared" si="493"/>
        <v>724-</v>
      </c>
      <c r="B10466">
        <f t="shared" si="494"/>
        <v>724</v>
      </c>
      <c r="P10466" s="31" t="str">
        <f t="shared" si="492"/>
        <v xml:space="preserve"> ()</v>
      </c>
    </row>
    <row r="10467" spans="1:16">
      <c r="A10467" t="str">
        <f t="shared" si="493"/>
        <v>725-</v>
      </c>
      <c r="B10467">
        <f t="shared" si="494"/>
        <v>725</v>
      </c>
      <c r="P10467" s="31" t="str">
        <f t="shared" si="492"/>
        <v xml:space="preserve"> ()</v>
      </c>
    </row>
    <row r="10468" spans="1:16">
      <c r="A10468" t="str">
        <f t="shared" si="493"/>
        <v>726-</v>
      </c>
      <c r="B10468">
        <f t="shared" si="494"/>
        <v>726</v>
      </c>
      <c r="P10468" s="31" t="str">
        <f t="shared" si="492"/>
        <v xml:space="preserve"> ()</v>
      </c>
    </row>
    <row r="10469" spans="1:16">
      <c r="A10469" t="str">
        <f t="shared" si="493"/>
        <v>727-</v>
      </c>
      <c r="B10469">
        <f t="shared" si="494"/>
        <v>727</v>
      </c>
      <c r="P10469" s="31" t="str">
        <f t="shared" si="492"/>
        <v xml:space="preserve"> ()</v>
      </c>
    </row>
    <row r="10470" spans="1:16">
      <c r="A10470" t="str">
        <f t="shared" si="493"/>
        <v>728-</v>
      </c>
      <c r="B10470">
        <f t="shared" si="494"/>
        <v>728</v>
      </c>
      <c r="P10470" s="31" t="str">
        <f t="shared" si="492"/>
        <v xml:space="preserve"> ()</v>
      </c>
    </row>
    <row r="10471" spans="1:16">
      <c r="A10471" t="str">
        <f t="shared" si="493"/>
        <v>729-</v>
      </c>
      <c r="B10471">
        <f t="shared" si="494"/>
        <v>729</v>
      </c>
      <c r="P10471" s="31" t="str">
        <f t="shared" si="492"/>
        <v xml:space="preserve"> ()</v>
      </c>
    </row>
    <row r="10472" spans="1:16">
      <c r="A10472" t="str">
        <f t="shared" si="493"/>
        <v>730-</v>
      </c>
      <c r="B10472">
        <f t="shared" si="494"/>
        <v>730</v>
      </c>
      <c r="P10472" s="31" t="str">
        <f t="shared" si="492"/>
        <v xml:space="preserve"> ()</v>
      </c>
    </row>
    <row r="10473" spans="1:16">
      <c r="A10473" t="str">
        <f t="shared" si="493"/>
        <v>731-</v>
      </c>
      <c r="B10473">
        <f t="shared" si="494"/>
        <v>731</v>
      </c>
      <c r="P10473" s="31" t="str">
        <f t="shared" si="492"/>
        <v xml:space="preserve"> ()</v>
      </c>
    </row>
    <row r="10474" spans="1:16">
      <c r="A10474" t="str">
        <f t="shared" si="493"/>
        <v>732-</v>
      </c>
      <c r="B10474">
        <f t="shared" si="494"/>
        <v>732</v>
      </c>
      <c r="P10474" s="31" t="str">
        <f t="shared" si="492"/>
        <v xml:space="preserve"> ()</v>
      </c>
    </row>
    <row r="10475" spans="1:16">
      <c r="A10475" t="str">
        <f t="shared" si="493"/>
        <v>733-</v>
      </c>
      <c r="B10475">
        <f t="shared" si="494"/>
        <v>733</v>
      </c>
      <c r="P10475" s="31" t="str">
        <f t="shared" si="492"/>
        <v xml:space="preserve"> ()</v>
      </c>
    </row>
    <row r="10476" spans="1:16">
      <c r="A10476" t="str">
        <f t="shared" si="493"/>
        <v>734-</v>
      </c>
      <c r="B10476">
        <f t="shared" si="494"/>
        <v>734</v>
      </c>
      <c r="P10476" s="31" t="str">
        <f t="shared" si="492"/>
        <v xml:space="preserve"> ()</v>
      </c>
    </row>
    <row r="10477" spans="1:16">
      <c r="A10477" t="str">
        <f t="shared" si="493"/>
        <v>735-</v>
      </c>
      <c r="B10477">
        <f t="shared" si="494"/>
        <v>735</v>
      </c>
      <c r="P10477" s="31" t="str">
        <f t="shared" si="492"/>
        <v xml:space="preserve"> ()</v>
      </c>
    </row>
    <row r="10478" spans="1:16">
      <c r="A10478" t="str">
        <f t="shared" si="493"/>
        <v>736-</v>
      </c>
      <c r="B10478">
        <f t="shared" si="494"/>
        <v>736</v>
      </c>
      <c r="P10478" s="31" t="str">
        <f t="shared" si="492"/>
        <v xml:space="preserve"> ()</v>
      </c>
    </row>
    <row r="10479" spans="1:16">
      <c r="A10479" t="str">
        <f t="shared" si="493"/>
        <v>737-</v>
      </c>
      <c r="B10479">
        <f t="shared" si="494"/>
        <v>737</v>
      </c>
      <c r="P10479" s="31" t="str">
        <f t="shared" si="492"/>
        <v xml:space="preserve"> ()</v>
      </c>
    </row>
    <row r="10480" spans="1:16">
      <c r="A10480" t="str">
        <f t="shared" si="493"/>
        <v>738-</v>
      </c>
      <c r="B10480">
        <f t="shared" si="494"/>
        <v>738</v>
      </c>
      <c r="P10480" s="31" t="str">
        <f t="shared" si="492"/>
        <v xml:space="preserve"> ()</v>
      </c>
    </row>
    <row r="10481" spans="1:16">
      <c r="A10481" t="str">
        <f t="shared" si="493"/>
        <v>739-</v>
      </c>
      <c r="B10481">
        <f t="shared" si="494"/>
        <v>739</v>
      </c>
      <c r="P10481" s="31" t="str">
        <f t="shared" si="492"/>
        <v xml:space="preserve"> ()</v>
      </c>
    </row>
    <row r="10482" spans="1:16">
      <c r="A10482" t="str">
        <f t="shared" si="493"/>
        <v>740-</v>
      </c>
      <c r="B10482">
        <f t="shared" si="494"/>
        <v>740</v>
      </c>
      <c r="P10482" s="31" t="str">
        <f t="shared" si="492"/>
        <v xml:space="preserve"> ()</v>
      </c>
    </row>
    <row r="10483" spans="1:16">
      <c r="A10483" t="str">
        <f t="shared" si="493"/>
        <v>741-</v>
      </c>
      <c r="B10483">
        <f t="shared" si="494"/>
        <v>741</v>
      </c>
      <c r="P10483" s="31" t="str">
        <f t="shared" si="492"/>
        <v xml:space="preserve"> ()</v>
      </c>
    </row>
    <row r="10484" spans="1:16">
      <c r="A10484" t="str">
        <f t="shared" si="493"/>
        <v>742-</v>
      </c>
      <c r="B10484">
        <f t="shared" si="494"/>
        <v>742</v>
      </c>
      <c r="P10484" s="31" t="str">
        <f t="shared" si="492"/>
        <v xml:space="preserve"> ()</v>
      </c>
    </row>
    <row r="10485" spans="1:16">
      <c r="A10485" t="str">
        <f t="shared" si="493"/>
        <v>743-</v>
      </c>
      <c r="B10485">
        <f t="shared" si="494"/>
        <v>743</v>
      </c>
      <c r="P10485" s="31" t="str">
        <f t="shared" si="492"/>
        <v xml:space="preserve"> ()</v>
      </c>
    </row>
    <row r="10486" spans="1:16">
      <c r="A10486" t="str">
        <f t="shared" si="493"/>
        <v>744-</v>
      </c>
      <c r="B10486">
        <f t="shared" si="494"/>
        <v>744</v>
      </c>
      <c r="P10486" s="31" t="str">
        <f t="shared" si="492"/>
        <v xml:space="preserve"> ()</v>
      </c>
    </row>
    <row r="10487" spans="1:16">
      <c r="A10487" t="str">
        <f t="shared" si="493"/>
        <v>745-</v>
      </c>
      <c r="B10487">
        <f t="shared" si="494"/>
        <v>745</v>
      </c>
      <c r="P10487" s="31" t="str">
        <f t="shared" si="492"/>
        <v xml:space="preserve"> ()</v>
      </c>
    </row>
    <row r="10488" spans="1:16">
      <c r="A10488" t="str">
        <f t="shared" si="493"/>
        <v>746-</v>
      </c>
      <c r="B10488">
        <f t="shared" si="494"/>
        <v>746</v>
      </c>
      <c r="P10488" s="31" t="str">
        <f t="shared" si="492"/>
        <v xml:space="preserve"> ()</v>
      </c>
    </row>
    <row r="10489" spans="1:16">
      <c r="A10489" t="str">
        <f t="shared" si="493"/>
        <v>747-</v>
      </c>
      <c r="B10489">
        <f t="shared" si="494"/>
        <v>747</v>
      </c>
      <c r="P10489" s="31" t="str">
        <f t="shared" si="492"/>
        <v xml:space="preserve"> ()</v>
      </c>
    </row>
    <row r="10490" spans="1:16">
      <c r="A10490" t="str">
        <f t="shared" si="493"/>
        <v>748-</v>
      </c>
      <c r="B10490">
        <f t="shared" si="494"/>
        <v>748</v>
      </c>
      <c r="P10490" s="31" t="str">
        <f t="shared" si="492"/>
        <v xml:space="preserve"> ()</v>
      </c>
    </row>
    <row r="10491" spans="1:16">
      <c r="A10491" t="str">
        <f t="shared" si="493"/>
        <v>749-</v>
      </c>
      <c r="B10491">
        <f t="shared" si="494"/>
        <v>749</v>
      </c>
      <c r="P10491" s="31" t="str">
        <f t="shared" si="492"/>
        <v xml:space="preserve"> ()</v>
      </c>
    </row>
    <row r="10492" spans="1:16">
      <c r="A10492" t="str">
        <f t="shared" si="493"/>
        <v>750-</v>
      </c>
      <c r="B10492">
        <f t="shared" si="494"/>
        <v>750</v>
      </c>
      <c r="P10492" s="31" t="str">
        <f t="shared" si="492"/>
        <v xml:space="preserve"> ()</v>
      </c>
    </row>
    <row r="10493" spans="1:16">
      <c r="A10493" t="str">
        <f t="shared" si="493"/>
        <v>751-</v>
      </c>
      <c r="B10493">
        <f t="shared" si="494"/>
        <v>751</v>
      </c>
      <c r="P10493" s="31" t="str">
        <f t="shared" si="492"/>
        <v xml:space="preserve"> ()</v>
      </c>
    </row>
    <row r="10494" spans="1:16">
      <c r="A10494" t="str">
        <f t="shared" si="493"/>
        <v>752-</v>
      </c>
      <c r="B10494">
        <f t="shared" si="494"/>
        <v>752</v>
      </c>
      <c r="P10494" s="31" t="str">
        <f t="shared" si="492"/>
        <v xml:space="preserve"> ()</v>
      </c>
    </row>
    <row r="10495" spans="1:16">
      <c r="A10495" t="str">
        <f t="shared" si="493"/>
        <v>753-</v>
      </c>
      <c r="B10495">
        <f t="shared" si="494"/>
        <v>753</v>
      </c>
      <c r="P10495" s="31" t="str">
        <f t="shared" si="492"/>
        <v xml:space="preserve"> ()</v>
      </c>
    </row>
    <row r="10496" spans="1:16">
      <c r="A10496" t="str">
        <f t="shared" si="493"/>
        <v>754-</v>
      </c>
      <c r="B10496">
        <f t="shared" si="494"/>
        <v>754</v>
      </c>
      <c r="P10496" s="31" t="str">
        <f t="shared" si="492"/>
        <v xml:space="preserve"> ()</v>
      </c>
    </row>
    <row r="10497" spans="1:16">
      <c r="A10497" t="str">
        <f t="shared" si="493"/>
        <v>755-</v>
      </c>
      <c r="B10497">
        <f t="shared" si="494"/>
        <v>755</v>
      </c>
      <c r="P10497" s="31" t="str">
        <f t="shared" si="492"/>
        <v xml:space="preserve"> ()</v>
      </c>
    </row>
    <row r="10498" spans="1:16">
      <c r="A10498" t="str">
        <f t="shared" si="493"/>
        <v>756-</v>
      </c>
      <c r="B10498">
        <f t="shared" si="494"/>
        <v>756</v>
      </c>
      <c r="P10498" s="31" t="str">
        <f t="shared" si="492"/>
        <v xml:space="preserve"> ()</v>
      </c>
    </row>
    <row r="10499" spans="1:16">
      <c r="A10499" t="str">
        <f t="shared" si="493"/>
        <v>757-</v>
      </c>
      <c r="B10499">
        <f t="shared" si="494"/>
        <v>757</v>
      </c>
      <c r="P10499" s="31" t="str">
        <f t="shared" ref="P10499:P10562" si="495">PROPER(G10499&amp;" ("&amp;E10499&amp;")")</f>
        <v xml:space="preserve"> ()</v>
      </c>
    </row>
    <row r="10500" spans="1:16">
      <c r="A10500" t="str">
        <f t="shared" si="493"/>
        <v>758-</v>
      </c>
      <c r="B10500">
        <f t="shared" si="494"/>
        <v>758</v>
      </c>
      <c r="P10500" s="31" t="str">
        <f t="shared" si="495"/>
        <v xml:space="preserve"> ()</v>
      </c>
    </row>
    <row r="10501" spans="1:16">
      <c r="A10501" t="str">
        <f t="shared" si="493"/>
        <v>759-</v>
      </c>
      <c r="B10501">
        <f t="shared" si="494"/>
        <v>759</v>
      </c>
      <c r="P10501" s="31" t="str">
        <f t="shared" si="495"/>
        <v xml:space="preserve"> ()</v>
      </c>
    </row>
    <row r="10502" spans="1:16">
      <c r="A10502" t="str">
        <f t="shared" ref="A10502:A10565" si="496">B10502&amp;"-"&amp;C10502</f>
        <v>760-</v>
      </c>
      <c r="B10502">
        <f t="shared" ref="B10502:B10565" si="497">IF(C10502=C10501,B10501+1,1)</f>
        <v>760</v>
      </c>
      <c r="P10502" s="31" t="str">
        <f t="shared" si="495"/>
        <v xml:space="preserve"> ()</v>
      </c>
    </row>
    <row r="10503" spans="1:16">
      <c r="A10503" t="str">
        <f t="shared" si="496"/>
        <v>761-</v>
      </c>
      <c r="B10503">
        <f t="shared" si="497"/>
        <v>761</v>
      </c>
      <c r="P10503" s="31" t="str">
        <f t="shared" si="495"/>
        <v xml:space="preserve"> ()</v>
      </c>
    </row>
    <row r="10504" spans="1:16">
      <c r="A10504" t="str">
        <f t="shared" si="496"/>
        <v>762-</v>
      </c>
      <c r="B10504">
        <f t="shared" si="497"/>
        <v>762</v>
      </c>
      <c r="P10504" s="31" t="str">
        <f t="shared" si="495"/>
        <v xml:space="preserve"> ()</v>
      </c>
    </row>
    <row r="10505" spans="1:16">
      <c r="A10505" t="str">
        <f t="shared" si="496"/>
        <v>763-</v>
      </c>
      <c r="B10505">
        <f t="shared" si="497"/>
        <v>763</v>
      </c>
      <c r="P10505" s="31" t="str">
        <f t="shared" si="495"/>
        <v xml:space="preserve"> ()</v>
      </c>
    </row>
    <row r="10506" spans="1:16">
      <c r="A10506" t="str">
        <f t="shared" si="496"/>
        <v>764-</v>
      </c>
      <c r="B10506">
        <f t="shared" si="497"/>
        <v>764</v>
      </c>
      <c r="P10506" s="31" t="str">
        <f t="shared" si="495"/>
        <v xml:space="preserve"> ()</v>
      </c>
    </row>
    <row r="10507" spans="1:16">
      <c r="A10507" t="str">
        <f t="shared" si="496"/>
        <v>765-</v>
      </c>
      <c r="B10507">
        <f t="shared" si="497"/>
        <v>765</v>
      </c>
      <c r="P10507" s="31" t="str">
        <f t="shared" si="495"/>
        <v xml:space="preserve"> ()</v>
      </c>
    </row>
    <row r="10508" spans="1:16">
      <c r="A10508" t="str">
        <f t="shared" si="496"/>
        <v>766-</v>
      </c>
      <c r="B10508">
        <f t="shared" si="497"/>
        <v>766</v>
      </c>
      <c r="P10508" s="31" t="str">
        <f t="shared" si="495"/>
        <v xml:space="preserve"> ()</v>
      </c>
    </row>
    <row r="10509" spans="1:16">
      <c r="A10509" t="str">
        <f t="shared" si="496"/>
        <v>767-</v>
      </c>
      <c r="B10509">
        <f t="shared" si="497"/>
        <v>767</v>
      </c>
      <c r="P10509" s="31" t="str">
        <f t="shared" si="495"/>
        <v xml:space="preserve"> ()</v>
      </c>
    </row>
    <row r="10510" spans="1:16">
      <c r="A10510" t="str">
        <f t="shared" si="496"/>
        <v>768-</v>
      </c>
      <c r="B10510">
        <f t="shared" si="497"/>
        <v>768</v>
      </c>
      <c r="P10510" s="31" t="str">
        <f t="shared" si="495"/>
        <v xml:space="preserve"> ()</v>
      </c>
    </row>
    <row r="10511" spans="1:16">
      <c r="A10511" t="str">
        <f t="shared" si="496"/>
        <v>769-</v>
      </c>
      <c r="B10511">
        <f t="shared" si="497"/>
        <v>769</v>
      </c>
      <c r="P10511" s="31" t="str">
        <f t="shared" si="495"/>
        <v xml:space="preserve"> ()</v>
      </c>
    </row>
    <row r="10512" spans="1:16">
      <c r="A10512" t="str">
        <f t="shared" si="496"/>
        <v>770-</v>
      </c>
      <c r="B10512">
        <f t="shared" si="497"/>
        <v>770</v>
      </c>
      <c r="P10512" s="31" t="str">
        <f t="shared" si="495"/>
        <v xml:space="preserve"> ()</v>
      </c>
    </row>
    <row r="10513" spans="1:16">
      <c r="A10513" t="str">
        <f t="shared" si="496"/>
        <v>771-</v>
      </c>
      <c r="B10513">
        <f t="shared" si="497"/>
        <v>771</v>
      </c>
      <c r="P10513" s="31" t="str">
        <f t="shared" si="495"/>
        <v xml:space="preserve"> ()</v>
      </c>
    </row>
    <row r="10514" spans="1:16">
      <c r="A10514" t="str">
        <f t="shared" si="496"/>
        <v>772-</v>
      </c>
      <c r="B10514">
        <f t="shared" si="497"/>
        <v>772</v>
      </c>
      <c r="P10514" s="31" t="str">
        <f t="shared" si="495"/>
        <v xml:space="preserve"> ()</v>
      </c>
    </row>
    <row r="10515" spans="1:16">
      <c r="A10515" t="str">
        <f t="shared" si="496"/>
        <v>773-</v>
      </c>
      <c r="B10515">
        <f t="shared" si="497"/>
        <v>773</v>
      </c>
      <c r="P10515" s="31" t="str">
        <f t="shared" si="495"/>
        <v xml:space="preserve"> ()</v>
      </c>
    </row>
    <row r="10516" spans="1:16">
      <c r="A10516" t="str">
        <f t="shared" si="496"/>
        <v>774-</v>
      </c>
      <c r="B10516">
        <f t="shared" si="497"/>
        <v>774</v>
      </c>
      <c r="P10516" s="31" t="str">
        <f t="shared" si="495"/>
        <v xml:space="preserve"> ()</v>
      </c>
    </row>
    <row r="10517" spans="1:16">
      <c r="A10517" t="str">
        <f t="shared" si="496"/>
        <v>775-</v>
      </c>
      <c r="B10517">
        <f t="shared" si="497"/>
        <v>775</v>
      </c>
      <c r="P10517" s="31" t="str">
        <f t="shared" si="495"/>
        <v xml:space="preserve"> ()</v>
      </c>
    </row>
    <row r="10518" spans="1:16">
      <c r="A10518" t="str">
        <f t="shared" si="496"/>
        <v>776-</v>
      </c>
      <c r="B10518">
        <f t="shared" si="497"/>
        <v>776</v>
      </c>
      <c r="P10518" s="31" t="str">
        <f t="shared" si="495"/>
        <v xml:space="preserve"> ()</v>
      </c>
    </row>
    <row r="10519" spans="1:16">
      <c r="A10519" t="str">
        <f t="shared" si="496"/>
        <v>777-</v>
      </c>
      <c r="B10519">
        <f t="shared" si="497"/>
        <v>777</v>
      </c>
      <c r="P10519" s="31" t="str">
        <f t="shared" si="495"/>
        <v xml:space="preserve"> ()</v>
      </c>
    </row>
    <row r="10520" spans="1:16">
      <c r="A10520" t="str">
        <f t="shared" si="496"/>
        <v>778-</v>
      </c>
      <c r="B10520">
        <f t="shared" si="497"/>
        <v>778</v>
      </c>
      <c r="P10520" s="31" t="str">
        <f t="shared" si="495"/>
        <v xml:space="preserve"> ()</v>
      </c>
    </row>
    <row r="10521" spans="1:16">
      <c r="A10521" t="str">
        <f t="shared" si="496"/>
        <v>779-</v>
      </c>
      <c r="B10521">
        <f t="shared" si="497"/>
        <v>779</v>
      </c>
      <c r="P10521" s="31" t="str">
        <f t="shared" si="495"/>
        <v xml:space="preserve"> ()</v>
      </c>
    </row>
    <row r="10522" spans="1:16">
      <c r="A10522" t="str">
        <f t="shared" si="496"/>
        <v>780-</v>
      </c>
      <c r="B10522">
        <f t="shared" si="497"/>
        <v>780</v>
      </c>
      <c r="P10522" s="31" t="str">
        <f t="shared" si="495"/>
        <v xml:space="preserve"> ()</v>
      </c>
    </row>
    <row r="10523" spans="1:16">
      <c r="A10523" t="str">
        <f t="shared" si="496"/>
        <v>781-</v>
      </c>
      <c r="B10523">
        <f t="shared" si="497"/>
        <v>781</v>
      </c>
      <c r="P10523" s="31" t="str">
        <f t="shared" si="495"/>
        <v xml:space="preserve"> ()</v>
      </c>
    </row>
    <row r="10524" spans="1:16">
      <c r="A10524" t="str">
        <f t="shared" si="496"/>
        <v>782-</v>
      </c>
      <c r="B10524">
        <f t="shared" si="497"/>
        <v>782</v>
      </c>
      <c r="P10524" s="31" t="str">
        <f t="shared" si="495"/>
        <v xml:space="preserve"> ()</v>
      </c>
    </row>
    <row r="10525" spans="1:16">
      <c r="A10525" t="str">
        <f t="shared" si="496"/>
        <v>783-</v>
      </c>
      <c r="B10525">
        <f t="shared" si="497"/>
        <v>783</v>
      </c>
      <c r="P10525" s="31" t="str">
        <f t="shared" si="495"/>
        <v xml:space="preserve"> ()</v>
      </c>
    </row>
    <row r="10526" spans="1:16">
      <c r="A10526" t="str">
        <f t="shared" si="496"/>
        <v>784-</v>
      </c>
      <c r="B10526">
        <f t="shared" si="497"/>
        <v>784</v>
      </c>
      <c r="P10526" s="31" t="str">
        <f t="shared" si="495"/>
        <v xml:space="preserve"> ()</v>
      </c>
    </row>
    <row r="10527" spans="1:16">
      <c r="A10527" t="str">
        <f t="shared" si="496"/>
        <v>785-</v>
      </c>
      <c r="B10527">
        <f t="shared" si="497"/>
        <v>785</v>
      </c>
      <c r="P10527" s="31" t="str">
        <f t="shared" si="495"/>
        <v xml:space="preserve"> ()</v>
      </c>
    </row>
    <row r="10528" spans="1:16">
      <c r="A10528" t="str">
        <f t="shared" si="496"/>
        <v>786-</v>
      </c>
      <c r="B10528">
        <f t="shared" si="497"/>
        <v>786</v>
      </c>
      <c r="P10528" s="31" t="str">
        <f t="shared" si="495"/>
        <v xml:space="preserve"> ()</v>
      </c>
    </row>
    <row r="10529" spans="1:16">
      <c r="A10529" t="str">
        <f t="shared" si="496"/>
        <v>787-</v>
      </c>
      <c r="B10529">
        <f t="shared" si="497"/>
        <v>787</v>
      </c>
      <c r="P10529" s="31" t="str">
        <f t="shared" si="495"/>
        <v xml:space="preserve"> ()</v>
      </c>
    </row>
    <row r="10530" spans="1:16">
      <c r="A10530" t="str">
        <f t="shared" si="496"/>
        <v>788-</v>
      </c>
      <c r="B10530">
        <f t="shared" si="497"/>
        <v>788</v>
      </c>
      <c r="P10530" s="31" t="str">
        <f t="shared" si="495"/>
        <v xml:space="preserve"> ()</v>
      </c>
    </row>
    <row r="10531" spans="1:16">
      <c r="A10531" t="str">
        <f t="shared" si="496"/>
        <v>789-</v>
      </c>
      <c r="B10531">
        <f t="shared" si="497"/>
        <v>789</v>
      </c>
      <c r="P10531" s="31" t="str">
        <f t="shared" si="495"/>
        <v xml:space="preserve"> ()</v>
      </c>
    </row>
    <row r="10532" spans="1:16">
      <c r="A10532" t="str">
        <f t="shared" si="496"/>
        <v>790-</v>
      </c>
      <c r="B10532">
        <f t="shared" si="497"/>
        <v>790</v>
      </c>
      <c r="P10532" s="31" t="str">
        <f t="shared" si="495"/>
        <v xml:space="preserve"> ()</v>
      </c>
    </row>
    <row r="10533" spans="1:16">
      <c r="A10533" t="str">
        <f t="shared" si="496"/>
        <v>791-</v>
      </c>
      <c r="B10533">
        <f t="shared" si="497"/>
        <v>791</v>
      </c>
      <c r="P10533" s="31" t="str">
        <f t="shared" si="495"/>
        <v xml:space="preserve"> ()</v>
      </c>
    </row>
    <row r="10534" spans="1:16">
      <c r="A10534" t="str">
        <f t="shared" si="496"/>
        <v>792-</v>
      </c>
      <c r="B10534">
        <f t="shared" si="497"/>
        <v>792</v>
      </c>
      <c r="P10534" s="31" t="str">
        <f t="shared" si="495"/>
        <v xml:space="preserve"> ()</v>
      </c>
    </row>
    <row r="10535" spans="1:16">
      <c r="A10535" t="str">
        <f t="shared" si="496"/>
        <v>793-</v>
      </c>
      <c r="B10535">
        <f t="shared" si="497"/>
        <v>793</v>
      </c>
      <c r="P10535" s="31" t="str">
        <f t="shared" si="495"/>
        <v xml:space="preserve"> ()</v>
      </c>
    </row>
    <row r="10536" spans="1:16">
      <c r="A10536" t="str">
        <f t="shared" si="496"/>
        <v>794-</v>
      </c>
      <c r="B10536">
        <f t="shared" si="497"/>
        <v>794</v>
      </c>
      <c r="P10536" s="31" t="str">
        <f t="shared" si="495"/>
        <v xml:space="preserve"> ()</v>
      </c>
    </row>
    <row r="10537" spans="1:16">
      <c r="A10537" t="str">
        <f t="shared" si="496"/>
        <v>795-</v>
      </c>
      <c r="B10537">
        <f t="shared" si="497"/>
        <v>795</v>
      </c>
      <c r="P10537" s="31" t="str">
        <f t="shared" si="495"/>
        <v xml:space="preserve"> ()</v>
      </c>
    </row>
    <row r="10538" spans="1:16">
      <c r="A10538" t="str">
        <f t="shared" si="496"/>
        <v>796-</v>
      </c>
      <c r="B10538">
        <f t="shared" si="497"/>
        <v>796</v>
      </c>
      <c r="P10538" s="31" t="str">
        <f t="shared" si="495"/>
        <v xml:space="preserve"> ()</v>
      </c>
    </row>
    <row r="10539" spans="1:16">
      <c r="A10539" t="str">
        <f t="shared" si="496"/>
        <v>797-</v>
      </c>
      <c r="B10539">
        <f t="shared" si="497"/>
        <v>797</v>
      </c>
      <c r="P10539" s="31" t="str">
        <f t="shared" si="495"/>
        <v xml:space="preserve"> ()</v>
      </c>
    </row>
    <row r="10540" spans="1:16">
      <c r="A10540" t="str">
        <f t="shared" si="496"/>
        <v>798-</v>
      </c>
      <c r="B10540">
        <f t="shared" si="497"/>
        <v>798</v>
      </c>
      <c r="P10540" s="31" t="str">
        <f t="shared" si="495"/>
        <v xml:space="preserve"> ()</v>
      </c>
    </row>
    <row r="10541" spans="1:16">
      <c r="A10541" t="str">
        <f t="shared" si="496"/>
        <v>799-</v>
      </c>
      <c r="B10541">
        <f t="shared" si="497"/>
        <v>799</v>
      </c>
      <c r="P10541" s="31" t="str">
        <f t="shared" si="495"/>
        <v xml:space="preserve"> ()</v>
      </c>
    </row>
    <row r="10542" spans="1:16">
      <c r="A10542" t="str">
        <f t="shared" si="496"/>
        <v>800-</v>
      </c>
      <c r="B10542">
        <f t="shared" si="497"/>
        <v>800</v>
      </c>
      <c r="P10542" s="31" t="str">
        <f t="shared" si="495"/>
        <v xml:space="preserve"> ()</v>
      </c>
    </row>
    <row r="10543" spans="1:16">
      <c r="A10543" t="str">
        <f t="shared" si="496"/>
        <v>801-</v>
      </c>
      <c r="B10543">
        <f t="shared" si="497"/>
        <v>801</v>
      </c>
      <c r="P10543" s="31" t="str">
        <f t="shared" si="495"/>
        <v xml:space="preserve"> ()</v>
      </c>
    </row>
    <row r="10544" spans="1:16">
      <c r="A10544" t="str">
        <f t="shared" si="496"/>
        <v>802-</v>
      </c>
      <c r="B10544">
        <f t="shared" si="497"/>
        <v>802</v>
      </c>
      <c r="P10544" s="31" t="str">
        <f t="shared" si="495"/>
        <v xml:space="preserve"> ()</v>
      </c>
    </row>
    <row r="10545" spans="1:16">
      <c r="A10545" t="str">
        <f t="shared" si="496"/>
        <v>803-</v>
      </c>
      <c r="B10545">
        <f t="shared" si="497"/>
        <v>803</v>
      </c>
      <c r="P10545" s="31" t="str">
        <f t="shared" si="495"/>
        <v xml:space="preserve"> ()</v>
      </c>
    </row>
    <row r="10546" spans="1:16">
      <c r="A10546" t="str">
        <f t="shared" si="496"/>
        <v>804-</v>
      </c>
      <c r="B10546">
        <f t="shared" si="497"/>
        <v>804</v>
      </c>
      <c r="P10546" s="31" t="str">
        <f t="shared" si="495"/>
        <v xml:space="preserve"> ()</v>
      </c>
    </row>
    <row r="10547" spans="1:16">
      <c r="A10547" t="str">
        <f t="shared" si="496"/>
        <v>805-</v>
      </c>
      <c r="B10547">
        <f t="shared" si="497"/>
        <v>805</v>
      </c>
      <c r="P10547" s="31" t="str">
        <f t="shared" si="495"/>
        <v xml:space="preserve"> ()</v>
      </c>
    </row>
    <row r="10548" spans="1:16">
      <c r="A10548" t="str">
        <f t="shared" si="496"/>
        <v>806-</v>
      </c>
      <c r="B10548">
        <f t="shared" si="497"/>
        <v>806</v>
      </c>
      <c r="P10548" s="31" t="str">
        <f t="shared" si="495"/>
        <v xml:space="preserve"> ()</v>
      </c>
    </row>
    <row r="10549" spans="1:16">
      <c r="A10549" t="str">
        <f t="shared" si="496"/>
        <v>807-</v>
      </c>
      <c r="B10549">
        <f t="shared" si="497"/>
        <v>807</v>
      </c>
      <c r="P10549" s="31" t="str">
        <f t="shared" si="495"/>
        <v xml:space="preserve"> ()</v>
      </c>
    </row>
    <row r="10550" spans="1:16">
      <c r="A10550" t="str">
        <f t="shared" si="496"/>
        <v>808-</v>
      </c>
      <c r="B10550">
        <f t="shared" si="497"/>
        <v>808</v>
      </c>
      <c r="P10550" s="31" t="str">
        <f t="shared" si="495"/>
        <v xml:space="preserve"> ()</v>
      </c>
    </row>
    <row r="10551" spans="1:16">
      <c r="A10551" t="str">
        <f t="shared" si="496"/>
        <v>809-</v>
      </c>
      <c r="B10551">
        <f t="shared" si="497"/>
        <v>809</v>
      </c>
      <c r="P10551" s="31" t="str">
        <f t="shared" si="495"/>
        <v xml:space="preserve"> ()</v>
      </c>
    </row>
    <row r="10552" spans="1:16">
      <c r="A10552" t="str">
        <f t="shared" si="496"/>
        <v>810-</v>
      </c>
      <c r="B10552">
        <f t="shared" si="497"/>
        <v>810</v>
      </c>
      <c r="P10552" s="31" t="str">
        <f t="shared" si="495"/>
        <v xml:space="preserve"> ()</v>
      </c>
    </row>
    <row r="10553" spans="1:16">
      <c r="A10553" t="str">
        <f t="shared" si="496"/>
        <v>811-</v>
      </c>
      <c r="B10553">
        <f t="shared" si="497"/>
        <v>811</v>
      </c>
      <c r="P10553" s="31" t="str">
        <f t="shared" si="495"/>
        <v xml:space="preserve"> ()</v>
      </c>
    </row>
    <row r="10554" spans="1:16">
      <c r="A10554" t="str">
        <f t="shared" si="496"/>
        <v>812-</v>
      </c>
      <c r="B10554">
        <f t="shared" si="497"/>
        <v>812</v>
      </c>
      <c r="P10554" s="31" t="str">
        <f t="shared" si="495"/>
        <v xml:space="preserve"> ()</v>
      </c>
    </row>
    <row r="10555" spans="1:16">
      <c r="A10555" t="str">
        <f t="shared" si="496"/>
        <v>813-</v>
      </c>
      <c r="B10555">
        <f t="shared" si="497"/>
        <v>813</v>
      </c>
      <c r="P10555" s="31" t="str">
        <f t="shared" si="495"/>
        <v xml:space="preserve"> ()</v>
      </c>
    </row>
    <row r="10556" spans="1:16">
      <c r="A10556" t="str">
        <f t="shared" si="496"/>
        <v>814-</v>
      </c>
      <c r="B10556">
        <f t="shared" si="497"/>
        <v>814</v>
      </c>
      <c r="P10556" s="31" t="str">
        <f t="shared" si="495"/>
        <v xml:space="preserve"> ()</v>
      </c>
    </row>
    <row r="10557" spans="1:16">
      <c r="A10557" t="str">
        <f t="shared" si="496"/>
        <v>815-</v>
      </c>
      <c r="B10557">
        <f t="shared" si="497"/>
        <v>815</v>
      </c>
      <c r="P10557" s="31" t="str">
        <f t="shared" si="495"/>
        <v xml:space="preserve"> ()</v>
      </c>
    </row>
    <row r="10558" spans="1:16">
      <c r="A10558" t="str">
        <f t="shared" si="496"/>
        <v>816-</v>
      </c>
      <c r="B10558">
        <f t="shared" si="497"/>
        <v>816</v>
      </c>
      <c r="P10558" s="31" t="str">
        <f t="shared" si="495"/>
        <v xml:space="preserve"> ()</v>
      </c>
    </row>
    <row r="10559" spans="1:16">
      <c r="A10559" t="str">
        <f t="shared" si="496"/>
        <v>817-</v>
      </c>
      <c r="B10559">
        <f t="shared" si="497"/>
        <v>817</v>
      </c>
      <c r="P10559" s="31" t="str">
        <f t="shared" si="495"/>
        <v xml:space="preserve"> ()</v>
      </c>
    </row>
    <row r="10560" spans="1:16">
      <c r="A10560" t="str">
        <f t="shared" si="496"/>
        <v>818-</v>
      </c>
      <c r="B10560">
        <f t="shared" si="497"/>
        <v>818</v>
      </c>
      <c r="P10560" s="31" t="str">
        <f t="shared" si="495"/>
        <v xml:space="preserve"> ()</v>
      </c>
    </row>
    <row r="10561" spans="1:16">
      <c r="A10561" t="str">
        <f t="shared" si="496"/>
        <v>819-</v>
      </c>
      <c r="B10561">
        <f t="shared" si="497"/>
        <v>819</v>
      </c>
      <c r="P10561" s="31" t="str">
        <f t="shared" si="495"/>
        <v xml:space="preserve"> ()</v>
      </c>
    </row>
    <row r="10562" spans="1:16">
      <c r="A10562" t="str">
        <f t="shared" si="496"/>
        <v>820-</v>
      </c>
      <c r="B10562">
        <f t="shared" si="497"/>
        <v>820</v>
      </c>
      <c r="P10562" s="31" t="str">
        <f t="shared" si="495"/>
        <v xml:space="preserve"> ()</v>
      </c>
    </row>
    <row r="10563" spans="1:16">
      <c r="A10563" t="str">
        <f t="shared" si="496"/>
        <v>821-</v>
      </c>
      <c r="B10563">
        <f t="shared" si="497"/>
        <v>821</v>
      </c>
      <c r="P10563" s="31" t="str">
        <f t="shared" ref="P10563:P10626" si="498">PROPER(G10563&amp;" ("&amp;E10563&amp;")")</f>
        <v xml:space="preserve"> ()</v>
      </c>
    </row>
    <row r="10564" spans="1:16">
      <c r="A10564" t="str">
        <f t="shared" si="496"/>
        <v>822-</v>
      </c>
      <c r="B10564">
        <f t="shared" si="497"/>
        <v>822</v>
      </c>
      <c r="P10564" s="31" t="str">
        <f t="shared" si="498"/>
        <v xml:space="preserve"> ()</v>
      </c>
    </row>
    <row r="10565" spans="1:16">
      <c r="A10565" t="str">
        <f t="shared" si="496"/>
        <v>823-</v>
      </c>
      <c r="B10565">
        <f t="shared" si="497"/>
        <v>823</v>
      </c>
      <c r="P10565" s="31" t="str">
        <f t="shared" si="498"/>
        <v xml:space="preserve"> ()</v>
      </c>
    </row>
    <row r="10566" spans="1:16">
      <c r="A10566" t="str">
        <f t="shared" ref="A10566:A10629" si="499">B10566&amp;"-"&amp;C10566</f>
        <v>824-</v>
      </c>
      <c r="B10566">
        <f t="shared" ref="B10566:B10629" si="500">IF(C10566=C10565,B10565+1,1)</f>
        <v>824</v>
      </c>
      <c r="P10566" s="31" t="str">
        <f t="shared" si="498"/>
        <v xml:space="preserve"> ()</v>
      </c>
    </row>
    <row r="10567" spans="1:16">
      <c r="A10567" t="str">
        <f t="shared" si="499"/>
        <v>825-</v>
      </c>
      <c r="B10567">
        <f t="shared" si="500"/>
        <v>825</v>
      </c>
      <c r="P10567" s="31" t="str">
        <f t="shared" si="498"/>
        <v xml:space="preserve"> ()</v>
      </c>
    </row>
    <row r="10568" spans="1:16">
      <c r="A10568" t="str">
        <f t="shared" si="499"/>
        <v>826-</v>
      </c>
      <c r="B10568">
        <f t="shared" si="500"/>
        <v>826</v>
      </c>
      <c r="P10568" s="31" t="str">
        <f t="shared" si="498"/>
        <v xml:space="preserve"> ()</v>
      </c>
    </row>
    <row r="10569" spans="1:16">
      <c r="A10569" t="str">
        <f t="shared" si="499"/>
        <v>827-</v>
      </c>
      <c r="B10569">
        <f t="shared" si="500"/>
        <v>827</v>
      </c>
      <c r="P10569" s="31" t="str">
        <f t="shared" si="498"/>
        <v xml:space="preserve"> ()</v>
      </c>
    </row>
    <row r="10570" spans="1:16">
      <c r="A10570" t="str">
        <f t="shared" si="499"/>
        <v>828-</v>
      </c>
      <c r="B10570">
        <f t="shared" si="500"/>
        <v>828</v>
      </c>
      <c r="P10570" s="31" t="str">
        <f t="shared" si="498"/>
        <v xml:space="preserve"> ()</v>
      </c>
    </row>
    <row r="10571" spans="1:16">
      <c r="A10571" t="str">
        <f t="shared" si="499"/>
        <v>829-</v>
      </c>
      <c r="B10571">
        <f t="shared" si="500"/>
        <v>829</v>
      </c>
      <c r="P10571" s="31" t="str">
        <f t="shared" si="498"/>
        <v xml:space="preserve"> ()</v>
      </c>
    </row>
    <row r="10572" spans="1:16">
      <c r="A10572" t="str">
        <f t="shared" si="499"/>
        <v>830-</v>
      </c>
      <c r="B10572">
        <f t="shared" si="500"/>
        <v>830</v>
      </c>
      <c r="P10572" s="31" t="str">
        <f t="shared" si="498"/>
        <v xml:space="preserve"> ()</v>
      </c>
    </row>
    <row r="10573" spans="1:16">
      <c r="A10573" t="str">
        <f t="shared" si="499"/>
        <v>831-</v>
      </c>
      <c r="B10573">
        <f t="shared" si="500"/>
        <v>831</v>
      </c>
      <c r="P10573" s="31" t="str">
        <f t="shared" si="498"/>
        <v xml:space="preserve"> ()</v>
      </c>
    </row>
    <row r="10574" spans="1:16">
      <c r="A10574" t="str">
        <f t="shared" si="499"/>
        <v>832-</v>
      </c>
      <c r="B10574">
        <f t="shared" si="500"/>
        <v>832</v>
      </c>
      <c r="P10574" s="31" t="str">
        <f t="shared" si="498"/>
        <v xml:space="preserve"> ()</v>
      </c>
    </row>
    <row r="10575" spans="1:16">
      <c r="A10575" t="str">
        <f t="shared" si="499"/>
        <v>833-</v>
      </c>
      <c r="B10575">
        <f t="shared" si="500"/>
        <v>833</v>
      </c>
      <c r="P10575" s="31" t="str">
        <f t="shared" si="498"/>
        <v xml:space="preserve"> ()</v>
      </c>
    </row>
    <row r="10576" spans="1:16">
      <c r="A10576" t="str">
        <f t="shared" si="499"/>
        <v>834-</v>
      </c>
      <c r="B10576">
        <f t="shared" si="500"/>
        <v>834</v>
      </c>
      <c r="P10576" s="31" t="str">
        <f t="shared" si="498"/>
        <v xml:space="preserve"> ()</v>
      </c>
    </row>
    <row r="10577" spans="1:16">
      <c r="A10577" t="str">
        <f t="shared" si="499"/>
        <v>835-</v>
      </c>
      <c r="B10577">
        <f t="shared" si="500"/>
        <v>835</v>
      </c>
      <c r="P10577" s="31" t="str">
        <f t="shared" si="498"/>
        <v xml:space="preserve"> ()</v>
      </c>
    </row>
    <row r="10578" spans="1:16">
      <c r="A10578" t="str">
        <f t="shared" si="499"/>
        <v>836-</v>
      </c>
      <c r="B10578">
        <f t="shared" si="500"/>
        <v>836</v>
      </c>
      <c r="P10578" s="31" t="str">
        <f t="shared" si="498"/>
        <v xml:space="preserve"> ()</v>
      </c>
    </row>
    <row r="10579" spans="1:16">
      <c r="A10579" t="str">
        <f t="shared" si="499"/>
        <v>837-</v>
      </c>
      <c r="B10579">
        <f t="shared" si="500"/>
        <v>837</v>
      </c>
      <c r="P10579" s="31" t="str">
        <f t="shared" si="498"/>
        <v xml:space="preserve"> ()</v>
      </c>
    </row>
    <row r="10580" spans="1:16">
      <c r="A10580" t="str">
        <f t="shared" si="499"/>
        <v>838-</v>
      </c>
      <c r="B10580">
        <f t="shared" si="500"/>
        <v>838</v>
      </c>
      <c r="P10580" s="31" t="str">
        <f t="shared" si="498"/>
        <v xml:space="preserve"> ()</v>
      </c>
    </row>
    <row r="10581" spans="1:16">
      <c r="A10581" t="str">
        <f t="shared" si="499"/>
        <v>839-</v>
      </c>
      <c r="B10581">
        <f t="shared" si="500"/>
        <v>839</v>
      </c>
      <c r="P10581" s="31" t="str">
        <f t="shared" si="498"/>
        <v xml:space="preserve"> ()</v>
      </c>
    </row>
    <row r="10582" spans="1:16">
      <c r="A10582" t="str">
        <f t="shared" si="499"/>
        <v>840-</v>
      </c>
      <c r="B10582">
        <f t="shared" si="500"/>
        <v>840</v>
      </c>
      <c r="P10582" s="31" t="str">
        <f t="shared" si="498"/>
        <v xml:space="preserve"> ()</v>
      </c>
    </row>
    <row r="10583" spans="1:16">
      <c r="A10583" t="str">
        <f t="shared" si="499"/>
        <v>841-</v>
      </c>
      <c r="B10583">
        <f t="shared" si="500"/>
        <v>841</v>
      </c>
      <c r="P10583" s="31" t="str">
        <f t="shared" si="498"/>
        <v xml:space="preserve"> ()</v>
      </c>
    </row>
    <row r="10584" spans="1:16">
      <c r="A10584" t="str">
        <f t="shared" si="499"/>
        <v>842-</v>
      </c>
      <c r="B10584">
        <f t="shared" si="500"/>
        <v>842</v>
      </c>
      <c r="P10584" s="31" t="str">
        <f t="shared" si="498"/>
        <v xml:space="preserve"> ()</v>
      </c>
    </row>
    <row r="10585" spans="1:16">
      <c r="A10585" t="str">
        <f t="shared" si="499"/>
        <v>843-</v>
      </c>
      <c r="B10585">
        <f t="shared" si="500"/>
        <v>843</v>
      </c>
      <c r="P10585" s="31" t="str">
        <f t="shared" si="498"/>
        <v xml:space="preserve"> ()</v>
      </c>
    </row>
    <row r="10586" spans="1:16">
      <c r="A10586" t="str">
        <f t="shared" si="499"/>
        <v>844-</v>
      </c>
      <c r="B10586">
        <f t="shared" si="500"/>
        <v>844</v>
      </c>
      <c r="P10586" s="31" t="str">
        <f t="shared" si="498"/>
        <v xml:space="preserve"> ()</v>
      </c>
    </row>
    <row r="10587" spans="1:16">
      <c r="A10587" t="str">
        <f t="shared" si="499"/>
        <v>845-</v>
      </c>
      <c r="B10587">
        <f t="shared" si="500"/>
        <v>845</v>
      </c>
      <c r="P10587" s="31" t="str">
        <f t="shared" si="498"/>
        <v xml:space="preserve"> ()</v>
      </c>
    </row>
    <row r="10588" spans="1:16">
      <c r="A10588" t="str">
        <f t="shared" si="499"/>
        <v>846-</v>
      </c>
      <c r="B10588">
        <f t="shared" si="500"/>
        <v>846</v>
      </c>
      <c r="P10588" s="31" t="str">
        <f t="shared" si="498"/>
        <v xml:space="preserve"> ()</v>
      </c>
    </row>
    <row r="10589" spans="1:16">
      <c r="A10589" t="str">
        <f t="shared" si="499"/>
        <v>847-</v>
      </c>
      <c r="B10589">
        <f t="shared" si="500"/>
        <v>847</v>
      </c>
      <c r="P10589" s="31" t="str">
        <f t="shared" si="498"/>
        <v xml:space="preserve"> ()</v>
      </c>
    </row>
    <row r="10590" spans="1:16">
      <c r="A10590" t="str">
        <f t="shared" si="499"/>
        <v>848-</v>
      </c>
      <c r="B10590">
        <f t="shared" si="500"/>
        <v>848</v>
      </c>
      <c r="P10590" s="31" t="str">
        <f t="shared" si="498"/>
        <v xml:space="preserve"> ()</v>
      </c>
    </row>
    <row r="10591" spans="1:16">
      <c r="A10591" t="str">
        <f t="shared" si="499"/>
        <v>849-</v>
      </c>
      <c r="B10591">
        <f t="shared" si="500"/>
        <v>849</v>
      </c>
      <c r="P10591" s="31" t="str">
        <f t="shared" si="498"/>
        <v xml:space="preserve"> ()</v>
      </c>
    </row>
    <row r="10592" spans="1:16">
      <c r="A10592" t="str">
        <f t="shared" si="499"/>
        <v>850-</v>
      </c>
      <c r="B10592">
        <f t="shared" si="500"/>
        <v>850</v>
      </c>
      <c r="P10592" s="31" t="str">
        <f t="shared" si="498"/>
        <v xml:space="preserve"> ()</v>
      </c>
    </row>
    <row r="10593" spans="1:16">
      <c r="A10593" t="str">
        <f t="shared" si="499"/>
        <v>851-</v>
      </c>
      <c r="B10593">
        <f t="shared" si="500"/>
        <v>851</v>
      </c>
      <c r="P10593" s="31" t="str">
        <f t="shared" si="498"/>
        <v xml:space="preserve"> ()</v>
      </c>
    </row>
    <row r="10594" spans="1:16">
      <c r="A10594" t="str">
        <f t="shared" si="499"/>
        <v>852-</v>
      </c>
      <c r="B10594">
        <f t="shared" si="500"/>
        <v>852</v>
      </c>
      <c r="P10594" s="31" t="str">
        <f t="shared" si="498"/>
        <v xml:space="preserve"> ()</v>
      </c>
    </row>
    <row r="10595" spans="1:16">
      <c r="A10595" t="str">
        <f t="shared" si="499"/>
        <v>853-</v>
      </c>
      <c r="B10595">
        <f t="shared" si="500"/>
        <v>853</v>
      </c>
      <c r="P10595" s="31" t="str">
        <f t="shared" si="498"/>
        <v xml:space="preserve"> ()</v>
      </c>
    </row>
    <row r="10596" spans="1:16">
      <c r="A10596" t="str">
        <f t="shared" si="499"/>
        <v>854-</v>
      </c>
      <c r="B10596">
        <f t="shared" si="500"/>
        <v>854</v>
      </c>
      <c r="P10596" s="31" t="str">
        <f t="shared" si="498"/>
        <v xml:space="preserve"> ()</v>
      </c>
    </row>
    <row r="10597" spans="1:16">
      <c r="A10597" t="str">
        <f t="shared" si="499"/>
        <v>855-</v>
      </c>
      <c r="B10597">
        <f t="shared" si="500"/>
        <v>855</v>
      </c>
      <c r="P10597" s="31" t="str">
        <f t="shared" si="498"/>
        <v xml:space="preserve"> ()</v>
      </c>
    </row>
    <row r="10598" spans="1:16">
      <c r="A10598" t="str">
        <f t="shared" si="499"/>
        <v>856-</v>
      </c>
      <c r="B10598">
        <f t="shared" si="500"/>
        <v>856</v>
      </c>
      <c r="P10598" s="31" t="str">
        <f t="shared" si="498"/>
        <v xml:space="preserve"> ()</v>
      </c>
    </row>
    <row r="10599" spans="1:16">
      <c r="A10599" t="str">
        <f t="shared" si="499"/>
        <v>857-</v>
      </c>
      <c r="B10599">
        <f t="shared" si="500"/>
        <v>857</v>
      </c>
      <c r="P10599" s="31" t="str">
        <f t="shared" si="498"/>
        <v xml:space="preserve"> ()</v>
      </c>
    </row>
    <row r="10600" spans="1:16">
      <c r="A10600" t="str">
        <f t="shared" si="499"/>
        <v>858-</v>
      </c>
      <c r="B10600">
        <f t="shared" si="500"/>
        <v>858</v>
      </c>
      <c r="P10600" s="31" t="str">
        <f t="shared" si="498"/>
        <v xml:space="preserve"> ()</v>
      </c>
    </row>
    <row r="10601" spans="1:16">
      <c r="A10601" t="str">
        <f t="shared" si="499"/>
        <v>859-</v>
      </c>
      <c r="B10601">
        <f t="shared" si="500"/>
        <v>859</v>
      </c>
      <c r="P10601" s="31" t="str">
        <f t="shared" si="498"/>
        <v xml:space="preserve"> ()</v>
      </c>
    </row>
    <row r="10602" spans="1:16">
      <c r="A10602" t="str">
        <f t="shared" si="499"/>
        <v>860-</v>
      </c>
      <c r="B10602">
        <f t="shared" si="500"/>
        <v>860</v>
      </c>
      <c r="P10602" s="31" t="str">
        <f t="shared" si="498"/>
        <v xml:space="preserve"> ()</v>
      </c>
    </row>
    <row r="10603" spans="1:16">
      <c r="A10603" t="str">
        <f t="shared" si="499"/>
        <v>861-</v>
      </c>
      <c r="B10603">
        <f t="shared" si="500"/>
        <v>861</v>
      </c>
      <c r="P10603" s="31" t="str">
        <f t="shared" si="498"/>
        <v xml:space="preserve"> ()</v>
      </c>
    </row>
    <row r="10604" spans="1:16">
      <c r="A10604" t="str">
        <f t="shared" si="499"/>
        <v>862-</v>
      </c>
      <c r="B10604">
        <f t="shared" si="500"/>
        <v>862</v>
      </c>
      <c r="P10604" s="31" t="str">
        <f t="shared" si="498"/>
        <v xml:space="preserve"> ()</v>
      </c>
    </row>
    <row r="10605" spans="1:16">
      <c r="A10605" t="str">
        <f t="shared" si="499"/>
        <v>863-</v>
      </c>
      <c r="B10605">
        <f t="shared" si="500"/>
        <v>863</v>
      </c>
      <c r="P10605" s="31" t="str">
        <f t="shared" si="498"/>
        <v xml:space="preserve"> ()</v>
      </c>
    </row>
    <row r="10606" spans="1:16">
      <c r="A10606" t="str">
        <f t="shared" si="499"/>
        <v>864-</v>
      </c>
      <c r="B10606">
        <f t="shared" si="500"/>
        <v>864</v>
      </c>
      <c r="P10606" s="31" t="str">
        <f t="shared" si="498"/>
        <v xml:space="preserve"> ()</v>
      </c>
    </row>
    <row r="10607" spans="1:16">
      <c r="A10607" t="str">
        <f t="shared" si="499"/>
        <v>865-</v>
      </c>
      <c r="B10607">
        <f t="shared" si="500"/>
        <v>865</v>
      </c>
      <c r="P10607" s="31" t="str">
        <f t="shared" si="498"/>
        <v xml:space="preserve"> ()</v>
      </c>
    </row>
    <row r="10608" spans="1:16">
      <c r="A10608" t="str">
        <f t="shared" si="499"/>
        <v>866-</v>
      </c>
      <c r="B10608">
        <f t="shared" si="500"/>
        <v>866</v>
      </c>
      <c r="P10608" s="31" t="str">
        <f t="shared" si="498"/>
        <v xml:space="preserve"> ()</v>
      </c>
    </row>
    <row r="10609" spans="1:16">
      <c r="A10609" t="str">
        <f t="shared" si="499"/>
        <v>867-</v>
      </c>
      <c r="B10609">
        <f t="shared" si="500"/>
        <v>867</v>
      </c>
      <c r="P10609" s="31" t="str">
        <f t="shared" si="498"/>
        <v xml:space="preserve"> ()</v>
      </c>
    </row>
    <row r="10610" spans="1:16">
      <c r="A10610" t="str">
        <f t="shared" si="499"/>
        <v>868-</v>
      </c>
      <c r="B10610">
        <f t="shared" si="500"/>
        <v>868</v>
      </c>
      <c r="P10610" s="31" t="str">
        <f t="shared" si="498"/>
        <v xml:space="preserve"> ()</v>
      </c>
    </row>
    <row r="10611" spans="1:16">
      <c r="A10611" t="str">
        <f t="shared" si="499"/>
        <v>869-</v>
      </c>
      <c r="B10611">
        <f t="shared" si="500"/>
        <v>869</v>
      </c>
      <c r="P10611" s="31" t="str">
        <f t="shared" si="498"/>
        <v xml:space="preserve"> ()</v>
      </c>
    </row>
    <row r="10612" spans="1:16">
      <c r="A10612" t="str">
        <f t="shared" si="499"/>
        <v>870-</v>
      </c>
      <c r="B10612">
        <f t="shared" si="500"/>
        <v>870</v>
      </c>
      <c r="P10612" s="31" t="str">
        <f t="shared" si="498"/>
        <v xml:space="preserve"> ()</v>
      </c>
    </row>
    <row r="10613" spans="1:16">
      <c r="A10613" t="str">
        <f t="shared" si="499"/>
        <v>871-</v>
      </c>
      <c r="B10613">
        <f t="shared" si="500"/>
        <v>871</v>
      </c>
      <c r="P10613" s="31" t="str">
        <f t="shared" si="498"/>
        <v xml:space="preserve"> ()</v>
      </c>
    </row>
    <row r="10614" spans="1:16">
      <c r="A10614" t="str">
        <f t="shared" si="499"/>
        <v>872-</v>
      </c>
      <c r="B10614">
        <f t="shared" si="500"/>
        <v>872</v>
      </c>
      <c r="P10614" s="31" t="str">
        <f t="shared" si="498"/>
        <v xml:space="preserve"> ()</v>
      </c>
    </row>
    <row r="10615" spans="1:16">
      <c r="A10615" t="str">
        <f t="shared" si="499"/>
        <v>873-</v>
      </c>
      <c r="B10615">
        <f t="shared" si="500"/>
        <v>873</v>
      </c>
      <c r="P10615" s="31" t="str">
        <f t="shared" si="498"/>
        <v xml:space="preserve"> ()</v>
      </c>
    </row>
    <row r="10616" spans="1:16">
      <c r="A10616" t="str">
        <f t="shared" si="499"/>
        <v>874-</v>
      </c>
      <c r="B10616">
        <f t="shared" si="500"/>
        <v>874</v>
      </c>
      <c r="P10616" s="31" t="str">
        <f t="shared" si="498"/>
        <v xml:space="preserve"> ()</v>
      </c>
    </row>
    <row r="10617" spans="1:16">
      <c r="A10617" t="str">
        <f t="shared" si="499"/>
        <v>875-</v>
      </c>
      <c r="B10617">
        <f t="shared" si="500"/>
        <v>875</v>
      </c>
      <c r="P10617" s="31" t="str">
        <f t="shared" si="498"/>
        <v xml:space="preserve"> ()</v>
      </c>
    </row>
    <row r="10618" spans="1:16">
      <c r="A10618" t="str">
        <f t="shared" si="499"/>
        <v>876-</v>
      </c>
      <c r="B10618">
        <f t="shared" si="500"/>
        <v>876</v>
      </c>
      <c r="P10618" s="31" t="str">
        <f t="shared" si="498"/>
        <v xml:space="preserve"> ()</v>
      </c>
    </row>
    <row r="10619" spans="1:16">
      <c r="A10619" t="str">
        <f t="shared" si="499"/>
        <v>877-</v>
      </c>
      <c r="B10619">
        <f t="shared" si="500"/>
        <v>877</v>
      </c>
      <c r="P10619" s="31" t="str">
        <f t="shared" si="498"/>
        <v xml:space="preserve"> ()</v>
      </c>
    </row>
    <row r="10620" spans="1:16">
      <c r="A10620" t="str">
        <f t="shared" si="499"/>
        <v>878-</v>
      </c>
      <c r="B10620">
        <f t="shared" si="500"/>
        <v>878</v>
      </c>
      <c r="P10620" s="31" t="str">
        <f t="shared" si="498"/>
        <v xml:space="preserve"> ()</v>
      </c>
    </row>
    <row r="10621" spans="1:16">
      <c r="A10621" t="str">
        <f t="shared" si="499"/>
        <v>879-</v>
      </c>
      <c r="B10621">
        <f t="shared" si="500"/>
        <v>879</v>
      </c>
      <c r="P10621" s="31" t="str">
        <f t="shared" si="498"/>
        <v xml:space="preserve"> ()</v>
      </c>
    </row>
    <row r="10622" spans="1:16">
      <c r="A10622" t="str">
        <f t="shared" si="499"/>
        <v>880-</v>
      </c>
      <c r="B10622">
        <f t="shared" si="500"/>
        <v>880</v>
      </c>
      <c r="P10622" s="31" t="str">
        <f t="shared" si="498"/>
        <v xml:space="preserve"> ()</v>
      </c>
    </row>
    <row r="10623" spans="1:16">
      <c r="A10623" t="str">
        <f t="shared" si="499"/>
        <v>881-</v>
      </c>
      <c r="B10623">
        <f t="shared" si="500"/>
        <v>881</v>
      </c>
      <c r="P10623" s="31" t="str">
        <f t="shared" si="498"/>
        <v xml:space="preserve"> ()</v>
      </c>
    </row>
    <row r="10624" spans="1:16">
      <c r="A10624" t="str">
        <f t="shared" si="499"/>
        <v>882-</v>
      </c>
      <c r="B10624">
        <f t="shared" si="500"/>
        <v>882</v>
      </c>
      <c r="P10624" s="31" t="str">
        <f t="shared" si="498"/>
        <v xml:space="preserve"> ()</v>
      </c>
    </row>
    <row r="10625" spans="1:16">
      <c r="A10625" t="str">
        <f t="shared" si="499"/>
        <v>883-</v>
      </c>
      <c r="B10625">
        <f t="shared" si="500"/>
        <v>883</v>
      </c>
      <c r="P10625" s="31" t="str">
        <f t="shared" si="498"/>
        <v xml:space="preserve"> ()</v>
      </c>
    </row>
    <row r="10626" spans="1:16">
      <c r="A10626" t="str">
        <f t="shared" si="499"/>
        <v>884-</v>
      </c>
      <c r="B10626">
        <f t="shared" si="500"/>
        <v>884</v>
      </c>
      <c r="P10626" s="31" t="str">
        <f t="shared" si="498"/>
        <v xml:space="preserve"> ()</v>
      </c>
    </row>
    <row r="10627" spans="1:16">
      <c r="A10627" t="str">
        <f t="shared" si="499"/>
        <v>885-</v>
      </c>
      <c r="B10627">
        <f t="shared" si="500"/>
        <v>885</v>
      </c>
      <c r="P10627" s="31" t="str">
        <f t="shared" ref="P10627:P10690" si="501">PROPER(G10627&amp;" ("&amp;E10627&amp;")")</f>
        <v xml:space="preserve"> ()</v>
      </c>
    </row>
    <row r="10628" spans="1:16">
      <c r="A10628" t="str">
        <f t="shared" si="499"/>
        <v>886-</v>
      </c>
      <c r="B10628">
        <f t="shared" si="500"/>
        <v>886</v>
      </c>
      <c r="P10628" s="31" t="str">
        <f t="shared" si="501"/>
        <v xml:space="preserve"> ()</v>
      </c>
    </row>
    <row r="10629" spans="1:16">
      <c r="A10629" t="str">
        <f t="shared" si="499"/>
        <v>887-</v>
      </c>
      <c r="B10629">
        <f t="shared" si="500"/>
        <v>887</v>
      </c>
      <c r="P10629" s="31" t="str">
        <f t="shared" si="501"/>
        <v xml:space="preserve"> ()</v>
      </c>
    </row>
    <row r="10630" spans="1:16">
      <c r="A10630" t="str">
        <f t="shared" ref="A10630:A10693" si="502">B10630&amp;"-"&amp;C10630</f>
        <v>888-</v>
      </c>
      <c r="B10630">
        <f t="shared" ref="B10630:B10693" si="503">IF(C10630=C10629,B10629+1,1)</f>
        <v>888</v>
      </c>
      <c r="P10630" s="31" t="str">
        <f t="shared" si="501"/>
        <v xml:space="preserve"> ()</v>
      </c>
    </row>
    <row r="10631" spans="1:16">
      <c r="A10631" t="str">
        <f t="shared" si="502"/>
        <v>889-</v>
      </c>
      <c r="B10631">
        <f t="shared" si="503"/>
        <v>889</v>
      </c>
      <c r="P10631" s="31" t="str">
        <f t="shared" si="501"/>
        <v xml:space="preserve"> ()</v>
      </c>
    </row>
    <row r="10632" spans="1:16">
      <c r="A10632" t="str">
        <f t="shared" si="502"/>
        <v>890-</v>
      </c>
      <c r="B10632">
        <f t="shared" si="503"/>
        <v>890</v>
      </c>
      <c r="P10632" s="31" t="str">
        <f t="shared" si="501"/>
        <v xml:space="preserve"> ()</v>
      </c>
    </row>
    <row r="10633" spans="1:16">
      <c r="A10633" t="str">
        <f t="shared" si="502"/>
        <v>891-</v>
      </c>
      <c r="B10633">
        <f t="shared" si="503"/>
        <v>891</v>
      </c>
      <c r="P10633" s="31" t="str">
        <f t="shared" si="501"/>
        <v xml:space="preserve"> ()</v>
      </c>
    </row>
    <row r="10634" spans="1:16">
      <c r="A10634" t="str">
        <f t="shared" si="502"/>
        <v>892-</v>
      </c>
      <c r="B10634">
        <f t="shared" si="503"/>
        <v>892</v>
      </c>
      <c r="P10634" s="31" t="str">
        <f t="shared" si="501"/>
        <v xml:space="preserve"> ()</v>
      </c>
    </row>
    <row r="10635" spans="1:16">
      <c r="A10635" t="str">
        <f t="shared" si="502"/>
        <v>893-</v>
      </c>
      <c r="B10635">
        <f t="shared" si="503"/>
        <v>893</v>
      </c>
      <c r="P10635" s="31" t="str">
        <f t="shared" si="501"/>
        <v xml:space="preserve"> ()</v>
      </c>
    </row>
    <row r="10636" spans="1:16">
      <c r="A10636" t="str">
        <f t="shared" si="502"/>
        <v>894-</v>
      </c>
      <c r="B10636">
        <f t="shared" si="503"/>
        <v>894</v>
      </c>
      <c r="P10636" s="31" t="str">
        <f t="shared" si="501"/>
        <v xml:space="preserve"> ()</v>
      </c>
    </row>
    <row r="10637" spans="1:16">
      <c r="A10637" t="str">
        <f t="shared" si="502"/>
        <v>895-</v>
      </c>
      <c r="B10637">
        <f t="shared" si="503"/>
        <v>895</v>
      </c>
      <c r="P10637" s="31" t="str">
        <f t="shared" si="501"/>
        <v xml:space="preserve"> ()</v>
      </c>
    </row>
    <row r="10638" spans="1:16">
      <c r="A10638" t="str">
        <f t="shared" si="502"/>
        <v>896-</v>
      </c>
      <c r="B10638">
        <f t="shared" si="503"/>
        <v>896</v>
      </c>
      <c r="P10638" s="31" t="str">
        <f t="shared" si="501"/>
        <v xml:space="preserve"> ()</v>
      </c>
    </row>
    <row r="10639" spans="1:16">
      <c r="A10639" t="str">
        <f t="shared" si="502"/>
        <v>897-</v>
      </c>
      <c r="B10639">
        <f t="shared" si="503"/>
        <v>897</v>
      </c>
      <c r="P10639" s="31" t="str">
        <f t="shared" si="501"/>
        <v xml:space="preserve"> ()</v>
      </c>
    </row>
    <row r="10640" spans="1:16">
      <c r="A10640" t="str">
        <f t="shared" si="502"/>
        <v>898-</v>
      </c>
      <c r="B10640">
        <f t="shared" si="503"/>
        <v>898</v>
      </c>
      <c r="P10640" s="31" t="str">
        <f t="shared" si="501"/>
        <v xml:space="preserve"> ()</v>
      </c>
    </row>
    <row r="10641" spans="1:16">
      <c r="A10641" t="str">
        <f t="shared" si="502"/>
        <v>899-</v>
      </c>
      <c r="B10641">
        <f t="shared" si="503"/>
        <v>899</v>
      </c>
      <c r="P10641" s="31" t="str">
        <f t="shared" si="501"/>
        <v xml:space="preserve"> ()</v>
      </c>
    </row>
    <row r="10642" spans="1:16">
      <c r="A10642" t="str">
        <f t="shared" si="502"/>
        <v>900-</v>
      </c>
      <c r="B10642">
        <f t="shared" si="503"/>
        <v>900</v>
      </c>
      <c r="P10642" s="31" t="str">
        <f t="shared" si="501"/>
        <v xml:space="preserve"> ()</v>
      </c>
    </row>
    <row r="10643" spans="1:16">
      <c r="A10643" t="str">
        <f t="shared" si="502"/>
        <v>901-</v>
      </c>
      <c r="B10643">
        <f t="shared" si="503"/>
        <v>901</v>
      </c>
      <c r="P10643" s="31" t="str">
        <f t="shared" si="501"/>
        <v xml:space="preserve"> ()</v>
      </c>
    </row>
    <row r="10644" spans="1:16">
      <c r="A10644" t="str">
        <f t="shared" si="502"/>
        <v>902-</v>
      </c>
      <c r="B10644">
        <f t="shared" si="503"/>
        <v>902</v>
      </c>
      <c r="P10644" s="31" t="str">
        <f t="shared" si="501"/>
        <v xml:space="preserve"> ()</v>
      </c>
    </row>
    <row r="10645" spans="1:16">
      <c r="A10645" t="str">
        <f t="shared" si="502"/>
        <v>903-</v>
      </c>
      <c r="B10645">
        <f t="shared" si="503"/>
        <v>903</v>
      </c>
      <c r="P10645" s="31" t="str">
        <f t="shared" si="501"/>
        <v xml:space="preserve"> ()</v>
      </c>
    </row>
    <row r="10646" spans="1:16">
      <c r="A10646" t="str">
        <f t="shared" si="502"/>
        <v>904-</v>
      </c>
      <c r="B10646">
        <f t="shared" si="503"/>
        <v>904</v>
      </c>
      <c r="P10646" s="31" t="str">
        <f t="shared" si="501"/>
        <v xml:space="preserve"> ()</v>
      </c>
    </row>
    <row r="10647" spans="1:16">
      <c r="A10647" t="str">
        <f t="shared" si="502"/>
        <v>905-</v>
      </c>
      <c r="B10647">
        <f t="shared" si="503"/>
        <v>905</v>
      </c>
      <c r="P10647" s="31" t="str">
        <f t="shared" si="501"/>
        <v xml:space="preserve"> ()</v>
      </c>
    </row>
    <row r="10648" spans="1:16">
      <c r="A10648" t="str">
        <f t="shared" si="502"/>
        <v>906-</v>
      </c>
      <c r="B10648">
        <f t="shared" si="503"/>
        <v>906</v>
      </c>
      <c r="P10648" s="31" t="str">
        <f t="shared" si="501"/>
        <v xml:space="preserve"> ()</v>
      </c>
    </row>
    <row r="10649" spans="1:16">
      <c r="A10649" t="str">
        <f t="shared" si="502"/>
        <v>907-</v>
      </c>
      <c r="B10649">
        <f t="shared" si="503"/>
        <v>907</v>
      </c>
      <c r="P10649" s="31" t="str">
        <f t="shared" si="501"/>
        <v xml:space="preserve"> ()</v>
      </c>
    </row>
    <row r="10650" spans="1:16">
      <c r="A10650" t="str">
        <f t="shared" si="502"/>
        <v>908-</v>
      </c>
      <c r="B10650">
        <f t="shared" si="503"/>
        <v>908</v>
      </c>
      <c r="P10650" s="31" t="str">
        <f t="shared" si="501"/>
        <v xml:space="preserve"> ()</v>
      </c>
    </row>
    <row r="10651" spans="1:16">
      <c r="A10651" t="str">
        <f t="shared" si="502"/>
        <v>909-</v>
      </c>
      <c r="B10651">
        <f t="shared" si="503"/>
        <v>909</v>
      </c>
      <c r="P10651" s="31" t="str">
        <f t="shared" si="501"/>
        <v xml:space="preserve"> ()</v>
      </c>
    </row>
    <row r="10652" spans="1:16">
      <c r="A10652" t="str">
        <f t="shared" si="502"/>
        <v>910-</v>
      </c>
      <c r="B10652">
        <f t="shared" si="503"/>
        <v>910</v>
      </c>
      <c r="P10652" s="31" t="str">
        <f t="shared" si="501"/>
        <v xml:space="preserve"> ()</v>
      </c>
    </row>
    <row r="10653" spans="1:16">
      <c r="A10653" t="str">
        <f t="shared" si="502"/>
        <v>911-</v>
      </c>
      <c r="B10653">
        <f t="shared" si="503"/>
        <v>911</v>
      </c>
      <c r="P10653" s="31" t="str">
        <f t="shared" si="501"/>
        <v xml:space="preserve"> ()</v>
      </c>
    </row>
    <row r="10654" spans="1:16">
      <c r="A10654" t="str">
        <f t="shared" si="502"/>
        <v>912-</v>
      </c>
      <c r="B10654">
        <f t="shared" si="503"/>
        <v>912</v>
      </c>
      <c r="P10654" s="31" t="str">
        <f t="shared" si="501"/>
        <v xml:space="preserve"> ()</v>
      </c>
    </row>
    <row r="10655" spans="1:16">
      <c r="A10655" t="str">
        <f t="shared" si="502"/>
        <v>913-</v>
      </c>
      <c r="B10655">
        <f t="shared" si="503"/>
        <v>913</v>
      </c>
      <c r="P10655" s="31" t="str">
        <f t="shared" si="501"/>
        <v xml:space="preserve"> ()</v>
      </c>
    </row>
    <row r="10656" spans="1:16">
      <c r="A10656" t="str">
        <f t="shared" si="502"/>
        <v>914-</v>
      </c>
      <c r="B10656">
        <f t="shared" si="503"/>
        <v>914</v>
      </c>
      <c r="P10656" s="31" t="str">
        <f t="shared" si="501"/>
        <v xml:space="preserve"> ()</v>
      </c>
    </row>
    <row r="10657" spans="1:16">
      <c r="A10657" t="str">
        <f t="shared" si="502"/>
        <v>915-</v>
      </c>
      <c r="B10657">
        <f t="shared" si="503"/>
        <v>915</v>
      </c>
      <c r="P10657" s="31" t="str">
        <f t="shared" si="501"/>
        <v xml:space="preserve"> ()</v>
      </c>
    </row>
    <row r="10658" spans="1:16">
      <c r="A10658" t="str">
        <f t="shared" si="502"/>
        <v>916-</v>
      </c>
      <c r="B10658">
        <f t="shared" si="503"/>
        <v>916</v>
      </c>
      <c r="P10658" s="31" t="str">
        <f t="shared" si="501"/>
        <v xml:space="preserve"> ()</v>
      </c>
    </row>
    <row r="10659" spans="1:16">
      <c r="A10659" t="str">
        <f t="shared" si="502"/>
        <v>917-</v>
      </c>
      <c r="B10659">
        <f t="shared" si="503"/>
        <v>917</v>
      </c>
      <c r="P10659" s="31" t="str">
        <f t="shared" si="501"/>
        <v xml:space="preserve"> ()</v>
      </c>
    </row>
    <row r="10660" spans="1:16">
      <c r="A10660" t="str">
        <f t="shared" si="502"/>
        <v>918-</v>
      </c>
      <c r="B10660">
        <f t="shared" si="503"/>
        <v>918</v>
      </c>
      <c r="P10660" s="31" t="str">
        <f t="shared" si="501"/>
        <v xml:space="preserve"> ()</v>
      </c>
    </row>
    <row r="10661" spans="1:16">
      <c r="A10661" t="str">
        <f t="shared" si="502"/>
        <v>919-</v>
      </c>
      <c r="B10661">
        <f t="shared" si="503"/>
        <v>919</v>
      </c>
      <c r="P10661" s="31" t="str">
        <f t="shared" si="501"/>
        <v xml:space="preserve"> ()</v>
      </c>
    </row>
    <row r="10662" spans="1:16">
      <c r="A10662" t="str">
        <f t="shared" si="502"/>
        <v>920-</v>
      </c>
      <c r="B10662">
        <f t="shared" si="503"/>
        <v>920</v>
      </c>
      <c r="P10662" s="31" t="str">
        <f t="shared" si="501"/>
        <v xml:space="preserve"> ()</v>
      </c>
    </row>
    <row r="10663" spans="1:16">
      <c r="A10663" t="str">
        <f t="shared" si="502"/>
        <v>921-</v>
      </c>
      <c r="B10663">
        <f t="shared" si="503"/>
        <v>921</v>
      </c>
      <c r="P10663" s="31" t="str">
        <f t="shared" si="501"/>
        <v xml:space="preserve"> ()</v>
      </c>
    </row>
    <row r="10664" spans="1:16">
      <c r="A10664" t="str">
        <f t="shared" si="502"/>
        <v>922-</v>
      </c>
      <c r="B10664">
        <f t="shared" si="503"/>
        <v>922</v>
      </c>
      <c r="P10664" s="31" t="str">
        <f t="shared" si="501"/>
        <v xml:space="preserve"> ()</v>
      </c>
    </row>
    <row r="10665" spans="1:16">
      <c r="A10665" t="str">
        <f t="shared" si="502"/>
        <v>923-</v>
      </c>
      <c r="B10665">
        <f t="shared" si="503"/>
        <v>923</v>
      </c>
      <c r="P10665" s="31" t="str">
        <f t="shared" si="501"/>
        <v xml:space="preserve"> ()</v>
      </c>
    </row>
    <row r="10666" spans="1:16">
      <c r="A10666" t="str">
        <f t="shared" si="502"/>
        <v>924-</v>
      </c>
      <c r="B10666">
        <f t="shared" si="503"/>
        <v>924</v>
      </c>
      <c r="P10666" s="31" t="str">
        <f t="shared" si="501"/>
        <v xml:space="preserve"> ()</v>
      </c>
    </row>
    <row r="10667" spans="1:16">
      <c r="A10667" t="str">
        <f t="shared" si="502"/>
        <v>925-</v>
      </c>
      <c r="B10667">
        <f t="shared" si="503"/>
        <v>925</v>
      </c>
      <c r="P10667" s="31" t="str">
        <f t="shared" si="501"/>
        <v xml:space="preserve"> ()</v>
      </c>
    </row>
    <row r="10668" spans="1:16">
      <c r="A10668" t="str">
        <f t="shared" si="502"/>
        <v>926-</v>
      </c>
      <c r="B10668">
        <f t="shared" si="503"/>
        <v>926</v>
      </c>
      <c r="P10668" s="31" t="str">
        <f t="shared" si="501"/>
        <v xml:space="preserve"> ()</v>
      </c>
    </row>
    <row r="10669" spans="1:16">
      <c r="A10669" t="str">
        <f t="shared" si="502"/>
        <v>927-</v>
      </c>
      <c r="B10669">
        <f t="shared" si="503"/>
        <v>927</v>
      </c>
      <c r="P10669" s="31" t="str">
        <f t="shared" si="501"/>
        <v xml:space="preserve"> ()</v>
      </c>
    </row>
    <row r="10670" spans="1:16">
      <c r="A10670" t="str">
        <f t="shared" si="502"/>
        <v>928-</v>
      </c>
      <c r="B10670">
        <f t="shared" si="503"/>
        <v>928</v>
      </c>
      <c r="P10670" s="31" t="str">
        <f t="shared" si="501"/>
        <v xml:space="preserve"> ()</v>
      </c>
    </row>
    <row r="10671" spans="1:16">
      <c r="A10671" t="str">
        <f t="shared" si="502"/>
        <v>929-</v>
      </c>
      <c r="B10671">
        <f t="shared" si="503"/>
        <v>929</v>
      </c>
      <c r="P10671" s="31" t="str">
        <f t="shared" si="501"/>
        <v xml:space="preserve"> ()</v>
      </c>
    </row>
    <row r="10672" spans="1:16">
      <c r="A10672" t="str">
        <f t="shared" si="502"/>
        <v>930-</v>
      </c>
      <c r="B10672">
        <f t="shared" si="503"/>
        <v>930</v>
      </c>
      <c r="P10672" s="31" t="str">
        <f t="shared" si="501"/>
        <v xml:space="preserve"> ()</v>
      </c>
    </row>
    <row r="10673" spans="1:16">
      <c r="A10673" t="str">
        <f t="shared" si="502"/>
        <v>931-</v>
      </c>
      <c r="B10673">
        <f t="shared" si="503"/>
        <v>931</v>
      </c>
      <c r="P10673" s="31" t="str">
        <f t="shared" si="501"/>
        <v xml:space="preserve"> ()</v>
      </c>
    </row>
    <row r="10674" spans="1:16">
      <c r="A10674" t="str">
        <f t="shared" si="502"/>
        <v>932-</v>
      </c>
      <c r="B10674">
        <f t="shared" si="503"/>
        <v>932</v>
      </c>
      <c r="P10674" s="31" t="str">
        <f t="shared" si="501"/>
        <v xml:space="preserve"> ()</v>
      </c>
    </row>
    <row r="10675" spans="1:16">
      <c r="A10675" t="str">
        <f t="shared" si="502"/>
        <v>933-</v>
      </c>
      <c r="B10675">
        <f t="shared" si="503"/>
        <v>933</v>
      </c>
      <c r="P10675" s="31" t="str">
        <f t="shared" si="501"/>
        <v xml:space="preserve"> ()</v>
      </c>
    </row>
    <row r="10676" spans="1:16">
      <c r="A10676" t="str">
        <f t="shared" si="502"/>
        <v>934-</v>
      </c>
      <c r="B10676">
        <f t="shared" si="503"/>
        <v>934</v>
      </c>
      <c r="P10676" s="31" t="str">
        <f t="shared" si="501"/>
        <v xml:space="preserve"> ()</v>
      </c>
    </row>
    <row r="10677" spans="1:16">
      <c r="A10677" t="str">
        <f t="shared" si="502"/>
        <v>935-</v>
      </c>
      <c r="B10677">
        <f t="shared" si="503"/>
        <v>935</v>
      </c>
      <c r="P10677" s="31" t="str">
        <f t="shared" si="501"/>
        <v xml:space="preserve"> ()</v>
      </c>
    </row>
    <row r="10678" spans="1:16">
      <c r="A10678" t="str">
        <f t="shared" si="502"/>
        <v>936-</v>
      </c>
      <c r="B10678">
        <f t="shared" si="503"/>
        <v>936</v>
      </c>
      <c r="P10678" s="31" t="str">
        <f t="shared" si="501"/>
        <v xml:space="preserve"> ()</v>
      </c>
    </row>
    <row r="10679" spans="1:16">
      <c r="A10679" t="str">
        <f t="shared" si="502"/>
        <v>937-</v>
      </c>
      <c r="B10679">
        <f t="shared" si="503"/>
        <v>937</v>
      </c>
      <c r="P10679" s="31" t="str">
        <f t="shared" si="501"/>
        <v xml:space="preserve"> ()</v>
      </c>
    </row>
    <row r="10680" spans="1:16">
      <c r="A10680" t="str">
        <f t="shared" si="502"/>
        <v>938-</v>
      </c>
      <c r="B10680">
        <f t="shared" si="503"/>
        <v>938</v>
      </c>
      <c r="P10680" s="31" t="str">
        <f t="shared" si="501"/>
        <v xml:space="preserve"> ()</v>
      </c>
    </row>
    <row r="10681" spans="1:16">
      <c r="A10681" t="str">
        <f t="shared" si="502"/>
        <v>939-</v>
      </c>
      <c r="B10681">
        <f t="shared" si="503"/>
        <v>939</v>
      </c>
      <c r="P10681" s="31" t="str">
        <f t="shared" si="501"/>
        <v xml:space="preserve"> ()</v>
      </c>
    </row>
    <row r="10682" spans="1:16">
      <c r="A10682" t="str">
        <f t="shared" si="502"/>
        <v>940-</v>
      </c>
      <c r="B10682">
        <f t="shared" si="503"/>
        <v>940</v>
      </c>
      <c r="P10682" s="31" t="str">
        <f t="shared" si="501"/>
        <v xml:space="preserve"> ()</v>
      </c>
    </row>
    <row r="10683" spans="1:16">
      <c r="A10683" t="str">
        <f t="shared" si="502"/>
        <v>941-</v>
      </c>
      <c r="B10683">
        <f t="shared" si="503"/>
        <v>941</v>
      </c>
      <c r="P10683" s="31" t="str">
        <f t="shared" si="501"/>
        <v xml:space="preserve"> ()</v>
      </c>
    </row>
    <row r="10684" spans="1:16">
      <c r="A10684" t="str">
        <f t="shared" si="502"/>
        <v>942-</v>
      </c>
      <c r="B10684">
        <f t="shared" si="503"/>
        <v>942</v>
      </c>
      <c r="P10684" s="31" t="str">
        <f t="shared" si="501"/>
        <v xml:space="preserve"> ()</v>
      </c>
    </row>
    <row r="10685" spans="1:16">
      <c r="A10685" t="str">
        <f t="shared" si="502"/>
        <v>943-</v>
      </c>
      <c r="B10685">
        <f t="shared" si="503"/>
        <v>943</v>
      </c>
      <c r="P10685" s="31" t="str">
        <f t="shared" si="501"/>
        <v xml:space="preserve"> ()</v>
      </c>
    </row>
    <row r="10686" spans="1:16">
      <c r="A10686" t="str">
        <f t="shared" si="502"/>
        <v>944-</v>
      </c>
      <c r="B10686">
        <f t="shared" si="503"/>
        <v>944</v>
      </c>
      <c r="P10686" s="31" t="str">
        <f t="shared" si="501"/>
        <v xml:space="preserve"> ()</v>
      </c>
    </row>
    <row r="10687" spans="1:16">
      <c r="A10687" t="str">
        <f t="shared" si="502"/>
        <v>945-</v>
      </c>
      <c r="B10687">
        <f t="shared" si="503"/>
        <v>945</v>
      </c>
      <c r="P10687" s="31" t="str">
        <f t="shared" si="501"/>
        <v xml:space="preserve"> ()</v>
      </c>
    </row>
    <row r="10688" spans="1:16">
      <c r="A10688" t="str">
        <f t="shared" si="502"/>
        <v>946-</v>
      </c>
      <c r="B10688">
        <f t="shared" si="503"/>
        <v>946</v>
      </c>
      <c r="P10688" s="31" t="str">
        <f t="shared" si="501"/>
        <v xml:space="preserve"> ()</v>
      </c>
    </row>
    <row r="10689" spans="1:16">
      <c r="A10689" t="str">
        <f t="shared" si="502"/>
        <v>947-</v>
      </c>
      <c r="B10689">
        <f t="shared" si="503"/>
        <v>947</v>
      </c>
      <c r="P10689" s="31" t="str">
        <f t="shared" si="501"/>
        <v xml:space="preserve"> ()</v>
      </c>
    </row>
    <row r="10690" spans="1:16">
      <c r="A10690" t="str">
        <f t="shared" si="502"/>
        <v>948-</v>
      </c>
      <c r="B10690">
        <f t="shared" si="503"/>
        <v>948</v>
      </c>
      <c r="P10690" s="31" t="str">
        <f t="shared" si="501"/>
        <v xml:space="preserve"> ()</v>
      </c>
    </row>
    <row r="10691" spans="1:16">
      <c r="A10691" t="str">
        <f t="shared" si="502"/>
        <v>949-</v>
      </c>
      <c r="B10691">
        <f t="shared" si="503"/>
        <v>949</v>
      </c>
      <c r="P10691" s="31" t="str">
        <f t="shared" ref="P10691:P10754" si="504">PROPER(G10691&amp;" ("&amp;E10691&amp;")")</f>
        <v xml:space="preserve"> ()</v>
      </c>
    </row>
    <row r="10692" spans="1:16">
      <c r="A10692" t="str">
        <f t="shared" si="502"/>
        <v>950-</v>
      </c>
      <c r="B10692">
        <f t="shared" si="503"/>
        <v>950</v>
      </c>
      <c r="P10692" s="31" t="str">
        <f t="shared" si="504"/>
        <v xml:space="preserve"> ()</v>
      </c>
    </row>
    <row r="10693" spans="1:16">
      <c r="A10693" t="str">
        <f t="shared" si="502"/>
        <v>951-</v>
      </c>
      <c r="B10693">
        <f t="shared" si="503"/>
        <v>951</v>
      </c>
      <c r="P10693" s="31" t="str">
        <f t="shared" si="504"/>
        <v xml:space="preserve"> ()</v>
      </c>
    </row>
    <row r="10694" spans="1:16">
      <c r="A10694" t="str">
        <f t="shared" ref="A10694:A10757" si="505">B10694&amp;"-"&amp;C10694</f>
        <v>952-</v>
      </c>
      <c r="B10694">
        <f t="shared" ref="B10694:B10757" si="506">IF(C10694=C10693,B10693+1,1)</f>
        <v>952</v>
      </c>
      <c r="P10694" s="31" t="str">
        <f t="shared" si="504"/>
        <v xml:space="preserve"> ()</v>
      </c>
    </row>
    <row r="10695" spans="1:16">
      <c r="A10695" t="str">
        <f t="shared" si="505"/>
        <v>953-</v>
      </c>
      <c r="B10695">
        <f t="shared" si="506"/>
        <v>953</v>
      </c>
      <c r="P10695" s="31" t="str">
        <f t="shared" si="504"/>
        <v xml:space="preserve"> ()</v>
      </c>
    </row>
    <row r="10696" spans="1:16">
      <c r="A10696" t="str">
        <f t="shared" si="505"/>
        <v>954-</v>
      </c>
      <c r="B10696">
        <f t="shared" si="506"/>
        <v>954</v>
      </c>
      <c r="P10696" s="31" t="str">
        <f t="shared" si="504"/>
        <v xml:space="preserve"> ()</v>
      </c>
    </row>
    <row r="10697" spans="1:16">
      <c r="A10697" t="str">
        <f t="shared" si="505"/>
        <v>955-</v>
      </c>
      <c r="B10697">
        <f t="shared" si="506"/>
        <v>955</v>
      </c>
      <c r="P10697" s="31" t="str">
        <f t="shared" si="504"/>
        <v xml:space="preserve"> ()</v>
      </c>
    </row>
    <row r="10698" spans="1:16">
      <c r="A10698" t="str">
        <f t="shared" si="505"/>
        <v>956-</v>
      </c>
      <c r="B10698">
        <f t="shared" si="506"/>
        <v>956</v>
      </c>
      <c r="P10698" s="31" t="str">
        <f t="shared" si="504"/>
        <v xml:space="preserve"> ()</v>
      </c>
    </row>
    <row r="10699" spans="1:16">
      <c r="A10699" t="str">
        <f t="shared" si="505"/>
        <v>957-</v>
      </c>
      <c r="B10699">
        <f t="shared" si="506"/>
        <v>957</v>
      </c>
      <c r="P10699" s="31" t="str">
        <f t="shared" si="504"/>
        <v xml:space="preserve"> ()</v>
      </c>
    </row>
    <row r="10700" spans="1:16">
      <c r="A10700" t="str">
        <f t="shared" si="505"/>
        <v>958-</v>
      </c>
      <c r="B10700">
        <f t="shared" si="506"/>
        <v>958</v>
      </c>
      <c r="P10700" s="31" t="str">
        <f t="shared" si="504"/>
        <v xml:space="preserve"> ()</v>
      </c>
    </row>
    <row r="10701" spans="1:16">
      <c r="A10701" t="str">
        <f t="shared" si="505"/>
        <v>959-</v>
      </c>
      <c r="B10701">
        <f t="shared" si="506"/>
        <v>959</v>
      </c>
      <c r="P10701" s="31" t="str">
        <f t="shared" si="504"/>
        <v xml:space="preserve"> ()</v>
      </c>
    </row>
    <row r="10702" spans="1:16">
      <c r="A10702" t="str">
        <f t="shared" si="505"/>
        <v>960-</v>
      </c>
      <c r="B10702">
        <f t="shared" si="506"/>
        <v>960</v>
      </c>
      <c r="P10702" s="31" t="str">
        <f t="shared" si="504"/>
        <v xml:space="preserve"> ()</v>
      </c>
    </row>
    <row r="10703" spans="1:16">
      <c r="A10703" t="str">
        <f t="shared" si="505"/>
        <v>961-</v>
      </c>
      <c r="B10703">
        <f t="shared" si="506"/>
        <v>961</v>
      </c>
      <c r="P10703" s="31" t="str">
        <f t="shared" si="504"/>
        <v xml:space="preserve"> ()</v>
      </c>
    </row>
    <row r="10704" spans="1:16">
      <c r="A10704" t="str">
        <f t="shared" si="505"/>
        <v>962-</v>
      </c>
      <c r="B10704">
        <f t="shared" si="506"/>
        <v>962</v>
      </c>
      <c r="P10704" s="31" t="str">
        <f t="shared" si="504"/>
        <v xml:space="preserve"> ()</v>
      </c>
    </row>
    <row r="10705" spans="1:16">
      <c r="A10705" t="str">
        <f t="shared" si="505"/>
        <v>963-</v>
      </c>
      <c r="B10705">
        <f t="shared" si="506"/>
        <v>963</v>
      </c>
      <c r="P10705" s="31" t="str">
        <f t="shared" si="504"/>
        <v xml:space="preserve"> ()</v>
      </c>
    </row>
    <row r="10706" spans="1:16">
      <c r="A10706" t="str">
        <f t="shared" si="505"/>
        <v>964-</v>
      </c>
      <c r="B10706">
        <f t="shared" si="506"/>
        <v>964</v>
      </c>
      <c r="P10706" s="31" t="str">
        <f t="shared" si="504"/>
        <v xml:space="preserve"> ()</v>
      </c>
    </row>
    <row r="10707" spans="1:16">
      <c r="A10707" t="str">
        <f t="shared" si="505"/>
        <v>965-</v>
      </c>
      <c r="B10707">
        <f t="shared" si="506"/>
        <v>965</v>
      </c>
      <c r="P10707" s="31" t="str">
        <f t="shared" si="504"/>
        <v xml:space="preserve"> ()</v>
      </c>
    </row>
    <row r="10708" spans="1:16">
      <c r="A10708" t="str">
        <f t="shared" si="505"/>
        <v>966-</v>
      </c>
      <c r="B10708">
        <f t="shared" si="506"/>
        <v>966</v>
      </c>
      <c r="P10708" s="31" t="str">
        <f t="shared" si="504"/>
        <v xml:space="preserve"> ()</v>
      </c>
    </row>
    <row r="10709" spans="1:16">
      <c r="A10709" t="str">
        <f t="shared" si="505"/>
        <v>967-</v>
      </c>
      <c r="B10709">
        <f t="shared" si="506"/>
        <v>967</v>
      </c>
      <c r="P10709" s="31" t="str">
        <f t="shared" si="504"/>
        <v xml:space="preserve"> ()</v>
      </c>
    </row>
    <row r="10710" spans="1:16">
      <c r="A10710" t="str">
        <f t="shared" si="505"/>
        <v>968-</v>
      </c>
      <c r="B10710">
        <f t="shared" si="506"/>
        <v>968</v>
      </c>
      <c r="P10710" s="31" t="str">
        <f t="shared" si="504"/>
        <v xml:space="preserve"> ()</v>
      </c>
    </row>
    <row r="10711" spans="1:16">
      <c r="A10711" t="str">
        <f t="shared" si="505"/>
        <v>969-</v>
      </c>
      <c r="B10711">
        <f t="shared" si="506"/>
        <v>969</v>
      </c>
      <c r="P10711" s="31" t="str">
        <f t="shared" si="504"/>
        <v xml:space="preserve"> ()</v>
      </c>
    </row>
    <row r="10712" spans="1:16">
      <c r="A10712" t="str">
        <f t="shared" si="505"/>
        <v>970-</v>
      </c>
      <c r="B10712">
        <f t="shared" si="506"/>
        <v>970</v>
      </c>
      <c r="P10712" s="31" t="str">
        <f t="shared" si="504"/>
        <v xml:space="preserve"> ()</v>
      </c>
    </row>
    <row r="10713" spans="1:16">
      <c r="A10713" t="str">
        <f t="shared" si="505"/>
        <v>971-</v>
      </c>
      <c r="B10713">
        <f t="shared" si="506"/>
        <v>971</v>
      </c>
      <c r="P10713" s="31" t="str">
        <f t="shared" si="504"/>
        <v xml:space="preserve"> ()</v>
      </c>
    </row>
    <row r="10714" spans="1:16">
      <c r="A10714" t="str">
        <f t="shared" si="505"/>
        <v>972-</v>
      </c>
      <c r="B10714">
        <f t="shared" si="506"/>
        <v>972</v>
      </c>
      <c r="P10714" s="31" t="str">
        <f t="shared" si="504"/>
        <v xml:space="preserve"> ()</v>
      </c>
    </row>
    <row r="10715" spans="1:16">
      <c r="A10715" t="str">
        <f t="shared" si="505"/>
        <v>973-</v>
      </c>
      <c r="B10715">
        <f t="shared" si="506"/>
        <v>973</v>
      </c>
      <c r="P10715" s="31" t="str">
        <f t="shared" si="504"/>
        <v xml:space="preserve"> ()</v>
      </c>
    </row>
    <row r="10716" spans="1:16">
      <c r="A10716" t="str">
        <f t="shared" si="505"/>
        <v>974-</v>
      </c>
      <c r="B10716">
        <f t="shared" si="506"/>
        <v>974</v>
      </c>
      <c r="P10716" s="31" t="str">
        <f t="shared" si="504"/>
        <v xml:space="preserve"> ()</v>
      </c>
    </row>
    <row r="10717" spans="1:16">
      <c r="A10717" t="str">
        <f t="shared" si="505"/>
        <v>975-</v>
      </c>
      <c r="B10717">
        <f t="shared" si="506"/>
        <v>975</v>
      </c>
      <c r="P10717" s="31" t="str">
        <f t="shared" si="504"/>
        <v xml:space="preserve"> ()</v>
      </c>
    </row>
    <row r="10718" spans="1:16">
      <c r="A10718" t="str">
        <f t="shared" si="505"/>
        <v>976-</v>
      </c>
      <c r="B10718">
        <f t="shared" si="506"/>
        <v>976</v>
      </c>
      <c r="P10718" s="31" t="str">
        <f t="shared" si="504"/>
        <v xml:space="preserve"> ()</v>
      </c>
    </row>
    <row r="10719" spans="1:16">
      <c r="A10719" t="str">
        <f t="shared" si="505"/>
        <v>977-</v>
      </c>
      <c r="B10719">
        <f t="shared" si="506"/>
        <v>977</v>
      </c>
      <c r="P10719" s="31" t="str">
        <f t="shared" si="504"/>
        <v xml:space="preserve"> ()</v>
      </c>
    </row>
    <row r="10720" spans="1:16">
      <c r="A10720" t="str">
        <f t="shared" si="505"/>
        <v>978-</v>
      </c>
      <c r="B10720">
        <f t="shared" si="506"/>
        <v>978</v>
      </c>
      <c r="P10720" s="31" t="str">
        <f t="shared" si="504"/>
        <v xml:space="preserve"> ()</v>
      </c>
    </row>
    <row r="10721" spans="1:16">
      <c r="A10721" t="str">
        <f t="shared" si="505"/>
        <v>979-</v>
      </c>
      <c r="B10721">
        <f t="shared" si="506"/>
        <v>979</v>
      </c>
      <c r="P10721" s="31" t="str">
        <f t="shared" si="504"/>
        <v xml:space="preserve"> ()</v>
      </c>
    </row>
    <row r="10722" spans="1:16">
      <c r="A10722" t="str">
        <f t="shared" si="505"/>
        <v>980-</v>
      </c>
      <c r="B10722">
        <f t="shared" si="506"/>
        <v>980</v>
      </c>
      <c r="P10722" s="31" t="str">
        <f t="shared" si="504"/>
        <v xml:space="preserve"> ()</v>
      </c>
    </row>
    <row r="10723" spans="1:16">
      <c r="A10723" t="str">
        <f t="shared" si="505"/>
        <v>981-</v>
      </c>
      <c r="B10723">
        <f t="shared" si="506"/>
        <v>981</v>
      </c>
      <c r="P10723" s="31" t="str">
        <f t="shared" si="504"/>
        <v xml:space="preserve"> ()</v>
      </c>
    </row>
    <row r="10724" spans="1:16">
      <c r="A10724" t="str">
        <f t="shared" si="505"/>
        <v>982-</v>
      </c>
      <c r="B10724">
        <f t="shared" si="506"/>
        <v>982</v>
      </c>
      <c r="P10724" s="31" t="str">
        <f t="shared" si="504"/>
        <v xml:space="preserve"> ()</v>
      </c>
    </row>
    <row r="10725" spans="1:16">
      <c r="A10725" t="str">
        <f t="shared" si="505"/>
        <v>983-</v>
      </c>
      <c r="B10725">
        <f t="shared" si="506"/>
        <v>983</v>
      </c>
      <c r="P10725" s="31" t="str">
        <f t="shared" si="504"/>
        <v xml:space="preserve"> ()</v>
      </c>
    </row>
    <row r="10726" spans="1:16">
      <c r="A10726" t="str">
        <f t="shared" si="505"/>
        <v>984-</v>
      </c>
      <c r="B10726">
        <f t="shared" si="506"/>
        <v>984</v>
      </c>
      <c r="P10726" s="31" t="str">
        <f t="shared" si="504"/>
        <v xml:space="preserve"> ()</v>
      </c>
    </row>
    <row r="10727" spans="1:16">
      <c r="A10727" t="str">
        <f t="shared" si="505"/>
        <v>985-</v>
      </c>
      <c r="B10727">
        <f t="shared" si="506"/>
        <v>985</v>
      </c>
      <c r="P10727" s="31" t="str">
        <f t="shared" si="504"/>
        <v xml:space="preserve"> ()</v>
      </c>
    </row>
    <row r="10728" spans="1:16">
      <c r="A10728" t="str">
        <f t="shared" si="505"/>
        <v>986-</v>
      </c>
      <c r="B10728">
        <f t="shared" si="506"/>
        <v>986</v>
      </c>
      <c r="P10728" s="31" t="str">
        <f t="shared" si="504"/>
        <v xml:space="preserve"> ()</v>
      </c>
    </row>
    <row r="10729" spans="1:16">
      <c r="A10729" t="str">
        <f t="shared" si="505"/>
        <v>987-</v>
      </c>
      <c r="B10729">
        <f t="shared" si="506"/>
        <v>987</v>
      </c>
      <c r="P10729" s="31" t="str">
        <f t="shared" si="504"/>
        <v xml:space="preserve"> ()</v>
      </c>
    </row>
    <row r="10730" spans="1:16">
      <c r="A10730" t="str">
        <f t="shared" si="505"/>
        <v>988-</v>
      </c>
      <c r="B10730">
        <f t="shared" si="506"/>
        <v>988</v>
      </c>
      <c r="P10730" s="31" t="str">
        <f t="shared" si="504"/>
        <v xml:space="preserve"> ()</v>
      </c>
    </row>
    <row r="10731" spans="1:16">
      <c r="A10731" t="str">
        <f t="shared" si="505"/>
        <v>989-</v>
      </c>
      <c r="B10731">
        <f t="shared" si="506"/>
        <v>989</v>
      </c>
      <c r="P10731" s="31" t="str">
        <f t="shared" si="504"/>
        <v xml:space="preserve"> ()</v>
      </c>
    </row>
    <row r="10732" spans="1:16">
      <c r="A10732" t="str">
        <f t="shared" si="505"/>
        <v>990-</v>
      </c>
      <c r="B10732">
        <f t="shared" si="506"/>
        <v>990</v>
      </c>
      <c r="P10732" s="31" t="str">
        <f t="shared" si="504"/>
        <v xml:space="preserve"> ()</v>
      </c>
    </row>
    <row r="10733" spans="1:16">
      <c r="A10733" t="str">
        <f t="shared" si="505"/>
        <v>991-</v>
      </c>
      <c r="B10733">
        <f t="shared" si="506"/>
        <v>991</v>
      </c>
      <c r="P10733" s="31" t="str">
        <f t="shared" si="504"/>
        <v xml:space="preserve"> ()</v>
      </c>
    </row>
    <row r="10734" spans="1:16">
      <c r="A10734" t="str">
        <f t="shared" si="505"/>
        <v>992-</v>
      </c>
      <c r="B10734">
        <f t="shared" si="506"/>
        <v>992</v>
      </c>
      <c r="P10734" s="31" t="str">
        <f t="shared" si="504"/>
        <v xml:space="preserve"> ()</v>
      </c>
    </row>
    <row r="10735" spans="1:16">
      <c r="A10735" t="str">
        <f t="shared" si="505"/>
        <v>993-</v>
      </c>
      <c r="B10735">
        <f t="shared" si="506"/>
        <v>993</v>
      </c>
      <c r="P10735" s="31" t="str">
        <f t="shared" si="504"/>
        <v xml:space="preserve"> ()</v>
      </c>
    </row>
    <row r="10736" spans="1:16">
      <c r="A10736" t="str">
        <f t="shared" si="505"/>
        <v>994-</v>
      </c>
      <c r="B10736">
        <f t="shared" si="506"/>
        <v>994</v>
      </c>
      <c r="P10736" s="31" t="str">
        <f t="shared" si="504"/>
        <v xml:space="preserve"> ()</v>
      </c>
    </row>
    <row r="10737" spans="1:16">
      <c r="A10737" t="str">
        <f t="shared" si="505"/>
        <v>995-</v>
      </c>
      <c r="B10737">
        <f t="shared" si="506"/>
        <v>995</v>
      </c>
      <c r="P10737" s="31" t="str">
        <f t="shared" si="504"/>
        <v xml:space="preserve"> ()</v>
      </c>
    </row>
    <row r="10738" spans="1:16">
      <c r="A10738" t="str">
        <f t="shared" si="505"/>
        <v>996-</v>
      </c>
      <c r="B10738">
        <f t="shared" si="506"/>
        <v>996</v>
      </c>
      <c r="P10738" s="31" t="str">
        <f t="shared" si="504"/>
        <v xml:space="preserve"> ()</v>
      </c>
    </row>
    <row r="10739" spans="1:16">
      <c r="A10739" t="str">
        <f t="shared" si="505"/>
        <v>997-</v>
      </c>
      <c r="B10739">
        <f t="shared" si="506"/>
        <v>997</v>
      </c>
      <c r="P10739" s="31" t="str">
        <f t="shared" si="504"/>
        <v xml:space="preserve"> ()</v>
      </c>
    </row>
    <row r="10740" spans="1:16">
      <c r="A10740" t="str">
        <f t="shared" si="505"/>
        <v>998-</v>
      </c>
      <c r="B10740">
        <f t="shared" si="506"/>
        <v>998</v>
      </c>
      <c r="P10740" s="31" t="str">
        <f t="shared" si="504"/>
        <v xml:space="preserve"> ()</v>
      </c>
    </row>
    <row r="10741" spans="1:16">
      <c r="A10741" t="str">
        <f t="shared" si="505"/>
        <v>999-</v>
      </c>
      <c r="B10741">
        <f t="shared" si="506"/>
        <v>999</v>
      </c>
      <c r="P10741" s="31" t="str">
        <f t="shared" si="504"/>
        <v xml:space="preserve"> ()</v>
      </c>
    </row>
    <row r="10742" spans="1:16">
      <c r="A10742" t="str">
        <f t="shared" si="505"/>
        <v>1000-</v>
      </c>
      <c r="B10742">
        <f t="shared" si="506"/>
        <v>1000</v>
      </c>
      <c r="P10742" s="31" t="str">
        <f t="shared" si="504"/>
        <v xml:space="preserve"> ()</v>
      </c>
    </row>
    <row r="10743" spans="1:16">
      <c r="A10743" t="str">
        <f t="shared" si="505"/>
        <v>1001-</v>
      </c>
      <c r="B10743">
        <f t="shared" si="506"/>
        <v>1001</v>
      </c>
      <c r="P10743" s="31" t="str">
        <f t="shared" si="504"/>
        <v xml:space="preserve"> ()</v>
      </c>
    </row>
    <row r="10744" spans="1:16">
      <c r="A10744" t="str">
        <f t="shared" si="505"/>
        <v>1002-</v>
      </c>
      <c r="B10744">
        <f t="shared" si="506"/>
        <v>1002</v>
      </c>
      <c r="P10744" s="31" t="str">
        <f t="shared" si="504"/>
        <v xml:space="preserve"> ()</v>
      </c>
    </row>
    <row r="10745" spans="1:16">
      <c r="A10745" t="str">
        <f t="shared" si="505"/>
        <v>1003-</v>
      </c>
      <c r="B10745">
        <f t="shared" si="506"/>
        <v>1003</v>
      </c>
      <c r="P10745" s="31" t="str">
        <f t="shared" si="504"/>
        <v xml:space="preserve"> ()</v>
      </c>
    </row>
    <row r="10746" spans="1:16">
      <c r="A10746" t="str">
        <f t="shared" si="505"/>
        <v>1004-</v>
      </c>
      <c r="B10746">
        <f t="shared" si="506"/>
        <v>1004</v>
      </c>
      <c r="P10746" s="31" t="str">
        <f t="shared" si="504"/>
        <v xml:space="preserve"> ()</v>
      </c>
    </row>
    <row r="10747" spans="1:16">
      <c r="A10747" t="str">
        <f t="shared" si="505"/>
        <v>1005-</v>
      </c>
      <c r="B10747">
        <f t="shared" si="506"/>
        <v>1005</v>
      </c>
      <c r="P10747" s="31" t="str">
        <f t="shared" si="504"/>
        <v xml:space="preserve"> ()</v>
      </c>
    </row>
    <row r="10748" spans="1:16">
      <c r="A10748" t="str">
        <f t="shared" si="505"/>
        <v>1006-</v>
      </c>
      <c r="B10748">
        <f t="shared" si="506"/>
        <v>1006</v>
      </c>
      <c r="P10748" s="31" t="str">
        <f t="shared" si="504"/>
        <v xml:space="preserve"> ()</v>
      </c>
    </row>
    <row r="10749" spans="1:16">
      <c r="A10749" t="str">
        <f t="shared" si="505"/>
        <v>1007-</v>
      </c>
      <c r="B10749">
        <f t="shared" si="506"/>
        <v>1007</v>
      </c>
      <c r="P10749" s="31" t="str">
        <f t="shared" si="504"/>
        <v xml:space="preserve"> ()</v>
      </c>
    </row>
    <row r="10750" spans="1:16">
      <c r="A10750" t="str">
        <f t="shared" si="505"/>
        <v>1008-</v>
      </c>
      <c r="B10750">
        <f t="shared" si="506"/>
        <v>1008</v>
      </c>
      <c r="P10750" s="31" t="str">
        <f t="shared" si="504"/>
        <v xml:space="preserve"> ()</v>
      </c>
    </row>
    <row r="10751" spans="1:16">
      <c r="A10751" t="str">
        <f t="shared" si="505"/>
        <v>1009-</v>
      </c>
      <c r="B10751">
        <f t="shared" si="506"/>
        <v>1009</v>
      </c>
      <c r="P10751" s="31" t="str">
        <f t="shared" si="504"/>
        <v xml:space="preserve"> ()</v>
      </c>
    </row>
    <row r="10752" spans="1:16">
      <c r="A10752" t="str">
        <f t="shared" si="505"/>
        <v>1010-</v>
      </c>
      <c r="B10752">
        <f t="shared" si="506"/>
        <v>1010</v>
      </c>
      <c r="P10752" s="31" t="str">
        <f t="shared" si="504"/>
        <v xml:space="preserve"> ()</v>
      </c>
    </row>
    <row r="10753" spans="1:16">
      <c r="A10753" t="str">
        <f t="shared" si="505"/>
        <v>1011-</v>
      </c>
      <c r="B10753">
        <f t="shared" si="506"/>
        <v>1011</v>
      </c>
      <c r="P10753" s="31" t="str">
        <f t="shared" si="504"/>
        <v xml:space="preserve"> ()</v>
      </c>
    </row>
    <row r="10754" spans="1:16">
      <c r="A10754" t="str">
        <f t="shared" si="505"/>
        <v>1012-</v>
      </c>
      <c r="B10754">
        <f t="shared" si="506"/>
        <v>1012</v>
      </c>
      <c r="P10754" s="31" t="str">
        <f t="shared" si="504"/>
        <v xml:space="preserve"> ()</v>
      </c>
    </row>
    <row r="10755" spans="1:16">
      <c r="A10755" t="str">
        <f t="shared" si="505"/>
        <v>1013-</v>
      </c>
      <c r="B10755">
        <f t="shared" si="506"/>
        <v>1013</v>
      </c>
      <c r="P10755" s="31" t="str">
        <f t="shared" ref="P10755:P10818" si="507">PROPER(G10755&amp;" ("&amp;E10755&amp;")")</f>
        <v xml:space="preserve"> ()</v>
      </c>
    </row>
    <row r="10756" spans="1:16">
      <c r="A10756" t="str">
        <f t="shared" si="505"/>
        <v>1014-</v>
      </c>
      <c r="B10756">
        <f t="shared" si="506"/>
        <v>1014</v>
      </c>
      <c r="P10756" s="31" t="str">
        <f t="shared" si="507"/>
        <v xml:space="preserve"> ()</v>
      </c>
    </row>
    <row r="10757" spans="1:16">
      <c r="A10757" t="str">
        <f t="shared" si="505"/>
        <v>1015-</v>
      </c>
      <c r="B10757">
        <f t="shared" si="506"/>
        <v>1015</v>
      </c>
      <c r="P10757" s="31" t="str">
        <f t="shared" si="507"/>
        <v xml:space="preserve"> ()</v>
      </c>
    </row>
    <row r="10758" spans="1:16">
      <c r="A10758" t="str">
        <f t="shared" ref="A10758:A10821" si="508">B10758&amp;"-"&amp;C10758</f>
        <v>1016-</v>
      </c>
      <c r="B10758">
        <f t="shared" ref="B10758:B10821" si="509">IF(C10758=C10757,B10757+1,1)</f>
        <v>1016</v>
      </c>
      <c r="P10758" s="31" t="str">
        <f t="shared" si="507"/>
        <v xml:space="preserve"> ()</v>
      </c>
    </row>
    <row r="10759" spans="1:16">
      <c r="A10759" t="str">
        <f t="shared" si="508"/>
        <v>1017-</v>
      </c>
      <c r="B10759">
        <f t="shared" si="509"/>
        <v>1017</v>
      </c>
      <c r="P10759" s="31" t="str">
        <f t="shared" si="507"/>
        <v xml:space="preserve"> ()</v>
      </c>
    </row>
    <row r="10760" spans="1:16">
      <c r="A10760" t="str">
        <f t="shared" si="508"/>
        <v>1018-</v>
      </c>
      <c r="B10760">
        <f t="shared" si="509"/>
        <v>1018</v>
      </c>
      <c r="P10760" s="31" t="str">
        <f t="shared" si="507"/>
        <v xml:space="preserve"> ()</v>
      </c>
    </row>
    <row r="10761" spans="1:16">
      <c r="A10761" t="str">
        <f t="shared" si="508"/>
        <v>1019-</v>
      </c>
      <c r="B10761">
        <f t="shared" si="509"/>
        <v>1019</v>
      </c>
      <c r="P10761" s="31" t="str">
        <f t="shared" si="507"/>
        <v xml:space="preserve"> ()</v>
      </c>
    </row>
    <row r="10762" spans="1:16">
      <c r="A10762" t="str">
        <f t="shared" si="508"/>
        <v>1020-</v>
      </c>
      <c r="B10762">
        <f t="shared" si="509"/>
        <v>1020</v>
      </c>
      <c r="P10762" s="31" t="str">
        <f t="shared" si="507"/>
        <v xml:space="preserve"> ()</v>
      </c>
    </row>
    <row r="10763" spans="1:16">
      <c r="A10763" t="str">
        <f t="shared" si="508"/>
        <v>1021-</v>
      </c>
      <c r="B10763">
        <f t="shared" si="509"/>
        <v>1021</v>
      </c>
      <c r="P10763" s="31" t="str">
        <f t="shared" si="507"/>
        <v xml:space="preserve"> ()</v>
      </c>
    </row>
    <row r="10764" spans="1:16">
      <c r="A10764" t="str">
        <f t="shared" si="508"/>
        <v>1022-</v>
      </c>
      <c r="B10764">
        <f t="shared" si="509"/>
        <v>1022</v>
      </c>
      <c r="P10764" s="31" t="str">
        <f t="shared" si="507"/>
        <v xml:space="preserve"> ()</v>
      </c>
    </row>
    <row r="10765" spans="1:16">
      <c r="A10765" t="str">
        <f t="shared" si="508"/>
        <v>1023-</v>
      </c>
      <c r="B10765">
        <f t="shared" si="509"/>
        <v>1023</v>
      </c>
      <c r="P10765" s="31" t="str">
        <f t="shared" si="507"/>
        <v xml:space="preserve"> ()</v>
      </c>
    </row>
    <row r="10766" spans="1:16">
      <c r="A10766" t="str">
        <f t="shared" si="508"/>
        <v>1024-</v>
      </c>
      <c r="B10766">
        <f t="shared" si="509"/>
        <v>1024</v>
      </c>
      <c r="P10766" s="31" t="str">
        <f t="shared" si="507"/>
        <v xml:space="preserve"> ()</v>
      </c>
    </row>
    <row r="10767" spans="1:16">
      <c r="A10767" t="str">
        <f t="shared" si="508"/>
        <v>1025-</v>
      </c>
      <c r="B10767">
        <f t="shared" si="509"/>
        <v>1025</v>
      </c>
      <c r="P10767" s="31" t="str">
        <f t="shared" si="507"/>
        <v xml:space="preserve"> ()</v>
      </c>
    </row>
    <row r="10768" spans="1:16">
      <c r="A10768" t="str">
        <f t="shared" si="508"/>
        <v>1026-</v>
      </c>
      <c r="B10768">
        <f t="shared" si="509"/>
        <v>1026</v>
      </c>
      <c r="P10768" s="31" t="str">
        <f t="shared" si="507"/>
        <v xml:space="preserve"> ()</v>
      </c>
    </row>
    <row r="10769" spans="1:16">
      <c r="A10769" t="str">
        <f t="shared" si="508"/>
        <v>1027-</v>
      </c>
      <c r="B10769">
        <f t="shared" si="509"/>
        <v>1027</v>
      </c>
      <c r="P10769" s="31" t="str">
        <f t="shared" si="507"/>
        <v xml:space="preserve"> ()</v>
      </c>
    </row>
    <row r="10770" spans="1:16">
      <c r="A10770" t="str">
        <f t="shared" si="508"/>
        <v>1028-</v>
      </c>
      <c r="B10770">
        <f t="shared" si="509"/>
        <v>1028</v>
      </c>
      <c r="P10770" s="31" t="str">
        <f t="shared" si="507"/>
        <v xml:space="preserve"> ()</v>
      </c>
    </row>
    <row r="10771" spans="1:16">
      <c r="A10771" t="str">
        <f t="shared" si="508"/>
        <v>1029-</v>
      </c>
      <c r="B10771">
        <f t="shared" si="509"/>
        <v>1029</v>
      </c>
      <c r="P10771" s="31" t="str">
        <f t="shared" si="507"/>
        <v xml:space="preserve"> ()</v>
      </c>
    </row>
    <row r="10772" spans="1:16">
      <c r="A10772" t="str">
        <f t="shared" si="508"/>
        <v>1030-</v>
      </c>
      <c r="B10772">
        <f t="shared" si="509"/>
        <v>1030</v>
      </c>
      <c r="P10772" s="31" t="str">
        <f t="shared" si="507"/>
        <v xml:space="preserve"> ()</v>
      </c>
    </row>
    <row r="10773" spans="1:16">
      <c r="A10773" t="str">
        <f t="shared" si="508"/>
        <v>1031-</v>
      </c>
      <c r="B10773">
        <f t="shared" si="509"/>
        <v>1031</v>
      </c>
      <c r="P10773" s="31" t="str">
        <f t="shared" si="507"/>
        <v xml:space="preserve"> ()</v>
      </c>
    </row>
    <row r="10774" spans="1:16">
      <c r="A10774" t="str">
        <f t="shared" si="508"/>
        <v>1032-</v>
      </c>
      <c r="B10774">
        <f t="shared" si="509"/>
        <v>1032</v>
      </c>
      <c r="P10774" s="31" t="str">
        <f t="shared" si="507"/>
        <v xml:space="preserve"> ()</v>
      </c>
    </row>
    <row r="10775" spans="1:16">
      <c r="A10775" t="str">
        <f t="shared" si="508"/>
        <v>1033-</v>
      </c>
      <c r="B10775">
        <f t="shared" si="509"/>
        <v>1033</v>
      </c>
      <c r="P10775" s="31" t="str">
        <f t="shared" si="507"/>
        <v xml:space="preserve"> ()</v>
      </c>
    </row>
    <row r="10776" spans="1:16">
      <c r="A10776" t="str">
        <f t="shared" si="508"/>
        <v>1034-</v>
      </c>
      <c r="B10776">
        <f t="shared" si="509"/>
        <v>1034</v>
      </c>
      <c r="P10776" s="31" t="str">
        <f t="shared" si="507"/>
        <v xml:space="preserve"> ()</v>
      </c>
    </row>
    <row r="10777" spans="1:16">
      <c r="A10777" t="str">
        <f t="shared" si="508"/>
        <v>1035-</v>
      </c>
      <c r="B10777">
        <f t="shared" si="509"/>
        <v>1035</v>
      </c>
      <c r="P10777" s="31" t="str">
        <f t="shared" si="507"/>
        <v xml:space="preserve"> ()</v>
      </c>
    </row>
    <row r="10778" spans="1:16">
      <c r="A10778" t="str">
        <f t="shared" si="508"/>
        <v>1036-</v>
      </c>
      <c r="B10778">
        <f t="shared" si="509"/>
        <v>1036</v>
      </c>
      <c r="P10778" s="31" t="str">
        <f t="shared" si="507"/>
        <v xml:space="preserve"> ()</v>
      </c>
    </row>
    <row r="10779" spans="1:16">
      <c r="A10779" t="str">
        <f t="shared" si="508"/>
        <v>1037-</v>
      </c>
      <c r="B10779">
        <f t="shared" si="509"/>
        <v>1037</v>
      </c>
      <c r="P10779" s="31" t="str">
        <f t="shared" si="507"/>
        <v xml:space="preserve"> ()</v>
      </c>
    </row>
    <row r="10780" spans="1:16">
      <c r="A10780" t="str">
        <f t="shared" si="508"/>
        <v>1038-</v>
      </c>
      <c r="B10780">
        <f t="shared" si="509"/>
        <v>1038</v>
      </c>
      <c r="P10780" s="31" t="str">
        <f t="shared" si="507"/>
        <v xml:space="preserve"> ()</v>
      </c>
    </row>
    <row r="10781" spans="1:16">
      <c r="A10781" t="str">
        <f t="shared" si="508"/>
        <v>1039-</v>
      </c>
      <c r="B10781">
        <f t="shared" si="509"/>
        <v>1039</v>
      </c>
      <c r="P10781" s="31" t="str">
        <f t="shared" si="507"/>
        <v xml:space="preserve"> ()</v>
      </c>
    </row>
    <row r="10782" spans="1:16">
      <c r="A10782" t="str">
        <f t="shared" si="508"/>
        <v>1040-</v>
      </c>
      <c r="B10782">
        <f t="shared" si="509"/>
        <v>1040</v>
      </c>
      <c r="P10782" s="31" t="str">
        <f t="shared" si="507"/>
        <v xml:space="preserve"> ()</v>
      </c>
    </row>
    <row r="10783" spans="1:16">
      <c r="A10783" t="str">
        <f t="shared" si="508"/>
        <v>1041-</v>
      </c>
      <c r="B10783">
        <f t="shared" si="509"/>
        <v>1041</v>
      </c>
      <c r="P10783" s="31" t="str">
        <f t="shared" si="507"/>
        <v xml:space="preserve"> ()</v>
      </c>
    </row>
    <row r="10784" spans="1:16">
      <c r="A10784" t="str">
        <f t="shared" si="508"/>
        <v>1042-</v>
      </c>
      <c r="B10784">
        <f t="shared" si="509"/>
        <v>1042</v>
      </c>
      <c r="P10784" s="31" t="str">
        <f t="shared" si="507"/>
        <v xml:space="preserve"> ()</v>
      </c>
    </row>
    <row r="10785" spans="1:16">
      <c r="A10785" t="str">
        <f t="shared" si="508"/>
        <v>1043-</v>
      </c>
      <c r="B10785">
        <f t="shared" si="509"/>
        <v>1043</v>
      </c>
      <c r="P10785" s="31" t="str">
        <f t="shared" si="507"/>
        <v xml:space="preserve"> ()</v>
      </c>
    </row>
    <row r="10786" spans="1:16">
      <c r="A10786" t="str">
        <f t="shared" si="508"/>
        <v>1044-</v>
      </c>
      <c r="B10786">
        <f t="shared" si="509"/>
        <v>1044</v>
      </c>
      <c r="P10786" s="31" t="str">
        <f t="shared" si="507"/>
        <v xml:space="preserve"> ()</v>
      </c>
    </row>
    <row r="10787" spans="1:16">
      <c r="A10787" t="str">
        <f t="shared" si="508"/>
        <v>1045-</v>
      </c>
      <c r="B10787">
        <f t="shared" si="509"/>
        <v>1045</v>
      </c>
      <c r="P10787" s="31" t="str">
        <f t="shared" si="507"/>
        <v xml:space="preserve"> ()</v>
      </c>
    </row>
    <row r="10788" spans="1:16">
      <c r="A10788" t="str">
        <f t="shared" si="508"/>
        <v>1046-</v>
      </c>
      <c r="B10788">
        <f t="shared" si="509"/>
        <v>1046</v>
      </c>
      <c r="P10788" s="31" t="str">
        <f t="shared" si="507"/>
        <v xml:space="preserve"> ()</v>
      </c>
    </row>
    <row r="10789" spans="1:16">
      <c r="A10789" t="str">
        <f t="shared" si="508"/>
        <v>1047-</v>
      </c>
      <c r="B10789">
        <f t="shared" si="509"/>
        <v>1047</v>
      </c>
      <c r="P10789" s="31" t="str">
        <f t="shared" si="507"/>
        <v xml:space="preserve"> ()</v>
      </c>
    </row>
    <row r="10790" spans="1:16">
      <c r="A10790" t="str">
        <f t="shared" si="508"/>
        <v>1048-</v>
      </c>
      <c r="B10790">
        <f t="shared" si="509"/>
        <v>1048</v>
      </c>
      <c r="P10790" s="31" t="str">
        <f t="shared" si="507"/>
        <v xml:space="preserve"> ()</v>
      </c>
    </row>
    <row r="10791" spans="1:16">
      <c r="A10791" t="str">
        <f t="shared" si="508"/>
        <v>1049-</v>
      </c>
      <c r="B10791">
        <f t="shared" si="509"/>
        <v>1049</v>
      </c>
      <c r="P10791" s="31" t="str">
        <f t="shared" si="507"/>
        <v xml:space="preserve"> ()</v>
      </c>
    </row>
    <row r="10792" spans="1:16">
      <c r="A10792" t="str">
        <f t="shared" si="508"/>
        <v>1050-</v>
      </c>
      <c r="B10792">
        <f t="shared" si="509"/>
        <v>1050</v>
      </c>
      <c r="P10792" s="31" t="str">
        <f t="shared" si="507"/>
        <v xml:space="preserve"> ()</v>
      </c>
    </row>
    <row r="10793" spans="1:16">
      <c r="A10793" t="str">
        <f t="shared" si="508"/>
        <v>1051-</v>
      </c>
      <c r="B10793">
        <f t="shared" si="509"/>
        <v>1051</v>
      </c>
      <c r="P10793" s="31" t="str">
        <f t="shared" si="507"/>
        <v xml:space="preserve"> ()</v>
      </c>
    </row>
    <row r="10794" spans="1:16">
      <c r="A10794" t="str">
        <f t="shared" si="508"/>
        <v>1052-</v>
      </c>
      <c r="B10794">
        <f t="shared" si="509"/>
        <v>1052</v>
      </c>
      <c r="P10794" s="31" t="str">
        <f t="shared" si="507"/>
        <v xml:space="preserve"> ()</v>
      </c>
    </row>
    <row r="10795" spans="1:16">
      <c r="A10795" t="str">
        <f t="shared" si="508"/>
        <v>1053-</v>
      </c>
      <c r="B10795">
        <f t="shared" si="509"/>
        <v>1053</v>
      </c>
      <c r="P10795" s="31" t="str">
        <f t="shared" si="507"/>
        <v xml:space="preserve"> ()</v>
      </c>
    </row>
    <row r="10796" spans="1:16">
      <c r="A10796" t="str">
        <f t="shared" si="508"/>
        <v>1054-</v>
      </c>
      <c r="B10796">
        <f t="shared" si="509"/>
        <v>1054</v>
      </c>
      <c r="P10796" s="31" t="str">
        <f t="shared" si="507"/>
        <v xml:space="preserve"> ()</v>
      </c>
    </row>
    <row r="10797" spans="1:16">
      <c r="A10797" t="str">
        <f t="shared" si="508"/>
        <v>1055-</v>
      </c>
      <c r="B10797">
        <f t="shared" si="509"/>
        <v>1055</v>
      </c>
      <c r="P10797" s="31" t="str">
        <f t="shared" si="507"/>
        <v xml:space="preserve"> ()</v>
      </c>
    </row>
    <row r="10798" spans="1:16">
      <c r="A10798" t="str">
        <f t="shared" si="508"/>
        <v>1056-</v>
      </c>
      <c r="B10798">
        <f t="shared" si="509"/>
        <v>1056</v>
      </c>
      <c r="P10798" s="31" t="str">
        <f t="shared" si="507"/>
        <v xml:space="preserve"> ()</v>
      </c>
    </row>
    <row r="10799" spans="1:16">
      <c r="A10799" t="str">
        <f t="shared" si="508"/>
        <v>1057-</v>
      </c>
      <c r="B10799">
        <f t="shared" si="509"/>
        <v>1057</v>
      </c>
      <c r="P10799" s="31" t="str">
        <f t="shared" si="507"/>
        <v xml:space="preserve"> ()</v>
      </c>
    </row>
    <row r="10800" spans="1:16">
      <c r="A10800" t="str">
        <f t="shared" si="508"/>
        <v>1058-</v>
      </c>
      <c r="B10800">
        <f t="shared" si="509"/>
        <v>1058</v>
      </c>
      <c r="P10800" s="31" t="str">
        <f t="shared" si="507"/>
        <v xml:space="preserve"> ()</v>
      </c>
    </row>
    <row r="10801" spans="1:16">
      <c r="A10801" t="str">
        <f t="shared" si="508"/>
        <v>1059-</v>
      </c>
      <c r="B10801">
        <f t="shared" si="509"/>
        <v>1059</v>
      </c>
      <c r="P10801" s="31" t="str">
        <f t="shared" si="507"/>
        <v xml:space="preserve"> ()</v>
      </c>
    </row>
    <row r="10802" spans="1:16">
      <c r="A10802" t="str">
        <f t="shared" si="508"/>
        <v>1060-</v>
      </c>
      <c r="B10802">
        <f t="shared" si="509"/>
        <v>1060</v>
      </c>
      <c r="P10802" s="31" t="str">
        <f t="shared" si="507"/>
        <v xml:space="preserve"> ()</v>
      </c>
    </row>
    <row r="10803" spans="1:16">
      <c r="A10803" t="str">
        <f t="shared" si="508"/>
        <v>1061-</v>
      </c>
      <c r="B10803">
        <f t="shared" si="509"/>
        <v>1061</v>
      </c>
      <c r="P10803" s="31" t="str">
        <f t="shared" si="507"/>
        <v xml:space="preserve"> ()</v>
      </c>
    </row>
    <row r="10804" spans="1:16">
      <c r="A10804" t="str">
        <f t="shared" si="508"/>
        <v>1062-</v>
      </c>
      <c r="B10804">
        <f t="shared" si="509"/>
        <v>1062</v>
      </c>
      <c r="P10804" s="31" t="str">
        <f t="shared" si="507"/>
        <v xml:space="preserve"> ()</v>
      </c>
    </row>
    <row r="10805" spans="1:16">
      <c r="A10805" t="str">
        <f t="shared" si="508"/>
        <v>1063-</v>
      </c>
      <c r="B10805">
        <f t="shared" si="509"/>
        <v>1063</v>
      </c>
      <c r="P10805" s="31" t="str">
        <f t="shared" si="507"/>
        <v xml:space="preserve"> ()</v>
      </c>
    </row>
    <row r="10806" spans="1:16">
      <c r="A10806" t="str">
        <f t="shared" si="508"/>
        <v>1064-</v>
      </c>
      <c r="B10806">
        <f t="shared" si="509"/>
        <v>1064</v>
      </c>
      <c r="P10806" s="31" t="str">
        <f t="shared" si="507"/>
        <v xml:space="preserve"> ()</v>
      </c>
    </row>
    <row r="10807" spans="1:16">
      <c r="A10807" t="str">
        <f t="shared" si="508"/>
        <v>1065-</v>
      </c>
      <c r="B10807">
        <f t="shared" si="509"/>
        <v>1065</v>
      </c>
      <c r="P10807" s="31" t="str">
        <f t="shared" si="507"/>
        <v xml:space="preserve"> ()</v>
      </c>
    </row>
    <row r="10808" spans="1:16">
      <c r="A10808" t="str">
        <f t="shared" si="508"/>
        <v>1066-</v>
      </c>
      <c r="B10808">
        <f t="shared" si="509"/>
        <v>1066</v>
      </c>
      <c r="P10808" s="31" t="str">
        <f t="shared" si="507"/>
        <v xml:space="preserve"> ()</v>
      </c>
    </row>
    <row r="10809" spans="1:16">
      <c r="A10809" t="str">
        <f t="shared" si="508"/>
        <v>1067-</v>
      </c>
      <c r="B10809">
        <f t="shared" si="509"/>
        <v>1067</v>
      </c>
      <c r="P10809" s="31" t="str">
        <f t="shared" si="507"/>
        <v xml:space="preserve"> ()</v>
      </c>
    </row>
    <row r="10810" spans="1:16">
      <c r="A10810" t="str">
        <f t="shared" si="508"/>
        <v>1068-</v>
      </c>
      <c r="B10810">
        <f t="shared" si="509"/>
        <v>1068</v>
      </c>
      <c r="P10810" s="31" t="str">
        <f t="shared" si="507"/>
        <v xml:space="preserve"> ()</v>
      </c>
    </row>
    <row r="10811" spans="1:16">
      <c r="A10811" t="str">
        <f t="shared" si="508"/>
        <v>1069-</v>
      </c>
      <c r="B10811">
        <f t="shared" si="509"/>
        <v>1069</v>
      </c>
      <c r="P10811" s="31" t="str">
        <f t="shared" si="507"/>
        <v xml:space="preserve"> ()</v>
      </c>
    </row>
    <row r="10812" spans="1:16">
      <c r="A10812" t="str">
        <f t="shared" si="508"/>
        <v>1070-</v>
      </c>
      <c r="B10812">
        <f t="shared" si="509"/>
        <v>1070</v>
      </c>
      <c r="P10812" s="31" t="str">
        <f t="shared" si="507"/>
        <v xml:space="preserve"> ()</v>
      </c>
    </row>
    <row r="10813" spans="1:16">
      <c r="A10813" t="str">
        <f t="shared" si="508"/>
        <v>1071-</v>
      </c>
      <c r="B10813">
        <f t="shared" si="509"/>
        <v>1071</v>
      </c>
      <c r="P10813" s="31" t="str">
        <f t="shared" si="507"/>
        <v xml:space="preserve"> ()</v>
      </c>
    </row>
    <row r="10814" spans="1:16">
      <c r="A10814" t="str">
        <f t="shared" si="508"/>
        <v>1072-</v>
      </c>
      <c r="B10814">
        <f t="shared" si="509"/>
        <v>1072</v>
      </c>
      <c r="P10814" s="31" t="str">
        <f t="shared" si="507"/>
        <v xml:space="preserve"> ()</v>
      </c>
    </row>
    <row r="10815" spans="1:16">
      <c r="A10815" t="str">
        <f t="shared" si="508"/>
        <v>1073-</v>
      </c>
      <c r="B10815">
        <f t="shared" si="509"/>
        <v>1073</v>
      </c>
      <c r="P10815" s="31" t="str">
        <f t="shared" si="507"/>
        <v xml:space="preserve"> ()</v>
      </c>
    </row>
    <row r="10816" spans="1:16">
      <c r="A10816" t="str">
        <f t="shared" si="508"/>
        <v>1074-</v>
      </c>
      <c r="B10816">
        <f t="shared" si="509"/>
        <v>1074</v>
      </c>
      <c r="P10816" s="31" t="str">
        <f t="shared" si="507"/>
        <v xml:space="preserve"> ()</v>
      </c>
    </row>
    <row r="10817" spans="1:16">
      <c r="A10817" t="str">
        <f t="shared" si="508"/>
        <v>1075-</v>
      </c>
      <c r="B10817">
        <f t="shared" si="509"/>
        <v>1075</v>
      </c>
      <c r="P10817" s="31" t="str">
        <f t="shared" si="507"/>
        <v xml:space="preserve"> ()</v>
      </c>
    </row>
    <row r="10818" spans="1:16">
      <c r="A10818" t="str">
        <f t="shared" si="508"/>
        <v>1076-</v>
      </c>
      <c r="B10818">
        <f t="shared" si="509"/>
        <v>1076</v>
      </c>
      <c r="P10818" s="31" t="str">
        <f t="shared" si="507"/>
        <v xml:space="preserve"> ()</v>
      </c>
    </row>
    <row r="10819" spans="1:16">
      <c r="A10819" t="str">
        <f t="shared" si="508"/>
        <v>1077-</v>
      </c>
      <c r="B10819">
        <f t="shared" si="509"/>
        <v>1077</v>
      </c>
      <c r="P10819" s="31" t="str">
        <f t="shared" ref="P10819:P10882" si="510">PROPER(G10819&amp;" ("&amp;E10819&amp;")")</f>
        <v xml:space="preserve"> ()</v>
      </c>
    </row>
    <row r="10820" spans="1:16">
      <c r="A10820" t="str">
        <f t="shared" si="508"/>
        <v>1078-</v>
      </c>
      <c r="B10820">
        <f t="shared" si="509"/>
        <v>1078</v>
      </c>
      <c r="P10820" s="31" t="str">
        <f t="shared" si="510"/>
        <v xml:space="preserve"> ()</v>
      </c>
    </row>
    <row r="10821" spans="1:16">
      <c r="A10821" t="str">
        <f t="shared" si="508"/>
        <v>1079-</v>
      </c>
      <c r="B10821">
        <f t="shared" si="509"/>
        <v>1079</v>
      </c>
      <c r="P10821" s="31" t="str">
        <f t="shared" si="510"/>
        <v xml:space="preserve"> ()</v>
      </c>
    </row>
    <row r="10822" spans="1:16">
      <c r="A10822" t="str">
        <f t="shared" ref="A10822:A10885" si="511">B10822&amp;"-"&amp;C10822</f>
        <v>1080-</v>
      </c>
      <c r="B10822">
        <f t="shared" ref="B10822:B10885" si="512">IF(C10822=C10821,B10821+1,1)</f>
        <v>1080</v>
      </c>
      <c r="P10822" s="31" t="str">
        <f t="shared" si="510"/>
        <v xml:space="preserve"> ()</v>
      </c>
    </row>
    <row r="10823" spans="1:16">
      <c r="A10823" t="str">
        <f t="shared" si="511"/>
        <v>1081-</v>
      </c>
      <c r="B10823">
        <f t="shared" si="512"/>
        <v>1081</v>
      </c>
      <c r="P10823" s="31" t="str">
        <f t="shared" si="510"/>
        <v xml:space="preserve"> ()</v>
      </c>
    </row>
    <row r="10824" spans="1:16">
      <c r="A10824" t="str">
        <f t="shared" si="511"/>
        <v>1082-</v>
      </c>
      <c r="B10824">
        <f t="shared" si="512"/>
        <v>1082</v>
      </c>
      <c r="P10824" s="31" t="str">
        <f t="shared" si="510"/>
        <v xml:space="preserve"> ()</v>
      </c>
    </row>
    <row r="10825" spans="1:16">
      <c r="A10825" t="str">
        <f t="shared" si="511"/>
        <v>1083-</v>
      </c>
      <c r="B10825">
        <f t="shared" si="512"/>
        <v>1083</v>
      </c>
      <c r="P10825" s="31" t="str">
        <f t="shared" si="510"/>
        <v xml:space="preserve"> ()</v>
      </c>
    </row>
    <row r="10826" spans="1:16">
      <c r="A10826" t="str">
        <f t="shared" si="511"/>
        <v>1084-</v>
      </c>
      <c r="B10826">
        <f t="shared" si="512"/>
        <v>1084</v>
      </c>
      <c r="P10826" s="31" t="str">
        <f t="shared" si="510"/>
        <v xml:space="preserve"> ()</v>
      </c>
    </row>
    <row r="10827" spans="1:16">
      <c r="A10827" t="str">
        <f t="shared" si="511"/>
        <v>1085-</v>
      </c>
      <c r="B10827">
        <f t="shared" si="512"/>
        <v>1085</v>
      </c>
      <c r="P10827" s="31" t="str">
        <f t="shared" si="510"/>
        <v xml:space="preserve"> ()</v>
      </c>
    </row>
    <row r="10828" spans="1:16">
      <c r="A10828" t="str">
        <f t="shared" si="511"/>
        <v>1086-</v>
      </c>
      <c r="B10828">
        <f t="shared" si="512"/>
        <v>1086</v>
      </c>
      <c r="P10828" s="31" t="str">
        <f t="shared" si="510"/>
        <v xml:space="preserve"> ()</v>
      </c>
    </row>
    <row r="10829" spans="1:16">
      <c r="A10829" t="str">
        <f t="shared" si="511"/>
        <v>1087-</v>
      </c>
      <c r="B10829">
        <f t="shared" si="512"/>
        <v>1087</v>
      </c>
      <c r="P10829" s="31" t="str">
        <f t="shared" si="510"/>
        <v xml:space="preserve"> ()</v>
      </c>
    </row>
    <row r="10830" spans="1:16">
      <c r="A10830" t="str">
        <f t="shared" si="511"/>
        <v>1088-</v>
      </c>
      <c r="B10830">
        <f t="shared" si="512"/>
        <v>1088</v>
      </c>
      <c r="P10830" s="31" t="str">
        <f t="shared" si="510"/>
        <v xml:space="preserve"> ()</v>
      </c>
    </row>
    <row r="10831" spans="1:16">
      <c r="A10831" t="str">
        <f t="shared" si="511"/>
        <v>1089-</v>
      </c>
      <c r="B10831">
        <f t="shared" si="512"/>
        <v>1089</v>
      </c>
      <c r="P10831" s="31" t="str">
        <f t="shared" si="510"/>
        <v xml:space="preserve"> ()</v>
      </c>
    </row>
    <row r="10832" spans="1:16">
      <c r="A10832" t="str">
        <f t="shared" si="511"/>
        <v>1090-</v>
      </c>
      <c r="B10832">
        <f t="shared" si="512"/>
        <v>1090</v>
      </c>
      <c r="P10832" s="31" t="str">
        <f t="shared" si="510"/>
        <v xml:space="preserve"> ()</v>
      </c>
    </row>
    <row r="10833" spans="1:16">
      <c r="A10833" t="str">
        <f t="shared" si="511"/>
        <v>1091-</v>
      </c>
      <c r="B10833">
        <f t="shared" si="512"/>
        <v>1091</v>
      </c>
      <c r="P10833" s="31" t="str">
        <f t="shared" si="510"/>
        <v xml:space="preserve"> ()</v>
      </c>
    </row>
    <row r="10834" spans="1:16">
      <c r="A10834" t="str">
        <f t="shared" si="511"/>
        <v>1092-</v>
      </c>
      <c r="B10834">
        <f t="shared" si="512"/>
        <v>1092</v>
      </c>
      <c r="P10834" s="31" t="str">
        <f t="shared" si="510"/>
        <v xml:space="preserve"> ()</v>
      </c>
    </row>
    <row r="10835" spans="1:16">
      <c r="A10835" t="str">
        <f t="shared" si="511"/>
        <v>1093-</v>
      </c>
      <c r="B10835">
        <f t="shared" si="512"/>
        <v>1093</v>
      </c>
      <c r="P10835" s="31" t="str">
        <f t="shared" si="510"/>
        <v xml:space="preserve"> ()</v>
      </c>
    </row>
    <row r="10836" spans="1:16">
      <c r="A10836" t="str">
        <f t="shared" si="511"/>
        <v>1094-</v>
      </c>
      <c r="B10836">
        <f t="shared" si="512"/>
        <v>1094</v>
      </c>
      <c r="P10836" s="31" t="str">
        <f t="shared" si="510"/>
        <v xml:space="preserve"> ()</v>
      </c>
    </row>
    <row r="10837" spans="1:16">
      <c r="A10837" t="str">
        <f t="shared" si="511"/>
        <v>1095-</v>
      </c>
      <c r="B10837">
        <f t="shared" si="512"/>
        <v>1095</v>
      </c>
      <c r="P10837" s="31" t="str">
        <f t="shared" si="510"/>
        <v xml:space="preserve"> ()</v>
      </c>
    </row>
    <row r="10838" spans="1:16">
      <c r="A10838" t="str">
        <f t="shared" si="511"/>
        <v>1096-</v>
      </c>
      <c r="B10838">
        <f t="shared" si="512"/>
        <v>1096</v>
      </c>
      <c r="P10838" s="31" t="str">
        <f t="shared" si="510"/>
        <v xml:space="preserve"> ()</v>
      </c>
    </row>
    <row r="10839" spans="1:16">
      <c r="A10839" t="str">
        <f t="shared" si="511"/>
        <v>1097-</v>
      </c>
      <c r="B10839">
        <f t="shared" si="512"/>
        <v>1097</v>
      </c>
      <c r="P10839" s="31" t="str">
        <f t="shared" si="510"/>
        <v xml:space="preserve"> ()</v>
      </c>
    </row>
    <row r="10840" spans="1:16">
      <c r="A10840" t="str">
        <f t="shared" si="511"/>
        <v>1098-</v>
      </c>
      <c r="B10840">
        <f t="shared" si="512"/>
        <v>1098</v>
      </c>
      <c r="P10840" s="31" t="str">
        <f t="shared" si="510"/>
        <v xml:space="preserve"> ()</v>
      </c>
    </row>
    <row r="10841" spans="1:16">
      <c r="A10841" t="str">
        <f t="shared" si="511"/>
        <v>1099-</v>
      </c>
      <c r="B10841">
        <f t="shared" si="512"/>
        <v>1099</v>
      </c>
      <c r="P10841" s="31" t="str">
        <f t="shared" si="510"/>
        <v xml:space="preserve"> ()</v>
      </c>
    </row>
    <row r="10842" spans="1:16">
      <c r="A10842" t="str">
        <f t="shared" si="511"/>
        <v>1100-</v>
      </c>
      <c r="B10842">
        <f t="shared" si="512"/>
        <v>1100</v>
      </c>
      <c r="P10842" s="31" t="str">
        <f t="shared" si="510"/>
        <v xml:space="preserve"> ()</v>
      </c>
    </row>
    <row r="10843" spans="1:16">
      <c r="A10843" t="str">
        <f t="shared" si="511"/>
        <v>1101-</v>
      </c>
      <c r="B10843">
        <f t="shared" si="512"/>
        <v>1101</v>
      </c>
      <c r="P10843" s="31" t="str">
        <f t="shared" si="510"/>
        <v xml:space="preserve"> ()</v>
      </c>
    </row>
    <row r="10844" spans="1:16">
      <c r="A10844" t="str">
        <f t="shared" si="511"/>
        <v>1102-</v>
      </c>
      <c r="B10844">
        <f t="shared" si="512"/>
        <v>1102</v>
      </c>
      <c r="P10844" s="31" t="str">
        <f t="shared" si="510"/>
        <v xml:space="preserve"> ()</v>
      </c>
    </row>
    <row r="10845" spans="1:16">
      <c r="A10845" t="str">
        <f t="shared" si="511"/>
        <v>1103-</v>
      </c>
      <c r="B10845">
        <f t="shared" si="512"/>
        <v>1103</v>
      </c>
      <c r="P10845" s="31" t="str">
        <f t="shared" si="510"/>
        <v xml:space="preserve"> ()</v>
      </c>
    </row>
    <row r="10846" spans="1:16">
      <c r="A10846" t="str">
        <f t="shared" si="511"/>
        <v>1104-</v>
      </c>
      <c r="B10846">
        <f t="shared" si="512"/>
        <v>1104</v>
      </c>
      <c r="P10846" s="31" t="str">
        <f t="shared" si="510"/>
        <v xml:space="preserve"> ()</v>
      </c>
    </row>
    <row r="10847" spans="1:16">
      <c r="A10847" t="str">
        <f t="shared" si="511"/>
        <v>1105-</v>
      </c>
      <c r="B10847">
        <f t="shared" si="512"/>
        <v>1105</v>
      </c>
      <c r="P10847" s="31" t="str">
        <f t="shared" si="510"/>
        <v xml:space="preserve"> ()</v>
      </c>
    </row>
    <row r="10848" spans="1:16">
      <c r="A10848" t="str">
        <f t="shared" si="511"/>
        <v>1106-</v>
      </c>
      <c r="B10848">
        <f t="shared" si="512"/>
        <v>1106</v>
      </c>
      <c r="P10848" s="31" t="str">
        <f t="shared" si="510"/>
        <v xml:space="preserve"> ()</v>
      </c>
    </row>
    <row r="10849" spans="1:16">
      <c r="A10849" t="str">
        <f t="shared" si="511"/>
        <v>1107-</v>
      </c>
      <c r="B10849">
        <f t="shared" si="512"/>
        <v>1107</v>
      </c>
      <c r="P10849" s="31" t="str">
        <f t="shared" si="510"/>
        <v xml:space="preserve"> ()</v>
      </c>
    </row>
    <row r="10850" spans="1:16">
      <c r="A10850" t="str">
        <f t="shared" si="511"/>
        <v>1108-</v>
      </c>
      <c r="B10850">
        <f t="shared" si="512"/>
        <v>1108</v>
      </c>
      <c r="P10850" s="31" t="str">
        <f t="shared" si="510"/>
        <v xml:space="preserve"> ()</v>
      </c>
    </row>
    <row r="10851" spans="1:16">
      <c r="A10851" t="str">
        <f t="shared" si="511"/>
        <v>1109-</v>
      </c>
      <c r="B10851">
        <f t="shared" si="512"/>
        <v>1109</v>
      </c>
      <c r="P10851" s="31" t="str">
        <f t="shared" si="510"/>
        <v xml:space="preserve"> ()</v>
      </c>
    </row>
    <row r="10852" spans="1:16">
      <c r="A10852" t="str">
        <f t="shared" si="511"/>
        <v>1110-</v>
      </c>
      <c r="B10852">
        <f t="shared" si="512"/>
        <v>1110</v>
      </c>
      <c r="P10852" s="31" t="str">
        <f t="shared" si="510"/>
        <v xml:space="preserve"> ()</v>
      </c>
    </row>
    <row r="10853" spans="1:16">
      <c r="A10853" t="str">
        <f t="shared" si="511"/>
        <v>1111-</v>
      </c>
      <c r="B10853">
        <f t="shared" si="512"/>
        <v>1111</v>
      </c>
      <c r="P10853" s="31" t="str">
        <f t="shared" si="510"/>
        <v xml:space="preserve"> ()</v>
      </c>
    </row>
    <row r="10854" spans="1:16">
      <c r="A10854" t="str">
        <f t="shared" si="511"/>
        <v>1112-</v>
      </c>
      <c r="B10854">
        <f t="shared" si="512"/>
        <v>1112</v>
      </c>
      <c r="P10854" s="31" t="str">
        <f t="shared" si="510"/>
        <v xml:space="preserve"> ()</v>
      </c>
    </row>
    <row r="10855" spans="1:16">
      <c r="A10855" t="str">
        <f t="shared" si="511"/>
        <v>1113-</v>
      </c>
      <c r="B10855">
        <f t="shared" si="512"/>
        <v>1113</v>
      </c>
      <c r="P10855" s="31" t="str">
        <f t="shared" si="510"/>
        <v xml:space="preserve"> ()</v>
      </c>
    </row>
    <row r="10856" spans="1:16">
      <c r="A10856" t="str">
        <f t="shared" si="511"/>
        <v>1114-</v>
      </c>
      <c r="B10856">
        <f t="shared" si="512"/>
        <v>1114</v>
      </c>
      <c r="P10856" s="31" t="str">
        <f t="shared" si="510"/>
        <v xml:space="preserve"> ()</v>
      </c>
    </row>
    <row r="10857" spans="1:16">
      <c r="A10857" t="str">
        <f t="shared" si="511"/>
        <v>1115-</v>
      </c>
      <c r="B10857">
        <f t="shared" si="512"/>
        <v>1115</v>
      </c>
      <c r="P10857" s="31" t="str">
        <f t="shared" si="510"/>
        <v xml:space="preserve"> ()</v>
      </c>
    </row>
    <row r="10858" spans="1:16">
      <c r="A10858" t="str">
        <f t="shared" si="511"/>
        <v>1116-</v>
      </c>
      <c r="B10858">
        <f t="shared" si="512"/>
        <v>1116</v>
      </c>
      <c r="P10858" s="31" t="str">
        <f t="shared" si="510"/>
        <v xml:space="preserve"> ()</v>
      </c>
    </row>
    <row r="10859" spans="1:16">
      <c r="A10859" t="str">
        <f t="shared" si="511"/>
        <v>1117-</v>
      </c>
      <c r="B10859">
        <f t="shared" si="512"/>
        <v>1117</v>
      </c>
      <c r="P10859" s="31" t="str">
        <f t="shared" si="510"/>
        <v xml:space="preserve"> ()</v>
      </c>
    </row>
    <row r="10860" spans="1:16">
      <c r="A10860" t="str">
        <f t="shared" si="511"/>
        <v>1118-</v>
      </c>
      <c r="B10860">
        <f t="shared" si="512"/>
        <v>1118</v>
      </c>
      <c r="P10860" s="31" t="str">
        <f t="shared" si="510"/>
        <v xml:space="preserve"> ()</v>
      </c>
    </row>
    <row r="10861" spans="1:16">
      <c r="A10861" t="str">
        <f t="shared" si="511"/>
        <v>1119-</v>
      </c>
      <c r="B10861">
        <f t="shared" si="512"/>
        <v>1119</v>
      </c>
      <c r="P10861" s="31" t="str">
        <f t="shared" si="510"/>
        <v xml:space="preserve"> ()</v>
      </c>
    </row>
    <row r="10862" spans="1:16">
      <c r="A10862" t="str">
        <f t="shared" si="511"/>
        <v>1120-</v>
      </c>
      <c r="B10862">
        <f t="shared" si="512"/>
        <v>1120</v>
      </c>
      <c r="P10862" s="31" t="str">
        <f t="shared" si="510"/>
        <v xml:space="preserve"> ()</v>
      </c>
    </row>
    <row r="10863" spans="1:16">
      <c r="A10863" t="str">
        <f t="shared" si="511"/>
        <v>1121-</v>
      </c>
      <c r="B10863">
        <f t="shared" si="512"/>
        <v>1121</v>
      </c>
      <c r="P10863" s="31" t="str">
        <f t="shared" si="510"/>
        <v xml:space="preserve"> ()</v>
      </c>
    </row>
    <row r="10864" spans="1:16">
      <c r="A10864" t="str">
        <f t="shared" si="511"/>
        <v>1122-</v>
      </c>
      <c r="B10864">
        <f t="shared" si="512"/>
        <v>1122</v>
      </c>
      <c r="P10864" s="31" t="str">
        <f t="shared" si="510"/>
        <v xml:space="preserve"> ()</v>
      </c>
    </row>
    <row r="10865" spans="1:16">
      <c r="A10865" t="str">
        <f t="shared" si="511"/>
        <v>1123-</v>
      </c>
      <c r="B10865">
        <f t="shared" si="512"/>
        <v>1123</v>
      </c>
      <c r="P10865" s="31" t="str">
        <f t="shared" si="510"/>
        <v xml:space="preserve"> ()</v>
      </c>
    </row>
    <row r="10866" spans="1:16">
      <c r="A10866" t="str">
        <f t="shared" si="511"/>
        <v>1124-</v>
      </c>
      <c r="B10866">
        <f t="shared" si="512"/>
        <v>1124</v>
      </c>
      <c r="P10866" s="31" t="str">
        <f t="shared" si="510"/>
        <v xml:space="preserve"> ()</v>
      </c>
    </row>
    <row r="10867" spans="1:16">
      <c r="A10867" t="str">
        <f t="shared" si="511"/>
        <v>1125-</v>
      </c>
      <c r="B10867">
        <f t="shared" si="512"/>
        <v>1125</v>
      </c>
      <c r="P10867" s="31" t="str">
        <f t="shared" si="510"/>
        <v xml:space="preserve"> ()</v>
      </c>
    </row>
    <row r="10868" spans="1:16">
      <c r="A10868" t="str">
        <f t="shared" si="511"/>
        <v>1126-</v>
      </c>
      <c r="B10868">
        <f t="shared" si="512"/>
        <v>1126</v>
      </c>
      <c r="P10868" s="31" t="str">
        <f t="shared" si="510"/>
        <v xml:space="preserve"> ()</v>
      </c>
    </row>
    <row r="10869" spans="1:16">
      <c r="A10869" t="str">
        <f t="shared" si="511"/>
        <v>1127-</v>
      </c>
      <c r="B10869">
        <f t="shared" si="512"/>
        <v>1127</v>
      </c>
      <c r="P10869" s="31" t="str">
        <f t="shared" si="510"/>
        <v xml:space="preserve"> ()</v>
      </c>
    </row>
    <row r="10870" spans="1:16">
      <c r="A10870" t="str">
        <f t="shared" si="511"/>
        <v>1128-</v>
      </c>
      <c r="B10870">
        <f t="shared" si="512"/>
        <v>1128</v>
      </c>
      <c r="P10870" s="31" t="str">
        <f t="shared" si="510"/>
        <v xml:space="preserve"> ()</v>
      </c>
    </row>
    <row r="10871" spans="1:16">
      <c r="A10871" t="str">
        <f t="shared" si="511"/>
        <v>1129-</v>
      </c>
      <c r="B10871">
        <f t="shared" si="512"/>
        <v>1129</v>
      </c>
      <c r="P10871" s="31" t="str">
        <f t="shared" si="510"/>
        <v xml:space="preserve"> ()</v>
      </c>
    </row>
    <row r="10872" spans="1:16">
      <c r="A10872" t="str">
        <f t="shared" si="511"/>
        <v>1130-</v>
      </c>
      <c r="B10872">
        <f t="shared" si="512"/>
        <v>1130</v>
      </c>
      <c r="P10872" s="31" t="str">
        <f t="shared" si="510"/>
        <v xml:space="preserve"> ()</v>
      </c>
    </row>
    <row r="10873" spans="1:16">
      <c r="A10873" t="str">
        <f t="shared" si="511"/>
        <v>1131-</v>
      </c>
      <c r="B10873">
        <f t="shared" si="512"/>
        <v>1131</v>
      </c>
      <c r="P10873" s="31" t="str">
        <f t="shared" si="510"/>
        <v xml:space="preserve"> ()</v>
      </c>
    </row>
    <row r="10874" spans="1:16">
      <c r="A10874" t="str">
        <f t="shared" si="511"/>
        <v>1132-</v>
      </c>
      <c r="B10874">
        <f t="shared" si="512"/>
        <v>1132</v>
      </c>
      <c r="P10874" s="31" t="str">
        <f t="shared" si="510"/>
        <v xml:space="preserve"> ()</v>
      </c>
    </row>
    <row r="10875" spans="1:16">
      <c r="A10875" t="str">
        <f t="shared" si="511"/>
        <v>1133-</v>
      </c>
      <c r="B10875">
        <f t="shared" si="512"/>
        <v>1133</v>
      </c>
      <c r="P10875" s="31" t="str">
        <f t="shared" si="510"/>
        <v xml:space="preserve"> ()</v>
      </c>
    </row>
    <row r="10876" spans="1:16">
      <c r="A10876" t="str">
        <f t="shared" si="511"/>
        <v>1134-</v>
      </c>
      <c r="B10876">
        <f t="shared" si="512"/>
        <v>1134</v>
      </c>
      <c r="P10876" s="31" t="str">
        <f t="shared" si="510"/>
        <v xml:space="preserve"> ()</v>
      </c>
    </row>
    <row r="10877" spans="1:16">
      <c r="A10877" t="str">
        <f t="shared" si="511"/>
        <v>1135-</v>
      </c>
      <c r="B10877">
        <f t="shared" si="512"/>
        <v>1135</v>
      </c>
      <c r="P10877" s="31" t="str">
        <f t="shared" si="510"/>
        <v xml:space="preserve"> ()</v>
      </c>
    </row>
    <row r="10878" spans="1:16">
      <c r="A10878" t="str">
        <f t="shared" si="511"/>
        <v>1136-</v>
      </c>
      <c r="B10878">
        <f t="shared" si="512"/>
        <v>1136</v>
      </c>
      <c r="P10878" s="31" t="str">
        <f t="shared" si="510"/>
        <v xml:space="preserve"> ()</v>
      </c>
    </row>
    <row r="10879" spans="1:16">
      <c r="A10879" t="str">
        <f t="shared" si="511"/>
        <v>1137-</v>
      </c>
      <c r="B10879">
        <f t="shared" si="512"/>
        <v>1137</v>
      </c>
      <c r="P10879" s="31" t="str">
        <f t="shared" si="510"/>
        <v xml:space="preserve"> ()</v>
      </c>
    </row>
    <row r="10880" spans="1:16">
      <c r="A10880" t="str">
        <f t="shared" si="511"/>
        <v>1138-</v>
      </c>
      <c r="B10880">
        <f t="shared" si="512"/>
        <v>1138</v>
      </c>
      <c r="P10880" s="31" t="str">
        <f t="shared" si="510"/>
        <v xml:space="preserve"> ()</v>
      </c>
    </row>
    <row r="10881" spans="1:16">
      <c r="A10881" t="str">
        <f t="shared" si="511"/>
        <v>1139-</v>
      </c>
      <c r="B10881">
        <f t="shared" si="512"/>
        <v>1139</v>
      </c>
      <c r="P10881" s="31" t="str">
        <f t="shared" si="510"/>
        <v xml:space="preserve"> ()</v>
      </c>
    </row>
    <row r="10882" spans="1:16">
      <c r="A10882" t="str">
        <f t="shared" si="511"/>
        <v>1140-</v>
      </c>
      <c r="B10882">
        <f t="shared" si="512"/>
        <v>1140</v>
      </c>
      <c r="P10882" s="31" t="str">
        <f t="shared" si="510"/>
        <v xml:space="preserve"> ()</v>
      </c>
    </row>
    <row r="10883" spans="1:16">
      <c r="A10883" t="str">
        <f t="shared" si="511"/>
        <v>1141-</v>
      </c>
      <c r="B10883">
        <f t="shared" si="512"/>
        <v>1141</v>
      </c>
      <c r="P10883" s="31" t="str">
        <f t="shared" ref="P10883:P10946" si="513">PROPER(G10883&amp;" ("&amp;E10883&amp;")")</f>
        <v xml:space="preserve"> ()</v>
      </c>
    </row>
    <row r="10884" spans="1:16">
      <c r="A10884" t="str">
        <f t="shared" si="511"/>
        <v>1142-</v>
      </c>
      <c r="B10884">
        <f t="shared" si="512"/>
        <v>1142</v>
      </c>
      <c r="P10884" s="31" t="str">
        <f t="shared" si="513"/>
        <v xml:space="preserve"> ()</v>
      </c>
    </row>
    <row r="10885" spans="1:16">
      <c r="A10885" t="str">
        <f t="shared" si="511"/>
        <v>1143-</v>
      </c>
      <c r="B10885">
        <f t="shared" si="512"/>
        <v>1143</v>
      </c>
      <c r="P10885" s="31" t="str">
        <f t="shared" si="513"/>
        <v xml:space="preserve"> ()</v>
      </c>
    </row>
    <row r="10886" spans="1:16">
      <c r="A10886" t="str">
        <f t="shared" ref="A10886:A10949" si="514">B10886&amp;"-"&amp;C10886</f>
        <v>1144-</v>
      </c>
      <c r="B10886">
        <f t="shared" ref="B10886:B10949" si="515">IF(C10886=C10885,B10885+1,1)</f>
        <v>1144</v>
      </c>
      <c r="P10886" s="31" t="str">
        <f t="shared" si="513"/>
        <v xml:space="preserve"> ()</v>
      </c>
    </row>
    <row r="10887" spans="1:16">
      <c r="A10887" t="str">
        <f t="shared" si="514"/>
        <v>1145-</v>
      </c>
      <c r="B10887">
        <f t="shared" si="515"/>
        <v>1145</v>
      </c>
      <c r="P10887" s="31" t="str">
        <f t="shared" si="513"/>
        <v xml:space="preserve"> ()</v>
      </c>
    </row>
    <row r="10888" spans="1:16">
      <c r="A10888" t="str">
        <f t="shared" si="514"/>
        <v>1146-</v>
      </c>
      <c r="B10888">
        <f t="shared" si="515"/>
        <v>1146</v>
      </c>
      <c r="P10888" s="31" t="str">
        <f t="shared" si="513"/>
        <v xml:space="preserve"> ()</v>
      </c>
    </row>
    <row r="10889" spans="1:16">
      <c r="A10889" t="str">
        <f t="shared" si="514"/>
        <v>1147-</v>
      </c>
      <c r="B10889">
        <f t="shared" si="515"/>
        <v>1147</v>
      </c>
      <c r="P10889" s="31" t="str">
        <f t="shared" si="513"/>
        <v xml:space="preserve"> ()</v>
      </c>
    </row>
    <row r="10890" spans="1:16">
      <c r="A10890" t="str">
        <f t="shared" si="514"/>
        <v>1148-</v>
      </c>
      <c r="B10890">
        <f t="shared" si="515"/>
        <v>1148</v>
      </c>
      <c r="P10890" s="31" t="str">
        <f t="shared" si="513"/>
        <v xml:space="preserve"> ()</v>
      </c>
    </row>
    <row r="10891" spans="1:16">
      <c r="A10891" t="str">
        <f t="shared" si="514"/>
        <v>1149-</v>
      </c>
      <c r="B10891">
        <f t="shared" si="515"/>
        <v>1149</v>
      </c>
      <c r="P10891" s="31" t="str">
        <f t="shared" si="513"/>
        <v xml:space="preserve"> ()</v>
      </c>
    </row>
    <row r="10892" spans="1:16">
      <c r="A10892" t="str">
        <f t="shared" si="514"/>
        <v>1150-</v>
      </c>
      <c r="B10892">
        <f t="shared" si="515"/>
        <v>1150</v>
      </c>
      <c r="P10892" s="31" t="str">
        <f t="shared" si="513"/>
        <v xml:space="preserve"> ()</v>
      </c>
    </row>
    <row r="10893" spans="1:16">
      <c r="A10893" t="str">
        <f t="shared" si="514"/>
        <v>1151-</v>
      </c>
      <c r="B10893">
        <f t="shared" si="515"/>
        <v>1151</v>
      </c>
      <c r="P10893" s="31" t="str">
        <f t="shared" si="513"/>
        <v xml:space="preserve"> ()</v>
      </c>
    </row>
    <row r="10894" spans="1:16">
      <c r="A10894" t="str">
        <f t="shared" si="514"/>
        <v>1152-</v>
      </c>
      <c r="B10894">
        <f t="shared" si="515"/>
        <v>1152</v>
      </c>
      <c r="P10894" s="31" t="str">
        <f t="shared" si="513"/>
        <v xml:space="preserve"> ()</v>
      </c>
    </row>
    <row r="10895" spans="1:16">
      <c r="A10895" t="str">
        <f t="shared" si="514"/>
        <v>1153-</v>
      </c>
      <c r="B10895">
        <f t="shared" si="515"/>
        <v>1153</v>
      </c>
      <c r="P10895" s="31" t="str">
        <f t="shared" si="513"/>
        <v xml:space="preserve"> ()</v>
      </c>
    </row>
    <row r="10896" spans="1:16">
      <c r="A10896" t="str">
        <f t="shared" si="514"/>
        <v>1154-</v>
      </c>
      <c r="B10896">
        <f t="shared" si="515"/>
        <v>1154</v>
      </c>
      <c r="P10896" s="31" t="str">
        <f t="shared" si="513"/>
        <v xml:space="preserve"> ()</v>
      </c>
    </row>
    <row r="10897" spans="1:16">
      <c r="A10897" t="str">
        <f t="shared" si="514"/>
        <v>1155-</v>
      </c>
      <c r="B10897">
        <f t="shared" si="515"/>
        <v>1155</v>
      </c>
      <c r="P10897" s="31" t="str">
        <f t="shared" si="513"/>
        <v xml:space="preserve"> ()</v>
      </c>
    </row>
    <row r="10898" spans="1:16">
      <c r="A10898" t="str">
        <f t="shared" si="514"/>
        <v>1156-</v>
      </c>
      <c r="B10898">
        <f t="shared" si="515"/>
        <v>1156</v>
      </c>
      <c r="P10898" s="31" t="str">
        <f t="shared" si="513"/>
        <v xml:space="preserve"> ()</v>
      </c>
    </row>
    <row r="10899" spans="1:16">
      <c r="A10899" t="str">
        <f t="shared" si="514"/>
        <v>1157-</v>
      </c>
      <c r="B10899">
        <f t="shared" si="515"/>
        <v>1157</v>
      </c>
      <c r="P10899" s="31" t="str">
        <f t="shared" si="513"/>
        <v xml:space="preserve"> ()</v>
      </c>
    </row>
    <row r="10900" spans="1:16">
      <c r="A10900" t="str">
        <f t="shared" si="514"/>
        <v>1158-</v>
      </c>
      <c r="B10900">
        <f t="shared" si="515"/>
        <v>1158</v>
      </c>
      <c r="P10900" s="31" t="str">
        <f t="shared" si="513"/>
        <v xml:space="preserve"> ()</v>
      </c>
    </row>
    <row r="10901" spans="1:16">
      <c r="A10901" t="str">
        <f t="shared" si="514"/>
        <v>1159-</v>
      </c>
      <c r="B10901">
        <f t="shared" si="515"/>
        <v>1159</v>
      </c>
      <c r="P10901" s="31" t="str">
        <f t="shared" si="513"/>
        <v xml:space="preserve"> ()</v>
      </c>
    </row>
    <row r="10902" spans="1:16">
      <c r="A10902" t="str">
        <f t="shared" si="514"/>
        <v>1160-</v>
      </c>
      <c r="B10902">
        <f t="shared" si="515"/>
        <v>1160</v>
      </c>
      <c r="P10902" s="31" t="str">
        <f t="shared" si="513"/>
        <v xml:space="preserve"> ()</v>
      </c>
    </row>
    <row r="10903" spans="1:16">
      <c r="A10903" t="str">
        <f t="shared" si="514"/>
        <v>1161-</v>
      </c>
      <c r="B10903">
        <f t="shared" si="515"/>
        <v>1161</v>
      </c>
      <c r="P10903" s="31" t="str">
        <f t="shared" si="513"/>
        <v xml:space="preserve"> ()</v>
      </c>
    </row>
    <row r="10904" spans="1:16">
      <c r="A10904" t="str">
        <f t="shared" si="514"/>
        <v>1162-</v>
      </c>
      <c r="B10904">
        <f t="shared" si="515"/>
        <v>1162</v>
      </c>
      <c r="P10904" s="31" t="str">
        <f t="shared" si="513"/>
        <v xml:space="preserve"> ()</v>
      </c>
    </row>
    <row r="10905" spans="1:16">
      <c r="A10905" t="str">
        <f t="shared" si="514"/>
        <v>1163-</v>
      </c>
      <c r="B10905">
        <f t="shared" si="515"/>
        <v>1163</v>
      </c>
      <c r="P10905" s="31" t="str">
        <f t="shared" si="513"/>
        <v xml:space="preserve"> ()</v>
      </c>
    </row>
    <row r="10906" spans="1:16">
      <c r="A10906" t="str">
        <f t="shared" si="514"/>
        <v>1164-</v>
      </c>
      <c r="B10906">
        <f t="shared" si="515"/>
        <v>1164</v>
      </c>
      <c r="P10906" s="31" t="str">
        <f t="shared" si="513"/>
        <v xml:space="preserve"> ()</v>
      </c>
    </row>
    <row r="10907" spans="1:16">
      <c r="A10907" t="str">
        <f t="shared" si="514"/>
        <v>1165-</v>
      </c>
      <c r="B10907">
        <f t="shared" si="515"/>
        <v>1165</v>
      </c>
      <c r="P10907" s="31" t="str">
        <f t="shared" si="513"/>
        <v xml:space="preserve"> ()</v>
      </c>
    </row>
    <row r="10908" spans="1:16">
      <c r="A10908" t="str">
        <f t="shared" si="514"/>
        <v>1166-</v>
      </c>
      <c r="B10908">
        <f t="shared" si="515"/>
        <v>1166</v>
      </c>
      <c r="P10908" s="31" t="str">
        <f t="shared" si="513"/>
        <v xml:space="preserve"> ()</v>
      </c>
    </row>
    <row r="10909" spans="1:16">
      <c r="A10909" t="str">
        <f t="shared" si="514"/>
        <v>1167-</v>
      </c>
      <c r="B10909">
        <f t="shared" si="515"/>
        <v>1167</v>
      </c>
      <c r="P10909" s="31" t="str">
        <f t="shared" si="513"/>
        <v xml:space="preserve"> ()</v>
      </c>
    </row>
    <row r="10910" spans="1:16">
      <c r="A10910" t="str">
        <f t="shared" si="514"/>
        <v>1168-</v>
      </c>
      <c r="B10910">
        <f t="shared" si="515"/>
        <v>1168</v>
      </c>
      <c r="P10910" s="31" t="str">
        <f t="shared" si="513"/>
        <v xml:space="preserve"> ()</v>
      </c>
    </row>
    <row r="10911" spans="1:16">
      <c r="A10911" t="str">
        <f t="shared" si="514"/>
        <v>1169-</v>
      </c>
      <c r="B10911">
        <f t="shared" si="515"/>
        <v>1169</v>
      </c>
      <c r="P10911" s="31" t="str">
        <f t="shared" si="513"/>
        <v xml:space="preserve"> ()</v>
      </c>
    </row>
    <row r="10912" spans="1:16">
      <c r="A10912" t="str">
        <f t="shared" si="514"/>
        <v>1170-</v>
      </c>
      <c r="B10912">
        <f t="shared" si="515"/>
        <v>1170</v>
      </c>
      <c r="P10912" s="31" t="str">
        <f t="shared" si="513"/>
        <v xml:space="preserve"> ()</v>
      </c>
    </row>
    <row r="10913" spans="1:16">
      <c r="A10913" t="str">
        <f t="shared" si="514"/>
        <v>1171-</v>
      </c>
      <c r="B10913">
        <f t="shared" si="515"/>
        <v>1171</v>
      </c>
      <c r="P10913" s="31" t="str">
        <f t="shared" si="513"/>
        <v xml:space="preserve"> ()</v>
      </c>
    </row>
    <row r="10914" spans="1:16">
      <c r="A10914" t="str">
        <f t="shared" si="514"/>
        <v>1172-</v>
      </c>
      <c r="B10914">
        <f t="shared" si="515"/>
        <v>1172</v>
      </c>
      <c r="P10914" s="31" t="str">
        <f t="shared" si="513"/>
        <v xml:space="preserve"> ()</v>
      </c>
    </row>
    <row r="10915" spans="1:16">
      <c r="A10915" t="str">
        <f t="shared" si="514"/>
        <v>1173-</v>
      </c>
      <c r="B10915">
        <f t="shared" si="515"/>
        <v>1173</v>
      </c>
      <c r="P10915" s="31" t="str">
        <f t="shared" si="513"/>
        <v xml:space="preserve"> ()</v>
      </c>
    </row>
    <row r="10916" spans="1:16">
      <c r="A10916" t="str">
        <f t="shared" si="514"/>
        <v>1174-</v>
      </c>
      <c r="B10916">
        <f t="shared" si="515"/>
        <v>1174</v>
      </c>
      <c r="P10916" s="31" t="str">
        <f t="shared" si="513"/>
        <v xml:space="preserve"> ()</v>
      </c>
    </row>
    <row r="10917" spans="1:16">
      <c r="A10917" t="str">
        <f t="shared" si="514"/>
        <v>1175-</v>
      </c>
      <c r="B10917">
        <f t="shared" si="515"/>
        <v>1175</v>
      </c>
      <c r="P10917" s="31" t="str">
        <f t="shared" si="513"/>
        <v xml:space="preserve"> ()</v>
      </c>
    </row>
    <row r="10918" spans="1:16">
      <c r="A10918" t="str">
        <f t="shared" si="514"/>
        <v>1176-</v>
      </c>
      <c r="B10918">
        <f t="shared" si="515"/>
        <v>1176</v>
      </c>
      <c r="P10918" s="31" t="str">
        <f t="shared" si="513"/>
        <v xml:space="preserve"> ()</v>
      </c>
    </row>
    <row r="10919" spans="1:16">
      <c r="A10919" t="str">
        <f t="shared" si="514"/>
        <v>1177-</v>
      </c>
      <c r="B10919">
        <f t="shared" si="515"/>
        <v>1177</v>
      </c>
      <c r="P10919" s="31" t="str">
        <f t="shared" si="513"/>
        <v xml:space="preserve"> ()</v>
      </c>
    </row>
    <row r="10920" spans="1:16">
      <c r="A10920" t="str">
        <f t="shared" si="514"/>
        <v>1178-</v>
      </c>
      <c r="B10920">
        <f t="shared" si="515"/>
        <v>1178</v>
      </c>
      <c r="P10920" s="31" t="str">
        <f t="shared" si="513"/>
        <v xml:space="preserve"> ()</v>
      </c>
    </row>
    <row r="10921" spans="1:16">
      <c r="A10921" t="str">
        <f t="shared" si="514"/>
        <v>1179-</v>
      </c>
      <c r="B10921">
        <f t="shared" si="515"/>
        <v>1179</v>
      </c>
      <c r="P10921" s="31" t="str">
        <f t="shared" si="513"/>
        <v xml:space="preserve"> ()</v>
      </c>
    </row>
    <row r="10922" spans="1:16">
      <c r="A10922" t="str">
        <f t="shared" si="514"/>
        <v>1180-</v>
      </c>
      <c r="B10922">
        <f t="shared" si="515"/>
        <v>1180</v>
      </c>
      <c r="P10922" s="31" t="str">
        <f t="shared" si="513"/>
        <v xml:space="preserve"> ()</v>
      </c>
    </row>
    <row r="10923" spans="1:16">
      <c r="A10923" t="str">
        <f t="shared" si="514"/>
        <v>1181-</v>
      </c>
      <c r="B10923">
        <f t="shared" si="515"/>
        <v>1181</v>
      </c>
      <c r="P10923" s="31" t="str">
        <f t="shared" si="513"/>
        <v xml:space="preserve"> ()</v>
      </c>
    </row>
    <row r="10924" spans="1:16">
      <c r="A10924" t="str">
        <f t="shared" si="514"/>
        <v>1182-</v>
      </c>
      <c r="B10924">
        <f t="shared" si="515"/>
        <v>1182</v>
      </c>
      <c r="P10924" s="31" t="str">
        <f t="shared" si="513"/>
        <v xml:space="preserve"> ()</v>
      </c>
    </row>
    <row r="10925" spans="1:16">
      <c r="A10925" t="str">
        <f t="shared" si="514"/>
        <v>1183-</v>
      </c>
      <c r="B10925">
        <f t="shared" si="515"/>
        <v>1183</v>
      </c>
      <c r="P10925" s="31" t="str">
        <f t="shared" si="513"/>
        <v xml:space="preserve"> ()</v>
      </c>
    </row>
    <row r="10926" spans="1:16">
      <c r="A10926" t="str">
        <f t="shared" si="514"/>
        <v>1184-</v>
      </c>
      <c r="B10926">
        <f t="shared" si="515"/>
        <v>1184</v>
      </c>
      <c r="P10926" s="31" t="str">
        <f t="shared" si="513"/>
        <v xml:space="preserve"> ()</v>
      </c>
    </row>
    <row r="10927" spans="1:16">
      <c r="A10927" t="str">
        <f t="shared" si="514"/>
        <v>1185-</v>
      </c>
      <c r="B10927">
        <f t="shared" si="515"/>
        <v>1185</v>
      </c>
      <c r="P10927" s="31" t="str">
        <f t="shared" si="513"/>
        <v xml:space="preserve"> ()</v>
      </c>
    </row>
    <row r="10928" spans="1:16">
      <c r="A10928" t="str">
        <f t="shared" si="514"/>
        <v>1186-</v>
      </c>
      <c r="B10928">
        <f t="shared" si="515"/>
        <v>1186</v>
      </c>
      <c r="P10928" s="31" t="str">
        <f t="shared" si="513"/>
        <v xml:space="preserve"> ()</v>
      </c>
    </row>
    <row r="10929" spans="1:16">
      <c r="A10929" t="str">
        <f t="shared" si="514"/>
        <v>1187-</v>
      </c>
      <c r="B10929">
        <f t="shared" si="515"/>
        <v>1187</v>
      </c>
      <c r="P10929" s="31" t="str">
        <f t="shared" si="513"/>
        <v xml:space="preserve"> ()</v>
      </c>
    </row>
    <row r="10930" spans="1:16">
      <c r="A10930" t="str">
        <f t="shared" si="514"/>
        <v>1188-</v>
      </c>
      <c r="B10930">
        <f t="shared" si="515"/>
        <v>1188</v>
      </c>
      <c r="P10930" s="31" t="str">
        <f t="shared" si="513"/>
        <v xml:space="preserve"> ()</v>
      </c>
    </row>
    <row r="10931" spans="1:16">
      <c r="A10931" t="str">
        <f t="shared" si="514"/>
        <v>1189-</v>
      </c>
      <c r="B10931">
        <f t="shared" si="515"/>
        <v>1189</v>
      </c>
      <c r="P10931" s="31" t="str">
        <f t="shared" si="513"/>
        <v xml:space="preserve"> ()</v>
      </c>
    </row>
    <row r="10932" spans="1:16">
      <c r="A10932" t="str">
        <f t="shared" si="514"/>
        <v>1190-</v>
      </c>
      <c r="B10932">
        <f t="shared" si="515"/>
        <v>1190</v>
      </c>
      <c r="P10932" s="31" t="str">
        <f t="shared" si="513"/>
        <v xml:space="preserve"> ()</v>
      </c>
    </row>
    <row r="10933" spans="1:16">
      <c r="A10933" t="str">
        <f t="shared" si="514"/>
        <v>1191-</v>
      </c>
      <c r="B10933">
        <f t="shared" si="515"/>
        <v>1191</v>
      </c>
      <c r="P10933" s="31" t="str">
        <f t="shared" si="513"/>
        <v xml:space="preserve"> ()</v>
      </c>
    </row>
    <row r="10934" spans="1:16">
      <c r="A10934" t="str">
        <f t="shared" si="514"/>
        <v>1192-</v>
      </c>
      <c r="B10934">
        <f t="shared" si="515"/>
        <v>1192</v>
      </c>
      <c r="P10934" s="31" t="str">
        <f t="shared" si="513"/>
        <v xml:space="preserve"> ()</v>
      </c>
    </row>
    <row r="10935" spans="1:16">
      <c r="A10935" t="str">
        <f t="shared" si="514"/>
        <v>1193-</v>
      </c>
      <c r="B10935">
        <f t="shared" si="515"/>
        <v>1193</v>
      </c>
      <c r="P10935" s="31" t="str">
        <f t="shared" si="513"/>
        <v xml:space="preserve"> ()</v>
      </c>
    </row>
    <row r="10936" spans="1:16">
      <c r="A10936" t="str">
        <f t="shared" si="514"/>
        <v>1194-</v>
      </c>
      <c r="B10936">
        <f t="shared" si="515"/>
        <v>1194</v>
      </c>
      <c r="P10936" s="31" t="str">
        <f t="shared" si="513"/>
        <v xml:space="preserve"> ()</v>
      </c>
    </row>
    <row r="10937" spans="1:16">
      <c r="A10937" t="str">
        <f t="shared" si="514"/>
        <v>1195-</v>
      </c>
      <c r="B10937">
        <f t="shared" si="515"/>
        <v>1195</v>
      </c>
      <c r="P10937" s="31" t="str">
        <f t="shared" si="513"/>
        <v xml:space="preserve"> ()</v>
      </c>
    </row>
    <row r="10938" spans="1:16">
      <c r="A10938" t="str">
        <f t="shared" si="514"/>
        <v>1196-</v>
      </c>
      <c r="B10938">
        <f t="shared" si="515"/>
        <v>1196</v>
      </c>
      <c r="P10938" s="31" t="str">
        <f t="shared" si="513"/>
        <v xml:space="preserve"> ()</v>
      </c>
    </row>
    <row r="10939" spans="1:16">
      <c r="A10939" t="str">
        <f t="shared" si="514"/>
        <v>1197-</v>
      </c>
      <c r="B10939">
        <f t="shared" si="515"/>
        <v>1197</v>
      </c>
      <c r="P10939" s="31" t="str">
        <f t="shared" si="513"/>
        <v xml:space="preserve"> ()</v>
      </c>
    </row>
    <row r="10940" spans="1:16">
      <c r="A10940" t="str">
        <f t="shared" si="514"/>
        <v>1198-</v>
      </c>
      <c r="B10940">
        <f t="shared" si="515"/>
        <v>1198</v>
      </c>
      <c r="P10940" s="31" t="str">
        <f t="shared" si="513"/>
        <v xml:space="preserve"> ()</v>
      </c>
    </row>
    <row r="10941" spans="1:16">
      <c r="A10941" t="str">
        <f t="shared" si="514"/>
        <v>1199-</v>
      </c>
      <c r="B10941">
        <f t="shared" si="515"/>
        <v>1199</v>
      </c>
      <c r="P10941" s="31" t="str">
        <f t="shared" si="513"/>
        <v xml:space="preserve"> ()</v>
      </c>
    </row>
    <row r="10942" spans="1:16">
      <c r="A10942" t="str">
        <f t="shared" si="514"/>
        <v>1200-</v>
      </c>
      <c r="B10942">
        <f t="shared" si="515"/>
        <v>1200</v>
      </c>
      <c r="P10942" s="31" t="str">
        <f t="shared" si="513"/>
        <v xml:space="preserve"> ()</v>
      </c>
    </row>
    <row r="10943" spans="1:16">
      <c r="A10943" t="str">
        <f t="shared" si="514"/>
        <v>1201-</v>
      </c>
      <c r="B10943">
        <f t="shared" si="515"/>
        <v>1201</v>
      </c>
      <c r="P10943" s="31" t="str">
        <f t="shared" si="513"/>
        <v xml:space="preserve"> ()</v>
      </c>
    </row>
    <row r="10944" spans="1:16">
      <c r="A10944" t="str">
        <f t="shared" si="514"/>
        <v>1202-</v>
      </c>
      <c r="B10944">
        <f t="shared" si="515"/>
        <v>1202</v>
      </c>
      <c r="P10944" s="31" t="str">
        <f t="shared" si="513"/>
        <v xml:space="preserve"> ()</v>
      </c>
    </row>
    <row r="10945" spans="1:16">
      <c r="A10945" t="str">
        <f t="shared" si="514"/>
        <v>1203-</v>
      </c>
      <c r="B10945">
        <f t="shared" si="515"/>
        <v>1203</v>
      </c>
      <c r="P10945" s="31" t="str">
        <f t="shared" si="513"/>
        <v xml:space="preserve"> ()</v>
      </c>
    </row>
    <row r="10946" spans="1:16">
      <c r="A10946" t="str">
        <f t="shared" si="514"/>
        <v>1204-</v>
      </c>
      <c r="B10946">
        <f t="shared" si="515"/>
        <v>1204</v>
      </c>
      <c r="P10946" s="31" t="str">
        <f t="shared" si="513"/>
        <v xml:space="preserve"> ()</v>
      </c>
    </row>
    <row r="10947" spans="1:16">
      <c r="A10947" t="str">
        <f t="shared" si="514"/>
        <v>1205-</v>
      </c>
      <c r="B10947">
        <f t="shared" si="515"/>
        <v>1205</v>
      </c>
      <c r="P10947" s="31" t="str">
        <f t="shared" ref="P10947:P11010" si="516">PROPER(G10947&amp;" ("&amp;E10947&amp;")")</f>
        <v xml:space="preserve"> ()</v>
      </c>
    </row>
    <row r="10948" spans="1:16">
      <c r="A10948" t="str">
        <f t="shared" si="514"/>
        <v>1206-</v>
      </c>
      <c r="B10948">
        <f t="shared" si="515"/>
        <v>1206</v>
      </c>
      <c r="P10948" s="31" t="str">
        <f t="shared" si="516"/>
        <v xml:space="preserve"> ()</v>
      </c>
    </row>
    <row r="10949" spans="1:16">
      <c r="A10949" t="str">
        <f t="shared" si="514"/>
        <v>1207-</v>
      </c>
      <c r="B10949">
        <f t="shared" si="515"/>
        <v>1207</v>
      </c>
      <c r="P10949" s="31" t="str">
        <f t="shared" si="516"/>
        <v xml:space="preserve"> ()</v>
      </c>
    </row>
    <row r="10950" spans="1:16">
      <c r="A10950" t="str">
        <f t="shared" ref="A10950:A11013" si="517">B10950&amp;"-"&amp;C10950</f>
        <v>1208-</v>
      </c>
      <c r="B10950">
        <f t="shared" ref="B10950:B11013" si="518">IF(C10950=C10949,B10949+1,1)</f>
        <v>1208</v>
      </c>
      <c r="P10950" s="31" t="str">
        <f t="shared" si="516"/>
        <v xml:space="preserve"> ()</v>
      </c>
    </row>
    <row r="10951" spans="1:16">
      <c r="A10951" t="str">
        <f t="shared" si="517"/>
        <v>1209-</v>
      </c>
      <c r="B10951">
        <f t="shared" si="518"/>
        <v>1209</v>
      </c>
      <c r="P10951" s="31" t="str">
        <f t="shared" si="516"/>
        <v xml:space="preserve"> ()</v>
      </c>
    </row>
    <row r="10952" spans="1:16">
      <c r="A10952" t="str">
        <f t="shared" si="517"/>
        <v>1210-</v>
      </c>
      <c r="B10952">
        <f t="shared" si="518"/>
        <v>1210</v>
      </c>
      <c r="P10952" s="31" t="str">
        <f t="shared" si="516"/>
        <v xml:space="preserve"> ()</v>
      </c>
    </row>
    <row r="10953" spans="1:16">
      <c r="A10953" t="str">
        <f t="shared" si="517"/>
        <v>1211-</v>
      </c>
      <c r="B10953">
        <f t="shared" si="518"/>
        <v>1211</v>
      </c>
      <c r="P10953" s="31" t="str">
        <f t="shared" si="516"/>
        <v xml:space="preserve"> ()</v>
      </c>
    </row>
    <row r="10954" spans="1:16">
      <c r="A10954" t="str">
        <f t="shared" si="517"/>
        <v>1212-</v>
      </c>
      <c r="B10954">
        <f t="shared" si="518"/>
        <v>1212</v>
      </c>
      <c r="P10954" s="31" t="str">
        <f t="shared" si="516"/>
        <v xml:space="preserve"> ()</v>
      </c>
    </row>
    <row r="10955" spans="1:16">
      <c r="A10955" t="str">
        <f t="shared" si="517"/>
        <v>1213-</v>
      </c>
      <c r="B10955">
        <f t="shared" si="518"/>
        <v>1213</v>
      </c>
      <c r="P10955" s="31" t="str">
        <f t="shared" si="516"/>
        <v xml:space="preserve"> ()</v>
      </c>
    </row>
    <row r="10956" spans="1:16">
      <c r="A10956" t="str">
        <f t="shared" si="517"/>
        <v>1214-</v>
      </c>
      <c r="B10956">
        <f t="shared" si="518"/>
        <v>1214</v>
      </c>
      <c r="P10956" s="31" t="str">
        <f t="shared" si="516"/>
        <v xml:space="preserve"> ()</v>
      </c>
    </row>
    <row r="10957" spans="1:16">
      <c r="A10957" t="str">
        <f t="shared" si="517"/>
        <v>1215-</v>
      </c>
      <c r="B10957">
        <f t="shared" si="518"/>
        <v>1215</v>
      </c>
      <c r="P10957" s="31" t="str">
        <f t="shared" si="516"/>
        <v xml:space="preserve"> ()</v>
      </c>
    </row>
    <row r="10958" spans="1:16">
      <c r="A10958" t="str">
        <f t="shared" si="517"/>
        <v>1216-</v>
      </c>
      <c r="B10958">
        <f t="shared" si="518"/>
        <v>1216</v>
      </c>
      <c r="P10958" s="31" t="str">
        <f t="shared" si="516"/>
        <v xml:space="preserve"> ()</v>
      </c>
    </row>
    <row r="10959" spans="1:16">
      <c r="A10959" t="str">
        <f t="shared" si="517"/>
        <v>1217-</v>
      </c>
      <c r="B10959">
        <f t="shared" si="518"/>
        <v>1217</v>
      </c>
      <c r="P10959" s="31" t="str">
        <f t="shared" si="516"/>
        <v xml:space="preserve"> ()</v>
      </c>
    </row>
    <row r="10960" spans="1:16">
      <c r="A10960" t="str">
        <f t="shared" si="517"/>
        <v>1218-</v>
      </c>
      <c r="B10960">
        <f t="shared" si="518"/>
        <v>1218</v>
      </c>
      <c r="P10960" s="31" t="str">
        <f t="shared" si="516"/>
        <v xml:space="preserve"> ()</v>
      </c>
    </row>
    <row r="10961" spans="1:16">
      <c r="A10961" t="str">
        <f t="shared" si="517"/>
        <v>1219-</v>
      </c>
      <c r="B10961">
        <f t="shared" si="518"/>
        <v>1219</v>
      </c>
      <c r="P10961" s="31" t="str">
        <f t="shared" si="516"/>
        <v xml:space="preserve"> ()</v>
      </c>
    </row>
    <row r="10962" spans="1:16">
      <c r="A10962" t="str">
        <f t="shared" si="517"/>
        <v>1220-</v>
      </c>
      <c r="B10962">
        <f t="shared" si="518"/>
        <v>1220</v>
      </c>
      <c r="P10962" s="31" t="str">
        <f t="shared" si="516"/>
        <v xml:space="preserve"> ()</v>
      </c>
    </row>
    <row r="10963" spans="1:16">
      <c r="A10963" t="str">
        <f t="shared" si="517"/>
        <v>1221-</v>
      </c>
      <c r="B10963">
        <f t="shared" si="518"/>
        <v>1221</v>
      </c>
      <c r="P10963" s="31" t="str">
        <f t="shared" si="516"/>
        <v xml:space="preserve"> ()</v>
      </c>
    </row>
    <row r="10964" spans="1:16">
      <c r="A10964" t="str">
        <f t="shared" si="517"/>
        <v>1222-</v>
      </c>
      <c r="B10964">
        <f t="shared" si="518"/>
        <v>1222</v>
      </c>
      <c r="P10964" s="31" t="str">
        <f t="shared" si="516"/>
        <v xml:space="preserve"> ()</v>
      </c>
    </row>
    <row r="10965" spans="1:16">
      <c r="A10965" t="str">
        <f t="shared" si="517"/>
        <v>1223-</v>
      </c>
      <c r="B10965">
        <f t="shared" si="518"/>
        <v>1223</v>
      </c>
      <c r="P10965" s="31" t="str">
        <f t="shared" si="516"/>
        <v xml:space="preserve"> ()</v>
      </c>
    </row>
    <row r="10966" spans="1:16">
      <c r="A10966" t="str">
        <f t="shared" si="517"/>
        <v>1224-</v>
      </c>
      <c r="B10966">
        <f t="shared" si="518"/>
        <v>1224</v>
      </c>
      <c r="P10966" s="31" t="str">
        <f t="shared" si="516"/>
        <v xml:space="preserve"> ()</v>
      </c>
    </row>
    <row r="10967" spans="1:16">
      <c r="A10967" t="str">
        <f t="shared" si="517"/>
        <v>1225-</v>
      </c>
      <c r="B10967">
        <f t="shared" si="518"/>
        <v>1225</v>
      </c>
      <c r="P10967" s="31" t="str">
        <f t="shared" si="516"/>
        <v xml:space="preserve"> ()</v>
      </c>
    </row>
    <row r="10968" spans="1:16">
      <c r="A10968" t="str">
        <f t="shared" si="517"/>
        <v>1226-</v>
      </c>
      <c r="B10968">
        <f t="shared" si="518"/>
        <v>1226</v>
      </c>
      <c r="P10968" s="31" t="str">
        <f t="shared" si="516"/>
        <v xml:space="preserve"> ()</v>
      </c>
    </row>
    <row r="10969" spans="1:16">
      <c r="A10969" t="str">
        <f t="shared" si="517"/>
        <v>1227-</v>
      </c>
      <c r="B10969">
        <f t="shared" si="518"/>
        <v>1227</v>
      </c>
      <c r="P10969" s="31" t="str">
        <f t="shared" si="516"/>
        <v xml:space="preserve"> ()</v>
      </c>
    </row>
    <row r="10970" spans="1:16">
      <c r="A10970" t="str">
        <f t="shared" si="517"/>
        <v>1228-</v>
      </c>
      <c r="B10970">
        <f t="shared" si="518"/>
        <v>1228</v>
      </c>
      <c r="P10970" s="31" t="str">
        <f t="shared" si="516"/>
        <v xml:space="preserve"> ()</v>
      </c>
    </row>
    <row r="10971" spans="1:16">
      <c r="A10971" t="str">
        <f t="shared" si="517"/>
        <v>1229-</v>
      </c>
      <c r="B10971">
        <f t="shared" si="518"/>
        <v>1229</v>
      </c>
      <c r="P10971" s="31" t="str">
        <f t="shared" si="516"/>
        <v xml:space="preserve"> ()</v>
      </c>
    </row>
    <row r="10972" spans="1:16">
      <c r="A10972" t="str">
        <f t="shared" si="517"/>
        <v>1230-</v>
      </c>
      <c r="B10972">
        <f t="shared" si="518"/>
        <v>1230</v>
      </c>
      <c r="P10972" s="31" t="str">
        <f t="shared" si="516"/>
        <v xml:space="preserve"> ()</v>
      </c>
    </row>
    <row r="10973" spans="1:16">
      <c r="A10973" t="str">
        <f t="shared" si="517"/>
        <v>1231-</v>
      </c>
      <c r="B10973">
        <f t="shared" si="518"/>
        <v>1231</v>
      </c>
      <c r="P10973" s="31" t="str">
        <f t="shared" si="516"/>
        <v xml:space="preserve"> ()</v>
      </c>
    </row>
    <row r="10974" spans="1:16">
      <c r="A10974" t="str">
        <f t="shared" si="517"/>
        <v>1232-</v>
      </c>
      <c r="B10974">
        <f t="shared" si="518"/>
        <v>1232</v>
      </c>
      <c r="P10974" s="31" t="str">
        <f t="shared" si="516"/>
        <v xml:space="preserve"> ()</v>
      </c>
    </row>
    <row r="10975" spans="1:16">
      <c r="A10975" t="str">
        <f t="shared" si="517"/>
        <v>1233-</v>
      </c>
      <c r="B10975">
        <f t="shared" si="518"/>
        <v>1233</v>
      </c>
      <c r="P10975" s="31" t="str">
        <f t="shared" si="516"/>
        <v xml:space="preserve"> ()</v>
      </c>
    </row>
    <row r="10976" spans="1:16">
      <c r="A10976" t="str">
        <f t="shared" si="517"/>
        <v>1234-</v>
      </c>
      <c r="B10976">
        <f t="shared" si="518"/>
        <v>1234</v>
      </c>
      <c r="P10976" s="31" t="str">
        <f t="shared" si="516"/>
        <v xml:space="preserve"> ()</v>
      </c>
    </row>
    <row r="10977" spans="1:16">
      <c r="A10977" t="str">
        <f t="shared" si="517"/>
        <v>1235-</v>
      </c>
      <c r="B10977">
        <f t="shared" si="518"/>
        <v>1235</v>
      </c>
      <c r="P10977" s="31" t="str">
        <f t="shared" si="516"/>
        <v xml:space="preserve"> ()</v>
      </c>
    </row>
    <row r="10978" spans="1:16">
      <c r="A10978" t="str">
        <f t="shared" si="517"/>
        <v>1236-</v>
      </c>
      <c r="B10978">
        <f t="shared" si="518"/>
        <v>1236</v>
      </c>
      <c r="P10978" s="31" t="str">
        <f t="shared" si="516"/>
        <v xml:space="preserve"> ()</v>
      </c>
    </row>
    <row r="10979" spans="1:16">
      <c r="A10979" t="str">
        <f t="shared" si="517"/>
        <v>1237-</v>
      </c>
      <c r="B10979">
        <f t="shared" si="518"/>
        <v>1237</v>
      </c>
      <c r="P10979" s="31" t="str">
        <f t="shared" si="516"/>
        <v xml:space="preserve"> ()</v>
      </c>
    </row>
    <row r="10980" spans="1:16">
      <c r="A10980" t="str">
        <f t="shared" si="517"/>
        <v>1238-</v>
      </c>
      <c r="B10980">
        <f t="shared" si="518"/>
        <v>1238</v>
      </c>
      <c r="P10980" s="31" t="str">
        <f t="shared" si="516"/>
        <v xml:space="preserve"> ()</v>
      </c>
    </row>
    <row r="10981" spans="1:16">
      <c r="A10981" t="str">
        <f t="shared" si="517"/>
        <v>1239-</v>
      </c>
      <c r="B10981">
        <f t="shared" si="518"/>
        <v>1239</v>
      </c>
      <c r="P10981" s="31" t="str">
        <f t="shared" si="516"/>
        <v xml:space="preserve"> ()</v>
      </c>
    </row>
    <row r="10982" spans="1:16">
      <c r="A10982" t="str">
        <f t="shared" si="517"/>
        <v>1240-</v>
      </c>
      <c r="B10982">
        <f t="shared" si="518"/>
        <v>1240</v>
      </c>
      <c r="P10982" s="31" t="str">
        <f t="shared" si="516"/>
        <v xml:space="preserve"> ()</v>
      </c>
    </row>
    <row r="10983" spans="1:16">
      <c r="A10983" t="str">
        <f t="shared" si="517"/>
        <v>1241-</v>
      </c>
      <c r="B10983">
        <f t="shared" si="518"/>
        <v>1241</v>
      </c>
      <c r="P10983" s="31" t="str">
        <f t="shared" si="516"/>
        <v xml:space="preserve"> ()</v>
      </c>
    </row>
    <row r="10984" spans="1:16">
      <c r="A10984" t="str">
        <f t="shared" si="517"/>
        <v>1242-</v>
      </c>
      <c r="B10984">
        <f t="shared" si="518"/>
        <v>1242</v>
      </c>
      <c r="P10984" s="31" t="str">
        <f t="shared" si="516"/>
        <v xml:space="preserve"> ()</v>
      </c>
    </row>
    <row r="10985" spans="1:16">
      <c r="A10985" t="str">
        <f t="shared" si="517"/>
        <v>1243-</v>
      </c>
      <c r="B10985">
        <f t="shared" si="518"/>
        <v>1243</v>
      </c>
      <c r="P10985" s="31" t="str">
        <f t="shared" si="516"/>
        <v xml:space="preserve"> ()</v>
      </c>
    </row>
    <row r="10986" spans="1:16">
      <c r="A10986" t="str">
        <f t="shared" si="517"/>
        <v>1244-</v>
      </c>
      <c r="B10986">
        <f t="shared" si="518"/>
        <v>1244</v>
      </c>
      <c r="P10986" s="31" t="str">
        <f t="shared" si="516"/>
        <v xml:space="preserve"> ()</v>
      </c>
    </row>
    <row r="10987" spans="1:16">
      <c r="A10987" t="str">
        <f t="shared" si="517"/>
        <v>1245-</v>
      </c>
      <c r="B10987">
        <f t="shared" si="518"/>
        <v>1245</v>
      </c>
      <c r="P10987" s="31" t="str">
        <f t="shared" si="516"/>
        <v xml:space="preserve"> ()</v>
      </c>
    </row>
    <row r="10988" spans="1:16">
      <c r="A10988" t="str">
        <f t="shared" si="517"/>
        <v>1246-</v>
      </c>
      <c r="B10988">
        <f t="shared" si="518"/>
        <v>1246</v>
      </c>
      <c r="P10988" s="31" t="str">
        <f t="shared" si="516"/>
        <v xml:space="preserve"> ()</v>
      </c>
    </row>
    <row r="10989" spans="1:16">
      <c r="A10989" t="str">
        <f t="shared" si="517"/>
        <v>1247-</v>
      </c>
      <c r="B10989">
        <f t="shared" si="518"/>
        <v>1247</v>
      </c>
      <c r="P10989" s="31" t="str">
        <f t="shared" si="516"/>
        <v xml:space="preserve"> ()</v>
      </c>
    </row>
    <row r="10990" spans="1:16">
      <c r="A10990" t="str">
        <f t="shared" si="517"/>
        <v>1248-</v>
      </c>
      <c r="B10990">
        <f t="shared" si="518"/>
        <v>1248</v>
      </c>
      <c r="P10990" s="31" t="str">
        <f t="shared" si="516"/>
        <v xml:space="preserve"> ()</v>
      </c>
    </row>
    <row r="10991" spans="1:16">
      <c r="A10991" t="str">
        <f t="shared" si="517"/>
        <v>1249-</v>
      </c>
      <c r="B10991">
        <f t="shared" si="518"/>
        <v>1249</v>
      </c>
      <c r="P10991" s="31" t="str">
        <f t="shared" si="516"/>
        <v xml:space="preserve"> ()</v>
      </c>
    </row>
    <row r="10992" spans="1:16">
      <c r="A10992" t="str">
        <f t="shared" si="517"/>
        <v>1250-</v>
      </c>
      <c r="B10992">
        <f t="shared" si="518"/>
        <v>1250</v>
      </c>
      <c r="P10992" s="31" t="str">
        <f t="shared" si="516"/>
        <v xml:space="preserve"> ()</v>
      </c>
    </row>
    <row r="10993" spans="1:16">
      <c r="A10993" t="str">
        <f t="shared" si="517"/>
        <v>1251-</v>
      </c>
      <c r="B10993">
        <f t="shared" si="518"/>
        <v>1251</v>
      </c>
      <c r="P10993" s="31" t="str">
        <f t="shared" si="516"/>
        <v xml:space="preserve"> ()</v>
      </c>
    </row>
    <row r="10994" spans="1:16">
      <c r="A10994" t="str">
        <f t="shared" si="517"/>
        <v>1252-</v>
      </c>
      <c r="B10994">
        <f t="shared" si="518"/>
        <v>1252</v>
      </c>
      <c r="P10994" s="31" t="str">
        <f t="shared" si="516"/>
        <v xml:space="preserve"> ()</v>
      </c>
    </row>
    <row r="10995" spans="1:16">
      <c r="A10995" t="str">
        <f t="shared" si="517"/>
        <v>1253-</v>
      </c>
      <c r="B10995">
        <f t="shared" si="518"/>
        <v>1253</v>
      </c>
      <c r="P10995" s="31" t="str">
        <f t="shared" si="516"/>
        <v xml:space="preserve"> ()</v>
      </c>
    </row>
    <row r="10996" spans="1:16">
      <c r="A10996" t="str">
        <f t="shared" si="517"/>
        <v>1254-</v>
      </c>
      <c r="B10996">
        <f t="shared" si="518"/>
        <v>1254</v>
      </c>
      <c r="P10996" s="31" t="str">
        <f t="shared" si="516"/>
        <v xml:space="preserve"> ()</v>
      </c>
    </row>
    <row r="10997" spans="1:16">
      <c r="A10997" t="str">
        <f t="shared" si="517"/>
        <v>1255-</v>
      </c>
      <c r="B10997">
        <f t="shared" si="518"/>
        <v>1255</v>
      </c>
      <c r="P10997" s="31" t="str">
        <f t="shared" si="516"/>
        <v xml:space="preserve"> ()</v>
      </c>
    </row>
    <row r="10998" spans="1:16">
      <c r="A10998" t="str">
        <f t="shared" si="517"/>
        <v>1256-</v>
      </c>
      <c r="B10998">
        <f t="shared" si="518"/>
        <v>1256</v>
      </c>
      <c r="P10998" s="31" t="str">
        <f t="shared" si="516"/>
        <v xml:space="preserve"> ()</v>
      </c>
    </row>
    <row r="10999" spans="1:16">
      <c r="A10999" t="str">
        <f t="shared" si="517"/>
        <v>1257-</v>
      </c>
      <c r="B10999">
        <f t="shared" si="518"/>
        <v>1257</v>
      </c>
      <c r="P10999" s="31" t="str">
        <f t="shared" si="516"/>
        <v xml:space="preserve"> ()</v>
      </c>
    </row>
    <row r="11000" spans="1:16">
      <c r="A11000" t="str">
        <f t="shared" si="517"/>
        <v>1258-</v>
      </c>
      <c r="B11000">
        <f t="shared" si="518"/>
        <v>1258</v>
      </c>
      <c r="P11000" s="31" t="str">
        <f t="shared" si="516"/>
        <v xml:space="preserve"> ()</v>
      </c>
    </row>
    <row r="11001" spans="1:16">
      <c r="A11001" t="str">
        <f t="shared" si="517"/>
        <v>1259-</v>
      </c>
      <c r="B11001">
        <f t="shared" si="518"/>
        <v>1259</v>
      </c>
      <c r="P11001" s="31" t="str">
        <f t="shared" si="516"/>
        <v xml:space="preserve"> ()</v>
      </c>
    </row>
    <row r="11002" spans="1:16">
      <c r="A11002" t="str">
        <f t="shared" si="517"/>
        <v>1260-</v>
      </c>
      <c r="B11002">
        <f t="shared" si="518"/>
        <v>1260</v>
      </c>
      <c r="P11002" s="31" t="str">
        <f t="shared" si="516"/>
        <v xml:space="preserve"> ()</v>
      </c>
    </row>
    <row r="11003" spans="1:16">
      <c r="A11003" t="str">
        <f t="shared" si="517"/>
        <v>1261-</v>
      </c>
      <c r="B11003">
        <f t="shared" si="518"/>
        <v>1261</v>
      </c>
      <c r="P11003" s="31" t="str">
        <f t="shared" si="516"/>
        <v xml:space="preserve"> ()</v>
      </c>
    </row>
    <row r="11004" spans="1:16">
      <c r="A11004" t="str">
        <f t="shared" si="517"/>
        <v>1262-</v>
      </c>
      <c r="B11004">
        <f t="shared" si="518"/>
        <v>1262</v>
      </c>
      <c r="P11004" s="31" t="str">
        <f t="shared" si="516"/>
        <v xml:space="preserve"> ()</v>
      </c>
    </row>
    <row r="11005" spans="1:16">
      <c r="A11005" t="str">
        <f t="shared" si="517"/>
        <v>1263-</v>
      </c>
      <c r="B11005">
        <f t="shared" si="518"/>
        <v>1263</v>
      </c>
      <c r="P11005" s="31" t="str">
        <f t="shared" si="516"/>
        <v xml:space="preserve"> ()</v>
      </c>
    </row>
    <row r="11006" spans="1:16">
      <c r="A11006" t="str">
        <f t="shared" si="517"/>
        <v>1264-</v>
      </c>
      <c r="B11006">
        <f t="shared" si="518"/>
        <v>1264</v>
      </c>
      <c r="P11006" s="31" t="str">
        <f t="shared" si="516"/>
        <v xml:space="preserve"> ()</v>
      </c>
    </row>
    <row r="11007" spans="1:16">
      <c r="A11007" t="str">
        <f t="shared" si="517"/>
        <v>1265-</v>
      </c>
      <c r="B11007">
        <f t="shared" si="518"/>
        <v>1265</v>
      </c>
      <c r="P11007" s="31" t="str">
        <f t="shared" si="516"/>
        <v xml:space="preserve"> ()</v>
      </c>
    </row>
    <row r="11008" spans="1:16">
      <c r="A11008" t="str">
        <f t="shared" si="517"/>
        <v>1266-</v>
      </c>
      <c r="B11008">
        <f t="shared" si="518"/>
        <v>1266</v>
      </c>
      <c r="P11008" s="31" t="str">
        <f t="shared" si="516"/>
        <v xml:space="preserve"> ()</v>
      </c>
    </row>
    <row r="11009" spans="1:16">
      <c r="A11009" t="str">
        <f t="shared" si="517"/>
        <v>1267-</v>
      </c>
      <c r="B11009">
        <f t="shared" si="518"/>
        <v>1267</v>
      </c>
      <c r="P11009" s="31" t="str">
        <f t="shared" si="516"/>
        <v xml:space="preserve"> ()</v>
      </c>
    </row>
    <row r="11010" spans="1:16">
      <c r="A11010" t="str">
        <f t="shared" si="517"/>
        <v>1268-</v>
      </c>
      <c r="B11010">
        <f t="shared" si="518"/>
        <v>1268</v>
      </c>
      <c r="P11010" s="31" t="str">
        <f t="shared" si="516"/>
        <v xml:space="preserve"> ()</v>
      </c>
    </row>
    <row r="11011" spans="1:16">
      <c r="A11011" t="str">
        <f t="shared" si="517"/>
        <v>1269-</v>
      </c>
      <c r="B11011">
        <f t="shared" si="518"/>
        <v>1269</v>
      </c>
      <c r="P11011" s="31" t="str">
        <f t="shared" ref="P11011:P11040" si="519">PROPER(G11011&amp;" ("&amp;E11011&amp;")")</f>
        <v xml:space="preserve"> ()</v>
      </c>
    </row>
    <row r="11012" spans="1:16">
      <c r="A11012" t="str">
        <f t="shared" si="517"/>
        <v>1270-</v>
      </c>
      <c r="B11012">
        <f t="shared" si="518"/>
        <v>1270</v>
      </c>
      <c r="P11012" s="31" t="str">
        <f t="shared" si="519"/>
        <v xml:space="preserve"> ()</v>
      </c>
    </row>
    <row r="11013" spans="1:16">
      <c r="A11013" t="str">
        <f t="shared" si="517"/>
        <v>1271-</v>
      </c>
      <c r="B11013">
        <f t="shared" si="518"/>
        <v>1271</v>
      </c>
      <c r="P11013" s="31" t="str">
        <f t="shared" si="519"/>
        <v xml:space="preserve"> ()</v>
      </c>
    </row>
    <row r="11014" spans="1:16">
      <c r="A11014" t="str">
        <f t="shared" ref="A11014:A11040" si="520">B11014&amp;"-"&amp;C11014</f>
        <v>1272-</v>
      </c>
      <c r="B11014">
        <f t="shared" ref="B11014:B11040" si="521">IF(C11014=C11013,B11013+1,1)</f>
        <v>1272</v>
      </c>
      <c r="P11014" s="31" t="str">
        <f t="shared" si="519"/>
        <v xml:space="preserve"> ()</v>
      </c>
    </row>
    <row r="11015" spans="1:16">
      <c r="A11015" t="str">
        <f t="shared" si="520"/>
        <v>1273-</v>
      </c>
      <c r="B11015">
        <f t="shared" si="521"/>
        <v>1273</v>
      </c>
      <c r="P11015" s="31" t="str">
        <f t="shared" si="519"/>
        <v xml:space="preserve"> ()</v>
      </c>
    </row>
    <row r="11016" spans="1:16">
      <c r="A11016" t="str">
        <f t="shared" si="520"/>
        <v>1274-</v>
      </c>
      <c r="B11016">
        <f t="shared" si="521"/>
        <v>1274</v>
      </c>
      <c r="P11016" s="31" t="str">
        <f t="shared" si="519"/>
        <v xml:space="preserve"> ()</v>
      </c>
    </row>
    <row r="11017" spans="1:16">
      <c r="A11017" t="str">
        <f t="shared" si="520"/>
        <v>1275-</v>
      </c>
      <c r="B11017">
        <f t="shared" si="521"/>
        <v>1275</v>
      </c>
      <c r="P11017" s="31" t="str">
        <f t="shared" si="519"/>
        <v xml:space="preserve"> ()</v>
      </c>
    </row>
    <row r="11018" spans="1:16">
      <c r="A11018" t="str">
        <f t="shared" si="520"/>
        <v>1276-</v>
      </c>
      <c r="B11018">
        <f t="shared" si="521"/>
        <v>1276</v>
      </c>
      <c r="P11018" s="31" t="str">
        <f t="shared" si="519"/>
        <v xml:space="preserve"> ()</v>
      </c>
    </row>
    <row r="11019" spans="1:16">
      <c r="A11019" t="str">
        <f t="shared" si="520"/>
        <v>1277-</v>
      </c>
      <c r="B11019">
        <f t="shared" si="521"/>
        <v>1277</v>
      </c>
      <c r="P11019" s="31" t="str">
        <f t="shared" si="519"/>
        <v xml:space="preserve"> ()</v>
      </c>
    </row>
    <row r="11020" spans="1:16">
      <c r="A11020" t="str">
        <f t="shared" si="520"/>
        <v>1278-</v>
      </c>
      <c r="B11020">
        <f t="shared" si="521"/>
        <v>1278</v>
      </c>
      <c r="P11020" s="31" t="str">
        <f t="shared" si="519"/>
        <v xml:space="preserve"> ()</v>
      </c>
    </row>
    <row r="11021" spans="1:16">
      <c r="A11021" t="str">
        <f t="shared" si="520"/>
        <v>1279-</v>
      </c>
      <c r="B11021">
        <f t="shared" si="521"/>
        <v>1279</v>
      </c>
      <c r="P11021" s="31" t="str">
        <f t="shared" si="519"/>
        <v xml:space="preserve"> ()</v>
      </c>
    </row>
    <row r="11022" spans="1:16">
      <c r="A11022" t="str">
        <f t="shared" si="520"/>
        <v>1280-</v>
      </c>
      <c r="B11022">
        <f t="shared" si="521"/>
        <v>1280</v>
      </c>
      <c r="P11022" s="31" t="str">
        <f t="shared" si="519"/>
        <v xml:space="preserve"> ()</v>
      </c>
    </row>
    <row r="11023" spans="1:16">
      <c r="A11023" t="str">
        <f t="shared" si="520"/>
        <v>1281-</v>
      </c>
      <c r="B11023">
        <f t="shared" si="521"/>
        <v>1281</v>
      </c>
      <c r="P11023" s="31" t="str">
        <f t="shared" si="519"/>
        <v xml:space="preserve"> ()</v>
      </c>
    </row>
    <row r="11024" spans="1:16">
      <c r="A11024" t="str">
        <f t="shared" si="520"/>
        <v>1282-</v>
      </c>
      <c r="B11024">
        <f t="shared" si="521"/>
        <v>1282</v>
      </c>
      <c r="P11024" s="31" t="str">
        <f t="shared" si="519"/>
        <v xml:space="preserve"> ()</v>
      </c>
    </row>
    <row r="11025" spans="1:16">
      <c r="A11025" t="str">
        <f t="shared" si="520"/>
        <v>1283-</v>
      </c>
      <c r="B11025">
        <f t="shared" si="521"/>
        <v>1283</v>
      </c>
      <c r="P11025" s="31" t="str">
        <f t="shared" si="519"/>
        <v xml:space="preserve"> ()</v>
      </c>
    </row>
    <row r="11026" spans="1:16">
      <c r="A11026" t="str">
        <f t="shared" si="520"/>
        <v>1284-</v>
      </c>
      <c r="B11026">
        <f t="shared" si="521"/>
        <v>1284</v>
      </c>
      <c r="P11026" s="31" t="str">
        <f t="shared" si="519"/>
        <v xml:space="preserve"> ()</v>
      </c>
    </row>
    <row r="11027" spans="1:16">
      <c r="A11027" t="str">
        <f t="shared" si="520"/>
        <v>1285-</v>
      </c>
      <c r="B11027">
        <f t="shared" si="521"/>
        <v>1285</v>
      </c>
      <c r="P11027" s="31" t="str">
        <f t="shared" si="519"/>
        <v xml:space="preserve"> ()</v>
      </c>
    </row>
    <row r="11028" spans="1:16">
      <c r="A11028" t="str">
        <f t="shared" si="520"/>
        <v>1286-</v>
      </c>
      <c r="B11028">
        <f t="shared" si="521"/>
        <v>1286</v>
      </c>
      <c r="P11028" s="31" t="str">
        <f t="shared" si="519"/>
        <v xml:space="preserve"> ()</v>
      </c>
    </row>
    <row r="11029" spans="1:16">
      <c r="A11029" t="str">
        <f t="shared" si="520"/>
        <v>1287-</v>
      </c>
      <c r="B11029">
        <f t="shared" si="521"/>
        <v>1287</v>
      </c>
      <c r="P11029" s="31" t="str">
        <f t="shared" si="519"/>
        <v xml:space="preserve"> ()</v>
      </c>
    </row>
    <row r="11030" spans="1:16">
      <c r="A11030" t="str">
        <f t="shared" si="520"/>
        <v>1288-</v>
      </c>
      <c r="B11030">
        <f t="shared" si="521"/>
        <v>1288</v>
      </c>
      <c r="P11030" s="31" t="str">
        <f t="shared" si="519"/>
        <v xml:space="preserve"> ()</v>
      </c>
    </row>
    <row r="11031" spans="1:16">
      <c r="A11031" t="str">
        <f t="shared" si="520"/>
        <v>1289-</v>
      </c>
      <c r="B11031">
        <f t="shared" si="521"/>
        <v>1289</v>
      </c>
      <c r="P11031" s="31" t="str">
        <f t="shared" si="519"/>
        <v xml:space="preserve"> ()</v>
      </c>
    </row>
    <row r="11032" spans="1:16">
      <c r="A11032" t="str">
        <f t="shared" si="520"/>
        <v>1290-</v>
      </c>
      <c r="B11032">
        <f t="shared" si="521"/>
        <v>1290</v>
      </c>
      <c r="P11032" s="31" t="str">
        <f t="shared" si="519"/>
        <v xml:space="preserve"> ()</v>
      </c>
    </row>
    <row r="11033" spans="1:16">
      <c r="A11033" t="str">
        <f t="shared" si="520"/>
        <v>1291-</v>
      </c>
      <c r="B11033">
        <f t="shared" si="521"/>
        <v>1291</v>
      </c>
      <c r="P11033" s="31" t="str">
        <f t="shared" si="519"/>
        <v xml:space="preserve"> ()</v>
      </c>
    </row>
    <row r="11034" spans="1:16">
      <c r="A11034" t="str">
        <f t="shared" si="520"/>
        <v>1292-</v>
      </c>
      <c r="B11034">
        <f t="shared" si="521"/>
        <v>1292</v>
      </c>
      <c r="P11034" s="31" t="str">
        <f t="shared" si="519"/>
        <v xml:space="preserve"> ()</v>
      </c>
    </row>
    <row r="11035" spans="1:16">
      <c r="A11035" t="str">
        <f t="shared" si="520"/>
        <v>1293-</v>
      </c>
      <c r="B11035">
        <f t="shared" si="521"/>
        <v>1293</v>
      </c>
      <c r="P11035" s="31" t="str">
        <f t="shared" si="519"/>
        <v xml:space="preserve"> ()</v>
      </c>
    </row>
    <row r="11036" spans="1:16">
      <c r="A11036" t="str">
        <f t="shared" si="520"/>
        <v>1294-</v>
      </c>
      <c r="B11036">
        <f t="shared" si="521"/>
        <v>1294</v>
      </c>
      <c r="P11036" s="31" t="str">
        <f t="shared" si="519"/>
        <v xml:space="preserve"> ()</v>
      </c>
    </row>
    <row r="11037" spans="1:16">
      <c r="A11037" t="str">
        <f t="shared" si="520"/>
        <v>1295-</v>
      </c>
      <c r="B11037">
        <f t="shared" si="521"/>
        <v>1295</v>
      </c>
      <c r="P11037" s="31" t="str">
        <f t="shared" si="519"/>
        <v xml:space="preserve"> ()</v>
      </c>
    </row>
    <row r="11038" spans="1:16">
      <c r="A11038" t="str">
        <f t="shared" si="520"/>
        <v>1296-</v>
      </c>
      <c r="B11038">
        <f t="shared" si="521"/>
        <v>1296</v>
      </c>
      <c r="P11038" s="31" t="str">
        <f t="shared" si="519"/>
        <v xml:space="preserve"> ()</v>
      </c>
    </row>
    <row r="11039" spans="1:16">
      <c r="A11039" t="str">
        <f t="shared" si="520"/>
        <v>1297-</v>
      </c>
      <c r="B11039">
        <f t="shared" si="521"/>
        <v>1297</v>
      </c>
      <c r="P11039" s="31" t="str">
        <f t="shared" si="519"/>
        <v xml:space="preserve"> ()</v>
      </c>
    </row>
    <row r="11040" spans="1:16">
      <c r="A11040" t="str">
        <f t="shared" si="520"/>
        <v>1298-</v>
      </c>
      <c r="B11040">
        <f t="shared" si="521"/>
        <v>1298</v>
      </c>
      <c r="P11040" s="31" t="str">
        <f t="shared" si="519"/>
        <v xml:space="preserve"> ()</v>
      </c>
    </row>
  </sheetData>
  <sheetProtection algorithmName="SHA-512" hashValue="D5bygDE+Nb+SKjBpAitusfjFlwH3tCq37TMbysgqv5WYcdPd8a9XIbRLxG6oID3kjkqpRO5bdMpKUMsa1nrR0w==" saltValue="Ra6rPHXk+jkTJZnnA4RIAA==" spinCount="100000" sheet="1" objects="1" scenarios="1"/>
  <sortState xmlns:xlrd2="http://schemas.microsoft.com/office/spreadsheetml/2017/richdata2" ref="C1:P9989">
    <sortCondition ref="C1:C9989"/>
    <sortCondition ref="G1:G9989"/>
    <sortCondition ref="J1:J9989"/>
    <sortCondition ref="L1:L9989"/>
  </sortState>
  <conditionalFormatting sqref="F2:F328 E329:E354 F355:F7783 F7788:F8313 E7784:E7787">
    <cfRule type="containsText" dxfId="36" priority="12" operator="containsText" text="&lt;&gt;&quot;&quot;">
      <formula>NOT(ISERROR(SEARCH("&lt;&gt;""""",E2)))</formula>
    </cfRule>
  </conditionalFormatting>
  <conditionalFormatting sqref="G1:G328 F329:F354 G355:G7783 G7788:G1048576 F7784:F7787">
    <cfRule type="cellIs" dxfId="35" priority="11" operator="greaterThan">
      <formula>0</formula>
    </cfRule>
  </conditionalFormatting>
  <conditionalFormatting sqref="F9830:F9845">
    <cfRule type="cellIs" dxfId="34" priority="3" operator="greaterThan">
      <formula>0</formula>
    </cfRule>
  </conditionalFormatting>
  <conditionalFormatting sqref="F8062:F8063">
    <cfRule type="cellIs" dxfId="33" priority="10" operator="greaterThan">
      <formula>0</formula>
    </cfRule>
  </conditionalFormatting>
  <conditionalFormatting sqref="E2976:E2981">
    <cfRule type="containsText" dxfId="32" priority="9" operator="containsText" text="&lt;&gt;&quot;&quot;">
      <formula>NOT(ISERROR(SEARCH("&lt;&gt;""""",E2976)))</formula>
    </cfRule>
  </conditionalFormatting>
  <conditionalFormatting sqref="F2976:F2981">
    <cfRule type="cellIs" dxfId="31" priority="8" operator="greaterThan">
      <formula>0</formula>
    </cfRule>
  </conditionalFormatting>
  <conditionalFormatting sqref="E3075">
    <cfRule type="containsText" dxfId="30" priority="7" operator="containsText" text="&lt;&gt;&quot;&quot;">
      <formula>NOT(ISERROR(SEARCH("&lt;&gt;""""",E3075)))</formula>
    </cfRule>
  </conditionalFormatting>
  <conditionalFormatting sqref="F3075">
    <cfRule type="cellIs" dxfId="29" priority="6" operator="greaterThan">
      <formula>0</formula>
    </cfRule>
  </conditionalFormatting>
  <conditionalFormatting sqref="F9810:F9828">
    <cfRule type="cellIs" dxfId="28" priority="5" operator="greaterThan">
      <formula>0</formula>
    </cfRule>
  </conditionalFormatting>
  <conditionalFormatting sqref="E9829">
    <cfRule type="cellIs" dxfId="27" priority="4" operator="greaterThan">
      <formula>0</formula>
    </cfRule>
  </conditionalFormatting>
  <conditionalFormatting sqref="E8300:E8313">
    <cfRule type="containsText" dxfId="26" priority="2" operator="containsText" text="&lt;&gt;&quot;&quot;">
      <formula>NOT(ISERROR(SEARCH("&lt;&gt;""""",E8300)))</formula>
    </cfRule>
  </conditionalFormatting>
  <conditionalFormatting sqref="F8300:F8319">
    <cfRule type="cellIs" dxfId="25" priority="1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-0.499984740745262"/>
  </sheetPr>
  <dimension ref="A1:G153"/>
  <sheetViews>
    <sheetView showGridLines="0" showRowColHeaders="0" showZeros="0" zoomScale="115" zoomScaleNormal="115" workbookViewId="0">
      <pane xSplit="3" ySplit="3" topLeftCell="D4" activePane="bottomRight" state="frozen"/>
      <selection activeCell="H32" sqref="H32"/>
      <selection pane="topRight" activeCell="H32" sqref="H32"/>
      <selection pane="bottomLeft" activeCell="H32" sqref="H32"/>
      <selection pane="bottomRight"/>
    </sheetView>
  </sheetViews>
  <sheetFormatPr defaultRowHeight="15"/>
  <cols>
    <col min="1" max="1" width="3" customWidth="1"/>
    <col min="2" max="2" width="4.5703125" customWidth="1"/>
    <col min="3" max="3" width="17.140625" customWidth="1"/>
    <col min="4" max="4" width="11.42578125" style="25" customWidth="1"/>
    <col min="5" max="5" width="5.5703125" customWidth="1"/>
    <col min="6" max="7" width="11.7109375" style="19" customWidth="1"/>
  </cols>
  <sheetData>
    <row r="1" spans="1:7" ht="15" customHeight="1">
      <c r="A1" s="51" t="s">
        <v>17131</v>
      </c>
      <c r="B1" s="52"/>
      <c r="C1" s="53"/>
      <c r="F1" s="54" t="s">
        <v>17115</v>
      </c>
      <c r="G1" s="55">
        <f ca="1">TODAY()</f>
        <v>44872</v>
      </c>
    </row>
    <row r="2" spans="1:7" ht="26.25" customHeight="1">
      <c r="A2" s="118" t="s">
        <v>17111</v>
      </c>
      <c r="B2" s="118" t="s">
        <v>16702</v>
      </c>
      <c r="C2" s="118" t="s">
        <v>17112</v>
      </c>
      <c r="D2" s="118" t="s">
        <v>128</v>
      </c>
      <c r="E2" s="118" t="s">
        <v>17113</v>
      </c>
      <c r="F2" s="119" t="s">
        <v>17116</v>
      </c>
      <c r="G2" s="119" t="s">
        <v>17657</v>
      </c>
    </row>
    <row r="3" spans="1:7" ht="18.75" customHeight="1">
      <c r="A3" s="20"/>
      <c r="B3" s="33" t="s">
        <v>17114</v>
      </c>
      <c r="C3" s="23">
        <f>_xlfn.AGGREGATE(3,1,C4:$C$151)</f>
        <v>0</v>
      </c>
      <c r="D3" s="26"/>
      <c r="E3" s="18"/>
      <c r="F3" s="21">
        <f>SUBTOTAL(9,$F$4:$F$153)</f>
        <v>0</v>
      </c>
      <c r="G3" s="21">
        <f>SUBTOTAL(9,$G$4:$G$153)</f>
        <v>0</v>
      </c>
    </row>
    <row r="4" spans="1:7" ht="20.25" customHeight="1">
      <c r="A4" s="22" t="str">
        <f>IF(B4="","",1)</f>
        <v/>
      </c>
      <c r="B4" s="24" t="str">
        <f>IFERROR(INDEX('Party Data'!$F$1:$P$9950,MATCH(Dues!$C4,'Party Data'!$P$1:$P$9950,0),1),"")</f>
        <v/>
      </c>
      <c r="C4" s="42"/>
      <c r="D4" s="27" t="str">
        <f>IFERROR(INDEX('Party Data'!$E$1:$O$9950,MATCH(Dues!$B4,'Party Data'!$F$1:$F$9950,0),9),"")</f>
        <v/>
      </c>
      <c r="E4" s="24" t="str">
        <f>IFERROR(INDEX('Party Data'!$E$1:$O$9950,MATCH(Dues!$B4,'Party Data'!$F$1:$F$9950,0),6),"")</f>
        <v/>
      </c>
      <c r="F4" s="44"/>
      <c r="G4" s="28">
        <f>IFERROR(F4*30%,"")</f>
        <v>0</v>
      </c>
    </row>
    <row r="5" spans="1:7" ht="20.25" customHeight="1">
      <c r="A5" s="22" t="str">
        <f>IF(B5="","",_xlfn.AGGREGATE(2,7,A4:$A$4)+1)</f>
        <v/>
      </c>
      <c r="B5" s="24" t="str">
        <f>IFERROR(INDEX('Party Data'!$F$1:$P$9950,MATCH(Dues!$C5,'Party Data'!$P$1:$P$9950,0),1),"")</f>
        <v/>
      </c>
      <c r="C5" s="42"/>
      <c r="D5" s="27" t="str">
        <f>IFERROR(INDEX('Party Data'!$E$1:$O$9950,MATCH(Dues!$B5,'Party Data'!$F$1:$F$9950,0),9),"")</f>
        <v/>
      </c>
      <c r="E5" s="24" t="str">
        <f>IFERROR(INDEX('Party Data'!$E$1:$O$9950,MATCH(Dues!$B5,'Party Data'!$F$1:$F$9950,0),6),"")</f>
        <v/>
      </c>
      <c r="F5" s="44"/>
      <c r="G5" s="28">
        <f t="shared" ref="G5:G68" si="0">IFERROR(F5*30%,"")</f>
        <v>0</v>
      </c>
    </row>
    <row r="6" spans="1:7" ht="20.25" customHeight="1">
      <c r="A6" s="22" t="str">
        <f>IF(B6="","",_xlfn.AGGREGATE(2,7,A$4:$A5)+1)</f>
        <v/>
      </c>
      <c r="B6" s="24" t="str">
        <f>IFERROR(INDEX('Party Data'!$F$1:$P$9950,MATCH(Dues!$C6,'Party Data'!$P$1:$P$9950,0),1),"")</f>
        <v/>
      </c>
      <c r="C6" s="42"/>
      <c r="D6" s="27" t="str">
        <f>IFERROR(INDEX('Party Data'!$E$1:$O$9950,MATCH(Dues!$B6,'Party Data'!$F$1:$F$9950,0),9),"")</f>
        <v/>
      </c>
      <c r="E6" s="24" t="str">
        <f>IFERROR(INDEX('Party Data'!$E$1:$O$9950,MATCH(Dues!$B6,'Party Data'!$F$1:$F$9950,0),6),"")</f>
        <v/>
      </c>
      <c r="F6" s="44"/>
      <c r="G6" s="28">
        <f t="shared" si="0"/>
        <v>0</v>
      </c>
    </row>
    <row r="7" spans="1:7" ht="20.25" customHeight="1">
      <c r="A7" s="22" t="str">
        <f>IF(B7="","",_xlfn.AGGREGATE(2,7,A$4:$A6)+1)</f>
        <v/>
      </c>
      <c r="B7" s="24" t="str">
        <f>IFERROR(INDEX('Party Data'!$F$1:$P$9950,MATCH(Dues!$C7,'Party Data'!$P$1:$P$9950,0),1),"")</f>
        <v/>
      </c>
      <c r="C7" s="42"/>
      <c r="D7" s="27" t="str">
        <f>IFERROR(INDEX('Party Data'!$E$1:$O$9950,MATCH(Dues!$B7,'Party Data'!$F$1:$F$9950,0),9),"")</f>
        <v/>
      </c>
      <c r="E7" s="24" t="str">
        <f>IFERROR(INDEX('Party Data'!$E$1:$O$9950,MATCH(Dues!$B7,'Party Data'!$F$1:$F$9950,0),6),"")</f>
        <v/>
      </c>
      <c r="F7" s="44"/>
      <c r="G7" s="28">
        <f t="shared" si="0"/>
        <v>0</v>
      </c>
    </row>
    <row r="8" spans="1:7" ht="20.25" customHeight="1">
      <c r="A8" s="22" t="str">
        <f>IF(B8="","",_xlfn.AGGREGATE(2,7,A$4:$A7)+1)</f>
        <v/>
      </c>
      <c r="B8" s="24" t="str">
        <f>IFERROR(INDEX('Party Data'!$F$1:$P$9950,MATCH(Dues!$C8,'Party Data'!$P$1:$P$9950,0),1),"")</f>
        <v/>
      </c>
      <c r="C8" s="42"/>
      <c r="D8" s="27" t="str">
        <f>IFERROR(INDEX('Party Data'!$E$1:$O$9950,MATCH(Dues!$B8,'Party Data'!$F$1:$F$9950,0),9),"")</f>
        <v/>
      </c>
      <c r="E8" s="24" t="str">
        <f>IFERROR(INDEX('Party Data'!$E$1:$O$9950,MATCH(Dues!$B8,'Party Data'!$F$1:$F$9950,0),6),"")</f>
        <v/>
      </c>
      <c r="F8" s="44"/>
      <c r="G8" s="28">
        <f t="shared" si="0"/>
        <v>0</v>
      </c>
    </row>
    <row r="9" spans="1:7" ht="20.25" customHeight="1">
      <c r="A9" s="22" t="str">
        <f>IF(B9="","",_xlfn.AGGREGATE(2,7,A$4:$A8)+1)</f>
        <v/>
      </c>
      <c r="B9" s="24" t="str">
        <f>IFERROR(INDEX('Party Data'!$F$1:$P$9950,MATCH(Dues!$C9,'Party Data'!$P$1:$P$9950,0),1),"")</f>
        <v/>
      </c>
      <c r="C9" s="42"/>
      <c r="D9" s="27" t="str">
        <f>IFERROR(INDEX('Party Data'!$E$1:$O$9950,MATCH(Dues!$B9,'Party Data'!$F$1:$F$9950,0),9),"")</f>
        <v/>
      </c>
      <c r="E9" s="24" t="str">
        <f>IFERROR(INDEX('Party Data'!$E$1:$O$9950,MATCH(Dues!$B9,'Party Data'!$F$1:$F$9950,0),6),"")</f>
        <v/>
      </c>
      <c r="F9" s="44"/>
      <c r="G9" s="28">
        <f t="shared" si="0"/>
        <v>0</v>
      </c>
    </row>
    <row r="10" spans="1:7" ht="20.25" customHeight="1">
      <c r="A10" s="22" t="str">
        <f>IF(B10="","",_xlfn.AGGREGATE(2,7,A$4:$A9)+1)</f>
        <v/>
      </c>
      <c r="B10" s="24" t="str">
        <f>IFERROR(INDEX('Party Data'!$F$1:$P$9950,MATCH(Dues!$C10,'Party Data'!$P$1:$P$9950,0),1),"")</f>
        <v/>
      </c>
      <c r="C10" s="42"/>
      <c r="D10" s="27" t="str">
        <f>IFERROR(INDEX('Party Data'!$E$1:$O$9950,MATCH(Dues!$B10,'Party Data'!$F$1:$F$9950,0),9),"")</f>
        <v/>
      </c>
      <c r="E10" s="24" t="str">
        <f>IFERROR(INDEX('Party Data'!$E$1:$O$9950,MATCH(Dues!$B10,'Party Data'!$F$1:$F$9950,0),6),"")</f>
        <v/>
      </c>
      <c r="F10" s="44"/>
      <c r="G10" s="28">
        <f t="shared" si="0"/>
        <v>0</v>
      </c>
    </row>
    <row r="11" spans="1:7" ht="20.25" customHeight="1">
      <c r="A11" s="22" t="str">
        <f>IF(B11="","",_xlfn.AGGREGATE(2,7,A$4:$A10)+1)</f>
        <v/>
      </c>
      <c r="B11" s="24" t="str">
        <f>IFERROR(INDEX('Party Data'!$F$1:$P$9950,MATCH(Dues!$C11,'Party Data'!$P$1:$P$9950,0),1),"")</f>
        <v/>
      </c>
      <c r="C11" s="42"/>
      <c r="D11" s="27" t="str">
        <f>IFERROR(INDEX('Party Data'!$E$1:$O$9950,MATCH(Dues!$B11,'Party Data'!$F$1:$F$9950,0),9),"")</f>
        <v/>
      </c>
      <c r="E11" s="24" t="str">
        <f>IFERROR(INDEX('Party Data'!$E$1:$O$9950,MATCH(Dues!$B11,'Party Data'!$F$1:$F$9950,0),6),"")</f>
        <v/>
      </c>
      <c r="F11" s="44"/>
      <c r="G11" s="28">
        <f t="shared" si="0"/>
        <v>0</v>
      </c>
    </row>
    <row r="12" spans="1:7" ht="20.25" customHeight="1">
      <c r="A12" s="22" t="str">
        <f>IF(B12="","",_xlfn.AGGREGATE(2,7,A$4:$A11)+1)</f>
        <v/>
      </c>
      <c r="B12" s="24" t="str">
        <f>IFERROR(INDEX('Party Data'!$F$1:$P$9950,MATCH(Dues!$C12,'Party Data'!$P$1:$P$9950,0),1),"")</f>
        <v/>
      </c>
      <c r="C12" s="42"/>
      <c r="D12" s="27" t="str">
        <f>IFERROR(INDEX('Party Data'!$E$1:$O$9950,MATCH(Dues!$B12,'Party Data'!$F$1:$F$9950,0),9),"")</f>
        <v/>
      </c>
      <c r="E12" s="24" t="str">
        <f>IFERROR(INDEX('Party Data'!$E$1:$O$9950,MATCH(Dues!$B12,'Party Data'!$F$1:$F$9950,0),6),"")</f>
        <v/>
      </c>
      <c r="F12" s="44"/>
      <c r="G12" s="28">
        <f t="shared" si="0"/>
        <v>0</v>
      </c>
    </row>
    <row r="13" spans="1:7" ht="20.25" customHeight="1">
      <c r="A13" s="22" t="str">
        <f>IF(B13="","",_xlfn.AGGREGATE(2,7,A$4:$A12)+1)</f>
        <v/>
      </c>
      <c r="B13" s="24" t="str">
        <f>IFERROR(INDEX('Party Data'!$F$1:$P$9950,MATCH(Dues!$C13,'Party Data'!$P$1:$P$9950,0),1),"")</f>
        <v/>
      </c>
      <c r="C13" s="42"/>
      <c r="D13" s="27" t="str">
        <f>IFERROR(INDEX('Party Data'!$E$1:$O$9950,MATCH(Dues!$B13,'Party Data'!$F$1:$F$9950,0),9),"")</f>
        <v/>
      </c>
      <c r="E13" s="24" t="str">
        <f>IFERROR(INDEX('Party Data'!$E$1:$O$9950,MATCH(Dues!$B13,'Party Data'!$F$1:$F$9950,0),6),"")</f>
        <v/>
      </c>
      <c r="F13" s="44"/>
      <c r="G13" s="28">
        <f t="shared" si="0"/>
        <v>0</v>
      </c>
    </row>
    <row r="14" spans="1:7" ht="20.25" customHeight="1">
      <c r="A14" s="22" t="str">
        <f>IF(B14="","",_xlfn.AGGREGATE(2,7,A$4:$A13)+1)</f>
        <v/>
      </c>
      <c r="B14" s="24" t="str">
        <f>IFERROR(INDEX('Party Data'!$F$1:$P$9950,MATCH(Dues!$C14,'Party Data'!$P$1:$P$9950,0),1),"")</f>
        <v/>
      </c>
      <c r="C14" s="42"/>
      <c r="D14" s="27" t="str">
        <f>IFERROR(INDEX('Party Data'!$E$1:$O$9950,MATCH(Dues!$B14,'Party Data'!$F$1:$F$9950,0),9),"")</f>
        <v/>
      </c>
      <c r="E14" s="24" t="str">
        <f>IFERROR(INDEX('Party Data'!$E$1:$O$9950,MATCH(Dues!$B14,'Party Data'!$F$1:$F$9950,0),6),"")</f>
        <v/>
      </c>
      <c r="F14" s="44"/>
      <c r="G14" s="28">
        <f t="shared" si="0"/>
        <v>0</v>
      </c>
    </row>
    <row r="15" spans="1:7" ht="20.25" customHeight="1">
      <c r="A15" s="22" t="str">
        <f>IF(B15="","",_xlfn.AGGREGATE(2,7,A$4:$A14)+1)</f>
        <v/>
      </c>
      <c r="B15" s="24" t="str">
        <f>IFERROR(INDEX('Party Data'!$F$1:$P$9950,MATCH(Dues!$C15,'Party Data'!$P$1:$P$9950,0),1),"")</f>
        <v/>
      </c>
      <c r="C15" s="42"/>
      <c r="D15" s="27" t="str">
        <f>IFERROR(INDEX('Party Data'!$E$1:$O$9950,MATCH(Dues!$B15,'Party Data'!$F$1:$F$9950,0),9),"")</f>
        <v/>
      </c>
      <c r="E15" s="24" t="str">
        <f>IFERROR(INDEX('Party Data'!$E$1:$O$9950,MATCH(Dues!$B15,'Party Data'!$F$1:$F$9950,0),6),"")</f>
        <v/>
      </c>
      <c r="F15" s="44"/>
      <c r="G15" s="28">
        <f t="shared" si="0"/>
        <v>0</v>
      </c>
    </row>
    <row r="16" spans="1:7" ht="20.25" customHeight="1">
      <c r="A16" s="22" t="str">
        <f>IF(B16="","",_xlfn.AGGREGATE(2,7,A$4:$A15)+1)</f>
        <v/>
      </c>
      <c r="B16" s="24" t="str">
        <f>IFERROR(INDEX('Party Data'!$F$1:$P$9950,MATCH(Dues!$C16,'Party Data'!$P$1:$P$9950,0),1),"")</f>
        <v/>
      </c>
      <c r="C16" s="42"/>
      <c r="D16" s="27" t="str">
        <f>IFERROR(INDEX('Party Data'!$E$1:$O$9950,MATCH(Dues!$B16,'Party Data'!$F$1:$F$9950,0),9),"")</f>
        <v/>
      </c>
      <c r="E16" s="24" t="str">
        <f>IFERROR(INDEX('Party Data'!$E$1:$O$9950,MATCH(Dues!$B16,'Party Data'!$F$1:$F$9950,0),6),"")</f>
        <v/>
      </c>
      <c r="F16" s="44"/>
      <c r="G16" s="28">
        <f t="shared" si="0"/>
        <v>0</v>
      </c>
    </row>
    <row r="17" spans="1:7" ht="20.25" customHeight="1">
      <c r="A17" s="22" t="str">
        <f>IF(B17="","",_xlfn.AGGREGATE(2,7,A$4:$A16)+1)</f>
        <v/>
      </c>
      <c r="B17" s="24" t="str">
        <f>IFERROR(INDEX('Party Data'!$F$1:$P$9950,MATCH(Dues!$C17,'Party Data'!$P$1:$P$9950,0),1),"")</f>
        <v/>
      </c>
      <c r="C17" s="42"/>
      <c r="D17" s="27" t="str">
        <f>IFERROR(INDEX('Party Data'!$E$1:$O$9950,MATCH(Dues!$B17,'Party Data'!$F$1:$F$9950,0),9),"")</f>
        <v/>
      </c>
      <c r="E17" s="24" t="str">
        <f>IFERROR(INDEX('Party Data'!$E$1:$O$9950,MATCH(Dues!$B17,'Party Data'!$F$1:$F$9950,0),6),"")</f>
        <v/>
      </c>
      <c r="F17" s="44"/>
      <c r="G17" s="28">
        <f t="shared" si="0"/>
        <v>0</v>
      </c>
    </row>
    <row r="18" spans="1:7" ht="20.25" customHeight="1">
      <c r="A18" s="22" t="str">
        <f>IF(B18="","",_xlfn.AGGREGATE(2,7,A$4:$A17)+1)</f>
        <v/>
      </c>
      <c r="B18" s="24" t="str">
        <f>IFERROR(INDEX('Party Data'!$F$1:$P$9950,MATCH(Dues!$C18,'Party Data'!$P$1:$P$9950,0),1),"")</f>
        <v/>
      </c>
      <c r="C18" s="42"/>
      <c r="D18" s="27" t="str">
        <f>IFERROR(INDEX('Party Data'!$E$1:$O$9950,MATCH(Dues!$B18,'Party Data'!$F$1:$F$9950,0),9),"")</f>
        <v/>
      </c>
      <c r="E18" s="24" t="str">
        <f>IFERROR(INDEX('Party Data'!$E$1:$O$9950,MATCH(Dues!$B18,'Party Data'!$F$1:$F$9950,0),6),"")</f>
        <v/>
      </c>
      <c r="F18" s="44"/>
      <c r="G18" s="28">
        <f t="shared" si="0"/>
        <v>0</v>
      </c>
    </row>
    <row r="19" spans="1:7" ht="20.25" customHeight="1">
      <c r="A19" s="22" t="str">
        <f>IF(B19="","",_xlfn.AGGREGATE(2,7,A$4:$A18)+1)</f>
        <v/>
      </c>
      <c r="B19" s="24" t="str">
        <f>IFERROR(INDEX('Party Data'!$F$1:$P$9950,MATCH(Dues!$C19,'Party Data'!$P$1:$P$9950,0),1),"")</f>
        <v/>
      </c>
      <c r="C19" s="42"/>
      <c r="D19" s="27" t="str">
        <f>IFERROR(INDEX('Party Data'!$E$1:$O$9950,MATCH(Dues!$B19,'Party Data'!$F$1:$F$9950,0),9),"")</f>
        <v/>
      </c>
      <c r="E19" s="24" t="str">
        <f>IFERROR(INDEX('Party Data'!$E$1:$O$9950,MATCH(Dues!$B19,'Party Data'!$F$1:$F$9950,0),6),"")</f>
        <v/>
      </c>
      <c r="F19" s="44"/>
      <c r="G19" s="28">
        <f t="shared" si="0"/>
        <v>0</v>
      </c>
    </row>
    <row r="20" spans="1:7" ht="20.25" customHeight="1">
      <c r="A20" s="22" t="str">
        <f>IF(B20="","",_xlfn.AGGREGATE(2,7,A$4:$A19)+1)</f>
        <v/>
      </c>
      <c r="B20" s="24" t="str">
        <f>IFERROR(INDEX('Party Data'!$F$1:$P$9950,MATCH(Dues!$C20,'Party Data'!$P$1:$P$9950,0),1),"")</f>
        <v/>
      </c>
      <c r="C20" s="42"/>
      <c r="D20" s="27" t="str">
        <f>IFERROR(INDEX('Party Data'!$E$1:$O$9950,MATCH(Dues!$B20,'Party Data'!$F$1:$F$9950,0),9),"")</f>
        <v/>
      </c>
      <c r="E20" s="24" t="str">
        <f>IFERROR(INDEX('Party Data'!$E$1:$O$9950,MATCH(Dues!$B20,'Party Data'!$F$1:$F$9950,0),6),"")</f>
        <v/>
      </c>
      <c r="F20" s="44"/>
      <c r="G20" s="28">
        <f t="shared" si="0"/>
        <v>0</v>
      </c>
    </row>
    <row r="21" spans="1:7" ht="20.25" customHeight="1">
      <c r="A21" s="22" t="str">
        <f>IF(B21="","",_xlfn.AGGREGATE(2,7,A$4:$A20)+1)</f>
        <v/>
      </c>
      <c r="B21" s="24" t="str">
        <f>IFERROR(INDEX('Party Data'!$F$1:$P$9950,MATCH(Dues!$C21,'Party Data'!$P$1:$P$9950,0),1),"")</f>
        <v/>
      </c>
      <c r="C21" s="42"/>
      <c r="D21" s="27" t="str">
        <f>IFERROR(INDEX('Party Data'!$E$1:$O$9950,MATCH(Dues!$B21,'Party Data'!$F$1:$F$9950,0),9),"")</f>
        <v/>
      </c>
      <c r="E21" s="24" t="str">
        <f>IFERROR(INDEX('Party Data'!$E$1:$O$9950,MATCH(Dues!$B21,'Party Data'!$F$1:$F$9950,0),6),"")</f>
        <v/>
      </c>
      <c r="F21" s="44"/>
      <c r="G21" s="28">
        <f t="shared" si="0"/>
        <v>0</v>
      </c>
    </row>
    <row r="22" spans="1:7" ht="20.25" customHeight="1">
      <c r="A22" s="22" t="str">
        <f>IF(B22="","",_xlfn.AGGREGATE(2,7,A$4:$A21)+1)</f>
        <v/>
      </c>
      <c r="B22" s="24" t="str">
        <f>IFERROR(INDEX('Party Data'!$F$1:$P$9950,MATCH(Dues!$C22,'Party Data'!$P$1:$P$9950,0),1),"")</f>
        <v/>
      </c>
      <c r="C22" s="42"/>
      <c r="D22" s="27" t="str">
        <f>IFERROR(INDEX('Party Data'!$E$1:$O$9950,MATCH(Dues!$B22,'Party Data'!$F$1:$F$9950,0),9),"")</f>
        <v/>
      </c>
      <c r="E22" s="24" t="str">
        <f>IFERROR(INDEX('Party Data'!$E$1:$O$9950,MATCH(Dues!$B22,'Party Data'!$F$1:$F$9950,0),6),"")</f>
        <v/>
      </c>
      <c r="F22" s="44"/>
      <c r="G22" s="28">
        <f t="shared" si="0"/>
        <v>0</v>
      </c>
    </row>
    <row r="23" spans="1:7" ht="20.25" customHeight="1">
      <c r="A23" s="22" t="str">
        <f>IF(B23="","",_xlfn.AGGREGATE(2,7,A$4:$A22)+1)</f>
        <v/>
      </c>
      <c r="B23" s="24" t="str">
        <f>IFERROR(INDEX('Party Data'!$F$1:$P$9950,MATCH(Dues!$C23,'Party Data'!$P$1:$P$9950,0),1),"")</f>
        <v/>
      </c>
      <c r="C23" s="42"/>
      <c r="D23" s="27" t="str">
        <f>IFERROR(INDEX('Party Data'!$E$1:$O$9950,MATCH(Dues!$B23,'Party Data'!$F$1:$F$9950,0),9),"")</f>
        <v/>
      </c>
      <c r="E23" s="24" t="str">
        <f>IFERROR(INDEX('Party Data'!$E$1:$O$9950,MATCH(Dues!$B23,'Party Data'!$F$1:$F$9950,0),6),"")</f>
        <v/>
      </c>
      <c r="F23" s="44"/>
      <c r="G23" s="28">
        <f t="shared" si="0"/>
        <v>0</v>
      </c>
    </row>
    <row r="24" spans="1:7" ht="20.25" customHeight="1">
      <c r="A24" s="22" t="str">
        <f>IF(B24="","",_xlfn.AGGREGATE(2,7,A$4:$A23)+1)</f>
        <v/>
      </c>
      <c r="B24" s="24" t="str">
        <f>IFERROR(INDEX('Party Data'!$F$1:$P$9950,MATCH(Dues!$C24,'Party Data'!$P$1:$P$9950,0),1),"")</f>
        <v/>
      </c>
      <c r="C24" s="42"/>
      <c r="D24" s="27" t="str">
        <f>IFERROR(INDEX('Party Data'!$E$1:$O$9950,MATCH(Dues!$B24,'Party Data'!$F$1:$F$9950,0),9),"")</f>
        <v/>
      </c>
      <c r="E24" s="24" t="str">
        <f>IFERROR(INDEX('Party Data'!$E$1:$O$9950,MATCH(Dues!$B24,'Party Data'!$F$1:$F$9950,0),6),"")</f>
        <v/>
      </c>
      <c r="F24" s="44"/>
      <c r="G24" s="28">
        <f t="shared" si="0"/>
        <v>0</v>
      </c>
    </row>
    <row r="25" spans="1:7" ht="20.25" customHeight="1">
      <c r="A25" s="22" t="str">
        <f>IF(B25="","",_xlfn.AGGREGATE(2,7,A$4:$A24)+1)</f>
        <v/>
      </c>
      <c r="B25" s="24" t="str">
        <f>IFERROR(INDEX('Party Data'!$F$1:$P$9950,MATCH(Dues!$C25,'Party Data'!$P$1:$P$9950,0),1),"")</f>
        <v/>
      </c>
      <c r="C25" s="42"/>
      <c r="D25" s="27" t="str">
        <f>IFERROR(INDEX('Party Data'!$E$1:$O$9950,MATCH(Dues!$B25,'Party Data'!$F$1:$F$9950,0),9),"")</f>
        <v/>
      </c>
      <c r="E25" s="24" t="str">
        <f>IFERROR(INDEX('Party Data'!$E$1:$O$9950,MATCH(Dues!$B25,'Party Data'!$F$1:$F$9950,0),6),"")</f>
        <v/>
      </c>
      <c r="F25" s="44"/>
      <c r="G25" s="28">
        <f t="shared" si="0"/>
        <v>0</v>
      </c>
    </row>
    <row r="26" spans="1:7" ht="20.25" customHeight="1">
      <c r="A26" s="22" t="str">
        <f>IF(B26="","",_xlfn.AGGREGATE(2,7,A$4:$A25)+1)</f>
        <v/>
      </c>
      <c r="B26" s="24" t="str">
        <f>IFERROR(INDEX('Party Data'!$F$1:$P$9950,MATCH(Dues!$C26,'Party Data'!$P$1:$P$9950,0),1),"")</f>
        <v/>
      </c>
      <c r="C26" s="42"/>
      <c r="D26" s="27" t="str">
        <f>IFERROR(INDEX('Party Data'!$E$1:$O$9950,MATCH(Dues!$B26,'Party Data'!$F$1:$F$9950,0),9),"")</f>
        <v/>
      </c>
      <c r="E26" s="24" t="str">
        <f>IFERROR(INDEX('Party Data'!$E$1:$O$9950,MATCH(Dues!$B26,'Party Data'!$F$1:$F$9950,0),6),"")</f>
        <v/>
      </c>
      <c r="F26" s="44"/>
      <c r="G26" s="28">
        <f t="shared" si="0"/>
        <v>0</v>
      </c>
    </row>
    <row r="27" spans="1:7" ht="20.25" customHeight="1">
      <c r="A27" s="22" t="str">
        <f>IF(B27="","",_xlfn.AGGREGATE(2,7,A$4:$A26)+1)</f>
        <v/>
      </c>
      <c r="B27" s="24" t="str">
        <f>IFERROR(INDEX('Party Data'!$F$1:$P$9950,MATCH(Dues!$C27,'Party Data'!$P$1:$P$9950,0),1),"")</f>
        <v/>
      </c>
      <c r="C27" s="42"/>
      <c r="D27" s="27" t="str">
        <f>IFERROR(INDEX('Party Data'!$E$1:$O$9950,MATCH(Dues!$B27,'Party Data'!$F$1:$F$9950,0),9),"")</f>
        <v/>
      </c>
      <c r="E27" s="24" t="str">
        <f>IFERROR(INDEX('Party Data'!$E$1:$O$9950,MATCH(Dues!$B27,'Party Data'!$F$1:$F$9950,0),6),"")</f>
        <v/>
      </c>
      <c r="F27" s="44"/>
      <c r="G27" s="28">
        <f t="shared" si="0"/>
        <v>0</v>
      </c>
    </row>
    <row r="28" spans="1:7" ht="20.25" customHeight="1">
      <c r="A28" s="22" t="str">
        <f>IF(B28="","",_xlfn.AGGREGATE(2,7,A$4:$A27)+1)</f>
        <v/>
      </c>
      <c r="B28" s="24" t="str">
        <f>IFERROR(INDEX('Party Data'!$F$1:$P$9950,MATCH(Dues!$C28,'Party Data'!$P$1:$P$9950,0),1),"")</f>
        <v/>
      </c>
      <c r="C28" s="42"/>
      <c r="D28" s="27" t="str">
        <f>IFERROR(INDEX('Party Data'!$E$1:$O$9950,MATCH(Dues!$B28,'Party Data'!$F$1:$F$9950,0),9),"")</f>
        <v/>
      </c>
      <c r="E28" s="24" t="str">
        <f>IFERROR(INDEX('Party Data'!$E$1:$O$9950,MATCH(Dues!$B28,'Party Data'!$F$1:$F$9950,0),6),"")</f>
        <v/>
      </c>
      <c r="F28" s="44"/>
      <c r="G28" s="28">
        <f t="shared" si="0"/>
        <v>0</v>
      </c>
    </row>
    <row r="29" spans="1:7" ht="20.25" customHeight="1">
      <c r="A29" s="22" t="str">
        <f>IF(B29="","",_xlfn.AGGREGATE(2,7,A$4:$A28)+1)</f>
        <v/>
      </c>
      <c r="B29" s="24" t="str">
        <f>IFERROR(INDEX('Party Data'!$F$1:$P$9950,MATCH(Dues!$C29,'Party Data'!$P$1:$P$9950,0),1),"")</f>
        <v/>
      </c>
      <c r="C29" s="42"/>
      <c r="D29" s="27" t="str">
        <f>IFERROR(INDEX('Party Data'!$E$1:$O$9950,MATCH(Dues!$B29,'Party Data'!$F$1:$F$9950,0),9),"")</f>
        <v/>
      </c>
      <c r="E29" s="24" t="str">
        <f>IFERROR(INDEX('Party Data'!$E$1:$O$9950,MATCH(Dues!$B29,'Party Data'!$F$1:$F$9950,0),6),"")</f>
        <v/>
      </c>
      <c r="F29" s="44"/>
      <c r="G29" s="28">
        <f t="shared" si="0"/>
        <v>0</v>
      </c>
    </row>
    <row r="30" spans="1:7" ht="20.25" customHeight="1">
      <c r="A30" s="22" t="str">
        <f>IF(B30="","",_xlfn.AGGREGATE(2,7,A$4:$A29)+1)</f>
        <v/>
      </c>
      <c r="B30" s="24" t="str">
        <f>IFERROR(INDEX('Party Data'!$F$1:$P$9950,MATCH(Dues!$C30,'Party Data'!$P$1:$P$9950,0),1),"")</f>
        <v/>
      </c>
      <c r="C30" s="42"/>
      <c r="D30" s="27" t="str">
        <f>IFERROR(INDEX('Party Data'!$E$1:$O$9950,MATCH(Dues!$B30,'Party Data'!$F$1:$F$9950,0),9),"")</f>
        <v/>
      </c>
      <c r="E30" s="24" t="str">
        <f>IFERROR(INDEX('Party Data'!$E$1:$O$9950,MATCH(Dues!$B30,'Party Data'!$F$1:$F$9950,0),6),"")</f>
        <v/>
      </c>
      <c r="F30" s="44"/>
      <c r="G30" s="28">
        <f t="shared" si="0"/>
        <v>0</v>
      </c>
    </row>
    <row r="31" spans="1:7" ht="20.25" customHeight="1">
      <c r="A31" s="22" t="str">
        <f>IF(B31="","",_xlfn.AGGREGATE(2,7,A$4:$A30)+1)</f>
        <v/>
      </c>
      <c r="B31" s="24" t="str">
        <f>IFERROR(INDEX('Party Data'!$F$1:$P$9950,MATCH(Dues!$C31,'Party Data'!$P$1:$P$9950,0),1),"")</f>
        <v/>
      </c>
      <c r="C31" s="42"/>
      <c r="D31" s="27" t="str">
        <f>IFERROR(INDEX('Party Data'!$E$1:$O$9950,MATCH(Dues!$B31,'Party Data'!$F$1:$F$9950,0),9),"")</f>
        <v/>
      </c>
      <c r="E31" s="24" t="str">
        <f>IFERROR(INDEX('Party Data'!$E$1:$O$9950,MATCH(Dues!$B31,'Party Data'!$F$1:$F$9950,0),6),"")</f>
        <v/>
      </c>
      <c r="F31" s="44"/>
      <c r="G31" s="28">
        <f t="shared" si="0"/>
        <v>0</v>
      </c>
    </row>
    <row r="32" spans="1:7" ht="20.25" customHeight="1">
      <c r="A32" s="22" t="str">
        <f>IF(B32="","",_xlfn.AGGREGATE(2,7,A$4:$A31)+1)</f>
        <v/>
      </c>
      <c r="B32" s="24" t="str">
        <f>IFERROR(INDEX('Party Data'!$F$1:$P$9950,MATCH(Dues!$C32,'Party Data'!$P$1:$P$9950,0),1),"")</f>
        <v/>
      </c>
      <c r="C32" s="42"/>
      <c r="D32" s="27" t="str">
        <f>IFERROR(INDEX('Party Data'!$E$1:$O$9950,MATCH(Dues!$B32,'Party Data'!$F$1:$F$9950,0),9),"")</f>
        <v/>
      </c>
      <c r="E32" s="24" t="str">
        <f>IFERROR(INDEX('Party Data'!$E$1:$O$9950,MATCH(Dues!$B32,'Party Data'!$F$1:$F$9950,0),6),"")</f>
        <v/>
      </c>
      <c r="F32" s="44"/>
      <c r="G32" s="28">
        <f t="shared" si="0"/>
        <v>0</v>
      </c>
    </row>
    <row r="33" spans="1:7" ht="20.25" customHeight="1">
      <c r="A33" s="22" t="str">
        <f>IF(B33="","",_xlfn.AGGREGATE(2,7,A$4:$A32)+1)</f>
        <v/>
      </c>
      <c r="B33" s="24" t="str">
        <f>IFERROR(INDEX('Party Data'!$F$1:$P$9950,MATCH(Dues!$C33,'Party Data'!$P$1:$P$9950,0),1),"")</f>
        <v/>
      </c>
      <c r="C33" s="42"/>
      <c r="D33" s="27" t="str">
        <f>IFERROR(INDEX('Party Data'!$E$1:$O$9950,MATCH(Dues!$B33,'Party Data'!$F$1:$F$9950,0),9),"")</f>
        <v/>
      </c>
      <c r="E33" s="24" t="str">
        <f>IFERROR(INDEX('Party Data'!$E$1:$O$9950,MATCH(Dues!$B33,'Party Data'!$F$1:$F$9950,0),6),"")</f>
        <v/>
      </c>
      <c r="F33" s="44"/>
      <c r="G33" s="28">
        <f t="shared" si="0"/>
        <v>0</v>
      </c>
    </row>
    <row r="34" spans="1:7" ht="20.25" customHeight="1">
      <c r="A34" s="22" t="str">
        <f>IF(B34="","",_xlfn.AGGREGATE(2,7,A$4:$A33)+1)</f>
        <v/>
      </c>
      <c r="B34" s="24" t="str">
        <f>IFERROR(INDEX('Party Data'!$F$1:$P$9950,MATCH(Dues!$C34,'Party Data'!$P$1:$P$9950,0),1),"")</f>
        <v/>
      </c>
      <c r="C34" s="42"/>
      <c r="D34" s="27" t="str">
        <f>IFERROR(INDEX('Party Data'!$E$1:$O$9950,MATCH(Dues!$B34,'Party Data'!$F$1:$F$9950,0),9),"")</f>
        <v/>
      </c>
      <c r="E34" s="24" t="str">
        <f>IFERROR(INDEX('Party Data'!$E$1:$O$9950,MATCH(Dues!$B34,'Party Data'!$F$1:$F$9950,0),6),"")</f>
        <v/>
      </c>
      <c r="F34" s="44"/>
      <c r="G34" s="28">
        <f t="shared" si="0"/>
        <v>0</v>
      </c>
    </row>
    <row r="35" spans="1:7" ht="20.25" customHeight="1">
      <c r="A35" s="22" t="str">
        <f>IF(B35="","",_xlfn.AGGREGATE(2,7,A$4:$A34)+1)</f>
        <v/>
      </c>
      <c r="B35" s="24" t="str">
        <f>IFERROR(INDEX('Party Data'!$F$1:$P$9950,MATCH(Dues!$C35,'Party Data'!$P$1:$P$9950,0),1),"")</f>
        <v/>
      </c>
      <c r="C35" s="42"/>
      <c r="D35" s="27" t="str">
        <f>IFERROR(INDEX('Party Data'!$E$1:$O$9950,MATCH(Dues!$B35,'Party Data'!$F$1:$F$9950,0),9),"")</f>
        <v/>
      </c>
      <c r="E35" s="24" t="str">
        <f>IFERROR(INDEX('Party Data'!$E$1:$O$9950,MATCH(Dues!$B35,'Party Data'!$F$1:$F$9950,0),6),"")</f>
        <v/>
      </c>
      <c r="F35" s="44"/>
      <c r="G35" s="28">
        <f t="shared" si="0"/>
        <v>0</v>
      </c>
    </row>
    <row r="36" spans="1:7" ht="20.25" customHeight="1">
      <c r="A36" s="22" t="str">
        <f>IF(B36="","",_xlfn.AGGREGATE(2,7,A$4:$A35)+1)</f>
        <v/>
      </c>
      <c r="B36" s="24" t="str">
        <f>IFERROR(INDEX('Party Data'!$F$1:$P$9950,MATCH(Dues!$C36,'Party Data'!$P$1:$P$9950,0),1),"")</f>
        <v/>
      </c>
      <c r="C36" s="42"/>
      <c r="D36" s="27" t="str">
        <f>IFERROR(INDEX('Party Data'!$E$1:$O$9950,MATCH(Dues!$B36,'Party Data'!$F$1:$F$9950,0),9),"")</f>
        <v/>
      </c>
      <c r="E36" s="24" t="str">
        <f>IFERROR(INDEX('Party Data'!$E$1:$O$9950,MATCH(Dues!$B36,'Party Data'!$F$1:$F$9950,0),6),"")</f>
        <v/>
      </c>
      <c r="F36" s="44"/>
      <c r="G36" s="28">
        <f t="shared" si="0"/>
        <v>0</v>
      </c>
    </row>
    <row r="37" spans="1:7" ht="20.25" customHeight="1">
      <c r="A37" s="22" t="str">
        <f>IF(B37="","",_xlfn.AGGREGATE(2,7,A$4:$A36)+1)</f>
        <v/>
      </c>
      <c r="B37" s="24" t="str">
        <f>IFERROR(INDEX('Party Data'!$F$1:$P$9950,MATCH(Dues!$C37,'Party Data'!$P$1:$P$9950,0),1),"")</f>
        <v/>
      </c>
      <c r="C37" s="42"/>
      <c r="D37" s="27" t="str">
        <f>IFERROR(INDEX('Party Data'!$E$1:$O$9950,MATCH(Dues!$B37,'Party Data'!$F$1:$F$9950,0),9),"")</f>
        <v/>
      </c>
      <c r="E37" s="24" t="str">
        <f>IFERROR(INDEX('Party Data'!$E$1:$O$9950,MATCH(Dues!$B37,'Party Data'!$F$1:$F$9950,0),6),"")</f>
        <v/>
      </c>
      <c r="F37" s="44"/>
      <c r="G37" s="28">
        <f t="shared" si="0"/>
        <v>0</v>
      </c>
    </row>
    <row r="38" spans="1:7" ht="20.25" customHeight="1">
      <c r="A38" s="22" t="str">
        <f>IF(B38="","",_xlfn.AGGREGATE(2,7,A$4:$A37)+1)</f>
        <v/>
      </c>
      <c r="B38" s="24" t="str">
        <f>IFERROR(INDEX('Party Data'!$F$1:$P$9950,MATCH(Dues!$C38,'Party Data'!$P$1:$P$9950,0),1),"")</f>
        <v/>
      </c>
      <c r="C38" s="42"/>
      <c r="D38" s="27" t="str">
        <f>IFERROR(INDEX('Party Data'!$E$1:$O$9950,MATCH(Dues!$B38,'Party Data'!$F$1:$F$9950,0),9),"")</f>
        <v/>
      </c>
      <c r="E38" s="24" t="str">
        <f>IFERROR(INDEX('Party Data'!$E$1:$O$9950,MATCH(Dues!$B38,'Party Data'!$F$1:$F$9950,0),6),"")</f>
        <v/>
      </c>
      <c r="F38" s="44"/>
      <c r="G38" s="28">
        <f t="shared" si="0"/>
        <v>0</v>
      </c>
    </row>
    <row r="39" spans="1:7" ht="20.25" customHeight="1">
      <c r="A39" s="22" t="str">
        <f>IF(B39="","",_xlfn.AGGREGATE(2,7,A$4:$A38)+1)</f>
        <v/>
      </c>
      <c r="B39" s="24" t="str">
        <f>IFERROR(INDEX('Party Data'!$F$1:$P$9950,MATCH(Dues!$C39,'Party Data'!$P$1:$P$9950,0),1),"")</f>
        <v/>
      </c>
      <c r="C39" s="42"/>
      <c r="D39" s="27" t="str">
        <f>IFERROR(INDEX('Party Data'!$E$1:$O$9950,MATCH(Dues!$B39,'Party Data'!$F$1:$F$9950,0),9),"")</f>
        <v/>
      </c>
      <c r="E39" s="24" t="str">
        <f>IFERROR(INDEX('Party Data'!$E$1:$O$9950,MATCH(Dues!$B39,'Party Data'!$F$1:$F$9950,0),6),"")</f>
        <v/>
      </c>
      <c r="F39" s="44"/>
      <c r="G39" s="28">
        <f t="shared" si="0"/>
        <v>0</v>
      </c>
    </row>
    <row r="40" spans="1:7" ht="20.25" customHeight="1">
      <c r="A40" s="22" t="str">
        <f>IF(B40="","",_xlfn.AGGREGATE(2,7,A$4:$A39)+1)</f>
        <v/>
      </c>
      <c r="B40" s="24" t="str">
        <f>IFERROR(INDEX('Party Data'!$F$1:$P$9950,MATCH(Dues!$C40,'Party Data'!$P$1:$P$9950,0),1),"")</f>
        <v/>
      </c>
      <c r="C40" s="42"/>
      <c r="D40" s="27" t="str">
        <f>IFERROR(INDEX('Party Data'!$E$1:$O$9950,MATCH(Dues!$B40,'Party Data'!$F$1:$F$9950,0),9),"")</f>
        <v/>
      </c>
      <c r="E40" s="24" t="str">
        <f>IFERROR(INDEX('Party Data'!$E$1:$O$9950,MATCH(Dues!$B40,'Party Data'!$F$1:$F$9950,0),6),"")</f>
        <v/>
      </c>
      <c r="F40" s="44"/>
      <c r="G40" s="28">
        <f t="shared" si="0"/>
        <v>0</v>
      </c>
    </row>
    <row r="41" spans="1:7" ht="20.25" customHeight="1">
      <c r="A41" s="22" t="str">
        <f>IF(B41="","",_xlfn.AGGREGATE(2,7,A$4:$A40)+1)</f>
        <v/>
      </c>
      <c r="B41" s="24" t="str">
        <f>IFERROR(INDEX('Party Data'!$F$1:$P$9950,MATCH(Dues!$C41,'Party Data'!$P$1:$P$9950,0),1),"")</f>
        <v/>
      </c>
      <c r="C41" s="42"/>
      <c r="D41" s="27" t="str">
        <f>IFERROR(INDEX('Party Data'!$E$1:$O$9950,MATCH(Dues!$B41,'Party Data'!$F$1:$F$9950,0),9),"")</f>
        <v/>
      </c>
      <c r="E41" s="24" t="str">
        <f>IFERROR(INDEX('Party Data'!$E$1:$O$9950,MATCH(Dues!$B41,'Party Data'!$F$1:$F$9950,0),6),"")</f>
        <v/>
      </c>
      <c r="F41" s="44"/>
      <c r="G41" s="28">
        <f t="shared" si="0"/>
        <v>0</v>
      </c>
    </row>
    <row r="42" spans="1:7" ht="20.25" customHeight="1">
      <c r="A42" s="22" t="str">
        <f>IF(B42="","",_xlfn.AGGREGATE(2,7,A$4:$A41)+1)</f>
        <v/>
      </c>
      <c r="B42" s="24" t="str">
        <f>IFERROR(INDEX('Party Data'!$F$1:$P$9950,MATCH(Dues!$C42,'Party Data'!$P$1:$P$9950,0),1),"")</f>
        <v/>
      </c>
      <c r="C42" s="42"/>
      <c r="D42" s="27" t="str">
        <f>IFERROR(INDEX('Party Data'!$E$1:$O$9950,MATCH(Dues!$B42,'Party Data'!$F$1:$F$9950,0),9),"")</f>
        <v/>
      </c>
      <c r="E42" s="24" t="str">
        <f>IFERROR(INDEX('Party Data'!$E$1:$O$9950,MATCH(Dues!$B42,'Party Data'!$F$1:$F$9950,0),6),"")</f>
        <v/>
      </c>
      <c r="F42" s="44"/>
      <c r="G42" s="28">
        <f t="shared" si="0"/>
        <v>0</v>
      </c>
    </row>
    <row r="43" spans="1:7" ht="20.25" customHeight="1">
      <c r="A43" s="22" t="str">
        <f>IF(B43="","",_xlfn.AGGREGATE(2,7,A$4:$A42)+1)</f>
        <v/>
      </c>
      <c r="B43" s="24" t="str">
        <f>IFERROR(INDEX('Party Data'!$F$1:$P$9950,MATCH(Dues!$C43,'Party Data'!$P$1:$P$9950,0),1),"")</f>
        <v/>
      </c>
      <c r="C43" s="42"/>
      <c r="D43" s="27" t="str">
        <f>IFERROR(INDEX('Party Data'!$E$1:$O$9950,MATCH(Dues!$B43,'Party Data'!$F$1:$F$9950,0),9),"")</f>
        <v/>
      </c>
      <c r="E43" s="24" t="str">
        <f>IFERROR(INDEX('Party Data'!$E$1:$O$9950,MATCH(Dues!$B43,'Party Data'!$F$1:$F$9950,0),6),"")</f>
        <v/>
      </c>
      <c r="F43" s="44"/>
      <c r="G43" s="28">
        <f t="shared" si="0"/>
        <v>0</v>
      </c>
    </row>
    <row r="44" spans="1:7" ht="20.25" customHeight="1">
      <c r="A44" s="22" t="str">
        <f>IF(B44="","",_xlfn.AGGREGATE(2,7,A$4:$A43)+1)</f>
        <v/>
      </c>
      <c r="B44" s="24" t="str">
        <f>IFERROR(INDEX('Party Data'!$F$1:$P$9950,MATCH(Dues!$C44,'Party Data'!$P$1:$P$9950,0),1),"")</f>
        <v/>
      </c>
      <c r="C44" s="42"/>
      <c r="D44" s="27" t="str">
        <f>IFERROR(INDEX('Party Data'!$E$1:$O$9950,MATCH(Dues!$B44,'Party Data'!$F$1:$F$9950,0),9),"")</f>
        <v/>
      </c>
      <c r="E44" s="24" t="str">
        <f>IFERROR(INDEX('Party Data'!$E$1:$O$9950,MATCH(Dues!$B44,'Party Data'!$F$1:$F$9950,0),6),"")</f>
        <v/>
      </c>
      <c r="F44" s="44"/>
      <c r="G44" s="28">
        <f t="shared" si="0"/>
        <v>0</v>
      </c>
    </row>
    <row r="45" spans="1:7" ht="20.25" customHeight="1">
      <c r="A45" s="22" t="str">
        <f>IF(B45="","",_xlfn.AGGREGATE(2,7,A$4:$A44)+1)</f>
        <v/>
      </c>
      <c r="B45" s="24" t="str">
        <f>IFERROR(INDEX('Party Data'!$F$1:$P$9950,MATCH(Dues!$C45,'Party Data'!$P$1:$P$9950,0),1),"")</f>
        <v/>
      </c>
      <c r="C45" s="42"/>
      <c r="D45" s="27" t="str">
        <f>IFERROR(INDEX('Party Data'!$E$1:$O$9950,MATCH(Dues!$B45,'Party Data'!$F$1:$F$9950,0),9),"")</f>
        <v/>
      </c>
      <c r="E45" s="24" t="str">
        <f>IFERROR(INDEX('Party Data'!$E$1:$O$9950,MATCH(Dues!$B45,'Party Data'!$F$1:$F$9950,0),6),"")</f>
        <v/>
      </c>
      <c r="F45" s="44"/>
      <c r="G45" s="28">
        <f t="shared" si="0"/>
        <v>0</v>
      </c>
    </row>
    <row r="46" spans="1:7" ht="20.25" customHeight="1">
      <c r="A46" s="22" t="str">
        <f>IF(B46="","",_xlfn.AGGREGATE(2,7,A$4:$A45)+1)</f>
        <v/>
      </c>
      <c r="B46" s="24" t="str">
        <f>IFERROR(INDEX('Party Data'!$F$1:$P$9950,MATCH(Dues!$C46,'Party Data'!$P$1:$P$9950,0),1),"")</f>
        <v/>
      </c>
      <c r="C46" s="42"/>
      <c r="D46" s="27" t="str">
        <f>IFERROR(INDEX('Party Data'!$E$1:$O$9950,MATCH(Dues!$B46,'Party Data'!$F$1:$F$9950,0),9),"")</f>
        <v/>
      </c>
      <c r="E46" s="24" t="str">
        <f>IFERROR(INDEX('Party Data'!$E$1:$O$9950,MATCH(Dues!$B46,'Party Data'!$F$1:$F$9950,0),6),"")</f>
        <v/>
      </c>
      <c r="F46" s="44"/>
      <c r="G46" s="28">
        <f t="shared" si="0"/>
        <v>0</v>
      </c>
    </row>
    <row r="47" spans="1:7" ht="20.25" customHeight="1">
      <c r="A47" s="22" t="str">
        <f>IF(B47="","",_xlfn.AGGREGATE(2,7,A$4:$A46)+1)</f>
        <v/>
      </c>
      <c r="B47" s="24" t="str">
        <f>IFERROR(INDEX('Party Data'!$F$1:$P$9950,MATCH(Dues!$C47,'Party Data'!$P$1:$P$9950,0),1),"")</f>
        <v/>
      </c>
      <c r="C47" s="42"/>
      <c r="D47" s="27" t="str">
        <f>IFERROR(INDEX('Party Data'!$E$1:$O$9950,MATCH(Dues!$B47,'Party Data'!$F$1:$F$9950,0),9),"")</f>
        <v/>
      </c>
      <c r="E47" s="24" t="str">
        <f>IFERROR(INDEX('Party Data'!$E$1:$O$9950,MATCH(Dues!$B47,'Party Data'!$F$1:$F$9950,0),6),"")</f>
        <v/>
      </c>
      <c r="F47" s="44"/>
      <c r="G47" s="28">
        <f t="shared" si="0"/>
        <v>0</v>
      </c>
    </row>
    <row r="48" spans="1:7" ht="20.25" customHeight="1">
      <c r="A48" s="22" t="str">
        <f>IF(B48="","",_xlfn.AGGREGATE(2,7,A$4:$A47)+1)</f>
        <v/>
      </c>
      <c r="B48" s="24" t="str">
        <f>IFERROR(INDEX('Party Data'!$F$1:$P$9950,MATCH(Dues!$C48,'Party Data'!$P$1:$P$9950,0),1),"")</f>
        <v/>
      </c>
      <c r="C48" s="42"/>
      <c r="D48" s="27" t="str">
        <f>IFERROR(INDEX('Party Data'!$E$1:$O$9950,MATCH(Dues!$B48,'Party Data'!$F$1:$F$9950,0),9),"")</f>
        <v/>
      </c>
      <c r="E48" s="24" t="str">
        <f>IFERROR(INDEX('Party Data'!$E$1:$O$9950,MATCH(Dues!$B48,'Party Data'!$F$1:$F$9950,0),6),"")</f>
        <v/>
      </c>
      <c r="F48" s="44"/>
      <c r="G48" s="28">
        <f t="shared" si="0"/>
        <v>0</v>
      </c>
    </row>
    <row r="49" spans="1:7" ht="20.25" customHeight="1">
      <c r="A49" s="22" t="str">
        <f>IF(B49="","",_xlfn.AGGREGATE(2,7,A$4:$A48)+1)</f>
        <v/>
      </c>
      <c r="B49" s="24" t="str">
        <f>IFERROR(INDEX('Party Data'!$F$1:$P$9950,MATCH(Dues!$C49,'Party Data'!$P$1:$P$9950,0),1),"")</f>
        <v/>
      </c>
      <c r="C49" s="42"/>
      <c r="D49" s="27" t="str">
        <f>IFERROR(INDEX('Party Data'!$E$1:$O$9950,MATCH(Dues!$B49,'Party Data'!$F$1:$F$9950,0),9),"")</f>
        <v/>
      </c>
      <c r="E49" s="24" t="str">
        <f>IFERROR(INDEX('Party Data'!$E$1:$O$9950,MATCH(Dues!$B49,'Party Data'!$F$1:$F$9950,0),6),"")</f>
        <v/>
      </c>
      <c r="F49" s="44"/>
      <c r="G49" s="28">
        <f t="shared" si="0"/>
        <v>0</v>
      </c>
    </row>
    <row r="50" spans="1:7" ht="20.25" customHeight="1">
      <c r="A50" s="22" t="str">
        <f>IF(B50="","",_xlfn.AGGREGATE(2,7,A$4:$A49)+1)</f>
        <v/>
      </c>
      <c r="B50" s="24" t="str">
        <f>IFERROR(INDEX('Party Data'!$F$1:$P$9950,MATCH(Dues!$C50,'Party Data'!$P$1:$P$9950,0),1),"")</f>
        <v/>
      </c>
      <c r="C50" s="42"/>
      <c r="D50" s="27" t="str">
        <f>IFERROR(INDEX('Party Data'!$E$1:$O$9950,MATCH(Dues!$B50,'Party Data'!$F$1:$F$9950,0),9),"")</f>
        <v/>
      </c>
      <c r="E50" s="24" t="str">
        <f>IFERROR(INDEX('Party Data'!$E$1:$O$9950,MATCH(Dues!$B50,'Party Data'!$F$1:$F$9950,0),6),"")</f>
        <v/>
      </c>
      <c r="F50" s="44"/>
      <c r="G50" s="28">
        <f t="shared" si="0"/>
        <v>0</v>
      </c>
    </row>
    <row r="51" spans="1:7" ht="20.25" customHeight="1">
      <c r="A51" s="22" t="str">
        <f>IF(B51="","",_xlfn.AGGREGATE(2,7,A$4:$A50)+1)</f>
        <v/>
      </c>
      <c r="B51" s="24" t="str">
        <f>IFERROR(INDEX('Party Data'!$F$1:$P$9950,MATCH(Dues!$C51,'Party Data'!$P$1:$P$9950,0),1),"")</f>
        <v/>
      </c>
      <c r="C51" s="42"/>
      <c r="D51" s="27" t="str">
        <f>IFERROR(INDEX('Party Data'!$E$1:$O$9950,MATCH(Dues!$B51,'Party Data'!$F$1:$F$9950,0),9),"")</f>
        <v/>
      </c>
      <c r="E51" s="24" t="str">
        <f>IFERROR(INDEX('Party Data'!$E$1:$O$9950,MATCH(Dues!$B51,'Party Data'!$F$1:$F$9950,0),6),"")</f>
        <v/>
      </c>
      <c r="F51" s="44"/>
      <c r="G51" s="28">
        <f t="shared" si="0"/>
        <v>0</v>
      </c>
    </row>
    <row r="52" spans="1:7" ht="20.25" customHeight="1">
      <c r="A52" s="22" t="str">
        <f>IF(B52="","",_xlfn.AGGREGATE(2,7,A$4:$A51)+1)</f>
        <v/>
      </c>
      <c r="B52" s="24" t="str">
        <f>IFERROR(INDEX('Party Data'!$F$1:$P$9950,MATCH(Dues!$C52,'Party Data'!$P$1:$P$9950,0),1),"")</f>
        <v/>
      </c>
      <c r="C52" s="42"/>
      <c r="D52" s="27" t="str">
        <f>IFERROR(INDEX('Party Data'!$E$1:$O$9950,MATCH(Dues!$B52,'Party Data'!$F$1:$F$9950,0),9),"")</f>
        <v/>
      </c>
      <c r="E52" s="24" t="str">
        <f>IFERROR(INDEX('Party Data'!$E$1:$O$9950,MATCH(Dues!$B52,'Party Data'!$F$1:$F$9950,0),6),"")</f>
        <v/>
      </c>
      <c r="F52" s="44"/>
      <c r="G52" s="28">
        <f t="shared" si="0"/>
        <v>0</v>
      </c>
    </row>
    <row r="53" spans="1:7" ht="20.25" customHeight="1">
      <c r="A53" s="22" t="str">
        <f>IF(B53="","",_xlfn.AGGREGATE(2,7,A$4:$A52)+1)</f>
        <v/>
      </c>
      <c r="B53" s="24" t="str">
        <f>IFERROR(INDEX('Party Data'!$F$1:$P$9950,MATCH(Dues!$C53,'Party Data'!$P$1:$P$9950,0),1),"")</f>
        <v/>
      </c>
      <c r="C53" s="42"/>
      <c r="D53" s="27" t="str">
        <f>IFERROR(INDEX('Party Data'!$E$1:$O$9950,MATCH(Dues!$B53,'Party Data'!$F$1:$F$9950,0),9),"")</f>
        <v/>
      </c>
      <c r="E53" s="24" t="str">
        <f>IFERROR(INDEX('Party Data'!$E$1:$O$9950,MATCH(Dues!$B53,'Party Data'!$F$1:$F$9950,0),6),"")</f>
        <v/>
      </c>
      <c r="F53" s="44"/>
      <c r="G53" s="28">
        <f t="shared" si="0"/>
        <v>0</v>
      </c>
    </row>
    <row r="54" spans="1:7" ht="20.25" customHeight="1">
      <c r="A54" s="22" t="str">
        <f>IF(B54="","",_xlfn.AGGREGATE(2,7,A$4:$A53)+1)</f>
        <v/>
      </c>
      <c r="B54" s="24" t="str">
        <f>IFERROR(INDEX('Party Data'!$F$1:$P$9950,MATCH(Dues!$C54,'Party Data'!$P$1:$P$9950,0),1),"")</f>
        <v/>
      </c>
      <c r="C54" s="42"/>
      <c r="D54" s="27" t="str">
        <f>IFERROR(INDEX('Party Data'!$E$1:$O$9950,MATCH(Dues!$B54,'Party Data'!$F$1:$F$9950,0),9),"")</f>
        <v/>
      </c>
      <c r="E54" s="24" t="str">
        <f>IFERROR(INDEX('Party Data'!$E$1:$O$9950,MATCH(Dues!$B54,'Party Data'!$F$1:$F$9950,0),6),"")</f>
        <v/>
      </c>
      <c r="F54" s="44"/>
      <c r="G54" s="28">
        <f t="shared" si="0"/>
        <v>0</v>
      </c>
    </row>
    <row r="55" spans="1:7" ht="20.25" customHeight="1">
      <c r="A55" s="22" t="str">
        <f>IF(B55="","",_xlfn.AGGREGATE(2,7,A$4:$A54)+1)</f>
        <v/>
      </c>
      <c r="B55" s="24" t="str">
        <f>IFERROR(INDEX('Party Data'!$F$1:$P$9950,MATCH(Dues!$C55,'Party Data'!$P$1:$P$9950,0),1),"")</f>
        <v/>
      </c>
      <c r="C55" s="42"/>
      <c r="D55" s="27" t="str">
        <f>IFERROR(INDEX('Party Data'!$E$1:$O$9950,MATCH(Dues!$B55,'Party Data'!$F$1:$F$9950,0),9),"")</f>
        <v/>
      </c>
      <c r="E55" s="24" t="str">
        <f>IFERROR(INDEX('Party Data'!$E$1:$O$9950,MATCH(Dues!$B55,'Party Data'!$F$1:$F$9950,0),6),"")</f>
        <v/>
      </c>
      <c r="F55" s="44"/>
      <c r="G55" s="28">
        <f t="shared" si="0"/>
        <v>0</v>
      </c>
    </row>
    <row r="56" spans="1:7" ht="20.25" customHeight="1">
      <c r="A56" s="22" t="str">
        <f>IF(B56="","",_xlfn.AGGREGATE(2,7,A$4:$A55)+1)</f>
        <v/>
      </c>
      <c r="B56" s="24" t="str">
        <f>IFERROR(INDEX('Party Data'!$F$1:$P$9950,MATCH(Dues!$C56,'Party Data'!$P$1:$P$9950,0),1),"")</f>
        <v/>
      </c>
      <c r="C56" s="42"/>
      <c r="D56" s="27" t="str">
        <f>IFERROR(INDEX('Party Data'!$E$1:$O$9950,MATCH(Dues!$B56,'Party Data'!$F$1:$F$9950,0),9),"")</f>
        <v/>
      </c>
      <c r="E56" s="24" t="str">
        <f>IFERROR(INDEX('Party Data'!$E$1:$O$9950,MATCH(Dues!$B56,'Party Data'!$F$1:$F$9950,0),6),"")</f>
        <v/>
      </c>
      <c r="F56" s="44"/>
      <c r="G56" s="28">
        <f t="shared" si="0"/>
        <v>0</v>
      </c>
    </row>
    <row r="57" spans="1:7" ht="20.25" customHeight="1">
      <c r="A57" s="22" t="str">
        <f>IF(B57="","",_xlfn.AGGREGATE(2,7,A$4:$A56)+1)</f>
        <v/>
      </c>
      <c r="B57" s="24" t="str">
        <f>IFERROR(INDEX('Party Data'!$F$1:$P$9950,MATCH(Dues!$C57,'Party Data'!$P$1:$P$9950,0),1),"")</f>
        <v/>
      </c>
      <c r="C57" s="42"/>
      <c r="D57" s="27" t="str">
        <f>IFERROR(INDEX('Party Data'!$E$1:$O$9950,MATCH(Dues!$B57,'Party Data'!$F$1:$F$9950,0),9),"")</f>
        <v/>
      </c>
      <c r="E57" s="24" t="str">
        <f>IFERROR(INDEX('Party Data'!$E$1:$O$9950,MATCH(Dues!$B57,'Party Data'!$F$1:$F$9950,0),6),"")</f>
        <v/>
      </c>
      <c r="F57" s="44"/>
      <c r="G57" s="28">
        <f t="shared" si="0"/>
        <v>0</v>
      </c>
    </row>
    <row r="58" spans="1:7" ht="20.25" customHeight="1">
      <c r="A58" s="22" t="str">
        <f>IF(B58="","",_xlfn.AGGREGATE(2,7,A$4:$A57)+1)</f>
        <v/>
      </c>
      <c r="B58" s="24" t="str">
        <f>IFERROR(INDEX('Party Data'!$F$1:$P$9950,MATCH(Dues!$C58,'Party Data'!$P$1:$P$9950,0),1),"")</f>
        <v/>
      </c>
      <c r="C58" s="42"/>
      <c r="D58" s="27" t="str">
        <f>IFERROR(INDEX('Party Data'!$E$1:$O$9950,MATCH(Dues!$B58,'Party Data'!$F$1:$F$9950,0),9),"")</f>
        <v/>
      </c>
      <c r="E58" s="24" t="str">
        <f>IFERROR(INDEX('Party Data'!$E$1:$O$9950,MATCH(Dues!$B58,'Party Data'!$F$1:$F$9950,0),6),"")</f>
        <v/>
      </c>
      <c r="F58" s="44"/>
      <c r="G58" s="28">
        <f t="shared" si="0"/>
        <v>0</v>
      </c>
    </row>
    <row r="59" spans="1:7" ht="20.25" customHeight="1">
      <c r="A59" s="22" t="str">
        <f>IF(B59="","",_xlfn.AGGREGATE(2,7,A$4:$A58)+1)</f>
        <v/>
      </c>
      <c r="B59" s="24" t="str">
        <f>IFERROR(INDEX('Party Data'!$F$1:$P$9950,MATCH(Dues!$C59,'Party Data'!$P$1:$P$9950,0),1),"")</f>
        <v/>
      </c>
      <c r="C59" s="42"/>
      <c r="D59" s="27" t="str">
        <f>IFERROR(INDEX('Party Data'!$E$1:$O$9950,MATCH(Dues!$B59,'Party Data'!$F$1:$F$9950,0),9),"")</f>
        <v/>
      </c>
      <c r="E59" s="24" t="str">
        <f>IFERROR(INDEX('Party Data'!$E$1:$O$9950,MATCH(Dues!$B59,'Party Data'!$F$1:$F$9950,0),6),"")</f>
        <v/>
      </c>
      <c r="F59" s="44"/>
      <c r="G59" s="28">
        <f t="shared" si="0"/>
        <v>0</v>
      </c>
    </row>
    <row r="60" spans="1:7" ht="20.25" customHeight="1">
      <c r="A60" s="22" t="str">
        <f>IF(B60="","",_xlfn.AGGREGATE(2,7,A$4:$A59)+1)</f>
        <v/>
      </c>
      <c r="B60" s="24" t="str">
        <f>IFERROR(INDEX('Party Data'!$F$1:$P$9950,MATCH(Dues!$C60,'Party Data'!$P$1:$P$9950,0),1),"")</f>
        <v/>
      </c>
      <c r="C60" s="42"/>
      <c r="D60" s="27" t="str">
        <f>IFERROR(INDEX('Party Data'!$E$1:$O$9950,MATCH(Dues!$B60,'Party Data'!$F$1:$F$9950,0),9),"")</f>
        <v/>
      </c>
      <c r="E60" s="24" t="str">
        <f>IFERROR(INDEX('Party Data'!$E$1:$O$9950,MATCH(Dues!$B60,'Party Data'!$F$1:$F$9950,0),6),"")</f>
        <v/>
      </c>
      <c r="F60" s="44"/>
      <c r="G60" s="28">
        <f t="shared" si="0"/>
        <v>0</v>
      </c>
    </row>
    <row r="61" spans="1:7" ht="20.25" customHeight="1">
      <c r="A61" s="22" t="str">
        <f>IF(B61="","",_xlfn.AGGREGATE(2,7,A$4:$A60)+1)</f>
        <v/>
      </c>
      <c r="B61" s="24" t="str">
        <f>IFERROR(INDEX('Party Data'!$F$1:$P$9950,MATCH(Dues!$C61,'Party Data'!$P$1:$P$9950,0),1),"")</f>
        <v/>
      </c>
      <c r="C61" s="42"/>
      <c r="D61" s="27" t="str">
        <f>IFERROR(INDEX('Party Data'!$E$1:$O$9950,MATCH(Dues!$B61,'Party Data'!$F$1:$F$9950,0),9),"")</f>
        <v/>
      </c>
      <c r="E61" s="24" t="str">
        <f>IFERROR(INDEX('Party Data'!$E$1:$O$9950,MATCH(Dues!$B61,'Party Data'!$F$1:$F$9950,0),6),"")</f>
        <v/>
      </c>
      <c r="F61" s="44"/>
      <c r="G61" s="28">
        <f t="shared" si="0"/>
        <v>0</v>
      </c>
    </row>
    <row r="62" spans="1:7" ht="20.25" customHeight="1">
      <c r="A62" s="22" t="str">
        <f>IF(B62="","",_xlfn.AGGREGATE(2,7,A$4:$A61)+1)</f>
        <v/>
      </c>
      <c r="B62" s="24" t="str">
        <f>IFERROR(INDEX('Party Data'!$F$1:$P$9950,MATCH(Dues!$C62,'Party Data'!$P$1:$P$9950,0),1),"")</f>
        <v/>
      </c>
      <c r="C62" s="42"/>
      <c r="D62" s="27" t="str">
        <f>IFERROR(INDEX('Party Data'!$E$1:$O$9950,MATCH(Dues!$B62,'Party Data'!$F$1:$F$9950,0),9),"")</f>
        <v/>
      </c>
      <c r="E62" s="24" t="str">
        <f>IFERROR(INDEX('Party Data'!$E$1:$O$9950,MATCH(Dues!$B62,'Party Data'!$F$1:$F$9950,0),6),"")</f>
        <v/>
      </c>
      <c r="F62" s="44"/>
      <c r="G62" s="28">
        <f t="shared" si="0"/>
        <v>0</v>
      </c>
    </row>
    <row r="63" spans="1:7" ht="20.25" customHeight="1">
      <c r="A63" s="22" t="str">
        <f>IF(B63="","",_xlfn.AGGREGATE(2,7,A$4:$A62)+1)</f>
        <v/>
      </c>
      <c r="B63" s="24" t="str">
        <f>IFERROR(INDEX('Party Data'!$F$1:$P$9950,MATCH(Dues!$C63,'Party Data'!$P$1:$P$9950,0),1),"")</f>
        <v/>
      </c>
      <c r="C63" s="42"/>
      <c r="D63" s="27" t="str">
        <f>IFERROR(INDEX('Party Data'!$E$1:$O$9950,MATCH(Dues!$B63,'Party Data'!$F$1:$F$9950,0),9),"")</f>
        <v/>
      </c>
      <c r="E63" s="24" t="str">
        <f>IFERROR(INDEX('Party Data'!$E$1:$O$9950,MATCH(Dues!$B63,'Party Data'!$F$1:$F$9950,0),6),"")</f>
        <v/>
      </c>
      <c r="F63" s="44"/>
      <c r="G63" s="28">
        <f t="shared" si="0"/>
        <v>0</v>
      </c>
    </row>
    <row r="64" spans="1:7" ht="20.25" customHeight="1">
      <c r="A64" s="22" t="str">
        <f>IF(B64="","",_xlfn.AGGREGATE(2,7,A$4:$A63)+1)</f>
        <v/>
      </c>
      <c r="B64" s="24" t="str">
        <f>IFERROR(INDEX('Party Data'!$F$1:$P$9950,MATCH(Dues!$C64,'Party Data'!$P$1:$P$9950,0),1),"")</f>
        <v/>
      </c>
      <c r="C64" s="42"/>
      <c r="D64" s="27" t="str">
        <f>IFERROR(INDEX('Party Data'!$E$1:$O$9950,MATCH(Dues!$B64,'Party Data'!$F$1:$F$9950,0),9),"")</f>
        <v/>
      </c>
      <c r="E64" s="24" t="str">
        <f>IFERROR(INDEX('Party Data'!$E$1:$O$9950,MATCH(Dues!$B64,'Party Data'!$F$1:$F$9950,0),6),"")</f>
        <v/>
      </c>
      <c r="F64" s="44"/>
      <c r="G64" s="28">
        <f t="shared" si="0"/>
        <v>0</v>
      </c>
    </row>
    <row r="65" spans="1:7" ht="20.25" customHeight="1">
      <c r="A65" s="22" t="str">
        <f>IF(B65="","",_xlfn.AGGREGATE(2,7,A$4:$A64)+1)</f>
        <v/>
      </c>
      <c r="B65" s="24" t="str">
        <f>IFERROR(INDEX('Party Data'!$F$1:$P$9950,MATCH(Dues!$C65,'Party Data'!$P$1:$P$9950,0),1),"")</f>
        <v/>
      </c>
      <c r="C65" s="42"/>
      <c r="D65" s="27" t="str">
        <f>IFERROR(INDEX('Party Data'!$E$1:$O$9950,MATCH(Dues!$B65,'Party Data'!$F$1:$F$9950,0),9),"")</f>
        <v/>
      </c>
      <c r="E65" s="24" t="str">
        <f>IFERROR(INDEX('Party Data'!$E$1:$O$9950,MATCH(Dues!$B65,'Party Data'!$F$1:$F$9950,0),6),"")</f>
        <v/>
      </c>
      <c r="F65" s="44"/>
      <c r="G65" s="28">
        <f t="shared" si="0"/>
        <v>0</v>
      </c>
    </row>
    <row r="66" spans="1:7" ht="20.25" customHeight="1">
      <c r="A66" s="22" t="str">
        <f>IF(B66="","",_xlfn.AGGREGATE(2,7,A$4:$A65)+1)</f>
        <v/>
      </c>
      <c r="B66" s="24" t="str">
        <f>IFERROR(INDEX('Party Data'!$F$1:$P$9950,MATCH(Dues!$C66,'Party Data'!$P$1:$P$9950,0),1),"")</f>
        <v/>
      </c>
      <c r="C66" s="42"/>
      <c r="D66" s="27" t="str">
        <f>IFERROR(INDEX('Party Data'!$E$1:$O$9950,MATCH(Dues!$B66,'Party Data'!$F$1:$F$9950,0),9),"")</f>
        <v/>
      </c>
      <c r="E66" s="24" t="str">
        <f>IFERROR(INDEX('Party Data'!$E$1:$O$9950,MATCH(Dues!$B66,'Party Data'!$F$1:$F$9950,0),6),"")</f>
        <v/>
      </c>
      <c r="F66" s="44"/>
      <c r="G66" s="28">
        <f t="shared" si="0"/>
        <v>0</v>
      </c>
    </row>
    <row r="67" spans="1:7" ht="20.25" customHeight="1">
      <c r="A67" s="22" t="str">
        <f>IF(B67="","",_xlfn.AGGREGATE(2,7,A$4:$A66)+1)</f>
        <v/>
      </c>
      <c r="B67" s="24" t="str">
        <f>IFERROR(INDEX('Party Data'!$F$1:$P$9950,MATCH(Dues!$C67,'Party Data'!$P$1:$P$9950,0),1),"")</f>
        <v/>
      </c>
      <c r="C67" s="42"/>
      <c r="D67" s="27" t="str">
        <f>IFERROR(INDEX('Party Data'!$E$1:$O$9950,MATCH(Dues!$B67,'Party Data'!$F$1:$F$9950,0),9),"")</f>
        <v/>
      </c>
      <c r="E67" s="24" t="str">
        <f>IFERROR(INDEX('Party Data'!$E$1:$O$9950,MATCH(Dues!$B67,'Party Data'!$F$1:$F$9950,0),6),"")</f>
        <v/>
      </c>
      <c r="F67" s="44"/>
      <c r="G67" s="28">
        <f t="shared" si="0"/>
        <v>0</v>
      </c>
    </row>
    <row r="68" spans="1:7" ht="20.25" customHeight="1">
      <c r="A68" s="22" t="str">
        <f>IF(B68="","",_xlfn.AGGREGATE(2,7,A$4:$A67)+1)</f>
        <v/>
      </c>
      <c r="B68" s="24" t="str">
        <f>IFERROR(INDEX('Party Data'!$F$1:$P$9950,MATCH(Dues!$C68,'Party Data'!$P$1:$P$9950,0),1),"")</f>
        <v/>
      </c>
      <c r="C68" s="42"/>
      <c r="D68" s="27" t="str">
        <f>IFERROR(INDEX('Party Data'!$E$1:$O$9950,MATCH(Dues!$B68,'Party Data'!$F$1:$F$9950,0),9),"")</f>
        <v/>
      </c>
      <c r="E68" s="24" t="str">
        <f>IFERROR(INDEX('Party Data'!$E$1:$O$9950,MATCH(Dues!$B68,'Party Data'!$F$1:$F$9950,0),6),"")</f>
        <v/>
      </c>
      <c r="F68" s="44"/>
      <c r="G68" s="28">
        <f t="shared" si="0"/>
        <v>0</v>
      </c>
    </row>
    <row r="69" spans="1:7" ht="20.25" customHeight="1">
      <c r="A69" s="22" t="str">
        <f>IF(B69="","",_xlfn.AGGREGATE(2,7,A$4:$A68)+1)</f>
        <v/>
      </c>
      <c r="B69" s="24" t="str">
        <f>IFERROR(INDEX('Party Data'!$F$1:$P$9950,MATCH(Dues!$C69,'Party Data'!$P$1:$P$9950,0),1),"")</f>
        <v/>
      </c>
      <c r="C69" s="42"/>
      <c r="D69" s="27" t="str">
        <f>IFERROR(INDEX('Party Data'!$E$1:$O$9950,MATCH(Dues!$B69,'Party Data'!$F$1:$F$9950,0),9),"")</f>
        <v/>
      </c>
      <c r="E69" s="24" t="str">
        <f>IFERROR(INDEX('Party Data'!$E$1:$O$9950,MATCH(Dues!$B69,'Party Data'!$F$1:$F$9950,0),6),"")</f>
        <v/>
      </c>
      <c r="F69" s="44"/>
      <c r="G69" s="28">
        <f t="shared" ref="G69:G132" si="1">IFERROR(F69*30%,"")</f>
        <v>0</v>
      </c>
    </row>
    <row r="70" spans="1:7" ht="20.25" customHeight="1">
      <c r="A70" s="22" t="str">
        <f>IF(B70="","",_xlfn.AGGREGATE(2,7,A$4:$A69)+1)</f>
        <v/>
      </c>
      <c r="B70" s="24" t="str">
        <f>IFERROR(INDEX('Party Data'!$F$1:$P$9950,MATCH(Dues!$C70,'Party Data'!$P$1:$P$9950,0),1),"")</f>
        <v/>
      </c>
      <c r="C70" s="42"/>
      <c r="D70" s="27" t="str">
        <f>IFERROR(INDEX('Party Data'!$E$1:$O$9950,MATCH(Dues!$B70,'Party Data'!$F$1:$F$9950,0),9),"")</f>
        <v/>
      </c>
      <c r="E70" s="24" t="str">
        <f>IFERROR(INDEX('Party Data'!$E$1:$O$9950,MATCH(Dues!$B70,'Party Data'!$F$1:$F$9950,0),6),"")</f>
        <v/>
      </c>
      <c r="F70" s="44"/>
      <c r="G70" s="28">
        <f t="shared" si="1"/>
        <v>0</v>
      </c>
    </row>
    <row r="71" spans="1:7" ht="20.25" customHeight="1">
      <c r="A71" s="22" t="str">
        <f>IF(B71="","",_xlfn.AGGREGATE(2,7,A$4:$A70)+1)</f>
        <v/>
      </c>
      <c r="B71" s="24" t="str">
        <f>IFERROR(INDEX('Party Data'!$F$1:$P$9950,MATCH(Dues!$C71,'Party Data'!$P$1:$P$9950,0),1),"")</f>
        <v/>
      </c>
      <c r="C71" s="42"/>
      <c r="D71" s="27" t="str">
        <f>IFERROR(INDEX('Party Data'!$E$1:$O$9950,MATCH(Dues!$B71,'Party Data'!$F$1:$F$9950,0),9),"")</f>
        <v/>
      </c>
      <c r="E71" s="24" t="str">
        <f>IFERROR(INDEX('Party Data'!$E$1:$O$9950,MATCH(Dues!$B71,'Party Data'!$F$1:$F$9950,0),6),"")</f>
        <v/>
      </c>
      <c r="F71" s="44"/>
      <c r="G71" s="28">
        <f t="shared" si="1"/>
        <v>0</v>
      </c>
    </row>
    <row r="72" spans="1:7" ht="20.25" customHeight="1">
      <c r="A72" s="22" t="str">
        <f>IF(B72="","",_xlfn.AGGREGATE(2,7,A$4:$A71)+1)</f>
        <v/>
      </c>
      <c r="B72" s="24" t="str">
        <f>IFERROR(INDEX('Party Data'!$F$1:$P$9950,MATCH(Dues!$C72,'Party Data'!$P$1:$P$9950,0),1),"")</f>
        <v/>
      </c>
      <c r="C72" s="42"/>
      <c r="D72" s="27" t="str">
        <f>IFERROR(INDEX('Party Data'!$E$1:$O$9950,MATCH(Dues!$B72,'Party Data'!$F$1:$F$9950,0),9),"")</f>
        <v/>
      </c>
      <c r="E72" s="24" t="str">
        <f>IFERROR(INDEX('Party Data'!$E$1:$O$9950,MATCH(Dues!$B72,'Party Data'!$F$1:$F$9950,0),6),"")</f>
        <v/>
      </c>
      <c r="F72" s="44"/>
      <c r="G72" s="28">
        <f t="shared" si="1"/>
        <v>0</v>
      </c>
    </row>
    <row r="73" spans="1:7" ht="20.25" customHeight="1">
      <c r="A73" s="22" t="str">
        <f>IF(B73="","",_xlfn.AGGREGATE(2,7,A$4:$A72)+1)</f>
        <v/>
      </c>
      <c r="B73" s="24" t="str">
        <f>IFERROR(INDEX('Party Data'!$F$1:$P$9950,MATCH(Dues!$C73,'Party Data'!$P$1:$P$9950,0),1),"")</f>
        <v/>
      </c>
      <c r="C73" s="42"/>
      <c r="D73" s="27" t="str">
        <f>IFERROR(INDEX('Party Data'!$E$1:$O$9950,MATCH(Dues!$B73,'Party Data'!$F$1:$F$9950,0),9),"")</f>
        <v/>
      </c>
      <c r="E73" s="24" t="str">
        <f>IFERROR(INDEX('Party Data'!$E$1:$O$9950,MATCH(Dues!$B73,'Party Data'!$F$1:$F$9950,0),6),"")</f>
        <v/>
      </c>
      <c r="F73" s="44"/>
      <c r="G73" s="28">
        <f t="shared" si="1"/>
        <v>0</v>
      </c>
    </row>
    <row r="74" spans="1:7" ht="20.25" customHeight="1">
      <c r="A74" s="22" t="str">
        <f>IF(B74="","",_xlfn.AGGREGATE(2,7,A$4:$A73)+1)</f>
        <v/>
      </c>
      <c r="B74" s="24" t="str">
        <f>IFERROR(INDEX('Party Data'!$F$1:$P$9950,MATCH(Dues!$C74,'Party Data'!$P$1:$P$9950,0),1),"")</f>
        <v/>
      </c>
      <c r="C74" s="42"/>
      <c r="D74" s="27" t="str">
        <f>IFERROR(INDEX('Party Data'!$E$1:$O$9950,MATCH(Dues!$B74,'Party Data'!$F$1:$F$9950,0),9),"")</f>
        <v/>
      </c>
      <c r="E74" s="24" t="str">
        <f>IFERROR(INDEX('Party Data'!$E$1:$O$9950,MATCH(Dues!$B74,'Party Data'!$F$1:$F$9950,0),6),"")</f>
        <v/>
      </c>
      <c r="F74" s="44"/>
      <c r="G74" s="28">
        <f t="shared" si="1"/>
        <v>0</v>
      </c>
    </row>
    <row r="75" spans="1:7" ht="20.25" customHeight="1">
      <c r="A75" s="22" t="str">
        <f>IF(B75="","",_xlfn.AGGREGATE(2,7,A$4:$A74)+1)</f>
        <v/>
      </c>
      <c r="B75" s="24" t="str">
        <f>IFERROR(INDEX('Party Data'!$F$1:$P$9950,MATCH(Dues!$C75,'Party Data'!$P$1:$P$9950,0),1),"")</f>
        <v/>
      </c>
      <c r="C75" s="42"/>
      <c r="D75" s="27" t="str">
        <f>IFERROR(INDEX('Party Data'!$E$1:$O$9950,MATCH(Dues!$B75,'Party Data'!$F$1:$F$9950,0),9),"")</f>
        <v/>
      </c>
      <c r="E75" s="24" t="str">
        <f>IFERROR(INDEX('Party Data'!$E$1:$O$9950,MATCH(Dues!$B75,'Party Data'!$F$1:$F$9950,0),6),"")</f>
        <v/>
      </c>
      <c r="F75" s="44"/>
      <c r="G75" s="28">
        <f t="shared" si="1"/>
        <v>0</v>
      </c>
    </row>
    <row r="76" spans="1:7" ht="20.25" customHeight="1">
      <c r="A76" s="22" t="str">
        <f>IF(B76="","",_xlfn.AGGREGATE(2,7,A$4:$A75)+1)</f>
        <v/>
      </c>
      <c r="B76" s="24" t="str">
        <f>IFERROR(INDEX('Party Data'!$F$1:$P$9950,MATCH(Dues!$C76,'Party Data'!$P$1:$P$9950,0),1),"")</f>
        <v/>
      </c>
      <c r="C76" s="42"/>
      <c r="D76" s="27" t="str">
        <f>IFERROR(INDEX('Party Data'!$E$1:$O$9950,MATCH(Dues!$B76,'Party Data'!$F$1:$F$9950,0),9),"")</f>
        <v/>
      </c>
      <c r="E76" s="24" t="str">
        <f>IFERROR(INDEX('Party Data'!$E$1:$O$9950,MATCH(Dues!$B76,'Party Data'!$F$1:$F$9950,0),6),"")</f>
        <v/>
      </c>
      <c r="F76" s="44"/>
      <c r="G76" s="28">
        <f t="shared" si="1"/>
        <v>0</v>
      </c>
    </row>
    <row r="77" spans="1:7" ht="20.25" customHeight="1">
      <c r="A77" s="22" t="str">
        <f>IF(B77="","",_xlfn.AGGREGATE(2,7,A$4:$A76)+1)</f>
        <v/>
      </c>
      <c r="B77" s="24" t="str">
        <f>IFERROR(INDEX('Party Data'!$F$1:$P$9950,MATCH(Dues!$C77,'Party Data'!$P$1:$P$9950,0),1),"")</f>
        <v/>
      </c>
      <c r="C77" s="42"/>
      <c r="D77" s="27" t="str">
        <f>IFERROR(INDEX('Party Data'!$E$1:$O$9950,MATCH(Dues!$B77,'Party Data'!$F$1:$F$9950,0),9),"")</f>
        <v/>
      </c>
      <c r="E77" s="24" t="str">
        <f>IFERROR(INDEX('Party Data'!$E$1:$O$9950,MATCH(Dues!$B77,'Party Data'!$F$1:$F$9950,0),6),"")</f>
        <v/>
      </c>
      <c r="F77" s="44"/>
      <c r="G77" s="28">
        <f t="shared" si="1"/>
        <v>0</v>
      </c>
    </row>
    <row r="78" spans="1:7" ht="20.25" customHeight="1">
      <c r="A78" s="22" t="str">
        <f>IF(B78="","",_xlfn.AGGREGATE(2,7,A$4:$A77)+1)</f>
        <v/>
      </c>
      <c r="B78" s="24" t="str">
        <f>IFERROR(INDEX('Party Data'!$F$1:$P$9950,MATCH(Dues!$C78,'Party Data'!$P$1:$P$9950,0),1),"")</f>
        <v/>
      </c>
      <c r="C78" s="42"/>
      <c r="D78" s="27" t="str">
        <f>IFERROR(INDEX('Party Data'!$E$1:$O$9950,MATCH(Dues!$B78,'Party Data'!$F$1:$F$9950,0),9),"")</f>
        <v/>
      </c>
      <c r="E78" s="24" t="str">
        <f>IFERROR(INDEX('Party Data'!$E$1:$O$9950,MATCH(Dues!$B78,'Party Data'!$F$1:$F$9950,0),6),"")</f>
        <v/>
      </c>
      <c r="F78" s="44"/>
      <c r="G78" s="28">
        <f t="shared" si="1"/>
        <v>0</v>
      </c>
    </row>
    <row r="79" spans="1:7" ht="20.25" customHeight="1">
      <c r="A79" s="22" t="str">
        <f>IF(B79="","",_xlfn.AGGREGATE(2,7,A$4:$A78)+1)</f>
        <v/>
      </c>
      <c r="B79" s="24" t="str">
        <f>IFERROR(INDEX('Party Data'!$F$1:$P$9950,MATCH(Dues!$C79,'Party Data'!$P$1:$P$9950,0),1),"")</f>
        <v/>
      </c>
      <c r="C79" s="42"/>
      <c r="D79" s="27" t="str">
        <f>IFERROR(INDEX('Party Data'!$E$1:$O$9950,MATCH(Dues!$B79,'Party Data'!$F$1:$F$9950,0),9),"")</f>
        <v/>
      </c>
      <c r="E79" s="24" t="str">
        <f>IFERROR(INDEX('Party Data'!$E$1:$O$9950,MATCH(Dues!$B79,'Party Data'!$F$1:$F$9950,0),6),"")</f>
        <v/>
      </c>
      <c r="F79" s="44"/>
      <c r="G79" s="28">
        <f t="shared" si="1"/>
        <v>0</v>
      </c>
    </row>
    <row r="80" spans="1:7" ht="20.25" customHeight="1">
      <c r="A80" s="22" t="str">
        <f>IF(B80="","",_xlfn.AGGREGATE(2,7,A$4:$A79)+1)</f>
        <v/>
      </c>
      <c r="B80" s="24" t="str">
        <f>IFERROR(INDEX('Party Data'!$F$1:$P$9950,MATCH(Dues!$C80,'Party Data'!$P$1:$P$9950,0),1),"")</f>
        <v/>
      </c>
      <c r="C80" s="42"/>
      <c r="D80" s="27" t="str">
        <f>IFERROR(INDEX('Party Data'!$E$1:$O$9950,MATCH(Dues!$B80,'Party Data'!$F$1:$F$9950,0),9),"")</f>
        <v/>
      </c>
      <c r="E80" s="24" t="str">
        <f>IFERROR(INDEX('Party Data'!$E$1:$O$9950,MATCH(Dues!$B80,'Party Data'!$F$1:$F$9950,0),6),"")</f>
        <v/>
      </c>
      <c r="F80" s="44"/>
      <c r="G80" s="28">
        <f t="shared" si="1"/>
        <v>0</v>
      </c>
    </row>
    <row r="81" spans="1:7" ht="20.25" customHeight="1">
      <c r="A81" s="22" t="str">
        <f>IF(B81="","",_xlfn.AGGREGATE(2,7,A$4:$A80)+1)</f>
        <v/>
      </c>
      <c r="B81" s="24" t="str">
        <f>IFERROR(INDEX('Party Data'!$F$1:$P$9950,MATCH(Dues!$C81,'Party Data'!$P$1:$P$9950,0),1),"")</f>
        <v/>
      </c>
      <c r="C81" s="42"/>
      <c r="D81" s="27" t="str">
        <f>IFERROR(INDEX('Party Data'!$E$1:$O$9950,MATCH(Dues!$B81,'Party Data'!$F$1:$F$9950,0),9),"")</f>
        <v/>
      </c>
      <c r="E81" s="24" t="str">
        <f>IFERROR(INDEX('Party Data'!$E$1:$O$9950,MATCH(Dues!$B81,'Party Data'!$F$1:$F$9950,0),6),"")</f>
        <v/>
      </c>
      <c r="F81" s="44"/>
      <c r="G81" s="28">
        <f t="shared" si="1"/>
        <v>0</v>
      </c>
    </row>
    <row r="82" spans="1:7" ht="20.25" customHeight="1">
      <c r="A82" s="22" t="str">
        <f>IF(B82="","",_xlfn.AGGREGATE(2,7,A$4:$A81)+1)</f>
        <v/>
      </c>
      <c r="B82" s="24" t="str">
        <f>IFERROR(INDEX('Party Data'!$F$1:$P$9950,MATCH(Dues!$C82,'Party Data'!$P$1:$P$9950,0),1),"")</f>
        <v/>
      </c>
      <c r="C82" s="42"/>
      <c r="D82" s="27" t="str">
        <f>IFERROR(INDEX('Party Data'!$E$1:$O$9950,MATCH(Dues!$B82,'Party Data'!$F$1:$F$9950,0),9),"")</f>
        <v/>
      </c>
      <c r="E82" s="24" t="str">
        <f>IFERROR(INDEX('Party Data'!$E$1:$O$9950,MATCH(Dues!$B82,'Party Data'!$F$1:$F$9950,0),6),"")</f>
        <v/>
      </c>
      <c r="F82" s="44"/>
      <c r="G82" s="28">
        <f t="shared" si="1"/>
        <v>0</v>
      </c>
    </row>
    <row r="83" spans="1:7" ht="20.25" customHeight="1">
      <c r="A83" s="22" t="str">
        <f>IF(B83="","",_xlfn.AGGREGATE(2,7,A$4:$A82)+1)</f>
        <v/>
      </c>
      <c r="B83" s="24" t="str">
        <f>IFERROR(INDEX('Party Data'!$F$1:$P$9950,MATCH(Dues!$C83,'Party Data'!$P$1:$P$9950,0),1),"")</f>
        <v/>
      </c>
      <c r="C83" s="42"/>
      <c r="D83" s="27" t="str">
        <f>IFERROR(INDEX('Party Data'!$E$1:$O$9950,MATCH(Dues!$B83,'Party Data'!$F$1:$F$9950,0),9),"")</f>
        <v/>
      </c>
      <c r="E83" s="24" t="str">
        <f>IFERROR(INDEX('Party Data'!$E$1:$O$9950,MATCH(Dues!$B83,'Party Data'!$F$1:$F$9950,0),6),"")</f>
        <v/>
      </c>
      <c r="F83" s="44"/>
      <c r="G83" s="28">
        <f t="shared" si="1"/>
        <v>0</v>
      </c>
    </row>
    <row r="84" spans="1:7" ht="20.25" customHeight="1">
      <c r="A84" s="22" t="str">
        <f>IF(B84="","",_xlfn.AGGREGATE(2,7,A$4:$A83)+1)</f>
        <v/>
      </c>
      <c r="B84" s="24" t="str">
        <f>IFERROR(INDEX('Party Data'!$F$1:$P$9950,MATCH(Dues!$C84,'Party Data'!$P$1:$P$9950,0),1),"")</f>
        <v/>
      </c>
      <c r="C84" s="42"/>
      <c r="D84" s="27" t="str">
        <f>IFERROR(INDEX('Party Data'!$E$1:$O$9950,MATCH(Dues!$B84,'Party Data'!$F$1:$F$9950,0),9),"")</f>
        <v/>
      </c>
      <c r="E84" s="24" t="str">
        <f>IFERROR(INDEX('Party Data'!$E$1:$O$9950,MATCH(Dues!$B84,'Party Data'!$F$1:$F$9950,0),6),"")</f>
        <v/>
      </c>
      <c r="F84" s="44"/>
      <c r="G84" s="28">
        <f t="shared" si="1"/>
        <v>0</v>
      </c>
    </row>
    <row r="85" spans="1:7" ht="20.25" customHeight="1">
      <c r="A85" s="22" t="str">
        <f>IF(B85="","",_xlfn.AGGREGATE(2,7,A$4:$A84)+1)</f>
        <v/>
      </c>
      <c r="B85" s="24" t="str">
        <f>IFERROR(INDEX('Party Data'!$F$1:$P$9950,MATCH(Dues!$C85,'Party Data'!$P$1:$P$9950,0),1),"")</f>
        <v/>
      </c>
      <c r="C85" s="42"/>
      <c r="D85" s="27" t="str">
        <f>IFERROR(INDEX('Party Data'!$E$1:$O$9950,MATCH(Dues!$B85,'Party Data'!$F$1:$F$9950,0),9),"")</f>
        <v/>
      </c>
      <c r="E85" s="24" t="str">
        <f>IFERROR(INDEX('Party Data'!$E$1:$O$9950,MATCH(Dues!$B85,'Party Data'!$F$1:$F$9950,0),6),"")</f>
        <v/>
      </c>
      <c r="F85" s="44"/>
      <c r="G85" s="28">
        <f t="shared" si="1"/>
        <v>0</v>
      </c>
    </row>
    <row r="86" spans="1:7" ht="20.25" customHeight="1">
      <c r="A86" s="22" t="str">
        <f>IF(B86="","",_xlfn.AGGREGATE(2,7,A$4:$A85)+1)</f>
        <v/>
      </c>
      <c r="B86" s="24" t="str">
        <f>IFERROR(INDEX('Party Data'!$F$1:$P$9950,MATCH(Dues!$C86,'Party Data'!$P$1:$P$9950,0),1),"")</f>
        <v/>
      </c>
      <c r="C86" s="42"/>
      <c r="D86" s="27" t="str">
        <f>IFERROR(INDEX('Party Data'!$E$1:$O$9950,MATCH(Dues!$B86,'Party Data'!$F$1:$F$9950,0),9),"")</f>
        <v/>
      </c>
      <c r="E86" s="24" t="str">
        <f>IFERROR(INDEX('Party Data'!$E$1:$O$9950,MATCH(Dues!$B86,'Party Data'!$F$1:$F$9950,0),6),"")</f>
        <v/>
      </c>
      <c r="F86" s="44"/>
      <c r="G86" s="28">
        <f t="shared" si="1"/>
        <v>0</v>
      </c>
    </row>
    <row r="87" spans="1:7" ht="20.25" customHeight="1">
      <c r="A87" s="22" t="str">
        <f>IF(B87="","",_xlfn.AGGREGATE(2,7,A$4:$A86)+1)</f>
        <v/>
      </c>
      <c r="B87" s="24" t="str">
        <f>IFERROR(INDEX('Party Data'!$F$1:$P$9950,MATCH(Dues!$C87,'Party Data'!$P$1:$P$9950,0),1),"")</f>
        <v/>
      </c>
      <c r="C87" s="42"/>
      <c r="D87" s="27" t="str">
        <f>IFERROR(INDEX('Party Data'!$E$1:$O$9950,MATCH(Dues!$B87,'Party Data'!$F$1:$F$9950,0),9),"")</f>
        <v/>
      </c>
      <c r="E87" s="24" t="str">
        <f>IFERROR(INDEX('Party Data'!$E$1:$O$9950,MATCH(Dues!$B87,'Party Data'!$F$1:$F$9950,0),6),"")</f>
        <v/>
      </c>
      <c r="F87" s="44"/>
      <c r="G87" s="28">
        <f t="shared" si="1"/>
        <v>0</v>
      </c>
    </row>
    <row r="88" spans="1:7" ht="20.25" customHeight="1">
      <c r="A88" s="22" t="str">
        <f>IF(B88="","",_xlfn.AGGREGATE(2,7,A$4:$A87)+1)</f>
        <v/>
      </c>
      <c r="B88" s="24" t="str">
        <f>IFERROR(INDEX('Party Data'!$F$1:$P$9950,MATCH(Dues!$C88,'Party Data'!$P$1:$P$9950,0),1),"")</f>
        <v/>
      </c>
      <c r="C88" s="42"/>
      <c r="D88" s="27" t="str">
        <f>IFERROR(INDEX('Party Data'!$E$1:$O$9950,MATCH(Dues!$B88,'Party Data'!$F$1:$F$9950,0),9),"")</f>
        <v/>
      </c>
      <c r="E88" s="24" t="str">
        <f>IFERROR(INDEX('Party Data'!$E$1:$O$9950,MATCH(Dues!$B88,'Party Data'!$F$1:$F$9950,0),6),"")</f>
        <v/>
      </c>
      <c r="F88" s="44"/>
      <c r="G88" s="28">
        <f t="shared" si="1"/>
        <v>0</v>
      </c>
    </row>
    <row r="89" spans="1:7" ht="20.25" customHeight="1">
      <c r="A89" s="22" t="str">
        <f>IF(B89="","",_xlfn.AGGREGATE(2,7,A$4:$A88)+1)</f>
        <v/>
      </c>
      <c r="B89" s="24" t="str">
        <f>IFERROR(INDEX('Party Data'!$F$1:$P$9950,MATCH(Dues!$C89,'Party Data'!$P$1:$P$9950,0),1),"")</f>
        <v/>
      </c>
      <c r="C89" s="42"/>
      <c r="D89" s="27" t="str">
        <f>IFERROR(INDEX('Party Data'!$E$1:$O$9950,MATCH(Dues!$B89,'Party Data'!$F$1:$F$9950,0),9),"")</f>
        <v/>
      </c>
      <c r="E89" s="24" t="str">
        <f>IFERROR(INDEX('Party Data'!$E$1:$O$9950,MATCH(Dues!$B89,'Party Data'!$F$1:$F$9950,0),6),"")</f>
        <v/>
      </c>
      <c r="F89" s="44"/>
      <c r="G89" s="28">
        <f t="shared" si="1"/>
        <v>0</v>
      </c>
    </row>
    <row r="90" spans="1:7" ht="20.25" customHeight="1">
      <c r="A90" s="22" t="str">
        <f>IF(B90="","",_xlfn.AGGREGATE(2,7,A$4:$A89)+1)</f>
        <v/>
      </c>
      <c r="B90" s="24" t="str">
        <f>IFERROR(INDEX('Party Data'!$F$1:$P$9950,MATCH(Dues!$C90,'Party Data'!$P$1:$P$9950,0),1),"")</f>
        <v/>
      </c>
      <c r="C90" s="42"/>
      <c r="D90" s="27" t="str">
        <f>IFERROR(INDEX('Party Data'!$E$1:$O$9950,MATCH(Dues!$B90,'Party Data'!$F$1:$F$9950,0),9),"")</f>
        <v/>
      </c>
      <c r="E90" s="24" t="str">
        <f>IFERROR(INDEX('Party Data'!$E$1:$O$9950,MATCH(Dues!$B90,'Party Data'!$F$1:$F$9950,0),6),"")</f>
        <v/>
      </c>
      <c r="F90" s="44"/>
      <c r="G90" s="28">
        <f t="shared" si="1"/>
        <v>0</v>
      </c>
    </row>
    <row r="91" spans="1:7" ht="20.25" customHeight="1">
      <c r="A91" s="22" t="str">
        <f>IF(B91="","",_xlfn.AGGREGATE(2,7,A$4:$A90)+1)</f>
        <v/>
      </c>
      <c r="B91" s="24" t="str">
        <f>IFERROR(INDEX('Party Data'!$F$1:$P$9950,MATCH(Dues!$C91,'Party Data'!$P$1:$P$9950,0),1),"")</f>
        <v/>
      </c>
      <c r="C91" s="42"/>
      <c r="D91" s="27" t="str">
        <f>IFERROR(INDEX('Party Data'!$E$1:$O$9950,MATCH(Dues!$B91,'Party Data'!$F$1:$F$9950,0),9),"")</f>
        <v/>
      </c>
      <c r="E91" s="24" t="str">
        <f>IFERROR(INDEX('Party Data'!$E$1:$O$9950,MATCH(Dues!$B91,'Party Data'!$F$1:$F$9950,0),6),"")</f>
        <v/>
      </c>
      <c r="F91" s="44"/>
      <c r="G91" s="28">
        <f t="shared" si="1"/>
        <v>0</v>
      </c>
    </row>
    <row r="92" spans="1:7" ht="20.25" customHeight="1">
      <c r="A92" s="22" t="str">
        <f>IF(B92="","",_xlfn.AGGREGATE(2,7,A$4:$A91)+1)</f>
        <v/>
      </c>
      <c r="B92" s="24" t="str">
        <f>IFERROR(INDEX('Party Data'!$F$1:$P$9950,MATCH(Dues!$C92,'Party Data'!$P$1:$P$9950,0),1),"")</f>
        <v/>
      </c>
      <c r="C92" s="42"/>
      <c r="D92" s="27" t="str">
        <f>IFERROR(INDEX('Party Data'!$E$1:$O$9950,MATCH(Dues!$B92,'Party Data'!$F$1:$F$9950,0),9),"")</f>
        <v/>
      </c>
      <c r="E92" s="24" t="str">
        <f>IFERROR(INDEX('Party Data'!$E$1:$O$9950,MATCH(Dues!$B92,'Party Data'!$F$1:$F$9950,0),6),"")</f>
        <v/>
      </c>
      <c r="F92" s="44"/>
      <c r="G92" s="28">
        <f t="shared" si="1"/>
        <v>0</v>
      </c>
    </row>
    <row r="93" spans="1:7" ht="20.25" customHeight="1">
      <c r="A93" s="22" t="str">
        <f>IF(B93="","",_xlfn.AGGREGATE(2,7,A$4:$A92)+1)</f>
        <v/>
      </c>
      <c r="B93" s="24" t="str">
        <f>IFERROR(INDEX('Party Data'!$F$1:$P$9950,MATCH(Dues!$C93,'Party Data'!$P$1:$P$9950,0),1),"")</f>
        <v/>
      </c>
      <c r="C93" s="42"/>
      <c r="D93" s="27" t="str">
        <f>IFERROR(INDEX('Party Data'!$E$1:$O$9950,MATCH(Dues!$B93,'Party Data'!$F$1:$F$9950,0),9),"")</f>
        <v/>
      </c>
      <c r="E93" s="24" t="str">
        <f>IFERROR(INDEX('Party Data'!$E$1:$O$9950,MATCH(Dues!$B93,'Party Data'!$F$1:$F$9950,0),6),"")</f>
        <v/>
      </c>
      <c r="F93" s="44"/>
      <c r="G93" s="28">
        <f t="shared" si="1"/>
        <v>0</v>
      </c>
    </row>
    <row r="94" spans="1:7" ht="20.25" customHeight="1">
      <c r="A94" s="22" t="str">
        <f>IF(B94="","",_xlfn.AGGREGATE(2,7,A$4:$A93)+1)</f>
        <v/>
      </c>
      <c r="B94" s="24" t="str">
        <f>IFERROR(INDEX('Party Data'!$F$1:$P$9950,MATCH(Dues!$C94,'Party Data'!$P$1:$P$9950,0),1),"")</f>
        <v/>
      </c>
      <c r="C94" s="42"/>
      <c r="D94" s="27" t="str">
        <f>IFERROR(INDEX('Party Data'!$E$1:$O$9950,MATCH(Dues!$B94,'Party Data'!$F$1:$F$9950,0),9),"")</f>
        <v/>
      </c>
      <c r="E94" s="24" t="str">
        <f>IFERROR(INDEX('Party Data'!$E$1:$O$9950,MATCH(Dues!$B94,'Party Data'!$F$1:$F$9950,0),6),"")</f>
        <v/>
      </c>
      <c r="F94" s="44"/>
      <c r="G94" s="28">
        <f t="shared" si="1"/>
        <v>0</v>
      </c>
    </row>
    <row r="95" spans="1:7" ht="20.25" customHeight="1">
      <c r="A95" s="22" t="str">
        <f>IF(B95="","",_xlfn.AGGREGATE(2,7,A$4:$A94)+1)</f>
        <v/>
      </c>
      <c r="B95" s="24" t="str">
        <f>IFERROR(INDEX('Party Data'!$F$1:$P$9950,MATCH(Dues!$C95,'Party Data'!$P$1:$P$9950,0),1),"")</f>
        <v/>
      </c>
      <c r="C95" s="42"/>
      <c r="D95" s="27" t="str">
        <f>IFERROR(INDEX('Party Data'!$E$1:$O$9950,MATCH(Dues!$B95,'Party Data'!$F$1:$F$9950,0),9),"")</f>
        <v/>
      </c>
      <c r="E95" s="24" t="str">
        <f>IFERROR(INDEX('Party Data'!$E$1:$O$9950,MATCH(Dues!$B95,'Party Data'!$F$1:$F$9950,0),6),"")</f>
        <v/>
      </c>
      <c r="F95" s="44"/>
      <c r="G95" s="28">
        <f t="shared" si="1"/>
        <v>0</v>
      </c>
    </row>
    <row r="96" spans="1:7" ht="20.25" customHeight="1">
      <c r="A96" s="22" t="str">
        <f>IF(B96="","",_xlfn.AGGREGATE(2,7,A$4:$A95)+1)</f>
        <v/>
      </c>
      <c r="B96" s="24" t="str">
        <f>IFERROR(INDEX('Party Data'!$F$1:$P$9950,MATCH(Dues!$C96,'Party Data'!$P$1:$P$9950,0),1),"")</f>
        <v/>
      </c>
      <c r="C96" s="42"/>
      <c r="D96" s="27" t="str">
        <f>IFERROR(INDEX('Party Data'!$E$1:$O$9950,MATCH(Dues!$B96,'Party Data'!$F$1:$F$9950,0),9),"")</f>
        <v/>
      </c>
      <c r="E96" s="24" t="str">
        <f>IFERROR(INDEX('Party Data'!$E$1:$O$9950,MATCH(Dues!$B96,'Party Data'!$F$1:$F$9950,0),6),"")</f>
        <v/>
      </c>
      <c r="F96" s="44"/>
      <c r="G96" s="28">
        <f t="shared" si="1"/>
        <v>0</v>
      </c>
    </row>
    <row r="97" spans="1:7" ht="20.25" customHeight="1">
      <c r="A97" s="22" t="str">
        <f>IF(B97="","",_xlfn.AGGREGATE(2,7,A$4:$A96)+1)</f>
        <v/>
      </c>
      <c r="B97" s="24" t="str">
        <f>IFERROR(INDEX('Party Data'!$F$1:$P$9950,MATCH(Dues!$C97,'Party Data'!$P$1:$P$9950,0),1),"")</f>
        <v/>
      </c>
      <c r="C97" s="42"/>
      <c r="D97" s="27" t="str">
        <f>IFERROR(INDEX('Party Data'!$E$1:$O$9950,MATCH(Dues!$B97,'Party Data'!$F$1:$F$9950,0),9),"")</f>
        <v/>
      </c>
      <c r="E97" s="24" t="str">
        <f>IFERROR(INDEX('Party Data'!$E$1:$O$9950,MATCH(Dues!$B97,'Party Data'!$F$1:$F$9950,0),6),"")</f>
        <v/>
      </c>
      <c r="F97" s="44"/>
      <c r="G97" s="28">
        <f t="shared" si="1"/>
        <v>0</v>
      </c>
    </row>
    <row r="98" spans="1:7" ht="20.25" customHeight="1">
      <c r="A98" s="22" t="str">
        <f>IF(B98="","",_xlfn.AGGREGATE(2,7,A$4:$A97)+1)</f>
        <v/>
      </c>
      <c r="B98" s="24" t="str">
        <f>IFERROR(INDEX('Party Data'!$F$1:$P$9950,MATCH(Dues!$C98,'Party Data'!$P$1:$P$9950,0),1),"")</f>
        <v/>
      </c>
      <c r="C98" s="42"/>
      <c r="D98" s="27" t="str">
        <f>IFERROR(INDEX('Party Data'!$E$1:$O$9950,MATCH(Dues!$B98,'Party Data'!$F$1:$F$9950,0),9),"")</f>
        <v/>
      </c>
      <c r="E98" s="24" t="str">
        <f>IFERROR(INDEX('Party Data'!$E$1:$O$9950,MATCH(Dues!$B98,'Party Data'!$F$1:$F$9950,0),6),"")</f>
        <v/>
      </c>
      <c r="F98" s="44"/>
      <c r="G98" s="28">
        <f t="shared" si="1"/>
        <v>0</v>
      </c>
    </row>
    <row r="99" spans="1:7" ht="20.25" customHeight="1">
      <c r="A99" s="22" t="str">
        <f>IF(B99="","",_xlfn.AGGREGATE(2,7,A$4:$A98)+1)</f>
        <v/>
      </c>
      <c r="B99" s="24" t="str">
        <f>IFERROR(INDEX('Party Data'!$F$1:$P$9950,MATCH(Dues!$C99,'Party Data'!$P$1:$P$9950,0),1),"")</f>
        <v/>
      </c>
      <c r="C99" s="42"/>
      <c r="D99" s="27" t="str">
        <f>IFERROR(INDEX('Party Data'!$E$1:$O$9950,MATCH(Dues!$B99,'Party Data'!$F$1:$F$9950,0),9),"")</f>
        <v/>
      </c>
      <c r="E99" s="24" t="str">
        <f>IFERROR(INDEX('Party Data'!$E$1:$O$9950,MATCH(Dues!$B99,'Party Data'!$F$1:$F$9950,0),6),"")</f>
        <v/>
      </c>
      <c r="F99" s="44"/>
      <c r="G99" s="28">
        <f t="shared" si="1"/>
        <v>0</v>
      </c>
    </row>
    <row r="100" spans="1:7" ht="20.25" customHeight="1">
      <c r="A100" s="22" t="str">
        <f>IF(B100="","",_xlfn.AGGREGATE(2,7,A$4:$A99)+1)</f>
        <v/>
      </c>
      <c r="B100" s="24" t="str">
        <f>IFERROR(INDEX('Party Data'!$F$1:$P$9950,MATCH(Dues!$C100,'Party Data'!$P$1:$P$9950,0),1),"")</f>
        <v/>
      </c>
      <c r="C100" s="42"/>
      <c r="D100" s="27" t="str">
        <f>IFERROR(INDEX('Party Data'!$E$1:$O$9950,MATCH(Dues!$B100,'Party Data'!$F$1:$F$9950,0),9),"")</f>
        <v/>
      </c>
      <c r="E100" s="24" t="str">
        <f>IFERROR(INDEX('Party Data'!$E$1:$O$9950,MATCH(Dues!$B100,'Party Data'!$F$1:$F$9950,0),6),"")</f>
        <v/>
      </c>
      <c r="F100" s="44"/>
      <c r="G100" s="28">
        <f t="shared" si="1"/>
        <v>0</v>
      </c>
    </row>
    <row r="101" spans="1:7" ht="20.25" customHeight="1">
      <c r="A101" s="22" t="str">
        <f>IF(B101="","",_xlfn.AGGREGATE(2,7,A$4:$A100)+1)</f>
        <v/>
      </c>
      <c r="B101" s="24" t="str">
        <f>IFERROR(INDEX('Party Data'!$F$1:$P$9950,MATCH(Dues!$C101,'Party Data'!$P$1:$P$9950,0),1),"")</f>
        <v/>
      </c>
      <c r="C101" s="42"/>
      <c r="D101" s="27" t="str">
        <f>IFERROR(INDEX('Party Data'!$E$1:$O$9950,MATCH(Dues!$B101,'Party Data'!$F$1:$F$9950,0),9),"")</f>
        <v/>
      </c>
      <c r="E101" s="24" t="str">
        <f>IFERROR(INDEX('Party Data'!$E$1:$O$9950,MATCH(Dues!$B101,'Party Data'!$F$1:$F$9950,0),6),"")</f>
        <v/>
      </c>
      <c r="F101" s="44"/>
      <c r="G101" s="28">
        <f t="shared" si="1"/>
        <v>0</v>
      </c>
    </row>
    <row r="102" spans="1:7" ht="20.25" customHeight="1">
      <c r="A102" s="22" t="str">
        <f>IF(B102="","",_xlfn.AGGREGATE(2,7,A$4:$A101)+1)</f>
        <v/>
      </c>
      <c r="B102" s="24" t="str">
        <f>IFERROR(INDEX('Party Data'!$F$1:$P$9950,MATCH(Dues!$C102,'Party Data'!$P$1:$P$9950,0),1),"")</f>
        <v/>
      </c>
      <c r="C102" s="42"/>
      <c r="D102" s="27" t="str">
        <f>IFERROR(INDEX('Party Data'!$E$1:$O$9950,MATCH(Dues!$B102,'Party Data'!$F$1:$F$9950,0),9),"")</f>
        <v/>
      </c>
      <c r="E102" s="24" t="str">
        <f>IFERROR(INDEX('Party Data'!$E$1:$O$9950,MATCH(Dues!$B102,'Party Data'!$F$1:$F$9950,0),6),"")</f>
        <v/>
      </c>
      <c r="F102" s="44"/>
      <c r="G102" s="28">
        <f t="shared" si="1"/>
        <v>0</v>
      </c>
    </row>
    <row r="103" spans="1:7" ht="20.25" customHeight="1">
      <c r="A103" s="22" t="str">
        <f>IF(B103="","",_xlfn.AGGREGATE(2,7,A$4:$A102)+1)</f>
        <v/>
      </c>
      <c r="B103" s="24" t="str">
        <f>IFERROR(INDEX('Party Data'!$F$1:$P$9950,MATCH(Dues!$C103,'Party Data'!$P$1:$P$9950,0),1),"")</f>
        <v/>
      </c>
      <c r="C103" s="42"/>
      <c r="D103" s="27" t="str">
        <f>IFERROR(INDEX('Party Data'!$E$1:$O$9950,MATCH(Dues!$B103,'Party Data'!$F$1:$F$9950,0),9),"")</f>
        <v/>
      </c>
      <c r="E103" s="24" t="str">
        <f>IFERROR(INDEX('Party Data'!$E$1:$O$9950,MATCH(Dues!$B103,'Party Data'!$F$1:$F$9950,0),6),"")</f>
        <v/>
      </c>
      <c r="F103" s="44"/>
      <c r="G103" s="28">
        <f t="shared" si="1"/>
        <v>0</v>
      </c>
    </row>
    <row r="104" spans="1:7" ht="20.25" customHeight="1">
      <c r="A104" s="22" t="str">
        <f>IF(B104="","",_xlfn.AGGREGATE(2,7,A$4:$A103)+1)</f>
        <v/>
      </c>
      <c r="B104" s="24" t="str">
        <f>IFERROR(INDEX('Party Data'!$F$1:$P$9950,MATCH(Dues!$C104,'Party Data'!$P$1:$P$9950,0),1),"")</f>
        <v/>
      </c>
      <c r="C104" s="42"/>
      <c r="D104" s="27" t="str">
        <f>IFERROR(INDEX('Party Data'!$E$1:$O$9950,MATCH(Dues!$B104,'Party Data'!$F$1:$F$9950,0),9),"")</f>
        <v/>
      </c>
      <c r="E104" s="24" t="str">
        <f>IFERROR(INDEX('Party Data'!$E$1:$O$9950,MATCH(Dues!$B104,'Party Data'!$F$1:$F$9950,0),6),"")</f>
        <v/>
      </c>
      <c r="F104" s="44"/>
      <c r="G104" s="28">
        <f t="shared" si="1"/>
        <v>0</v>
      </c>
    </row>
    <row r="105" spans="1:7" ht="20.25" customHeight="1">
      <c r="A105" s="22" t="str">
        <f>IF(B105="","",_xlfn.AGGREGATE(2,7,A$4:$A104)+1)</f>
        <v/>
      </c>
      <c r="B105" s="24" t="str">
        <f>IFERROR(INDEX('Party Data'!$F$1:$P$9950,MATCH(Dues!$C105,'Party Data'!$P$1:$P$9950,0),1),"")</f>
        <v/>
      </c>
      <c r="C105" s="42"/>
      <c r="D105" s="27" t="str">
        <f>IFERROR(INDEX('Party Data'!$E$1:$O$9950,MATCH(Dues!$B105,'Party Data'!$F$1:$F$9950,0),9),"")</f>
        <v/>
      </c>
      <c r="E105" s="24" t="str">
        <f>IFERROR(INDEX('Party Data'!$E$1:$O$9950,MATCH(Dues!$B105,'Party Data'!$F$1:$F$9950,0),6),"")</f>
        <v/>
      </c>
      <c r="F105" s="44"/>
      <c r="G105" s="28">
        <f t="shared" si="1"/>
        <v>0</v>
      </c>
    </row>
    <row r="106" spans="1:7" ht="20.25" customHeight="1">
      <c r="A106" s="22" t="str">
        <f>IF(B106="","",_xlfn.AGGREGATE(2,7,A$4:$A105)+1)</f>
        <v/>
      </c>
      <c r="B106" s="24" t="str">
        <f>IFERROR(INDEX('Party Data'!$F$1:$P$9950,MATCH(Dues!$C106,'Party Data'!$P$1:$P$9950,0),1),"")</f>
        <v/>
      </c>
      <c r="C106" s="42"/>
      <c r="D106" s="27" t="str">
        <f>IFERROR(INDEX('Party Data'!$E$1:$O$9950,MATCH(Dues!$B106,'Party Data'!$F$1:$F$9950,0),9),"")</f>
        <v/>
      </c>
      <c r="E106" s="24" t="str">
        <f>IFERROR(INDEX('Party Data'!$E$1:$O$9950,MATCH(Dues!$B106,'Party Data'!$F$1:$F$9950,0),6),"")</f>
        <v/>
      </c>
      <c r="F106" s="44"/>
      <c r="G106" s="28">
        <f t="shared" si="1"/>
        <v>0</v>
      </c>
    </row>
    <row r="107" spans="1:7" ht="20.25" customHeight="1">
      <c r="A107" s="22" t="str">
        <f>IF(B107="","",_xlfn.AGGREGATE(2,7,A$4:$A106)+1)</f>
        <v/>
      </c>
      <c r="B107" s="24" t="str">
        <f>IFERROR(INDEX('Party Data'!$F$1:$P$9950,MATCH(Dues!$C107,'Party Data'!$P$1:$P$9950,0),1),"")</f>
        <v/>
      </c>
      <c r="C107" s="42"/>
      <c r="D107" s="27" t="str">
        <f>IFERROR(INDEX('Party Data'!$E$1:$O$9950,MATCH(Dues!$B107,'Party Data'!$F$1:$F$9950,0),9),"")</f>
        <v/>
      </c>
      <c r="E107" s="24" t="str">
        <f>IFERROR(INDEX('Party Data'!$E$1:$O$9950,MATCH(Dues!$B107,'Party Data'!$F$1:$F$9950,0),6),"")</f>
        <v/>
      </c>
      <c r="F107" s="44"/>
      <c r="G107" s="28">
        <f t="shared" si="1"/>
        <v>0</v>
      </c>
    </row>
    <row r="108" spans="1:7" ht="20.25" customHeight="1">
      <c r="A108" s="22" t="str">
        <f>IF(B108="","",_xlfn.AGGREGATE(2,7,A$4:$A107)+1)</f>
        <v/>
      </c>
      <c r="B108" s="24" t="str">
        <f>IFERROR(INDEX('Party Data'!$F$1:$P$9950,MATCH(Dues!$C108,'Party Data'!$P$1:$P$9950,0),1),"")</f>
        <v/>
      </c>
      <c r="C108" s="42"/>
      <c r="D108" s="27" t="str">
        <f>IFERROR(INDEX('Party Data'!$E$1:$O$9950,MATCH(Dues!$B108,'Party Data'!$F$1:$F$9950,0),9),"")</f>
        <v/>
      </c>
      <c r="E108" s="24" t="str">
        <f>IFERROR(INDEX('Party Data'!$E$1:$O$9950,MATCH(Dues!$B108,'Party Data'!$F$1:$F$9950,0),6),"")</f>
        <v/>
      </c>
      <c r="F108" s="44"/>
      <c r="G108" s="28">
        <f t="shared" si="1"/>
        <v>0</v>
      </c>
    </row>
    <row r="109" spans="1:7" ht="20.25" customHeight="1">
      <c r="A109" s="22" t="str">
        <f>IF(B109="","",_xlfn.AGGREGATE(2,7,A$4:$A108)+1)</f>
        <v/>
      </c>
      <c r="B109" s="24" t="str">
        <f>IFERROR(INDEX('Party Data'!$F$1:$P$9950,MATCH(Dues!$C109,'Party Data'!$P$1:$P$9950,0),1),"")</f>
        <v/>
      </c>
      <c r="C109" s="42"/>
      <c r="D109" s="27" t="str">
        <f>IFERROR(INDEX('Party Data'!$E$1:$O$9950,MATCH(Dues!$B109,'Party Data'!$F$1:$F$9950,0),9),"")</f>
        <v/>
      </c>
      <c r="E109" s="24" t="str">
        <f>IFERROR(INDEX('Party Data'!$E$1:$O$9950,MATCH(Dues!$B109,'Party Data'!$F$1:$F$9950,0),6),"")</f>
        <v/>
      </c>
      <c r="F109" s="44"/>
      <c r="G109" s="28">
        <f t="shared" si="1"/>
        <v>0</v>
      </c>
    </row>
    <row r="110" spans="1:7" ht="20.25" customHeight="1">
      <c r="A110" s="22" t="str">
        <f>IF(B110="","",_xlfn.AGGREGATE(2,7,A$4:$A109)+1)</f>
        <v/>
      </c>
      <c r="B110" s="24" t="str">
        <f>IFERROR(INDEX('Party Data'!$F$1:$P$9950,MATCH(Dues!$C110,'Party Data'!$P$1:$P$9950,0),1),"")</f>
        <v/>
      </c>
      <c r="C110" s="42"/>
      <c r="D110" s="27" t="str">
        <f>IFERROR(INDEX('Party Data'!$E$1:$O$9950,MATCH(Dues!$B110,'Party Data'!$F$1:$F$9950,0),9),"")</f>
        <v/>
      </c>
      <c r="E110" s="24" t="str">
        <f>IFERROR(INDEX('Party Data'!$E$1:$O$9950,MATCH(Dues!$B110,'Party Data'!$F$1:$F$9950,0),6),"")</f>
        <v/>
      </c>
      <c r="F110" s="44"/>
      <c r="G110" s="28">
        <f t="shared" si="1"/>
        <v>0</v>
      </c>
    </row>
    <row r="111" spans="1:7" ht="20.25" customHeight="1">
      <c r="A111" s="22" t="str">
        <f>IF(B111="","",_xlfn.AGGREGATE(2,7,A$4:$A110)+1)</f>
        <v/>
      </c>
      <c r="B111" s="24" t="str">
        <f>IFERROR(INDEX('Party Data'!$F$1:$P$9950,MATCH(Dues!$C111,'Party Data'!$P$1:$P$9950,0),1),"")</f>
        <v/>
      </c>
      <c r="C111" s="42"/>
      <c r="D111" s="27" t="str">
        <f>IFERROR(INDEX('Party Data'!$E$1:$O$9950,MATCH(Dues!$B111,'Party Data'!$F$1:$F$9950,0),9),"")</f>
        <v/>
      </c>
      <c r="E111" s="24" t="str">
        <f>IFERROR(INDEX('Party Data'!$E$1:$O$9950,MATCH(Dues!$B111,'Party Data'!$F$1:$F$9950,0),6),"")</f>
        <v/>
      </c>
      <c r="F111" s="44"/>
      <c r="G111" s="28">
        <f t="shared" si="1"/>
        <v>0</v>
      </c>
    </row>
    <row r="112" spans="1:7" ht="20.25" customHeight="1">
      <c r="A112" s="22" t="str">
        <f>IF(B112="","",_xlfn.AGGREGATE(2,7,A$4:$A111)+1)</f>
        <v/>
      </c>
      <c r="B112" s="24" t="str">
        <f>IFERROR(INDEX('Party Data'!$F$1:$P$9950,MATCH(Dues!$C112,'Party Data'!$P$1:$P$9950,0),1),"")</f>
        <v/>
      </c>
      <c r="C112" s="42"/>
      <c r="D112" s="27" t="str">
        <f>IFERROR(INDEX('Party Data'!$E$1:$O$9950,MATCH(Dues!$B112,'Party Data'!$F$1:$F$9950,0),9),"")</f>
        <v/>
      </c>
      <c r="E112" s="24" t="str">
        <f>IFERROR(INDEX('Party Data'!$E$1:$O$9950,MATCH(Dues!$B112,'Party Data'!$F$1:$F$9950,0),6),"")</f>
        <v/>
      </c>
      <c r="F112" s="44"/>
      <c r="G112" s="28">
        <f t="shared" si="1"/>
        <v>0</v>
      </c>
    </row>
    <row r="113" spans="1:7" ht="20.25" customHeight="1">
      <c r="A113" s="22" t="str">
        <f>IF(B113="","",_xlfn.AGGREGATE(2,7,A$4:$A112)+1)</f>
        <v/>
      </c>
      <c r="B113" s="24" t="str">
        <f>IFERROR(INDEX('Party Data'!$F$1:$P$9950,MATCH(Dues!$C113,'Party Data'!$P$1:$P$9950,0),1),"")</f>
        <v/>
      </c>
      <c r="C113" s="42"/>
      <c r="D113" s="27" t="str">
        <f>IFERROR(INDEX('Party Data'!$E$1:$O$9950,MATCH(Dues!$B113,'Party Data'!$F$1:$F$9950,0),9),"")</f>
        <v/>
      </c>
      <c r="E113" s="24" t="str">
        <f>IFERROR(INDEX('Party Data'!$E$1:$O$9950,MATCH(Dues!$B113,'Party Data'!$F$1:$F$9950,0),6),"")</f>
        <v/>
      </c>
      <c r="F113" s="44"/>
      <c r="G113" s="28">
        <f t="shared" si="1"/>
        <v>0</v>
      </c>
    </row>
    <row r="114" spans="1:7" ht="20.25" customHeight="1">
      <c r="A114" s="22" t="str">
        <f>IF(B114="","",_xlfn.AGGREGATE(2,7,A$4:$A113)+1)</f>
        <v/>
      </c>
      <c r="B114" s="24" t="str">
        <f>IFERROR(INDEX('Party Data'!$F$1:$P$9950,MATCH(Dues!$C114,'Party Data'!$P$1:$P$9950,0),1),"")</f>
        <v/>
      </c>
      <c r="C114" s="42"/>
      <c r="D114" s="27" t="str">
        <f>IFERROR(INDEX('Party Data'!$E$1:$O$9950,MATCH(Dues!$B114,'Party Data'!$F$1:$F$9950,0),9),"")</f>
        <v/>
      </c>
      <c r="E114" s="24" t="str">
        <f>IFERROR(INDEX('Party Data'!$E$1:$O$9950,MATCH(Dues!$B114,'Party Data'!$F$1:$F$9950,0),6),"")</f>
        <v/>
      </c>
      <c r="F114" s="44"/>
      <c r="G114" s="28">
        <f t="shared" si="1"/>
        <v>0</v>
      </c>
    </row>
    <row r="115" spans="1:7" ht="20.25" customHeight="1">
      <c r="A115" s="22" t="str">
        <f>IF(B115="","",_xlfn.AGGREGATE(2,7,A$4:$A114)+1)</f>
        <v/>
      </c>
      <c r="B115" s="24" t="str">
        <f>IFERROR(INDEX('Party Data'!$F$1:$P$9950,MATCH(Dues!$C115,'Party Data'!$P$1:$P$9950,0),1),"")</f>
        <v/>
      </c>
      <c r="C115" s="42"/>
      <c r="D115" s="27" t="str">
        <f>IFERROR(INDEX('Party Data'!$E$1:$O$9950,MATCH(Dues!$B115,'Party Data'!$F$1:$F$9950,0),9),"")</f>
        <v/>
      </c>
      <c r="E115" s="24" t="str">
        <f>IFERROR(INDEX('Party Data'!$E$1:$O$9950,MATCH(Dues!$B115,'Party Data'!$F$1:$F$9950,0),6),"")</f>
        <v/>
      </c>
      <c r="F115" s="44"/>
      <c r="G115" s="28">
        <f t="shared" si="1"/>
        <v>0</v>
      </c>
    </row>
    <row r="116" spans="1:7" ht="20.25" customHeight="1">
      <c r="A116" s="22" t="str">
        <f>IF(B116="","",_xlfn.AGGREGATE(2,7,A$4:$A115)+1)</f>
        <v/>
      </c>
      <c r="B116" s="24" t="str">
        <f>IFERROR(INDEX('Party Data'!$F$1:$P$9950,MATCH(Dues!$C116,'Party Data'!$P$1:$P$9950,0),1),"")</f>
        <v/>
      </c>
      <c r="C116" s="42"/>
      <c r="D116" s="27" t="str">
        <f>IFERROR(INDEX('Party Data'!$E$1:$O$9950,MATCH(Dues!$B116,'Party Data'!$F$1:$F$9950,0),9),"")</f>
        <v/>
      </c>
      <c r="E116" s="24" t="str">
        <f>IFERROR(INDEX('Party Data'!$E$1:$O$9950,MATCH(Dues!$B116,'Party Data'!$F$1:$F$9950,0),6),"")</f>
        <v/>
      </c>
      <c r="F116" s="44"/>
      <c r="G116" s="28">
        <f t="shared" si="1"/>
        <v>0</v>
      </c>
    </row>
    <row r="117" spans="1:7" ht="20.25" customHeight="1">
      <c r="A117" s="22" t="str">
        <f>IF(B117="","",_xlfn.AGGREGATE(2,7,A$4:$A116)+1)</f>
        <v/>
      </c>
      <c r="B117" s="24" t="str">
        <f>IFERROR(INDEX('Party Data'!$F$1:$P$9950,MATCH(Dues!$C117,'Party Data'!$P$1:$P$9950,0),1),"")</f>
        <v/>
      </c>
      <c r="C117" s="42"/>
      <c r="D117" s="27" t="str">
        <f>IFERROR(INDEX('Party Data'!$E$1:$O$9950,MATCH(Dues!$B117,'Party Data'!$F$1:$F$9950,0),9),"")</f>
        <v/>
      </c>
      <c r="E117" s="24" t="str">
        <f>IFERROR(INDEX('Party Data'!$E$1:$O$9950,MATCH(Dues!$B117,'Party Data'!$F$1:$F$9950,0),6),"")</f>
        <v/>
      </c>
      <c r="F117" s="44"/>
      <c r="G117" s="28">
        <f t="shared" si="1"/>
        <v>0</v>
      </c>
    </row>
    <row r="118" spans="1:7" ht="20.25" customHeight="1">
      <c r="A118" s="22" t="str">
        <f>IF(B118="","",_xlfn.AGGREGATE(2,7,A$4:$A117)+1)</f>
        <v/>
      </c>
      <c r="B118" s="24" t="str">
        <f>IFERROR(INDEX('Party Data'!$F$1:$P$9950,MATCH(Dues!$C118,'Party Data'!$P$1:$P$9950,0),1),"")</f>
        <v/>
      </c>
      <c r="C118" s="42"/>
      <c r="D118" s="27" t="str">
        <f>IFERROR(INDEX('Party Data'!$E$1:$O$9950,MATCH(Dues!$B118,'Party Data'!$F$1:$F$9950,0),9),"")</f>
        <v/>
      </c>
      <c r="E118" s="24" t="str">
        <f>IFERROR(INDEX('Party Data'!$E$1:$O$9950,MATCH(Dues!$B118,'Party Data'!$F$1:$F$9950,0),6),"")</f>
        <v/>
      </c>
      <c r="F118" s="44"/>
      <c r="G118" s="28">
        <f t="shared" si="1"/>
        <v>0</v>
      </c>
    </row>
    <row r="119" spans="1:7" ht="20.25" customHeight="1">
      <c r="A119" s="22" t="str">
        <f>IF(B119="","",_xlfn.AGGREGATE(2,7,A$4:$A118)+1)</f>
        <v/>
      </c>
      <c r="B119" s="24" t="str">
        <f>IFERROR(INDEX('Party Data'!$F$1:$P$9950,MATCH(Dues!$C119,'Party Data'!$P$1:$P$9950,0),1),"")</f>
        <v/>
      </c>
      <c r="C119" s="42"/>
      <c r="D119" s="27" t="str">
        <f>IFERROR(INDEX('Party Data'!$E$1:$O$9950,MATCH(Dues!$B119,'Party Data'!$F$1:$F$9950,0),9),"")</f>
        <v/>
      </c>
      <c r="E119" s="24" t="str">
        <f>IFERROR(INDEX('Party Data'!$E$1:$O$9950,MATCH(Dues!$B119,'Party Data'!$F$1:$F$9950,0),6),"")</f>
        <v/>
      </c>
      <c r="F119" s="44"/>
      <c r="G119" s="28">
        <f t="shared" si="1"/>
        <v>0</v>
      </c>
    </row>
    <row r="120" spans="1:7" ht="20.25" customHeight="1">
      <c r="A120" s="22" t="str">
        <f>IF(B120="","",_xlfn.AGGREGATE(2,7,A$4:$A119)+1)</f>
        <v/>
      </c>
      <c r="B120" s="24" t="str">
        <f>IFERROR(INDEX('Party Data'!$F$1:$P$9950,MATCH(Dues!$C120,'Party Data'!$P$1:$P$9950,0),1),"")</f>
        <v/>
      </c>
      <c r="C120" s="42"/>
      <c r="D120" s="27" t="str">
        <f>IFERROR(INDEX('Party Data'!$E$1:$O$9950,MATCH(Dues!$B120,'Party Data'!$F$1:$F$9950,0),9),"")</f>
        <v/>
      </c>
      <c r="E120" s="24" t="str">
        <f>IFERROR(INDEX('Party Data'!$E$1:$O$9950,MATCH(Dues!$B120,'Party Data'!$F$1:$F$9950,0),6),"")</f>
        <v/>
      </c>
      <c r="F120" s="44"/>
      <c r="G120" s="28">
        <f t="shared" si="1"/>
        <v>0</v>
      </c>
    </row>
    <row r="121" spans="1:7" ht="20.25" customHeight="1">
      <c r="A121" s="22" t="str">
        <f>IF(B121="","",_xlfn.AGGREGATE(2,7,A$4:$A120)+1)</f>
        <v/>
      </c>
      <c r="B121" s="24" t="str">
        <f>IFERROR(INDEX('Party Data'!$F$1:$P$9950,MATCH(Dues!$C121,'Party Data'!$P$1:$P$9950,0),1),"")</f>
        <v/>
      </c>
      <c r="C121" s="42"/>
      <c r="D121" s="27" t="str">
        <f>IFERROR(INDEX('Party Data'!$E$1:$O$9950,MATCH(Dues!$B121,'Party Data'!$F$1:$F$9950,0),9),"")</f>
        <v/>
      </c>
      <c r="E121" s="24" t="str">
        <f>IFERROR(INDEX('Party Data'!$E$1:$O$9950,MATCH(Dues!$B121,'Party Data'!$F$1:$F$9950,0),6),"")</f>
        <v/>
      </c>
      <c r="F121" s="44"/>
      <c r="G121" s="28">
        <f t="shared" si="1"/>
        <v>0</v>
      </c>
    </row>
    <row r="122" spans="1:7" ht="20.25" customHeight="1">
      <c r="A122" s="22" t="str">
        <f>IF(B122="","",_xlfn.AGGREGATE(2,7,A$4:$A121)+1)</f>
        <v/>
      </c>
      <c r="B122" s="24" t="str">
        <f>IFERROR(INDEX('Party Data'!$F$1:$P$9950,MATCH(Dues!$C122,'Party Data'!$P$1:$P$9950,0),1),"")</f>
        <v/>
      </c>
      <c r="C122" s="42"/>
      <c r="D122" s="27" t="str">
        <f>IFERROR(INDEX('Party Data'!$E$1:$O$9950,MATCH(Dues!$B122,'Party Data'!$F$1:$F$9950,0),9),"")</f>
        <v/>
      </c>
      <c r="E122" s="24" t="str">
        <f>IFERROR(INDEX('Party Data'!$E$1:$O$9950,MATCH(Dues!$B122,'Party Data'!$F$1:$F$9950,0),6),"")</f>
        <v/>
      </c>
      <c r="F122" s="44"/>
      <c r="G122" s="28">
        <f t="shared" si="1"/>
        <v>0</v>
      </c>
    </row>
    <row r="123" spans="1:7" ht="20.25" customHeight="1">
      <c r="A123" s="22" t="str">
        <f>IF(B123="","",_xlfn.AGGREGATE(2,7,A$4:$A122)+1)</f>
        <v/>
      </c>
      <c r="B123" s="24" t="str">
        <f>IFERROR(INDEX('Party Data'!$F$1:$P$9950,MATCH(Dues!$C123,'Party Data'!$P$1:$P$9950,0),1),"")</f>
        <v/>
      </c>
      <c r="C123" s="42"/>
      <c r="D123" s="27" t="str">
        <f>IFERROR(INDEX('Party Data'!$E$1:$O$9950,MATCH(Dues!$B123,'Party Data'!$F$1:$F$9950,0),9),"")</f>
        <v/>
      </c>
      <c r="E123" s="24" t="str">
        <f>IFERROR(INDEX('Party Data'!$E$1:$O$9950,MATCH(Dues!$B123,'Party Data'!$F$1:$F$9950,0),6),"")</f>
        <v/>
      </c>
      <c r="F123" s="44"/>
      <c r="G123" s="28">
        <f t="shared" si="1"/>
        <v>0</v>
      </c>
    </row>
    <row r="124" spans="1:7" ht="20.25" customHeight="1">
      <c r="A124" s="22" t="str">
        <f>IF(B124="","",_xlfn.AGGREGATE(2,7,A$4:$A123)+1)</f>
        <v/>
      </c>
      <c r="B124" s="24" t="str">
        <f>IFERROR(INDEX('Party Data'!$F$1:$P$9950,MATCH(Dues!$C124,'Party Data'!$P$1:$P$9950,0),1),"")</f>
        <v/>
      </c>
      <c r="C124" s="42"/>
      <c r="D124" s="27" t="str">
        <f>IFERROR(INDEX('Party Data'!$E$1:$O$9950,MATCH(Dues!$B124,'Party Data'!$F$1:$F$9950,0),9),"")</f>
        <v/>
      </c>
      <c r="E124" s="24" t="str">
        <f>IFERROR(INDEX('Party Data'!$E$1:$O$9950,MATCH(Dues!$B124,'Party Data'!$F$1:$F$9950,0),6),"")</f>
        <v/>
      </c>
      <c r="F124" s="44"/>
      <c r="G124" s="28">
        <f t="shared" si="1"/>
        <v>0</v>
      </c>
    </row>
    <row r="125" spans="1:7" ht="20.25" customHeight="1">
      <c r="A125" s="22" t="str">
        <f>IF(B125="","",_xlfn.AGGREGATE(2,7,A$4:$A124)+1)</f>
        <v/>
      </c>
      <c r="B125" s="24" t="str">
        <f>IFERROR(INDEX('Party Data'!$F$1:$P$9950,MATCH(Dues!$C125,'Party Data'!$P$1:$P$9950,0),1),"")</f>
        <v/>
      </c>
      <c r="C125" s="42"/>
      <c r="D125" s="27" t="str">
        <f>IFERROR(INDEX('Party Data'!$E$1:$O$9950,MATCH(Dues!$B125,'Party Data'!$F$1:$F$9950,0),9),"")</f>
        <v/>
      </c>
      <c r="E125" s="24" t="str">
        <f>IFERROR(INDEX('Party Data'!$E$1:$O$9950,MATCH(Dues!$B125,'Party Data'!$F$1:$F$9950,0),6),"")</f>
        <v/>
      </c>
      <c r="F125" s="44"/>
      <c r="G125" s="28">
        <f t="shared" si="1"/>
        <v>0</v>
      </c>
    </row>
    <row r="126" spans="1:7" ht="20.25" customHeight="1">
      <c r="A126" s="22" t="str">
        <f>IF(B126="","",_xlfn.AGGREGATE(2,7,A$4:$A125)+1)</f>
        <v/>
      </c>
      <c r="B126" s="24" t="str">
        <f>IFERROR(INDEX('Party Data'!$F$1:$P$9950,MATCH(Dues!$C126,'Party Data'!$P$1:$P$9950,0),1),"")</f>
        <v/>
      </c>
      <c r="C126" s="42"/>
      <c r="D126" s="27" t="str">
        <f>IFERROR(INDEX('Party Data'!$E$1:$O$9950,MATCH(Dues!$B126,'Party Data'!$F$1:$F$9950,0),9),"")</f>
        <v/>
      </c>
      <c r="E126" s="24" t="str">
        <f>IFERROR(INDEX('Party Data'!$E$1:$O$9950,MATCH(Dues!$B126,'Party Data'!$F$1:$F$9950,0),6),"")</f>
        <v/>
      </c>
      <c r="F126" s="44"/>
      <c r="G126" s="28">
        <f t="shared" si="1"/>
        <v>0</v>
      </c>
    </row>
    <row r="127" spans="1:7" ht="20.25" customHeight="1">
      <c r="A127" s="22" t="str">
        <f>IF(B127="","",_xlfn.AGGREGATE(2,7,A$4:$A126)+1)</f>
        <v/>
      </c>
      <c r="B127" s="24" t="str">
        <f>IFERROR(INDEX('Party Data'!$F$1:$P$9950,MATCH(Dues!$C127,'Party Data'!$P$1:$P$9950,0),1),"")</f>
        <v/>
      </c>
      <c r="C127" s="42"/>
      <c r="D127" s="27" t="str">
        <f>IFERROR(INDEX('Party Data'!$E$1:$O$9950,MATCH(Dues!$B127,'Party Data'!$F$1:$F$9950,0),9),"")</f>
        <v/>
      </c>
      <c r="E127" s="24" t="str">
        <f>IFERROR(INDEX('Party Data'!$E$1:$O$9950,MATCH(Dues!$B127,'Party Data'!$F$1:$F$9950,0),6),"")</f>
        <v/>
      </c>
      <c r="F127" s="44"/>
      <c r="G127" s="28">
        <f t="shared" si="1"/>
        <v>0</v>
      </c>
    </row>
    <row r="128" spans="1:7" ht="20.25" customHeight="1">
      <c r="A128" s="22" t="str">
        <f>IF(B128="","",_xlfn.AGGREGATE(2,7,A$4:$A127)+1)</f>
        <v/>
      </c>
      <c r="B128" s="24" t="str">
        <f>IFERROR(INDEX('Party Data'!$F$1:$P$9950,MATCH(Dues!$C128,'Party Data'!$P$1:$P$9950,0),1),"")</f>
        <v/>
      </c>
      <c r="C128" s="42"/>
      <c r="D128" s="27" t="str">
        <f>IFERROR(INDEX('Party Data'!$E$1:$O$9950,MATCH(Dues!$B128,'Party Data'!$F$1:$F$9950,0),9),"")</f>
        <v/>
      </c>
      <c r="E128" s="24" t="str">
        <f>IFERROR(INDEX('Party Data'!$E$1:$O$9950,MATCH(Dues!$B128,'Party Data'!$F$1:$F$9950,0),6),"")</f>
        <v/>
      </c>
      <c r="F128" s="44"/>
      <c r="G128" s="28">
        <f t="shared" si="1"/>
        <v>0</v>
      </c>
    </row>
    <row r="129" spans="1:7" ht="20.25" customHeight="1">
      <c r="A129" s="22" t="str">
        <f>IF(B129="","",_xlfn.AGGREGATE(2,7,A$4:$A128)+1)</f>
        <v/>
      </c>
      <c r="B129" s="24" t="str">
        <f>IFERROR(INDEX('Party Data'!$F$1:$P$9950,MATCH(Dues!$C129,'Party Data'!$P$1:$P$9950,0),1),"")</f>
        <v/>
      </c>
      <c r="C129" s="42"/>
      <c r="D129" s="27" t="str">
        <f>IFERROR(INDEX('Party Data'!$E$1:$O$9950,MATCH(Dues!$B129,'Party Data'!$F$1:$F$9950,0),9),"")</f>
        <v/>
      </c>
      <c r="E129" s="24" t="str">
        <f>IFERROR(INDEX('Party Data'!$E$1:$O$9950,MATCH(Dues!$B129,'Party Data'!$F$1:$F$9950,0),6),"")</f>
        <v/>
      </c>
      <c r="F129" s="44"/>
      <c r="G129" s="28">
        <f t="shared" si="1"/>
        <v>0</v>
      </c>
    </row>
    <row r="130" spans="1:7" ht="20.25" customHeight="1">
      <c r="A130" s="22" t="str">
        <f>IF(B130="","",_xlfn.AGGREGATE(2,7,A$4:$A129)+1)</f>
        <v/>
      </c>
      <c r="B130" s="24" t="str">
        <f>IFERROR(INDEX('Party Data'!$F$1:$P$9950,MATCH(Dues!$C130,'Party Data'!$P$1:$P$9950,0),1),"")</f>
        <v/>
      </c>
      <c r="C130" s="42"/>
      <c r="D130" s="27" t="str">
        <f>IFERROR(INDEX('Party Data'!$E$1:$O$9950,MATCH(Dues!$B130,'Party Data'!$F$1:$F$9950,0),9),"")</f>
        <v/>
      </c>
      <c r="E130" s="24" t="str">
        <f>IFERROR(INDEX('Party Data'!$E$1:$O$9950,MATCH(Dues!$B130,'Party Data'!$F$1:$F$9950,0),6),"")</f>
        <v/>
      </c>
      <c r="F130" s="44"/>
      <c r="G130" s="28">
        <f t="shared" si="1"/>
        <v>0</v>
      </c>
    </row>
    <row r="131" spans="1:7" ht="20.25" customHeight="1">
      <c r="A131" s="22" t="str">
        <f>IF(B131="","",_xlfn.AGGREGATE(2,7,A$4:$A130)+1)</f>
        <v/>
      </c>
      <c r="B131" s="24" t="str">
        <f>IFERROR(INDEX('Party Data'!$F$1:$P$9950,MATCH(Dues!$C131,'Party Data'!$P$1:$P$9950,0),1),"")</f>
        <v/>
      </c>
      <c r="C131" s="42"/>
      <c r="D131" s="27" t="str">
        <f>IFERROR(INDEX('Party Data'!$E$1:$O$9950,MATCH(Dues!$B131,'Party Data'!$F$1:$F$9950,0),9),"")</f>
        <v/>
      </c>
      <c r="E131" s="24" t="str">
        <f>IFERROR(INDEX('Party Data'!$E$1:$O$9950,MATCH(Dues!$B131,'Party Data'!$F$1:$F$9950,0),6),"")</f>
        <v/>
      </c>
      <c r="F131" s="44"/>
      <c r="G131" s="28">
        <f t="shared" si="1"/>
        <v>0</v>
      </c>
    </row>
    <row r="132" spans="1:7" ht="20.25" customHeight="1">
      <c r="A132" s="22" t="str">
        <f>IF(B132="","",_xlfn.AGGREGATE(2,7,A$4:$A131)+1)</f>
        <v/>
      </c>
      <c r="B132" s="24" t="str">
        <f>IFERROR(INDEX('Party Data'!$F$1:$P$9950,MATCH(Dues!$C132,'Party Data'!$P$1:$P$9950,0),1),"")</f>
        <v/>
      </c>
      <c r="C132" s="42"/>
      <c r="D132" s="27" t="str">
        <f>IFERROR(INDEX('Party Data'!$E$1:$O$9950,MATCH(Dues!$B132,'Party Data'!$F$1:$F$9950,0),9),"")</f>
        <v/>
      </c>
      <c r="E132" s="24" t="str">
        <f>IFERROR(INDEX('Party Data'!$E$1:$O$9950,MATCH(Dues!$B132,'Party Data'!$F$1:$F$9950,0),6),"")</f>
        <v/>
      </c>
      <c r="F132" s="44"/>
      <c r="G132" s="28">
        <f t="shared" si="1"/>
        <v>0</v>
      </c>
    </row>
    <row r="133" spans="1:7" ht="20.25" customHeight="1">
      <c r="A133" s="22" t="str">
        <f>IF(B133="","",_xlfn.AGGREGATE(2,7,A$4:$A132)+1)</f>
        <v/>
      </c>
      <c r="B133" s="24" t="str">
        <f>IFERROR(INDEX('Party Data'!$F$1:$P$9950,MATCH(Dues!$C133,'Party Data'!$P$1:$P$9950,0),1),"")</f>
        <v/>
      </c>
      <c r="C133" s="42"/>
      <c r="D133" s="27" t="str">
        <f>IFERROR(INDEX('Party Data'!$E$1:$O$9950,MATCH(Dues!$B133,'Party Data'!$F$1:$F$9950,0),9),"")</f>
        <v/>
      </c>
      <c r="E133" s="24" t="str">
        <f>IFERROR(INDEX('Party Data'!$E$1:$O$9950,MATCH(Dues!$B133,'Party Data'!$F$1:$F$9950,0),6),"")</f>
        <v/>
      </c>
      <c r="F133" s="44"/>
      <c r="G133" s="28">
        <f t="shared" ref="G133:G153" si="2">IFERROR(F133*30%,"")</f>
        <v>0</v>
      </c>
    </row>
    <row r="134" spans="1:7" ht="20.25" customHeight="1">
      <c r="A134" s="22" t="str">
        <f>IF(B134="","",_xlfn.AGGREGATE(2,7,A$4:$A133)+1)</f>
        <v/>
      </c>
      <c r="B134" s="24" t="str">
        <f>IFERROR(INDEX('Party Data'!$F$1:$P$9950,MATCH(Dues!$C134,'Party Data'!$P$1:$P$9950,0),1),"")</f>
        <v/>
      </c>
      <c r="C134" s="42"/>
      <c r="D134" s="27" t="str">
        <f>IFERROR(INDEX('Party Data'!$E$1:$O$9950,MATCH(Dues!$B134,'Party Data'!$F$1:$F$9950,0),9),"")</f>
        <v/>
      </c>
      <c r="E134" s="24" t="str">
        <f>IFERROR(INDEX('Party Data'!$E$1:$O$9950,MATCH(Dues!$B134,'Party Data'!$F$1:$F$9950,0),6),"")</f>
        <v/>
      </c>
      <c r="F134" s="44"/>
      <c r="G134" s="28">
        <f t="shared" si="2"/>
        <v>0</v>
      </c>
    </row>
    <row r="135" spans="1:7" ht="20.25" customHeight="1">
      <c r="A135" s="22" t="str">
        <f>IF(B135="","",_xlfn.AGGREGATE(2,7,A$4:$A134)+1)</f>
        <v/>
      </c>
      <c r="B135" s="24" t="str">
        <f>IFERROR(INDEX('Party Data'!$F$1:$P$9950,MATCH(Dues!$C135,'Party Data'!$P$1:$P$9950,0),1),"")</f>
        <v/>
      </c>
      <c r="C135" s="42"/>
      <c r="D135" s="27" t="str">
        <f>IFERROR(INDEX('Party Data'!$E$1:$O$9950,MATCH(Dues!$B135,'Party Data'!$F$1:$F$9950,0),9),"")</f>
        <v/>
      </c>
      <c r="E135" s="24" t="str">
        <f>IFERROR(INDEX('Party Data'!$E$1:$O$9950,MATCH(Dues!$B135,'Party Data'!$F$1:$F$9950,0),6),"")</f>
        <v/>
      </c>
      <c r="F135" s="44"/>
      <c r="G135" s="28">
        <f t="shared" si="2"/>
        <v>0</v>
      </c>
    </row>
    <row r="136" spans="1:7" ht="20.25" customHeight="1">
      <c r="A136" s="22" t="str">
        <f>IF(B136="","",_xlfn.AGGREGATE(2,7,A$4:$A135)+1)</f>
        <v/>
      </c>
      <c r="B136" s="24" t="str">
        <f>IFERROR(INDEX('Party Data'!$F$1:$P$9950,MATCH(Dues!$C136,'Party Data'!$P$1:$P$9950,0),1),"")</f>
        <v/>
      </c>
      <c r="C136" s="42"/>
      <c r="D136" s="27" t="str">
        <f>IFERROR(INDEX('Party Data'!$E$1:$O$9950,MATCH(Dues!$B136,'Party Data'!$F$1:$F$9950,0),9),"")</f>
        <v/>
      </c>
      <c r="E136" s="24" t="str">
        <f>IFERROR(INDEX('Party Data'!$E$1:$O$9950,MATCH(Dues!$B136,'Party Data'!$F$1:$F$9950,0),6),"")</f>
        <v/>
      </c>
      <c r="F136" s="44"/>
      <c r="G136" s="28">
        <f t="shared" si="2"/>
        <v>0</v>
      </c>
    </row>
    <row r="137" spans="1:7" ht="20.25" customHeight="1">
      <c r="A137" s="22" t="str">
        <f>IF(B137="","",_xlfn.AGGREGATE(2,7,A$4:$A136)+1)</f>
        <v/>
      </c>
      <c r="B137" s="24" t="str">
        <f>IFERROR(INDEX('Party Data'!$F$1:$P$9950,MATCH(Dues!$C137,'Party Data'!$P$1:$P$9950,0),1),"")</f>
        <v/>
      </c>
      <c r="C137" s="42"/>
      <c r="D137" s="27" t="str">
        <f>IFERROR(INDEX('Party Data'!$E$1:$O$9950,MATCH(Dues!$B137,'Party Data'!$F$1:$F$9950,0),9),"")</f>
        <v/>
      </c>
      <c r="E137" s="24" t="str">
        <f>IFERROR(INDEX('Party Data'!$E$1:$O$9950,MATCH(Dues!$B137,'Party Data'!$F$1:$F$9950,0),6),"")</f>
        <v/>
      </c>
      <c r="F137" s="44"/>
      <c r="G137" s="28">
        <f t="shared" si="2"/>
        <v>0</v>
      </c>
    </row>
    <row r="138" spans="1:7" ht="20.25" customHeight="1">
      <c r="A138" s="22" t="str">
        <f>IF(B138="","",_xlfn.AGGREGATE(2,7,A$4:$A137)+1)</f>
        <v/>
      </c>
      <c r="B138" s="24" t="str">
        <f>IFERROR(INDEX('Party Data'!$F$1:$P$9950,MATCH(Dues!$C138,'Party Data'!$P$1:$P$9950,0),1),"")</f>
        <v/>
      </c>
      <c r="C138" s="42"/>
      <c r="D138" s="27" t="str">
        <f>IFERROR(INDEX('Party Data'!$E$1:$O$9950,MATCH(Dues!$B138,'Party Data'!$F$1:$F$9950,0),9),"")</f>
        <v/>
      </c>
      <c r="E138" s="24" t="str">
        <f>IFERROR(INDEX('Party Data'!$E$1:$O$9950,MATCH(Dues!$B138,'Party Data'!$F$1:$F$9950,0),6),"")</f>
        <v/>
      </c>
      <c r="F138" s="44"/>
      <c r="G138" s="28">
        <f t="shared" si="2"/>
        <v>0</v>
      </c>
    </row>
    <row r="139" spans="1:7" ht="20.25" customHeight="1">
      <c r="A139" s="22" t="str">
        <f>IF(B139="","",_xlfn.AGGREGATE(2,7,A$4:$A138)+1)</f>
        <v/>
      </c>
      <c r="B139" s="24" t="str">
        <f>IFERROR(INDEX('Party Data'!$F$1:$P$9950,MATCH(Dues!$C139,'Party Data'!$P$1:$P$9950,0),1),"")</f>
        <v/>
      </c>
      <c r="C139" s="42"/>
      <c r="D139" s="27" t="str">
        <f>IFERROR(INDEX('Party Data'!$E$1:$O$9950,MATCH(Dues!$B139,'Party Data'!$F$1:$F$9950,0),9),"")</f>
        <v/>
      </c>
      <c r="E139" s="24" t="str">
        <f>IFERROR(INDEX('Party Data'!$E$1:$O$9950,MATCH(Dues!$B139,'Party Data'!$F$1:$F$9950,0),6),"")</f>
        <v/>
      </c>
      <c r="F139" s="44"/>
      <c r="G139" s="28">
        <f t="shared" si="2"/>
        <v>0</v>
      </c>
    </row>
    <row r="140" spans="1:7" ht="20.25" customHeight="1">
      <c r="A140" s="22" t="str">
        <f>IF(B140="","",_xlfn.AGGREGATE(2,7,A$4:$A139)+1)</f>
        <v/>
      </c>
      <c r="B140" s="24" t="str">
        <f>IFERROR(INDEX('Party Data'!$F$1:$P$9950,MATCH(Dues!$C140,'Party Data'!$P$1:$P$9950,0),1),"")</f>
        <v/>
      </c>
      <c r="C140" s="42"/>
      <c r="D140" s="27" t="str">
        <f>IFERROR(INDEX('Party Data'!$E$1:$O$9950,MATCH(Dues!$B140,'Party Data'!$F$1:$F$9950,0),9),"")</f>
        <v/>
      </c>
      <c r="E140" s="24" t="str">
        <f>IFERROR(INDEX('Party Data'!$E$1:$O$9950,MATCH(Dues!$B140,'Party Data'!$F$1:$F$9950,0),6),"")</f>
        <v/>
      </c>
      <c r="F140" s="44"/>
      <c r="G140" s="28">
        <f t="shared" si="2"/>
        <v>0</v>
      </c>
    </row>
    <row r="141" spans="1:7" ht="20.25" customHeight="1">
      <c r="A141" s="22" t="str">
        <f>IF(B141="","",_xlfn.AGGREGATE(2,7,A$4:$A140)+1)</f>
        <v/>
      </c>
      <c r="B141" s="24" t="str">
        <f>IFERROR(INDEX('Party Data'!$F$1:$P$9950,MATCH(Dues!$C141,'Party Data'!$P$1:$P$9950,0),1),"")</f>
        <v/>
      </c>
      <c r="C141" s="42"/>
      <c r="D141" s="27" t="str">
        <f>IFERROR(INDEX('Party Data'!$E$1:$O$9950,MATCH(Dues!$B141,'Party Data'!$F$1:$F$9950,0),9),"")</f>
        <v/>
      </c>
      <c r="E141" s="24" t="str">
        <f>IFERROR(INDEX('Party Data'!$E$1:$O$9950,MATCH(Dues!$B141,'Party Data'!$F$1:$F$9950,0),6),"")</f>
        <v/>
      </c>
      <c r="F141" s="44"/>
      <c r="G141" s="28">
        <f t="shared" si="2"/>
        <v>0</v>
      </c>
    </row>
    <row r="142" spans="1:7" ht="20.25" customHeight="1">
      <c r="A142" s="22" t="str">
        <f>IF(B142="","",_xlfn.AGGREGATE(2,7,A$4:$A141)+1)</f>
        <v/>
      </c>
      <c r="B142" s="24" t="str">
        <f>IFERROR(INDEX('Party Data'!$F$1:$P$9950,MATCH(Dues!$C142,'Party Data'!$P$1:$P$9950,0),1),"")</f>
        <v/>
      </c>
      <c r="C142" s="42"/>
      <c r="D142" s="27" t="str">
        <f>IFERROR(INDEX('Party Data'!$E$1:$O$9950,MATCH(Dues!$B142,'Party Data'!$F$1:$F$9950,0),9),"")</f>
        <v/>
      </c>
      <c r="E142" s="24" t="str">
        <f>IFERROR(INDEX('Party Data'!$E$1:$O$9950,MATCH(Dues!$B142,'Party Data'!$F$1:$F$9950,0),6),"")</f>
        <v/>
      </c>
      <c r="F142" s="44"/>
      <c r="G142" s="28">
        <f t="shared" si="2"/>
        <v>0</v>
      </c>
    </row>
    <row r="143" spans="1:7" ht="20.25" customHeight="1">
      <c r="A143" s="22" t="str">
        <f>IF(B143="","",_xlfn.AGGREGATE(2,7,A$4:$A142)+1)</f>
        <v/>
      </c>
      <c r="B143" s="24" t="str">
        <f>IFERROR(INDEX('Party Data'!$F$1:$P$9950,MATCH(Dues!$C143,'Party Data'!$P$1:$P$9950,0),1),"")</f>
        <v/>
      </c>
      <c r="C143" s="42"/>
      <c r="D143" s="27" t="str">
        <f>IFERROR(INDEX('Party Data'!$E$1:$O$9950,MATCH(Dues!$B143,'Party Data'!$F$1:$F$9950,0),9),"")</f>
        <v/>
      </c>
      <c r="E143" s="24" t="str">
        <f>IFERROR(INDEX('Party Data'!$E$1:$O$9950,MATCH(Dues!$B143,'Party Data'!$F$1:$F$9950,0),6),"")</f>
        <v/>
      </c>
      <c r="F143" s="44"/>
      <c r="G143" s="28">
        <f t="shared" si="2"/>
        <v>0</v>
      </c>
    </row>
    <row r="144" spans="1:7" ht="20.25" customHeight="1">
      <c r="A144" s="22" t="str">
        <f>IF(B144="","",_xlfn.AGGREGATE(2,7,A$4:$A143)+1)</f>
        <v/>
      </c>
      <c r="B144" s="24" t="str">
        <f>IFERROR(INDEX('Party Data'!$F$1:$P$9950,MATCH(Dues!$C144,'Party Data'!$P$1:$P$9950,0),1),"")</f>
        <v/>
      </c>
      <c r="C144" s="42"/>
      <c r="D144" s="27" t="str">
        <f>IFERROR(INDEX('Party Data'!$E$1:$O$9950,MATCH(Dues!$B144,'Party Data'!$F$1:$F$9950,0),9),"")</f>
        <v/>
      </c>
      <c r="E144" s="24" t="str">
        <f>IFERROR(INDEX('Party Data'!$E$1:$O$9950,MATCH(Dues!$B144,'Party Data'!$F$1:$F$9950,0),6),"")</f>
        <v/>
      </c>
      <c r="F144" s="44"/>
      <c r="G144" s="28">
        <f t="shared" si="2"/>
        <v>0</v>
      </c>
    </row>
    <row r="145" spans="1:7" ht="20.25" customHeight="1">
      <c r="A145" s="22" t="str">
        <f>IF(B145="","",_xlfn.AGGREGATE(2,7,A$4:$A144)+1)</f>
        <v/>
      </c>
      <c r="B145" s="24" t="str">
        <f>IFERROR(INDEX('Party Data'!$F$1:$P$9950,MATCH(Dues!$C145,'Party Data'!$P$1:$P$9950,0),1),"")</f>
        <v/>
      </c>
      <c r="C145" s="42"/>
      <c r="D145" s="27" t="str">
        <f>IFERROR(INDEX('Party Data'!$E$1:$O$9950,MATCH(Dues!$B145,'Party Data'!$F$1:$F$9950,0),9),"")</f>
        <v/>
      </c>
      <c r="E145" s="24" t="str">
        <f>IFERROR(INDEX('Party Data'!$E$1:$O$9950,MATCH(Dues!$B145,'Party Data'!$F$1:$F$9950,0),6),"")</f>
        <v/>
      </c>
      <c r="F145" s="44"/>
      <c r="G145" s="28">
        <f t="shared" si="2"/>
        <v>0</v>
      </c>
    </row>
    <row r="146" spans="1:7" ht="20.25" customHeight="1">
      <c r="A146" s="22" t="str">
        <f>IF(B146="","",_xlfn.AGGREGATE(2,7,A$4:$A145)+1)</f>
        <v/>
      </c>
      <c r="B146" s="24" t="str">
        <f>IFERROR(INDEX('Party Data'!$F$1:$P$9950,MATCH(Dues!$C146,'Party Data'!$P$1:$P$9950,0),1),"")</f>
        <v/>
      </c>
      <c r="C146" s="42"/>
      <c r="D146" s="27" t="str">
        <f>IFERROR(INDEX('Party Data'!$E$1:$O$9950,MATCH(Dues!$B146,'Party Data'!$F$1:$F$9950,0),9),"")</f>
        <v/>
      </c>
      <c r="E146" s="24" t="str">
        <f>IFERROR(INDEX('Party Data'!$E$1:$O$9950,MATCH(Dues!$B146,'Party Data'!$F$1:$F$9950,0),6),"")</f>
        <v/>
      </c>
      <c r="F146" s="44"/>
      <c r="G146" s="28">
        <f t="shared" si="2"/>
        <v>0</v>
      </c>
    </row>
    <row r="147" spans="1:7" ht="20.25" customHeight="1">
      <c r="A147" s="22" t="str">
        <f>IF(B147="","",_xlfn.AGGREGATE(2,7,A$4:$A146)+1)</f>
        <v/>
      </c>
      <c r="B147" s="24" t="str">
        <f>IFERROR(INDEX('Party Data'!$F$1:$P$9950,MATCH(Dues!$C147,'Party Data'!$P$1:$P$9950,0),1),"")</f>
        <v/>
      </c>
      <c r="C147" s="42"/>
      <c r="D147" s="27" t="str">
        <f>IFERROR(INDEX('Party Data'!$E$1:$O$9950,MATCH(Dues!$B147,'Party Data'!$F$1:$F$9950,0),9),"")</f>
        <v/>
      </c>
      <c r="E147" s="24" t="str">
        <f>IFERROR(INDEX('Party Data'!$E$1:$O$9950,MATCH(Dues!$B147,'Party Data'!$F$1:$F$9950,0),6),"")</f>
        <v/>
      </c>
      <c r="F147" s="44"/>
      <c r="G147" s="28">
        <f t="shared" si="2"/>
        <v>0</v>
      </c>
    </row>
    <row r="148" spans="1:7" ht="20.25" customHeight="1">
      <c r="A148" s="22" t="str">
        <f>IF(B148="","",_xlfn.AGGREGATE(2,7,A$4:$A147)+1)</f>
        <v/>
      </c>
      <c r="B148" s="24" t="str">
        <f>IFERROR(INDEX('Party Data'!$F$1:$P$9950,MATCH(Dues!$C148,'Party Data'!$P$1:$P$9950,0),1),"")</f>
        <v/>
      </c>
      <c r="C148" s="42"/>
      <c r="D148" s="27" t="str">
        <f>IFERROR(INDEX('Party Data'!$E$1:$O$9950,MATCH(Dues!$B148,'Party Data'!$F$1:$F$9950,0),9),"")</f>
        <v/>
      </c>
      <c r="E148" s="24" t="str">
        <f>IFERROR(INDEX('Party Data'!$E$1:$O$9950,MATCH(Dues!$B148,'Party Data'!$F$1:$F$9950,0),6),"")</f>
        <v/>
      </c>
      <c r="F148" s="44"/>
      <c r="G148" s="28">
        <f t="shared" si="2"/>
        <v>0</v>
      </c>
    </row>
    <row r="149" spans="1:7" ht="20.25" customHeight="1">
      <c r="A149" s="22" t="str">
        <f>IF(B149="","",_xlfn.AGGREGATE(2,7,A$4:$A148)+1)</f>
        <v/>
      </c>
      <c r="B149" s="24" t="str">
        <f>IFERROR(INDEX('Party Data'!$F$1:$P$9950,MATCH(Dues!$C149,'Party Data'!$P$1:$P$9950,0),1),"")</f>
        <v/>
      </c>
      <c r="C149" s="42"/>
      <c r="D149" s="27" t="str">
        <f>IFERROR(INDEX('Party Data'!$E$1:$O$9950,MATCH(Dues!$B149,'Party Data'!$F$1:$F$9950,0),9),"")</f>
        <v/>
      </c>
      <c r="E149" s="24" t="str">
        <f>IFERROR(INDEX('Party Data'!$E$1:$O$9950,MATCH(Dues!$B149,'Party Data'!$F$1:$F$9950,0),6),"")</f>
        <v/>
      </c>
      <c r="F149" s="44"/>
      <c r="G149" s="28">
        <f t="shared" si="2"/>
        <v>0</v>
      </c>
    </row>
    <row r="150" spans="1:7" ht="20.25" customHeight="1">
      <c r="A150" s="22" t="str">
        <f>IF(B150="","",_xlfn.AGGREGATE(2,7,A$4:$A149)+1)</f>
        <v/>
      </c>
      <c r="B150" s="24" t="str">
        <f>IFERROR(INDEX('Party Data'!$F$1:$P$9950,MATCH(Dues!$C150,'Party Data'!$P$1:$P$9950,0),1),"")</f>
        <v/>
      </c>
      <c r="C150" s="42"/>
      <c r="D150" s="27" t="str">
        <f>IFERROR(INDEX('Party Data'!$E$1:$O$9950,MATCH(Dues!$B150,'Party Data'!$F$1:$F$9950,0),9),"")</f>
        <v/>
      </c>
      <c r="E150" s="24" t="str">
        <f>IFERROR(INDEX('Party Data'!$E$1:$O$9950,MATCH(Dues!$B150,'Party Data'!$F$1:$F$9950,0),6),"")</f>
        <v/>
      </c>
      <c r="F150" s="44"/>
      <c r="G150" s="28">
        <f t="shared" si="2"/>
        <v>0</v>
      </c>
    </row>
    <row r="151" spans="1:7" ht="20.25" customHeight="1">
      <c r="A151" s="22" t="str">
        <f>IF(B151="","",_xlfn.AGGREGATE(2,7,A$4:$A150)+1)</f>
        <v/>
      </c>
      <c r="B151" s="24" t="str">
        <f>IFERROR(INDEX('Party Data'!$F$1:$P$9950,MATCH(Dues!$C151,'Party Data'!$P$1:$P$9950,0),1),"")</f>
        <v/>
      </c>
      <c r="C151" s="42"/>
      <c r="D151" s="27" t="str">
        <f>IFERROR(INDEX('Party Data'!$E$1:$O$9950,MATCH(Dues!$B151,'Party Data'!$F$1:$F$9950,0),9),"")</f>
        <v/>
      </c>
      <c r="E151" s="24" t="str">
        <f>IFERROR(INDEX('Party Data'!$E$1:$O$9950,MATCH(Dues!$B151,'Party Data'!$F$1:$F$9950,0),6),"")</f>
        <v/>
      </c>
      <c r="F151" s="44"/>
      <c r="G151" s="28">
        <f t="shared" si="2"/>
        <v>0</v>
      </c>
    </row>
    <row r="152" spans="1:7" ht="20.25" customHeight="1">
      <c r="A152" s="22" t="str">
        <f>IF(B152="","",_xlfn.AGGREGATE(2,7,A$4:$A151)+1)</f>
        <v/>
      </c>
      <c r="B152" s="24" t="str">
        <f>IFERROR(INDEX('Party Data'!$F$1:$P$9950,MATCH(Dues!$C152,'Party Data'!$P$1:$P$9950,0),1),"")</f>
        <v/>
      </c>
      <c r="C152" s="42"/>
      <c r="D152" s="27" t="str">
        <f>IFERROR(INDEX('Party Data'!$E$1:$O$9950,MATCH(Dues!$B152,'Party Data'!$F$1:$F$9950,0),9),"")</f>
        <v/>
      </c>
      <c r="E152" s="24" t="str">
        <f>IFERROR(INDEX('Party Data'!$E$1:$O$9950,MATCH(Dues!$B152,'Party Data'!$F$1:$F$9950,0),6),"")</f>
        <v/>
      </c>
      <c r="F152" s="44"/>
      <c r="G152" s="28">
        <f t="shared" si="2"/>
        <v>0</v>
      </c>
    </row>
    <row r="153" spans="1:7" ht="20.25" customHeight="1">
      <c r="A153" s="22" t="str">
        <f>IF(B153="","",_xlfn.AGGREGATE(2,7,A$4:$A152)+1)</f>
        <v/>
      </c>
      <c r="B153" s="24" t="str">
        <f>IFERROR(INDEX('Party Data'!$F$1:$P$9950,MATCH(Dues!$C153,'Party Data'!$P$1:$P$9950,0),1),"")</f>
        <v/>
      </c>
      <c r="C153" s="43"/>
      <c r="D153" s="27" t="str">
        <f>IFERROR(INDEX('Party Data'!$E$1:$O$9950,MATCH(Dues!$B153,'Party Data'!$F$1:$F$9950,0),9),"")</f>
        <v/>
      </c>
      <c r="E153" s="24" t="str">
        <f>IFERROR(INDEX('Party Data'!$E$1:$O$9950,MATCH(Dues!$B153,'Party Data'!$F$1:$F$9950,0),6),"")</f>
        <v/>
      </c>
      <c r="F153" s="44"/>
      <c r="G153" s="28">
        <f t="shared" si="2"/>
        <v>0</v>
      </c>
    </row>
  </sheetData>
  <sheetProtection sheet="1" objects="1" scenarios="1"/>
  <protectedRanges>
    <protectedRange algorithmName="SHA-512" hashValue="w5qoIpHqEgyxzKBVYPz9whr63natRTVSQn+Br5Rf2RM163sgvOjyDgGwcK6eVl+hJ3Ii7ZIOyk7/sijHWXOJZA==" saltValue="oiomrelVWMFHm/953BAPhA==" spinCount="100000" sqref="E3:G3" name="Range1" securityDescriptor="O:WDG:WDD:(A;;CC;;;S-1-5-21-707890725-1663353493-2012305304-1001)"/>
  </protectedRanges>
  <conditionalFormatting sqref="F4:F153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{5B665EA7-F20C-48D6-8525-802227AB798D}</x14:id>
        </ext>
      </extLst>
    </cfRule>
  </conditionalFormatting>
  <dataValidations count="2">
    <dataValidation type="list" allowBlank="1" sqref="C4:C153" xr:uid="{00000000-0002-0000-0300-000000000000}">
      <formula1>Dr._Info</formula1>
    </dataValidation>
    <dataValidation type="whole" allowBlank="1" showInputMessage="1" showErrorMessage="1" sqref="F4:F153" xr:uid="{00000000-0002-0000-0300-000001000000}">
      <formula1>0</formula1>
      <formula2>1000000</formula2>
    </dataValidation>
  </dataValidations>
  <hyperlinks>
    <hyperlink ref="F2" location="DCR!L4" display="DCR!L4" xr:uid="{00000000-0004-0000-0300-000000000000}"/>
  </hyperlinks>
  <pageMargins left="0.7" right="0.7" top="0.75" bottom="0.75" header="0.3" footer="0.3"/>
  <pageSetup orientation="portrait" horizontalDpi="0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665EA7-F20C-48D6-8525-802227AB79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F4:F153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1:N100"/>
  <sheetViews>
    <sheetView topLeftCell="B63" workbookViewId="0">
      <selection activeCell="C75" sqref="C75"/>
    </sheetView>
  </sheetViews>
  <sheetFormatPr defaultRowHeight="15"/>
  <cols>
    <col min="4" max="4" width="21" customWidth="1"/>
  </cols>
  <sheetData>
    <row r="1" spans="2:14">
      <c r="H1">
        <v>1</v>
      </c>
    </row>
    <row r="2" spans="2:14">
      <c r="B2">
        <f>IF(F2=F1,B1+1,1)</f>
        <v>1</v>
      </c>
      <c r="C2" s="1">
        <v>284</v>
      </c>
      <c r="D2" s="1" t="s">
        <v>16978</v>
      </c>
      <c r="E2" s="1" t="s">
        <v>4</v>
      </c>
      <c r="F2" s="1" t="s">
        <v>4</v>
      </c>
      <c r="G2" t="str">
        <f>H2&amp;J2</f>
        <v>1Bogura</v>
      </c>
      <c r="H2">
        <f>IF(J2=J1,H1+1,1)</f>
        <v>1</v>
      </c>
      <c r="I2" s="1" t="s">
        <v>4</v>
      </c>
      <c r="J2" s="1" t="s">
        <v>4</v>
      </c>
    </row>
    <row r="3" spans="2:14" ht="16.5">
      <c r="B3">
        <f t="shared" ref="B3:B66" si="0">IF(F3=F2,B2+1,1)</f>
        <v>2</v>
      </c>
      <c r="C3" s="1">
        <v>317</v>
      </c>
      <c r="D3" s="1" t="s">
        <v>5</v>
      </c>
      <c r="E3" s="1" t="s">
        <v>4</v>
      </c>
      <c r="F3" s="1" t="s">
        <v>4</v>
      </c>
      <c r="G3" t="str">
        <f t="shared" ref="G3:G66" si="1">H3&amp;J3</f>
        <v>2Bogura</v>
      </c>
      <c r="H3">
        <f t="shared" ref="H3:H18" si="2">IF(J3=J2,H2+1,1)</f>
        <v>2</v>
      </c>
      <c r="I3" s="1" t="s">
        <v>11</v>
      </c>
      <c r="J3" s="1" t="s">
        <v>4</v>
      </c>
      <c r="M3" s="3"/>
      <c r="N3" s="4"/>
    </row>
    <row r="4" spans="2:14" ht="16.5">
      <c r="B4">
        <f t="shared" si="0"/>
        <v>3</v>
      </c>
      <c r="C4" s="1">
        <v>376</v>
      </c>
      <c r="D4" s="1" t="s">
        <v>6</v>
      </c>
      <c r="E4" s="1" t="s">
        <v>4</v>
      </c>
      <c r="F4" s="1" t="s">
        <v>4</v>
      </c>
      <c r="G4" t="str">
        <f t="shared" si="1"/>
        <v>3Bogura</v>
      </c>
      <c r="H4">
        <f t="shared" si="2"/>
        <v>3</v>
      </c>
      <c r="I4" s="1" t="s">
        <v>18</v>
      </c>
      <c r="J4" s="1" t="s">
        <v>4</v>
      </c>
      <c r="M4" s="3"/>
      <c r="N4" s="4"/>
    </row>
    <row r="5" spans="2:14" ht="16.5">
      <c r="B5">
        <f t="shared" si="0"/>
        <v>4</v>
      </c>
      <c r="C5" s="1">
        <v>480</v>
      </c>
      <c r="D5" s="1" t="s">
        <v>7</v>
      </c>
      <c r="E5" s="1" t="s">
        <v>4</v>
      </c>
      <c r="F5" s="1" t="s">
        <v>4</v>
      </c>
      <c r="G5" t="str">
        <f t="shared" si="1"/>
        <v>4Bogura</v>
      </c>
      <c r="H5">
        <f t="shared" si="2"/>
        <v>4</v>
      </c>
      <c r="I5" s="1" t="s">
        <v>26</v>
      </c>
      <c r="J5" s="1" t="s">
        <v>4</v>
      </c>
      <c r="M5" s="3"/>
      <c r="N5" s="4"/>
    </row>
    <row r="6" spans="2:14" ht="16.5">
      <c r="B6">
        <f t="shared" si="0"/>
        <v>5</v>
      </c>
      <c r="C6" s="1">
        <v>496</v>
      </c>
      <c r="D6" s="1" t="s">
        <v>8</v>
      </c>
      <c r="E6" s="1" t="s">
        <v>4</v>
      </c>
      <c r="F6" s="1" t="s">
        <v>4</v>
      </c>
      <c r="G6" t="str">
        <f t="shared" si="1"/>
        <v>1Chittagong</v>
      </c>
      <c r="H6">
        <f t="shared" si="2"/>
        <v>1</v>
      </c>
      <c r="I6" s="1" t="s">
        <v>34</v>
      </c>
      <c r="J6" s="1" t="s">
        <v>34</v>
      </c>
      <c r="M6" s="3"/>
      <c r="N6" s="4"/>
    </row>
    <row r="7" spans="2:14" ht="16.5">
      <c r="B7">
        <f t="shared" si="0"/>
        <v>6</v>
      </c>
      <c r="C7" s="1">
        <v>504</v>
      </c>
      <c r="D7" s="1" t="s">
        <v>9</v>
      </c>
      <c r="E7" s="1" t="s">
        <v>4</v>
      </c>
      <c r="F7" s="1" t="s">
        <v>4</v>
      </c>
      <c r="G7" t="str">
        <f t="shared" si="1"/>
        <v>2Chittagong</v>
      </c>
      <c r="H7">
        <f t="shared" si="2"/>
        <v>2</v>
      </c>
      <c r="I7" s="1" t="s">
        <v>41</v>
      </c>
      <c r="J7" s="1" t="s">
        <v>34</v>
      </c>
      <c r="M7" s="3"/>
      <c r="N7" s="4"/>
    </row>
    <row r="8" spans="2:14" ht="16.5">
      <c r="B8">
        <f t="shared" si="0"/>
        <v>7</v>
      </c>
      <c r="C8" s="2">
        <v>306</v>
      </c>
      <c r="D8" s="1" t="s">
        <v>10</v>
      </c>
      <c r="E8" s="1" t="s">
        <v>11</v>
      </c>
      <c r="F8" s="1" t="s">
        <v>4</v>
      </c>
      <c r="G8" t="str">
        <f t="shared" si="1"/>
        <v>3Chittagong</v>
      </c>
      <c r="H8">
        <f t="shared" si="2"/>
        <v>3</v>
      </c>
      <c r="I8" s="1" t="s">
        <v>47</v>
      </c>
      <c r="J8" s="1" t="s">
        <v>34</v>
      </c>
      <c r="M8" s="3"/>
      <c r="N8" s="4"/>
    </row>
    <row r="9" spans="2:14" ht="16.5">
      <c r="B9">
        <f t="shared" si="0"/>
        <v>8</v>
      </c>
      <c r="C9" s="1">
        <v>300</v>
      </c>
      <c r="D9" s="1" t="s">
        <v>12</v>
      </c>
      <c r="E9" s="1" t="s">
        <v>11</v>
      </c>
      <c r="F9" s="1" t="s">
        <v>4</v>
      </c>
      <c r="G9" t="str">
        <f t="shared" si="1"/>
        <v>4Chittagong</v>
      </c>
      <c r="H9">
        <f t="shared" si="2"/>
        <v>4</v>
      </c>
      <c r="I9" s="1" t="s">
        <v>52</v>
      </c>
      <c r="J9" s="1" t="s">
        <v>34</v>
      </c>
      <c r="M9" s="3"/>
      <c r="N9" s="4">
        <f ca="1">EOMONTH(TODAY(),-1)+2</f>
        <v>44867</v>
      </c>
    </row>
    <row r="10" spans="2:14" ht="16.5">
      <c r="B10">
        <f t="shared" si="0"/>
        <v>9</v>
      </c>
      <c r="C10" s="1">
        <v>412</v>
      </c>
      <c r="D10" s="1" t="s">
        <v>13</v>
      </c>
      <c r="E10" s="1" t="s">
        <v>11</v>
      </c>
      <c r="F10" s="1" t="s">
        <v>4</v>
      </c>
      <c r="G10" t="str">
        <f t="shared" si="1"/>
        <v>1Dhaka</v>
      </c>
      <c r="H10">
        <f t="shared" si="2"/>
        <v>1</v>
      </c>
      <c r="I10" s="1" t="s">
        <v>57</v>
      </c>
      <c r="J10" s="1" t="s">
        <v>57</v>
      </c>
      <c r="M10" s="3"/>
      <c r="N10" s="4"/>
    </row>
    <row r="11" spans="2:14" ht="16.5">
      <c r="B11">
        <f t="shared" si="0"/>
        <v>10</v>
      </c>
      <c r="C11" s="1">
        <v>466</v>
      </c>
      <c r="D11" s="1" t="s">
        <v>14</v>
      </c>
      <c r="E11" s="1" t="s">
        <v>11</v>
      </c>
      <c r="F11" s="1" t="s">
        <v>4</v>
      </c>
      <c r="G11" t="str">
        <f t="shared" si="1"/>
        <v>2Dhaka</v>
      </c>
      <c r="H11">
        <f t="shared" si="2"/>
        <v>2</v>
      </c>
      <c r="I11" s="1" t="s">
        <v>62</v>
      </c>
      <c r="J11" s="1" t="s">
        <v>57</v>
      </c>
      <c r="M11" s="3"/>
      <c r="N11" s="4"/>
    </row>
    <row r="12" spans="2:14" ht="16.5">
      <c r="B12">
        <f t="shared" si="0"/>
        <v>11</v>
      </c>
      <c r="C12" s="1">
        <v>467</v>
      </c>
      <c r="D12" s="1" t="s">
        <v>15</v>
      </c>
      <c r="E12" s="1" t="s">
        <v>11</v>
      </c>
      <c r="F12" s="1" t="s">
        <v>4</v>
      </c>
      <c r="G12" t="str">
        <f t="shared" si="1"/>
        <v>3Dhaka</v>
      </c>
      <c r="H12">
        <f t="shared" si="2"/>
        <v>3</v>
      </c>
      <c r="I12" s="1" t="s">
        <v>69</v>
      </c>
      <c r="J12" s="1" t="s">
        <v>57</v>
      </c>
      <c r="M12" s="3"/>
      <c r="N12" s="4"/>
    </row>
    <row r="13" spans="2:14" ht="16.5">
      <c r="B13">
        <f t="shared" si="0"/>
        <v>12</v>
      </c>
      <c r="C13" s="1">
        <v>484</v>
      </c>
      <c r="D13" s="1" t="s">
        <v>16</v>
      </c>
      <c r="E13" s="1" t="s">
        <v>11</v>
      </c>
      <c r="F13" s="1" t="s">
        <v>4</v>
      </c>
      <c r="G13" t="str">
        <f t="shared" si="1"/>
        <v>1Khulna</v>
      </c>
      <c r="H13">
        <f t="shared" si="2"/>
        <v>1</v>
      </c>
      <c r="I13" s="1" t="s">
        <v>74</v>
      </c>
      <c r="J13" s="1" t="s">
        <v>75</v>
      </c>
      <c r="M13" s="3"/>
      <c r="N13" s="4"/>
    </row>
    <row r="14" spans="2:14" ht="16.5">
      <c r="B14">
        <f t="shared" si="0"/>
        <v>13</v>
      </c>
      <c r="C14" s="1">
        <v>282</v>
      </c>
      <c r="D14" s="1" t="s">
        <v>17</v>
      </c>
      <c r="E14" s="1" t="s">
        <v>18</v>
      </c>
      <c r="F14" s="1" t="s">
        <v>4</v>
      </c>
      <c r="G14" t="str">
        <f t="shared" si="1"/>
        <v>2Khulna</v>
      </c>
      <c r="H14">
        <f t="shared" si="2"/>
        <v>2</v>
      </c>
      <c r="I14" s="1" t="s">
        <v>85</v>
      </c>
      <c r="J14" s="1" t="s">
        <v>75</v>
      </c>
      <c r="M14" s="3"/>
      <c r="N14" s="4"/>
    </row>
    <row r="15" spans="2:14" ht="16.5">
      <c r="B15">
        <f t="shared" si="0"/>
        <v>14</v>
      </c>
      <c r="C15" s="1">
        <v>279</v>
      </c>
      <c r="D15" s="1" t="s">
        <v>19</v>
      </c>
      <c r="E15" s="1" t="s">
        <v>4</v>
      </c>
      <c r="F15" s="1" t="s">
        <v>4</v>
      </c>
      <c r="G15" t="str">
        <f t="shared" si="1"/>
        <v>3Khulna</v>
      </c>
      <c r="H15">
        <f t="shared" si="2"/>
        <v>3</v>
      </c>
      <c r="I15" s="1" t="s">
        <v>91</v>
      </c>
      <c r="J15" s="1" t="s">
        <v>75</v>
      </c>
      <c r="M15" s="3"/>
      <c r="N15" s="4"/>
    </row>
    <row r="16" spans="2:14" ht="16.5">
      <c r="B16">
        <f t="shared" si="0"/>
        <v>15</v>
      </c>
      <c r="C16" s="1">
        <v>344</v>
      </c>
      <c r="D16" s="1" t="s">
        <v>20</v>
      </c>
      <c r="E16" s="1" t="s">
        <v>18</v>
      </c>
      <c r="F16" s="1" t="s">
        <v>4</v>
      </c>
      <c r="G16" t="str">
        <f t="shared" si="1"/>
        <v>4Khulna</v>
      </c>
      <c r="H16">
        <f t="shared" si="2"/>
        <v>4</v>
      </c>
      <c r="I16" s="1" t="s">
        <v>98</v>
      </c>
      <c r="J16" s="1" t="s">
        <v>75</v>
      </c>
      <c r="M16" s="3"/>
      <c r="N16" s="4"/>
    </row>
    <row r="17" spans="2:10">
      <c r="B17">
        <f t="shared" si="0"/>
        <v>16</v>
      </c>
      <c r="C17" s="1">
        <v>423</v>
      </c>
      <c r="D17" s="1" t="s">
        <v>21</v>
      </c>
      <c r="E17" s="1" t="s">
        <v>18</v>
      </c>
      <c r="F17" s="1" t="s">
        <v>4</v>
      </c>
      <c r="G17" t="str">
        <f t="shared" si="1"/>
        <v>5Khulna</v>
      </c>
      <c r="H17">
        <f t="shared" si="2"/>
        <v>5</v>
      </c>
      <c r="I17" s="1" t="s">
        <v>75</v>
      </c>
      <c r="J17" s="1" t="s">
        <v>75</v>
      </c>
    </row>
    <row r="18" spans="2:10">
      <c r="B18">
        <f t="shared" si="0"/>
        <v>17</v>
      </c>
      <c r="C18" s="1">
        <v>281</v>
      </c>
      <c r="D18" s="1" t="s">
        <v>22</v>
      </c>
      <c r="E18" s="1" t="s">
        <v>18</v>
      </c>
      <c r="F18" s="1" t="s">
        <v>4</v>
      </c>
      <c r="G18" t="str">
        <f t="shared" si="1"/>
        <v>6Khulna</v>
      </c>
      <c r="H18">
        <f t="shared" si="2"/>
        <v>6</v>
      </c>
      <c r="I18" s="1" t="s">
        <v>111</v>
      </c>
      <c r="J18" s="1" t="s">
        <v>75</v>
      </c>
    </row>
    <row r="19" spans="2:10">
      <c r="B19">
        <f t="shared" si="0"/>
        <v>18</v>
      </c>
      <c r="C19" s="1">
        <v>277</v>
      </c>
      <c r="D19" s="1" t="s">
        <v>23</v>
      </c>
      <c r="E19" s="1" t="s">
        <v>18</v>
      </c>
      <c r="F19" s="1" t="s">
        <v>4</v>
      </c>
      <c r="G19" t="str">
        <f t="shared" si="1"/>
        <v/>
      </c>
    </row>
    <row r="20" spans="2:10">
      <c r="B20">
        <f t="shared" si="0"/>
        <v>19</v>
      </c>
      <c r="C20" s="1">
        <v>350</v>
      </c>
      <c r="D20" s="1" t="s">
        <v>24</v>
      </c>
      <c r="E20" s="1" t="s">
        <v>18</v>
      </c>
      <c r="F20" s="1" t="s">
        <v>4</v>
      </c>
      <c r="G20" t="str">
        <f t="shared" si="1"/>
        <v/>
      </c>
    </row>
    <row r="21" spans="2:10">
      <c r="B21">
        <f t="shared" si="0"/>
        <v>20</v>
      </c>
      <c r="C21" s="1">
        <v>301</v>
      </c>
      <c r="D21" s="1" t="s">
        <v>25</v>
      </c>
      <c r="E21" s="1" t="s">
        <v>26</v>
      </c>
      <c r="F21" s="1" t="s">
        <v>4</v>
      </c>
      <c r="G21" t="str">
        <f t="shared" si="1"/>
        <v/>
      </c>
    </row>
    <row r="22" spans="2:10">
      <c r="B22">
        <f t="shared" si="0"/>
        <v>21</v>
      </c>
      <c r="C22" s="1">
        <v>294</v>
      </c>
      <c r="D22" s="1" t="s">
        <v>27</v>
      </c>
      <c r="E22" s="1" t="s">
        <v>26</v>
      </c>
      <c r="F22" s="1" t="s">
        <v>4</v>
      </c>
      <c r="G22" t="str">
        <f t="shared" si="1"/>
        <v/>
      </c>
    </row>
    <row r="23" spans="2:10">
      <c r="B23">
        <f t="shared" si="0"/>
        <v>22</v>
      </c>
      <c r="C23" s="1">
        <v>390</v>
      </c>
      <c r="D23" s="1" t="s">
        <v>28</v>
      </c>
      <c r="E23" s="1" t="s">
        <v>26</v>
      </c>
      <c r="F23" s="1" t="s">
        <v>4</v>
      </c>
      <c r="G23" t="str">
        <f t="shared" si="1"/>
        <v/>
      </c>
    </row>
    <row r="24" spans="2:10">
      <c r="B24">
        <f t="shared" si="0"/>
        <v>23</v>
      </c>
      <c r="C24" s="1">
        <v>473</v>
      </c>
      <c r="D24" s="1" t="s">
        <v>29</v>
      </c>
      <c r="E24" s="1" t="s">
        <v>26</v>
      </c>
      <c r="F24" s="1" t="s">
        <v>4</v>
      </c>
      <c r="G24" t="str">
        <f t="shared" si="1"/>
        <v/>
      </c>
    </row>
    <row r="25" spans="2:10">
      <c r="B25">
        <f t="shared" si="0"/>
        <v>24</v>
      </c>
      <c r="C25" s="1">
        <v>483</v>
      </c>
      <c r="D25" s="1" t="s">
        <v>30</v>
      </c>
      <c r="E25" s="1" t="s">
        <v>26</v>
      </c>
      <c r="F25" s="1" t="s">
        <v>4</v>
      </c>
      <c r="G25" t="str">
        <f t="shared" si="1"/>
        <v/>
      </c>
    </row>
    <row r="26" spans="2:10">
      <c r="B26">
        <f t="shared" si="0"/>
        <v>25</v>
      </c>
      <c r="C26" s="1">
        <v>485</v>
      </c>
      <c r="D26" s="1" t="s">
        <v>31</v>
      </c>
      <c r="E26" s="1" t="s">
        <v>26</v>
      </c>
      <c r="F26" s="1" t="s">
        <v>4</v>
      </c>
      <c r="G26" t="str">
        <f t="shared" si="1"/>
        <v/>
      </c>
    </row>
    <row r="27" spans="2:10">
      <c r="B27">
        <f t="shared" si="0"/>
        <v>26</v>
      </c>
      <c r="C27" s="1">
        <v>491</v>
      </c>
      <c r="D27" s="1" t="s">
        <v>32</v>
      </c>
      <c r="E27" s="1" t="s">
        <v>26</v>
      </c>
      <c r="F27" s="1" t="s">
        <v>4</v>
      </c>
      <c r="G27" t="str">
        <f t="shared" si="1"/>
        <v/>
      </c>
    </row>
    <row r="28" spans="2:10">
      <c r="B28">
        <f t="shared" si="0"/>
        <v>1</v>
      </c>
      <c r="C28" s="1">
        <v>226</v>
      </c>
      <c r="D28" s="1" t="s">
        <v>33</v>
      </c>
      <c r="E28" s="1" t="s">
        <v>34</v>
      </c>
      <c r="F28" s="1" t="s">
        <v>34</v>
      </c>
      <c r="G28" t="str">
        <f t="shared" si="1"/>
        <v/>
      </c>
    </row>
    <row r="29" spans="2:10">
      <c r="B29">
        <f t="shared" si="0"/>
        <v>2</v>
      </c>
      <c r="C29" s="1">
        <v>402</v>
      </c>
      <c r="D29" s="1" t="s">
        <v>35</v>
      </c>
      <c r="E29" s="1" t="s">
        <v>34</v>
      </c>
      <c r="F29" s="1" t="s">
        <v>34</v>
      </c>
      <c r="G29" t="str">
        <f>H29&amp;J29</f>
        <v/>
      </c>
    </row>
    <row r="30" spans="2:10">
      <c r="B30">
        <f t="shared" si="0"/>
        <v>3</v>
      </c>
      <c r="C30" s="1">
        <v>389</v>
      </c>
      <c r="D30" s="1" t="s">
        <v>36</v>
      </c>
      <c r="E30" s="1" t="s">
        <v>34</v>
      </c>
      <c r="F30" s="1" t="s">
        <v>34</v>
      </c>
      <c r="G30" t="str">
        <f t="shared" si="1"/>
        <v/>
      </c>
    </row>
    <row r="31" spans="2:10">
      <c r="B31">
        <f t="shared" si="0"/>
        <v>4</v>
      </c>
      <c r="C31" s="1">
        <v>428</v>
      </c>
      <c r="D31" s="1" t="s">
        <v>37</v>
      </c>
      <c r="E31" s="1" t="s">
        <v>34</v>
      </c>
      <c r="F31" s="1" t="s">
        <v>34</v>
      </c>
      <c r="G31" t="str">
        <f t="shared" si="1"/>
        <v/>
      </c>
    </row>
    <row r="32" spans="2:10">
      <c r="B32">
        <f t="shared" si="0"/>
        <v>5</v>
      </c>
      <c r="C32" s="1">
        <v>464</v>
      </c>
      <c r="D32" s="1" t="s">
        <v>38</v>
      </c>
      <c r="E32" s="1" t="s">
        <v>34</v>
      </c>
      <c r="F32" s="1" t="s">
        <v>34</v>
      </c>
      <c r="G32" t="str">
        <f t="shared" si="1"/>
        <v/>
      </c>
    </row>
    <row r="33" spans="2:7">
      <c r="B33">
        <f t="shared" si="0"/>
        <v>6</v>
      </c>
      <c r="C33" s="1">
        <v>492</v>
      </c>
      <c r="D33" s="1" t="s">
        <v>39</v>
      </c>
      <c r="E33" s="1" t="s">
        <v>34</v>
      </c>
      <c r="F33" s="1" t="s">
        <v>34</v>
      </c>
      <c r="G33" t="str">
        <f t="shared" si="1"/>
        <v/>
      </c>
    </row>
    <row r="34" spans="2:7">
      <c r="B34">
        <f t="shared" si="0"/>
        <v>7</v>
      </c>
      <c r="C34" s="1">
        <v>230</v>
      </c>
      <c r="D34" s="1" t="s">
        <v>40</v>
      </c>
      <c r="E34" s="1" t="s">
        <v>41</v>
      </c>
      <c r="F34" s="1" t="s">
        <v>34</v>
      </c>
      <c r="G34" t="str">
        <f t="shared" si="1"/>
        <v/>
      </c>
    </row>
    <row r="35" spans="2:7">
      <c r="B35">
        <f t="shared" si="0"/>
        <v>8</v>
      </c>
      <c r="C35" s="1">
        <v>509</v>
      </c>
      <c r="D35" s="1" t="s">
        <v>42</v>
      </c>
      <c r="E35" s="1" t="s">
        <v>41</v>
      </c>
      <c r="F35" s="1" t="s">
        <v>34</v>
      </c>
      <c r="G35" t="str">
        <f t="shared" si="1"/>
        <v/>
      </c>
    </row>
    <row r="36" spans="2:7">
      <c r="B36">
        <f t="shared" si="0"/>
        <v>9</v>
      </c>
      <c r="C36" s="1">
        <v>314</v>
      </c>
      <c r="D36" s="1" t="s">
        <v>43</v>
      </c>
      <c r="E36" s="1" t="s">
        <v>41</v>
      </c>
      <c r="F36" s="1" t="s">
        <v>34</v>
      </c>
      <c r="G36" t="str">
        <f t="shared" si="1"/>
        <v/>
      </c>
    </row>
    <row r="37" spans="2:7">
      <c r="B37">
        <f t="shared" si="0"/>
        <v>10</v>
      </c>
      <c r="C37" s="1">
        <v>508</v>
      </c>
      <c r="D37" s="1" t="s">
        <v>44</v>
      </c>
      <c r="E37" s="1" t="s">
        <v>41</v>
      </c>
      <c r="F37" s="1" t="s">
        <v>34</v>
      </c>
      <c r="G37" t="str">
        <f t="shared" si="1"/>
        <v/>
      </c>
    </row>
    <row r="38" spans="2:7">
      <c r="B38">
        <f t="shared" si="0"/>
        <v>11</v>
      </c>
      <c r="C38" s="1">
        <v>490</v>
      </c>
      <c r="D38" s="1" t="s">
        <v>45</v>
      </c>
      <c r="E38" s="1" t="s">
        <v>41</v>
      </c>
      <c r="F38" s="1" t="s">
        <v>34</v>
      </c>
      <c r="G38" t="str">
        <f t="shared" si="1"/>
        <v/>
      </c>
    </row>
    <row r="39" spans="2:7">
      <c r="B39">
        <f t="shared" si="0"/>
        <v>12</v>
      </c>
      <c r="C39" s="1">
        <v>379</v>
      </c>
      <c r="D39" s="1" t="s">
        <v>46</v>
      </c>
      <c r="E39" s="1" t="s">
        <v>47</v>
      </c>
      <c r="F39" s="1" t="s">
        <v>34</v>
      </c>
      <c r="G39" t="str">
        <f t="shared" si="1"/>
        <v/>
      </c>
    </row>
    <row r="40" spans="2:7">
      <c r="B40">
        <f t="shared" si="0"/>
        <v>13</v>
      </c>
      <c r="C40" s="1">
        <v>374</v>
      </c>
      <c r="D40" s="1" t="s">
        <v>48</v>
      </c>
      <c r="E40" s="1" t="s">
        <v>47</v>
      </c>
      <c r="F40" s="1" t="s">
        <v>34</v>
      </c>
      <c r="G40" t="str">
        <f t="shared" si="1"/>
        <v/>
      </c>
    </row>
    <row r="41" spans="2:7">
      <c r="B41">
        <f t="shared" si="0"/>
        <v>14</v>
      </c>
      <c r="C41" s="1">
        <v>443</v>
      </c>
      <c r="D41" s="1" t="s">
        <v>49</v>
      </c>
      <c r="E41" s="1" t="s">
        <v>47</v>
      </c>
      <c r="F41" s="1" t="s">
        <v>34</v>
      </c>
      <c r="G41" t="str">
        <f t="shared" si="1"/>
        <v/>
      </c>
    </row>
    <row r="42" spans="2:7">
      <c r="B42">
        <f t="shared" si="0"/>
        <v>15</v>
      </c>
      <c r="C42" s="1">
        <v>474</v>
      </c>
      <c r="D42" s="1" t="s">
        <v>50</v>
      </c>
      <c r="E42" s="1" t="s">
        <v>47</v>
      </c>
      <c r="F42" s="1" t="s">
        <v>34</v>
      </c>
      <c r="G42" t="str">
        <f t="shared" si="1"/>
        <v/>
      </c>
    </row>
    <row r="43" spans="2:7">
      <c r="B43">
        <f t="shared" si="0"/>
        <v>16</v>
      </c>
      <c r="C43" s="1">
        <v>400</v>
      </c>
      <c r="D43" s="1" t="s">
        <v>51</v>
      </c>
      <c r="E43" s="1" t="s">
        <v>52</v>
      </c>
      <c r="F43" s="1" t="s">
        <v>34</v>
      </c>
      <c r="G43" t="str">
        <f t="shared" si="1"/>
        <v/>
      </c>
    </row>
    <row r="44" spans="2:7">
      <c r="B44">
        <f t="shared" si="0"/>
        <v>17</v>
      </c>
      <c r="C44" s="1">
        <v>407</v>
      </c>
      <c r="D44" s="1" t="s">
        <v>53</v>
      </c>
      <c r="E44" s="1" t="s">
        <v>52</v>
      </c>
      <c r="F44" s="1" t="s">
        <v>34</v>
      </c>
      <c r="G44" t="str">
        <f t="shared" si="1"/>
        <v/>
      </c>
    </row>
    <row r="45" spans="2:7">
      <c r="B45">
        <f t="shared" si="0"/>
        <v>18</v>
      </c>
      <c r="C45" s="1">
        <v>417</v>
      </c>
      <c r="D45" s="1" t="s">
        <v>54</v>
      </c>
      <c r="E45" s="1" t="s">
        <v>52</v>
      </c>
      <c r="F45" s="1" t="s">
        <v>34</v>
      </c>
      <c r="G45" t="str">
        <f t="shared" si="1"/>
        <v/>
      </c>
    </row>
    <row r="46" spans="2:7">
      <c r="B46">
        <f t="shared" si="0"/>
        <v>19</v>
      </c>
      <c r="C46" s="1">
        <v>472</v>
      </c>
      <c r="D46" s="1" t="s">
        <v>55</v>
      </c>
      <c r="E46" s="1" t="s">
        <v>52</v>
      </c>
      <c r="F46" s="1" t="s">
        <v>34</v>
      </c>
      <c r="G46" t="str">
        <f t="shared" si="1"/>
        <v/>
      </c>
    </row>
    <row r="47" spans="2:7">
      <c r="B47">
        <f t="shared" si="0"/>
        <v>1</v>
      </c>
      <c r="C47" s="1">
        <v>425</v>
      </c>
      <c r="D47" s="1" t="s">
        <v>56</v>
      </c>
      <c r="E47" s="1" t="s">
        <v>57</v>
      </c>
      <c r="F47" s="1" t="s">
        <v>57</v>
      </c>
      <c r="G47" t="str">
        <f t="shared" si="1"/>
        <v/>
      </c>
    </row>
    <row r="48" spans="2:7">
      <c r="B48">
        <f t="shared" si="0"/>
        <v>2</v>
      </c>
      <c r="C48" s="1">
        <v>470</v>
      </c>
      <c r="D48" s="1" t="s">
        <v>58</v>
      </c>
      <c r="E48" s="1" t="s">
        <v>57</v>
      </c>
      <c r="F48" s="1" t="s">
        <v>57</v>
      </c>
      <c r="G48" t="str">
        <f t="shared" si="1"/>
        <v/>
      </c>
    </row>
    <row r="49" spans="2:7">
      <c r="B49">
        <f t="shared" si="0"/>
        <v>3</v>
      </c>
      <c r="C49" s="1">
        <v>486</v>
      </c>
      <c r="D49" s="1" t="s">
        <v>59</v>
      </c>
      <c r="E49" s="1" t="s">
        <v>57</v>
      </c>
      <c r="F49" s="1" t="s">
        <v>57</v>
      </c>
      <c r="G49" t="str">
        <f t="shared" si="1"/>
        <v/>
      </c>
    </row>
    <row r="50" spans="2:7">
      <c r="B50">
        <f t="shared" si="0"/>
        <v>4</v>
      </c>
      <c r="C50" s="1">
        <v>494</v>
      </c>
      <c r="D50" s="1" t="s">
        <v>60</v>
      </c>
      <c r="E50" s="1" t="s">
        <v>57</v>
      </c>
      <c r="F50" s="1" t="s">
        <v>57</v>
      </c>
      <c r="G50" t="str">
        <f t="shared" si="1"/>
        <v/>
      </c>
    </row>
    <row r="51" spans="2:7">
      <c r="B51">
        <f t="shared" si="0"/>
        <v>5</v>
      </c>
      <c r="C51" s="1">
        <v>259</v>
      </c>
      <c r="D51" s="1" t="s">
        <v>61</v>
      </c>
      <c r="E51" s="1" t="s">
        <v>62</v>
      </c>
      <c r="F51" s="1" t="s">
        <v>57</v>
      </c>
      <c r="G51" t="str">
        <f t="shared" si="1"/>
        <v/>
      </c>
    </row>
    <row r="52" spans="2:7">
      <c r="B52">
        <f t="shared" si="0"/>
        <v>6</v>
      </c>
      <c r="C52" s="1">
        <v>261</v>
      </c>
      <c r="D52" s="1" t="s">
        <v>63</v>
      </c>
      <c r="E52" s="1" t="s">
        <v>62</v>
      </c>
      <c r="F52" s="1" t="s">
        <v>57</v>
      </c>
      <c r="G52" t="str">
        <f t="shared" si="1"/>
        <v/>
      </c>
    </row>
    <row r="53" spans="2:7">
      <c r="B53">
        <f t="shared" si="0"/>
        <v>7</v>
      </c>
      <c r="C53" s="1">
        <v>326</v>
      </c>
      <c r="D53" s="1" t="s">
        <v>64</v>
      </c>
      <c r="E53" s="1" t="s">
        <v>62</v>
      </c>
      <c r="F53" s="1" t="s">
        <v>57</v>
      </c>
      <c r="G53" t="str">
        <f t="shared" si="1"/>
        <v/>
      </c>
    </row>
    <row r="54" spans="2:7">
      <c r="B54">
        <f t="shared" si="0"/>
        <v>8</v>
      </c>
      <c r="C54" s="1">
        <v>394</v>
      </c>
      <c r="D54" s="1" t="s">
        <v>65</v>
      </c>
      <c r="E54" s="1" t="s">
        <v>62</v>
      </c>
      <c r="F54" s="1" t="s">
        <v>57</v>
      </c>
      <c r="G54" t="str">
        <f t="shared" si="1"/>
        <v/>
      </c>
    </row>
    <row r="55" spans="2:7">
      <c r="B55">
        <f t="shared" si="0"/>
        <v>9</v>
      </c>
      <c r="C55" s="1">
        <v>440</v>
      </c>
      <c r="D55" s="1" t="s">
        <v>66</v>
      </c>
      <c r="E55" s="1" t="s">
        <v>62</v>
      </c>
      <c r="F55" s="1" t="s">
        <v>57</v>
      </c>
      <c r="G55" t="str">
        <f t="shared" si="1"/>
        <v/>
      </c>
    </row>
    <row r="56" spans="2:7">
      <c r="B56">
        <f t="shared" si="0"/>
        <v>10</v>
      </c>
      <c r="C56" s="1">
        <v>506</v>
      </c>
      <c r="D56" s="1" t="s">
        <v>67</v>
      </c>
      <c r="E56" s="1" t="s">
        <v>62</v>
      </c>
      <c r="F56" s="1" t="s">
        <v>57</v>
      </c>
      <c r="G56" t="str">
        <f t="shared" si="1"/>
        <v/>
      </c>
    </row>
    <row r="57" spans="2:7">
      <c r="B57">
        <f t="shared" si="0"/>
        <v>11</v>
      </c>
      <c r="C57" s="1">
        <v>346</v>
      </c>
      <c r="D57" s="1" t="s">
        <v>68</v>
      </c>
      <c r="E57" s="1" t="s">
        <v>69</v>
      </c>
      <c r="F57" s="1" t="s">
        <v>57</v>
      </c>
      <c r="G57" t="str">
        <f t="shared" si="1"/>
        <v/>
      </c>
    </row>
    <row r="58" spans="2:7">
      <c r="B58">
        <f t="shared" si="0"/>
        <v>12</v>
      </c>
      <c r="C58" s="1">
        <v>488</v>
      </c>
      <c r="D58" s="1" t="s">
        <v>70</v>
      </c>
      <c r="E58" s="1" t="s">
        <v>69</v>
      </c>
      <c r="F58" s="1" t="s">
        <v>57</v>
      </c>
      <c r="G58" t="str">
        <f t="shared" si="1"/>
        <v/>
      </c>
    </row>
    <row r="59" spans="2:7">
      <c r="B59">
        <f t="shared" si="0"/>
        <v>13</v>
      </c>
      <c r="C59" s="1">
        <v>273</v>
      </c>
      <c r="D59" s="1" t="s">
        <v>71</v>
      </c>
      <c r="E59" s="1" t="s">
        <v>69</v>
      </c>
      <c r="F59" s="1" t="s">
        <v>57</v>
      </c>
      <c r="G59" t="str">
        <f t="shared" si="1"/>
        <v/>
      </c>
    </row>
    <row r="60" spans="2:7">
      <c r="B60">
        <f t="shared" si="0"/>
        <v>14</v>
      </c>
      <c r="C60" s="1">
        <v>497</v>
      </c>
      <c r="D60" s="1" t="s">
        <v>72</v>
      </c>
      <c r="E60" s="1" t="s">
        <v>69</v>
      </c>
      <c r="F60" s="1" t="s">
        <v>57</v>
      </c>
      <c r="G60" t="str">
        <f t="shared" si="1"/>
        <v/>
      </c>
    </row>
    <row r="61" spans="2:7">
      <c r="B61">
        <f t="shared" si="0"/>
        <v>1</v>
      </c>
      <c r="C61" s="1">
        <v>333</v>
      </c>
      <c r="D61" s="1" t="s">
        <v>73</v>
      </c>
      <c r="E61" s="1" t="s">
        <v>74</v>
      </c>
      <c r="F61" s="1" t="s">
        <v>75</v>
      </c>
      <c r="G61" t="str">
        <f t="shared" si="1"/>
        <v/>
      </c>
    </row>
    <row r="62" spans="2:7">
      <c r="B62">
        <f t="shared" si="0"/>
        <v>2</v>
      </c>
      <c r="C62" s="1">
        <v>352</v>
      </c>
      <c r="D62" s="1" t="s">
        <v>76</v>
      </c>
      <c r="E62" s="1" t="s">
        <v>74</v>
      </c>
      <c r="F62" s="1" t="s">
        <v>75</v>
      </c>
      <c r="G62" t="str">
        <f t="shared" si="1"/>
        <v/>
      </c>
    </row>
    <row r="63" spans="2:7">
      <c r="B63">
        <f t="shared" si="0"/>
        <v>3</v>
      </c>
      <c r="C63" s="1">
        <v>420</v>
      </c>
      <c r="D63" s="1" t="s">
        <v>77</v>
      </c>
      <c r="E63" s="1" t="s">
        <v>74</v>
      </c>
      <c r="F63" s="1" t="s">
        <v>75</v>
      </c>
      <c r="G63" t="str">
        <f t="shared" si="1"/>
        <v/>
      </c>
    </row>
    <row r="64" spans="2:7">
      <c r="B64">
        <f t="shared" si="0"/>
        <v>4</v>
      </c>
      <c r="C64" s="1">
        <v>455</v>
      </c>
      <c r="D64" s="1" t="s">
        <v>78</v>
      </c>
      <c r="E64" s="1" t="s">
        <v>74</v>
      </c>
      <c r="F64" s="1" t="s">
        <v>75</v>
      </c>
      <c r="G64" t="str">
        <f t="shared" si="1"/>
        <v/>
      </c>
    </row>
    <row r="65" spans="2:7">
      <c r="B65">
        <f t="shared" si="0"/>
        <v>5</v>
      </c>
      <c r="C65" s="1">
        <v>493</v>
      </c>
      <c r="D65" s="1" t="s">
        <v>79</v>
      </c>
      <c r="E65" s="1" t="s">
        <v>74</v>
      </c>
      <c r="F65" s="1" t="s">
        <v>75</v>
      </c>
      <c r="G65" t="str">
        <f t="shared" si="1"/>
        <v/>
      </c>
    </row>
    <row r="66" spans="2:7">
      <c r="B66">
        <f t="shared" si="0"/>
        <v>6</v>
      </c>
      <c r="C66" s="1">
        <v>500</v>
      </c>
      <c r="D66" s="1" t="s">
        <v>80</v>
      </c>
      <c r="E66" s="1" t="s">
        <v>74</v>
      </c>
      <c r="F66" s="1" t="s">
        <v>75</v>
      </c>
      <c r="G66" t="str">
        <f t="shared" si="1"/>
        <v/>
      </c>
    </row>
    <row r="67" spans="2:7">
      <c r="B67">
        <f t="shared" ref="B67:B99" si="3">IF(F67=F66,B66+1,1)</f>
        <v>7</v>
      </c>
      <c r="C67" s="1">
        <v>501</v>
      </c>
      <c r="D67" s="1" t="s">
        <v>81</v>
      </c>
      <c r="E67" s="1" t="s">
        <v>74</v>
      </c>
      <c r="F67" s="1" t="s">
        <v>75</v>
      </c>
      <c r="G67" t="str">
        <f t="shared" ref="G67:G99" si="4">H67&amp;J67</f>
        <v/>
      </c>
    </row>
    <row r="68" spans="2:7">
      <c r="B68">
        <f t="shared" si="3"/>
        <v>8</v>
      </c>
      <c r="C68" s="1">
        <v>422</v>
      </c>
      <c r="D68" s="1" t="s">
        <v>82</v>
      </c>
      <c r="E68" s="1" t="s">
        <v>74</v>
      </c>
      <c r="F68" s="1" t="s">
        <v>75</v>
      </c>
      <c r="G68" t="str">
        <f t="shared" si="4"/>
        <v/>
      </c>
    </row>
    <row r="69" spans="2:7">
      <c r="B69">
        <f t="shared" si="3"/>
        <v>9</v>
      </c>
      <c r="C69" s="1">
        <v>475</v>
      </c>
      <c r="D69" s="1" t="s">
        <v>83</v>
      </c>
      <c r="E69" s="1" t="s">
        <v>74</v>
      </c>
      <c r="F69" s="1" t="s">
        <v>75</v>
      </c>
      <c r="G69" t="str">
        <f t="shared" si="4"/>
        <v/>
      </c>
    </row>
    <row r="70" spans="2:7">
      <c r="B70">
        <f t="shared" si="3"/>
        <v>10</v>
      </c>
      <c r="C70" s="1">
        <v>237</v>
      </c>
      <c r="D70" s="1" t="s">
        <v>84</v>
      </c>
      <c r="E70" s="1" t="s">
        <v>85</v>
      </c>
      <c r="F70" s="1" t="s">
        <v>75</v>
      </c>
      <c r="G70" t="str">
        <f t="shared" si="4"/>
        <v/>
      </c>
    </row>
    <row r="71" spans="2:7">
      <c r="B71">
        <f t="shared" si="3"/>
        <v>11</v>
      </c>
      <c r="C71" s="1">
        <v>257</v>
      </c>
      <c r="D71" s="1" t="s">
        <v>86</v>
      </c>
      <c r="E71" s="1" t="s">
        <v>85</v>
      </c>
      <c r="F71" s="1" t="s">
        <v>75</v>
      </c>
      <c r="G71" t="str">
        <f t="shared" si="4"/>
        <v/>
      </c>
    </row>
    <row r="72" spans="2:7">
      <c r="B72">
        <f t="shared" si="3"/>
        <v>12</v>
      </c>
      <c r="C72" s="1">
        <v>256</v>
      </c>
      <c r="D72" s="1" t="s">
        <v>87</v>
      </c>
      <c r="E72" s="1" t="s">
        <v>85</v>
      </c>
      <c r="F72" s="1" t="s">
        <v>75</v>
      </c>
      <c r="G72" t="str">
        <f t="shared" si="4"/>
        <v/>
      </c>
    </row>
    <row r="73" spans="2:7">
      <c r="B73">
        <f t="shared" si="3"/>
        <v>13</v>
      </c>
      <c r="C73" s="1">
        <v>388</v>
      </c>
      <c r="D73" s="1" t="s">
        <v>88</v>
      </c>
      <c r="E73" s="1" t="s">
        <v>85</v>
      </c>
      <c r="F73" s="1" t="s">
        <v>75</v>
      </c>
      <c r="G73" t="str">
        <f t="shared" si="4"/>
        <v/>
      </c>
    </row>
    <row r="74" spans="2:7">
      <c r="B74">
        <f t="shared" si="3"/>
        <v>14</v>
      </c>
      <c r="C74" s="1">
        <v>622</v>
      </c>
      <c r="D74" s="1" t="s">
        <v>19680</v>
      </c>
      <c r="E74" s="1" t="s">
        <v>85</v>
      </c>
      <c r="F74" s="1" t="s">
        <v>75</v>
      </c>
      <c r="G74" t="str">
        <f t="shared" si="4"/>
        <v/>
      </c>
    </row>
    <row r="75" spans="2:7">
      <c r="B75">
        <f t="shared" si="3"/>
        <v>15</v>
      </c>
      <c r="C75" s="1">
        <v>505</v>
      </c>
      <c r="D75" s="1" t="s">
        <v>89</v>
      </c>
      <c r="E75" s="1" t="s">
        <v>85</v>
      </c>
      <c r="F75" s="1" t="s">
        <v>75</v>
      </c>
      <c r="G75" t="str">
        <f t="shared" si="4"/>
        <v/>
      </c>
    </row>
    <row r="76" spans="2:7">
      <c r="B76">
        <f t="shared" si="3"/>
        <v>16</v>
      </c>
      <c r="C76" s="1">
        <v>244</v>
      </c>
      <c r="D76" s="1" t="s">
        <v>90</v>
      </c>
      <c r="E76" s="1" t="s">
        <v>91</v>
      </c>
      <c r="F76" s="1" t="s">
        <v>75</v>
      </c>
      <c r="G76" t="str">
        <f t="shared" si="4"/>
        <v/>
      </c>
    </row>
    <row r="77" spans="2:7">
      <c r="B77">
        <f t="shared" si="3"/>
        <v>17</v>
      </c>
      <c r="C77" s="1">
        <v>608</v>
      </c>
      <c r="D77" s="1" t="s">
        <v>18342</v>
      </c>
      <c r="E77" s="1" t="s">
        <v>91</v>
      </c>
      <c r="F77" s="1" t="s">
        <v>75</v>
      </c>
      <c r="G77" t="str">
        <f t="shared" si="4"/>
        <v/>
      </c>
    </row>
    <row r="78" spans="2:7">
      <c r="B78">
        <f t="shared" si="3"/>
        <v>18</v>
      </c>
      <c r="C78" s="1">
        <v>248</v>
      </c>
      <c r="D78" s="1" t="s">
        <v>92</v>
      </c>
      <c r="E78" s="1" t="s">
        <v>91</v>
      </c>
      <c r="F78" s="1" t="s">
        <v>75</v>
      </c>
      <c r="G78" t="str">
        <f t="shared" si="4"/>
        <v/>
      </c>
    </row>
    <row r="79" spans="2:7">
      <c r="B79">
        <f t="shared" si="3"/>
        <v>19</v>
      </c>
      <c r="C79" s="1">
        <v>507</v>
      </c>
      <c r="D79" s="1" t="s">
        <v>93</v>
      </c>
      <c r="E79" s="1" t="s">
        <v>91</v>
      </c>
      <c r="F79" s="1" t="s">
        <v>75</v>
      </c>
      <c r="G79" t="str">
        <f t="shared" si="4"/>
        <v/>
      </c>
    </row>
    <row r="80" spans="2:7">
      <c r="B80">
        <f t="shared" si="3"/>
        <v>20</v>
      </c>
      <c r="C80" s="1">
        <v>441</v>
      </c>
      <c r="D80" s="1" t="s">
        <v>94</v>
      </c>
      <c r="E80" s="1" t="s">
        <v>91</v>
      </c>
      <c r="F80" s="1" t="s">
        <v>75</v>
      </c>
      <c r="G80" t="str">
        <f t="shared" si="4"/>
        <v/>
      </c>
    </row>
    <row r="81" spans="2:12">
      <c r="B81">
        <f t="shared" si="3"/>
        <v>21</v>
      </c>
      <c r="C81" s="1">
        <v>471</v>
      </c>
      <c r="D81" s="1" t="s">
        <v>95</v>
      </c>
      <c r="E81" s="1" t="s">
        <v>91</v>
      </c>
      <c r="F81" s="1" t="s">
        <v>75</v>
      </c>
      <c r="G81" t="str">
        <f t="shared" si="4"/>
        <v/>
      </c>
    </row>
    <row r="82" spans="2:12">
      <c r="B82">
        <f t="shared" si="3"/>
        <v>22</v>
      </c>
      <c r="C82" s="1">
        <v>487</v>
      </c>
      <c r="D82" s="1" t="s">
        <v>96</v>
      </c>
      <c r="E82" s="1" t="s">
        <v>91</v>
      </c>
      <c r="F82" s="1" t="s">
        <v>75</v>
      </c>
      <c r="G82" t="str">
        <f t="shared" si="4"/>
        <v/>
      </c>
    </row>
    <row r="83" spans="2:12">
      <c r="B83">
        <f t="shared" si="3"/>
        <v>23</v>
      </c>
      <c r="C83" s="1">
        <v>240</v>
      </c>
      <c r="D83" s="1" t="s">
        <v>97</v>
      </c>
      <c r="E83" s="1" t="s">
        <v>98</v>
      </c>
      <c r="F83" s="1" t="s">
        <v>75</v>
      </c>
      <c r="G83" t="str">
        <f t="shared" si="4"/>
        <v/>
      </c>
    </row>
    <row r="84" spans="2:12">
      <c r="B84">
        <f t="shared" si="3"/>
        <v>24</v>
      </c>
      <c r="C84" s="1">
        <v>351</v>
      </c>
      <c r="D84" s="1" t="s">
        <v>99</v>
      </c>
      <c r="E84" s="1" t="s">
        <v>98</v>
      </c>
      <c r="F84" s="1" t="s">
        <v>75</v>
      </c>
      <c r="G84" t="str">
        <f t="shared" si="4"/>
        <v/>
      </c>
      <c r="L84" t="s">
        <v>4</v>
      </c>
    </row>
    <row r="85" spans="2:12">
      <c r="B85">
        <f t="shared" si="3"/>
        <v>25</v>
      </c>
      <c r="C85" s="1">
        <v>404</v>
      </c>
      <c r="D85" s="1" t="s">
        <v>100</v>
      </c>
      <c r="E85" s="1" t="s">
        <v>98</v>
      </c>
      <c r="F85" s="1" t="s">
        <v>75</v>
      </c>
      <c r="G85" t="str">
        <f t="shared" si="4"/>
        <v/>
      </c>
      <c r="L85" t="s">
        <v>11</v>
      </c>
    </row>
    <row r="86" spans="2:12">
      <c r="B86">
        <f t="shared" si="3"/>
        <v>26</v>
      </c>
      <c r="C86" s="1">
        <v>408</v>
      </c>
      <c r="D86" s="1" t="s">
        <v>101</v>
      </c>
      <c r="E86" s="1" t="s">
        <v>98</v>
      </c>
      <c r="F86" s="1" t="s">
        <v>75</v>
      </c>
      <c r="G86" t="str">
        <f t="shared" si="4"/>
        <v/>
      </c>
      <c r="L86" t="s">
        <v>18</v>
      </c>
    </row>
    <row r="87" spans="2:12">
      <c r="B87">
        <f t="shared" si="3"/>
        <v>27</v>
      </c>
      <c r="C87" s="1">
        <v>431</v>
      </c>
      <c r="D87" s="1" t="s">
        <v>102</v>
      </c>
      <c r="E87" s="1" t="s">
        <v>98</v>
      </c>
      <c r="F87" s="1" t="s">
        <v>75</v>
      </c>
      <c r="G87" t="str">
        <f t="shared" si="4"/>
        <v/>
      </c>
      <c r="L87" t="s">
        <v>26</v>
      </c>
    </row>
    <row r="88" spans="2:12">
      <c r="B88">
        <f t="shared" si="3"/>
        <v>28</v>
      </c>
      <c r="C88" s="1">
        <v>489</v>
      </c>
      <c r="D88" s="1" t="s">
        <v>103</v>
      </c>
      <c r="E88" s="1" t="s">
        <v>98</v>
      </c>
      <c r="F88" s="1" t="s">
        <v>75</v>
      </c>
      <c r="G88" t="str">
        <f t="shared" si="4"/>
        <v/>
      </c>
      <c r="L88" t="s">
        <v>34</v>
      </c>
    </row>
    <row r="89" spans="2:12">
      <c r="B89">
        <f t="shared" si="3"/>
        <v>29</v>
      </c>
      <c r="C89" s="1">
        <v>249</v>
      </c>
      <c r="D89" s="1" t="s">
        <v>104</v>
      </c>
      <c r="E89" s="1" t="s">
        <v>75</v>
      </c>
      <c r="F89" s="1" t="s">
        <v>75</v>
      </c>
      <c r="G89" t="str">
        <f t="shared" si="4"/>
        <v/>
      </c>
      <c r="L89" t="s">
        <v>41</v>
      </c>
    </row>
    <row r="90" spans="2:12">
      <c r="B90">
        <f t="shared" si="3"/>
        <v>30</v>
      </c>
      <c r="C90" s="1">
        <v>245</v>
      </c>
      <c r="D90" s="1" t="s">
        <v>105</v>
      </c>
      <c r="E90" s="1" t="s">
        <v>75</v>
      </c>
      <c r="F90" s="1" t="s">
        <v>75</v>
      </c>
      <c r="G90" t="str">
        <f t="shared" si="4"/>
        <v/>
      </c>
      <c r="L90" t="s">
        <v>47</v>
      </c>
    </row>
    <row r="91" spans="2:12">
      <c r="B91">
        <f t="shared" si="3"/>
        <v>31</v>
      </c>
      <c r="C91" s="1">
        <v>414</v>
      </c>
      <c r="D91" s="1" t="s">
        <v>106</v>
      </c>
      <c r="E91" s="1" t="s">
        <v>75</v>
      </c>
      <c r="F91" s="1" t="s">
        <v>75</v>
      </c>
      <c r="G91" t="str">
        <f t="shared" si="4"/>
        <v/>
      </c>
      <c r="L91" t="s">
        <v>52</v>
      </c>
    </row>
    <row r="92" spans="2:12">
      <c r="B92">
        <f t="shared" si="3"/>
        <v>32</v>
      </c>
      <c r="C92" s="1">
        <v>459</v>
      </c>
      <c r="D92" s="1" t="s">
        <v>107</v>
      </c>
      <c r="E92" s="1" t="s">
        <v>75</v>
      </c>
      <c r="F92" s="1" t="s">
        <v>75</v>
      </c>
      <c r="G92" t="str">
        <f t="shared" si="4"/>
        <v/>
      </c>
      <c r="L92" t="s">
        <v>57</v>
      </c>
    </row>
    <row r="93" spans="2:12">
      <c r="B93">
        <f t="shared" si="3"/>
        <v>33</v>
      </c>
      <c r="C93" s="1">
        <v>478</v>
      </c>
      <c r="D93" s="1" t="s">
        <v>108</v>
      </c>
      <c r="E93" s="1" t="s">
        <v>75</v>
      </c>
      <c r="F93" s="1" t="s">
        <v>75</v>
      </c>
      <c r="G93" t="str">
        <f t="shared" si="4"/>
        <v/>
      </c>
      <c r="L93" t="s">
        <v>62</v>
      </c>
    </row>
    <row r="94" spans="2:12">
      <c r="B94">
        <f t="shared" si="3"/>
        <v>34</v>
      </c>
      <c r="C94" s="1">
        <v>479</v>
      </c>
      <c r="D94" s="1" t="s">
        <v>109</v>
      </c>
      <c r="E94" s="1" t="s">
        <v>75</v>
      </c>
      <c r="F94" s="1" t="s">
        <v>75</v>
      </c>
      <c r="G94" t="str">
        <f t="shared" si="4"/>
        <v/>
      </c>
      <c r="L94" t="s">
        <v>69</v>
      </c>
    </row>
    <row r="95" spans="2:12">
      <c r="B95">
        <f t="shared" si="3"/>
        <v>35</v>
      </c>
      <c r="C95" s="1">
        <v>398</v>
      </c>
      <c r="D95" s="1" t="s">
        <v>110</v>
      </c>
      <c r="E95" s="1" t="s">
        <v>111</v>
      </c>
      <c r="F95" s="1" t="s">
        <v>75</v>
      </c>
      <c r="G95" t="str">
        <f t="shared" si="4"/>
        <v/>
      </c>
      <c r="L95" t="s">
        <v>74</v>
      </c>
    </row>
    <row r="96" spans="2:12">
      <c r="B96">
        <f t="shared" si="3"/>
        <v>36</v>
      </c>
      <c r="C96" s="1">
        <v>312</v>
      </c>
      <c r="D96" s="1" t="s">
        <v>112</v>
      </c>
      <c r="E96" s="1" t="s">
        <v>111</v>
      </c>
      <c r="F96" s="1" t="s">
        <v>75</v>
      </c>
      <c r="G96" t="str">
        <f t="shared" si="4"/>
        <v/>
      </c>
      <c r="L96" t="s">
        <v>85</v>
      </c>
    </row>
    <row r="97" spans="2:12">
      <c r="B97">
        <f t="shared" si="3"/>
        <v>37</v>
      </c>
      <c r="C97" s="1">
        <v>411</v>
      </c>
      <c r="D97" s="1" t="s">
        <v>113</v>
      </c>
      <c r="E97" s="1" t="s">
        <v>111</v>
      </c>
      <c r="F97" s="1" t="s">
        <v>75</v>
      </c>
      <c r="G97" t="str">
        <f t="shared" si="4"/>
        <v/>
      </c>
      <c r="L97" t="s">
        <v>91</v>
      </c>
    </row>
    <row r="98" spans="2:12">
      <c r="B98">
        <f t="shared" si="3"/>
        <v>38</v>
      </c>
      <c r="C98" s="1">
        <v>433</v>
      </c>
      <c r="D98" s="1" t="s">
        <v>114</v>
      </c>
      <c r="E98" s="1" t="s">
        <v>111</v>
      </c>
      <c r="F98" s="1" t="s">
        <v>75</v>
      </c>
      <c r="G98" t="str">
        <f t="shared" si="4"/>
        <v/>
      </c>
      <c r="L98" t="s">
        <v>98</v>
      </c>
    </row>
    <row r="99" spans="2:12">
      <c r="B99">
        <f t="shared" si="3"/>
        <v>39</v>
      </c>
      <c r="C99" s="1">
        <v>476</v>
      </c>
      <c r="D99" s="1" t="s">
        <v>115</v>
      </c>
      <c r="E99" s="1" t="s">
        <v>111</v>
      </c>
      <c r="F99" s="1" t="s">
        <v>75</v>
      </c>
      <c r="G99" t="str">
        <f t="shared" si="4"/>
        <v/>
      </c>
      <c r="L99" t="s">
        <v>75</v>
      </c>
    </row>
    <row r="100" spans="2:12">
      <c r="L100" t="s">
        <v>111</v>
      </c>
    </row>
  </sheetData>
  <conditionalFormatting sqref="C2:C99">
    <cfRule type="duplicateValues" dxfId="24" priority="3" stopIfTrue="1"/>
  </conditionalFormatting>
  <conditionalFormatting sqref="C2:C99">
    <cfRule type="duplicateValues" dxfId="23" priority="2" stopIfTrue="1"/>
  </conditionalFormatting>
  <conditionalFormatting sqref="D2:D99">
    <cfRule type="containsText" dxfId="22" priority="1" stopIfTrue="1" operator="containsText" text="Vacant">
      <formula>NOT(ISERROR(SEARCH("Vacant",D2)))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K205"/>
  <sheetViews>
    <sheetView showGridLines="0" workbookViewId="0">
      <pane xSplit="2" ySplit="3" topLeftCell="C130" activePane="bottomRight" state="frozen"/>
      <selection pane="topRight" activeCell="C1" sqref="C1"/>
      <selection pane="bottomLeft" activeCell="A4" sqref="A4"/>
      <selection pane="bottomRight" activeCell="F2" sqref="F2"/>
    </sheetView>
  </sheetViews>
  <sheetFormatPr defaultRowHeight="15"/>
  <cols>
    <col min="1" max="1" width="4.140625" style="29" customWidth="1"/>
    <col min="2" max="2" width="31.5703125" customWidth="1"/>
    <col min="3" max="3" width="19.5703125" customWidth="1"/>
    <col min="4" max="4" width="14.85546875" customWidth="1"/>
    <col min="5" max="5" width="6.7109375" customWidth="1"/>
    <col min="6" max="6" width="18.28515625" customWidth="1"/>
    <col min="7" max="7" width="11.42578125" customWidth="1"/>
    <col min="8" max="8" width="10.5703125" bestFit="1" customWidth="1"/>
    <col min="10" max="10" width="15.28515625" bestFit="1" customWidth="1"/>
    <col min="11" max="11" width="9.85546875" hidden="1" customWidth="1"/>
  </cols>
  <sheetData>
    <row r="1" spans="1:11" ht="21" customHeight="1">
      <c r="A1" s="40" t="s">
        <v>18348</v>
      </c>
      <c r="D1" s="185" t="s">
        <v>117</v>
      </c>
      <c r="E1" s="184" t="str">
        <f>DCR!D2</f>
        <v>Barguna</v>
      </c>
      <c r="F1" s="183"/>
    </row>
    <row r="2" spans="1:11" s="39" customFormat="1" ht="26.25" customHeight="1">
      <c r="A2" s="38"/>
      <c r="B2" s="170" t="str">
        <f>"Total Listed party: "&amp;MAX(A4:A200)</f>
        <v>Total Listed party: 85</v>
      </c>
      <c r="C2" s="171" t="str">
        <f>"Non Visited Party: "&amp;COUNTIF($F$3:$F$200,"Non-Visited")</f>
        <v>Non Visited Party: 85</v>
      </c>
      <c r="D2" s="172" t="str">
        <f>"Total visit: "&amp;_xlfn.AGGREGATE(9,7,F3:F199)</f>
        <v>Total visit: 0</v>
      </c>
      <c r="E2" s="173"/>
      <c r="F2" s="172" t="str">
        <f ca="1">"Average visit/Day: "&amp;ROUND(_xlfn.AGGREGATE(9,7,F3:F200)/(TODAY()-EOMONTH(TODAY(),-1)),2)</f>
        <v>Average visit/Day: 0</v>
      </c>
    </row>
    <row r="3" spans="1:11" ht="26.25" customHeight="1">
      <c r="A3" s="166" t="s">
        <v>17111</v>
      </c>
      <c r="B3" s="166" t="s">
        <v>18346</v>
      </c>
      <c r="C3" s="166" t="s">
        <v>128</v>
      </c>
      <c r="D3" s="166" t="s">
        <v>18350</v>
      </c>
      <c r="E3" s="166" t="s">
        <v>125</v>
      </c>
      <c r="F3" s="166" t="s">
        <v>18349</v>
      </c>
    </row>
    <row r="4" spans="1:11" ht="16.5">
      <c r="A4" s="37">
        <f>IF(OR(A3="Sl.",A3&lt;COUNTA(INDEX('Party Data'!$C$1:$P$9950,MATCH(DCR!$F$2,'Party Data'!$C$2:$C$9950,0)+1,14):INDEX('Party Data'!$C$1:$P$9950,MATCH(DCR!$F$2,'Party Data'!$C$2:$C$9950,0)+1+COUNTIF('Party Data'!$C$2:$C$9950,DCR!$F$2),14))),COUNT(A$3:A3)+1,"")</f>
        <v>1</v>
      </c>
      <c r="B4" s="167" t="str">
        <f>IFERROR(INDEX('Party Data'!$C$1:$P$9950,MATCH(DCR!$F$2,'Party Data'!$C$2:$C$9950,0)+$A4,14),"")</f>
        <v xml:space="preserve">  Ammajan Homeo Hall (  Dr. Md. Kawsar Uddin)</v>
      </c>
      <c r="C4" s="167" t="str">
        <f>IFERROR(INDEX('Party Data'!$C$1:$P$9950,MATCH(DCR!$F$2,'Party Data'!$C$2:$C$9950,0)+$A4,11),"")</f>
        <v>Madrasah Road  Borguna</v>
      </c>
      <c r="D4" s="167" t="str">
        <f>IFERROR(INDEX('Party Data'!$C$1:$P$9950,MATCH(DCR!$F$2,'Party Data'!$C$2:$C$9950,0)+$A4,10),"")</f>
        <v>Borguna</v>
      </c>
      <c r="E4" s="37" t="str">
        <f>UPPER(IFERROR(INDEX('Party Data'!$C$1:$P$9950,MATCH(DCR!$F$2,'Party Data'!$C$2:$C$9950,0)+$A4,8),""))</f>
        <v>SAT</v>
      </c>
      <c r="F4" s="37" t="str">
        <f>IF(B4="","",IF(COUNTIFS(DCR!$D$8:$D$678,B4)=0,"Non-Visited",COUNTIFS(DCR!$D$8:$D$678,B4,DCR!$K$8:$K$678,"&gt;="&amp;EOMONTH(DCR!$O$1,-1)+1,DCR!$K$8:$K$678,"&lt;="&amp;EOMONTH(DCR!$O$1,0))))</f>
        <v>Non-Visited</v>
      </c>
    </row>
    <row r="5" spans="1:11" ht="16.5">
      <c r="A5" s="37">
        <f>IF(OR(A4="Sl.",A4&lt;COUNTA(INDEX('Party Data'!$C$1:$P$9950,MATCH(DCR!$F$2,'Party Data'!$C$2:$C$9950,0)+1,14):INDEX('Party Data'!$C$1:$P$9950,MATCH(DCR!$F$2,'Party Data'!$C$2:$C$9950,0)+1+COUNTIF('Party Data'!$C$2:$C$9950,DCR!$F$2),14))),COUNT(A$3:A4)+1,"")</f>
        <v>2</v>
      </c>
      <c r="B5" s="167" t="str">
        <f>IFERROR(INDEX('Party Data'!$C$1:$P$9950,MATCH(DCR!$F$2,'Party Data'!$C$2:$C$9950,0)+A5,14),"")</f>
        <v xml:space="preserve">  Sonkor Hom Niketon (Dr. Monika Saha)</v>
      </c>
      <c r="C5" s="167" t="str">
        <f>IFERROR(INDEX('Party Data'!$C$1:$P$9950,MATCH(DCR!$F$2,'Party Data'!$C$2:$C$9950,0)+$A5,11),"")</f>
        <v>Thana Road</v>
      </c>
      <c r="D5" s="167" t="str">
        <f>IFERROR(INDEX('Party Data'!$C$1:$P$9950,MATCH(DCR!$F$2,'Party Data'!$C$2:$C$9950,0)+$A5,10),"")</f>
        <v>Amtoli</v>
      </c>
      <c r="E5" s="37" t="str">
        <f>UPPER(IFERROR(INDEX('Party Data'!$C$1:$P$9950,MATCH(DCR!$F$2,'Party Data'!$C$2:$C$9950,0)+$A5,8),""))</f>
        <v>THU</v>
      </c>
      <c r="F5" s="37" t="str">
        <f>IF(B5="","",IF(COUNTIFS(DCR!$D$8:$D$678,B5)=0,"Non-Visited",COUNTIFS(DCR!$D$8:$D$678,B5,DCR!$K$8:$K$678,"&gt;="&amp;EOMONTH(DCR!$O$1,-1)+1,DCR!$K$8:$K$678,"&lt;="&amp;EOMONTH(DCR!$O$1,0))))</f>
        <v>Non-Visited</v>
      </c>
    </row>
    <row r="6" spans="1:11" ht="16.5">
      <c r="A6" s="37">
        <f>IF(OR(A5="Sl.",A5&lt;COUNTA(INDEX('Party Data'!$C$1:$P$9950,MATCH(DCR!$F$2,'Party Data'!$C$2:$C$9950,0)+1,14):INDEX('Party Data'!$C$1:$P$9950,MATCH(DCR!$F$2,'Party Data'!$C$2:$C$9950,0)+1+COUNTIF('Party Data'!$C$2:$C$9950,DCR!$F$2),14))),COUNT(A$3:A5)+1,"")</f>
        <v>3</v>
      </c>
      <c r="B6" s="167" t="str">
        <f>IFERROR(INDEX('Party Data'!$C$1:$P$9950,MATCH(DCR!$F$2,'Party Data'!$C$2:$C$9950,0)+A6,14),"")</f>
        <v>Adarsha Homoeo Hall (Dr.Khalek Siddiki)</v>
      </c>
      <c r="C6" s="167" t="str">
        <f>IFERROR(INDEX('Party Data'!$C$1:$P$9950,MATCH(DCR!$F$2,'Party Data'!$C$2:$C$9950,0)+$A6,11),"")</f>
        <v>Girls School Road</v>
      </c>
      <c r="D6" s="167" t="str">
        <f>IFERROR(INDEX('Party Data'!$C$1:$P$9950,MATCH(DCR!$F$2,'Party Data'!$C$2:$C$9950,0)+$A6,10),"")</f>
        <v>Amtoli</v>
      </c>
      <c r="E6" s="37" t="str">
        <f>UPPER(IFERROR(INDEX('Party Data'!$C$1:$P$9950,MATCH(DCR!$F$2,'Party Data'!$C$2:$C$9950,0)+$A6,8),""))</f>
        <v>THU</v>
      </c>
      <c r="F6" s="37" t="str">
        <f>IF(B6="","",IF(COUNTIFS(DCR!$D$8:$D$678,B6)=0,"Non-Visited",COUNTIFS(DCR!$D$8:$D$678,B6,DCR!$K$8:$K$678,"&gt;="&amp;EOMONTH(DCR!$O$1,-1)+1,DCR!$K$8:$K$678,"&lt;="&amp;EOMONTH(DCR!$O$1,0))))</f>
        <v>Non-Visited</v>
      </c>
      <c r="H6" s="117"/>
      <c r="K6" s="36">
        <v>44774</v>
      </c>
    </row>
    <row r="7" spans="1:11" ht="16.5">
      <c r="A7" s="37">
        <f>IF(OR(A6="Sl.",A6&lt;COUNTA(INDEX('Party Data'!$C$1:$P$9950,MATCH(DCR!$F$2,'Party Data'!$C$2:$C$9950,0)+1,14):INDEX('Party Data'!$C$1:$P$9950,MATCH(DCR!$F$2,'Party Data'!$C$2:$C$9950,0)+1+COUNTIF('Party Data'!$C$2:$C$9950,DCR!$F$2),14))),COUNT(A$3:A6)+1,"")</f>
        <v>4</v>
      </c>
      <c r="B7" s="167" t="str">
        <f>IFERROR(INDEX('Party Data'!$C$1:$P$9950,MATCH(DCR!$F$2,'Party Data'!$C$2:$C$9950,0)+A7,14),"")</f>
        <v>Addso Homoeo Hall (Dr:Babul Howlader)</v>
      </c>
      <c r="C7" s="167" t="str">
        <f>IFERROR(INDEX('Party Data'!$C$1:$P$9950,MATCH(DCR!$F$2,'Party Data'!$C$2:$C$9950,0)+$A7,11),"")</f>
        <v>Niyamoti</v>
      </c>
      <c r="D7" s="167" t="str">
        <f>IFERROR(INDEX('Party Data'!$C$1:$P$9950,MATCH(DCR!$F$2,'Party Data'!$C$2:$C$9950,0)+$A7,10),"")</f>
        <v>Brtagi</v>
      </c>
      <c r="E7" s="37" t="str">
        <f>UPPER(IFERROR(INDEX('Party Data'!$C$1:$P$9950,MATCH(DCR!$F$2,'Party Data'!$C$2:$C$9950,0)+$A7,8),""))</f>
        <v>WED</v>
      </c>
      <c r="F7" s="37" t="str">
        <f>IF(B7="","",IF(COUNTIFS(DCR!$D$8:$D$678,B7)=0,"Non-Visited",COUNTIFS(DCR!$D$8:$D$678,B7,DCR!$K$8:$K$678,"&gt;="&amp;EOMONTH(DCR!$O$1,-1)+1,DCR!$K$8:$K$678,"&lt;="&amp;EOMONTH(DCR!$O$1,0))))</f>
        <v>Non-Visited</v>
      </c>
      <c r="G7" s="117"/>
      <c r="H7" s="36"/>
      <c r="K7" s="36">
        <v>44804</v>
      </c>
    </row>
    <row r="8" spans="1:11" ht="16.5">
      <c r="A8" s="37">
        <f>IF(OR(A7="Sl.",A7&lt;COUNTA(INDEX('Party Data'!$C$1:$P$9950,MATCH(DCR!$F$2,'Party Data'!$C$2:$C$9950,0)+1,14):INDEX('Party Data'!$C$1:$P$9950,MATCH(DCR!$F$2,'Party Data'!$C$2:$C$9950,0)+1+COUNTIF('Party Data'!$C$2:$C$9950,DCR!$F$2),14))),COUNT(A$3:A7)+1,"")</f>
        <v>5</v>
      </c>
      <c r="B8" s="167" t="str">
        <f>IFERROR(INDEX('Party Data'!$C$1:$P$9950,MATCH(DCR!$F$2,'Party Data'!$C$2:$C$9950,0)+A8,14),"")</f>
        <v>Akhon Homoeo Hall (Dr:Siraj Hosan)</v>
      </c>
      <c r="C8" s="167" t="str">
        <f>IFERROR(INDEX('Party Data'!$C$1:$P$9950,MATCH(DCR!$F$2,'Party Data'!$C$2:$C$9950,0)+$A8,11),"")</f>
        <v>Niyamoti</v>
      </c>
      <c r="D8" s="167" t="str">
        <f>IFERROR(INDEX('Party Data'!$C$1:$P$9950,MATCH(DCR!$F$2,'Party Data'!$C$2:$C$9950,0)+$A8,10),"")</f>
        <v>Brtagi</v>
      </c>
      <c r="E8" s="37" t="str">
        <f>UPPER(IFERROR(INDEX('Party Data'!$C$1:$P$9950,MATCH(DCR!$F$2,'Party Data'!$C$2:$C$9950,0)+$A8,8),""))</f>
        <v>WED</v>
      </c>
      <c r="F8" s="37" t="str">
        <f>IF(B8="","",IF(COUNTIFS(DCR!$D$8:$D$678,B8)=0,"Non-Visited",COUNTIFS(DCR!$D$8:$D$678,B8,DCR!$K$8:$K$678,"&gt;="&amp;EOMONTH(DCR!$O$1,-1)+1,DCR!$K$8:$K$678,"&lt;="&amp;EOMONTH(DCR!$O$1,0))))</f>
        <v>Non-Visited</v>
      </c>
      <c r="G8" s="117"/>
      <c r="H8" s="36"/>
      <c r="I8" s="36"/>
    </row>
    <row r="9" spans="1:11" ht="16.5">
      <c r="A9" s="37">
        <f>IF(OR(A8="Sl.",A8&lt;COUNTA(INDEX('Party Data'!$C$1:$P$9950,MATCH(DCR!$F$2,'Party Data'!$C$2:$C$9950,0)+1,14):INDEX('Party Data'!$C$1:$P$9950,MATCH(DCR!$F$2,'Party Data'!$C$2:$C$9950,0)+1+COUNTIF('Party Data'!$C$2:$C$9950,DCR!$F$2),14))),COUNT(A$3:A8)+1,"")</f>
        <v>6</v>
      </c>
      <c r="B9" s="167" t="str">
        <f>IFERROR(INDEX('Party Data'!$C$1:$P$9950,MATCH(DCR!$F$2,'Party Data'!$C$2:$C$9950,0)+A9,14),"")</f>
        <v>Al Karim Homoeo Hall (Dr.Bazlur Rahman)</v>
      </c>
      <c r="C9" s="167" t="str">
        <f>IFERROR(INDEX('Party Data'!$C$1:$P$9950,MATCH(DCR!$F$2,'Party Data'!$C$2:$C$9950,0)+$A9,11),"")</f>
        <v>College Road</v>
      </c>
      <c r="D9" s="167" t="str">
        <f>IFERROR(INDEX('Party Data'!$C$1:$P$9950,MATCH(DCR!$F$2,'Party Data'!$C$2:$C$9950,0)+$A9,10),"")</f>
        <v>Amtoli</v>
      </c>
      <c r="E9" s="37" t="str">
        <f>UPPER(IFERROR(INDEX('Party Data'!$C$1:$P$9950,MATCH(DCR!$F$2,'Party Data'!$C$2:$C$9950,0)+$A9,8),""))</f>
        <v>THU</v>
      </c>
      <c r="F9" s="37" t="str">
        <f>IF(B9="","",IF(COUNTIFS(DCR!$D$8:$D$678,B9)=0,"Non-Visited",COUNTIFS(DCR!$D$8:$D$678,B9,DCR!$K$8:$K$678,"&gt;="&amp;EOMONTH(DCR!$O$1,-1)+1,DCR!$K$8:$K$678,"&lt;="&amp;EOMONTH(DCR!$O$1,0))))</f>
        <v>Non-Visited</v>
      </c>
      <c r="H9" s="36"/>
    </row>
    <row r="10" spans="1:11" ht="16.5">
      <c r="A10" s="37">
        <f>IF(OR(A9="Sl.",A9&lt;COUNTA(INDEX('Party Data'!$C$1:$P$9950,MATCH(DCR!$F$2,'Party Data'!$C$2:$C$9950,0)+1,14):INDEX('Party Data'!$C$1:$P$9950,MATCH(DCR!$F$2,'Party Data'!$C$2:$C$9950,0)+1+COUNTIF('Party Data'!$C$2:$C$9950,DCR!$F$2),14))),COUNT(A$3:A9)+1,"")</f>
        <v>7</v>
      </c>
      <c r="B10" s="167" t="str">
        <f>IFERROR(INDEX('Party Data'!$C$1:$P$9950,MATCH(DCR!$F$2,'Party Data'!$C$2:$C$9950,0)+A10,14),"")</f>
        <v>Al Modina Homoeo Hall (Dr. Golam Azom)</v>
      </c>
      <c r="C10" s="167" t="str">
        <f>IFERROR(INDEX('Party Data'!$C$1:$P$9950,MATCH(DCR!$F$2,'Party Data'!$C$2:$C$9950,0)+$A10,11),"")</f>
        <v>Hospital Road Pathorghata</v>
      </c>
      <c r="D10" s="167" t="str">
        <f>IFERROR(INDEX('Party Data'!$C$1:$P$9950,MATCH(DCR!$F$2,'Party Data'!$C$2:$C$9950,0)+$A10,10),"")</f>
        <v>Pathor Ghata</v>
      </c>
      <c r="E10" s="37" t="str">
        <f>UPPER(IFERROR(INDEX('Party Data'!$C$1:$P$9950,MATCH(DCR!$F$2,'Party Data'!$C$2:$C$9950,0)+$A10,8),""))</f>
        <v>THU</v>
      </c>
      <c r="F10" s="37" t="str">
        <f>IF(B10="","",IF(COUNTIFS(DCR!$D$8:$D$678,B10)=0,"Non-Visited",COUNTIFS(DCR!$D$8:$D$678,B10,DCR!$K$8:$K$678,"&gt;="&amp;EOMONTH(DCR!$O$1,-1)+1,DCR!$K$8:$K$678,"&lt;="&amp;EOMONTH(DCR!$O$1,0))))</f>
        <v>Non-Visited</v>
      </c>
    </row>
    <row r="11" spans="1:11" ht="16.5">
      <c r="A11" s="37">
        <f>IF(OR(A10="Sl.",A10&lt;COUNTA(INDEX('Party Data'!$C$1:$P$9950,MATCH(DCR!$F$2,'Party Data'!$C$2:$C$9950,0)+1,14):INDEX('Party Data'!$C$1:$P$9950,MATCH(DCR!$F$2,'Party Data'!$C$2:$C$9950,0)+1+COUNTIF('Party Data'!$C$2:$C$9950,DCR!$F$2),14))),COUNT(A$3:A10)+1,"")</f>
        <v>8</v>
      </c>
      <c r="B11" s="167" t="str">
        <f>IFERROR(INDEX('Party Data'!$C$1:$P$9950,MATCH(DCR!$F$2,'Party Data'!$C$2:$C$9950,0)+A11,14),"")</f>
        <v>Alensani Homoeo Hall (Dr.Saidul Alensani)</v>
      </c>
      <c r="C11" s="167" t="str">
        <f>IFERROR(INDEX('Party Data'!$C$1:$P$9950,MATCH(DCR!$F$2,'Party Data'!$C$2:$C$9950,0)+$A11,11),"")</f>
        <v>College Road</v>
      </c>
      <c r="D11" s="167" t="str">
        <f>IFERROR(INDEX('Party Data'!$C$1:$P$9950,MATCH(DCR!$F$2,'Party Data'!$C$2:$C$9950,0)+$A11,10),"")</f>
        <v>Amtoli</v>
      </c>
      <c r="E11" s="37" t="str">
        <f>UPPER(IFERROR(INDEX('Party Data'!$C$1:$P$9950,MATCH(DCR!$F$2,'Party Data'!$C$2:$C$9950,0)+$A11,8),""))</f>
        <v>THU</v>
      </c>
      <c r="F11" s="37" t="str">
        <f>IF(B11="","",IF(COUNTIFS(DCR!$D$8:$D$678,B11)=0,"Non-Visited",COUNTIFS(DCR!$D$8:$D$678,B11,DCR!$K$8:$K$678,"&gt;="&amp;EOMONTH(DCR!$O$1,-1)+1,DCR!$K$8:$K$678,"&lt;="&amp;EOMONTH(DCR!$O$1,0))))</f>
        <v>Non-Visited</v>
      </c>
      <c r="H11" s="36"/>
    </row>
    <row r="12" spans="1:11" ht="16.5">
      <c r="A12" s="37">
        <f>IF(OR(A11="Sl.",A11&lt;COUNTA(INDEX('Party Data'!$C$1:$P$9950,MATCH(DCR!$F$2,'Party Data'!$C$2:$C$9950,0)+1,14):INDEX('Party Data'!$C$1:$P$9950,MATCH(DCR!$F$2,'Party Data'!$C$2:$C$9950,0)+1+COUNTIF('Party Data'!$C$2:$C$9950,DCR!$F$2),14))),COUNT(A$3:A11)+1,"")</f>
        <v>9</v>
      </c>
      <c r="B12" s="167" t="str">
        <f>IFERROR(INDEX('Party Data'!$C$1:$P$9950,MATCH(DCR!$F$2,'Party Data'!$C$2:$C$9950,0)+A12,14),"")</f>
        <v>Ali Homoeo Hall (Dr.Edris Ali)</v>
      </c>
      <c r="C12" s="167" t="str">
        <f>IFERROR(INDEX('Party Data'!$C$1:$P$9950,MATCH(DCR!$F$2,'Party Data'!$C$2:$C$9950,0)+$A12,11),"")</f>
        <v>Notun Bazar</v>
      </c>
      <c r="D12" s="167" t="str">
        <f>IFERROR(INDEX('Party Data'!$C$1:$P$9950,MATCH(DCR!$F$2,'Party Data'!$C$2:$C$9950,0)+$A12,10),"")</f>
        <v>Amtoli</v>
      </c>
      <c r="E12" s="37" t="str">
        <f>UPPER(IFERROR(INDEX('Party Data'!$C$1:$P$9950,MATCH(DCR!$F$2,'Party Data'!$C$2:$C$9950,0)+$A12,8),""))</f>
        <v>THU</v>
      </c>
      <c r="F12" s="37" t="str">
        <f>IF(B12="","",IF(COUNTIFS(DCR!$D$8:$D$678,B12)=0,"Non-Visited",COUNTIFS(DCR!$D$8:$D$678,B12,DCR!$K$8:$K$678,"&gt;="&amp;EOMONTH(DCR!$O$1,-1)+1,DCR!$K$8:$K$678,"&lt;="&amp;EOMONTH(DCR!$O$1,0))))</f>
        <v>Non-Visited</v>
      </c>
    </row>
    <row r="13" spans="1:11" ht="16.5">
      <c r="A13" s="37">
        <f>IF(OR(A12="Sl.",A12&lt;COUNTA(INDEX('Party Data'!$C$1:$P$9950,MATCH(DCR!$F$2,'Party Data'!$C$2:$C$9950,0)+1,14):INDEX('Party Data'!$C$1:$P$9950,MATCH(DCR!$F$2,'Party Data'!$C$2:$C$9950,0)+1+COUNTIF('Party Data'!$C$2:$C$9950,DCR!$F$2),14))),COUNT(A$3:A12)+1,"")</f>
        <v>10</v>
      </c>
      <c r="B13" s="167" t="str">
        <f>IFERROR(INDEX('Party Data'!$C$1:$P$9950,MATCH(DCR!$F$2,'Party Data'!$C$2:$C$9950,0)+A13,14),"")</f>
        <v>Apexmedical Hall (Dr. Alhaz Alauddin Ahmed)</v>
      </c>
      <c r="C13" s="167" t="str">
        <f>IFERROR(INDEX('Party Data'!$C$1:$P$9950,MATCH(DCR!$F$2,'Party Data'!$C$2:$C$9950,0)+$A13,11),"")</f>
        <v>D.K.B Sorak  Borguna</v>
      </c>
      <c r="D13" s="167" t="str">
        <f>IFERROR(INDEX('Party Data'!$C$1:$P$9950,MATCH(DCR!$F$2,'Party Data'!$C$2:$C$9950,0)+$A13,10),"")</f>
        <v>Borguna</v>
      </c>
      <c r="E13" s="37" t="str">
        <f>UPPER(IFERROR(INDEX('Party Data'!$C$1:$P$9950,MATCH(DCR!$F$2,'Party Data'!$C$2:$C$9950,0)+$A13,8),""))</f>
        <v>SAT</v>
      </c>
      <c r="F13" s="37" t="str">
        <f>IF(B13="","",IF(COUNTIFS(DCR!$D$8:$D$678,B13)=0,"Non-Visited",COUNTIFS(DCR!$D$8:$D$678,B13,DCR!$K$8:$K$678,"&gt;="&amp;EOMONTH(DCR!$O$1,-1)+1,DCR!$K$8:$K$678,"&lt;="&amp;EOMONTH(DCR!$O$1,0))))</f>
        <v>Non-Visited</v>
      </c>
    </row>
    <row r="14" spans="1:11" ht="16.5">
      <c r="A14" s="37">
        <f>IF(OR(A13="Sl.",A13&lt;COUNTA(INDEX('Party Data'!$C$1:$P$9950,MATCH(DCR!$F$2,'Party Data'!$C$2:$C$9950,0)+1,14):INDEX('Party Data'!$C$1:$P$9950,MATCH(DCR!$F$2,'Party Data'!$C$2:$C$9950,0)+1+COUNTIF('Party Data'!$C$2:$C$9950,DCR!$F$2),14))),COUNT(A$3:A13)+1,"")</f>
        <v>11</v>
      </c>
      <c r="B14" s="167" t="str">
        <f>IFERROR(INDEX('Party Data'!$C$1:$P$9950,MATCH(DCR!$F$2,'Party Data'!$C$2:$C$9950,0)+A14,14),"")</f>
        <v>Aroggo Homoeo Hall (Dr.Md:Abdul Alim)</v>
      </c>
      <c r="C14" s="167" t="str">
        <f>IFERROR(INDEX('Party Data'!$C$1:$P$9950,MATCH(DCR!$F$2,'Party Data'!$C$2:$C$9950,0)+$A14,11),"")</f>
        <v>KumarPotti</v>
      </c>
      <c r="D14" s="167" t="str">
        <f>IFERROR(INDEX('Party Data'!$C$1:$P$9950,MATCH(DCR!$F$2,'Party Data'!$C$2:$C$9950,0)+$A14,10),"")</f>
        <v>Taltoli</v>
      </c>
      <c r="E14" s="37" t="str">
        <f>UPPER(IFERROR(INDEX('Party Data'!$C$1:$P$9950,MATCH(DCR!$F$2,'Party Data'!$C$2:$C$9950,0)+$A14,8),""))</f>
        <v>MON</v>
      </c>
      <c r="F14" s="37" t="str">
        <f>IF(B14="","",IF(COUNTIFS(DCR!$D$8:$D$678,B14)=0,"Non-Visited",COUNTIFS(DCR!$D$8:$D$678,B14,DCR!$K$8:$K$678,"&gt;="&amp;EOMONTH(DCR!$O$1,-1)+1,DCR!$K$8:$K$678,"&lt;="&amp;EOMONTH(DCR!$O$1,0))))</f>
        <v>Non-Visited</v>
      </c>
    </row>
    <row r="15" spans="1:11" ht="16.5">
      <c r="A15" s="37">
        <f>IF(OR(A14="Sl.",A14&lt;COUNTA(INDEX('Party Data'!$C$1:$P$9950,MATCH(DCR!$F$2,'Party Data'!$C$2:$C$9950,0)+1,14):INDEX('Party Data'!$C$1:$P$9950,MATCH(DCR!$F$2,'Party Data'!$C$2:$C$9950,0)+1+COUNTIF('Party Data'!$C$2:$C$9950,DCR!$F$2),14))),COUNT(A$3:A14)+1,"")</f>
        <v>12</v>
      </c>
      <c r="B15" s="167" t="str">
        <f>IFERROR(INDEX('Party Data'!$C$1:$P$9950,MATCH(DCR!$F$2,'Party Data'!$C$2:$C$9950,0)+A15,14),"")</f>
        <v>Arrogo Homoeo Hall (Dr: Komol Chondro Roy)</v>
      </c>
      <c r="C15" s="167" t="str">
        <f>IFERROR(INDEX('Party Data'!$C$1:$P$9950,MATCH(DCR!$F$2,'Party Data'!$C$2:$C$9950,0)+$A15,11),"")</f>
        <v>Niyamoti</v>
      </c>
      <c r="D15" s="167" t="str">
        <f>IFERROR(INDEX('Party Data'!$C$1:$P$9950,MATCH(DCR!$F$2,'Party Data'!$C$2:$C$9950,0)+$A15,10),"")</f>
        <v>betagi</v>
      </c>
      <c r="E15" s="37" t="str">
        <f>UPPER(IFERROR(INDEX('Party Data'!$C$1:$P$9950,MATCH(DCR!$F$2,'Party Data'!$C$2:$C$9950,0)+$A15,8),""))</f>
        <v>WED</v>
      </c>
      <c r="F15" s="37" t="str">
        <f>IF(B15="","",IF(COUNTIFS(DCR!$D$8:$D$678,B15)=0,"Non-Visited",COUNTIFS(DCR!$D$8:$D$678,B15,DCR!$K$8:$K$678,"&gt;="&amp;EOMONTH(DCR!$O$1,-1)+1,DCR!$K$8:$K$678,"&lt;="&amp;EOMONTH(DCR!$O$1,0))))</f>
        <v>Non-Visited</v>
      </c>
    </row>
    <row r="16" spans="1:11" ht="16.5">
      <c r="A16" s="37">
        <f>IF(OR(A15="Sl.",A15&lt;COUNTA(INDEX('Party Data'!$C$1:$P$9950,MATCH(DCR!$F$2,'Party Data'!$C$2:$C$9950,0)+1,14):INDEX('Party Data'!$C$1:$P$9950,MATCH(DCR!$F$2,'Party Data'!$C$2:$C$9950,0)+1+COUNTIF('Party Data'!$C$2:$C$9950,DCR!$F$2),14))),COUNT(A$3:A15)+1,"")</f>
        <v>13</v>
      </c>
      <c r="B16" s="167" t="str">
        <f>IFERROR(INDEX('Party Data'!$C$1:$P$9950,MATCH(DCR!$F$2,'Party Data'!$C$2:$C$9950,0)+A16,14),"")</f>
        <v>Asad Homoeo Hall (Dr:Iliyas Hosan)</v>
      </c>
      <c r="C16" s="167" t="str">
        <f>IFERROR(INDEX('Party Data'!$C$1:$P$9950,MATCH(DCR!$F$2,'Party Data'!$C$2:$C$9950,0)+$A16,11),"")</f>
        <v>shodor</v>
      </c>
      <c r="D16" s="167" t="str">
        <f>IFERROR(INDEX('Party Data'!$C$1:$P$9950,MATCH(DCR!$F$2,'Party Data'!$C$2:$C$9950,0)+$A16,10),"")</f>
        <v>borguna</v>
      </c>
      <c r="E16" s="37" t="str">
        <f>UPPER(IFERROR(INDEX('Party Data'!$C$1:$P$9950,MATCH(DCR!$F$2,'Party Data'!$C$2:$C$9950,0)+$A16,8),""))</f>
        <v>TUS</v>
      </c>
      <c r="F16" s="37" t="str">
        <f>IF(B16="","",IF(COUNTIFS(DCR!$D$8:$D$678,B16)=0,"Non-Visited",COUNTIFS(DCR!$D$8:$D$678,B16,DCR!$K$8:$K$678,"&gt;="&amp;EOMONTH(DCR!$O$1,-1)+1,DCR!$K$8:$K$678,"&lt;="&amp;EOMONTH(DCR!$O$1,0))))</f>
        <v>Non-Visited</v>
      </c>
    </row>
    <row r="17" spans="1:6" ht="16.5">
      <c r="A17" s="37">
        <f>IF(OR(A16="Sl.",A16&lt;COUNTA(INDEX('Party Data'!$C$1:$P$9950,MATCH(DCR!$F$2,'Party Data'!$C$2:$C$9950,0)+1,14):INDEX('Party Data'!$C$1:$P$9950,MATCH(DCR!$F$2,'Party Data'!$C$2:$C$9950,0)+1+COUNTIF('Party Data'!$C$2:$C$9950,DCR!$F$2),14))),COUNT(A$3:A16)+1,"")</f>
        <v>14</v>
      </c>
      <c r="B17" s="167" t="str">
        <f>IFERROR(INDEX('Party Data'!$C$1:$P$9950,MATCH(DCR!$F$2,'Party Data'!$C$2:$C$9950,0)+A17,14),"")</f>
        <v>Ashad Homoeo Hall (Dr. Elias Hasan)</v>
      </c>
      <c r="C17" s="167" t="str">
        <f>IFERROR(INDEX('Party Data'!$C$1:$P$9950,MATCH(DCR!$F$2,'Party Data'!$C$2:$C$9950,0)+$A17,11),"")</f>
        <v>Madrasah  Road  Borguna</v>
      </c>
      <c r="D17" s="167" t="str">
        <f>IFERROR(INDEX('Party Data'!$C$1:$P$9950,MATCH(DCR!$F$2,'Party Data'!$C$2:$C$9950,0)+$A17,10),"")</f>
        <v>Borguna</v>
      </c>
      <c r="E17" s="37" t="str">
        <f>UPPER(IFERROR(INDEX('Party Data'!$C$1:$P$9950,MATCH(DCR!$F$2,'Party Data'!$C$2:$C$9950,0)+$A17,8),""))</f>
        <v>SAT</v>
      </c>
      <c r="F17" s="37" t="str">
        <f>IF(B17="","",IF(COUNTIFS(DCR!$D$8:$D$678,B17)=0,"Non-Visited",COUNTIFS(DCR!$D$8:$D$678,B17,DCR!$K$8:$K$678,"&gt;="&amp;EOMONTH(DCR!$O$1,-1)+1,DCR!$K$8:$K$678,"&lt;="&amp;EOMONTH(DCR!$O$1,0))))</f>
        <v>Non-Visited</v>
      </c>
    </row>
    <row r="18" spans="1:6" ht="16.5">
      <c r="A18" s="37">
        <f>IF(OR(A17="Sl.",A17&lt;COUNTA(INDEX('Party Data'!$C$1:$P$9950,MATCH(DCR!$F$2,'Party Data'!$C$2:$C$9950,0)+1,14):INDEX('Party Data'!$C$1:$P$9950,MATCH(DCR!$F$2,'Party Data'!$C$2:$C$9950,0)+1+COUNTIF('Party Data'!$C$2:$C$9950,DCR!$F$2),14))),COUNT(A$3:A17)+1,"")</f>
        <v>15</v>
      </c>
      <c r="B18" s="167" t="str">
        <f>IFERROR(INDEX('Party Data'!$C$1:$P$9950,MATCH(DCR!$F$2,'Party Data'!$C$2:$C$9950,0)+A18,14),"")</f>
        <v>Azad Homeo Hall (Dr. Md Sirajul Islam)</v>
      </c>
      <c r="C18" s="167" t="str">
        <f>IFERROR(INDEX('Party Data'!$C$1:$P$9950,MATCH(DCR!$F$2,'Party Data'!$C$2:$C$9950,0)+$A18,11),"")</f>
        <v>Kakchira Bazar Pathorghata</v>
      </c>
      <c r="D18" s="167" t="str">
        <f>IFERROR(INDEX('Party Data'!$C$1:$P$9950,MATCH(DCR!$F$2,'Party Data'!$C$2:$C$9950,0)+$A18,10),"")</f>
        <v>Pathor Ghata</v>
      </c>
      <c r="E18" s="37" t="str">
        <f>UPPER(IFERROR(INDEX('Party Data'!$C$1:$P$9950,MATCH(DCR!$F$2,'Party Data'!$C$2:$C$9950,0)+$A18,8),""))</f>
        <v>MON</v>
      </c>
      <c r="F18" s="37" t="str">
        <f>IF(B18="","",IF(COUNTIFS(DCR!$D$8:$D$678,B18)=0,"Non-Visited",COUNTIFS(DCR!$D$8:$D$678,B18,DCR!$K$8:$K$678,"&gt;="&amp;EOMONTH(DCR!$O$1,-1)+1,DCR!$K$8:$K$678,"&lt;="&amp;EOMONTH(DCR!$O$1,0))))</f>
        <v>Non-Visited</v>
      </c>
    </row>
    <row r="19" spans="1:6" ht="16.5">
      <c r="A19" s="37">
        <f>IF(OR(A18="Sl.",A18&lt;COUNTA(INDEX('Party Data'!$C$1:$P$9950,MATCH(DCR!$F$2,'Party Data'!$C$2:$C$9950,0)+1,14):INDEX('Party Data'!$C$1:$P$9950,MATCH(DCR!$F$2,'Party Data'!$C$2:$C$9950,0)+1+COUNTIF('Party Data'!$C$2:$C$9950,DCR!$F$2),14))),COUNT(A$3:A18)+1,"")</f>
        <v>16</v>
      </c>
      <c r="B19" s="167" t="str">
        <f>IFERROR(INDEX('Party Data'!$C$1:$P$9950,MATCH(DCR!$F$2,'Party Data'!$C$2:$C$9950,0)+A19,14),"")</f>
        <v>Azad Homeo Hall (Dr. Ma Kuddus)</v>
      </c>
      <c r="C19" s="167" t="str">
        <f>IFERROR(INDEX('Party Data'!$C$1:$P$9950,MATCH(DCR!$F$2,'Party Data'!$C$2:$C$9950,0)+$A19,11),"")</f>
        <v>Sonali Bank Road Pathorghata</v>
      </c>
      <c r="D19" s="167" t="str">
        <f>IFERROR(INDEX('Party Data'!$C$1:$P$9950,MATCH(DCR!$F$2,'Party Data'!$C$2:$C$9950,0)+$A19,10),"")</f>
        <v>Pathor Ghata</v>
      </c>
      <c r="E19" s="37" t="str">
        <f>UPPER(IFERROR(INDEX('Party Data'!$C$1:$P$9950,MATCH(DCR!$F$2,'Party Data'!$C$2:$C$9950,0)+$A19,8),""))</f>
        <v>THU</v>
      </c>
      <c r="F19" s="37" t="str">
        <f>IF(B19="","",IF(COUNTIFS(DCR!$D$8:$D$678,B19)=0,"Non-Visited",COUNTIFS(DCR!$D$8:$D$678,B19,DCR!$K$8:$K$678,"&gt;="&amp;EOMONTH(DCR!$O$1,-1)+1,DCR!$K$8:$K$678,"&lt;="&amp;EOMONTH(DCR!$O$1,0))))</f>
        <v>Non-Visited</v>
      </c>
    </row>
    <row r="20" spans="1:6" ht="16.5">
      <c r="A20" s="37">
        <f>IF(OR(A19="Sl.",A19&lt;COUNTA(INDEX('Party Data'!$C$1:$P$9950,MATCH(DCR!$F$2,'Party Data'!$C$2:$C$9950,0)+1,14):INDEX('Party Data'!$C$1:$P$9950,MATCH(DCR!$F$2,'Party Data'!$C$2:$C$9950,0)+1+COUNTIF('Party Data'!$C$2:$C$9950,DCR!$F$2),14))),COUNT(A$3:A19)+1,"")</f>
        <v>17</v>
      </c>
      <c r="B20" s="167" t="str">
        <f>IFERROR(INDEX('Party Data'!$C$1:$P$9950,MATCH(DCR!$F$2,'Party Data'!$C$2:$C$9950,0)+A20,14),"")</f>
        <v>Aziz Homeo Hall (Dr. Md. Sumon)</v>
      </c>
      <c r="C20" s="167" t="str">
        <f>IFERROR(INDEX('Party Data'!$C$1:$P$9950,MATCH(DCR!$F$2,'Party Data'!$C$2:$C$9950,0)+$A20,11),"")</f>
        <v>Sodar Road Pathorghata</v>
      </c>
      <c r="D20" s="167" t="str">
        <f>IFERROR(INDEX('Party Data'!$C$1:$P$9950,MATCH(DCR!$F$2,'Party Data'!$C$2:$C$9950,0)+$A20,10),"")</f>
        <v>Pathor Ghata</v>
      </c>
      <c r="E20" s="37" t="str">
        <f>UPPER(IFERROR(INDEX('Party Data'!$C$1:$P$9950,MATCH(DCR!$F$2,'Party Data'!$C$2:$C$9950,0)+$A20,8),""))</f>
        <v>THU</v>
      </c>
      <c r="F20" s="37" t="str">
        <f>IF(B20="","",IF(COUNTIFS(DCR!$D$8:$D$678,B20)=0,"Non-Visited",COUNTIFS(DCR!$D$8:$D$678,B20,DCR!$K$8:$K$678,"&gt;="&amp;EOMONTH(DCR!$O$1,-1)+1,DCR!$K$8:$K$678,"&lt;="&amp;EOMONTH(DCR!$O$1,0))))</f>
        <v>Non-Visited</v>
      </c>
    </row>
    <row r="21" spans="1:6" ht="16.5">
      <c r="A21" s="37">
        <f>IF(OR(A20="Sl.",A20&lt;COUNTA(INDEX('Party Data'!$C$1:$P$9950,MATCH(DCR!$F$2,'Party Data'!$C$2:$C$9950,0)+1,14):INDEX('Party Data'!$C$1:$P$9950,MATCH(DCR!$F$2,'Party Data'!$C$2:$C$9950,0)+1+COUNTIF('Party Data'!$C$2:$C$9950,DCR!$F$2),14))),COUNT(A$3:A20)+1,"")</f>
        <v>18</v>
      </c>
      <c r="B21" s="167" t="str">
        <f>IFERROR(INDEX('Party Data'!$C$1:$P$9950,MATCH(DCR!$F$2,'Party Data'!$C$2:$C$9950,0)+A21,14),"")</f>
        <v>Aziz Homoeo Hall (Dr. Moniruzzama Khan)</v>
      </c>
      <c r="C21" s="167" t="str">
        <f>IFERROR(INDEX('Party Data'!$C$1:$P$9950,MATCH(DCR!$F$2,'Party Data'!$C$2:$C$9950,0)+$A21,11),"")</f>
        <v>Bongabondu Road Borguna</v>
      </c>
      <c r="D21" s="167" t="str">
        <f>IFERROR(INDEX('Party Data'!$C$1:$P$9950,MATCH(DCR!$F$2,'Party Data'!$C$2:$C$9950,0)+$A21,10),"")</f>
        <v>Borguna</v>
      </c>
      <c r="E21" s="37" t="str">
        <f>UPPER(IFERROR(INDEX('Party Data'!$C$1:$P$9950,MATCH(DCR!$F$2,'Party Data'!$C$2:$C$9950,0)+$A21,8),""))</f>
        <v>SAT</v>
      </c>
      <c r="F21" s="37" t="str">
        <f>IF(B21="","",IF(COUNTIFS(DCR!$D$8:$D$678,B21)=0,"Non-Visited",COUNTIFS(DCR!$D$8:$D$678,B21,DCR!$K$8:$K$678,"&gt;="&amp;EOMONTH(DCR!$O$1,-1)+1,DCR!$K$8:$K$678,"&lt;="&amp;EOMONTH(DCR!$O$1,0))))</f>
        <v>Non-Visited</v>
      </c>
    </row>
    <row r="22" spans="1:6" ht="16.5">
      <c r="A22" s="37">
        <f>IF(OR(A21="Sl.",A21&lt;COUNTA(INDEX('Party Data'!$C$1:$P$9950,MATCH(DCR!$F$2,'Party Data'!$C$2:$C$9950,0)+1,14):INDEX('Party Data'!$C$1:$P$9950,MATCH(DCR!$F$2,'Party Data'!$C$2:$C$9950,0)+1+COUNTIF('Party Data'!$C$2:$C$9950,DCR!$F$2),14))),COUNT(A$3:A21)+1,"")</f>
        <v>19</v>
      </c>
      <c r="B22" s="167" t="str">
        <f>IFERROR(INDEX('Party Data'!$C$1:$P$9950,MATCH(DCR!$F$2,'Party Data'!$C$2:$C$9950,0)+A22,14),"")</f>
        <v>Bamna Homoeo Hall (Dr. Md Mizanur Rahman)</v>
      </c>
      <c r="C22" s="167" t="str">
        <f>IFERROR(INDEX('Party Data'!$C$1:$P$9950,MATCH(DCR!$F$2,'Party Data'!$C$2:$C$9950,0)+$A22,11),"")</f>
        <v>College Road Bamna</v>
      </c>
      <c r="D22" s="167" t="str">
        <f>IFERROR(INDEX('Party Data'!$C$1:$P$9950,MATCH(DCR!$F$2,'Party Data'!$C$2:$C$9950,0)+$A22,10),"")</f>
        <v>Bamna</v>
      </c>
      <c r="E22" s="37" t="str">
        <f>UPPER(IFERROR(INDEX('Party Data'!$C$1:$P$9950,MATCH(DCR!$F$2,'Party Data'!$C$2:$C$9950,0)+$A22,8),""))</f>
        <v>SUN</v>
      </c>
      <c r="F22" s="37" t="str">
        <f>IF(B22="","",IF(COUNTIFS(DCR!$D$8:$D$678,B22)=0,"Non-Visited",COUNTIFS(DCR!$D$8:$D$678,B22,DCR!$K$8:$K$678,"&gt;="&amp;EOMONTH(DCR!$O$1,-1)+1,DCR!$K$8:$K$678,"&lt;="&amp;EOMONTH(DCR!$O$1,0))))</f>
        <v>Non-Visited</v>
      </c>
    </row>
    <row r="23" spans="1:6" ht="16.5">
      <c r="A23" s="37">
        <f>IF(OR(A22="Sl.",A22&lt;COUNTA(INDEX('Party Data'!$C$1:$P$9950,MATCH(DCR!$F$2,'Party Data'!$C$2:$C$9950,0)+1,14):INDEX('Party Data'!$C$1:$P$9950,MATCH(DCR!$F$2,'Party Data'!$C$2:$C$9950,0)+1+COUNTIF('Party Data'!$C$2:$C$9950,DCR!$F$2),14))),COUNT(A$3:A22)+1,"")</f>
        <v>20</v>
      </c>
      <c r="B23" s="167" t="str">
        <f>IFERROR(INDEX('Party Data'!$C$1:$P$9950,MATCH(DCR!$F$2,'Party Data'!$C$2:$C$9950,0)+A23,14),"")</f>
        <v>Biswas Homoeo Hall (Dr. Santanu Bala)</v>
      </c>
      <c r="C23" s="167" t="str">
        <f>IFERROR(INDEX('Party Data'!$C$1:$P$9950,MATCH(DCR!$F$2,'Party Data'!$C$2:$C$9950,0)+$A23,11),"")</f>
        <v>Dawatalla Bazar Bamna</v>
      </c>
      <c r="D23" s="167" t="str">
        <f>IFERROR(INDEX('Party Data'!$C$1:$P$9950,MATCH(DCR!$F$2,'Party Data'!$C$2:$C$9950,0)+$A23,10),"")</f>
        <v>Bamna</v>
      </c>
      <c r="E23" s="37" t="str">
        <f>UPPER(IFERROR(INDEX('Party Data'!$C$1:$P$9950,MATCH(DCR!$F$2,'Party Data'!$C$2:$C$9950,0)+$A23,8),""))</f>
        <v>SUN</v>
      </c>
      <c r="F23" s="37" t="str">
        <f>IF(B23="","",IF(COUNTIFS(DCR!$D$8:$D$678,B23)=0,"Non-Visited",COUNTIFS(DCR!$D$8:$D$678,B23,DCR!$K$8:$K$678,"&gt;="&amp;EOMONTH(DCR!$O$1,-1)+1,DCR!$K$8:$K$678,"&lt;="&amp;EOMONTH(DCR!$O$1,0))))</f>
        <v>Non-Visited</v>
      </c>
    </row>
    <row r="24" spans="1:6" ht="16.5">
      <c r="A24" s="37">
        <f>IF(OR(A23="Sl.",A23&lt;COUNTA(INDEX('Party Data'!$C$1:$P$9950,MATCH(DCR!$F$2,'Party Data'!$C$2:$C$9950,0)+1,14):INDEX('Party Data'!$C$1:$P$9950,MATCH(DCR!$F$2,'Party Data'!$C$2:$C$9950,0)+1+COUNTIF('Party Data'!$C$2:$C$9950,DCR!$F$2),14))),COUNT(A$3:A23)+1,"")</f>
        <v>21</v>
      </c>
      <c r="B24" s="167" t="str">
        <f>IFERROR(INDEX('Party Data'!$C$1:$P$9950,MATCH(DCR!$F$2,'Party Data'!$C$2:$C$9950,0)+A24,14),"")</f>
        <v>Dipali Homoeo Hall (Dr. Sontosh Chadra Ray)</v>
      </c>
      <c r="C24" s="167" t="str">
        <f>IFERROR(INDEX('Party Data'!$C$1:$P$9950,MATCH(DCR!$F$2,'Party Data'!$C$2:$C$9950,0)+$A24,11),"")</f>
        <v>Kakchira Bazar Pathorghata</v>
      </c>
      <c r="D24" s="167" t="str">
        <f>IFERROR(INDEX('Party Data'!$C$1:$P$9950,MATCH(DCR!$F$2,'Party Data'!$C$2:$C$9950,0)+$A24,10),"")</f>
        <v>Pathor Ghata</v>
      </c>
      <c r="E24" s="37" t="str">
        <f>UPPER(IFERROR(INDEX('Party Data'!$C$1:$P$9950,MATCH(DCR!$F$2,'Party Data'!$C$2:$C$9950,0)+$A24,8),""))</f>
        <v>MON</v>
      </c>
      <c r="F24" s="37" t="str">
        <f>IF(B24="","",IF(COUNTIFS(DCR!$D$8:$D$678,B24)=0,"Non-Visited",COUNTIFS(DCR!$D$8:$D$678,B24,DCR!$K$8:$K$678,"&gt;="&amp;EOMONTH(DCR!$O$1,-1)+1,DCR!$K$8:$K$678,"&lt;="&amp;EOMONTH(DCR!$O$1,0))))</f>
        <v>Non-Visited</v>
      </c>
    </row>
    <row r="25" spans="1:6" ht="16.5">
      <c r="A25" s="37">
        <f>IF(OR(A24="Sl.",A24&lt;COUNTA(INDEX('Party Data'!$C$1:$P$9950,MATCH(DCR!$F$2,'Party Data'!$C$2:$C$9950,0)+1,14):INDEX('Party Data'!$C$1:$P$9950,MATCH(DCR!$F$2,'Party Data'!$C$2:$C$9950,0)+1+COUNTIF('Party Data'!$C$2:$C$9950,DCR!$F$2),14))),COUNT(A$3:A24)+1,"")</f>
        <v>22</v>
      </c>
      <c r="B25" s="167" t="str">
        <f>IFERROR(INDEX('Party Data'!$C$1:$P$9950,MATCH(DCR!$F$2,'Party Data'!$C$2:$C$9950,0)+A25,14),"")</f>
        <v>Dowatolla Homeo Hall (Dr. Md Hasan)</v>
      </c>
      <c r="C25" s="167" t="str">
        <f>IFERROR(INDEX('Party Data'!$C$1:$P$9950,MATCH(DCR!$F$2,'Party Data'!$C$2:$C$9950,0)+$A25,11),"")</f>
        <v>Dawatalla Bazar Bamna</v>
      </c>
      <c r="D25" s="167" t="str">
        <f>IFERROR(INDEX('Party Data'!$C$1:$P$9950,MATCH(DCR!$F$2,'Party Data'!$C$2:$C$9950,0)+$A25,10),"")</f>
        <v>Bamna</v>
      </c>
      <c r="E25" s="37" t="str">
        <f>UPPER(IFERROR(INDEX('Party Data'!$C$1:$P$9950,MATCH(DCR!$F$2,'Party Data'!$C$2:$C$9950,0)+$A25,8),""))</f>
        <v>SUN</v>
      </c>
      <c r="F25" s="37" t="str">
        <f>IF(B25="","",IF(COUNTIFS(DCR!$D$8:$D$678,B25)=0,"Non-Visited",COUNTIFS(DCR!$D$8:$D$678,B25,DCR!$K$8:$K$678,"&gt;="&amp;EOMONTH(DCR!$O$1,-1)+1,DCR!$K$8:$K$678,"&lt;="&amp;EOMONTH(DCR!$O$1,0))))</f>
        <v>Non-Visited</v>
      </c>
    </row>
    <row r="26" spans="1:6" ht="16.5">
      <c r="A26" s="37">
        <f>IF(OR(A25="Sl.",A25&lt;COUNTA(INDEX('Party Data'!$C$1:$P$9950,MATCH(DCR!$F$2,'Party Data'!$C$2:$C$9950,0)+1,14):INDEX('Party Data'!$C$1:$P$9950,MATCH(DCR!$F$2,'Party Data'!$C$2:$C$9950,0)+1+COUNTIF('Party Data'!$C$2:$C$9950,DCR!$F$2),14))),COUNT(A$3:A25)+1,"")</f>
        <v>23</v>
      </c>
      <c r="B26" s="167" t="str">
        <f>IFERROR(INDEX('Party Data'!$C$1:$P$9950,MATCH(DCR!$F$2,'Party Data'!$C$2:$C$9950,0)+A26,14),"")</f>
        <v>Foysal Homeo Chember (Dr. Foysal Hasan)</v>
      </c>
      <c r="C26" s="167" t="str">
        <f>IFERROR(INDEX('Party Data'!$C$1:$P$9950,MATCH(DCR!$F$2,'Party Data'!$C$2:$C$9950,0)+$A26,11),"")</f>
        <v>Golam Srowar Raad  Borguna</v>
      </c>
      <c r="D26" s="167" t="str">
        <f>IFERROR(INDEX('Party Data'!$C$1:$P$9950,MATCH(DCR!$F$2,'Party Data'!$C$2:$C$9950,0)+$A26,10),"")</f>
        <v>Borguna</v>
      </c>
      <c r="E26" s="37" t="str">
        <f>UPPER(IFERROR(INDEX('Party Data'!$C$1:$P$9950,MATCH(DCR!$F$2,'Party Data'!$C$2:$C$9950,0)+$A26,8),""))</f>
        <v>SAT</v>
      </c>
      <c r="F26" s="37" t="str">
        <f>IF(B26="","",IF(COUNTIFS(DCR!$D$8:$D$678,B26)=0,"Non-Visited",COUNTIFS(DCR!$D$8:$D$678,B26,DCR!$K$8:$K$678,"&gt;="&amp;EOMONTH(DCR!$O$1,-1)+1,DCR!$K$8:$K$678,"&lt;="&amp;EOMONTH(DCR!$O$1,0))))</f>
        <v>Non-Visited</v>
      </c>
    </row>
    <row r="27" spans="1:6" ht="16.5">
      <c r="A27" s="37">
        <f>IF(OR(A26="Sl.",A26&lt;COUNTA(INDEX('Party Data'!$C$1:$P$9950,MATCH(DCR!$F$2,'Party Data'!$C$2:$C$9950,0)+1,14):INDEX('Party Data'!$C$1:$P$9950,MATCH(DCR!$F$2,'Party Data'!$C$2:$C$9950,0)+1+COUNTIF('Party Data'!$C$2:$C$9950,DCR!$F$2),14))),COUNT(A$3:A26)+1,"")</f>
        <v>24</v>
      </c>
      <c r="B27" s="167" t="str">
        <f>IFERROR(INDEX('Party Data'!$C$1:$P$9950,MATCH(DCR!$F$2,'Party Data'!$C$2:$C$9950,0)+A27,14),"")</f>
        <v>Gosh Homoeo Hall (Dr. Ornob Gosh)</v>
      </c>
      <c r="C27" s="167" t="str">
        <f>IFERROR(INDEX('Party Data'!$C$1:$P$9950,MATCH(DCR!$F$2,'Party Data'!$C$2:$C$9950,0)+$A27,11),"")</f>
        <v>Sodar Road Niyamoti</v>
      </c>
      <c r="D27" s="167" t="str">
        <f>IFERROR(INDEX('Party Data'!$C$1:$P$9950,MATCH(DCR!$F$2,'Party Data'!$C$2:$C$9950,0)+$A27,10),"")</f>
        <v>Baker</v>
      </c>
      <c r="E27" s="37" t="str">
        <f>UPPER(IFERROR(INDEX('Party Data'!$C$1:$P$9950,MATCH(DCR!$F$2,'Party Data'!$C$2:$C$9950,0)+$A27,8),""))</f>
        <v>WED</v>
      </c>
      <c r="F27" s="37" t="str">
        <f>IF(B27="","",IF(COUNTIFS(DCR!$D$8:$D$678,B27)=0,"Non-Visited",COUNTIFS(DCR!$D$8:$D$678,B27,DCR!$K$8:$K$678,"&gt;="&amp;EOMONTH(DCR!$O$1,-1)+1,DCR!$K$8:$K$678,"&lt;="&amp;EOMONTH(DCR!$O$1,0))))</f>
        <v>Non-Visited</v>
      </c>
    </row>
    <row r="28" spans="1:6" ht="16.5">
      <c r="A28" s="37">
        <f>IF(OR(A27="Sl.",A27&lt;COUNTA(INDEX('Party Data'!$C$1:$P$9950,MATCH(DCR!$F$2,'Party Data'!$C$2:$C$9950,0)+1,14):INDEX('Party Data'!$C$1:$P$9950,MATCH(DCR!$F$2,'Party Data'!$C$2:$C$9950,0)+1+COUNTIF('Party Data'!$C$2:$C$9950,DCR!$F$2),14))),COUNT(A$3:A27)+1,"")</f>
        <v>25</v>
      </c>
      <c r="B28" s="167" t="str">
        <f>IFERROR(INDEX('Party Data'!$C$1:$P$9950,MATCH(DCR!$F$2,'Party Data'!$C$2:$C$9950,0)+A28,14),"")</f>
        <v>Gosh Homoeo Hall (Dr. Ornob Gosh)</v>
      </c>
      <c r="C28" s="167" t="str">
        <f>IFERROR(INDEX('Party Data'!$C$1:$P$9950,MATCH(DCR!$F$2,'Party Data'!$C$2:$C$9950,0)+$A28,11),"")</f>
        <v>Sodar Road Batage</v>
      </c>
      <c r="D28" s="167" t="str">
        <f>IFERROR(INDEX('Party Data'!$C$1:$P$9950,MATCH(DCR!$F$2,'Party Data'!$C$2:$C$9950,0)+$A28,10),"")</f>
        <v>Betage</v>
      </c>
      <c r="E28" s="37" t="str">
        <f>UPPER(IFERROR(INDEX('Party Data'!$C$1:$P$9950,MATCH(DCR!$F$2,'Party Data'!$C$2:$C$9950,0)+$A28,8),""))</f>
        <v>WED</v>
      </c>
      <c r="F28" s="37" t="str">
        <f>IF(B28="","",IF(COUNTIFS(DCR!$D$8:$D$678,B28)=0,"Non-Visited",COUNTIFS(DCR!$D$8:$D$678,B28,DCR!$K$8:$K$678,"&gt;="&amp;EOMONTH(DCR!$O$1,-1)+1,DCR!$K$8:$K$678,"&lt;="&amp;EOMONTH(DCR!$O$1,0))))</f>
        <v>Non-Visited</v>
      </c>
    </row>
    <row r="29" spans="1:6" ht="16.5">
      <c r="A29" s="37">
        <f>IF(OR(A28="Sl.",A28&lt;COUNTA(INDEX('Party Data'!$C$1:$P$9950,MATCH(DCR!$F$2,'Party Data'!$C$2:$C$9950,0)+1,14):INDEX('Party Data'!$C$1:$P$9950,MATCH(DCR!$F$2,'Party Data'!$C$2:$C$9950,0)+1+COUNTIF('Party Data'!$C$2:$C$9950,DCR!$F$2),14))),COUNT(A$3:A28)+1,"")</f>
        <v>26</v>
      </c>
      <c r="B29" s="167" t="str">
        <f>IFERROR(INDEX('Party Data'!$C$1:$P$9950,MATCH(DCR!$F$2,'Party Data'!$C$2:$C$9950,0)+A29,14),"")</f>
        <v>Hajera Homoeo Hall (Dr: Kolilur Rohoman)</v>
      </c>
      <c r="C29" s="167" t="str">
        <f>IFERROR(INDEX('Party Data'!$C$1:$P$9950,MATCH(DCR!$F$2,'Party Data'!$C$2:$C$9950,0)+$A29,11),"")</f>
        <v>shodor</v>
      </c>
      <c r="D29" s="167" t="str">
        <f>IFERROR(INDEX('Party Data'!$C$1:$P$9950,MATCH(DCR!$F$2,'Party Data'!$C$2:$C$9950,0)+$A29,10),"")</f>
        <v>borguna</v>
      </c>
      <c r="E29" s="37" t="str">
        <f>UPPER(IFERROR(INDEX('Party Data'!$C$1:$P$9950,MATCH(DCR!$F$2,'Party Data'!$C$2:$C$9950,0)+$A29,8),""))</f>
        <v>TUS</v>
      </c>
      <c r="F29" s="37" t="str">
        <f>IF(B29="","",IF(COUNTIFS(DCR!$D$8:$D$678,B29)=0,"Non-Visited",COUNTIFS(DCR!$D$8:$D$678,B29,DCR!$K$8:$K$678,"&gt;="&amp;EOMONTH(DCR!$O$1,-1)+1,DCR!$K$8:$K$678,"&lt;="&amp;EOMONTH(DCR!$O$1,0))))</f>
        <v>Non-Visited</v>
      </c>
    </row>
    <row r="30" spans="1:6" ht="16.5">
      <c r="A30" s="37">
        <f>IF(OR(A29="Sl.",A29&lt;COUNTA(INDEX('Party Data'!$C$1:$P$9950,MATCH(DCR!$F$2,'Party Data'!$C$2:$C$9950,0)+1,14):INDEX('Party Data'!$C$1:$P$9950,MATCH(DCR!$F$2,'Party Data'!$C$2:$C$9950,0)+1+COUNTIF('Party Data'!$C$2:$C$9950,DCR!$F$2),14))),COUNT(A$3:A29)+1,"")</f>
        <v>27</v>
      </c>
      <c r="B30" s="167" t="str">
        <f>IFERROR(INDEX('Party Data'!$C$1:$P$9950,MATCH(DCR!$F$2,'Party Data'!$C$2:$C$9950,0)+A30,14),"")</f>
        <v>Haneman Homeo Hall (Dr. Promansho)</v>
      </c>
      <c r="C30" s="167" t="str">
        <f>IFERROR(INDEX('Party Data'!$C$1:$P$9950,MATCH(DCR!$F$2,'Party Data'!$C$2:$C$9950,0)+$A30,11),"")</f>
        <v>Dawatalla Bazar Bamna</v>
      </c>
      <c r="D30" s="167" t="str">
        <f>IFERROR(INDEX('Party Data'!$C$1:$P$9950,MATCH(DCR!$F$2,'Party Data'!$C$2:$C$9950,0)+$A30,10),"")</f>
        <v>Bamna</v>
      </c>
      <c r="E30" s="37" t="str">
        <f>UPPER(IFERROR(INDEX('Party Data'!$C$1:$P$9950,MATCH(DCR!$F$2,'Party Data'!$C$2:$C$9950,0)+$A30,8),""))</f>
        <v>SUN</v>
      </c>
      <c r="F30" s="37" t="str">
        <f>IF(B30="","",IF(COUNTIFS(DCR!$D$8:$D$678,B30)=0,"Non-Visited",COUNTIFS(DCR!$D$8:$D$678,B30,DCR!$K$8:$K$678,"&gt;="&amp;EOMONTH(DCR!$O$1,-1)+1,DCR!$K$8:$K$678,"&lt;="&amp;EOMONTH(DCR!$O$1,0))))</f>
        <v>Non-Visited</v>
      </c>
    </row>
    <row r="31" spans="1:6" ht="16.5">
      <c r="A31" s="37">
        <f>IF(OR(A30="Sl.",A30&lt;COUNTA(INDEX('Party Data'!$C$1:$P$9950,MATCH(DCR!$F$2,'Party Data'!$C$2:$C$9950,0)+1,14):INDEX('Party Data'!$C$1:$P$9950,MATCH(DCR!$F$2,'Party Data'!$C$2:$C$9950,0)+1+COUNTIF('Party Data'!$C$2:$C$9950,DCR!$F$2),14))),COUNT(A$3:A30)+1,"")</f>
        <v>28</v>
      </c>
      <c r="B31" s="167" t="str">
        <f>IFERROR(INDEX('Party Data'!$C$1:$P$9950,MATCH(DCR!$F$2,'Party Data'!$C$2:$C$9950,0)+A31,14),"")</f>
        <v>Hasem Homoeo Hall (Dr: Saiful Islam)</v>
      </c>
      <c r="C31" s="167" t="str">
        <f>IFERROR(INDEX('Party Data'!$C$1:$P$9950,MATCH(DCR!$F$2,'Party Data'!$C$2:$C$9950,0)+$A31,11),"")</f>
        <v>chandu khali</v>
      </c>
      <c r="D31" s="167" t="str">
        <f>IFERROR(INDEX('Party Data'!$C$1:$P$9950,MATCH(DCR!$F$2,'Party Data'!$C$2:$C$9950,0)+$A31,10),"")</f>
        <v>Betagi</v>
      </c>
      <c r="E31" s="37" t="str">
        <f>UPPER(IFERROR(INDEX('Party Data'!$C$1:$P$9950,MATCH(DCR!$F$2,'Party Data'!$C$2:$C$9950,0)+$A31,8),""))</f>
        <v>WED</v>
      </c>
      <c r="F31" s="37" t="str">
        <f>IF(B31="","",IF(COUNTIFS(DCR!$D$8:$D$678,B31)=0,"Non-Visited",COUNTIFS(DCR!$D$8:$D$678,B31,DCR!$K$8:$K$678,"&gt;="&amp;EOMONTH(DCR!$O$1,-1)+1,DCR!$K$8:$K$678,"&lt;="&amp;EOMONTH(DCR!$O$1,0))))</f>
        <v>Non-Visited</v>
      </c>
    </row>
    <row r="32" spans="1:6" ht="16.5">
      <c r="A32" s="37">
        <f>IF(OR(A31="Sl.",A31&lt;COUNTA(INDEX('Party Data'!$C$1:$P$9950,MATCH(DCR!$F$2,'Party Data'!$C$2:$C$9950,0)+1,14):INDEX('Party Data'!$C$1:$P$9950,MATCH(DCR!$F$2,'Party Data'!$C$2:$C$9950,0)+1+COUNTIF('Party Data'!$C$2:$C$9950,DCR!$F$2),14))),COUNT(A$3:A31)+1,"")</f>
        <v>29</v>
      </c>
      <c r="B32" s="167" t="str">
        <f>IFERROR(INDEX('Party Data'!$C$1:$P$9950,MATCH(DCR!$F$2,'Party Data'!$C$2:$C$9950,0)+A32,14),"")</f>
        <v>Hashem Homeo Hall (Dr. Md Sayful Islam)</v>
      </c>
      <c r="C32" s="167" t="str">
        <f>IFERROR(INDEX('Party Data'!$C$1:$P$9950,MATCH(DCR!$F$2,'Party Data'!$C$2:$C$9950,0)+$A32,11),"")</f>
        <v>Chandokhali Bazar  Borguna</v>
      </c>
      <c r="D32" s="167" t="str">
        <f>IFERROR(INDEX('Party Data'!$C$1:$P$9950,MATCH(DCR!$F$2,'Party Data'!$C$2:$C$9950,0)+$A32,10),"")</f>
        <v>Borguna</v>
      </c>
      <c r="E32" s="37" t="str">
        <f>UPPER(IFERROR(INDEX('Party Data'!$C$1:$P$9950,MATCH(DCR!$F$2,'Party Data'!$C$2:$C$9950,0)+$A32,8),""))</f>
        <v>WED</v>
      </c>
      <c r="F32" s="37" t="str">
        <f>IF(B32="","",IF(COUNTIFS(DCR!$D$8:$D$678,B32)=0,"Non-Visited",COUNTIFS(DCR!$D$8:$D$678,B32,DCR!$K$8:$K$678,"&gt;="&amp;EOMONTH(DCR!$O$1,-1)+1,DCR!$K$8:$K$678,"&lt;="&amp;EOMONTH(DCR!$O$1,0))))</f>
        <v>Non-Visited</v>
      </c>
    </row>
    <row r="33" spans="1:6" ht="16.5">
      <c r="A33" s="37">
        <f>IF(OR(A32="Sl.",A32&lt;COUNTA(INDEX('Party Data'!$C$1:$P$9950,MATCH(DCR!$F$2,'Party Data'!$C$2:$C$9950,0)+1,14):INDEX('Party Data'!$C$1:$P$9950,MATCH(DCR!$F$2,'Party Data'!$C$2:$C$9950,0)+1+COUNTIF('Party Data'!$C$2:$C$9950,DCR!$F$2),14))),COUNT(A$3:A32)+1,"")</f>
        <v>30</v>
      </c>
      <c r="B33" s="167" t="str">
        <f>IFERROR(INDEX('Party Data'!$C$1:$P$9950,MATCH(DCR!$F$2,'Party Data'!$C$2:$C$9950,0)+A33,14),"")</f>
        <v>Hellal Homoeo Hall (Dr.Hellal Ahmed)</v>
      </c>
      <c r="C33" s="167" t="str">
        <f>IFERROR(INDEX('Party Data'!$C$1:$P$9950,MATCH(DCR!$F$2,'Party Data'!$C$2:$C$9950,0)+$A33,11),"")</f>
        <v>Barguna Sador</v>
      </c>
      <c r="D33" s="167" t="str">
        <f>IFERROR(INDEX('Party Data'!$C$1:$P$9950,MATCH(DCR!$F$2,'Party Data'!$C$2:$C$9950,0)+$A33,10),"")</f>
        <v>Barguna</v>
      </c>
      <c r="E33" s="37" t="str">
        <f>UPPER(IFERROR(INDEX('Party Data'!$C$1:$P$9950,MATCH(DCR!$F$2,'Party Data'!$C$2:$C$9950,0)+$A33,8),""))</f>
        <v>MON</v>
      </c>
      <c r="F33" s="37" t="str">
        <f>IF(B33="","",IF(COUNTIFS(DCR!$D$8:$D$678,B33)=0,"Non-Visited",COUNTIFS(DCR!$D$8:$D$678,B33,DCR!$K$8:$K$678,"&gt;="&amp;EOMONTH(DCR!$O$1,-1)+1,DCR!$K$8:$K$678,"&lt;="&amp;EOMONTH(DCR!$O$1,0))))</f>
        <v>Non-Visited</v>
      </c>
    </row>
    <row r="34" spans="1:6" ht="16.5">
      <c r="A34" s="37">
        <f>IF(OR(A33="Sl.",A33&lt;COUNTA(INDEX('Party Data'!$C$1:$P$9950,MATCH(DCR!$F$2,'Party Data'!$C$2:$C$9950,0)+1,14):INDEX('Party Data'!$C$1:$P$9950,MATCH(DCR!$F$2,'Party Data'!$C$2:$C$9950,0)+1+COUNTIF('Party Data'!$C$2:$C$9950,DCR!$F$2),14))),COUNT(A$3:A33)+1,"")</f>
        <v>31</v>
      </c>
      <c r="B34" s="167" t="str">
        <f>IFERROR(INDEX('Party Data'!$C$1:$P$9950,MATCH(DCR!$F$2,'Party Data'!$C$2:$C$9950,0)+A34,14),"")</f>
        <v>Heneman Homeo Pharmacy (Dr. Abdul Haque Mia)</v>
      </c>
      <c r="C34" s="167" t="str">
        <f>IFERROR(INDEX('Party Data'!$C$1:$P$9950,MATCH(DCR!$F$2,'Party Data'!$C$2:$C$9950,0)+$A34,11),"")</f>
        <v>Bazar Road Borguna</v>
      </c>
      <c r="D34" s="167" t="str">
        <f>IFERROR(INDEX('Party Data'!$C$1:$P$9950,MATCH(DCR!$F$2,'Party Data'!$C$2:$C$9950,0)+$A34,10),"")</f>
        <v>Borguna</v>
      </c>
      <c r="E34" s="37" t="str">
        <f>UPPER(IFERROR(INDEX('Party Data'!$C$1:$P$9950,MATCH(DCR!$F$2,'Party Data'!$C$2:$C$9950,0)+$A34,8),""))</f>
        <v>SAT</v>
      </c>
      <c r="F34" s="37" t="str">
        <f>IF(B34="","",IF(COUNTIFS(DCR!$D$8:$D$678,B34)=0,"Non-Visited",COUNTIFS(DCR!$D$8:$D$678,B34,DCR!$K$8:$K$678,"&gt;="&amp;EOMONTH(DCR!$O$1,-1)+1,DCR!$K$8:$K$678,"&lt;="&amp;EOMONTH(DCR!$O$1,0))))</f>
        <v>Non-Visited</v>
      </c>
    </row>
    <row r="35" spans="1:6" ht="16.5">
      <c r="A35" s="37">
        <f>IF(OR(A34="Sl.",A34&lt;COUNTA(INDEX('Party Data'!$C$1:$P$9950,MATCH(DCR!$F$2,'Party Data'!$C$2:$C$9950,0)+1,14):INDEX('Party Data'!$C$1:$P$9950,MATCH(DCR!$F$2,'Party Data'!$C$2:$C$9950,0)+1+COUNTIF('Party Data'!$C$2:$C$9950,DCR!$F$2),14))),COUNT(A$3:A34)+1,"")</f>
        <v>32</v>
      </c>
      <c r="B35" s="167" t="str">
        <f>IFERROR(INDEX('Party Data'!$C$1:$P$9950,MATCH(DCR!$F$2,'Party Data'!$C$2:$C$9950,0)+A35,14),"")</f>
        <v>Heniman Homoeo Hall (Dr.Nazmul Hasan)</v>
      </c>
      <c r="C35" s="167" t="str">
        <f>IFERROR(INDEX('Party Data'!$C$1:$P$9950,MATCH(DCR!$F$2,'Party Data'!$C$2:$C$9950,0)+$A35,11),"")</f>
        <v>Sadar Road</v>
      </c>
      <c r="D35" s="167" t="str">
        <f>IFERROR(INDEX('Party Data'!$C$1:$P$9950,MATCH(DCR!$F$2,'Party Data'!$C$2:$C$9950,0)+$A35,10),"")</f>
        <v>Taltoli</v>
      </c>
      <c r="E35" s="37" t="str">
        <f>UPPER(IFERROR(INDEX('Party Data'!$C$1:$P$9950,MATCH(DCR!$F$2,'Party Data'!$C$2:$C$9950,0)+$A35,8),""))</f>
        <v>MON</v>
      </c>
      <c r="F35" s="37" t="str">
        <f>IF(B35="","",IF(COUNTIFS(DCR!$D$8:$D$678,B35)=0,"Non-Visited",COUNTIFS(DCR!$D$8:$D$678,B35,DCR!$K$8:$K$678,"&gt;="&amp;EOMONTH(DCR!$O$1,-1)+1,DCR!$K$8:$K$678,"&lt;="&amp;EOMONTH(DCR!$O$1,0))))</f>
        <v>Non-Visited</v>
      </c>
    </row>
    <row r="36" spans="1:6" ht="16.5">
      <c r="A36" s="37">
        <f>IF(OR(A35="Sl.",A35&lt;COUNTA(INDEX('Party Data'!$C$1:$P$9950,MATCH(DCR!$F$2,'Party Data'!$C$2:$C$9950,0)+1,14):INDEX('Party Data'!$C$1:$P$9950,MATCH(DCR!$F$2,'Party Data'!$C$2:$C$9950,0)+1+COUNTIF('Party Data'!$C$2:$C$9950,DCR!$F$2),14))),COUNT(A$3:A35)+1,"")</f>
        <v>33</v>
      </c>
      <c r="B36" s="167" t="str">
        <f>IFERROR(INDEX('Party Data'!$C$1:$P$9950,MATCH(DCR!$F$2,'Party Data'!$C$2:$C$9950,0)+A36,14),"")</f>
        <v>Heniman Homoeo Hall (Dr. Nur Bahadur)</v>
      </c>
      <c r="C36" s="167" t="str">
        <f>IFERROR(INDEX('Party Data'!$C$1:$P$9950,MATCH(DCR!$F$2,'Party Data'!$C$2:$C$9950,0)+$A36,11),"")</f>
        <v>College Road</v>
      </c>
      <c r="D36" s="167" t="str">
        <f>IFERROR(INDEX('Party Data'!$C$1:$P$9950,MATCH(DCR!$F$2,'Party Data'!$C$2:$C$9950,0)+$A36,10),"")</f>
        <v>Amtoli</v>
      </c>
      <c r="E36" s="37" t="str">
        <f>UPPER(IFERROR(INDEX('Party Data'!$C$1:$P$9950,MATCH(DCR!$F$2,'Party Data'!$C$2:$C$9950,0)+$A36,8),""))</f>
        <v>THU</v>
      </c>
      <c r="F36" s="37" t="str">
        <f>IF(B36="","",IF(COUNTIFS(DCR!$D$8:$D$678,B36)=0,"Non-Visited",COUNTIFS(DCR!$D$8:$D$678,B36,DCR!$K$8:$K$678,"&gt;="&amp;EOMONTH(DCR!$O$1,-1)+1,DCR!$K$8:$K$678,"&lt;="&amp;EOMONTH(DCR!$O$1,0))))</f>
        <v>Non-Visited</v>
      </c>
    </row>
    <row r="37" spans="1:6" ht="16.5">
      <c r="A37" s="37">
        <f>IF(OR(A36="Sl.",A36&lt;COUNTA(INDEX('Party Data'!$C$1:$P$9950,MATCH(DCR!$F$2,'Party Data'!$C$2:$C$9950,0)+1,14):INDEX('Party Data'!$C$1:$P$9950,MATCH(DCR!$F$2,'Party Data'!$C$2:$C$9950,0)+1+COUNTIF('Party Data'!$C$2:$C$9950,DCR!$F$2),14))),COUNT(A$3:A36)+1,"")</f>
        <v>34</v>
      </c>
      <c r="B37" s="167" t="str">
        <f>IFERROR(INDEX('Party Data'!$C$1:$P$9950,MATCH(DCR!$F$2,'Party Data'!$C$2:$C$9950,0)+A37,14),"")</f>
        <v>Islamia Homoeo Hall (Dr. Zahangir Alam)</v>
      </c>
      <c r="C37" s="167" t="str">
        <f>IFERROR(INDEX('Party Data'!$C$1:$P$9950,MATCH(DCR!$F$2,'Party Data'!$C$2:$C$9950,0)+$A37,11),"")</f>
        <v>Fuljuri Bazar Borguna</v>
      </c>
      <c r="D37" s="167" t="str">
        <f>IFERROR(INDEX('Party Data'!$C$1:$P$9950,MATCH(DCR!$F$2,'Party Data'!$C$2:$C$9950,0)+$A37,10),"")</f>
        <v>Borguna</v>
      </c>
      <c r="E37" s="37" t="str">
        <f>UPPER(IFERROR(INDEX('Party Data'!$C$1:$P$9950,MATCH(DCR!$F$2,'Party Data'!$C$2:$C$9950,0)+$A37,8),""))</f>
        <v>SUN</v>
      </c>
      <c r="F37" s="37" t="str">
        <f>IF(B37="","",IF(COUNTIFS(DCR!$D$8:$D$678,B37)=0,"Non-Visited",COUNTIFS(DCR!$D$8:$D$678,B37,DCR!$K$8:$K$678,"&gt;="&amp;EOMONTH(DCR!$O$1,-1)+1,DCR!$K$8:$K$678,"&lt;="&amp;EOMONTH(DCR!$O$1,0))))</f>
        <v>Non-Visited</v>
      </c>
    </row>
    <row r="38" spans="1:6" ht="16.5">
      <c r="A38" s="37">
        <f>IF(OR(A37="Sl.",A37&lt;COUNTA(INDEX('Party Data'!$C$1:$P$9950,MATCH(DCR!$F$2,'Party Data'!$C$2:$C$9950,0)+1,14):INDEX('Party Data'!$C$1:$P$9950,MATCH(DCR!$F$2,'Party Data'!$C$2:$C$9950,0)+1+COUNTIF('Party Data'!$C$2:$C$9950,DCR!$F$2),14))),COUNT(A$3:A37)+1,"")</f>
        <v>35</v>
      </c>
      <c r="B38" s="167" t="str">
        <f>IFERROR(INDEX('Party Data'!$C$1:$P$9950,MATCH(DCR!$F$2,'Party Data'!$C$2:$C$9950,0)+A38,14),"")</f>
        <v>Jahangir Homoeo Hall (Dr:Jahangir Alom)</v>
      </c>
      <c r="C38" s="167" t="str">
        <f>IFERROR(INDEX('Party Data'!$C$1:$P$9950,MATCH(DCR!$F$2,'Party Data'!$C$2:$C$9950,0)+$A38,11),"")</f>
        <v>Fuljuri</v>
      </c>
      <c r="D38" s="167" t="str">
        <f>IFERROR(INDEX('Party Data'!$C$1:$P$9950,MATCH(DCR!$F$2,'Party Data'!$C$2:$C$9950,0)+$A38,10),"")</f>
        <v>fuljuri</v>
      </c>
      <c r="E38" s="37" t="str">
        <f>UPPER(IFERROR(INDEX('Party Data'!$C$1:$P$9950,MATCH(DCR!$F$2,'Party Data'!$C$2:$C$9950,0)+$A38,8),""))</f>
        <v>MON</v>
      </c>
      <c r="F38" s="37" t="str">
        <f>IF(B38="","",IF(COUNTIFS(DCR!$D$8:$D$678,B38)=0,"Non-Visited",COUNTIFS(DCR!$D$8:$D$678,B38,DCR!$K$8:$K$678,"&gt;="&amp;EOMONTH(DCR!$O$1,-1)+1,DCR!$K$8:$K$678,"&lt;="&amp;EOMONTH(DCR!$O$1,0))))</f>
        <v>Non-Visited</v>
      </c>
    </row>
    <row r="39" spans="1:6" ht="16.5">
      <c r="A39" s="37">
        <f>IF(OR(A38="Sl.",A38&lt;COUNTA(INDEX('Party Data'!$C$1:$P$9950,MATCH(DCR!$F$2,'Party Data'!$C$2:$C$9950,0)+1,14):INDEX('Party Data'!$C$1:$P$9950,MATCH(DCR!$F$2,'Party Data'!$C$2:$C$9950,0)+1+COUNTIF('Party Data'!$C$2:$C$9950,DCR!$F$2),14))),COUNT(A$3:A38)+1,"")</f>
        <v>36</v>
      </c>
      <c r="B39" s="167" t="str">
        <f>IFERROR(INDEX('Party Data'!$C$1:$P$9950,MATCH(DCR!$F$2,'Party Data'!$C$2:$C$9950,0)+A39,14),"")</f>
        <v>Jisan Homoeo Hall (Dr.Nayima Islam)</v>
      </c>
      <c r="C39" s="167" t="str">
        <f>IFERROR(INDEX('Party Data'!$C$1:$P$9950,MATCH(DCR!$F$2,'Party Data'!$C$2:$C$9950,0)+$A39,11),"")</f>
        <v>Noli Bazar</v>
      </c>
      <c r="D39" s="167" t="str">
        <f>IFERROR(INDEX('Party Data'!$C$1:$P$9950,MATCH(DCR!$F$2,'Party Data'!$C$2:$C$9950,0)+$A39,10),"")</f>
        <v>7No Dhalu</v>
      </c>
      <c r="E39" s="37" t="str">
        <f>UPPER(IFERROR(INDEX('Party Data'!$C$1:$P$9950,MATCH(DCR!$F$2,'Party Data'!$C$2:$C$9950,0)+$A39,8),""))</f>
        <v>MON</v>
      </c>
      <c r="F39" s="37" t="str">
        <f>IF(B39="","",IF(COUNTIFS(DCR!$D$8:$D$678,B39)=0,"Non-Visited",COUNTIFS(DCR!$D$8:$D$678,B39,DCR!$K$8:$K$678,"&gt;="&amp;EOMONTH(DCR!$O$1,-1)+1,DCR!$K$8:$K$678,"&lt;="&amp;EOMONTH(DCR!$O$1,0))))</f>
        <v>Non-Visited</v>
      </c>
    </row>
    <row r="40" spans="1:6" ht="16.5">
      <c r="A40" s="37">
        <f>IF(OR(A39="Sl.",A39&lt;COUNTA(INDEX('Party Data'!$C$1:$P$9950,MATCH(DCR!$F$2,'Party Data'!$C$2:$C$9950,0)+1,14):INDEX('Party Data'!$C$1:$P$9950,MATCH(DCR!$F$2,'Party Data'!$C$2:$C$9950,0)+1+COUNTIF('Party Data'!$C$2:$C$9950,DCR!$F$2),14))),COUNT(A$3:A39)+1,"")</f>
        <v>37</v>
      </c>
      <c r="B40" s="167" t="str">
        <f>IFERROR(INDEX('Party Data'!$C$1:$P$9950,MATCH(DCR!$F$2,'Party Data'!$C$2:$C$9950,0)+A40,14),"")</f>
        <v>Jonoseba Homoeo Hall (Dr:Shopon Kumar)</v>
      </c>
      <c r="C40" s="167" t="str">
        <f>IFERROR(INDEX('Party Data'!$C$1:$P$9950,MATCH(DCR!$F$2,'Party Data'!$C$2:$C$9950,0)+$A40,11),"")</f>
        <v>Niyamoti</v>
      </c>
      <c r="D40" s="167" t="str">
        <f>IFERROR(INDEX('Party Data'!$C$1:$P$9950,MATCH(DCR!$F$2,'Party Data'!$C$2:$C$9950,0)+$A40,10),"")</f>
        <v>Brtagi</v>
      </c>
      <c r="E40" s="37" t="str">
        <f>UPPER(IFERROR(INDEX('Party Data'!$C$1:$P$9950,MATCH(DCR!$F$2,'Party Data'!$C$2:$C$9950,0)+$A40,8),""))</f>
        <v>WED</v>
      </c>
      <c r="F40" s="37" t="str">
        <f>IF(B40="","",IF(COUNTIFS(DCR!$D$8:$D$678,B40)=0,"Non-Visited",COUNTIFS(DCR!$D$8:$D$678,B40,DCR!$K$8:$K$678,"&gt;="&amp;EOMONTH(DCR!$O$1,-1)+1,DCR!$K$8:$K$678,"&lt;="&amp;EOMONTH(DCR!$O$1,0))))</f>
        <v>Non-Visited</v>
      </c>
    </row>
    <row r="41" spans="1:6" ht="16.5">
      <c r="A41" s="37">
        <f>IF(OR(A40="Sl.",A40&lt;COUNTA(INDEX('Party Data'!$C$1:$P$9950,MATCH(DCR!$F$2,'Party Data'!$C$2:$C$9950,0)+1,14):INDEX('Party Data'!$C$1:$P$9950,MATCH(DCR!$F$2,'Party Data'!$C$2:$C$9950,0)+1+COUNTIF('Party Data'!$C$2:$C$9950,DCR!$F$2),14))),COUNT(A$3:A40)+1,"")</f>
        <v>38</v>
      </c>
      <c r="B41" s="167" t="str">
        <f>IFERROR(INDEX('Party Data'!$C$1:$P$9950,MATCH(DCR!$F$2,'Party Data'!$C$2:$C$9950,0)+A41,14),"")</f>
        <v>Joy Guru Homoeo Hall (Dr: Komol Ashis Bissas)</v>
      </c>
      <c r="C41" s="167" t="str">
        <f>IFERROR(INDEX('Party Data'!$C$1:$P$9950,MATCH(DCR!$F$2,'Party Data'!$C$2:$C$9950,0)+$A41,11),"")</f>
        <v>shador</v>
      </c>
      <c r="D41" s="167" t="str">
        <f>IFERROR(INDEX('Party Data'!$C$1:$P$9950,MATCH(DCR!$F$2,'Party Data'!$C$2:$C$9950,0)+$A41,10),"")</f>
        <v>Borguna</v>
      </c>
      <c r="E41" s="37" t="str">
        <f>UPPER(IFERROR(INDEX('Party Data'!$C$1:$P$9950,MATCH(DCR!$F$2,'Party Data'!$C$2:$C$9950,0)+$A41,8),""))</f>
        <v>TUS</v>
      </c>
      <c r="F41" s="37" t="str">
        <f>IF(B41="","",IF(COUNTIFS(DCR!$D$8:$D$678,B41)=0,"Non-Visited",COUNTIFS(DCR!$D$8:$D$678,B41,DCR!$K$8:$K$678,"&gt;="&amp;EOMONTH(DCR!$O$1,-1)+1,DCR!$K$8:$K$678,"&lt;="&amp;EOMONTH(DCR!$O$1,0))))</f>
        <v>Non-Visited</v>
      </c>
    </row>
    <row r="42" spans="1:6" ht="16.5">
      <c r="A42" s="37">
        <f>IF(OR(A41="Sl.",A41&lt;COUNTA(INDEX('Party Data'!$C$1:$P$9950,MATCH(DCR!$F$2,'Party Data'!$C$2:$C$9950,0)+1,14):INDEX('Party Data'!$C$1:$P$9950,MATCH(DCR!$F$2,'Party Data'!$C$2:$C$9950,0)+1+COUNTIF('Party Data'!$C$2:$C$9950,DCR!$F$2),14))),COUNT(A$3:A41)+1,"")</f>
        <v>39</v>
      </c>
      <c r="B42" s="167" t="str">
        <f>IFERROR(INDEX('Party Data'!$C$1:$P$9950,MATCH(DCR!$F$2,'Party Data'!$C$2:$C$9950,0)+A42,14),"")</f>
        <v>Joyguru Homoeo Hall (Dr. Koumul Ashis)</v>
      </c>
      <c r="C42" s="167" t="str">
        <f>IFERROR(INDEX('Party Data'!$C$1:$P$9950,MATCH(DCR!$F$2,'Party Data'!$C$2:$C$9950,0)+$A42,11),"")</f>
        <v>Sa Potti Road Borguna</v>
      </c>
      <c r="D42" s="167" t="str">
        <f>IFERROR(INDEX('Party Data'!$C$1:$P$9950,MATCH(DCR!$F$2,'Party Data'!$C$2:$C$9950,0)+$A42,10),"")</f>
        <v>Borguna</v>
      </c>
      <c r="E42" s="37" t="str">
        <f>UPPER(IFERROR(INDEX('Party Data'!$C$1:$P$9950,MATCH(DCR!$F$2,'Party Data'!$C$2:$C$9950,0)+$A42,8),""))</f>
        <v>SAT</v>
      </c>
      <c r="F42" s="37" t="str">
        <f>IF(B42="","",IF(COUNTIFS(DCR!$D$8:$D$678,B42)=0,"Non-Visited",COUNTIFS(DCR!$D$8:$D$678,B42,DCR!$K$8:$K$678,"&gt;="&amp;EOMONTH(DCR!$O$1,-1)+1,DCR!$K$8:$K$678,"&lt;="&amp;EOMONTH(DCR!$O$1,0))))</f>
        <v>Non-Visited</v>
      </c>
    </row>
    <row r="43" spans="1:6" ht="16.5">
      <c r="A43" s="37">
        <f>IF(OR(A42="Sl.",A42&lt;COUNTA(INDEX('Party Data'!$C$1:$P$9950,MATCH(DCR!$F$2,'Party Data'!$C$2:$C$9950,0)+1,14):INDEX('Party Data'!$C$1:$P$9950,MATCH(DCR!$F$2,'Party Data'!$C$2:$C$9950,0)+1+COUNTIF('Party Data'!$C$2:$C$9950,DCR!$F$2),14))),COUNT(A$3:A42)+1,"")</f>
        <v>40</v>
      </c>
      <c r="B43" s="167" t="str">
        <f>IFERROR(INDEX('Party Data'!$C$1:$P$9950,MATCH(DCR!$F$2,'Party Data'!$C$2:$C$9950,0)+A43,14),"")</f>
        <v>Kashem Homeo Hall (Dr. Abul Kashem Khan)</v>
      </c>
      <c r="C43" s="167" t="str">
        <f>IFERROR(INDEX('Party Data'!$C$1:$P$9950,MATCH(DCR!$F$2,'Party Data'!$C$2:$C$9950,0)+$A43,11),"")</f>
        <v>Hospital Road Pathorghata</v>
      </c>
      <c r="D43" s="167" t="str">
        <f>IFERROR(INDEX('Party Data'!$C$1:$P$9950,MATCH(DCR!$F$2,'Party Data'!$C$2:$C$9950,0)+$A43,10),"")</f>
        <v>Pathor Ghata</v>
      </c>
      <c r="E43" s="37" t="str">
        <f>UPPER(IFERROR(INDEX('Party Data'!$C$1:$P$9950,MATCH(DCR!$F$2,'Party Data'!$C$2:$C$9950,0)+$A43,8),""))</f>
        <v>THU</v>
      </c>
      <c r="F43" s="37" t="str">
        <f>IF(B43="","",IF(COUNTIFS(DCR!$D$8:$D$678,B43)=0,"Non-Visited",COUNTIFS(DCR!$D$8:$D$678,B43,DCR!$K$8:$K$678,"&gt;="&amp;EOMONTH(DCR!$O$1,-1)+1,DCR!$K$8:$K$678,"&lt;="&amp;EOMONTH(DCR!$O$1,0))))</f>
        <v>Non-Visited</v>
      </c>
    </row>
    <row r="44" spans="1:6" ht="16.5">
      <c r="A44" s="37">
        <f>IF(OR(A43="Sl.",A43&lt;COUNTA(INDEX('Party Data'!$C$1:$P$9950,MATCH(DCR!$F$2,'Party Data'!$C$2:$C$9950,0)+1,14):INDEX('Party Data'!$C$1:$P$9950,MATCH(DCR!$F$2,'Party Data'!$C$2:$C$9950,0)+1+COUNTIF('Party Data'!$C$2:$C$9950,DCR!$F$2),14))),COUNT(A$3:A43)+1,"")</f>
        <v>41</v>
      </c>
      <c r="B44" s="167" t="str">
        <f>IFERROR(INDEX('Party Data'!$C$1:$P$9950,MATCH(DCR!$F$2,'Party Data'!$C$2:$C$9950,0)+A44,14),"")</f>
        <v>Keya Homoeo Hall (Dr. Newton Odikary)</v>
      </c>
      <c r="C44" s="167" t="str">
        <f>IFERROR(INDEX('Party Data'!$C$1:$P$9950,MATCH(DCR!$F$2,'Party Data'!$C$2:$C$9950,0)+$A44,11),"")</f>
        <v>Dawatalla Bazar Bamna</v>
      </c>
      <c r="D44" s="167" t="str">
        <f>IFERROR(INDEX('Party Data'!$C$1:$P$9950,MATCH(DCR!$F$2,'Party Data'!$C$2:$C$9950,0)+$A44,10),"")</f>
        <v>Bamna</v>
      </c>
      <c r="E44" s="37" t="str">
        <f>UPPER(IFERROR(INDEX('Party Data'!$C$1:$P$9950,MATCH(DCR!$F$2,'Party Data'!$C$2:$C$9950,0)+$A44,8),""))</f>
        <v>SUN</v>
      </c>
      <c r="F44" s="37" t="str">
        <f>IF(B44="","",IF(COUNTIFS(DCR!$D$8:$D$678,B44)=0,"Non-Visited",COUNTIFS(DCR!$D$8:$D$678,B44,DCR!$K$8:$K$678,"&gt;="&amp;EOMONTH(DCR!$O$1,-1)+1,DCR!$K$8:$K$678,"&lt;="&amp;EOMONTH(DCR!$O$1,0))))</f>
        <v>Non-Visited</v>
      </c>
    </row>
    <row r="45" spans="1:6" ht="16.5">
      <c r="A45" s="37">
        <f>IF(OR(A44="Sl.",A44&lt;COUNTA(INDEX('Party Data'!$C$1:$P$9950,MATCH(DCR!$F$2,'Party Data'!$C$2:$C$9950,0)+1,14):INDEX('Party Data'!$C$1:$P$9950,MATCH(DCR!$F$2,'Party Data'!$C$2:$C$9950,0)+1+COUNTIF('Party Data'!$C$2:$C$9950,DCR!$F$2),14))),COUNT(A$3:A44)+1,"")</f>
        <v>42</v>
      </c>
      <c r="B45" s="167" t="str">
        <f>IFERROR(INDEX('Party Data'!$C$1:$P$9950,MATCH(DCR!$F$2,'Party Data'!$C$2:$C$9950,0)+A45,14),"")</f>
        <v>Lipi Homoeo Hall (Dr. Atal Kumar Ray)</v>
      </c>
      <c r="C45" s="167" t="str">
        <f>IFERROR(INDEX('Party Data'!$C$1:$P$9950,MATCH(DCR!$F$2,'Party Data'!$C$2:$C$9950,0)+$A45,11),"")</f>
        <v>Gazipur Bondor Amtoli</v>
      </c>
      <c r="D45" s="167" t="str">
        <f>IFERROR(INDEX('Party Data'!$C$1:$P$9950,MATCH(DCR!$F$2,'Party Data'!$C$2:$C$9950,0)+$A45,10),"")</f>
        <v>Amtoli</v>
      </c>
      <c r="E45" s="37" t="str">
        <f>UPPER(IFERROR(INDEX('Party Data'!$C$1:$P$9950,MATCH(DCR!$F$2,'Party Data'!$C$2:$C$9950,0)+$A45,8),""))</f>
        <v>TUE</v>
      </c>
      <c r="F45" s="37" t="str">
        <f>IF(B45="","",IF(COUNTIFS(DCR!$D$8:$D$678,B45)=0,"Non-Visited",COUNTIFS(DCR!$D$8:$D$678,B45,DCR!$K$8:$K$678,"&gt;="&amp;EOMONTH(DCR!$O$1,-1)+1,DCR!$K$8:$K$678,"&lt;="&amp;EOMONTH(DCR!$O$1,0))))</f>
        <v>Non-Visited</v>
      </c>
    </row>
    <row r="46" spans="1:6" ht="16.5">
      <c r="A46" s="37">
        <f>IF(OR(A45="Sl.",A45&lt;COUNTA(INDEX('Party Data'!$C$1:$P$9950,MATCH(DCR!$F$2,'Party Data'!$C$2:$C$9950,0)+1,14):INDEX('Party Data'!$C$1:$P$9950,MATCH(DCR!$F$2,'Party Data'!$C$2:$C$9950,0)+1+COUNTIF('Party Data'!$C$2:$C$9950,DCR!$F$2),14))),COUNT(A$3:A45)+1,"")</f>
        <v>43</v>
      </c>
      <c r="B46" s="167" t="str">
        <f>IFERROR(INDEX('Party Data'!$C$1:$P$9950,MATCH(DCR!$F$2,'Party Data'!$C$2:$C$9950,0)+A46,14),"")</f>
        <v>Mamoni Homoeo Hall (Dr. Mostafizur Rahman Hiru)</v>
      </c>
      <c r="C46" s="167" t="str">
        <f>IFERROR(INDEX('Party Data'!$C$1:$P$9950,MATCH(DCR!$F$2,'Party Data'!$C$2:$C$9950,0)+$A46,11),"")</f>
        <v>Lonchgat Road Pathorghata</v>
      </c>
      <c r="D46" s="167" t="str">
        <f>IFERROR(INDEX('Party Data'!$C$1:$P$9950,MATCH(DCR!$F$2,'Party Data'!$C$2:$C$9950,0)+$A46,10),"")</f>
        <v>Pathor Ghata</v>
      </c>
      <c r="E46" s="37" t="str">
        <f>UPPER(IFERROR(INDEX('Party Data'!$C$1:$P$9950,MATCH(DCR!$F$2,'Party Data'!$C$2:$C$9950,0)+$A46,8),""))</f>
        <v>THU</v>
      </c>
      <c r="F46" s="37" t="str">
        <f>IF(B46="","",IF(COUNTIFS(DCR!$D$8:$D$678,B46)=0,"Non-Visited",COUNTIFS(DCR!$D$8:$D$678,B46,DCR!$K$8:$K$678,"&gt;="&amp;EOMONTH(DCR!$O$1,-1)+1,DCR!$K$8:$K$678,"&lt;="&amp;EOMONTH(DCR!$O$1,0))))</f>
        <v>Non-Visited</v>
      </c>
    </row>
    <row r="47" spans="1:6" ht="16.5">
      <c r="A47" s="37">
        <f>IF(OR(A46="Sl.",A46&lt;COUNTA(INDEX('Party Data'!$C$1:$P$9950,MATCH(DCR!$F$2,'Party Data'!$C$2:$C$9950,0)+1,14):INDEX('Party Data'!$C$1:$P$9950,MATCH(DCR!$F$2,'Party Data'!$C$2:$C$9950,0)+1+COUNTIF('Party Data'!$C$2:$C$9950,DCR!$F$2),14))),COUNT(A$3:A46)+1,"")</f>
        <v>44</v>
      </c>
      <c r="B47" s="167" t="str">
        <f>IFERROR(INDEX('Party Data'!$C$1:$P$9950,MATCH(DCR!$F$2,'Party Data'!$C$2:$C$9950,0)+A47,14),"")</f>
        <v>Martri Homoeo Hall (Dr. Bimol Chandra Sil)</v>
      </c>
      <c r="C47" s="167" t="str">
        <f>IFERROR(INDEX('Party Data'!$C$1:$P$9950,MATCH(DCR!$F$2,'Party Data'!$C$2:$C$9950,0)+$A47,11),"")</f>
        <v>Sodar Road Batage</v>
      </c>
      <c r="D47" s="167" t="str">
        <f>IFERROR(INDEX('Party Data'!$C$1:$P$9950,MATCH(DCR!$F$2,'Party Data'!$C$2:$C$9950,0)+$A47,10),"")</f>
        <v>Betage</v>
      </c>
      <c r="E47" s="37" t="str">
        <f>UPPER(IFERROR(INDEX('Party Data'!$C$1:$P$9950,MATCH(DCR!$F$2,'Party Data'!$C$2:$C$9950,0)+$A47,8),""))</f>
        <v>WED</v>
      </c>
      <c r="F47" s="37" t="str">
        <f>IF(B47="","",IF(COUNTIFS(DCR!$D$8:$D$678,B47)=0,"Non-Visited",COUNTIFS(DCR!$D$8:$D$678,B47,DCR!$K$8:$K$678,"&gt;="&amp;EOMONTH(DCR!$O$1,-1)+1,DCR!$K$8:$K$678,"&lt;="&amp;EOMONTH(DCR!$O$1,0))))</f>
        <v>Non-Visited</v>
      </c>
    </row>
    <row r="48" spans="1:6" ht="16.5">
      <c r="A48" s="37">
        <f>IF(OR(A47="Sl.",A47&lt;COUNTA(INDEX('Party Data'!$C$1:$P$9950,MATCH(DCR!$F$2,'Party Data'!$C$2:$C$9950,0)+1,14):INDEX('Party Data'!$C$1:$P$9950,MATCH(DCR!$F$2,'Party Data'!$C$2:$C$9950,0)+1+COUNTIF('Party Data'!$C$2:$C$9950,DCR!$F$2),14))),COUNT(A$3:A47)+1,"")</f>
        <v>45</v>
      </c>
      <c r="B48" s="167" t="str">
        <f>IFERROR(INDEX('Party Data'!$C$1:$P$9950,MATCH(DCR!$F$2,'Party Data'!$C$2:$C$9950,0)+A48,14),"")</f>
        <v>Modern Homeo Chember (Dr. Fozle Alahi Soykot)</v>
      </c>
      <c r="C48" s="167" t="str">
        <f>IFERROR(INDEX('Party Data'!$C$1:$P$9950,MATCH(DCR!$F$2,'Party Data'!$C$2:$C$9950,0)+$A48,11),"")</f>
        <v>Madrasah  Road  Borguna</v>
      </c>
      <c r="D48" s="167" t="str">
        <f>IFERROR(INDEX('Party Data'!$C$1:$P$9950,MATCH(DCR!$F$2,'Party Data'!$C$2:$C$9950,0)+$A48,10),"")</f>
        <v>Borguna</v>
      </c>
      <c r="E48" s="37" t="str">
        <f>UPPER(IFERROR(INDEX('Party Data'!$C$1:$P$9950,MATCH(DCR!$F$2,'Party Data'!$C$2:$C$9950,0)+$A48,8),""))</f>
        <v>SAT</v>
      </c>
      <c r="F48" s="37" t="str">
        <f>IF(B48="","",IF(COUNTIFS(DCR!$D$8:$D$678,B48)=0,"Non-Visited",COUNTIFS(DCR!$D$8:$D$678,B48,DCR!$K$8:$K$678,"&gt;="&amp;EOMONTH(DCR!$O$1,-1)+1,DCR!$K$8:$K$678,"&lt;="&amp;EOMONTH(DCR!$O$1,0))))</f>
        <v>Non-Visited</v>
      </c>
    </row>
    <row r="49" spans="1:6" ht="16.5">
      <c r="A49" s="37">
        <f>IF(OR(A48="Sl.",A48&lt;COUNTA(INDEX('Party Data'!$C$1:$P$9950,MATCH(DCR!$F$2,'Party Data'!$C$2:$C$9950,0)+1,14):INDEX('Party Data'!$C$1:$P$9950,MATCH(DCR!$F$2,'Party Data'!$C$2:$C$9950,0)+1+COUNTIF('Party Data'!$C$2:$C$9950,DCR!$F$2),14))),COUNT(A$3:A48)+1,"")</f>
        <v>46</v>
      </c>
      <c r="B49" s="167" t="str">
        <f>IFERROR(INDEX('Party Data'!$C$1:$P$9950,MATCH(DCR!$F$2,'Party Data'!$C$2:$C$9950,0)+A49,14),"")</f>
        <v>Momotaz Homoeo Hall (Dr. Md Zulfo Mia)</v>
      </c>
      <c r="C49" s="167" t="str">
        <f>IFERROR(INDEX('Party Data'!$C$1:$P$9950,MATCH(DCR!$F$2,'Party Data'!$C$2:$C$9950,0)+$A49,11),"")</f>
        <v>Bottola Bazar  Pathorghata</v>
      </c>
      <c r="D49" s="167" t="str">
        <f>IFERROR(INDEX('Party Data'!$C$1:$P$9950,MATCH(DCR!$F$2,'Party Data'!$C$2:$C$9950,0)+$A49,10),"")</f>
        <v>Pathor Ghata</v>
      </c>
      <c r="E49" s="37" t="str">
        <f>UPPER(IFERROR(INDEX('Party Data'!$C$1:$P$9950,MATCH(DCR!$F$2,'Party Data'!$C$2:$C$9950,0)+$A49,8),""))</f>
        <v>MON</v>
      </c>
      <c r="F49" s="37" t="str">
        <f>IF(B49="","",IF(COUNTIFS(DCR!$D$8:$D$678,B49)=0,"Non-Visited",COUNTIFS(DCR!$D$8:$D$678,B49,DCR!$K$8:$K$678,"&gt;="&amp;EOMONTH(DCR!$O$1,-1)+1,DCR!$K$8:$K$678,"&lt;="&amp;EOMONTH(DCR!$O$1,0))))</f>
        <v>Non-Visited</v>
      </c>
    </row>
    <row r="50" spans="1:6" ht="16.5">
      <c r="A50" s="37">
        <f>IF(OR(A49="Sl.",A49&lt;COUNTA(INDEX('Party Data'!$C$1:$P$9950,MATCH(DCR!$F$2,'Party Data'!$C$2:$C$9950,0)+1,14):INDEX('Party Data'!$C$1:$P$9950,MATCH(DCR!$F$2,'Party Data'!$C$2:$C$9950,0)+1+COUNTIF('Party Data'!$C$2:$C$9950,DCR!$F$2),14))),COUNT(A$3:A49)+1,"")</f>
        <v>47</v>
      </c>
      <c r="B50" s="167" t="str">
        <f>IFERROR(INDEX('Party Data'!$C$1:$P$9950,MATCH(DCR!$F$2,'Party Data'!$C$2:$C$9950,0)+A50,14),"")</f>
        <v>Mother Homoeo Hall (Dr.M.A.Jalil)</v>
      </c>
      <c r="C50" s="167" t="str">
        <f>IFERROR(INDEX('Party Data'!$C$1:$P$9950,MATCH(DCR!$F$2,'Party Data'!$C$2:$C$9950,0)+$A50,11),"")</f>
        <v>A.K.School Road</v>
      </c>
      <c r="D50" s="167" t="str">
        <f>IFERROR(INDEX('Party Data'!$C$1:$P$9950,MATCH(DCR!$F$2,'Party Data'!$C$2:$C$9950,0)+$A50,10),"")</f>
        <v>Amtoli</v>
      </c>
      <c r="E50" s="37" t="str">
        <f>UPPER(IFERROR(INDEX('Party Data'!$C$1:$P$9950,MATCH(DCR!$F$2,'Party Data'!$C$2:$C$9950,0)+$A50,8),""))</f>
        <v>THU</v>
      </c>
      <c r="F50" s="37" t="str">
        <f>IF(B50="","",IF(COUNTIFS(DCR!$D$8:$D$678,B50)=0,"Non-Visited",COUNTIFS(DCR!$D$8:$D$678,B50,DCR!$K$8:$K$678,"&gt;="&amp;EOMONTH(DCR!$O$1,-1)+1,DCR!$K$8:$K$678,"&lt;="&amp;EOMONTH(DCR!$O$1,0))))</f>
        <v>Non-Visited</v>
      </c>
    </row>
    <row r="51" spans="1:6" ht="16.5">
      <c r="A51" s="37">
        <f>IF(OR(A50="Sl.",A50&lt;COUNTA(INDEX('Party Data'!$C$1:$P$9950,MATCH(DCR!$F$2,'Party Data'!$C$2:$C$9950,0)+1,14):INDEX('Party Data'!$C$1:$P$9950,MATCH(DCR!$F$2,'Party Data'!$C$2:$C$9950,0)+1+COUNTIF('Party Data'!$C$2:$C$9950,DCR!$F$2),14))),COUNT(A$3:A50)+1,"")</f>
        <v>48</v>
      </c>
      <c r="B51" s="167" t="str">
        <f>IFERROR(INDEX('Party Data'!$C$1:$P$9950,MATCH(DCR!$F$2,'Party Data'!$C$2:$C$9950,0)+A51,14),"")</f>
        <v>Mpo-Shawon Howlader-Barguna (Self Stock)</v>
      </c>
      <c r="C51" s="167" t="str">
        <f>IFERROR(INDEX('Party Data'!$C$1:$P$9950,MATCH(DCR!$F$2,'Party Data'!$C$2:$C$9950,0)+$A51,11),"")</f>
        <v>Barguna</v>
      </c>
      <c r="D51" s="167" t="str">
        <f>IFERROR(INDEX('Party Data'!$C$1:$P$9950,MATCH(DCR!$F$2,'Party Data'!$C$2:$C$9950,0)+$A51,10),"")</f>
        <v>Barguna</v>
      </c>
      <c r="E51" s="37" t="str">
        <f>UPPER(IFERROR(INDEX('Party Data'!$C$1:$P$9950,MATCH(DCR!$F$2,'Party Data'!$C$2:$C$9950,0)+$A51,8),""))</f>
        <v>0</v>
      </c>
      <c r="F51" s="37" t="str">
        <f>IF(B51="","",IF(COUNTIFS(DCR!$D$8:$D$678,B51)=0,"Non-Visited",COUNTIFS(DCR!$D$8:$D$678,B51,DCR!$K$8:$K$678,"&gt;="&amp;EOMONTH(DCR!$O$1,-1)+1,DCR!$K$8:$K$678,"&lt;="&amp;EOMONTH(DCR!$O$1,0))))</f>
        <v>Non-Visited</v>
      </c>
    </row>
    <row r="52" spans="1:6" ht="16.5">
      <c r="A52" s="37">
        <f>IF(OR(A51="Sl.",A51&lt;COUNTA(INDEX('Party Data'!$C$1:$P$9950,MATCH(DCR!$F$2,'Party Data'!$C$2:$C$9950,0)+1,14):INDEX('Party Data'!$C$1:$P$9950,MATCH(DCR!$F$2,'Party Data'!$C$2:$C$9950,0)+1+COUNTIF('Party Data'!$C$2:$C$9950,DCR!$F$2),14))),COUNT(A$3:A51)+1,"")</f>
        <v>49</v>
      </c>
      <c r="B52" s="167" t="str">
        <f>IFERROR(INDEX('Party Data'!$C$1:$P$9950,MATCH(DCR!$F$2,'Party Data'!$C$2:$C$9950,0)+A52,14),"")</f>
        <v>Mukti Homeo Hall (Dr. Md Hemayet Uddin)</v>
      </c>
      <c r="C52" s="167" t="str">
        <f>IFERROR(INDEX('Party Data'!$C$1:$P$9950,MATCH(DCR!$F$2,'Party Data'!$C$2:$C$9950,0)+$A52,11),"")</f>
        <v>Chandokhali Bazar  Borguna</v>
      </c>
      <c r="D52" s="167" t="str">
        <f>IFERROR(INDEX('Party Data'!$C$1:$P$9950,MATCH(DCR!$F$2,'Party Data'!$C$2:$C$9950,0)+$A52,10),"")</f>
        <v>Borguna</v>
      </c>
      <c r="E52" s="37" t="str">
        <f>UPPER(IFERROR(INDEX('Party Data'!$C$1:$P$9950,MATCH(DCR!$F$2,'Party Data'!$C$2:$C$9950,0)+$A52,8),""))</f>
        <v>WED</v>
      </c>
      <c r="F52" s="37" t="str">
        <f>IF(B52="","",IF(COUNTIFS(DCR!$D$8:$D$678,B52)=0,"Non-Visited",COUNTIFS(DCR!$D$8:$D$678,B52,DCR!$K$8:$K$678,"&gt;="&amp;EOMONTH(DCR!$O$1,-1)+1,DCR!$K$8:$K$678,"&lt;="&amp;EOMONTH(DCR!$O$1,0))))</f>
        <v>Non-Visited</v>
      </c>
    </row>
    <row r="53" spans="1:6" ht="16.5">
      <c r="A53" s="37">
        <f>IF(OR(A52="Sl.",A52&lt;COUNTA(INDEX('Party Data'!$C$1:$P$9950,MATCH(DCR!$F$2,'Party Data'!$C$2:$C$9950,0)+1,14):INDEX('Party Data'!$C$1:$P$9950,MATCH(DCR!$F$2,'Party Data'!$C$2:$C$9950,0)+1+COUNTIF('Party Data'!$C$2:$C$9950,DCR!$F$2),14))),COUNT(A$3:A52)+1,"")</f>
        <v>50</v>
      </c>
      <c r="B53" s="167" t="str">
        <f>IFERROR(INDEX('Party Data'!$C$1:$P$9950,MATCH(DCR!$F$2,'Party Data'!$C$2:$C$9950,0)+A53,14),"")</f>
        <v>Mun Homoeo Hall (Dr:Parul Begom)</v>
      </c>
      <c r="C53" s="167" t="str">
        <f>IFERROR(INDEX('Party Data'!$C$1:$P$9950,MATCH(DCR!$F$2,'Party Data'!$C$2:$C$9950,0)+$A53,11),"")</f>
        <v>Noli Bazar</v>
      </c>
      <c r="D53" s="167" t="str">
        <f>IFERROR(INDEX('Party Data'!$C$1:$P$9950,MATCH(DCR!$F$2,'Party Data'!$C$2:$C$9950,0)+$A53,10),"")</f>
        <v>Borguna</v>
      </c>
      <c r="E53" s="37" t="str">
        <f>UPPER(IFERROR(INDEX('Party Data'!$C$1:$P$9950,MATCH(DCR!$F$2,'Party Data'!$C$2:$C$9950,0)+$A53,8),""))</f>
        <v>SUN</v>
      </c>
      <c r="F53" s="37" t="str">
        <f>IF(B53="","",IF(COUNTIFS(DCR!$D$8:$D$678,B53)=0,"Non-Visited",COUNTIFS(DCR!$D$8:$D$678,B53,DCR!$K$8:$K$678,"&gt;="&amp;EOMONTH(DCR!$O$1,-1)+1,DCR!$K$8:$K$678,"&lt;="&amp;EOMONTH(DCR!$O$1,0))))</f>
        <v>Non-Visited</v>
      </c>
    </row>
    <row r="54" spans="1:6" ht="16.5">
      <c r="A54" s="37">
        <f>IF(OR(A53="Sl.",A53&lt;COUNTA(INDEX('Party Data'!$C$1:$P$9950,MATCH(DCR!$F$2,'Party Data'!$C$2:$C$9950,0)+1,14):INDEX('Party Data'!$C$1:$P$9950,MATCH(DCR!$F$2,'Party Data'!$C$2:$C$9950,0)+1+COUNTIF('Party Data'!$C$2:$C$9950,DCR!$F$2),14))),COUNT(A$3:A53)+1,"")</f>
        <v>51</v>
      </c>
      <c r="B54" s="167" t="str">
        <f>IFERROR(INDEX('Party Data'!$C$1:$P$9950,MATCH(DCR!$F$2,'Party Data'!$C$2:$C$9950,0)+A54,14),"")</f>
        <v>Nahar Homoeo Hall (Dr. Sogir Hossen)</v>
      </c>
      <c r="C54" s="167" t="str">
        <f>IFERROR(INDEX('Party Data'!$C$1:$P$9950,MATCH(DCR!$F$2,'Party Data'!$C$2:$C$9950,0)+$A54,11),"")</f>
        <v>Thana Road Pathorghata</v>
      </c>
      <c r="D54" s="167" t="str">
        <f>IFERROR(INDEX('Party Data'!$C$1:$P$9950,MATCH(DCR!$F$2,'Party Data'!$C$2:$C$9950,0)+$A54,10),"")</f>
        <v>Pathor Ghata</v>
      </c>
      <c r="E54" s="37" t="str">
        <f>UPPER(IFERROR(INDEX('Party Data'!$C$1:$P$9950,MATCH(DCR!$F$2,'Party Data'!$C$2:$C$9950,0)+$A54,8),""))</f>
        <v>THU</v>
      </c>
      <c r="F54" s="37" t="str">
        <f>IF(B54="","",IF(COUNTIFS(DCR!$D$8:$D$678,B54)=0,"Non-Visited",COUNTIFS(DCR!$D$8:$D$678,B54,DCR!$K$8:$K$678,"&gt;="&amp;EOMONTH(DCR!$O$1,-1)+1,DCR!$K$8:$K$678,"&lt;="&amp;EOMONTH(DCR!$O$1,0))))</f>
        <v>Non-Visited</v>
      </c>
    </row>
    <row r="55" spans="1:6" ht="16.5">
      <c r="A55" s="37">
        <f>IF(OR(A54="Sl.",A54&lt;COUNTA(INDEX('Party Data'!$C$1:$P$9950,MATCH(DCR!$F$2,'Party Data'!$C$2:$C$9950,0)+1,14):INDEX('Party Data'!$C$1:$P$9950,MATCH(DCR!$F$2,'Party Data'!$C$2:$C$9950,0)+1+COUNTIF('Party Data'!$C$2:$C$9950,DCR!$F$2),14))),COUNT(A$3:A54)+1,"")</f>
        <v>52</v>
      </c>
      <c r="B55" s="167" t="str">
        <f>IFERROR(INDEX('Party Data'!$C$1:$P$9950,MATCH(DCR!$F$2,'Party Data'!$C$2:$C$9950,0)+A55,14),"")</f>
        <v>Nesa Homoeo Clinic (Dr. Alhaj Mohiuddin Ahmed)</v>
      </c>
      <c r="C55" s="167" t="str">
        <f>IFERROR(INDEX('Party Data'!$C$1:$P$9950,MATCH(DCR!$F$2,'Party Data'!$C$2:$C$9950,0)+$A55,11),"")</f>
        <v>Bazar Road  Borguna</v>
      </c>
      <c r="D55" s="167" t="str">
        <f>IFERROR(INDEX('Party Data'!$C$1:$P$9950,MATCH(DCR!$F$2,'Party Data'!$C$2:$C$9950,0)+$A55,10),"")</f>
        <v>Borguna</v>
      </c>
      <c r="E55" s="37" t="str">
        <f>UPPER(IFERROR(INDEX('Party Data'!$C$1:$P$9950,MATCH(DCR!$F$2,'Party Data'!$C$2:$C$9950,0)+$A55,8),""))</f>
        <v>SAT</v>
      </c>
      <c r="F55" s="37" t="str">
        <f>IF(B55="","",IF(COUNTIFS(DCR!$D$8:$D$678,B55)=0,"Non-Visited",COUNTIFS(DCR!$D$8:$D$678,B55,DCR!$K$8:$K$678,"&gt;="&amp;EOMONTH(DCR!$O$1,-1)+1,DCR!$K$8:$K$678,"&lt;="&amp;EOMONTH(DCR!$O$1,0))))</f>
        <v>Non-Visited</v>
      </c>
    </row>
    <row r="56" spans="1:6" ht="16.5">
      <c r="A56" s="37">
        <f>IF(OR(A55="Sl.",A55&lt;COUNTA(INDEX('Party Data'!$C$1:$P$9950,MATCH(DCR!$F$2,'Party Data'!$C$2:$C$9950,0)+1,14):INDEX('Party Data'!$C$1:$P$9950,MATCH(DCR!$F$2,'Party Data'!$C$2:$C$9950,0)+1+COUNTIF('Party Data'!$C$2:$C$9950,DCR!$F$2),14))),COUNT(A$3:A55)+1,"")</f>
        <v>53</v>
      </c>
      <c r="B56" s="167" t="str">
        <f>IFERROR(INDEX('Party Data'!$C$1:$P$9950,MATCH(DCR!$F$2,'Party Data'!$C$2:$C$9950,0)+A56,14),"")</f>
        <v>New Life Homoeo Hall (Dr. Md Jaman)</v>
      </c>
      <c r="C56" s="167" t="str">
        <f>IFERROR(INDEX('Party Data'!$C$1:$P$9950,MATCH(DCR!$F$2,'Party Data'!$C$2:$C$9950,0)+$A56,11),"")</f>
        <v>Sodar Road  Bamna</v>
      </c>
      <c r="D56" s="167" t="str">
        <f>IFERROR(INDEX('Party Data'!$C$1:$P$9950,MATCH(DCR!$F$2,'Party Data'!$C$2:$C$9950,0)+$A56,10),"")</f>
        <v>Bamna</v>
      </c>
      <c r="E56" s="37" t="str">
        <f>UPPER(IFERROR(INDEX('Party Data'!$C$1:$P$9950,MATCH(DCR!$F$2,'Party Data'!$C$2:$C$9950,0)+$A56,8),""))</f>
        <v>SUN</v>
      </c>
      <c r="F56" s="37" t="str">
        <f>IF(B56="","",IF(COUNTIFS(DCR!$D$8:$D$678,B56)=0,"Non-Visited",COUNTIFS(DCR!$D$8:$D$678,B56,DCR!$K$8:$K$678,"&gt;="&amp;EOMONTH(DCR!$O$1,-1)+1,DCR!$K$8:$K$678,"&lt;="&amp;EOMONTH(DCR!$O$1,0))))</f>
        <v>Non-Visited</v>
      </c>
    </row>
    <row r="57" spans="1:6" ht="16.5">
      <c r="A57" s="37">
        <f>IF(OR(A56="Sl.",A56&lt;COUNTA(INDEX('Party Data'!$C$1:$P$9950,MATCH(DCR!$F$2,'Party Data'!$C$2:$C$9950,0)+1,14):INDEX('Party Data'!$C$1:$P$9950,MATCH(DCR!$F$2,'Party Data'!$C$2:$C$9950,0)+1+COUNTIF('Party Data'!$C$2:$C$9950,DCR!$F$2),14))),COUNT(A$3:A56)+1,"")</f>
        <v>54</v>
      </c>
      <c r="B57" s="167" t="str">
        <f>IFERROR(INDEX('Party Data'!$C$1:$P$9950,MATCH(DCR!$F$2,'Party Data'!$C$2:$C$9950,0)+A57,14),"")</f>
        <v>New Seba Homoeo Hall (Dr. Md Zakir Hosen)</v>
      </c>
      <c r="C57" s="167" t="str">
        <f>IFERROR(INDEX('Party Data'!$C$1:$P$9950,MATCH(DCR!$F$2,'Party Data'!$C$2:$C$9950,0)+$A57,11),"")</f>
        <v>Bus Stand Road Batage</v>
      </c>
      <c r="D57" s="167" t="str">
        <f>IFERROR(INDEX('Party Data'!$C$1:$P$9950,MATCH(DCR!$F$2,'Party Data'!$C$2:$C$9950,0)+$A57,10),"")</f>
        <v>Betage</v>
      </c>
      <c r="E57" s="37" t="str">
        <f>UPPER(IFERROR(INDEX('Party Data'!$C$1:$P$9950,MATCH(DCR!$F$2,'Party Data'!$C$2:$C$9950,0)+$A57,8),""))</f>
        <v>WED</v>
      </c>
      <c r="F57" s="37" t="str">
        <f>IF(B57="","",IF(COUNTIFS(DCR!$D$8:$D$678,B57)=0,"Non-Visited",COUNTIFS(DCR!$D$8:$D$678,B57,DCR!$K$8:$K$678,"&gt;="&amp;EOMONTH(DCR!$O$1,-1)+1,DCR!$K$8:$K$678,"&lt;="&amp;EOMONTH(DCR!$O$1,0))))</f>
        <v>Non-Visited</v>
      </c>
    </row>
    <row r="58" spans="1:6" ht="16.5">
      <c r="A58" s="37">
        <f>IF(OR(A57="Sl.",A57&lt;COUNTA(INDEX('Party Data'!$C$1:$P$9950,MATCH(DCR!$F$2,'Party Data'!$C$2:$C$9950,0)+1,14):INDEX('Party Data'!$C$1:$P$9950,MATCH(DCR!$F$2,'Party Data'!$C$2:$C$9950,0)+1+COUNTIF('Party Data'!$C$2:$C$9950,DCR!$F$2),14))),COUNT(A$3:A57)+1,"")</f>
        <v>55</v>
      </c>
      <c r="B58" s="167" t="str">
        <f>IFERROR(INDEX('Party Data'!$C$1:$P$9950,MATCH(DCR!$F$2,'Party Data'!$C$2:$C$9950,0)+A58,14),"")</f>
        <v>New Seba Homoeo Hall (Dr: Jakir Hosan)</v>
      </c>
      <c r="C58" s="167" t="str">
        <f>IFERROR(INDEX('Party Data'!$C$1:$P$9950,MATCH(DCR!$F$2,'Party Data'!$C$2:$C$9950,0)+$A58,11),"")</f>
        <v>shodor</v>
      </c>
      <c r="D58" s="167" t="str">
        <f>IFERROR(INDEX('Party Data'!$C$1:$P$9950,MATCH(DCR!$F$2,'Party Data'!$C$2:$C$9950,0)+$A58,10),"")</f>
        <v>Betagi</v>
      </c>
      <c r="E58" s="37" t="str">
        <f>UPPER(IFERROR(INDEX('Party Data'!$C$1:$P$9950,MATCH(DCR!$F$2,'Party Data'!$C$2:$C$9950,0)+$A58,8),""))</f>
        <v>WED</v>
      </c>
      <c r="F58" s="37" t="str">
        <f>IF(B58="","",IF(COUNTIFS(DCR!$D$8:$D$678,B58)=0,"Non-Visited",COUNTIFS(DCR!$D$8:$D$678,B58,DCR!$K$8:$K$678,"&gt;="&amp;EOMONTH(DCR!$O$1,-1)+1,DCR!$K$8:$K$678,"&lt;="&amp;EOMONTH(DCR!$O$1,0))))</f>
        <v>Non-Visited</v>
      </c>
    </row>
    <row r="59" spans="1:6" ht="16.5">
      <c r="A59" s="37">
        <f>IF(OR(A58="Sl.",A58&lt;COUNTA(INDEX('Party Data'!$C$1:$P$9950,MATCH(DCR!$F$2,'Party Data'!$C$2:$C$9950,0)+1,14):INDEX('Party Data'!$C$1:$P$9950,MATCH(DCR!$F$2,'Party Data'!$C$2:$C$9950,0)+1+COUNTIF('Party Data'!$C$2:$C$9950,DCR!$F$2),14))),COUNT(A$3:A58)+1,"")</f>
        <v>56</v>
      </c>
      <c r="B59" s="167" t="str">
        <f>IFERROR(INDEX('Party Data'!$C$1:$P$9950,MATCH(DCR!$F$2,'Party Data'!$C$2:$C$9950,0)+A59,14),"")</f>
        <v>Niramoy Homeo Hall (Dr. Mizanur Rahman)</v>
      </c>
      <c r="C59" s="167" t="str">
        <f>IFERROR(INDEX('Party Data'!$C$1:$P$9950,MATCH(DCR!$F$2,'Party Data'!$C$2:$C$9950,0)+$A59,11),"")</f>
        <v>Chandokhali Bazar  Borguna</v>
      </c>
      <c r="D59" s="167" t="str">
        <f>IFERROR(INDEX('Party Data'!$C$1:$P$9950,MATCH(DCR!$F$2,'Party Data'!$C$2:$C$9950,0)+$A59,10),"")</f>
        <v>Borguna</v>
      </c>
      <c r="E59" s="37" t="str">
        <f>UPPER(IFERROR(INDEX('Party Data'!$C$1:$P$9950,MATCH(DCR!$F$2,'Party Data'!$C$2:$C$9950,0)+$A59,8),""))</f>
        <v>WED</v>
      </c>
      <c r="F59" s="37" t="str">
        <f>IF(B59="","",IF(COUNTIFS(DCR!$D$8:$D$678,B59)=0,"Non-Visited",COUNTIFS(DCR!$D$8:$D$678,B59,DCR!$K$8:$K$678,"&gt;="&amp;EOMONTH(DCR!$O$1,-1)+1,DCR!$K$8:$K$678,"&lt;="&amp;EOMONTH(DCR!$O$1,0))))</f>
        <v>Non-Visited</v>
      </c>
    </row>
    <row r="60" spans="1:6" ht="16.5">
      <c r="A60" s="37">
        <f>IF(OR(A59="Sl.",A59&lt;COUNTA(INDEX('Party Data'!$C$1:$P$9950,MATCH(DCR!$F$2,'Party Data'!$C$2:$C$9950,0)+1,14):INDEX('Party Data'!$C$1:$P$9950,MATCH(DCR!$F$2,'Party Data'!$C$2:$C$9950,0)+1+COUNTIF('Party Data'!$C$2:$C$9950,DCR!$F$2),14))),COUNT(A$3:A59)+1,"")</f>
        <v>57</v>
      </c>
      <c r="B60" s="167" t="str">
        <f>IFERROR(INDEX('Party Data'!$C$1:$P$9950,MATCH(DCR!$F$2,'Party Data'!$C$2:$C$9950,0)+A60,14),"")</f>
        <v>Nisa Homoeo Hall (Dr. Aysha Siddiqi)</v>
      </c>
      <c r="C60" s="167" t="str">
        <f>IFERROR(INDEX('Party Data'!$C$1:$P$9950,MATCH(DCR!$F$2,'Party Data'!$C$2:$C$9950,0)+$A60,11),"")</f>
        <v>Taltola Bazar  Pathorghata</v>
      </c>
      <c r="D60" s="167" t="str">
        <f>IFERROR(INDEX('Party Data'!$C$1:$P$9950,MATCH(DCR!$F$2,'Party Data'!$C$2:$C$9950,0)+$A60,10),"")</f>
        <v>Pathor Ghata</v>
      </c>
      <c r="E60" s="37" t="str">
        <f>UPPER(IFERROR(INDEX('Party Data'!$C$1:$P$9950,MATCH(DCR!$F$2,'Party Data'!$C$2:$C$9950,0)+$A60,8),""))</f>
        <v>THU</v>
      </c>
      <c r="F60" s="37" t="str">
        <f>IF(B60="","",IF(COUNTIFS(DCR!$D$8:$D$678,B60)=0,"Non-Visited",COUNTIFS(DCR!$D$8:$D$678,B60,DCR!$K$8:$K$678,"&gt;="&amp;EOMONTH(DCR!$O$1,-1)+1,DCR!$K$8:$K$678,"&lt;="&amp;EOMONTH(DCR!$O$1,0))))</f>
        <v>Non-Visited</v>
      </c>
    </row>
    <row r="61" spans="1:6" ht="16.5">
      <c r="A61" s="37">
        <f>IF(OR(A60="Sl.",A60&lt;COUNTA(INDEX('Party Data'!$C$1:$P$9950,MATCH(DCR!$F$2,'Party Data'!$C$2:$C$9950,0)+1,14):INDEX('Party Data'!$C$1:$P$9950,MATCH(DCR!$F$2,'Party Data'!$C$2:$C$9950,0)+1+COUNTIF('Party Data'!$C$2:$C$9950,DCR!$F$2),14))),COUNT(A$3:A60)+1,"")</f>
        <v>58</v>
      </c>
      <c r="B61" s="167" t="str">
        <f>IFERROR(INDEX('Party Data'!$C$1:$P$9950,MATCH(DCR!$F$2,'Party Data'!$C$2:$C$9950,0)+A61,14),"")</f>
        <v>Nuruneca Ajad (Dr:Kamal Homoeo Hall)</v>
      </c>
      <c r="C61" s="167" t="str">
        <f>IFERROR(INDEX('Party Data'!$C$1:$P$9950,MATCH(DCR!$F$2,'Party Data'!$C$2:$C$9950,0)+$A61,11),"")</f>
        <v>shodor</v>
      </c>
      <c r="D61" s="167" t="str">
        <f>IFERROR(INDEX('Party Data'!$C$1:$P$9950,MATCH(DCR!$F$2,'Party Data'!$C$2:$C$9950,0)+$A61,10),"")</f>
        <v>Borguna</v>
      </c>
      <c r="E61" s="37" t="str">
        <f>UPPER(IFERROR(INDEX('Party Data'!$C$1:$P$9950,MATCH(DCR!$F$2,'Party Data'!$C$2:$C$9950,0)+$A61,8),""))</f>
        <v>TUS</v>
      </c>
      <c r="F61" s="37" t="str">
        <f>IF(B61="","",IF(COUNTIFS(DCR!$D$8:$D$678,B61)=0,"Non-Visited",COUNTIFS(DCR!$D$8:$D$678,B61,DCR!$K$8:$K$678,"&gt;="&amp;EOMONTH(DCR!$O$1,-1)+1,DCR!$K$8:$K$678,"&lt;="&amp;EOMONTH(DCR!$O$1,0))))</f>
        <v>Non-Visited</v>
      </c>
    </row>
    <row r="62" spans="1:6" ht="16.5">
      <c r="A62" s="37">
        <f>IF(OR(A61="Sl.",A61&lt;COUNTA(INDEX('Party Data'!$C$1:$P$9950,MATCH(DCR!$F$2,'Party Data'!$C$2:$C$9950,0)+1,14):INDEX('Party Data'!$C$1:$P$9950,MATCH(DCR!$F$2,'Party Data'!$C$2:$C$9950,0)+1+COUNTIF('Party Data'!$C$2:$C$9950,DCR!$F$2),14))),COUNT(A$3:A61)+1,"")</f>
        <v>59</v>
      </c>
      <c r="B62" s="167" t="str">
        <f>IFERROR(INDEX('Party Data'!$C$1:$P$9950,MATCH(DCR!$F$2,'Party Data'!$C$2:$C$9950,0)+A62,14),"")</f>
        <v>Onkita Homoeo Hall (Dr: Gourro Jibon Nondi)</v>
      </c>
      <c r="C62" s="167" t="str">
        <f>IFERROR(INDEX('Party Data'!$C$1:$P$9950,MATCH(DCR!$F$2,'Party Data'!$C$2:$C$9950,0)+$A62,11),"")</f>
        <v>Niyamoti</v>
      </c>
      <c r="D62" s="167" t="str">
        <f>IFERROR(INDEX('Party Data'!$C$1:$P$9950,MATCH(DCR!$F$2,'Party Data'!$C$2:$C$9950,0)+$A62,10),"")</f>
        <v>Brtagi</v>
      </c>
      <c r="E62" s="37" t="str">
        <f>UPPER(IFERROR(INDEX('Party Data'!$C$1:$P$9950,MATCH(DCR!$F$2,'Party Data'!$C$2:$C$9950,0)+$A62,8),""))</f>
        <v>WED</v>
      </c>
      <c r="F62" s="37" t="str">
        <f>IF(B62="","",IF(COUNTIFS(DCR!$D$8:$D$678,B62)=0,"Non-Visited",COUNTIFS(DCR!$D$8:$D$678,B62,DCR!$K$8:$K$678,"&gt;="&amp;EOMONTH(DCR!$O$1,-1)+1,DCR!$K$8:$K$678,"&lt;="&amp;EOMONTH(DCR!$O$1,0))))</f>
        <v>Non-Visited</v>
      </c>
    </row>
    <row r="63" spans="1:6" ht="16.5">
      <c r="A63" s="37">
        <f>IF(OR(A62="Sl.",A62&lt;COUNTA(INDEX('Party Data'!$C$1:$P$9950,MATCH(DCR!$F$2,'Party Data'!$C$2:$C$9950,0)+1,14):INDEX('Party Data'!$C$1:$P$9950,MATCH(DCR!$F$2,'Party Data'!$C$2:$C$9950,0)+1+COUNTIF('Party Data'!$C$2:$C$9950,DCR!$F$2),14))),COUNT(A$3:A62)+1,"")</f>
        <v>60</v>
      </c>
      <c r="B63" s="167" t="str">
        <f>IFERROR(INDEX('Party Data'!$C$1:$P$9950,MATCH(DCR!$F$2,'Party Data'!$C$2:$C$9950,0)+A63,14),"")</f>
        <v>Orpita Homoeo Hall (Dr. Monika Shaha)</v>
      </c>
      <c r="C63" s="167" t="str">
        <f>IFERROR(INDEX('Party Data'!$C$1:$P$9950,MATCH(DCR!$F$2,'Party Data'!$C$2:$C$9950,0)+$A63,11),"")</f>
        <v>Dawatalla Bazar Bamna</v>
      </c>
      <c r="D63" s="167" t="str">
        <f>IFERROR(INDEX('Party Data'!$C$1:$P$9950,MATCH(DCR!$F$2,'Party Data'!$C$2:$C$9950,0)+$A63,10),"")</f>
        <v>Bamna</v>
      </c>
      <c r="E63" s="37" t="str">
        <f>UPPER(IFERROR(INDEX('Party Data'!$C$1:$P$9950,MATCH(DCR!$F$2,'Party Data'!$C$2:$C$9950,0)+$A63,8),""))</f>
        <v>SUN</v>
      </c>
      <c r="F63" s="37" t="str">
        <f>IF(B63="","",IF(COUNTIFS(DCR!$D$8:$D$678,B63)=0,"Non-Visited",COUNTIFS(DCR!$D$8:$D$678,B63,DCR!$K$8:$K$678,"&gt;="&amp;EOMONTH(DCR!$O$1,-1)+1,DCR!$K$8:$K$678,"&lt;="&amp;EOMONTH(DCR!$O$1,0))))</f>
        <v>Non-Visited</v>
      </c>
    </row>
    <row r="64" spans="1:6" ht="16.5">
      <c r="A64" s="37">
        <f>IF(OR(A63="Sl.",A63&lt;COUNTA(INDEX('Party Data'!$C$1:$P$9950,MATCH(DCR!$F$2,'Party Data'!$C$2:$C$9950,0)+1,14):INDEX('Party Data'!$C$1:$P$9950,MATCH(DCR!$F$2,'Party Data'!$C$2:$C$9950,0)+1+COUNTIF('Party Data'!$C$2:$C$9950,DCR!$F$2),14))),COUNT(A$3:A63)+1,"")</f>
        <v>61</v>
      </c>
      <c r="B64" s="167" t="str">
        <f>IFERROR(INDEX('Party Data'!$C$1:$P$9950,MATCH(DCR!$F$2,'Party Data'!$C$2:$C$9950,0)+A64,14),"")</f>
        <v>Oyahed Homoeo Hall (Dr: Md.Mijanur Rohoman)</v>
      </c>
      <c r="C64" s="167" t="str">
        <f>IFERROR(INDEX('Party Data'!$C$1:$P$9950,MATCH(DCR!$F$2,'Party Data'!$C$2:$C$9950,0)+$A64,11),"")</f>
        <v>shodor</v>
      </c>
      <c r="D64" s="167" t="str">
        <f>IFERROR(INDEX('Party Data'!$C$1:$P$9950,MATCH(DCR!$F$2,'Party Data'!$C$2:$C$9950,0)+$A64,10),"")</f>
        <v>Borguna</v>
      </c>
      <c r="E64" s="37" t="str">
        <f>UPPER(IFERROR(INDEX('Party Data'!$C$1:$P$9950,MATCH(DCR!$F$2,'Party Data'!$C$2:$C$9950,0)+$A64,8),""))</f>
        <v>TUS</v>
      </c>
      <c r="F64" s="37" t="str">
        <f>IF(B64="","",IF(COUNTIFS(DCR!$D$8:$D$678,B64)=0,"Non-Visited",COUNTIFS(DCR!$D$8:$D$678,B64,DCR!$K$8:$K$678,"&gt;="&amp;EOMONTH(DCR!$O$1,-1)+1,DCR!$K$8:$K$678,"&lt;="&amp;EOMONTH(DCR!$O$1,0))))</f>
        <v>Non-Visited</v>
      </c>
    </row>
    <row r="65" spans="1:6" ht="16.5">
      <c r="A65" s="37">
        <f>IF(OR(A64="Sl.",A64&lt;COUNTA(INDEX('Party Data'!$C$1:$P$9950,MATCH(DCR!$F$2,'Party Data'!$C$2:$C$9950,0)+1,14):INDEX('Party Data'!$C$1:$P$9950,MATCH(DCR!$F$2,'Party Data'!$C$2:$C$9950,0)+1+COUNTIF('Party Data'!$C$2:$C$9950,DCR!$F$2),14))),COUNT(A$3:A64)+1,"")</f>
        <v>62</v>
      </c>
      <c r="B65" s="167" t="str">
        <f>IFERROR(INDEX('Party Data'!$C$1:$P$9950,MATCH(DCR!$F$2,'Party Data'!$C$2:$C$9950,0)+A65,14),"")</f>
        <v>Popular Homoeo Hall (Dr. Md:Yusuf)</v>
      </c>
      <c r="C65" s="167" t="str">
        <f>IFERROR(INDEX('Party Data'!$C$1:$P$9950,MATCH(DCR!$F$2,'Party Data'!$C$2:$C$9950,0)+$A65,11),"")</f>
        <v>Bottola Bazar</v>
      </c>
      <c r="D65" s="167" t="str">
        <f>IFERROR(INDEX('Party Data'!$C$1:$P$9950,MATCH(DCR!$F$2,'Party Data'!$C$2:$C$9950,0)+$A65,10),"")</f>
        <v>Amtoli</v>
      </c>
      <c r="E65" s="37" t="str">
        <f>UPPER(IFERROR(INDEX('Party Data'!$C$1:$P$9950,MATCH(DCR!$F$2,'Party Data'!$C$2:$C$9950,0)+$A65,8),""))</f>
        <v>THU</v>
      </c>
      <c r="F65" s="37" t="str">
        <f>IF(B65="","",IF(COUNTIFS(DCR!$D$8:$D$678,B65)=0,"Non-Visited",COUNTIFS(DCR!$D$8:$D$678,B65,DCR!$K$8:$K$678,"&gt;="&amp;EOMONTH(DCR!$O$1,-1)+1,DCR!$K$8:$K$678,"&lt;="&amp;EOMONTH(DCR!$O$1,0))))</f>
        <v>Non-Visited</v>
      </c>
    </row>
    <row r="66" spans="1:6" ht="16.5">
      <c r="A66" s="37">
        <f>IF(OR(A65="Sl.",A65&lt;COUNTA(INDEX('Party Data'!$C$1:$P$9950,MATCH(DCR!$F$2,'Party Data'!$C$2:$C$9950,0)+1,14):INDEX('Party Data'!$C$1:$P$9950,MATCH(DCR!$F$2,'Party Data'!$C$2:$C$9950,0)+1+COUNTIF('Party Data'!$C$2:$C$9950,DCR!$F$2),14))),COUNT(A$3:A65)+1,"")</f>
        <v>63</v>
      </c>
      <c r="B66" s="167" t="str">
        <f>IFERROR(INDEX('Party Data'!$C$1:$P$9950,MATCH(DCR!$F$2,'Party Data'!$C$2:$C$9950,0)+A66,14),"")</f>
        <v>Rafi Homeo Hall (Dr. Ms Rabeya Akter)</v>
      </c>
      <c r="C66" s="167" t="str">
        <f>IFERROR(INDEX('Party Data'!$C$1:$P$9950,MATCH(DCR!$F$2,'Party Data'!$C$2:$C$9950,0)+$A66,11),"")</f>
        <v>Dawatalla Bazar Bamna</v>
      </c>
      <c r="D66" s="167" t="str">
        <f>IFERROR(INDEX('Party Data'!$C$1:$P$9950,MATCH(DCR!$F$2,'Party Data'!$C$2:$C$9950,0)+$A66,10),"")</f>
        <v>Bamna</v>
      </c>
      <c r="E66" s="37" t="str">
        <f>UPPER(IFERROR(INDEX('Party Data'!$C$1:$P$9950,MATCH(DCR!$F$2,'Party Data'!$C$2:$C$9950,0)+$A66,8),""))</f>
        <v>SUN</v>
      </c>
      <c r="F66" s="37" t="str">
        <f>IF(B66="","",IF(COUNTIFS(DCR!$D$8:$D$678,B66)=0,"Non-Visited",COUNTIFS(DCR!$D$8:$D$678,B66,DCR!$K$8:$K$678,"&gt;="&amp;EOMONTH(DCR!$O$1,-1)+1,DCR!$K$8:$K$678,"&lt;="&amp;EOMONTH(DCR!$O$1,0))))</f>
        <v>Non-Visited</v>
      </c>
    </row>
    <row r="67" spans="1:6" ht="16.5">
      <c r="A67" s="37">
        <f>IF(OR(A66="Sl.",A66&lt;COUNTA(INDEX('Party Data'!$C$1:$P$9950,MATCH(DCR!$F$2,'Party Data'!$C$2:$C$9950,0)+1,14):INDEX('Party Data'!$C$1:$P$9950,MATCH(DCR!$F$2,'Party Data'!$C$2:$C$9950,0)+1+COUNTIF('Party Data'!$C$2:$C$9950,DCR!$F$2),14))),COUNT(A$3:A66)+1,"")</f>
        <v>64</v>
      </c>
      <c r="B67" s="167" t="str">
        <f>IFERROR(INDEX('Party Data'!$C$1:$P$9950,MATCH(DCR!$F$2,'Party Data'!$C$2:$C$9950,0)+A67,14),"")</f>
        <v>Ramna Homoeo Hall (Dr. Hm Zahid Hasan)</v>
      </c>
      <c r="C67" s="167" t="str">
        <f>IFERROR(INDEX('Party Data'!$C$1:$P$9950,MATCH(DCR!$F$2,'Party Data'!$C$2:$C$9950,0)+$A67,11),"")</f>
        <v>Kakchira Bazar Pathorghata</v>
      </c>
      <c r="D67" s="167" t="str">
        <f>IFERROR(INDEX('Party Data'!$C$1:$P$9950,MATCH(DCR!$F$2,'Party Data'!$C$2:$C$9950,0)+$A67,10),"")</f>
        <v>Pathor Ghata</v>
      </c>
      <c r="E67" s="37" t="str">
        <f>UPPER(IFERROR(INDEX('Party Data'!$C$1:$P$9950,MATCH(DCR!$F$2,'Party Data'!$C$2:$C$9950,0)+$A67,8),""))</f>
        <v>MON</v>
      </c>
      <c r="F67" s="37" t="str">
        <f>IF(B67="","",IF(COUNTIFS(DCR!$D$8:$D$678,B67)=0,"Non-Visited",COUNTIFS(DCR!$D$8:$D$678,B67,DCR!$K$8:$K$678,"&gt;="&amp;EOMONTH(DCR!$O$1,-1)+1,DCR!$K$8:$K$678,"&lt;="&amp;EOMONTH(DCR!$O$1,0))))</f>
        <v>Non-Visited</v>
      </c>
    </row>
    <row r="68" spans="1:6" ht="16.5">
      <c r="A68" s="37">
        <f>IF(OR(A67="Sl.",A67&lt;COUNTA(INDEX('Party Data'!$C$1:$P$9950,MATCH(DCR!$F$2,'Party Data'!$C$2:$C$9950,0)+1,14):INDEX('Party Data'!$C$1:$P$9950,MATCH(DCR!$F$2,'Party Data'!$C$2:$C$9950,0)+1+COUNTIF('Party Data'!$C$2:$C$9950,DCR!$F$2),14))),COUNT(A$3:A67)+1,"")</f>
        <v>65</v>
      </c>
      <c r="B68" s="167" t="str">
        <f>IFERROR(INDEX('Party Data'!$C$1:$P$9950,MATCH(DCR!$F$2,'Party Data'!$C$2:$C$9950,0)+A68,14),"")</f>
        <v>Ray Homoeo Hall (Dr. Ozit Ray)</v>
      </c>
      <c r="C68" s="167" t="str">
        <f>IFERROR(INDEX('Party Data'!$C$1:$P$9950,MATCH(DCR!$F$2,'Party Data'!$C$2:$C$9950,0)+$A68,11),"")</f>
        <v>Sodar Road Batage</v>
      </c>
      <c r="D68" s="167" t="str">
        <f>IFERROR(INDEX('Party Data'!$C$1:$P$9950,MATCH(DCR!$F$2,'Party Data'!$C$2:$C$9950,0)+$A68,10),"")</f>
        <v>Betage</v>
      </c>
      <c r="E68" s="37" t="str">
        <f>UPPER(IFERROR(INDEX('Party Data'!$C$1:$P$9950,MATCH(DCR!$F$2,'Party Data'!$C$2:$C$9950,0)+$A68,8),""))</f>
        <v>WED</v>
      </c>
      <c r="F68" s="37" t="str">
        <f>IF(B68="","",IF(COUNTIFS(DCR!$D$8:$D$678,B68)=0,"Non-Visited",COUNTIFS(DCR!$D$8:$D$678,B68,DCR!$K$8:$K$678,"&gt;="&amp;EOMONTH(DCR!$O$1,-1)+1,DCR!$K$8:$K$678,"&lt;="&amp;EOMONTH(DCR!$O$1,0))))</f>
        <v>Non-Visited</v>
      </c>
    </row>
    <row r="69" spans="1:6" ht="16.5">
      <c r="A69" s="37">
        <f>IF(OR(A68="Sl.",A68&lt;COUNTA(INDEX('Party Data'!$C$1:$P$9950,MATCH(DCR!$F$2,'Party Data'!$C$2:$C$9950,0)+1,14):INDEX('Party Data'!$C$1:$P$9950,MATCH(DCR!$F$2,'Party Data'!$C$2:$C$9950,0)+1+COUNTIF('Party Data'!$C$2:$C$9950,DCR!$F$2),14))),COUNT(A$3:A68)+1,"")</f>
        <v>66</v>
      </c>
      <c r="B69" s="167" t="str">
        <f>IFERROR(INDEX('Party Data'!$C$1:$P$9950,MATCH(DCR!$F$2,'Party Data'!$C$2:$C$9950,0)+A69,14),"")</f>
        <v>Ripa Homeo Hall (Dr. Dilruba Nazma)</v>
      </c>
      <c r="C69" s="167" t="str">
        <f>IFERROR(INDEX('Party Data'!$C$1:$P$9950,MATCH(DCR!$F$2,'Party Data'!$C$2:$C$9950,0)+$A69,11),"")</f>
        <v>Rupali Bank Road Pathorghata</v>
      </c>
      <c r="D69" s="167" t="str">
        <f>IFERROR(INDEX('Party Data'!$C$1:$P$9950,MATCH(DCR!$F$2,'Party Data'!$C$2:$C$9950,0)+$A69,10),"")</f>
        <v>Pathor Ghata</v>
      </c>
      <c r="E69" s="37" t="str">
        <f>UPPER(IFERROR(INDEX('Party Data'!$C$1:$P$9950,MATCH(DCR!$F$2,'Party Data'!$C$2:$C$9950,0)+$A69,8),""))</f>
        <v>THU</v>
      </c>
      <c r="F69" s="37" t="str">
        <f>IF(B69="","",IF(COUNTIFS(DCR!$D$8:$D$678,B69)=0,"Non-Visited",COUNTIFS(DCR!$D$8:$D$678,B69,DCR!$K$8:$K$678,"&gt;="&amp;EOMONTH(DCR!$O$1,-1)+1,DCR!$K$8:$K$678,"&lt;="&amp;EOMONTH(DCR!$O$1,0))))</f>
        <v>Non-Visited</v>
      </c>
    </row>
    <row r="70" spans="1:6" ht="16.5">
      <c r="A70" s="37">
        <f>IF(OR(A69="Sl.",A69&lt;COUNTA(INDEX('Party Data'!$C$1:$P$9950,MATCH(DCR!$F$2,'Party Data'!$C$2:$C$9950,0)+1,14):INDEX('Party Data'!$C$1:$P$9950,MATCH(DCR!$F$2,'Party Data'!$C$2:$C$9950,0)+1+COUNTIF('Party Data'!$C$2:$C$9950,DCR!$F$2),14))),COUNT(A$3:A69)+1,"")</f>
        <v>67</v>
      </c>
      <c r="B70" s="167" t="str">
        <f>IFERROR(INDEX('Party Data'!$C$1:$P$9950,MATCH(DCR!$F$2,'Party Data'!$C$2:$C$9950,0)+A70,14),"")</f>
        <v>Rm Homoeo Hall (Dr. Sultan Mahmud)</v>
      </c>
      <c r="C70" s="167" t="str">
        <f>IFERROR(INDEX('Party Data'!$C$1:$P$9950,MATCH(DCR!$F$2,'Party Data'!$C$2:$C$9950,0)+$A70,11),"")</f>
        <v>Pharmacy Potti Road  Borguna</v>
      </c>
      <c r="D70" s="167" t="str">
        <f>IFERROR(INDEX('Party Data'!$C$1:$P$9950,MATCH(DCR!$F$2,'Party Data'!$C$2:$C$9950,0)+$A70,10),"")</f>
        <v>Borguna</v>
      </c>
      <c r="E70" s="37" t="str">
        <f>UPPER(IFERROR(INDEX('Party Data'!$C$1:$P$9950,MATCH(DCR!$F$2,'Party Data'!$C$2:$C$9950,0)+$A70,8),""))</f>
        <v>SAT</v>
      </c>
      <c r="F70" s="37" t="str">
        <f>IF(B70="","",IF(COUNTIFS(DCR!$D$8:$D$678,B70)=0,"Non-Visited",COUNTIFS(DCR!$D$8:$D$678,B70,DCR!$K$8:$K$678,"&gt;="&amp;EOMONTH(DCR!$O$1,-1)+1,DCR!$K$8:$K$678,"&lt;="&amp;EOMONTH(DCR!$O$1,0))))</f>
        <v>Non-Visited</v>
      </c>
    </row>
    <row r="71" spans="1:6" ht="16.5">
      <c r="A71" s="37">
        <f>IF(OR(A70="Sl.",A70&lt;COUNTA(INDEX('Party Data'!$C$1:$P$9950,MATCH(DCR!$F$2,'Party Data'!$C$2:$C$9950,0)+1,14):INDEX('Party Data'!$C$1:$P$9950,MATCH(DCR!$F$2,'Party Data'!$C$2:$C$9950,0)+1+COUNTIF('Party Data'!$C$2:$C$9950,DCR!$F$2),14))),COUNT(A$3:A70)+1,"")</f>
        <v>68</v>
      </c>
      <c r="B71" s="167" t="str">
        <f>IFERROR(INDEX('Party Data'!$C$1:$P$9950,MATCH(DCR!$F$2,'Party Data'!$C$2:$C$9950,0)+A71,14),"")</f>
        <v>Rosidiya Homoeo Hall (Dr:Necaruddin)</v>
      </c>
      <c r="C71" s="167" t="str">
        <f>IFERROR(INDEX('Party Data'!$C$1:$P$9950,MATCH(DCR!$F$2,'Party Data'!$C$2:$C$9950,0)+$A71,11),"")</f>
        <v>shodor</v>
      </c>
      <c r="D71" s="167" t="str">
        <f>IFERROR(INDEX('Party Data'!$C$1:$P$9950,MATCH(DCR!$F$2,'Party Data'!$C$2:$C$9950,0)+$A71,10),"")</f>
        <v>borguna</v>
      </c>
      <c r="E71" s="37" t="str">
        <f>UPPER(IFERROR(INDEX('Party Data'!$C$1:$P$9950,MATCH(DCR!$F$2,'Party Data'!$C$2:$C$9950,0)+$A71,8),""))</f>
        <v>TUS</v>
      </c>
      <c r="F71" s="37" t="str">
        <f>IF(B71="","",IF(COUNTIFS(DCR!$D$8:$D$678,B71)=0,"Non-Visited",COUNTIFS(DCR!$D$8:$D$678,B71,DCR!$K$8:$K$678,"&gt;="&amp;EOMONTH(DCR!$O$1,-1)+1,DCR!$K$8:$K$678,"&lt;="&amp;EOMONTH(DCR!$O$1,0))))</f>
        <v>Non-Visited</v>
      </c>
    </row>
    <row r="72" spans="1:6" ht="16.5">
      <c r="A72" s="37">
        <f>IF(OR(A71="Sl.",A71&lt;COUNTA(INDEX('Party Data'!$C$1:$P$9950,MATCH(DCR!$F$2,'Party Data'!$C$2:$C$9950,0)+1,14):INDEX('Party Data'!$C$1:$P$9950,MATCH(DCR!$F$2,'Party Data'!$C$2:$C$9950,0)+1+COUNTIF('Party Data'!$C$2:$C$9950,DCR!$F$2),14))),COUNT(A$3:A71)+1,"")</f>
        <v>69</v>
      </c>
      <c r="B72" s="167" t="str">
        <f>IFERROR(INDEX('Party Data'!$C$1:$P$9950,MATCH(DCR!$F$2,'Party Data'!$C$2:$C$9950,0)+A72,14),"")</f>
        <v>Salma Homoeo Hall (Dr. Md Motaleb Mia)</v>
      </c>
      <c r="C72" s="167" t="str">
        <f>IFERROR(INDEX('Party Data'!$C$1:$P$9950,MATCH(DCR!$F$2,'Party Data'!$C$2:$C$9950,0)+$A72,11),"")</f>
        <v>Moszid Road</v>
      </c>
      <c r="D72" s="167" t="str">
        <f>IFERROR(INDEX('Party Data'!$C$1:$P$9950,MATCH(DCR!$F$2,'Party Data'!$C$2:$C$9950,0)+$A72,10),"")</f>
        <v>Borguna</v>
      </c>
      <c r="E72" s="37" t="str">
        <f>UPPER(IFERROR(INDEX('Party Data'!$C$1:$P$9950,MATCH(DCR!$F$2,'Party Data'!$C$2:$C$9950,0)+$A72,8),""))</f>
        <v>SAT</v>
      </c>
      <c r="F72" s="37" t="str">
        <f>IF(B72="","",IF(COUNTIFS(DCR!$D$8:$D$678,B72)=0,"Non-Visited",COUNTIFS(DCR!$D$8:$D$678,B72,DCR!$K$8:$K$678,"&gt;="&amp;EOMONTH(DCR!$O$1,-1)+1,DCR!$K$8:$K$678,"&lt;="&amp;EOMONTH(DCR!$O$1,0))))</f>
        <v>Non-Visited</v>
      </c>
    </row>
    <row r="73" spans="1:6" ht="16.5">
      <c r="A73" s="37">
        <f>IF(OR(A72="Sl.",A72&lt;COUNTA(INDEX('Party Data'!$C$1:$P$9950,MATCH(DCR!$F$2,'Party Data'!$C$2:$C$9950,0)+1,14):INDEX('Party Data'!$C$1:$P$9950,MATCH(DCR!$F$2,'Party Data'!$C$2:$C$9950,0)+1+COUNTIF('Party Data'!$C$2:$C$9950,DCR!$F$2),14))),COUNT(A$3:A72)+1,"")</f>
        <v>70</v>
      </c>
      <c r="B73" s="167" t="str">
        <f>IFERROR(INDEX('Party Data'!$C$1:$P$9950,MATCH(DCR!$F$2,'Party Data'!$C$2:$C$9950,0)+A73,14),"")</f>
        <v>Samir Homoeo Hall (Dr. Md Nasir)</v>
      </c>
      <c r="C73" s="167" t="str">
        <f>IFERROR(INDEX('Party Data'!$C$1:$P$9950,MATCH(DCR!$F$2,'Party Data'!$C$2:$C$9950,0)+$A73,11),"")</f>
        <v>Fuljuri Bazar Borguna</v>
      </c>
      <c r="D73" s="167" t="str">
        <f>IFERROR(INDEX('Party Data'!$C$1:$P$9950,MATCH(DCR!$F$2,'Party Data'!$C$2:$C$9950,0)+$A73,10),"")</f>
        <v>Borguna</v>
      </c>
      <c r="E73" s="37" t="str">
        <f>UPPER(IFERROR(INDEX('Party Data'!$C$1:$P$9950,MATCH(DCR!$F$2,'Party Data'!$C$2:$C$9950,0)+$A73,8),""))</f>
        <v>SUN</v>
      </c>
      <c r="F73" s="37" t="str">
        <f>IF(B73="","",IF(COUNTIFS(DCR!$D$8:$D$678,B73)=0,"Non-Visited",COUNTIFS(DCR!$D$8:$D$678,B73,DCR!$K$8:$K$678,"&gt;="&amp;EOMONTH(DCR!$O$1,-1)+1,DCR!$K$8:$K$678,"&lt;="&amp;EOMONTH(DCR!$O$1,0))))</f>
        <v>Non-Visited</v>
      </c>
    </row>
    <row r="74" spans="1:6" ht="16.5">
      <c r="A74" s="37">
        <f>IF(OR(A73="Sl.",A73&lt;COUNTA(INDEX('Party Data'!$C$1:$P$9950,MATCH(DCR!$F$2,'Party Data'!$C$2:$C$9950,0)+1,14):INDEX('Party Data'!$C$1:$P$9950,MATCH(DCR!$F$2,'Party Data'!$C$2:$C$9950,0)+1+COUNTIF('Party Data'!$C$2:$C$9950,DCR!$F$2),14))),COUNT(A$3:A73)+1,"")</f>
        <v>71</v>
      </c>
      <c r="B74" s="167" t="str">
        <f>IFERROR(INDEX('Party Data'!$C$1:$P$9950,MATCH(DCR!$F$2,'Party Data'!$C$2:$C$9950,0)+A74,14),"")</f>
        <v>Seba Homoeo Hall (Dr: Jesmin Aktar)</v>
      </c>
      <c r="C74" s="167" t="str">
        <f>IFERROR(INDEX('Party Data'!$C$1:$P$9950,MATCH(DCR!$F$2,'Party Data'!$C$2:$C$9950,0)+$A74,11),"")</f>
        <v>shodor</v>
      </c>
      <c r="D74" s="167" t="str">
        <f>IFERROR(INDEX('Party Data'!$C$1:$P$9950,MATCH(DCR!$F$2,'Party Data'!$C$2:$C$9950,0)+$A74,10),"")</f>
        <v>Borguna</v>
      </c>
      <c r="E74" s="37" t="str">
        <f>UPPER(IFERROR(INDEX('Party Data'!$C$1:$P$9950,MATCH(DCR!$F$2,'Party Data'!$C$2:$C$9950,0)+$A74,8),""))</f>
        <v>TUS</v>
      </c>
      <c r="F74" s="37" t="str">
        <f>IF(B74="","",IF(COUNTIFS(DCR!$D$8:$D$678,B74)=0,"Non-Visited",COUNTIFS(DCR!$D$8:$D$678,B74,DCR!$K$8:$K$678,"&gt;="&amp;EOMONTH(DCR!$O$1,-1)+1,DCR!$K$8:$K$678,"&lt;="&amp;EOMONTH(DCR!$O$1,0))))</f>
        <v>Non-Visited</v>
      </c>
    </row>
    <row r="75" spans="1:6" ht="16.5">
      <c r="A75" s="37">
        <f>IF(OR(A74="Sl.",A74&lt;COUNTA(INDEX('Party Data'!$C$1:$P$9950,MATCH(DCR!$F$2,'Party Data'!$C$2:$C$9950,0)+1,14):INDEX('Party Data'!$C$1:$P$9950,MATCH(DCR!$F$2,'Party Data'!$C$2:$C$9950,0)+1+COUNTIF('Party Data'!$C$2:$C$9950,DCR!$F$2),14))),COUNT(A$3:A74)+1,"")</f>
        <v>72</v>
      </c>
      <c r="B75" s="167" t="str">
        <f>IFERROR(INDEX('Party Data'!$C$1:$P$9950,MATCH(DCR!$F$2,'Party Data'!$C$2:$C$9950,0)+A75,14),"")</f>
        <v>Sheba Homoeo Hall (Dr. Md: Rafiqul Islam)</v>
      </c>
      <c r="C75" s="167" t="str">
        <f>IFERROR(INDEX('Party Data'!$C$1:$P$9950,MATCH(DCR!$F$2,'Party Data'!$C$2:$C$9950,0)+$A75,11),"")</f>
        <v>Sadar Road</v>
      </c>
      <c r="D75" s="167" t="str">
        <f>IFERROR(INDEX('Party Data'!$C$1:$P$9950,MATCH(DCR!$F$2,'Party Data'!$C$2:$C$9950,0)+$A75,10),"")</f>
        <v>Taltoli</v>
      </c>
      <c r="E75" s="37" t="str">
        <f>UPPER(IFERROR(INDEX('Party Data'!$C$1:$P$9950,MATCH(DCR!$F$2,'Party Data'!$C$2:$C$9950,0)+$A75,8),""))</f>
        <v>MON</v>
      </c>
      <c r="F75" s="37" t="str">
        <f>IF(B75="","",IF(COUNTIFS(DCR!$D$8:$D$678,B75)=0,"Non-Visited",COUNTIFS(DCR!$D$8:$D$678,B75,DCR!$K$8:$K$678,"&gt;="&amp;EOMONTH(DCR!$O$1,-1)+1,DCR!$K$8:$K$678,"&lt;="&amp;EOMONTH(DCR!$O$1,0))))</f>
        <v>Non-Visited</v>
      </c>
    </row>
    <row r="76" spans="1:6" ht="16.5">
      <c r="A76" s="37">
        <f>IF(OR(A75="Sl.",A75&lt;COUNTA(INDEX('Party Data'!$C$1:$P$9950,MATCH(DCR!$F$2,'Party Data'!$C$2:$C$9950,0)+1,14):INDEX('Party Data'!$C$1:$P$9950,MATCH(DCR!$F$2,'Party Data'!$C$2:$C$9950,0)+1+COUNTIF('Party Data'!$C$2:$C$9950,DCR!$F$2),14))),COUNT(A$3:A75)+1,"")</f>
        <v>73</v>
      </c>
      <c r="B76" s="167" t="str">
        <f>IFERROR(INDEX('Party Data'!$C$1:$P$9950,MATCH(DCR!$F$2,'Party Data'!$C$2:$C$9950,0)+A76,14),"")</f>
        <v>Shepa Diagnostic Center (Hakim Md. Rezaul Karim)</v>
      </c>
      <c r="C76" s="167" t="str">
        <f>IFERROR(INDEX('Party Data'!$C$1:$P$9950,MATCH(DCR!$F$2,'Party Data'!$C$2:$C$9950,0)+$A76,11),"")</f>
        <v>Bepari Road Borguna</v>
      </c>
      <c r="D76" s="167" t="str">
        <f>IFERROR(INDEX('Party Data'!$C$1:$P$9950,MATCH(DCR!$F$2,'Party Data'!$C$2:$C$9950,0)+$A76,10),"")</f>
        <v>Borguna</v>
      </c>
      <c r="E76" s="37" t="str">
        <f>UPPER(IFERROR(INDEX('Party Data'!$C$1:$P$9950,MATCH(DCR!$F$2,'Party Data'!$C$2:$C$9950,0)+$A76,8),""))</f>
        <v>SAT</v>
      </c>
      <c r="F76" s="37" t="str">
        <f>IF(B76="","",IF(COUNTIFS(DCR!$D$8:$D$678,B76)=0,"Non-Visited",COUNTIFS(DCR!$D$8:$D$678,B76,DCR!$K$8:$K$678,"&gt;="&amp;EOMONTH(DCR!$O$1,-1)+1,DCR!$K$8:$K$678,"&lt;="&amp;EOMONTH(DCR!$O$1,0))))</f>
        <v>Non-Visited</v>
      </c>
    </row>
    <row r="77" spans="1:6" ht="16.5">
      <c r="A77" s="37">
        <f>IF(OR(A76="Sl.",A76&lt;COUNTA(INDEX('Party Data'!$C$1:$P$9950,MATCH(DCR!$F$2,'Party Data'!$C$2:$C$9950,0)+1,14):INDEX('Party Data'!$C$1:$P$9950,MATCH(DCR!$F$2,'Party Data'!$C$2:$C$9950,0)+1+COUNTIF('Party Data'!$C$2:$C$9950,DCR!$F$2),14))),COUNT(A$3:A76)+1,"")</f>
        <v>74</v>
      </c>
      <c r="B77" s="167" t="str">
        <f>IFERROR(INDEX('Party Data'!$C$1:$P$9950,MATCH(DCR!$F$2,'Party Data'!$C$2:$C$9950,0)+A77,14),"")</f>
        <v>Shepa Homeo Hall (Dr. Md Alauddin)</v>
      </c>
      <c r="C77" s="167" t="str">
        <f>IFERROR(INDEX('Party Data'!$C$1:$P$9950,MATCH(DCR!$F$2,'Party Data'!$C$2:$C$9950,0)+$A77,11),"")</f>
        <v>Thana Road Pathorghata</v>
      </c>
      <c r="D77" s="167" t="str">
        <f>IFERROR(INDEX('Party Data'!$C$1:$P$9950,MATCH(DCR!$F$2,'Party Data'!$C$2:$C$9950,0)+$A77,10),"")</f>
        <v>Pathor Ghata</v>
      </c>
      <c r="E77" s="37" t="str">
        <f>UPPER(IFERROR(INDEX('Party Data'!$C$1:$P$9950,MATCH(DCR!$F$2,'Party Data'!$C$2:$C$9950,0)+$A77,8),""))</f>
        <v>THU</v>
      </c>
      <c r="F77" s="37" t="str">
        <f>IF(B77="","",IF(COUNTIFS(DCR!$D$8:$D$678,B77)=0,"Non-Visited",COUNTIFS(DCR!$D$8:$D$678,B77,DCR!$K$8:$K$678,"&gt;="&amp;EOMONTH(DCR!$O$1,-1)+1,DCR!$K$8:$K$678,"&lt;="&amp;EOMONTH(DCR!$O$1,0))))</f>
        <v>Non-Visited</v>
      </c>
    </row>
    <row r="78" spans="1:6" ht="16.5">
      <c r="A78" s="37">
        <f>IF(OR(A77="Sl.",A77&lt;COUNTA(INDEX('Party Data'!$C$1:$P$9950,MATCH(DCR!$F$2,'Party Data'!$C$2:$C$9950,0)+1,14):INDEX('Party Data'!$C$1:$P$9950,MATCH(DCR!$F$2,'Party Data'!$C$2:$C$9950,0)+1+COUNTIF('Party Data'!$C$2:$C$9950,DCR!$F$2),14))),COUNT(A$3:A77)+1,"")</f>
        <v>75</v>
      </c>
      <c r="B78" s="167" t="str">
        <f>IFERROR(INDEX('Party Data'!$C$1:$P$9950,MATCH(DCR!$F$2,'Party Data'!$C$2:$C$9950,0)+A78,14),"")</f>
        <v>Shohel Homoeo Clinic (Dr.A.Aziz Khan)</v>
      </c>
      <c r="C78" s="167" t="str">
        <f>IFERROR(INDEX('Party Data'!$C$1:$P$9950,MATCH(DCR!$F$2,'Party Data'!$C$2:$C$9950,0)+$A78,11),"")</f>
        <v>Puran Bazar</v>
      </c>
      <c r="D78" s="167" t="str">
        <f>IFERROR(INDEX('Party Data'!$C$1:$P$9950,MATCH(DCR!$F$2,'Party Data'!$C$2:$C$9950,0)+$A78,10),"")</f>
        <v>Amtoli</v>
      </c>
      <c r="E78" s="37" t="str">
        <f>UPPER(IFERROR(INDEX('Party Data'!$C$1:$P$9950,MATCH(DCR!$F$2,'Party Data'!$C$2:$C$9950,0)+$A78,8),""))</f>
        <v>THU</v>
      </c>
      <c r="F78" s="37" t="str">
        <f>IF(B78="","",IF(COUNTIFS(DCR!$D$8:$D$678,B78)=0,"Non-Visited",COUNTIFS(DCR!$D$8:$D$678,B78,DCR!$K$8:$K$678,"&gt;="&amp;EOMONTH(DCR!$O$1,-1)+1,DCR!$K$8:$K$678,"&lt;="&amp;EOMONTH(DCR!$O$1,0))))</f>
        <v>Non-Visited</v>
      </c>
    </row>
    <row r="79" spans="1:6" ht="16.5">
      <c r="A79" s="37">
        <f>IF(OR(A78="Sl.",A78&lt;COUNTA(INDEX('Party Data'!$C$1:$P$9950,MATCH(DCR!$F$2,'Party Data'!$C$2:$C$9950,0)+1,14):INDEX('Party Data'!$C$1:$P$9950,MATCH(DCR!$F$2,'Party Data'!$C$2:$C$9950,0)+1+COUNTIF('Party Data'!$C$2:$C$9950,DCR!$F$2),14))),COUNT(A$3:A78)+1,"")</f>
        <v>76</v>
      </c>
      <c r="B79" s="167" t="str">
        <f>IFERROR(INDEX('Party Data'!$C$1:$P$9950,MATCH(DCR!$F$2,'Party Data'!$C$2:$C$9950,0)+A79,14),"")</f>
        <v>Soheb Homeo Hall (Dr. Koumul Hasna)</v>
      </c>
      <c r="C79" s="167" t="str">
        <f>IFERROR(INDEX('Party Data'!$C$1:$P$9950,MATCH(DCR!$F$2,'Party Data'!$C$2:$C$9950,0)+$A79,11),"")</f>
        <v>Moszid  Road  Borguna</v>
      </c>
      <c r="D79" s="167" t="str">
        <f>IFERROR(INDEX('Party Data'!$C$1:$P$9950,MATCH(DCR!$F$2,'Party Data'!$C$2:$C$9950,0)+$A79,10),"")</f>
        <v>Borguna</v>
      </c>
      <c r="E79" s="37" t="str">
        <f>UPPER(IFERROR(INDEX('Party Data'!$C$1:$P$9950,MATCH(DCR!$F$2,'Party Data'!$C$2:$C$9950,0)+$A79,8),""))</f>
        <v>SAT</v>
      </c>
      <c r="F79" s="37" t="str">
        <f>IF(B79="","",IF(COUNTIFS(DCR!$D$8:$D$678,B79)=0,"Non-Visited",COUNTIFS(DCR!$D$8:$D$678,B79,DCR!$K$8:$K$678,"&gt;="&amp;EOMONTH(DCR!$O$1,-1)+1,DCR!$K$8:$K$678,"&lt;="&amp;EOMONTH(DCR!$O$1,0))))</f>
        <v>Non-Visited</v>
      </c>
    </row>
    <row r="80" spans="1:6" ht="16.5">
      <c r="A80" s="37">
        <f>IF(OR(A79="Sl.",A79&lt;COUNTA(INDEX('Party Data'!$C$1:$P$9950,MATCH(DCR!$F$2,'Party Data'!$C$2:$C$9950,0)+1,14):INDEX('Party Data'!$C$1:$P$9950,MATCH(DCR!$F$2,'Party Data'!$C$2:$C$9950,0)+1+COUNTIF('Party Data'!$C$2:$C$9950,DCR!$F$2),14))),COUNT(A$3:A79)+1,"")</f>
        <v>77</v>
      </c>
      <c r="B80" s="167" t="str">
        <f>IFERROR(INDEX('Party Data'!$C$1:$P$9950,MATCH(DCR!$F$2,'Party Data'!$C$2:$C$9950,0)+A80,14),"")</f>
        <v>Soheb Homoeo Hall (Dr.Komol Hosan)</v>
      </c>
      <c r="C80" s="167" t="str">
        <f>IFERROR(INDEX('Party Data'!$C$1:$P$9950,MATCH(DCR!$F$2,'Party Data'!$C$2:$C$9950,0)+$A80,11),"")</f>
        <v>shodor</v>
      </c>
      <c r="D80" s="167" t="str">
        <f>IFERROR(INDEX('Party Data'!$C$1:$P$9950,MATCH(DCR!$F$2,'Party Data'!$C$2:$C$9950,0)+$A80,10),"")</f>
        <v>borguna</v>
      </c>
      <c r="E80" s="37" t="str">
        <f>UPPER(IFERROR(INDEX('Party Data'!$C$1:$P$9950,MATCH(DCR!$F$2,'Party Data'!$C$2:$C$9950,0)+$A80,8),""))</f>
        <v>TUS</v>
      </c>
      <c r="F80" s="37" t="str">
        <f>IF(B80="","",IF(COUNTIFS(DCR!$D$8:$D$678,B80)=0,"Non-Visited",COUNTIFS(DCR!$D$8:$D$678,B80,DCR!$K$8:$K$678,"&gt;="&amp;EOMONTH(DCR!$O$1,-1)+1,DCR!$K$8:$K$678,"&lt;="&amp;EOMONTH(DCR!$O$1,0))))</f>
        <v>Non-Visited</v>
      </c>
    </row>
    <row r="81" spans="1:6" ht="16.5">
      <c r="A81" s="37">
        <f>IF(OR(A80="Sl.",A80&lt;COUNTA(INDEX('Party Data'!$C$1:$P$9950,MATCH(DCR!$F$2,'Party Data'!$C$2:$C$9950,0)+1,14):INDEX('Party Data'!$C$1:$P$9950,MATCH(DCR!$F$2,'Party Data'!$C$2:$C$9950,0)+1+COUNTIF('Party Data'!$C$2:$C$9950,DCR!$F$2),14))),COUNT(A$3:A80)+1,"")</f>
        <v>78</v>
      </c>
      <c r="B81" s="167" t="str">
        <f>IFERROR(INDEX('Party Data'!$C$1:$P$9950,MATCH(DCR!$F$2,'Party Data'!$C$2:$C$9950,0)+A81,14),"")</f>
        <v>Sultan Homoeo Hall (Dr. Md Sultan Mia)</v>
      </c>
      <c r="C81" s="167" t="str">
        <f>IFERROR(INDEX('Party Data'!$C$1:$P$9950,MATCH(DCR!$F$2,'Party Data'!$C$2:$C$9950,0)+$A81,11),"")</f>
        <v>Moszid Road</v>
      </c>
      <c r="D81" s="167" t="str">
        <f>IFERROR(INDEX('Party Data'!$C$1:$P$9950,MATCH(DCR!$F$2,'Party Data'!$C$2:$C$9950,0)+$A81,10),"")</f>
        <v>Borguna</v>
      </c>
      <c r="E81" s="37" t="str">
        <f>UPPER(IFERROR(INDEX('Party Data'!$C$1:$P$9950,MATCH(DCR!$F$2,'Party Data'!$C$2:$C$9950,0)+$A81,8),""))</f>
        <v>SAT</v>
      </c>
      <c r="F81" s="37" t="str">
        <f>IF(B81="","",IF(COUNTIFS(DCR!$D$8:$D$678,B81)=0,"Non-Visited",COUNTIFS(DCR!$D$8:$D$678,B81,DCR!$K$8:$K$678,"&gt;="&amp;EOMONTH(DCR!$O$1,-1)+1,DCR!$K$8:$K$678,"&lt;="&amp;EOMONTH(DCR!$O$1,0))))</f>
        <v>Non-Visited</v>
      </c>
    </row>
    <row r="82" spans="1:6" ht="16.5">
      <c r="A82" s="37">
        <f>IF(OR(A81="Sl.",A81&lt;COUNTA(INDEX('Party Data'!$C$1:$P$9950,MATCH(DCR!$F$2,'Party Data'!$C$2:$C$9950,0)+1,14):INDEX('Party Data'!$C$1:$P$9950,MATCH(DCR!$F$2,'Party Data'!$C$2:$C$9950,0)+1+COUNTIF('Party Data'!$C$2:$C$9950,DCR!$F$2),14))),COUNT(A$3:A81)+1,"")</f>
        <v>79</v>
      </c>
      <c r="B82" s="167" t="str">
        <f>IFERROR(INDEX('Party Data'!$C$1:$P$9950,MATCH(DCR!$F$2,'Party Data'!$C$2:$C$9950,0)+A82,14),"")</f>
        <v>Tahira Homoeo Hall (Dr: Jakariya)</v>
      </c>
      <c r="C82" s="167" t="str">
        <f>IFERROR(INDEX('Party Data'!$C$1:$P$9950,MATCH(DCR!$F$2,'Party Data'!$C$2:$C$9950,0)+$A82,11),"")</f>
        <v>Fuljuri Bazar</v>
      </c>
      <c r="D82" s="167" t="str">
        <f>IFERROR(INDEX('Party Data'!$C$1:$P$9950,MATCH(DCR!$F$2,'Party Data'!$C$2:$C$9950,0)+$A82,10),"")</f>
        <v>Fuljuri</v>
      </c>
      <c r="E82" s="37" t="str">
        <f>UPPER(IFERROR(INDEX('Party Data'!$C$1:$P$9950,MATCH(DCR!$F$2,'Party Data'!$C$2:$C$9950,0)+$A82,8),""))</f>
        <v>MON</v>
      </c>
      <c r="F82" s="37" t="str">
        <f>IF(B82="","",IF(COUNTIFS(DCR!$D$8:$D$678,B82)=0,"Non-Visited",COUNTIFS(DCR!$D$8:$D$678,B82,DCR!$K$8:$K$678,"&gt;="&amp;EOMONTH(DCR!$O$1,-1)+1,DCR!$K$8:$K$678,"&lt;="&amp;EOMONTH(DCR!$O$1,0))))</f>
        <v>Non-Visited</v>
      </c>
    </row>
    <row r="83" spans="1:6" ht="16.5">
      <c r="A83" s="37">
        <f>IF(OR(A82="Sl.",A82&lt;COUNTA(INDEX('Party Data'!$C$1:$P$9950,MATCH(DCR!$F$2,'Party Data'!$C$2:$C$9950,0)+1,14):INDEX('Party Data'!$C$1:$P$9950,MATCH(DCR!$F$2,'Party Data'!$C$2:$C$9950,0)+1+COUNTIF('Party Data'!$C$2:$C$9950,DCR!$F$2),14))),COUNT(A$3:A82)+1,"")</f>
        <v>80</v>
      </c>
      <c r="B83" s="167" t="str">
        <f>IFERROR(INDEX('Party Data'!$C$1:$P$9950,MATCH(DCR!$F$2,'Party Data'!$C$2:$C$9950,0)+A83,14),"")</f>
        <v>Tonni Homoeo Hall (Dr. Md:Jasim Uddin)</v>
      </c>
      <c r="C83" s="167" t="str">
        <f>IFERROR(INDEX('Party Data'!$C$1:$P$9950,MATCH(DCR!$F$2,'Party Data'!$C$2:$C$9950,0)+$A83,11),"")</f>
        <v>Sadar Road</v>
      </c>
      <c r="D83" s="167" t="str">
        <f>IFERROR(INDEX('Party Data'!$C$1:$P$9950,MATCH(DCR!$F$2,'Party Data'!$C$2:$C$9950,0)+$A83,10),"")</f>
        <v>Taltoli</v>
      </c>
      <c r="E83" s="37" t="str">
        <f>UPPER(IFERROR(INDEX('Party Data'!$C$1:$P$9950,MATCH(DCR!$F$2,'Party Data'!$C$2:$C$9950,0)+$A83,8),""))</f>
        <v>MON</v>
      </c>
      <c r="F83" s="37" t="str">
        <f>IF(B83="","",IF(COUNTIFS(DCR!$D$8:$D$678,B83)=0,"Non-Visited",COUNTIFS(DCR!$D$8:$D$678,B83,DCR!$K$8:$K$678,"&gt;="&amp;EOMONTH(DCR!$O$1,-1)+1,DCR!$K$8:$K$678,"&lt;="&amp;EOMONTH(DCR!$O$1,0))))</f>
        <v>Non-Visited</v>
      </c>
    </row>
    <row r="84" spans="1:6" ht="16.5">
      <c r="A84" s="37">
        <f>IF(OR(A83="Sl.",A83&lt;COUNTA(INDEX('Party Data'!$C$1:$P$9950,MATCH(DCR!$F$2,'Party Data'!$C$2:$C$9950,0)+1,14):INDEX('Party Data'!$C$1:$P$9950,MATCH(DCR!$F$2,'Party Data'!$C$2:$C$9950,0)+1+COUNTIF('Party Data'!$C$2:$C$9950,DCR!$F$2),14))),COUNT(A$3:A83)+1,"")</f>
        <v>81</v>
      </c>
      <c r="B84" s="167" t="str">
        <f>IFERROR(INDEX('Party Data'!$C$1:$P$9950,MATCH(DCR!$F$2,'Party Data'!$C$2:$C$9950,0)+A84,14),"")</f>
        <v>Uposom Homeo Hall (Dr. Alamgir Kabir)</v>
      </c>
      <c r="C84" s="167" t="str">
        <f>IFERROR(INDEX('Party Data'!$C$1:$P$9950,MATCH(DCR!$F$2,'Party Data'!$C$2:$C$9950,0)+$A84,11),"")</f>
        <v>Bazar Road  Borguna</v>
      </c>
      <c r="D84" s="167" t="str">
        <f>IFERROR(INDEX('Party Data'!$C$1:$P$9950,MATCH(DCR!$F$2,'Party Data'!$C$2:$C$9950,0)+$A84,10),"")</f>
        <v>Borguna</v>
      </c>
      <c r="E84" s="37" t="str">
        <f>UPPER(IFERROR(INDEX('Party Data'!$C$1:$P$9950,MATCH(DCR!$F$2,'Party Data'!$C$2:$C$9950,0)+$A84,8),""))</f>
        <v>SAT</v>
      </c>
      <c r="F84" s="37" t="str">
        <f>IF(B84="","",IF(COUNTIFS(DCR!$D$8:$D$678,B84)=0,"Non-Visited",COUNTIFS(DCR!$D$8:$D$678,B84,DCR!$K$8:$K$678,"&gt;="&amp;EOMONTH(DCR!$O$1,-1)+1,DCR!$K$8:$K$678,"&lt;="&amp;EOMONTH(DCR!$O$1,0))))</f>
        <v>Non-Visited</v>
      </c>
    </row>
    <row r="85" spans="1:6" ht="16.5">
      <c r="A85" s="37">
        <f>IF(OR(A84="Sl.",A84&lt;COUNTA(INDEX('Party Data'!$C$1:$P$9950,MATCH(DCR!$F$2,'Party Data'!$C$2:$C$9950,0)+1,14):INDEX('Party Data'!$C$1:$P$9950,MATCH(DCR!$F$2,'Party Data'!$C$2:$C$9950,0)+1+COUNTIF('Party Data'!$C$2:$C$9950,DCR!$F$2),14))),COUNT(A$3:A84)+1,"")</f>
        <v>82</v>
      </c>
      <c r="B85" s="167" t="str">
        <f>IFERROR(INDEX('Party Data'!$C$1:$P$9950,MATCH(DCR!$F$2,'Party Data'!$C$2:$C$9950,0)+A85,14),"")</f>
        <v>Upshom Homoeo Hall (Dr:Alongir Kobir)</v>
      </c>
      <c r="C85" s="167" t="str">
        <f>IFERROR(INDEX('Party Data'!$C$1:$P$9950,MATCH(DCR!$F$2,'Party Data'!$C$2:$C$9950,0)+$A85,11),"")</f>
        <v>shodor</v>
      </c>
      <c r="D85" s="167" t="str">
        <f>IFERROR(INDEX('Party Data'!$C$1:$P$9950,MATCH(DCR!$F$2,'Party Data'!$C$2:$C$9950,0)+$A85,10),"")</f>
        <v>borguna</v>
      </c>
      <c r="E85" s="37" t="str">
        <f>UPPER(IFERROR(INDEX('Party Data'!$C$1:$P$9950,MATCH(DCR!$F$2,'Party Data'!$C$2:$C$9950,0)+$A85,8),""))</f>
        <v>TUS</v>
      </c>
      <c r="F85" s="37" t="str">
        <f>IF(B85="","",IF(COUNTIFS(DCR!$D$8:$D$678,B85)=0,"Non-Visited",COUNTIFS(DCR!$D$8:$D$678,B85,DCR!$K$8:$K$678,"&gt;="&amp;EOMONTH(DCR!$O$1,-1)+1,DCR!$K$8:$K$678,"&lt;="&amp;EOMONTH(DCR!$O$1,0))))</f>
        <v>Non-Visited</v>
      </c>
    </row>
    <row r="86" spans="1:6" ht="16.5">
      <c r="A86" s="37">
        <f>IF(OR(A85="Sl.",A85&lt;COUNTA(INDEX('Party Data'!$C$1:$P$9950,MATCH(DCR!$F$2,'Party Data'!$C$2:$C$9950,0)+1,14):INDEX('Party Data'!$C$1:$P$9950,MATCH(DCR!$F$2,'Party Data'!$C$2:$C$9950,0)+1+COUNTIF('Party Data'!$C$2:$C$9950,DCR!$F$2),14))),COUNT(A$3:A85)+1,"")</f>
        <v>83</v>
      </c>
      <c r="B86" s="167" t="str">
        <f>IFERROR(INDEX('Party Data'!$C$1:$P$9950,MATCH(DCR!$F$2,'Party Data'!$C$2:$C$9950,0)+A86,14),"")</f>
        <v>Wahed Homeo Clinic (Dr. Mizanur Rahman)</v>
      </c>
      <c r="C86" s="167" t="str">
        <f>IFERROR(INDEX('Party Data'!$C$1:$P$9950,MATCH(DCR!$F$2,'Party Data'!$C$2:$C$9950,0)+$A86,11),"")</f>
        <v>Madrasah Road  Borguna</v>
      </c>
      <c r="D86" s="167" t="str">
        <f>IFERROR(INDEX('Party Data'!$C$1:$P$9950,MATCH(DCR!$F$2,'Party Data'!$C$2:$C$9950,0)+$A86,10),"")</f>
        <v>Borguna</v>
      </c>
      <c r="E86" s="37" t="str">
        <f>UPPER(IFERROR(INDEX('Party Data'!$C$1:$P$9950,MATCH(DCR!$F$2,'Party Data'!$C$2:$C$9950,0)+$A86,8),""))</f>
        <v>SAT</v>
      </c>
      <c r="F86" s="37" t="str">
        <f>IF(B86="","",IF(COUNTIFS(DCR!$D$8:$D$678,B86)=0,"Non-Visited",COUNTIFS(DCR!$D$8:$D$678,B86,DCR!$K$8:$K$678,"&gt;="&amp;EOMONTH(DCR!$O$1,-1)+1,DCR!$K$8:$K$678,"&lt;="&amp;EOMONTH(DCR!$O$1,0))))</f>
        <v>Non-Visited</v>
      </c>
    </row>
    <row r="87" spans="1:6" ht="16.5">
      <c r="A87" s="37">
        <f>IF(OR(A86="Sl.",A86&lt;COUNTA(INDEX('Party Data'!$C$1:$P$9950,MATCH(DCR!$F$2,'Party Data'!$C$2:$C$9950,0)+1,14):INDEX('Party Data'!$C$1:$P$9950,MATCH(DCR!$F$2,'Party Data'!$C$2:$C$9950,0)+1+COUNTIF('Party Data'!$C$2:$C$9950,DCR!$F$2),14))),COUNT(A$3:A86)+1,"")</f>
        <v>84</v>
      </c>
      <c r="B87" s="167" t="str">
        <f>IFERROR(INDEX('Party Data'!$C$1:$P$9950,MATCH(DCR!$F$2,'Party Data'!$C$2:$C$9950,0)+A87,14),"")</f>
        <v>Zia Homoeo Hall (Dr. Md. Zia Uddin)</v>
      </c>
      <c r="C87" s="167" t="str">
        <f>IFERROR(INDEX('Party Data'!$C$1:$P$9950,MATCH(DCR!$F$2,'Party Data'!$C$2:$C$9950,0)+$A87,11),"")</f>
        <v>Thana Road Pathorghata</v>
      </c>
      <c r="D87" s="167" t="str">
        <f>IFERROR(INDEX('Party Data'!$C$1:$P$9950,MATCH(DCR!$F$2,'Party Data'!$C$2:$C$9950,0)+$A87,10),"")</f>
        <v>Pathor Ghata</v>
      </c>
      <c r="E87" s="37" t="str">
        <f>UPPER(IFERROR(INDEX('Party Data'!$C$1:$P$9950,MATCH(DCR!$F$2,'Party Data'!$C$2:$C$9950,0)+$A87,8),""))</f>
        <v>THU</v>
      </c>
      <c r="F87" s="37" t="str">
        <f>IF(B87="","",IF(COUNTIFS(DCR!$D$8:$D$678,B87)=0,"Non-Visited",COUNTIFS(DCR!$D$8:$D$678,B87,DCR!$K$8:$K$678,"&gt;="&amp;EOMONTH(DCR!$O$1,-1)+1,DCR!$K$8:$K$678,"&lt;="&amp;EOMONTH(DCR!$O$1,0))))</f>
        <v>Non-Visited</v>
      </c>
    </row>
    <row r="88" spans="1:6" ht="16.5">
      <c r="A88" s="37">
        <f>IF(OR(A87="Sl.",A87&lt;COUNTA(INDEX('Party Data'!$C$1:$P$9950,MATCH(DCR!$F$2,'Party Data'!$C$2:$C$9950,0)+1,14):INDEX('Party Data'!$C$1:$P$9950,MATCH(DCR!$F$2,'Party Data'!$C$2:$C$9950,0)+1+COUNTIF('Party Data'!$C$2:$C$9950,DCR!$F$2),14))),COUNT(A$3:A87)+1,"")</f>
        <v>85</v>
      </c>
      <c r="B88" s="167" t="str">
        <f>IFERROR(INDEX('Party Data'!$C$1:$P$9950,MATCH(DCR!$F$2,'Party Data'!$C$2:$C$9950,0)+A88,14),"")</f>
        <v>Adhunik Homoeo Hall (Dr. Humaun)</v>
      </c>
      <c r="C88" s="167" t="str">
        <f>IFERROR(INDEX('Party Data'!$C$1:$P$9950,MATCH(DCR!$F$2,'Party Data'!$C$2:$C$9950,0)+$A88,11),"")</f>
        <v>Mollahat</v>
      </c>
      <c r="D88" s="167" t="str">
        <f>IFERROR(INDEX('Party Data'!$C$1:$P$9950,MATCH(DCR!$F$2,'Party Data'!$C$2:$C$9950,0)+$A88,10),"")</f>
        <v>Mollakhat</v>
      </c>
      <c r="E88" s="37" t="str">
        <f>UPPER(IFERROR(INDEX('Party Data'!$C$1:$P$9950,MATCH(DCR!$F$2,'Party Data'!$C$2:$C$9950,0)+$A88,8),""))</f>
        <v>THU</v>
      </c>
      <c r="F88" s="37" t="str">
        <f>IF(B88="","",IF(COUNTIFS(DCR!$D$8:$D$678,B88)=0,"Non-Visited",COUNTIFS(DCR!$D$8:$D$678,B88,DCR!$K$8:$K$678,"&gt;="&amp;EOMONTH(DCR!$O$1,-1)+1,DCR!$K$8:$K$678,"&lt;="&amp;EOMONTH(DCR!$O$1,0))))</f>
        <v>Non-Visited</v>
      </c>
    </row>
    <row r="89" spans="1:6" ht="16.5">
      <c r="A89" s="37" t="str">
        <f>IF(OR(A88="Sl.",A88&lt;COUNTA(INDEX('Party Data'!$C$1:$P$9950,MATCH(DCR!$F$2,'Party Data'!$C$2:$C$9950,0)+1,14):INDEX('Party Data'!$C$1:$P$9950,MATCH(DCR!$F$2,'Party Data'!$C$2:$C$9950,0)+1+COUNTIF('Party Data'!$C$2:$C$9950,DCR!$F$2),14))),COUNT(A$3:A88)+1,"")</f>
        <v/>
      </c>
      <c r="B89" s="167" t="str">
        <f>IFERROR(INDEX('Party Data'!$C$1:$P$9950,MATCH(DCR!$F$2,'Party Data'!$C$2:$C$9950,0)+A89,14),"")</f>
        <v/>
      </c>
      <c r="C89" s="167" t="str">
        <f>IFERROR(INDEX('Party Data'!$C$1:$P$9950,MATCH(DCR!$F$2,'Party Data'!$C$2:$C$9950,0)+$A89,11),"")</f>
        <v/>
      </c>
      <c r="D89" s="167" t="str">
        <f>IFERROR(INDEX('Party Data'!$C$1:$P$9950,MATCH(DCR!$F$2,'Party Data'!$C$2:$C$9950,0)+$A89,10),"")</f>
        <v/>
      </c>
      <c r="E89" s="37" t="str">
        <f>UPPER(IFERROR(INDEX('Party Data'!$C$1:$P$9950,MATCH(DCR!$F$2,'Party Data'!$C$2:$C$9950,0)+$A89,8),""))</f>
        <v/>
      </c>
      <c r="F89" s="37" t="str">
        <f>IF(B89="","",IF(COUNTIFS(DCR!$D$8:$D$678,B89)=0,"Non-Visited",COUNTIFS(DCR!$D$8:$D$678,B89,DCR!$K$8:$K$678,"&gt;="&amp;EOMONTH(DCR!$O$1,-1)+1,DCR!$K$8:$K$678,"&lt;="&amp;EOMONTH(DCR!$O$1,0))))</f>
        <v/>
      </c>
    </row>
    <row r="90" spans="1:6" ht="16.5">
      <c r="A90" s="37" t="str">
        <f>IF(OR(A89="Sl.",A89&lt;COUNTA(INDEX('Party Data'!$C$1:$P$9950,MATCH(DCR!$F$2,'Party Data'!$C$2:$C$9950,0)+1,14):INDEX('Party Data'!$C$1:$P$9950,MATCH(DCR!$F$2,'Party Data'!$C$2:$C$9950,0)+1+COUNTIF('Party Data'!$C$2:$C$9950,DCR!$F$2),14))),COUNT(A$3:A89)+1,"")</f>
        <v/>
      </c>
      <c r="B90" s="167" t="str">
        <f>IFERROR(INDEX('Party Data'!$C$1:$P$9950,MATCH(DCR!$F$2,'Party Data'!$C$2:$C$9950,0)+A90,14),"")</f>
        <v/>
      </c>
      <c r="C90" s="167" t="str">
        <f>IFERROR(INDEX('Party Data'!$C$1:$P$9950,MATCH(DCR!$F$2,'Party Data'!$C$2:$C$9950,0)+$A90,11),"")</f>
        <v/>
      </c>
      <c r="D90" s="167" t="str">
        <f>IFERROR(INDEX('Party Data'!$C$1:$P$9950,MATCH(DCR!$F$2,'Party Data'!$C$2:$C$9950,0)+$A90,10),"")</f>
        <v/>
      </c>
      <c r="E90" s="37" t="str">
        <f>UPPER(IFERROR(INDEX('Party Data'!$C$1:$P$9950,MATCH(DCR!$F$2,'Party Data'!$C$2:$C$9950,0)+$A90,8),""))</f>
        <v/>
      </c>
      <c r="F90" s="37" t="str">
        <f>IF(B90="","",IF(COUNTIFS(DCR!$D$8:$D$678,B90)=0,"Non-Visited",COUNTIFS(DCR!$D$8:$D$678,B90,DCR!$K$8:$K$678,"&gt;="&amp;EOMONTH(DCR!$O$1,-1)+1,DCR!$K$8:$K$678,"&lt;="&amp;EOMONTH(DCR!$O$1,0))))</f>
        <v/>
      </c>
    </row>
    <row r="91" spans="1:6" ht="16.5">
      <c r="A91" s="37" t="str">
        <f>IF(OR(A90="Sl.",A90&lt;COUNTA(INDEX('Party Data'!$C$1:$P$9950,MATCH(DCR!$F$2,'Party Data'!$C$2:$C$9950,0)+1,14):INDEX('Party Data'!$C$1:$P$9950,MATCH(DCR!$F$2,'Party Data'!$C$2:$C$9950,0)+1+COUNTIF('Party Data'!$C$2:$C$9950,DCR!$F$2),14))),COUNT(A$3:A90)+1,"")</f>
        <v/>
      </c>
      <c r="B91" s="167" t="str">
        <f>IFERROR(INDEX('Party Data'!$C$1:$P$9950,MATCH(DCR!$F$2,'Party Data'!$C$2:$C$9950,0)+A91,14),"")</f>
        <v/>
      </c>
      <c r="C91" s="167" t="str">
        <f>IFERROR(INDEX('Party Data'!$C$1:$P$9950,MATCH(DCR!$F$2,'Party Data'!$C$2:$C$9950,0)+$A91,11),"")</f>
        <v/>
      </c>
      <c r="D91" s="167" t="str">
        <f>IFERROR(INDEX('Party Data'!$C$1:$P$9950,MATCH(DCR!$F$2,'Party Data'!$C$2:$C$9950,0)+$A91,10),"")</f>
        <v/>
      </c>
      <c r="E91" s="37" t="str">
        <f>UPPER(IFERROR(INDEX('Party Data'!$C$1:$P$9950,MATCH(DCR!$F$2,'Party Data'!$C$2:$C$9950,0)+$A91,8),""))</f>
        <v/>
      </c>
      <c r="F91" s="37" t="str">
        <f>IF(B91="","",IF(COUNTIFS(DCR!$D$8:$D$678,B91)=0,"Non-Visited",COUNTIFS(DCR!$D$8:$D$678,B91,DCR!$K$8:$K$678,"&gt;="&amp;EOMONTH(DCR!$O$1,-1)+1,DCR!$K$8:$K$678,"&lt;="&amp;EOMONTH(DCR!$O$1,0))))</f>
        <v/>
      </c>
    </row>
    <row r="92" spans="1:6" ht="16.5">
      <c r="A92" s="37" t="str">
        <f>IF(OR(A91="Sl.",A91&lt;COUNTA(INDEX('Party Data'!$C$1:$P$9950,MATCH(DCR!$F$2,'Party Data'!$C$2:$C$9950,0)+1,14):INDEX('Party Data'!$C$1:$P$9950,MATCH(DCR!$F$2,'Party Data'!$C$2:$C$9950,0)+1+COUNTIF('Party Data'!$C$2:$C$9950,DCR!$F$2),14))),COUNT(A$3:A91)+1,"")</f>
        <v/>
      </c>
      <c r="B92" s="167" t="str">
        <f>IFERROR(INDEX('Party Data'!$C$1:$P$9950,MATCH(DCR!$F$2,'Party Data'!$C$2:$C$9950,0)+A92,14),"")</f>
        <v/>
      </c>
      <c r="C92" s="167" t="str">
        <f>IFERROR(INDEX('Party Data'!$C$1:$P$9950,MATCH(DCR!$F$2,'Party Data'!$C$2:$C$9950,0)+$A92,11),"")</f>
        <v/>
      </c>
      <c r="D92" s="167" t="str">
        <f>IFERROR(INDEX('Party Data'!$C$1:$P$9950,MATCH(DCR!$F$2,'Party Data'!$C$2:$C$9950,0)+$A92,10),"")</f>
        <v/>
      </c>
      <c r="E92" s="37" t="str">
        <f>UPPER(IFERROR(INDEX('Party Data'!$C$1:$P$9950,MATCH(DCR!$F$2,'Party Data'!$C$2:$C$9950,0)+$A92,8),""))</f>
        <v/>
      </c>
      <c r="F92" s="37" t="str">
        <f>IF(B92="","",IF(COUNTIFS(DCR!$D$8:$D$678,B92)=0,"Non-Visited",COUNTIFS(DCR!$D$8:$D$678,B92,DCR!$K$8:$K$678,"&gt;="&amp;EOMONTH(DCR!$O$1,-1)+1,DCR!$K$8:$K$678,"&lt;="&amp;EOMONTH(DCR!$O$1,0))))</f>
        <v/>
      </c>
    </row>
    <row r="93" spans="1:6" ht="16.5">
      <c r="A93" s="37" t="str">
        <f>IF(OR(A92="Sl.",A92&lt;COUNTA(INDEX('Party Data'!$C$1:$P$9950,MATCH(DCR!$F$2,'Party Data'!$C$2:$C$9950,0)+1,14):INDEX('Party Data'!$C$1:$P$9950,MATCH(DCR!$F$2,'Party Data'!$C$2:$C$9950,0)+1+COUNTIF('Party Data'!$C$2:$C$9950,DCR!$F$2),14))),COUNT(A$3:A92)+1,"")</f>
        <v/>
      </c>
      <c r="B93" s="167" t="str">
        <f>IFERROR(INDEX('Party Data'!$C$1:$P$9950,MATCH(DCR!$F$2,'Party Data'!$C$2:$C$9950,0)+A93,14),"")</f>
        <v/>
      </c>
      <c r="C93" s="167" t="str">
        <f>IFERROR(INDEX('Party Data'!$C$1:$P$9950,MATCH(DCR!$F$2,'Party Data'!$C$2:$C$9950,0)+$A93,11),"")</f>
        <v/>
      </c>
      <c r="D93" s="167" t="str">
        <f>IFERROR(INDEX('Party Data'!$C$1:$P$9950,MATCH(DCR!$F$2,'Party Data'!$C$2:$C$9950,0)+$A93,10),"")</f>
        <v/>
      </c>
      <c r="E93" s="37" t="str">
        <f>UPPER(IFERROR(INDEX('Party Data'!$C$1:$P$9950,MATCH(DCR!$F$2,'Party Data'!$C$2:$C$9950,0)+$A93,8),""))</f>
        <v/>
      </c>
      <c r="F93" s="37" t="str">
        <f>IF(B93="","",IF(COUNTIFS(DCR!$D$8:$D$678,B93)=0,"Non-Visited",COUNTIFS(DCR!$D$8:$D$678,B93,DCR!$K$8:$K$678,"&gt;="&amp;EOMONTH(DCR!$O$1,-1)+1,DCR!$K$8:$K$678,"&lt;="&amp;EOMONTH(DCR!$O$1,0))))</f>
        <v/>
      </c>
    </row>
    <row r="94" spans="1:6" ht="16.5">
      <c r="A94" s="37" t="str">
        <f>IF(OR(A93="Sl.",A93&lt;COUNTA(INDEX('Party Data'!$C$1:$P$9950,MATCH(DCR!$F$2,'Party Data'!$C$2:$C$9950,0)+1,14):INDEX('Party Data'!$C$1:$P$9950,MATCH(DCR!$F$2,'Party Data'!$C$2:$C$9950,0)+1+COUNTIF('Party Data'!$C$2:$C$9950,DCR!$F$2),14))),COUNT(A$3:A93)+1,"")</f>
        <v/>
      </c>
      <c r="B94" s="167" t="str">
        <f>IFERROR(INDEX('Party Data'!$C$1:$P$9950,MATCH(DCR!$F$2,'Party Data'!$C$2:$C$9950,0)+A94,14),"")</f>
        <v/>
      </c>
      <c r="C94" s="167" t="str">
        <f>IFERROR(INDEX('Party Data'!$C$1:$P$9950,MATCH(DCR!$F$2,'Party Data'!$C$2:$C$9950,0)+$A94,11),"")</f>
        <v/>
      </c>
      <c r="D94" s="167" t="str">
        <f>IFERROR(INDEX('Party Data'!$C$1:$P$9950,MATCH(DCR!$F$2,'Party Data'!$C$2:$C$9950,0)+$A94,10),"")</f>
        <v/>
      </c>
      <c r="E94" s="37" t="str">
        <f>UPPER(IFERROR(INDEX('Party Data'!$C$1:$P$9950,MATCH(DCR!$F$2,'Party Data'!$C$2:$C$9950,0)+$A94,8),""))</f>
        <v/>
      </c>
      <c r="F94" s="37" t="str">
        <f>IF(B94="","",IF(COUNTIFS(DCR!$D$8:$D$678,B94)=0,"Non-Visited",COUNTIFS(DCR!$D$8:$D$678,B94,DCR!$K$8:$K$678,"&gt;="&amp;EOMONTH(DCR!$O$1,-1)+1,DCR!$K$8:$K$678,"&lt;="&amp;EOMONTH(DCR!$O$1,0))))</f>
        <v/>
      </c>
    </row>
    <row r="95" spans="1:6" ht="16.5">
      <c r="A95" s="37" t="str">
        <f>IF(OR(A94="Sl.",A94&lt;COUNTA(INDEX('Party Data'!$C$1:$P$9950,MATCH(DCR!$F$2,'Party Data'!$C$2:$C$9950,0)+1,14):INDEX('Party Data'!$C$1:$P$9950,MATCH(DCR!$F$2,'Party Data'!$C$2:$C$9950,0)+1+COUNTIF('Party Data'!$C$2:$C$9950,DCR!$F$2),14))),COUNT(A$3:A94)+1,"")</f>
        <v/>
      </c>
      <c r="B95" s="167" t="str">
        <f>IFERROR(INDEX('Party Data'!$C$1:$P$9950,MATCH(DCR!$F$2,'Party Data'!$C$2:$C$9950,0)+A95,14),"")</f>
        <v/>
      </c>
      <c r="C95" s="167" t="str">
        <f>IFERROR(INDEX('Party Data'!$C$1:$P$9950,MATCH(DCR!$F$2,'Party Data'!$C$2:$C$9950,0)+$A95,11),"")</f>
        <v/>
      </c>
      <c r="D95" s="167" t="str">
        <f>IFERROR(INDEX('Party Data'!$C$1:$P$9950,MATCH(DCR!$F$2,'Party Data'!$C$2:$C$9950,0)+$A95,10),"")</f>
        <v/>
      </c>
      <c r="E95" s="37" t="str">
        <f>UPPER(IFERROR(INDEX('Party Data'!$C$1:$P$9950,MATCH(DCR!$F$2,'Party Data'!$C$2:$C$9950,0)+$A95,8),""))</f>
        <v/>
      </c>
      <c r="F95" s="37" t="str">
        <f>IF(B95="","",IF(COUNTIFS(DCR!$D$8:$D$678,B95)=0,"Non-Visited",COUNTIFS(DCR!$D$8:$D$678,B95,DCR!$K$8:$K$678,"&gt;="&amp;EOMONTH(DCR!$O$1,-1)+1,DCR!$K$8:$K$678,"&lt;="&amp;EOMONTH(DCR!$O$1,0))))</f>
        <v/>
      </c>
    </row>
    <row r="96" spans="1:6" ht="16.5">
      <c r="A96" s="37" t="str">
        <f>IF(OR(A95="Sl.",A95&lt;COUNTA(INDEX('Party Data'!$C$1:$P$9950,MATCH(DCR!$F$2,'Party Data'!$C$2:$C$9950,0)+1,14):INDEX('Party Data'!$C$1:$P$9950,MATCH(DCR!$F$2,'Party Data'!$C$2:$C$9950,0)+1+COUNTIF('Party Data'!$C$2:$C$9950,DCR!$F$2),14))),COUNT(A$3:A95)+1,"")</f>
        <v/>
      </c>
      <c r="B96" s="167" t="str">
        <f>IFERROR(INDEX('Party Data'!$C$1:$P$9950,MATCH(DCR!$F$2,'Party Data'!$C$2:$C$9950,0)+A96,14),"")</f>
        <v/>
      </c>
      <c r="C96" s="167" t="str">
        <f>IFERROR(INDEX('Party Data'!$C$1:$P$9950,MATCH(DCR!$F$2,'Party Data'!$C$2:$C$9950,0)+$A96,11),"")</f>
        <v/>
      </c>
      <c r="D96" s="167" t="str">
        <f>IFERROR(INDEX('Party Data'!$C$1:$P$9950,MATCH(DCR!$F$2,'Party Data'!$C$2:$C$9950,0)+$A96,10),"")</f>
        <v/>
      </c>
      <c r="E96" s="37" t="str">
        <f>UPPER(IFERROR(INDEX('Party Data'!$C$1:$P$9950,MATCH(DCR!$F$2,'Party Data'!$C$2:$C$9950,0)+$A96,8),""))</f>
        <v/>
      </c>
      <c r="F96" s="37" t="str">
        <f>IF(B96="","",IF(COUNTIFS(DCR!$D$8:$D$678,B96)=0,"Non-Visited",COUNTIFS(DCR!$D$8:$D$678,B96,DCR!$K$8:$K$678,"&gt;="&amp;EOMONTH(DCR!$O$1,-1)+1,DCR!$K$8:$K$678,"&lt;="&amp;EOMONTH(DCR!$O$1,0))))</f>
        <v/>
      </c>
    </row>
    <row r="97" spans="1:6" ht="16.5">
      <c r="A97" s="37" t="str">
        <f>IF(OR(A96="Sl.",A96&lt;COUNTA(INDEX('Party Data'!$C$1:$P$9950,MATCH(DCR!$F$2,'Party Data'!$C$2:$C$9950,0)+1,14):INDEX('Party Data'!$C$1:$P$9950,MATCH(DCR!$F$2,'Party Data'!$C$2:$C$9950,0)+1+COUNTIF('Party Data'!$C$2:$C$9950,DCR!$F$2),14))),COUNT(A$3:A96)+1,"")</f>
        <v/>
      </c>
      <c r="B97" s="167" t="str">
        <f>IFERROR(INDEX('Party Data'!$C$1:$P$9950,MATCH(DCR!$F$2,'Party Data'!$C$2:$C$9950,0)+A97,14),"")</f>
        <v/>
      </c>
      <c r="C97" s="167" t="str">
        <f>IFERROR(INDEX('Party Data'!$C$1:$P$9950,MATCH(DCR!$F$2,'Party Data'!$C$2:$C$9950,0)+$A97,11),"")</f>
        <v/>
      </c>
      <c r="D97" s="167" t="str">
        <f>IFERROR(INDEX('Party Data'!$C$1:$P$9950,MATCH(DCR!$F$2,'Party Data'!$C$2:$C$9950,0)+$A97,10),"")</f>
        <v/>
      </c>
      <c r="E97" s="37" t="str">
        <f>UPPER(IFERROR(INDEX('Party Data'!$C$1:$P$9950,MATCH(DCR!$F$2,'Party Data'!$C$2:$C$9950,0)+$A97,8),""))</f>
        <v/>
      </c>
      <c r="F97" s="37" t="str">
        <f>IF(B97="","",IF(COUNTIFS(DCR!$D$8:$D$678,B97)=0,"Non-Visited",COUNTIFS(DCR!$D$8:$D$678,B97,DCR!$K$8:$K$678,"&gt;="&amp;EOMONTH(DCR!$O$1,-1)+1,DCR!$K$8:$K$678,"&lt;="&amp;EOMONTH(DCR!$O$1,0))))</f>
        <v/>
      </c>
    </row>
    <row r="98" spans="1:6" ht="16.5">
      <c r="A98" s="37" t="str">
        <f>IF(OR(A97="Sl.",A97&lt;COUNTA(INDEX('Party Data'!$C$1:$P$9950,MATCH(DCR!$F$2,'Party Data'!$C$2:$C$9950,0)+1,14):INDEX('Party Data'!$C$1:$P$9950,MATCH(DCR!$F$2,'Party Data'!$C$2:$C$9950,0)+1+COUNTIF('Party Data'!$C$2:$C$9950,DCR!$F$2),14))),COUNT(A$3:A97)+1,"")</f>
        <v/>
      </c>
      <c r="B98" s="167" t="str">
        <f>IFERROR(INDEX('Party Data'!$C$1:$P$9950,MATCH(DCR!$F$2,'Party Data'!$C$2:$C$9950,0)+A98,14),"")</f>
        <v/>
      </c>
      <c r="C98" s="167" t="str">
        <f>IFERROR(INDEX('Party Data'!$C$1:$P$9950,MATCH(DCR!$F$2,'Party Data'!$C$2:$C$9950,0)+$A98,11),"")</f>
        <v/>
      </c>
      <c r="D98" s="167" t="str">
        <f>IFERROR(INDEX('Party Data'!$C$1:$P$9950,MATCH(DCR!$F$2,'Party Data'!$C$2:$C$9950,0)+$A98,10),"")</f>
        <v/>
      </c>
      <c r="E98" s="37" t="str">
        <f>UPPER(IFERROR(INDEX('Party Data'!$C$1:$P$9950,MATCH(DCR!$F$2,'Party Data'!$C$2:$C$9950,0)+$A98,8),""))</f>
        <v/>
      </c>
      <c r="F98" s="37" t="str">
        <f>IF(B98="","",IF(COUNTIFS(DCR!$D$8:$D$678,B98)=0,"Non-Visited",COUNTIFS(DCR!$D$8:$D$678,B98,DCR!$K$8:$K$678,"&gt;="&amp;EOMONTH(DCR!$O$1,-1)+1,DCR!$K$8:$K$678,"&lt;="&amp;EOMONTH(DCR!$O$1,0))))</f>
        <v/>
      </c>
    </row>
    <row r="99" spans="1:6" ht="16.5">
      <c r="A99" s="37" t="str">
        <f>IF(OR(A98="Sl.",A98&lt;COUNTA(INDEX('Party Data'!$C$1:$P$9950,MATCH(DCR!$F$2,'Party Data'!$C$2:$C$9950,0)+1,14):INDEX('Party Data'!$C$1:$P$9950,MATCH(DCR!$F$2,'Party Data'!$C$2:$C$9950,0)+1+COUNTIF('Party Data'!$C$2:$C$9950,DCR!$F$2),14))),COUNT(A$3:A98)+1,"")</f>
        <v/>
      </c>
      <c r="B99" s="167" t="str">
        <f>IFERROR(INDEX('Party Data'!$C$1:$P$9950,MATCH(DCR!$F$2,'Party Data'!$C$2:$C$9950,0)+A99,14),"")</f>
        <v/>
      </c>
      <c r="C99" s="167" t="str">
        <f>IFERROR(INDEX('Party Data'!$C$1:$P$9950,MATCH(DCR!$F$2,'Party Data'!$C$2:$C$9950,0)+$A99,11),"")</f>
        <v/>
      </c>
      <c r="D99" s="167" t="str">
        <f>IFERROR(INDEX('Party Data'!$C$1:$P$9950,MATCH(DCR!$F$2,'Party Data'!$C$2:$C$9950,0)+$A99,10),"")</f>
        <v/>
      </c>
      <c r="E99" s="37" t="str">
        <f>UPPER(IFERROR(INDEX('Party Data'!$C$1:$P$9950,MATCH(DCR!$F$2,'Party Data'!$C$2:$C$9950,0)+$A99,8),""))</f>
        <v/>
      </c>
      <c r="F99" s="37" t="str">
        <f>IF(B99="","",IF(COUNTIFS(DCR!$D$8:$D$678,B99)=0,"Non-Visited",COUNTIFS(DCR!$D$8:$D$678,B99,DCR!$K$8:$K$678,"&gt;="&amp;EOMONTH(DCR!$O$1,-1)+1,DCR!$K$8:$K$678,"&lt;="&amp;EOMONTH(DCR!$O$1,0))))</f>
        <v/>
      </c>
    </row>
    <row r="100" spans="1:6" ht="16.5">
      <c r="A100" s="37" t="str">
        <f>IF(OR(A99="Sl.",A99&lt;COUNTA(INDEX('Party Data'!$C$1:$P$9950,MATCH(DCR!$F$2,'Party Data'!$C$2:$C$9950,0)+1,14):INDEX('Party Data'!$C$1:$P$9950,MATCH(DCR!$F$2,'Party Data'!$C$2:$C$9950,0)+1+COUNTIF('Party Data'!$C$2:$C$9950,DCR!$F$2),14))),COUNT(A$3:A99)+1,"")</f>
        <v/>
      </c>
      <c r="B100" s="167" t="str">
        <f>IFERROR(INDEX('Party Data'!$C$1:$P$9950,MATCH(DCR!$F$2,'Party Data'!$C$2:$C$9950,0)+A100,14),"")</f>
        <v/>
      </c>
      <c r="C100" s="167" t="str">
        <f>IFERROR(INDEX('Party Data'!$C$1:$P$9950,MATCH(DCR!$F$2,'Party Data'!$C$2:$C$9950,0)+$A100,11),"")</f>
        <v/>
      </c>
      <c r="D100" s="167" t="str">
        <f>IFERROR(INDEX('Party Data'!$C$1:$P$9950,MATCH(DCR!$F$2,'Party Data'!$C$2:$C$9950,0)+$A100,10),"")</f>
        <v/>
      </c>
      <c r="E100" s="37" t="str">
        <f>UPPER(IFERROR(INDEX('Party Data'!$C$1:$P$9950,MATCH(DCR!$F$2,'Party Data'!$C$2:$C$9950,0)+$A100,8),""))</f>
        <v/>
      </c>
      <c r="F100" s="37" t="str">
        <f>IF(B100="","",IF(COUNTIFS(DCR!$D$8:$D$678,B100)=0,"Non-Visited",COUNTIFS(DCR!$D$8:$D$678,B100,DCR!$K$8:$K$678,"&gt;="&amp;EOMONTH(DCR!$O$1,-1)+1,DCR!$K$8:$K$678,"&lt;="&amp;EOMONTH(DCR!$O$1,0))))</f>
        <v/>
      </c>
    </row>
    <row r="101" spans="1:6" ht="16.5">
      <c r="A101" s="37" t="str">
        <f>IF(OR(A100="Sl.",A100&lt;COUNTA(INDEX('Party Data'!$C$1:$P$9950,MATCH(DCR!$F$2,'Party Data'!$C$2:$C$9950,0)+1,14):INDEX('Party Data'!$C$1:$P$9950,MATCH(DCR!$F$2,'Party Data'!$C$2:$C$9950,0)+1+COUNTIF('Party Data'!$C$2:$C$9950,DCR!$F$2),14))),COUNT(A$3:A100)+1,"")</f>
        <v/>
      </c>
      <c r="B101" s="167" t="str">
        <f>IFERROR(INDEX('Party Data'!$C$1:$P$9950,MATCH(DCR!$F$2,'Party Data'!$C$2:$C$9950,0)+A101,14),"")</f>
        <v/>
      </c>
      <c r="C101" s="167" t="str">
        <f>IFERROR(INDEX('Party Data'!$C$1:$P$9950,MATCH(DCR!$F$2,'Party Data'!$C$2:$C$9950,0)+$A101,11),"")</f>
        <v/>
      </c>
      <c r="D101" s="167" t="str">
        <f>IFERROR(INDEX('Party Data'!$C$1:$P$9950,MATCH(DCR!$F$2,'Party Data'!$C$2:$C$9950,0)+$A101,10),"")</f>
        <v/>
      </c>
      <c r="E101" s="37" t="str">
        <f>UPPER(IFERROR(INDEX('Party Data'!$C$1:$P$9950,MATCH(DCR!$F$2,'Party Data'!$C$2:$C$9950,0)+$A101,8),""))</f>
        <v/>
      </c>
      <c r="F101" s="37" t="str">
        <f>IF(B101="","",IF(COUNTIFS(DCR!$D$8:$D$678,B101)=0,"Non-Visited",COUNTIFS(DCR!$D$8:$D$678,B101,DCR!$K$8:$K$678,"&gt;="&amp;EOMONTH(DCR!$O$1,-1)+1,DCR!$K$8:$K$678,"&lt;="&amp;EOMONTH(DCR!$O$1,0))))</f>
        <v/>
      </c>
    </row>
    <row r="102" spans="1:6" ht="16.5">
      <c r="A102" s="37" t="str">
        <f>IF(OR(A101="Sl.",A101&lt;COUNTA(INDEX('Party Data'!$C$1:$P$9950,MATCH(DCR!$F$2,'Party Data'!$C$2:$C$9950,0)+1,14):INDEX('Party Data'!$C$1:$P$9950,MATCH(DCR!$F$2,'Party Data'!$C$2:$C$9950,0)+1+COUNTIF('Party Data'!$C$2:$C$9950,DCR!$F$2),14))),COUNT(A$3:A101)+1,"")</f>
        <v/>
      </c>
      <c r="B102" s="167" t="str">
        <f>IFERROR(INDEX('Party Data'!$C$1:$P$9950,MATCH(DCR!$F$2,'Party Data'!$C$2:$C$9950,0)+A102,14),"")</f>
        <v/>
      </c>
      <c r="C102" s="167" t="str">
        <f>IFERROR(INDEX('Party Data'!$C$1:$P$9950,MATCH(DCR!$F$2,'Party Data'!$C$2:$C$9950,0)+$A102,11),"")</f>
        <v/>
      </c>
      <c r="D102" s="167" t="str">
        <f>IFERROR(INDEX('Party Data'!$C$1:$P$9950,MATCH(DCR!$F$2,'Party Data'!$C$2:$C$9950,0)+$A102,10),"")</f>
        <v/>
      </c>
      <c r="E102" s="37" t="str">
        <f>UPPER(IFERROR(INDEX('Party Data'!$C$1:$P$9950,MATCH(DCR!$F$2,'Party Data'!$C$2:$C$9950,0)+$A102,8),""))</f>
        <v/>
      </c>
      <c r="F102" s="37" t="str">
        <f>IF(B102="","",IF(COUNTIFS(DCR!$D$8:$D$678,B102)=0,"Non-Visited",COUNTIFS(DCR!$D$8:$D$678,B102,DCR!$K$8:$K$678,"&gt;="&amp;EOMONTH(DCR!$O$1,-1)+1,DCR!$K$8:$K$678,"&lt;="&amp;EOMONTH(DCR!$O$1,0))))</f>
        <v/>
      </c>
    </row>
    <row r="103" spans="1:6" ht="16.5">
      <c r="A103" s="37" t="str">
        <f>IF(OR(A102="Sl.",A102&lt;COUNTA(INDEX('Party Data'!$C$1:$P$9950,MATCH(DCR!$F$2,'Party Data'!$C$2:$C$9950,0)+1,14):INDEX('Party Data'!$C$1:$P$9950,MATCH(DCR!$F$2,'Party Data'!$C$2:$C$9950,0)+1+COUNTIF('Party Data'!$C$2:$C$9950,DCR!$F$2),14))),COUNT(A$3:A102)+1,"")</f>
        <v/>
      </c>
      <c r="B103" s="167" t="str">
        <f>IFERROR(INDEX('Party Data'!$C$1:$P$9950,MATCH(DCR!$F$2,'Party Data'!$C$2:$C$9950,0)+A103,14),"")</f>
        <v/>
      </c>
      <c r="C103" s="167" t="str">
        <f>IFERROR(INDEX('Party Data'!$C$1:$P$9950,MATCH(DCR!$F$2,'Party Data'!$C$2:$C$9950,0)+$A103,11),"")</f>
        <v/>
      </c>
      <c r="D103" s="167" t="str">
        <f>IFERROR(INDEX('Party Data'!$C$1:$P$9950,MATCH(DCR!$F$2,'Party Data'!$C$2:$C$9950,0)+$A103,10),"")</f>
        <v/>
      </c>
      <c r="E103" s="37" t="str">
        <f>UPPER(IFERROR(INDEX('Party Data'!$C$1:$P$9950,MATCH(DCR!$F$2,'Party Data'!$C$2:$C$9950,0)+$A103,8),""))</f>
        <v/>
      </c>
      <c r="F103" s="37" t="str">
        <f>IF(B103="","",IF(COUNTIFS(DCR!$D$8:$D$678,B103)=0,"Non-Visited",COUNTIFS(DCR!$D$8:$D$678,B103,DCR!$K$8:$K$678,"&gt;="&amp;EOMONTH(DCR!$O$1,-1)+1,DCR!$K$8:$K$678,"&lt;="&amp;EOMONTH(DCR!$O$1,0))))</f>
        <v/>
      </c>
    </row>
    <row r="104" spans="1:6" ht="16.5">
      <c r="A104" s="37" t="str">
        <f>IF(OR(A103="Sl.",A103&lt;COUNTA(INDEX('Party Data'!$C$1:$P$9950,MATCH(DCR!$F$2,'Party Data'!$C$2:$C$9950,0)+1,14):INDEX('Party Data'!$C$1:$P$9950,MATCH(DCR!$F$2,'Party Data'!$C$2:$C$9950,0)+1+COUNTIF('Party Data'!$C$2:$C$9950,DCR!$F$2),14))),COUNT(A$3:A103)+1,"")</f>
        <v/>
      </c>
      <c r="B104" s="167" t="str">
        <f>IFERROR(INDEX('Party Data'!$C$1:$P$9950,MATCH(DCR!$F$2,'Party Data'!$C$2:$C$9950,0)+A104,14),"")</f>
        <v/>
      </c>
      <c r="C104" s="167" t="str">
        <f>IFERROR(INDEX('Party Data'!$C$1:$P$9950,MATCH(DCR!$F$2,'Party Data'!$C$2:$C$9950,0)+$A104,11),"")</f>
        <v/>
      </c>
      <c r="D104" s="167" t="str">
        <f>IFERROR(INDEX('Party Data'!$C$1:$P$9950,MATCH(DCR!$F$2,'Party Data'!$C$2:$C$9950,0)+$A104,10),"")</f>
        <v/>
      </c>
      <c r="E104" s="37" t="str">
        <f>UPPER(IFERROR(INDEX('Party Data'!$C$1:$P$9950,MATCH(DCR!$F$2,'Party Data'!$C$2:$C$9950,0)+$A104,8),""))</f>
        <v/>
      </c>
      <c r="F104" s="37" t="str">
        <f>IF(B104="","",IF(COUNTIFS(DCR!$D$8:$D$678,B104)=0,"Non-Visited",COUNTIFS(DCR!$D$8:$D$678,B104,DCR!$K$8:$K$678,"&gt;="&amp;EOMONTH(DCR!$O$1,-1)+1,DCR!$K$8:$K$678,"&lt;="&amp;EOMONTH(DCR!$O$1,0))))</f>
        <v/>
      </c>
    </row>
    <row r="105" spans="1:6" ht="16.5">
      <c r="A105" s="37" t="str">
        <f>IF(OR(A104="Sl.",A104&lt;COUNTA(INDEX('Party Data'!$C$1:$P$9950,MATCH(DCR!$F$2,'Party Data'!$C$2:$C$9950,0)+1,14):INDEX('Party Data'!$C$1:$P$9950,MATCH(DCR!$F$2,'Party Data'!$C$2:$C$9950,0)+1+COUNTIF('Party Data'!$C$2:$C$9950,DCR!$F$2),14))),COUNT(A$3:A104)+1,"")</f>
        <v/>
      </c>
      <c r="B105" s="167" t="str">
        <f>IFERROR(INDEX('Party Data'!$C$1:$P$9950,MATCH(DCR!$F$2,'Party Data'!$C$2:$C$9950,0)+A105,14),"")</f>
        <v/>
      </c>
      <c r="C105" s="167" t="str">
        <f>IFERROR(INDEX('Party Data'!$C$1:$P$9950,MATCH(DCR!$F$2,'Party Data'!$C$2:$C$9950,0)+$A105,11),"")</f>
        <v/>
      </c>
      <c r="D105" s="167" t="str">
        <f>IFERROR(INDEX('Party Data'!$C$1:$P$9950,MATCH(DCR!$F$2,'Party Data'!$C$2:$C$9950,0)+$A105,10),"")</f>
        <v/>
      </c>
      <c r="E105" s="37" t="str">
        <f>UPPER(IFERROR(INDEX('Party Data'!$C$1:$P$9950,MATCH(DCR!$F$2,'Party Data'!$C$2:$C$9950,0)+$A105,8),""))</f>
        <v/>
      </c>
      <c r="F105" s="37" t="str">
        <f>IF(B105="","",IF(COUNTIFS(DCR!$D$8:$D$678,B105)=0,"Non-Visited",COUNTIFS(DCR!$D$8:$D$678,B105,DCR!$K$8:$K$678,"&gt;="&amp;EOMONTH(DCR!$O$1,-1)+1,DCR!$K$8:$K$678,"&lt;="&amp;EOMONTH(DCR!$O$1,0))))</f>
        <v/>
      </c>
    </row>
    <row r="106" spans="1:6" ht="16.5">
      <c r="A106" s="37" t="str">
        <f>IF(OR(A105="Sl.",A105&lt;COUNTA(INDEX('Party Data'!$C$1:$P$9950,MATCH(DCR!$F$2,'Party Data'!$C$2:$C$9950,0)+1,14):INDEX('Party Data'!$C$1:$P$9950,MATCH(DCR!$F$2,'Party Data'!$C$2:$C$9950,0)+1+COUNTIF('Party Data'!$C$2:$C$9950,DCR!$F$2),14))),COUNT(A$3:A105)+1,"")</f>
        <v/>
      </c>
      <c r="B106" s="167" t="str">
        <f>IFERROR(INDEX('Party Data'!$C$1:$P$9950,MATCH(DCR!$F$2,'Party Data'!$C$2:$C$9950,0)+A106,14),"")</f>
        <v/>
      </c>
      <c r="C106" s="167" t="str">
        <f>IFERROR(INDEX('Party Data'!$C$1:$P$9950,MATCH(DCR!$F$2,'Party Data'!$C$2:$C$9950,0)+$A106,11),"")</f>
        <v/>
      </c>
      <c r="D106" s="167" t="str">
        <f>IFERROR(INDEX('Party Data'!$C$1:$P$9950,MATCH(DCR!$F$2,'Party Data'!$C$2:$C$9950,0)+$A106,10),"")</f>
        <v/>
      </c>
      <c r="E106" s="37" t="str">
        <f>UPPER(IFERROR(INDEX('Party Data'!$C$1:$P$9950,MATCH(DCR!$F$2,'Party Data'!$C$2:$C$9950,0)+$A106,8),""))</f>
        <v/>
      </c>
      <c r="F106" s="37" t="str">
        <f>IF(B106="","",IF(COUNTIFS(DCR!$D$8:$D$678,B106)=0,"Non-Visited",COUNTIFS(DCR!$D$8:$D$678,B106,DCR!$K$8:$K$678,"&gt;="&amp;EOMONTH(DCR!$O$1,-1)+1,DCR!$K$8:$K$678,"&lt;="&amp;EOMONTH(DCR!$O$1,0))))</f>
        <v/>
      </c>
    </row>
    <row r="107" spans="1:6" ht="16.5">
      <c r="A107" s="37" t="str">
        <f>IF(OR(A106="Sl.",A106&lt;COUNTA(INDEX('Party Data'!$C$1:$P$9950,MATCH(DCR!$F$2,'Party Data'!$C$2:$C$9950,0)+1,14):INDEX('Party Data'!$C$1:$P$9950,MATCH(DCR!$F$2,'Party Data'!$C$2:$C$9950,0)+1+COUNTIF('Party Data'!$C$2:$C$9950,DCR!$F$2),14))),COUNT(A$3:A106)+1,"")</f>
        <v/>
      </c>
      <c r="B107" s="167" t="str">
        <f>IFERROR(INDEX('Party Data'!$C$1:$P$9950,MATCH(DCR!$F$2,'Party Data'!$C$2:$C$9950,0)+A107,14),"")</f>
        <v/>
      </c>
      <c r="C107" s="167" t="str">
        <f>IFERROR(INDEX('Party Data'!$C$1:$P$9950,MATCH(DCR!$F$2,'Party Data'!$C$2:$C$9950,0)+$A107,11),"")</f>
        <v/>
      </c>
      <c r="D107" s="167" t="str">
        <f>IFERROR(INDEX('Party Data'!$C$1:$P$9950,MATCH(DCR!$F$2,'Party Data'!$C$2:$C$9950,0)+$A107,10),"")</f>
        <v/>
      </c>
      <c r="E107" s="37" t="str">
        <f>UPPER(IFERROR(INDEX('Party Data'!$C$1:$P$9950,MATCH(DCR!$F$2,'Party Data'!$C$2:$C$9950,0)+$A107,8),""))</f>
        <v/>
      </c>
      <c r="F107" s="37" t="str">
        <f>IF(B107="","",IF(COUNTIFS(DCR!$D$8:$D$678,B107)=0,"Non-Visited",COUNTIFS(DCR!$D$8:$D$678,B107,DCR!$K$8:$K$678,"&gt;="&amp;EOMONTH(DCR!$O$1,-1)+1,DCR!$K$8:$K$678,"&lt;="&amp;EOMONTH(DCR!$O$1,0))))</f>
        <v/>
      </c>
    </row>
    <row r="108" spans="1:6" ht="16.5">
      <c r="A108" s="37" t="str">
        <f>IF(OR(A107="Sl.",A107&lt;COUNTA(INDEX('Party Data'!$C$1:$P$9950,MATCH(DCR!$F$2,'Party Data'!$C$2:$C$9950,0)+1,14):INDEX('Party Data'!$C$1:$P$9950,MATCH(DCR!$F$2,'Party Data'!$C$2:$C$9950,0)+1+COUNTIF('Party Data'!$C$2:$C$9950,DCR!$F$2),14))),COUNT(A$3:A107)+1,"")</f>
        <v/>
      </c>
      <c r="B108" s="167" t="str">
        <f>IFERROR(INDEX('Party Data'!$C$1:$P$9950,MATCH(DCR!$F$2,'Party Data'!$C$2:$C$9950,0)+A108,14),"")</f>
        <v/>
      </c>
      <c r="C108" s="167" t="str">
        <f>IFERROR(INDEX('Party Data'!$C$1:$P$9950,MATCH(DCR!$F$2,'Party Data'!$C$2:$C$9950,0)+$A108,11),"")</f>
        <v/>
      </c>
      <c r="D108" s="167" t="str">
        <f>IFERROR(INDEX('Party Data'!$C$1:$P$9950,MATCH(DCR!$F$2,'Party Data'!$C$2:$C$9950,0)+$A108,10),"")</f>
        <v/>
      </c>
      <c r="E108" s="37" t="str">
        <f>UPPER(IFERROR(INDEX('Party Data'!$C$1:$P$9950,MATCH(DCR!$F$2,'Party Data'!$C$2:$C$9950,0)+$A108,8),""))</f>
        <v/>
      </c>
      <c r="F108" s="37" t="str">
        <f>IF(B108="","",IF(COUNTIFS(DCR!$D$8:$D$678,B108)=0,"Non-Visited",COUNTIFS(DCR!$D$8:$D$678,B108,DCR!$K$8:$K$678,"&gt;="&amp;EOMONTH(DCR!$O$1,-1)+1,DCR!$K$8:$K$678,"&lt;="&amp;EOMONTH(DCR!$O$1,0))))</f>
        <v/>
      </c>
    </row>
    <row r="109" spans="1:6" ht="16.5">
      <c r="A109" s="37" t="str">
        <f>IF(OR(A108="Sl.",A108&lt;COUNTA(INDEX('Party Data'!$C$1:$P$9950,MATCH(DCR!$F$2,'Party Data'!$C$2:$C$9950,0)+1,14):INDEX('Party Data'!$C$1:$P$9950,MATCH(DCR!$F$2,'Party Data'!$C$2:$C$9950,0)+1+COUNTIF('Party Data'!$C$2:$C$9950,DCR!$F$2),14))),COUNT(A$3:A108)+1,"")</f>
        <v/>
      </c>
      <c r="B109" s="167" t="str">
        <f>IFERROR(INDEX('Party Data'!$C$1:$P$9950,MATCH(DCR!$F$2,'Party Data'!$C$2:$C$9950,0)+A109,14),"")</f>
        <v/>
      </c>
      <c r="C109" s="167" t="str">
        <f>IFERROR(INDEX('Party Data'!$C$1:$P$9950,MATCH(DCR!$F$2,'Party Data'!$C$2:$C$9950,0)+$A109,11),"")</f>
        <v/>
      </c>
      <c r="D109" s="167" t="str">
        <f>IFERROR(INDEX('Party Data'!$C$1:$P$9950,MATCH(DCR!$F$2,'Party Data'!$C$2:$C$9950,0)+$A109,10),"")</f>
        <v/>
      </c>
      <c r="E109" s="37" t="str">
        <f>UPPER(IFERROR(INDEX('Party Data'!$C$1:$P$9950,MATCH(DCR!$F$2,'Party Data'!$C$2:$C$9950,0)+$A109,8),""))</f>
        <v/>
      </c>
      <c r="F109" s="37" t="str">
        <f>IF(B109="","",IF(COUNTIFS(DCR!$D$8:$D$678,B109)=0,"Non-Visited",COUNTIFS(DCR!$D$8:$D$678,B109,DCR!$K$8:$K$678,"&gt;="&amp;EOMONTH(DCR!$O$1,-1)+1,DCR!$K$8:$K$678,"&lt;="&amp;EOMONTH(DCR!$O$1,0))))</f>
        <v/>
      </c>
    </row>
    <row r="110" spans="1:6" ht="16.5">
      <c r="A110" s="37" t="str">
        <f>IF(OR(A109="Sl.",A109&lt;COUNTA(INDEX('Party Data'!$C$1:$P$9950,MATCH(DCR!$F$2,'Party Data'!$C$2:$C$9950,0)+1,14):INDEX('Party Data'!$C$1:$P$9950,MATCH(DCR!$F$2,'Party Data'!$C$2:$C$9950,0)+1+COUNTIF('Party Data'!$C$2:$C$9950,DCR!$F$2),14))),COUNT(A$3:A109)+1,"")</f>
        <v/>
      </c>
      <c r="B110" s="167" t="str">
        <f>IFERROR(INDEX('Party Data'!$C$1:$P$9950,MATCH(DCR!$F$2,'Party Data'!$C$2:$C$9950,0)+A110,14),"")</f>
        <v/>
      </c>
      <c r="C110" s="167" t="str">
        <f>IFERROR(INDEX('Party Data'!$C$1:$P$9950,MATCH(DCR!$F$2,'Party Data'!$C$2:$C$9950,0)+$A110,11),"")</f>
        <v/>
      </c>
      <c r="D110" s="167" t="str">
        <f>IFERROR(INDEX('Party Data'!$C$1:$P$9950,MATCH(DCR!$F$2,'Party Data'!$C$2:$C$9950,0)+$A110,10),"")</f>
        <v/>
      </c>
      <c r="E110" s="37" t="str">
        <f>UPPER(IFERROR(INDEX('Party Data'!$C$1:$P$9950,MATCH(DCR!$F$2,'Party Data'!$C$2:$C$9950,0)+$A110,8),""))</f>
        <v/>
      </c>
      <c r="F110" s="37" t="str">
        <f>IF(B110="","",IF(COUNTIFS(DCR!$D$8:$D$678,B110)=0,"Non-Visited",COUNTIFS(DCR!$D$8:$D$678,B110,DCR!$K$8:$K$678,"&gt;="&amp;EOMONTH(DCR!$O$1,-1)+1,DCR!$K$8:$K$678,"&lt;="&amp;EOMONTH(DCR!$O$1,0))))</f>
        <v/>
      </c>
    </row>
    <row r="111" spans="1:6" ht="16.5">
      <c r="A111" s="37" t="str">
        <f>IF(OR(A110="Sl.",A110&lt;COUNTA(INDEX('Party Data'!$C$1:$P$9950,MATCH(DCR!$F$2,'Party Data'!$C$2:$C$9950,0)+1,14):INDEX('Party Data'!$C$1:$P$9950,MATCH(DCR!$F$2,'Party Data'!$C$2:$C$9950,0)+1+COUNTIF('Party Data'!$C$2:$C$9950,DCR!$F$2),14))),COUNT(A$3:A110)+1,"")</f>
        <v/>
      </c>
      <c r="B111" s="167" t="str">
        <f>IFERROR(INDEX('Party Data'!$C$1:$P$9950,MATCH(DCR!$F$2,'Party Data'!$C$2:$C$9950,0)+A111,14),"")</f>
        <v/>
      </c>
      <c r="C111" s="167" t="str">
        <f>IFERROR(INDEX('Party Data'!$C$1:$P$9950,MATCH(DCR!$F$2,'Party Data'!$C$2:$C$9950,0)+$A111,11),"")</f>
        <v/>
      </c>
      <c r="D111" s="167" t="str">
        <f>IFERROR(INDEX('Party Data'!$C$1:$P$9950,MATCH(DCR!$F$2,'Party Data'!$C$2:$C$9950,0)+$A111,10),"")</f>
        <v/>
      </c>
      <c r="E111" s="37" t="str">
        <f>UPPER(IFERROR(INDEX('Party Data'!$C$1:$P$9950,MATCH(DCR!$F$2,'Party Data'!$C$2:$C$9950,0)+$A111,8),""))</f>
        <v/>
      </c>
      <c r="F111" s="37" t="str">
        <f>IF(B111="","",IF(COUNTIFS(DCR!$D$8:$D$678,B111)=0,"Non-Visited",COUNTIFS(DCR!$D$8:$D$678,B111,DCR!$K$8:$K$678,"&gt;="&amp;EOMONTH(DCR!$O$1,-1)+1,DCR!$K$8:$K$678,"&lt;="&amp;EOMONTH(DCR!$O$1,0))))</f>
        <v/>
      </c>
    </row>
    <row r="112" spans="1:6" ht="16.5">
      <c r="A112" s="37" t="str">
        <f>IF(OR(A111="Sl.",A111&lt;COUNTA(INDEX('Party Data'!$C$1:$P$9950,MATCH(DCR!$F$2,'Party Data'!$C$2:$C$9950,0)+1,14):INDEX('Party Data'!$C$1:$P$9950,MATCH(DCR!$F$2,'Party Data'!$C$2:$C$9950,0)+1+COUNTIF('Party Data'!$C$2:$C$9950,DCR!$F$2),14))),COUNT(A$3:A111)+1,"")</f>
        <v/>
      </c>
      <c r="B112" s="167" t="str">
        <f>IFERROR(INDEX('Party Data'!$C$1:$P$9950,MATCH(DCR!$F$2,'Party Data'!$C$2:$C$9950,0)+A112,14),"")</f>
        <v/>
      </c>
      <c r="C112" s="167" t="str">
        <f>IFERROR(INDEX('Party Data'!$C$1:$P$9950,MATCH(DCR!$F$2,'Party Data'!$C$2:$C$9950,0)+$A112,11),"")</f>
        <v/>
      </c>
      <c r="D112" s="167" t="str">
        <f>IFERROR(INDEX('Party Data'!$C$1:$P$9950,MATCH(DCR!$F$2,'Party Data'!$C$2:$C$9950,0)+$A112,10),"")</f>
        <v/>
      </c>
      <c r="E112" s="37" t="str">
        <f>UPPER(IFERROR(INDEX('Party Data'!$C$1:$P$9950,MATCH(DCR!$F$2,'Party Data'!$C$2:$C$9950,0)+$A112,8),""))</f>
        <v/>
      </c>
      <c r="F112" s="37" t="str">
        <f>IF(B112="","",IF(COUNTIFS(DCR!$D$8:$D$678,B112)=0,"Non-Visited",COUNTIFS(DCR!$D$8:$D$678,B112,DCR!$K$8:$K$678,"&gt;="&amp;EOMONTH(DCR!$O$1,-1)+1,DCR!$K$8:$K$678,"&lt;="&amp;EOMONTH(DCR!$O$1,0))))</f>
        <v/>
      </c>
    </row>
    <row r="113" spans="1:10" ht="21" customHeight="1">
      <c r="A113" s="37" t="str">
        <f>IF(OR(A112="Sl.",A112&lt;COUNTA(INDEX('Party Data'!$C$1:$P$9950,MATCH(DCR!$F$2,'Party Data'!$C$2:$C$9950,0)+1,14):INDEX('Party Data'!$C$1:$P$9950,MATCH(DCR!$F$2,'Party Data'!$C$2:$C$9950,0)+1+COUNTIF('Party Data'!$C$2:$C$9950,DCR!$F$2),14))),COUNT(A$3:A112)+1,"")</f>
        <v/>
      </c>
      <c r="B113" s="167" t="str">
        <f>IFERROR(INDEX('Party Data'!$C$1:$P$9950,MATCH(DCR!$F$2,'Party Data'!$C$2:$C$9950,0)+A113,14),"")</f>
        <v/>
      </c>
      <c r="C113" s="167" t="str">
        <f>IFERROR(INDEX('Party Data'!$C$1:$P$9950,MATCH(DCR!$F$2,'Party Data'!$C$2:$C$9950,0)+$A113,11),"")</f>
        <v/>
      </c>
      <c r="D113" s="167" t="str">
        <f>IFERROR(INDEX('Party Data'!$C$1:$P$9950,MATCH(DCR!$F$2,'Party Data'!$C$2:$C$9950,0)+$A113,10),"")</f>
        <v/>
      </c>
      <c r="E113" s="37" t="str">
        <f>UPPER(IFERROR(INDEX('Party Data'!$C$1:$P$9950,MATCH(DCR!$F$2,'Party Data'!$C$2:$C$9950,0)+$A113,8),""))</f>
        <v/>
      </c>
      <c r="F113" s="37" t="str">
        <f>IF(B113="","",IF(COUNTIFS(DCR!$D$8:$D$678,B113)=0,"Non-Visited",COUNTIFS(DCR!$D$8:$D$678,B113,DCR!$K$8:$K$678,"&gt;="&amp;EOMONTH(DCR!$O$1,-1)+1,DCR!$K$8:$K$678,"&lt;="&amp;EOMONTH(DCR!$O$1,0))))</f>
        <v/>
      </c>
      <c r="J113" s="41"/>
    </row>
    <row r="114" spans="1:10" ht="16.5">
      <c r="A114" s="37" t="str">
        <f>IF(OR(A113="Sl.",A113&lt;COUNTA(INDEX('Party Data'!$C$1:$P$9950,MATCH(DCR!$F$2,'Party Data'!$C$2:$C$9950,0)+1,14):INDEX('Party Data'!$C$1:$P$9950,MATCH(DCR!$F$2,'Party Data'!$C$2:$C$9950,0)+1+COUNTIF('Party Data'!$C$2:$C$9950,DCR!$F$2),14))),COUNT(A$3:A113)+1,"")</f>
        <v/>
      </c>
      <c r="B114" s="167" t="str">
        <f>IFERROR(INDEX('Party Data'!$C$1:$P$9950,MATCH(DCR!$F$2,'Party Data'!$C$2:$C$9950,0)+A114,14),"")</f>
        <v/>
      </c>
      <c r="C114" s="167" t="str">
        <f>IFERROR(INDEX('Party Data'!$C$1:$P$9950,MATCH(DCR!$F$2,'Party Data'!$C$2:$C$9950,0)+$A114,11),"")</f>
        <v/>
      </c>
      <c r="D114" s="167" t="str">
        <f>IFERROR(INDEX('Party Data'!$C$1:$P$9950,MATCH(DCR!$F$2,'Party Data'!$C$2:$C$9950,0)+$A114,10),"")</f>
        <v/>
      </c>
      <c r="E114" s="37" t="str">
        <f>UPPER(IFERROR(INDEX('Party Data'!$C$1:$P$9950,MATCH(DCR!$F$2,'Party Data'!$C$2:$C$9950,0)+$A114,8),""))</f>
        <v/>
      </c>
      <c r="F114" s="37" t="str">
        <f>IF(B114="","",IF(COUNTIFS(DCR!$D$8:$D$678,B114)=0,"Non-Visited",COUNTIFS(DCR!$D$8:$D$678,B114,DCR!$K$8:$K$678,"&gt;="&amp;EOMONTH(DCR!$O$1,-1)+1,DCR!$K$8:$K$678,"&lt;="&amp;EOMONTH(DCR!$O$1,0))))</f>
        <v/>
      </c>
    </row>
    <row r="115" spans="1:10" ht="16.5">
      <c r="A115" s="37" t="str">
        <f>IF(OR(A114="Sl.",A114&lt;COUNTA(INDEX('Party Data'!$C$1:$P$9950,MATCH(DCR!$F$2,'Party Data'!$C$2:$C$9950,0)+1,14):INDEX('Party Data'!$C$1:$P$9950,MATCH(DCR!$F$2,'Party Data'!$C$2:$C$9950,0)+1+COUNTIF('Party Data'!$C$2:$C$9950,DCR!$F$2),14))),COUNT(A$3:A114)+1,"")</f>
        <v/>
      </c>
      <c r="B115" s="167" t="str">
        <f>IFERROR(INDEX('Party Data'!$C$1:$P$9950,MATCH(DCR!$F$2,'Party Data'!$C$2:$C$9950,0)+A115,14),"")</f>
        <v/>
      </c>
      <c r="C115" s="167" t="str">
        <f>IFERROR(INDEX('Party Data'!$C$1:$P$9950,MATCH(DCR!$F$2,'Party Data'!$C$2:$C$9950,0)+$A115,11),"")</f>
        <v/>
      </c>
      <c r="D115" s="167" t="str">
        <f>IFERROR(INDEX('Party Data'!$C$1:$P$9950,MATCH(DCR!$F$2,'Party Data'!$C$2:$C$9950,0)+$A115,10),"")</f>
        <v/>
      </c>
      <c r="E115" s="37" t="str">
        <f>UPPER(IFERROR(INDEX('Party Data'!$C$1:$P$9950,MATCH(DCR!$F$2,'Party Data'!$C$2:$C$9950,0)+$A115,8),""))</f>
        <v/>
      </c>
      <c r="F115" s="37" t="str">
        <f>IF(B115="","",IF(COUNTIFS(DCR!$D$8:$D$678,B115)=0,"Non-Visited",COUNTIFS(DCR!$D$8:$D$678,B115,DCR!$K$8:$K$678,"&gt;="&amp;EOMONTH(DCR!$O$1,-1)+1,DCR!$K$8:$K$678,"&lt;="&amp;EOMONTH(DCR!$O$1,0))))</f>
        <v/>
      </c>
    </row>
    <row r="116" spans="1:10" ht="16.5">
      <c r="A116" s="37" t="str">
        <f>IF(OR(A115="Sl.",A115&lt;COUNTA(INDEX('Party Data'!$C$1:$P$9950,MATCH(DCR!$F$2,'Party Data'!$C$2:$C$9950,0)+1,14):INDEX('Party Data'!$C$1:$P$9950,MATCH(DCR!$F$2,'Party Data'!$C$2:$C$9950,0)+1+COUNTIF('Party Data'!$C$2:$C$9950,DCR!$F$2),14))),COUNT(A$3:A115)+1,"")</f>
        <v/>
      </c>
      <c r="B116" s="167" t="str">
        <f>IFERROR(INDEX('Party Data'!$C$1:$P$9950,MATCH(DCR!$F$2,'Party Data'!$C$2:$C$9950,0)+A116,14),"")</f>
        <v/>
      </c>
      <c r="C116" s="167" t="str">
        <f>IFERROR(INDEX('Party Data'!$C$1:$P$9950,MATCH(DCR!$F$2,'Party Data'!$C$2:$C$9950,0)+$A116,11),"")</f>
        <v/>
      </c>
      <c r="D116" s="167" t="str">
        <f>IFERROR(INDEX('Party Data'!$C$1:$P$9950,MATCH(DCR!$F$2,'Party Data'!$C$2:$C$9950,0)+$A116,10),"")</f>
        <v/>
      </c>
      <c r="E116" s="37" t="str">
        <f>UPPER(IFERROR(INDEX('Party Data'!$C$1:$P$9950,MATCH(DCR!$F$2,'Party Data'!$C$2:$C$9950,0)+$A116,8),""))</f>
        <v/>
      </c>
      <c r="F116" s="37" t="str">
        <f>IF(B116="","",IF(COUNTIFS(DCR!$D$8:$D$678,B116)=0,"Non-Visited",COUNTIFS(DCR!$D$8:$D$678,B116,DCR!$K$8:$K$678,"&gt;="&amp;EOMONTH(DCR!$O$1,-1)+1,DCR!$K$8:$K$678,"&lt;="&amp;EOMONTH(DCR!$O$1,0))))</f>
        <v/>
      </c>
    </row>
    <row r="117" spans="1:10" ht="16.5">
      <c r="A117" s="37" t="str">
        <f>IF(OR(A116="Sl.",A116&lt;COUNTA(INDEX('Party Data'!$C$1:$P$9950,MATCH(DCR!$F$2,'Party Data'!$C$2:$C$9950,0)+1,14):INDEX('Party Data'!$C$1:$P$9950,MATCH(DCR!$F$2,'Party Data'!$C$2:$C$9950,0)+1+COUNTIF('Party Data'!$C$2:$C$9950,DCR!$F$2),14))),COUNT(A$3:A116)+1,"")</f>
        <v/>
      </c>
      <c r="B117" s="167" t="str">
        <f>IFERROR(INDEX('Party Data'!$C$1:$P$9950,MATCH(DCR!$F$2,'Party Data'!$C$2:$C$9950,0)+A117,14),"")</f>
        <v/>
      </c>
      <c r="C117" s="167" t="str">
        <f>IFERROR(INDEX('Party Data'!$C$1:$P$9950,MATCH(DCR!$F$2,'Party Data'!$C$2:$C$9950,0)+$A117,11),"")</f>
        <v/>
      </c>
      <c r="D117" s="167" t="str">
        <f>IFERROR(INDEX('Party Data'!$C$1:$P$9950,MATCH(DCR!$F$2,'Party Data'!$C$2:$C$9950,0)+$A117,10),"")</f>
        <v/>
      </c>
      <c r="E117" s="37" t="str">
        <f>UPPER(IFERROR(INDEX('Party Data'!$C$1:$P$9950,MATCH(DCR!$F$2,'Party Data'!$C$2:$C$9950,0)+$A117,8),""))</f>
        <v/>
      </c>
      <c r="F117" s="37" t="str">
        <f>IF(B117="","",IF(COUNTIFS(DCR!$D$8:$D$678,B117)=0,"Non-Visited",COUNTIFS(DCR!$D$8:$D$678,B117,DCR!$K$8:$K$678,"&gt;="&amp;EOMONTH(DCR!$O$1,-1)+1,DCR!$K$8:$K$678,"&lt;="&amp;EOMONTH(DCR!$O$1,0))))</f>
        <v/>
      </c>
    </row>
    <row r="118" spans="1:10" ht="16.5">
      <c r="A118" s="37" t="str">
        <f>IF(OR(A117="Sl.",A117&lt;COUNTA(INDEX('Party Data'!$C$1:$P$9950,MATCH(DCR!$F$2,'Party Data'!$C$2:$C$9950,0)+1,14):INDEX('Party Data'!$C$1:$P$9950,MATCH(DCR!$F$2,'Party Data'!$C$2:$C$9950,0)+1+COUNTIF('Party Data'!$C$2:$C$9950,DCR!$F$2),14))),COUNT(A$3:A117)+1,"")</f>
        <v/>
      </c>
      <c r="B118" s="167" t="str">
        <f>IFERROR(INDEX('Party Data'!$C$1:$P$9950,MATCH(DCR!$F$2,'Party Data'!$C$2:$C$9950,0)+A118,14),"")</f>
        <v/>
      </c>
      <c r="C118" s="167" t="str">
        <f>IFERROR(INDEX('Party Data'!$C$1:$P$9950,MATCH(DCR!$F$2,'Party Data'!$C$2:$C$9950,0)+$A118,11),"")</f>
        <v/>
      </c>
      <c r="D118" s="167" t="str">
        <f>IFERROR(INDEX('Party Data'!$C$1:$P$9950,MATCH(DCR!$F$2,'Party Data'!$C$2:$C$9950,0)+$A118,10),"")</f>
        <v/>
      </c>
      <c r="E118" s="37" t="str">
        <f>UPPER(IFERROR(INDEX('Party Data'!$C$1:$P$9950,MATCH(DCR!$F$2,'Party Data'!$C$2:$C$9950,0)+$A118,8),""))</f>
        <v/>
      </c>
      <c r="F118" s="37" t="str">
        <f>IF(B118="","",IF(COUNTIFS(DCR!$D$8:$D$678,B118)=0,"Non-Visited",COUNTIFS(DCR!$D$8:$D$678,B118,DCR!$K$8:$K$678,"&gt;="&amp;EOMONTH(DCR!$O$1,-1)+1,DCR!$K$8:$K$678,"&lt;="&amp;EOMONTH(DCR!$O$1,0))))</f>
        <v/>
      </c>
    </row>
    <row r="119" spans="1:10" ht="16.5">
      <c r="A119" s="37" t="str">
        <f>IF(OR(A118="Sl.",A118&lt;COUNTA(INDEX('Party Data'!$C$1:$P$9950,MATCH(DCR!$F$2,'Party Data'!$C$2:$C$9950,0)+1,14):INDEX('Party Data'!$C$1:$P$9950,MATCH(DCR!$F$2,'Party Data'!$C$2:$C$9950,0)+1+COUNTIF('Party Data'!$C$2:$C$9950,DCR!$F$2),14))),COUNT(A$3:A118)+1,"")</f>
        <v/>
      </c>
      <c r="B119" s="167" t="str">
        <f>IFERROR(INDEX('Party Data'!$C$1:$P$9950,MATCH(DCR!$F$2,'Party Data'!$C$2:$C$9950,0)+A119,14),"")</f>
        <v/>
      </c>
      <c r="C119" s="167" t="str">
        <f>IFERROR(INDEX('Party Data'!$C$1:$P$9950,MATCH(DCR!$F$2,'Party Data'!$C$2:$C$9950,0)+$A119,11),"")</f>
        <v/>
      </c>
      <c r="D119" s="167" t="str">
        <f>IFERROR(INDEX('Party Data'!$C$1:$P$9950,MATCH(DCR!$F$2,'Party Data'!$C$2:$C$9950,0)+$A119,10),"")</f>
        <v/>
      </c>
      <c r="E119" s="37" t="str">
        <f>UPPER(IFERROR(INDEX('Party Data'!$C$1:$P$9950,MATCH(DCR!$F$2,'Party Data'!$C$2:$C$9950,0)+$A119,8),""))</f>
        <v/>
      </c>
      <c r="F119" s="37" t="str">
        <f>IF(B119="","",IF(COUNTIFS(DCR!$D$8:$D$678,B119)=0,"Non-Visited",COUNTIFS(DCR!$D$8:$D$678,B119,DCR!$K$8:$K$678,"&gt;="&amp;EOMONTH(DCR!$O$1,-1)+1,DCR!$K$8:$K$678,"&lt;="&amp;EOMONTH(DCR!$O$1,0))))</f>
        <v/>
      </c>
    </row>
    <row r="120" spans="1:10" ht="16.5">
      <c r="A120" s="37" t="str">
        <f>IF(OR(A119="Sl.",A119&lt;COUNTA(INDEX('Party Data'!$C$1:$P$9950,MATCH(DCR!$F$2,'Party Data'!$C$2:$C$9950,0)+1,14):INDEX('Party Data'!$C$1:$P$9950,MATCH(DCR!$F$2,'Party Data'!$C$2:$C$9950,0)+1+COUNTIF('Party Data'!$C$2:$C$9950,DCR!$F$2),14))),COUNT(A$3:A119)+1,"")</f>
        <v/>
      </c>
      <c r="B120" s="167" t="str">
        <f>IFERROR(INDEX('Party Data'!$C$1:$P$9950,MATCH(DCR!$F$2,'Party Data'!$C$2:$C$9950,0)+A120,14),"")</f>
        <v/>
      </c>
      <c r="C120" s="167" t="str">
        <f>IFERROR(INDEX('Party Data'!$C$1:$P$9950,MATCH(DCR!$F$2,'Party Data'!$C$2:$C$9950,0)+$A120,11),"")</f>
        <v/>
      </c>
      <c r="D120" s="167" t="str">
        <f>IFERROR(INDEX('Party Data'!$C$1:$P$9950,MATCH(DCR!$F$2,'Party Data'!$C$2:$C$9950,0)+$A120,10),"")</f>
        <v/>
      </c>
      <c r="E120" s="37" t="str">
        <f>UPPER(IFERROR(INDEX('Party Data'!$C$1:$P$9950,MATCH(DCR!$F$2,'Party Data'!$C$2:$C$9950,0)+$A120,8),""))</f>
        <v/>
      </c>
      <c r="F120" s="37" t="str">
        <f>IF(B120="","",IF(COUNTIFS(DCR!$D$8:$D$678,B120)=0,"Non-Visited",COUNTIFS(DCR!$D$8:$D$678,B120,DCR!$K$8:$K$678,"&gt;="&amp;EOMONTH(DCR!$O$1,-1)+1,DCR!$K$8:$K$678,"&lt;="&amp;EOMONTH(DCR!$O$1,0))))</f>
        <v/>
      </c>
    </row>
    <row r="121" spans="1:10" ht="16.5">
      <c r="A121" s="37" t="str">
        <f>IF(OR(A120="Sl.",A120&lt;COUNTA(INDEX('Party Data'!$C$1:$P$9950,MATCH(DCR!$F$2,'Party Data'!$C$2:$C$9950,0)+1,14):INDEX('Party Data'!$C$1:$P$9950,MATCH(DCR!$F$2,'Party Data'!$C$2:$C$9950,0)+1+COUNTIF('Party Data'!$C$2:$C$9950,DCR!$F$2),14))),COUNT(A$3:A120)+1,"")</f>
        <v/>
      </c>
      <c r="B121" s="167" t="str">
        <f>IFERROR(INDEX('Party Data'!$C$1:$P$9950,MATCH(DCR!$F$2,'Party Data'!$C$2:$C$9950,0)+A121,14),"")</f>
        <v/>
      </c>
      <c r="C121" s="167" t="str">
        <f>IFERROR(INDEX('Party Data'!$C$1:$P$9950,MATCH(DCR!$F$2,'Party Data'!$C$2:$C$9950,0)+$A121,11),"")</f>
        <v/>
      </c>
      <c r="D121" s="167" t="str">
        <f>IFERROR(INDEX('Party Data'!$C$1:$P$9950,MATCH(DCR!$F$2,'Party Data'!$C$2:$C$9950,0)+$A121,10),"")</f>
        <v/>
      </c>
      <c r="E121" s="37" t="str">
        <f>UPPER(IFERROR(INDEX('Party Data'!$C$1:$P$9950,MATCH(DCR!$F$2,'Party Data'!$C$2:$C$9950,0)+$A121,8),""))</f>
        <v/>
      </c>
      <c r="F121" s="37" t="str">
        <f>IF(B121="","",IF(COUNTIFS(DCR!$D$8:$D$678,B121)=0,"Non-Visited",COUNTIFS(DCR!$D$8:$D$678,B121,DCR!$K$8:$K$678,"&gt;="&amp;EOMONTH(DCR!$O$1,-1)+1,DCR!$K$8:$K$678,"&lt;="&amp;EOMONTH(DCR!$O$1,0))))</f>
        <v/>
      </c>
    </row>
    <row r="122" spans="1:10" ht="16.5">
      <c r="A122" s="37" t="str">
        <f>IF(OR(A121="Sl.",A121&lt;COUNTA(INDEX('Party Data'!$C$1:$P$9950,MATCH(DCR!$F$2,'Party Data'!$C$2:$C$9950,0)+1,14):INDEX('Party Data'!$C$1:$P$9950,MATCH(DCR!$F$2,'Party Data'!$C$2:$C$9950,0)+1+COUNTIF('Party Data'!$C$2:$C$9950,DCR!$F$2),14))),COUNT(A$3:A121)+1,"")</f>
        <v/>
      </c>
      <c r="B122" s="167" t="str">
        <f>IFERROR(INDEX('Party Data'!$C$1:$P$9950,MATCH(DCR!$F$2,'Party Data'!$C$2:$C$9950,0)+A122,14),"")</f>
        <v/>
      </c>
      <c r="C122" s="167" t="str">
        <f>IFERROR(INDEX('Party Data'!$C$1:$P$9950,MATCH(DCR!$F$2,'Party Data'!$C$2:$C$9950,0)+$A122,11),"")</f>
        <v/>
      </c>
      <c r="D122" s="167" t="str">
        <f>IFERROR(INDEX('Party Data'!$C$1:$P$9950,MATCH(DCR!$F$2,'Party Data'!$C$2:$C$9950,0)+$A122,10),"")</f>
        <v/>
      </c>
      <c r="E122" s="37" t="str">
        <f>UPPER(IFERROR(INDEX('Party Data'!$C$1:$P$9950,MATCH(DCR!$F$2,'Party Data'!$C$2:$C$9950,0)+$A122,8),""))</f>
        <v/>
      </c>
      <c r="F122" s="37" t="str">
        <f>IF(B122="","",IF(COUNTIFS(DCR!$D$8:$D$678,B122)=0,"Non-Visited",COUNTIFS(DCR!$D$8:$D$678,B122,DCR!$K$8:$K$678,"&gt;="&amp;EOMONTH(DCR!$O$1,-1)+1,DCR!$K$8:$K$678,"&lt;="&amp;EOMONTH(DCR!$O$1,0))))</f>
        <v/>
      </c>
    </row>
    <row r="123" spans="1:10" ht="16.5">
      <c r="A123" s="37" t="str">
        <f>IF(OR(A122="Sl.",A122&lt;COUNTA(INDEX('Party Data'!$C$1:$P$9950,MATCH(DCR!$F$2,'Party Data'!$C$2:$C$9950,0)+1,14):INDEX('Party Data'!$C$1:$P$9950,MATCH(DCR!$F$2,'Party Data'!$C$2:$C$9950,0)+1+COUNTIF('Party Data'!$C$2:$C$9950,DCR!$F$2),14))),COUNT(A$3:A122)+1,"")</f>
        <v/>
      </c>
      <c r="B123" s="167" t="str">
        <f>IFERROR(INDEX('Party Data'!$C$1:$P$9950,MATCH(DCR!$F$2,'Party Data'!$C$2:$C$9950,0)+A123,14),"")</f>
        <v/>
      </c>
      <c r="C123" s="167" t="str">
        <f>IFERROR(INDEX('Party Data'!$C$1:$P$9950,MATCH(DCR!$F$2,'Party Data'!$C$2:$C$9950,0)+$A123,11),"")</f>
        <v/>
      </c>
      <c r="D123" s="167" t="str">
        <f>IFERROR(INDEX('Party Data'!$C$1:$P$9950,MATCH(DCR!$F$2,'Party Data'!$C$2:$C$9950,0)+$A123,10),"")</f>
        <v/>
      </c>
      <c r="E123" s="37" t="str">
        <f>UPPER(IFERROR(INDEX('Party Data'!$C$1:$P$9950,MATCH(DCR!$F$2,'Party Data'!$C$2:$C$9950,0)+$A123,8),""))</f>
        <v/>
      </c>
      <c r="F123" s="37" t="str">
        <f>IF(B123="","",IF(COUNTIFS(DCR!$D$8:$D$678,B123)=0,"Non-Visited",COUNTIFS(DCR!$D$8:$D$678,B123,DCR!$K$8:$K$678,"&gt;="&amp;EOMONTH(DCR!$O$1,-1)+1,DCR!$K$8:$K$678,"&lt;="&amp;EOMONTH(DCR!$O$1,0))))</f>
        <v/>
      </c>
    </row>
    <row r="124" spans="1:10" ht="16.5">
      <c r="A124" s="37" t="str">
        <f>IF(OR(A123="Sl.",A123&lt;COUNTA(INDEX('Party Data'!$C$1:$P$9950,MATCH(DCR!$F$2,'Party Data'!$C$2:$C$9950,0)+1,14):INDEX('Party Data'!$C$1:$P$9950,MATCH(DCR!$F$2,'Party Data'!$C$2:$C$9950,0)+1+COUNTIF('Party Data'!$C$2:$C$9950,DCR!$F$2),14))),COUNT(A$3:A123)+1,"")</f>
        <v/>
      </c>
      <c r="B124" s="167" t="str">
        <f>IFERROR(INDEX('Party Data'!$C$1:$P$9950,MATCH(DCR!$F$2,'Party Data'!$C$2:$C$9950,0)+A124,14),"")</f>
        <v/>
      </c>
      <c r="C124" s="167" t="str">
        <f>IFERROR(INDEX('Party Data'!$C$1:$P$9950,MATCH(DCR!$F$2,'Party Data'!$C$2:$C$9950,0)+$A124,11),"")</f>
        <v/>
      </c>
      <c r="D124" s="167" t="str">
        <f>IFERROR(INDEX('Party Data'!$C$1:$P$9950,MATCH(DCR!$F$2,'Party Data'!$C$2:$C$9950,0)+$A124,10),"")</f>
        <v/>
      </c>
      <c r="E124" s="37" t="str">
        <f>UPPER(IFERROR(INDEX('Party Data'!$C$1:$P$9950,MATCH(DCR!$F$2,'Party Data'!$C$2:$C$9950,0)+$A124,8),""))</f>
        <v/>
      </c>
      <c r="F124" s="37" t="str">
        <f>IF(B124="","",IF(COUNTIFS(DCR!$D$8:$D$678,B124)=0,"Non-Visited",COUNTIFS(DCR!$D$8:$D$678,B124,DCR!$K$8:$K$678,"&gt;="&amp;EOMONTH(DCR!$O$1,-1)+1,DCR!$K$8:$K$678,"&lt;="&amp;EOMONTH(DCR!$O$1,0))))</f>
        <v/>
      </c>
    </row>
    <row r="125" spans="1:10" ht="16.5">
      <c r="A125" s="37" t="str">
        <f>IF(OR(A124="Sl.",A124&lt;COUNTA(INDEX('Party Data'!$C$1:$P$9950,MATCH(DCR!$F$2,'Party Data'!$C$2:$C$9950,0)+1,14):INDEX('Party Data'!$C$1:$P$9950,MATCH(DCR!$F$2,'Party Data'!$C$2:$C$9950,0)+1+COUNTIF('Party Data'!$C$2:$C$9950,DCR!$F$2),14))),COUNT(A$3:A124)+1,"")</f>
        <v/>
      </c>
      <c r="B125" s="167" t="str">
        <f>IFERROR(INDEX('Party Data'!$C$1:$P$9950,MATCH(DCR!$F$2,'Party Data'!$C$2:$C$9950,0)+A125,14),"")</f>
        <v/>
      </c>
      <c r="C125" s="167" t="str">
        <f>IFERROR(INDEX('Party Data'!$C$1:$P$9950,MATCH(DCR!$F$2,'Party Data'!$C$2:$C$9950,0)+$A125,11),"")</f>
        <v/>
      </c>
      <c r="D125" s="167" t="str">
        <f>IFERROR(INDEX('Party Data'!$C$1:$P$9950,MATCH(DCR!$F$2,'Party Data'!$C$2:$C$9950,0)+$A125,10),"")</f>
        <v/>
      </c>
      <c r="E125" s="37" t="str">
        <f>UPPER(IFERROR(INDEX('Party Data'!$C$1:$P$9950,MATCH(DCR!$F$2,'Party Data'!$C$2:$C$9950,0)+$A125,8),""))</f>
        <v/>
      </c>
      <c r="F125" s="37" t="str">
        <f>IF(B125="","",IF(COUNTIFS(DCR!$D$8:$D$678,B125)=0,"Non-Visited",COUNTIFS(DCR!$D$8:$D$678,B125,DCR!$K$8:$K$678,"&gt;="&amp;EOMONTH(DCR!$O$1,-1)+1,DCR!$K$8:$K$678,"&lt;="&amp;EOMONTH(DCR!$O$1,0))))</f>
        <v/>
      </c>
    </row>
    <row r="126" spans="1:10" ht="16.5">
      <c r="A126" s="37" t="str">
        <f>IF(OR(A125="Sl.",A125&lt;COUNTA(INDEX('Party Data'!$C$1:$P$9950,MATCH(DCR!$F$2,'Party Data'!$C$2:$C$9950,0)+1,14):INDEX('Party Data'!$C$1:$P$9950,MATCH(DCR!$F$2,'Party Data'!$C$2:$C$9950,0)+1+COUNTIF('Party Data'!$C$2:$C$9950,DCR!$F$2),14))),COUNT(A$3:A125)+1,"")</f>
        <v/>
      </c>
      <c r="B126" s="167" t="str">
        <f>IFERROR(INDEX('Party Data'!$C$1:$P$9950,MATCH(DCR!$F$2,'Party Data'!$C$2:$C$9950,0)+A126,14),"")</f>
        <v/>
      </c>
      <c r="C126" s="167" t="str">
        <f>IFERROR(INDEX('Party Data'!$C$1:$P$9950,MATCH(DCR!$F$2,'Party Data'!$C$2:$C$9950,0)+$A126,11),"")</f>
        <v/>
      </c>
      <c r="D126" s="167" t="str">
        <f>IFERROR(INDEX('Party Data'!$C$1:$P$9950,MATCH(DCR!$F$2,'Party Data'!$C$2:$C$9950,0)+$A126,10),"")</f>
        <v/>
      </c>
      <c r="E126" s="37" t="str">
        <f>UPPER(IFERROR(INDEX('Party Data'!$C$1:$P$9950,MATCH(DCR!$F$2,'Party Data'!$C$2:$C$9950,0)+$A126,8),""))</f>
        <v/>
      </c>
      <c r="F126" s="37" t="str">
        <f>IF(B126="","",IF(COUNTIFS(DCR!$D$8:$D$678,B126)=0,"Non-Visited",COUNTIFS(DCR!$D$8:$D$678,B126,DCR!$K$8:$K$678,"&gt;="&amp;EOMONTH(DCR!$O$1,-1)+1,DCR!$K$8:$K$678,"&lt;="&amp;EOMONTH(DCR!$O$1,0))))</f>
        <v/>
      </c>
    </row>
    <row r="127" spans="1:10" ht="16.5">
      <c r="A127" s="37" t="str">
        <f>IF(OR(A126="Sl.",A126&lt;COUNTA(INDEX('Party Data'!$C$1:$P$9950,MATCH(DCR!$F$2,'Party Data'!$C$2:$C$9950,0)+1,14):INDEX('Party Data'!$C$1:$P$9950,MATCH(DCR!$F$2,'Party Data'!$C$2:$C$9950,0)+1+COUNTIF('Party Data'!$C$2:$C$9950,DCR!$F$2),14))),COUNT(A$3:A126)+1,"")</f>
        <v/>
      </c>
      <c r="B127" s="167" t="str">
        <f>IFERROR(INDEX('Party Data'!$C$1:$P$9950,MATCH(DCR!$F$2,'Party Data'!$C$2:$C$9950,0)+A127,14),"")</f>
        <v/>
      </c>
      <c r="C127" s="167" t="str">
        <f>IFERROR(INDEX('Party Data'!$C$1:$P$9950,MATCH(DCR!$F$2,'Party Data'!$C$2:$C$9950,0)+$A127,11),"")</f>
        <v/>
      </c>
      <c r="D127" s="167" t="str">
        <f>IFERROR(INDEX('Party Data'!$C$1:$P$9950,MATCH(DCR!$F$2,'Party Data'!$C$2:$C$9950,0)+$A127,10),"")</f>
        <v/>
      </c>
      <c r="E127" s="37" t="str">
        <f>UPPER(IFERROR(INDEX('Party Data'!$C$1:$P$9950,MATCH(DCR!$F$2,'Party Data'!$C$2:$C$9950,0)+$A127,8),""))</f>
        <v/>
      </c>
      <c r="F127" s="37" t="str">
        <f>IF(B127="","",IF(COUNTIFS(DCR!$D$8:$D$678,B127)=0,"Non-Visited",COUNTIFS(DCR!$D$8:$D$678,B127,DCR!$K$8:$K$678,"&gt;="&amp;EOMONTH(DCR!$O$1,-1)+1,DCR!$K$8:$K$678,"&lt;="&amp;EOMONTH(DCR!$O$1,0))))</f>
        <v/>
      </c>
    </row>
    <row r="128" spans="1:10" ht="16.5">
      <c r="A128" s="37" t="str">
        <f>IF(OR(A127="Sl.",A127&lt;COUNTA(INDEX('Party Data'!$C$1:$P$9950,MATCH(DCR!$F$2,'Party Data'!$C$2:$C$9950,0)+1,14):INDEX('Party Data'!$C$1:$P$9950,MATCH(DCR!$F$2,'Party Data'!$C$2:$C$9950,0)+1+COUNTIF('Party Data'!$C$2:$C$9950,DCR!$F$2),14))),COUNT(A$3:A127)+1,"")</f>
        <v/>
      </c>
      <c r="B128" s="167" t="str">
        <f>IFERROR(INDEX('Party Data'!$C$1:$P$9950,MATCH(DCR!$F$2,'Party Data'!$C$2:$C$9950,0)+A128,14),"")</f>
        <v/>
      </c>
      <c r="C128" s="167" t="str">
        <f>IFERROR(INDEX('Party Data'!$C$1:$P$9950,MATCH(DCR!$F$2,'Party Data'!$C$2:$C$9950,0)+$A128,11),"")</f>
        <v/>
      </c>
      <c r="D128" s="167" t="str">
        <f>IFERROR(INDEX('Party Data'!$C$1:$P$9950,MATCH(DCR!$F$2,'Party Data'!$C$2:$C$9950,0)+$A128,10),"")</f>
        <v/>
      </c>
      <c r="E128" s="37" t="str">
        <f>UPPER(IFERROR(INDEX('Party Data'!$C$1:$P$9950,MATCH(DCR!$F$2,'Party Data'!$C$2:$C$9950,0)+$A128,8),""))</f>
        <v/>
      </c>
      <c r="F128" s="37" t="str">
        <f>IF(B128="","",IF(COUNTIFS(DCR!$D$8:$D$678,B128)=0,"Non-Visited",COUNTIFS(DCR!$D$8:$D$678,B128,DCR!$K$8:$K$678,"&gt;="&amp;EOMONTH(DCR!$O$1,-1)+1,DCR!$K$8:$K$678,"&lt;="&amp;EOMONTH(DCR!$O$1,0))))</f>
        <v/>
      </c>
    </row>
    <row r="129" spans="1:6" ht="16.5">
      <c r="A129" s="37" t="str">
        <f>IF(OR(A128="Sl.",A128&lt;COUNTA(INDEX('Party Data'!$C$1:$P$9950,MATCH(DCR!$F$2,'Party Data'!$C$2:$C$9950,0)+1,14):INDEX('Party Data'!$C$1:$P$9950,MATCH(DCR!$F$2,'Party Data'!$C$2:$C$9950,0)+1+COUNTIF('Party Data'!$C$2:$C$9950,DCR!$F$2),14))),COUNT(A$3:A128)+1,"")</f>
        <v/>
      </c>
      <c r="B129" s="167" t="str">
        <f>IFERROR(INDEX('Party Data'!$C$1:$P$9950,MATCH(DCR!$F$2,'Party Data'!$C$2:$C$9950,0)+A129,14),"")</f>
        <v/>
      </c>
      <c r="C129" s="167" t="str">
        <f>IFERROR(INDEX('Party Data'!$C$1:$P$9950,MATCH(DCR!$F$2,'Party Data'!$C$2:$C$9950,0)+$A129,11),"")</f>
        <v/>
      </c>
      <c r="D129" s="167" t="str">
        <f>IFERROR(INDEX('Party Data'!$C$1:$P$9950,MATCH(DCR!$F$2,'Party Data'!$C$2:$C$9950,0)+$A129,10),"")</f>
        <v/>
      </c>
      <c r="E129" s="37" t="str">
        <f>UPPER(IFERROR(INDEX('Party Data'!$C$1:$P$9950,MATCH(DCR!$F$2,'Party Data'!$C$2:$C$9950,0)+$A129,8),""))</f>
        <v/>
      </c>
      <c r="F129" s="37" t="str">
        <f>IF(B129="","",IF(COUNTIFS(DCR!$D$8:$D$678,B129)=0,"Non-Visited",COUNTIFS(DCR!$D$8:$D$678,B129,DCR!$K$8:$K$678,"&gt;="&amp;EOMONTH(DCR!$O$1,-1)+1,DCR!$K$8:$K$678,"&lt;="&amp;EOMONTH(DCR!$O$1,0))))</f>
        <v/>
      </c>
    </row>
    <row r="130" spans="1:6" ht="16.5">
      <c r="A130" s="37" t="str">
        <f>IF(OR(A129="Sl.",A129&lt;COUNTA(INDEX('Party Data'!$C$1:$P$9950,MATCH(DCR!$F$2,'Party Data'!$C$2:$C$9950,0)+1,14):INDEX('Party Data'!$C$1:$P$9950,MATCH(DCR!$F$2,'Party Data'!$C$2:$C$9950,0)+1+COUNTIF('Party Data'!$C$2:$C$9950,DCR!$F$2),14))),COUNT(A$3:A129)+1,"")</f>
        <v/>
      </c>
      <c r="B130" s="167" t="str">
        <f>IFERROR(INDEX('Party Data'!$C$1:$P$9950,MATCH(DCR!$F$2,'Party Data'!$C$2:$C$9950,0)+A130,14),"")</f>
        <v/>
      </c>
      <c r="C130" s="167" t="str">
        <f>IFERROR(INDEX('Party Data'!$C$1:$P$9950,MATCH(DCR!$F$2,'Party Data'!$C$2:$C$9950,0)+$A130,11),"")</f>
        <v/>
      </c>
      <c r="D130" s="167" t="str">
        <f>IFERROR(INDEX('Party Data'!$C$1:$P$9950,MATCH(DCR!$F$2,'Party Data'!$C$2:$C$9950,0)+$A130,10),"")</f>
        <v/>
      </c>
      <c r="E130" s="37" t="str">
        <f>UPPER(IFERROR(INDEX('Party Data'!$C$1:$P$9950,MATCH(DCR!$F$2,'Party Data'!$C$2:$C$9950,0)+$A130,8),""))</f>
        <v/>
      </c>
      <c r="F130" s="37" t="str">
        <f>IF(B130="","",IF(COUNTIFS(DCR!$D$8:$D$678,B130)=0,"Non-Visited",COUNTIFS(DCR!$D$8:$D$678,B130,DCR!$K$8:$K$678,"&gt;="&amp;EOMONTH(DCR!$O$1,-1)+1,DCR!$K$8:$K$678,"&lt;="&amp;EOMONTH(DCR!$O$1,0))))</f>
        <v/>
      </c>
    </row>
    <row r="131" spans="1:6" ht="16.5">
      <c r="A131" s="37" t="str">
        <f>IF(OR(A130="Sl.",A130&lt;COUNTA(INDEX('Party Data'!$C$1:$P$9950,MATCH(DCR!$F$2,'Party Data'!$C$2:$C$9950,0)+1,14):INDEX('Party Data'!$C$1:$P$9950,MATCH(DCR!$F$2,'Party Data'!$C$2:$C$9950,0)+1+COUNTIF('Party Data'!$C$2:$C$9950,DCR!$F$2),14))),COUNT(A$3:A130)+1,"")</f>
        <v/>
      </c>
      <c r="B131" s="167" t="str">
        <f>IFERROR(INDEX('Party Data'!$C$1:$P$9950,MATCH(DCR!$F$2,'Party Data'!$C$2:$C$9950,0)+A131,14),"")</f>
        <v/>
      </c>
      <c r="C131" s="167" t="str">
        <f>IFERROR(INDEX('Party Data'!$C$1:$P$9950,MATCH(DCR!$F$2,'Party Data'!$C$2:$C$9950,0)+$A131,11),"")</f>
        <v/>
      </c>
      <c r="D131" s="167" t="str">
        <f>IFERROR(INDEX('Party Data'!$C$1:$P$9950,MATCH(DCR!$F$2,'Party Data'!$C$2:$C$9950,0)+$A131,10),"")</f>
        <v/>
      </c>
      <c r="E131" s="37" t="str">
        <f>UPPER(IFERROR(INDEX('Party Data'!$C$1:$P$9950,MATCH(DCR!$F$2,'Party Data'!$C$2:$C$9950,0)+$A131,8),""))</f>
        <v/>
      </c>
      <c r="F131" s="37" t="str">
        <f>IF(B131="","",IF(COUNTIFS(DCR!$D$8:$D$678,B131)=0,"Non-Visited",COUNTIFS(DCR!$D$8:$D$678,B131,DCR!$K$8:$K$678,"&gt;="&amp;EOMONTH(DCR!$O$1,-1)+1,DCR!$K$8:$K$678,"&lt;="&amp;EOMONTH(DCR!$O$1,0))))</f>
        <v/>
      </c>
    </row>
    <row r="132" spans="1:6" ht="16.5">
      <c r="A132" s="37" t="str">
        <f>IF(OR(A131="Sl.",A131&lt;COUNTA(INDEX('Party Data'!$C$1:$P$9950,MATCH(DCR!$F$2,'Party Data'!$C$2:$C$9950,0)+1,14):INDEX('Party Data'!$C$1:$P$9950,MATCH(DCR!$F$2,'Party Data'!$C$2:$C$9950,0)+1+COUNTIF('Party Data'!$C$2:$C$9950,DCR!$F$2),14))),COUNT(A$3:A131)+1,"")</f>
        <v/>
      </c>
      <c r="B132" s="167" t="str">
        <f>IFERROR(INDEX('Party Data'!$C$1:$P$9950,MATCH(DCR!$F$2,'Party Data'!$C$2:$C$9950,0)+A132,14),"")</f>
        <v/>
      </c>
      <c r="C132" s="167" t="str">
        <f>IFERROR(INDEX('Party Data'!$C$1:$P$9950,MATCH(DCR!$F$2,'Party Data'!$C$2:$C$9950,0)+$A132,11),"")</f>
        <v/>
      </c>
      <c r="D132" s="167" t="str">
        <f>IFERROR(INDEX('Party Data'!$C$1:$P$9950,MATCH(DCR!$F$2,'Party Data'!$C$2:$C$9950,0)+$A132,10),"")</f>
        <v/>
      </c>
      <c r="E132" s="37" t="str">
        <f>UPPER(IFERROR(INDEX('Party Data'!$C$1:$P$9950,MATCH(DCR!$F$2,'Party Data'!$C$2:$C$9950,0)+$A132,8),""))</f>
        <v/>
      </c>
      <c r="F132" s="37" t="str">
        <f>IF(B132="","",IF(COUNTIFS(DCR!$D$8:$D$678,B132)=0,"Non-Visited",COUNTIFS(DCR!$D$8:$D$678,B132,DCR!$K$8:$K$678,"&gt;="&amp;EOMONTH(DCR!$O$1,-1)+1,DCR!$K$8:$K$678,"&lt;="&amp;EOMONTH(DCR!$O$1,0))))</f>
        <v/>
      </c>
    </row>
    <row r="133" spans="1:6" ht="16.5">
      <c r="A133" s="37" t="str">
        <f>IF(OR(A132="Sl.",A132&lt;COUNTA(INDEX('Party Data'!$C$1:$P$9950,MATCH(DCR!$F$2,'Party Data'!$C$2:$C$9950,0)+1,14):INDEX('Party Data'!$C$1:$P$9950,MATCH(DCR!$F$2,'Party Data'!$C$2:$C$9950,0)+1+COUNTIF('Party Data'!$C$2:$C$9950,DCR!$F$2),14))),COUNT(A$3:A132)+1,"")</f>
        <v/>
      </c>
      <c r="B133" s="167" t="str">
        <f>IFERROR(INDEX('Party Data'!$C$1:$P$9950,MATCH(DCR!$F$2,'Party Data'!$C$2:$C$9950,0)+A133,14),"")</f>
        <v/>
      </c>
      <c r="C133" s="167" t="str">
        <f>IFERROR(INDEX('Party Data'!$C$1:$P$9950,MATCH(DCR!$F$2,'Party Data'!$C$2:$C$9950,0)+$A133,11),"")</f>
        <v/>
      </c>
      <c r="D133" s="167" t="str">
        <f>IFERROR(INDEX('Party Data'!$C$1:$P$9950,MATCH(DCR!$F$2,'Party Data'!$C$2:$C$9950,0)+$A133,10),"")</f>
        <v/>
      </c>
      <c r="E133" s="37" t="str">
        <f>UPPER(IFERROR(INDEX('Party Data'!$C$1:$P$9950,MATCH(DCR!$F$2,'Party Data'!$C$2:$C$9950,0)+$A133,8),""))</f>
        <v/>
      </c>
      <c r="F133" s="37" t="str">
        <f>IF(B133="","",IF(COUNTIFS(DCR!$D$8:$D$678,B133)=0,"Non-Visited",COUNTIFS(DCR!$D$8:$D$678,B133,DCR!$K$8:$K$678,"&gt;="&amp;EOMONTH(DCR!$O$1,-1)+1,DCR!$K$8:$K$678,"&lt;="&amp;EOMONTH(DCR!$O$1,0))))</f>
        <v/>
      </c>
    </row>
    <row r="134" spans="1:6" ht="16.5">
      <c r="A134" s="37" t="str">
        <f>IF(OR(A133="Sl.",A133&lt;COUNTA(INDEX('Party Data'!$C$1:$P$9950,MATCH(DCR!$F$2,'Party Data'!$C$2:$C$9950,0)+1,14):INDEX('Party Data'!$C$1:$P$9950,MATCH(DCR!$F$2,'Party Data'!$C$2:$C$9950,0)+1+COUNTIF('Party Data'!$C$2:$C$9950,DCR!$F$2),14))),COUNT(A$3:A133)+1,"")</f>
        <v/>
      </c>
      <c r="B134" s="167" t="str">
        <f>IFERROR(INDEX('Party Data'!$C$1:$P$9950,MATCH(DCR!$F$2,'Party Data'!$C$2:$C$9950,0)+A134,14),"")</f>
        <v/>
      </c>
      <c r="C134" s="167" t="str">
        <f>IFERROR(INDEX('Party Data'!$C$1:$P$9950,MATCH(DCR!$F$2,'Party Data'!$C$2:$C$9950,0)+$A134,11),"")</f>
        <v/>
      </c>
      <c r="D134" s="167" t="str">
        <f>IFERROR(INDEX('Party Data'!$C$1:$P$9950,MATCH(DCR!$F$2,'Party Data'!$C$2:$C$9950,0)+$A134,10),"")</f>
        <v/>
      </c>
      <c r="E134" s="37" t="str">
        <f>UPPER(IFERROR(INDEX('Party Data'!$C$1:$P$9950,MATCH(DCR!$F$2,'Party Data'!$C$2:$C$9950,0)+$A134,8),""))</f>
        <v/>
      </c>
      <c r="F134" s="37" t="str">
        <f>IF(B134="","",IF(COUNTIFS(DCR!$D$8:$D$678,B134)=0,"Non-Visited",COUNTIFS(DCR!$D$8:$D$678,B134,DCR!$K$8:$K$678,"&gt;="&amp;EOMONTH(DCR!$O$1,-1)+1,DCR!$K$8:$K$678,"&lt;="&amp;EOMONTH(DCR!$O$1,0))))</f>
        <v/>
      </c>
    </row>
    <row r="135" spans="1:6" ht="16.5">
      <c r="A135" s="37" t="str">
        <f>IF(OR(A134="Sl.",A134&lt;COUNTA(INDEX('Party Data'!$C$1:$P$9950,MATCH(DCR!$F$2,'Party Data'!$C$2:$C$9950,0)+1,14):INDEX('Party Data'!$C$1:$P$9950,MATCH(DCR!$F$2,'Party Data'!$C$2:$C$9950,0)+1+COUNTIF('Party Data'!$C$2:$C$9950,DCR!$F$2),14))),COUNT(A$3:A134)+1,"")</f>
        <v/>
      </c>
      <c r="B135" s="167" t="str">
        <f>IFERROR(INDEX('Party Data'!$C$1:$P$9950,MATCH(DCR!$F$2,'Party Data'!$C$2:$C$9950,0)+A135,14),"")</f>
        <v/>
      </c>
      <c r="C135" s="167" t="str">
        <f>IFERROR(INDEX('Party Data'!$C$1:$P$9950,MATCH(DCR!$F$2,'Party Data'!$C$2:$C$9950,0)+$A135,11),"")</f>
        <v/>
      </c>
      <c r="D135" s="167" t="str">
        <f>IFERROR(INDEX('Party Data'!$C$1:$P$9950,MATCH(DCR!$F$2,'Party Data'!$C$2:$C$9950,0)+$A135,10),"")</f>
        <v/>
      </c>
      <c r="E135" s="37" t="str">
        <f>UPPER(IFERROR(INDEX('Party Data'!$C$1:$P$9950,MATCH(DCR!$F$2,'Party Data'!$C$2:$C$9950,0)+$A135,8),""))</f>
        <v/>
      </c>
      <c r="F135" s="37" t="str">
        <f>IF(B135="","",IF(COUNTIFS(DCR!$D$8:$D$678,B135)=0,"Non-Visited",COUNTIFS(DCR!$D$8:$D$678,B135,DCR!$K$8:$K$678,"&gt;="&amp;EOMONTH(DCR!$O$1,-1)+1,DCR!$K$8:$K$678,"&lt;="&amp;EOMONTH(DCR!$O$1,0))))</f>
        <v/>
      </c>
    </row>
    <row r="136" spans="1:6" ht="16.5">
      <c r="A136" s="37" t="str">
        <f>IF(OR(A135="Sl.",A135&lt;COUNTA(INDEX('Party Data'!$C$1:$P$9950,MATCH(DCR!$F$2,'Party Data'!$C$2:$C$9950,0)+1,14):INDEX('Party Data'!$C$1:$P$9950,MATCH(DCR!$F$2,'Party Data'!$C$2:$C$9950,0)+1+COUNTIF('Party Data'!$C$2:$C$9950,DCR!$F$2),14))),COUNT(A$3:A135)+1,"")</f>
        <v/>
      </c>
      <c r="B136" s="167" t="str">
        <f>IFERROR(INDEX('Party Data'!$C$1:$P$9950,MATCH(DCR!$F$2,'Party Data'!$C$2:$C$9950,0)+A136,14),"")</f>
        <v/>
      </c>
      <c r="C136" s="167" t="str">
        <f>IFERROR(INDEX('Party Data'!$C$1:$P$9950,MATCH(DCR!$F$2,'Party Data'!$C$2:$C$9950,0)+$A136,11),"")</f>
        <v/>
      </c>
      <c r="D136" s="167" t="str">
        <f>IFERROR(INDEX('Party Data'!$C$1:$P$9950,MATCH(DCR!$F$2,'Party Data'!$C$2:$C$9950,0)+$A136,10),"")</f>
        <v/>
      </c>
      <c r="E136" s="37" t="str">
        <f>UPPER(IFERROR(INDEX('Party Data'!$C$1:$P$9950,MATCH(DCR!$F$2,'Party Data'!$C$2:$C$9950,0)+$A136,8),""))</f>
        <v/>
      </c>
      <c r="F136" s="37" t="str">
        <f>IF(B136="","",IF(COUNTIFS(DCR!$D$8:$D$678,B136)=0,"Non-Visited",COUNTIFS(DCR!$D$8:$D$678,B136,DCR!$K$8:$K$678,"&gt;="&amp;EOMONTH(DCR!$O$1,-1)+1,DCR!$K$8:$K$678,"&lt;="&amp;EOMONTH(DCR!$O$1,0))))</f>
        <v/>
      </c>
    </row>
    <row r="137" spans="1:6" ht="16.5">
      <c r="A137" s="37" t="str">
        <f>IF(OR(A136="Sl.",A136&lt;COUNTA(INDEX('Party Data'!$C$1:$P$9950,MATCH(DCR!$F$2,'Party Data'!$C$2:$C$9950,0)+1,14):INDEX('Party Data'!$C$1:$P$9950,MATCH(DCR!$F$2,'Party Data'!$C$2:$C$9950,0)+1+COUNTIF('Party Data'!$C$2:$C$9950,DCR!$F$2),14))),COUNT(A$3:A136)+1,"")</f>
        <v/>
      </c>
      <c r="B137" s="167" t="str">
        <f>IFERROR(INDEX('Party Data'!$C$1:$P$9950,MATCH(DCR!$F$2,'Party Data'!$C$2:$C$9950,0)+A137,14),"")</f>
        <v/>
      </c>
      <c r="C137" s="167" t="str">
        <f>IFERROR(INDEX('Party Data'!$C$1:$P$9950,MATCH(DCR!$F$2,'Party Data'!$C$2:$C$9950,0)+$A137,11),"")</f>
        <v/>
      </c>
      <c r="D137" s="167" t="str">
        <f>IFERROR(INDEX('Party Data'!$C$1:$P$9950,MATCH(DCR!$F$2,'Party Data'!$C$2:$C$9950,0)+$A137,10),"")</f>
        <v/>
      </c>
      <c r="E137" s="37" t="str">
        <f>UPPER(IFERROR(INDEX('Party Data'!$C$1:$P$9950,MATCH(DCR!$F$2,'Party Data'!$C$2:$C$9950,0)+$A137,8),""))</f>
        <v/>
      </c>
      <c r="F137" s="37" t="str">
        <f>IF(B137="","",IF(COUNTIFS(DCR!$D$8:$D$678,B137)=0,"Non-Visited",COUNTIFS(DCR!$D$8:$D$678,B137,DCR!$K$8:$K$678,"&gt;="&amp;EOMONTH(DCR!$O$1,-1)+1,DCR!$K$8:$K$678,"&lt;="&amp;EOMONTH(DCR!$O$1,0))))</f>
        <v/>
      </c>
    </row>
    <row r="138" spans="1:6" ht="16.5">
      <c r="A138" s="37" t="str">
        <f>IF(OR(A137="Sl.",A137&lt;COUNTA(INDEX('Party Data'!$C$1:$P$9950,MATCH(DCR!$F$2,'Party Data'!$C$2:$C$9950,0)+1,14):INDEX('Party Data'!$C$1:$P$9950,MATCH(DCR!$F$2,'Party Data'!$C$2:$C$9950,0)+1+COUNTIF('Party Data'!$C$2:$C$9950,DCR!$F$2),14))),COUNT(A$3:A137)+1,"")</f>
        <v/>
      </c>
      <c r="B138" s="167" t="str">
        <f>IFERROR(INDEX('Party Data'!$C$1:$P$9950,MATCH(DCR!$F$2,'Party Data'!$C$2:$C$9950,0)+A138,14),"")</f>
        <v/>
      </c>
      <c r="C138" s="167" t="str">
        <f>IFERROR(INDEX('Party Data'!$C$1:$P$9950,MATCH(DCR!$F$2,'Party Data'!$C$2:$C$9950,0)+$A138,11),"")</f>
        <v/>
      </c>
      <c r="D138" s="167" t="str">
        <f>IFERROR(INDEX('Party Data'!$C$1:$P$9950,MATCH(DCR!$F$2,'Party Data'!$C$2:$C$9950,0)+$A138,10),"")</f>
        <v/>
      </c>
      <c r="E138" s="37" t="str">
        <f>UPPER(IFERROR(INDEX('Party Data'!$C$1:$P$9950,MATCH(DCR!$F$2,'Party Data'!$C$2:$C$9950,0)+$A138,8),""))</f>
        <v/>
      </c>
      <c r="F138" s="37" t="str">
        <f>IF(B138="","",IF(COUNTIFS(DCR!$D$8:$D$678,B138)=0,"Non-Visited",COUNTIFS(DCR!$D$8:$D$678,B138,DCR!$K$8:$K$678,"&gt;="&amp;EOMONTH(DCR!$O$1,-1)+1,DCR!$K$8:$K$678,"&lt;="&amp;EOMONTH(DCR!$O$1,0))))</f>
        <v/>
      </c>
    </row>
    <row r="139" spans="1:6" ht="16.5">
      <c r="A139" s="37" t="str">
        <f>IF(OR(A138="Sl.",A138&lt;COUNTA(INDEX('Party Data'!$C$1:$P$9950,MATCH(DCR!$F$2,'Party Data'!$C$2:$C$9950,0)+1,14):INDEX('Party Data'!$C$1:$P$9950,MATCH(DCR!$F$2,'Party Data'!$C$2:$C$9950,0)+1+COUNTIF('Party Data'!$C$2:$C$9950,DCR!$F$2),14))),COUNT(A$3:A138)+1,"")</f>
        <v/>
      </c>
      <c r="B139" s="167" t="str">
        <f>IFERROR(INDEX('Party Data'!$C$1:$P$9950,MATCH(DCR!$F$2,'Party Data'!$C$2:$C$9950,0)+A139,14),"")</f>
        <v/>
      </c>
      <c r="C139" s="167" t="str">
        <f>IFERROR(INDEX('Party Data'!$C$1:$P$9950,MATCH(DCR!$F$2,'Party Data'!$C$2:$C$9950,0)+$A139,11),"")</f>
        <v/>
      </c>
      <c r="D139" s="167" t="str">
        <f>IFERROR(INDEX('Party Data'!$C$1:$P$9950,MATCH(DCR!$F$2,'Party Data'!$C$2:$C$9950,0)+$A139,10),"")</f>
        <v/>
      </c>
      <c r="E139" s="37" t="str">
        <f>UPPER(IFERROR(INDEX('Party Data'!$C$1:$P$9950,MATCH(DCR!$F$2,'Party Data'!$C$2:$C$9950,0)+$A139,8),""))</f>
        <v/>
      </c>
      <c r="F139" s="37" t="str">
        <f>IF(B139="","",IF(COUNTIFS(DCR!$D$8:$D$678,B139)=0,"Non-Visited",COUNTIFS(DCR!$D$8:$D$678,B139,DCR!$K$8:$K$678,"&gt;="&amp;EOMONTH(DCR!$O$1,-1)+1,DCR!$K$8:$K$678,"&lt;="&amp;EOMONTH(DCR!$O$1,0))))</f>
        <v/>
      </c>
    </row>
    <row r="140" spans="1:6" ht="16.5">
      <c r="A140" s="37" t="str">
        <f>IF(OR(A139="Sl.",A139&lt;COUNTA(INDEX('Party Data'!$C$1:$P$9950,MATCH(DCR!$F$2,'Party Data'!$C$2:$C$9950,0)+1,14):INDEX('Party Data'!$C$1:$P$9950,MATCH(DCR!$F$2,'Party Data'!$C$2:$C$9950,0)+1+COUNTIF('Party Data'!$C$2:$C$9950,DCR!$F$2),14))),COUNT(A$3:A139)+1,"")</f>
        <v/>
      </c>
      <c r="B140" s="167" t="str">
        <f>IFERROR(INDEX('Party Data'!$C$1:$P$9950,MATCH(DCR!$F$2,'Party Data'!$C$2:$C$9950,0)+A140,14),"")</f>
        <v/>
      </c>
      <c r="C140" s="167" t="str">
        <f>IFERROR(INDEX('Party Data'!$C$1:$P$9950,MATCH(DCR!$F$2,'Party Data'!$C$2:$C$9950,0)+$A140,11),"")</f>
        <v/>
      </c>
      <c r="D140" s="167" t="str">
        <f>IFERROR(INDEX('Party Data'!$C$1:$P$9950,MATCH(DCR!$F$2,'Party Data'!$C$2:$C$9950,0)+$A140,10),"")</f>
        <v/>
      </c>
      <c r="E140" s="37" t="str">
        <f>UPPER(IFERROR(INDEX('Party Data'!$C$1:$P$9950,MATCH(DCR!$F$2,'Party Data'!$C$2:$C$9950,0)+$A140,8),""))</f>
        <v/>
      </c>
      <c r="F140" s="37" t="str">
        <f>IF(B140="","",IF(COUNTIFS(DCR!$D$8:$D$678,B140)=0,"Non-Visited",COUNTIFS(DCR!$D$8:$D$678,B140,DCR!$K$8:$K$678,"&gt;="&amp;EOMONTH(DCR!$O$1,-1)+1,DCR!$K$8:$K$678,"&lt;="&amp;EOMONTH(DCR!$O$1,0))))</f>
        <v/>
      </c>
    </row>
    <row r="141" spans="1:6" ht="16.5">
      <c r="A141" s="37" t="str">
        <f>IF(OR(A140="Sl.",A140&lt;COUNTA(INDEX('Party Data'!$C$1:$P$9950,MATCH(DCR!$F$2,'Party Data'!$C$2:$C$9950,0)+1,14):INDEX('Party Data'!$C$1:$P$9950,MATCH(DCR!$F$2,'Party Data'!$C$2:$C$9950,0)+1+COUNTIF('Party Data'!$C$2:$C$9950,DCR!$F$2),14))),COUNT(A$3:A140)+1,"")</f>
        <v/>
      </c>
      <c r="B141" s="167" t="str">
        <f>IFERROR(INDEX('Party Data'!$C$1:$P$9950,MATCH(DCR!$F$2,'Party Data'!$C$2:$C$9950,0)+A141,14),"")</f>
        <v/>
      </c>
      <c r="C141" s="167" t="str">
        <f>IFERROR(INDEX('Party Data'!$C$1:$P$9950,MATCH(DCR!$F$2,'Party Data'!$C$2:$C$9950,0)+$A141,11),"")</f>
        <v/>
      </c>
      <c r="D141" s="167" t="str">
        <f>IFERROR(INDEX('Party Data'!$C$1:$P$9950,MATCH(DCR!$F$2,'Party Data'!$C$2:$C$9950,0)+$A141,10),"")</f>
        <v/>
      </c>
      <c r="E141" s="37" t="str">
        <f>UPPER(IFERROR(INDEX('Party Data'!$C$1:$P$9950,MATCH(DCR!$F$2,'Party Data'!$C$2:$C$9950,0)+$A141,8),""))</f>
        <v/>
      </c>
      <c r="F141" s="37" t="str">
        <f>IF(B141="","",IF(COUNTIFS(DCR!$D$8:$D$678,B141)=0,"Non-Visited",COUNTIFS(DCR!$D$8:$D$678,B141,DCR!$K$8:$K$678,"&gt;="&amp;EOMONTH(DCR!$O$1,-1)+1,DCR!$K$8:$K$678,"&lt;="&amp;EOMONTH(DCR!$O$1,0))))</f>
        <v/>
      </c>
    </row>
    <row r="142" spans="1:6" ht="16.5">
      <c r="A142" s="37" t="str">
        <f>IF(OR(A141="Sl.",A141&lt;COUNTA(INDEX('Party Data'!$C$1:$P$9950,MATCH(DCR!$F$2,'Party Data'!$C$2:$C$9950,0)+1,14):INDEX('Party Data'!$C$1:$P$9950,MATCH(DCR!$F$2,'Party Data'!$C$2:$C$9950,0)+1+COUNTIF('Party Data'!$C$2:$C$9950,DCR!$F$2),14))),COUNT(A$3:A141)+1,"")</f>
        <v/>
      </c>
      <c r="B142" s="167" t="str">
        <f>IFERROR(INDEX('Party Data'!$C$1:$P$9950,MATCH(DCR!$F$2,'Party Data'!$C$2:$C$9950,0)+A142,14),"")</f>
        <v/>
      </c>
      <c r="C142" s="167" t="str">
        <f>IFERROR(INDEX('Party Data'!$C$1:$P$9950,MATCH(DCR!$F$2,'Party Data'!$C$2:$C$9950,0)+$A142,11),"")</f>
        <v/>
      </c>
      <c r="D142" s="167" t="str">
        <f>IFERROR(INDEX('Party Data'!$C$1:$P$9950,MATCH(DCR!$F$2,'Party Data'!$C$2:$C$9950,0)+$A142,10),"")</f>
        <v/>
      </c>
      <c r="E142" s="37" t="str">
        <f>UPPER(IFERROR(INDEX('Party Data'!$C$1:$P$9950,MATCH(DCR!$F$2,'Party Data'!$C$2:$C$9950,0)+$A142,8),""))</f>
        <v/>
      </c>
      <c r="F142" s="37" t="str">
        <f>IF(B142="","",IF(COUNTIFS(DCR!$D$8:$D$678,B142)=0,"Non-Visited",COUNTIFS(DCR!$D$8:$D$678,B142,DCR!$K$8:$K$678,"&gt;="&amp;EOMONTH(DCR!$O$1,-1)+1,DCR!$K$8:$K$678,"&lt;="&amp;EOMONTH(DCR!$O$1,0))))</f>
        <v/>
      </c>
    </row>
    <row r="143" spans="1:6" ht="16.5">
      <c r="A143" s="37" t="str">
        <f>IF(OR(A142="Sl.",A142&lt;COUNTA(INDEX('Party Data'!$C$1:$P$9950,MATCH(DCR!$F$2,'Party Data'!$C$2:$C$9950,0)+1,14):INDEX('Party Data'!$C$1:$P$9950,MATCH(DCR!$F$2,'Party Data'!$C$2:$C$9950,0)+1+COUNTIF('Party Data'!$C$2:$C$9950,DCR!$F$2),14))),COUNT(A$3:A142)+1,"")</f>
        <v/>
      </c>
      <c r="B143" s="167" t="str">
        <f>IFERROR(INDEX('Party Data'!$C$1:$P$9950,MATCH(DCR!$F$2,'Party Data'!$C$2:$C$9950,0)+A143,14),"")</f>
        <v/>
      </c>
      <c r="C143" s="167" t="str">
        <f>IFERROR(INDEX('Party Data'!$C$1:$P$9950,MATCH(DCR!$F$2,'Party Data'!$C$2:$C$9950,0)+$A143,11),"")</f>
        <v/>
      </c>
      <c r="D143" s="167" t="str">
        <f>IFERROR(INDEX('Party Data'!$C$1:$P$9950,MATCH(DCR!$F$2,'Party Data'!$C$2:$C$9950,0)+$A143,10),"")</f>
        <v/>
      </c>
      <c r="E143" s="37" t="str">
        <f>UPPER(IFERROR(INDEX('Party Data'!$C$1:$P$9950,MATCH(DCR!$F$2,'Party Data'!$C$2:$C$9950,0)+$A143,8),""))</f>
        <v/>
      </c>
      <c r="F143" s="37" t="str">
        <f>IF(B143="","",IF(COUNTIFS(DCR!$D$8:$D$678,B143)=0,"Non-Visited",COUNTIFS(DCR!$D$8:$D$678,B143,DCR!$K$8:$K$678,"&gt;="&amp;EOMONTH(DCR!$O$1,-1)+1,DCR!$K$8:$K$678,"&lt;="&amp;EOMONTH(DCR!$O$1,0))))</f>
        <v/>
      </c>
    </row>
    <row r="144" spans="1:6" ht="16.5">
      <c r="A144" s="37" t="str">
        <f>IF(OR(A143="Sl.",A143&lt;COUNTA(INDEX('Party Data'!$C$1:$P$9950,MATCH(DCR!$F$2,'Party Data'!$C$2:$C$9950,0)+1,14):INDEX('Party Data'!$C$1:$P$9950,MATCH(DCR!$F$2,'Party Data'!$C$2:$C$9950,0)+1+COUNTIF('Party Data'!$C$2:$C$9950,DCR!$F$2),14))),COUNT(A$3:A143)+1,"")</f>
        <v/>
      </c>
      <c r="B144" s="167" t="str">
        <f>IFERROR(INDEX('Party Data'!$C$1:$P$9950,MATCH(DCR!$F$2,'Party Data'!$C$2:$C$9950,0)+A144,14),"")</f>
        <v/>
      </c>
      <c r="C144" s="167" t="str">
        <f>IFERROR(INDEX('Party Data'!$C$1:$P$9950,MATCH(DCR!$F$2,'Party Data'!$C$2:$C$9950,0)+$A144,11),"")</f>
        <v/>
      </c>
      <c r="D144" s="167" t="str">
        <f>IFERROR(INDEX('Party Data'!$C$1:$P$9950,MATCH(DCR!$F$2,'Party Data'!$C$2:$C$9950,0)+$A144,10),"")</f>
        <v/>
      </c>
      <c r="E144" s="37" t="str">
        <f>UPPER(IFERROR(INDEX('Party Data'!$C$1:$P$9950,MATCH(DCR!$F$2,'Party Data'!$C$2:$C$9950,0)+$A144,8),""))</f>
        <v/>
      </c>
      <c r="F144" s="37" t="str">
        <f>IF(B144="","",IF(COUNTIFS(DCR!$D$8:$D$678,B144)=0,"Non-Visited",COUNTIFS(DCR!$D$8:$D$678,B144,DCR!$K$8:$K$678,"&gt;="&amp;EOMONTH(DCR!$O$1,-1)+1,DCR!$K$8:$K$678,"&lt;="&amp;EOMONTH(DCR!$O$1,0))))</f>
        <v/>
      </c>
    </row>
    <row r="145" spans="1:6" ht="16.5">
      <c r="A145" s="37" t="str">
        <f>IF(OR(A144="Sl.",A144&lt;COUNTA(INDEX('Party Data'!$C$1:$P$9950,MATCH(DCR!$F$2,'Party Data'!$C$2:$C$9950,0)+1,14):INDEX('Party Data'!$C$1:$P$9950,MATCH(DCR!$F$2,'Party Data'!$C$2:$C$9950,0)+1+COUNTIF('Party Data'!$C$2:$C$9950,DCR!$F$2),14))),COUNT(A$3:A144)+1,"")</f>
        <v/>
      </c>
      <c r="B145" s="167" t="str">
        <f>IFERROR(INDEX('Party Data'!$C$1:$P$9950,MATCH(DCR!$F$2,'Party Data'!$C$2:$C$9950,0)+A145,14),"")</f>
        <v/>
      </c>
      <c r="C145" s="167" t="str">
        <f>IFERROR(INDEX('Party Data'!$C$1:$P$9950,MATCH(DCR!$F$2,'Party Data'!$C$2:$C$9950,0)+$A145,11),"")</f>
        <v/>
      </c>
      <c r="D145" s="167" t="str">
        <f>IFERROR(INDEX('Party Data'!$C$1:$P$9950,MATCH(DCR!$F$2,'Party Data'!$C$2:$C$9950,0)+$A145,10),"")</f>
        <v/>
      </c>
      <c r="E145" s="37" t="str">
        <f>UPPER(IFERROR(INDEX('Party Data'!$C$1:$P$9950,MATCH(DCR!$F$2,'Party Data'!$C$2:$C$9950,0)+$A145,8),""))</f>
        <v/>
      </c>
      <c r="F145" s="37" t="str">
        <f>IF(B145="","",IF(COUNTIFS(DCR!$D$8:$D$678,B145)=0,"Non-Visited",COUNTIFS(DCR!$D$8:$D$678,B145,DCR!$K$8:$K$678,"&gt;="&amp;EOMONTH(DCR!$O$1,-1)+1,DCR!$K$8:$K$678,"&lt;="&amp;EOMONTH(DCR!$O$1,0))))</f>
        <v/>
      </c>
    </row>
    <row r="146" spans="1:6" ht="16.5">
      <c r="A146" s="37" t="str">
        <f>IF(OR(A145="Sl.",A145&lt;COUNTA(INDEX('Party Data'!$C$1:$P$9950,MATCH(DCR!$F$2,'Party Data'!$C$2:$C$9950,0)+1,14):INDEX('Party Data'!$C$1:$P$9950,MATCH(DCR!$F$2,'Party Data'!$C$2:$C$9950,0)+1+COUNTIF('Party Data'!$C$2:$C$9950,DCR!$F$2),14))),COUNT(A$3:A145)+1,"")</f>
        <v/>
      </c>
      <c r="B146" s="167" t="str">
        <f>IFERROR(INDEX('Party Data'!$C$1:$P$9950,MATCH(DCR!$F$2,'Party Data'!$C$2:$C$9950,0)+A146,14),"")</f>
        <v/>
      </c>
      <c r="C146" s="167" t="str">
        <f>IFERROR(INDEX('Party Data'!$C$1:$P$9950,MATCH(DCR!$F$2,'Party Data'!$C$2:$C$9950,0)+$A146,11),"")</f>
        <v/>
      </c>
      <c r="D146" s="167" t="str">
        <f>IFERROR(INDEX('Party Data'!$C$1:$P$9950,MATCH(DCR!$F$2,'Party Data'!$C$2:$C$9950,0)+$A146,10),"")</f>
        <v/>
      </c>
      <c r="E146" s="37" t="str">
        <f>UPPER(IFERROR(INDEX('Party Data'!$C$1:$P$9950,MATCH(DCR!$F$2,'Party Data'!$C$2:$C$9950,0)+$A146,8),""))</f>
        <v/>
      </c>
      <c r="F146" s="37" t="str">
        <f>IF(B146="","",IF(COUNTIFS(DCR!$D$8:$D$678,B146)=0,"Non-Visited",COUNTIFS(DCR!$D$8:$D$678,B146,DCR!$K$8:$K$678,"&gt;="&amp;EOMONTH(DCR!$O$1,-1)+1,DCR!$K$8:$K$678,"&lt;="&amp;EOMONTH(DCR!$O$1,0))))</f>
        <v/>
      </c>
    </row>
    <row r="147" spans="1:6" ht="16.5">
      <c r="A147" s="37" t="str">
        <f>IF(OR(A146="Sl.",A146&lt;COUNTA(INDEX('Party Data'!$C$1:$P$9950,MATCH(DCR!$F$2,'Party Data'!$C$2:$C$9950,0)+1,14):INDEX('Party Data'!$C$1:$P$9950,MATCH(DCR!$F$2,'Party Data'!$C$2:$C$9950,0)+1+COUNTIF('Party Data'!$C$2:$C$9950,DCR!$F$2),14))),COUNT(A$3:A146)+1,"")</f>
        <v/>
      </c>
      <c r="B147" s="167" t="str">
        <f>IFERROR(INDEX('Party Data'!$C$1:$P$9950,MATCH(DCR!$F$2,'Party Data'!$C$2:$C$9950,0)+A147,14),"")</f>
        <v/>
      </c>
      <c r="C147" s="167" t="str">
        <f>IFERROR(INDEX('Party Data'!$C$1:$P$9950,MATCH(DCR!$F$2,'Party Data'!$C$2:$C$9950,0)+$A147,11),"")</f>
        <v/>
      </c>
      <c r="D147" s="167" t="str">
        <f>IFERROR(INDEX('Party Data'!$C$1:$P$9950,MATCH(DCR!$F$2,'Party Data'!$C$2:$C$9950,0)+$A147,10),"")</f>
        <v/>
      </c>
      <c r="E147" s="37" t="str">
        <f>UPPER(IFERROR(INDEX('Party Data'!$C$1:$P$9950,MATCH(DCR!$F$2,'Party Data'!$C$2:$C$9950,0)+$A147,8),""))</f>
        <v/>
      </c>
      <c r="F147" s="37" t="str">
        <f>IF(B147="","",IF(COUNTIFS(DCR!$D$8:$D$678,B147)=0,"Non-Visited",COUNTIFS(DCR!$D$8:$D$678,B147,DCR!$K$8:$K$678,"&gt;="&amp;EOMONTH(DCR!$O$1,-1)+1,DCR!$K$8:$K$678,"&lt;="&amp;EOMONTH(DCR!$O$1,0))))</f>
        <v/>
      </c>
    </row>
    <row r="148" spans="1:6" ht="16.5">
      <c r="A148" s="37" t="str">
        <f>IF(OR(A147="Sl.",A147&lt;COUNTA(INDEX('Party Data'!$C$1:$P$9950,MATCH(DCR!$F$2,'Party Data'!$C$2:$C$9950,0)+1,14):INDEX('Party Data'!$C$1:$P$9950,MATCH(DCR!$F$2,'Party Data'!$C$2:$C$9950,0)+1+COUNTIF('Party Data'!$C$2:$C$9950,DCR!$F$2),14))),COUNT(A$3:A147)+1,"")</f>
        <v/>
      </c>
      <c r="B148" s="167" t="str">
        <f>IFERROR(INDEX('Party Data'!$C$1:$P$9950,MATCH(DCR!$F$2,'Party Data'!$C$2:$C$9950,0)+A148,14),"")</f>
        <v/>
      </c>
      <c r="C148" s="167" t="str">
        <f>IFERROR(INDEX('Party Data'!$C$1:$P$9950,MATCH(DCR!$F$2,'Party Data'!$C$2:$C$9950,0)+$A148,11),"")</f>
        <v/>
      </c>
      <c r="D148" s="167" t="str">
        <f>IFERROR(INDEX('Party Data'!$C$1:$P$9950,MATCH(DCR!$F$2,'Party Data'!$C$2:$C$9950,0)+$A148,10),"")</f>
        <v/>
      </c>
      <c r="E148" s="37" t="str">
        <f>UPPER(IFERROR(INDEX('Party Data'!$C$1:$P$9950,MATCH(DCR!$F$2,'Party Data'!$C$2:$C$9950,0)+$A148,8),""))</f>
        <v/>
      </c>
      <c r="F148" s="37" t="str">
        <f>IF(B148="","",IF(COUNTIFS(DCR!$D$8:$D$678,B148)=0,"Non-Visited",COUNTIFS(DCR!$D$8:$D$678,B148,DCR!$K$8:$K$678,"&gt;="&amp;EOMONTH(DCR!$O$1,-1)+1,DCR!$K$8:$K$678,"&lt;="&amp;EOMONTH(DCR!$O$1,0))))</f>
        <v/>
      </c>
    </row>
    <row r="149" spans="1:6" ht="16.5">
      <c r="A149" s="37" t="str">
        <f>IF(OR(A148="Sl.",A148&lt;COUNTA(INDEX('Party Data'!$C$1:$P$9950,MATCH(DCR!$F$2,'Party Data'!$C$2:$C$9950,0)+1,14):INDEX('Party Data'!$C$1:$P$9950,MATCH(DCR!$F$2,'Party Data'!$C$2:$C$9950,0)+1+COUNTIF('Party Data'!$C$2:$C$9950,DCR!$F$2),14))),COUNT(A$3:A148)+1,"")</f>
        <v/>
      </c>
      <c r="B149" s="167" t="str">
        <f>IFERROR(INDEX('Party Data'!$C$1:$P$9950,MATCH(DCR!$F$2,'Party Data'!$C$2:$C$9950,0)+A149,14),"")</f>
        <v/>
      </c>
      <c r="C149" s="167" t="str">
        <f>IFERROR(INDEX('Party Data'!$C$1:$P$9950,MATCH(DCR!$F$2,'Party Data'!$C$2:$C$9950,0)+$A149,11),"")</f>
        <v/>
      </c>
      <c r="D149" s="167" t="str">
        <f>IFERROR(INDEX('Party Data'!$C$1:$P$9950,MATCH(DCR!$F$2,'Party Data'!$C$2:$C$9950,0)+$A149,10),"")</f>
        <v/>
      </c>
      <c r="E149" s="37" t="str">
        <f>UPPER(IFERROR(INDEX('Party Data'!$C$1:$P$9950,MATCH(DCR!$F$2,'Party Data'!$C$2:$C$9950,0)+$A149,8),""))</f>
        <v/>
      </c>
      <c r="F149" s="37" t="str">
        <f>IF(B149="","",IF(COUNTIFS(DCR!$D$8:$D$678,B149)=0,"Non-Visited",COUNTIFS(DCR!$D$8:$D$678,B149,DCR!$K$8:$K$678,"&gt;="&amp;EOMONTH(DCR!$O$1,-1)+1,DCR!$K$8:$K$678,"&lt;="&amp;EOMONTH(DCR!$O$1,0))))</f>
        <v/>
      </c>
    </row>
    <row r="150" spans="1:6" ht="16.5">
      <c r="A150" s="37" t="str">
        <f>IF(OR(A149="Sl.",A149&lt;COUNTA(INDEX('Party Data'!$C$1:$P$9950,MATCH(DCR!$F$2,'Party Data'!$C$2:$C$9950,0)+1,14):INDEX('Party Data'!$C$1:$P$9950,MATCH(DCR!$F$2,'Party Data'!$C$2:$C$9950,0)+1+COUNTIF('Party Data'!$C$2:$C$9950,DCR!$F$2),14))),COUNT(A$3:A149)+1,"")</f>
        <v/>
      </c>
      <c r="B150" s="167" t="str">
        <f>IFERROR(INDEX('Party Data'!$C$1:$P$9950,MATCH(DCR!$F$2,'Party Data'!$C$2:$C$9950,0)+A150,14),"")</f>
        <v/>
      </c>
      <c r="C150" s="167" t="str">
        <f>IFERROR(INDEX('Party Data'!$C$1:$P$9950,MATCH(DCR!$F$2,'Party Data'!$C$2:$C$9950,0)+$A150,11),"")</f>
        <v/>
      </c>
      <c r="D150" s="167" t="str">
        <f>IFERROR(INDEX('Party Data'!$C$1:$P$9950,MATCH(DCR!$F$2,'Party Data'!$C$2:$C$9950,0)+$A150,10),"")</f>
        <v/>
      </c>
      <c r="E150" s="37" t="str">
        <f>UPPER(IFERROR(INDEX('Party Data'!$C$1:$P$9950,MATCH(DCR!$F$2,'Party Data'!$C$2:$C$9950,0)+$A150,8),""))</f>
        <v/>
      </c>
      <c r="F150" s="37" t="str">
        <f>IF(B150="","",IF(COUNTIFS(DCR!$D$8:$D$678,B150)=0,"Non-Visited",COUNTIFS(DCR!$D$8:$D$678,B150,DCR!$K$8:$K$678,"&gt;="&amp;EOMONTH(DCR!$O$1,-1)+1,DCR!$K$8:$K$678,"&lt;="&amp;EOMONTH(DCR!$O$1,0))))</f>
        <v/>
      </c>
    </row>
    <row r="151" spans="1:6" ht="16.5">
      <c r="A151" s="37" t="str">
        <f>IF(OR(A150="Sl.",A150&lt;COUNTA(INDEX('Party Data'!$C$1:$P$9950,MATCH(DCR!$F$2,'Party Data'!$C$2:$C$9950,0)+1,14):INDEX('Party Data'!$C$1:$P$9950,MATCH(DCR!$F$2,'Party Data'!$C$2:$C$9950,0)+1+COUNTIF('Party Data'!$C$2:$C$9950,DCR!$F$2),14))),COUNT(A$3:A150)+1,"")</f>
        <v/>
      </c>
      <c r="B151" s="167" t="str">
        <f>IFERROR(INDEX('Party Data'!$C$1:$P$9950,MATCH(DCR!$F$2,'Party Data'!$C$2:$C$9950,0)+A151,14),"")</f>
        <v/>
      </c>
      <c r="C151" s="167" t="str">
        <f>IFERROR(INDEX('Party Data'!$C$1:$P$9950,MATCH(DCR!$F$2,'Party Data'!$C$2:$C$9950,0)+$A151,11),"")</f>
        <v/>
      </c>
      <c r="D151" s="167" t="str">
        <f>IFERROR(INDEX('Party Data'!$C$1:$P$9950,MATCH(DCR!$F$2,'Party Data'!$C$2:$C$9950,0)+$A151,10),"")</f>
        <v/>
      </c>
      <c r="E151" s="37" t="str">
        <f>UPPER(IFERROR(INDEX('Party Data'!$C$1:$P$9950,MATCH(DCR!$F$2,'Party Data'!$C$2:$C$9950,0)+$A151,8),""))</f>
        <v/>
      </c>
      <c r="F151" s="37" t="str">
        <f>IF(B151="","",IF(COUNTIFS(DCR!$D$8:$D$678,B151)=0,"Non-Visited",COUNTIFS(DCR!$D$8:$D$678,B151,DCR!$K$8:$K$678,"&gt;="&amp;EOMONTH(DCR!$O$1,-1)+1,DCR!$K$8:$K$678,"&lt;="&amp;EOMONTH(DCR!$O$1,0))))</f>
        <v/>
      </c>
    </row>
    <row r="152" spans="1:6" ht="16.5">
      <c r="A152" s="37" t="str">
        <f>IF(OR(A151="Sl.",A151&lt;COUNTA(INDEX('Party Data'!$C$1:$P$9950,MATCH(DCR!$F$2,'Party Data'!$C$2:$C$9950,0)+1,14):INDEX('Party Data'!$C$1:$P$9950,MATCH(DCR!$F$2,'Party Data'!$C$2:$C$9950,0)+1+COUNTIF('Party Data'!$C$2:$C$9950,DCR!$F$2),14))),COUNT(A$3:A151)+1,"")</f>
        <v/>
      </c>
      <c r="B152" s="167" t="str">
        <f>IFERROR(INDEX('Party Data'!$C$1:$P$9950,MATCH(DCR!$F$2,'Party Data'!$C$2:$C$9950,0)+A152,14),"")</f>
        <v/>
      </c>
      <c r="C152" s="167" t="str">
        <f>IFERROR(INDEX('Party Data'!$C$1:$P$9950,MATCH(DCR!$F$2,'Party Data'!$C$2:$C$9950,0)+$A152,11),"")</f>
        <v/>
      </c>
      <c r="D152" s="167" t="str">
        <f>IFERROR(INDEX('Party Data'!$C$1:$P$9950,MATCH(DCR!$F$2,'Party Data'!$C$2:$C$9950,0)+$A152,10),"")</f>
        <v/>
      </c>
      <c r="E152" s="37" t="str">
        <f>UPPER(IFERROR(INDEX('Party Data'!$C$1:$P$9950,MATCH(DCR!$F$2,'Party Data'!$C$2:$C$9950,0)+$A152,8),""))</f>
        <v/>
      </c>
      <c r="F152" s="37" t="str">
        <f>IF(B152="","",IF(COUNTIFS(DCR!$D$8:$D$678,B152)=0,"Non-Visited",COUNTIFS(DCR!$D$8:$D$678,B152,DCR!$K$8:$K$678,"&gt;="&amp;EOMONTH(DCR!$O$1,-1)+1,DCR!$K$8:$K$678,"&lt;="&amp;EOMONTH(DCR!$O$1,0))))</f>
        <v/>
      </c>
    </row>
    <row r="153" spans="1:6" ht="16.5">
      <c r="A153" s="37" t="str">
        <f>IF(OR(A152="Sl.",A152&lt;COUNTA(INDEX('Party Data'!$C$1:$P$9950,MATCH(DCR!$F$2,'Party Data'!$C$2:$C$9950,0)+1,14):INDEX('Party Data'!$C$1:$P$9950,MATCH(DCR!$F$2,'Party Data'!$C$2:$C$9950,0)+1+COUNTIF('Party Data'!$C$2:$C$9950,DCR!$F$2),14))),COUNT(A$3:A152)+1,"")</f>
        <v/>
      </c>
      <c r="B153" s="167" t="str">
        <f>IFERROR(INDEX('Party Data'!$C$1:$P$9950,MATCH(DCR!$F$2,'Party Data'!$C$2:$C$9950,0)+A153,14),"")</f>
        <v/>
      </c>
      <c r="C153" s="167" t="str">
        <f>IFERROR(INDEX('Party Data'!$C$1:$P$9950,MATCH(DCR!$F$2,'Party Data'!$C$2:$C$9950,0)+$A153,11),"")</f>
        <v/>
      </c>
      <c r="D153" s="167" t="str">
        <f>IFERROR(INDEX('Party Data'!$C$1:$P$9950,MATCH(DCR!$F$2,'Party Data'!$C$2:$C$9950,0)+$A153,10),"")</f>
        <v/>
      </c>
      <c r="E153" s="37" t="str">
        <f>UPPER(IFERROR(INDEX('Party Data'!$C$1:$P$9950,MATCH(DCR!$F$2,'Party Data'!$C$2:$C$9950,0)+$A153,8),""))</f>
        <v/>
      </c>
      <c r="F153" s="37" t="str">
        <f>IF(B153="","",IF(COUNTIFS(DCR!$D$8:$D$678,B153)=0,"Non-Visited",COUNTIFS(DCR!$D$8:$D$678,B153,DCR!$K$8:$K$678,"&gt;="&amp;EOMONTH(DCR!$O$1,-1)+1,DCR!$K$8:$K$678,"&lt;="&amp;EOMONTH(DCR!$O$1,0))))</f>
        <v/>
      </c>
    </row>
    <row r="154" spans="1:6" ht="16.5">
      <c r="A154" s="37" t="str">
        <f>IF(OR(A153="Sl.",A153&lt;COUNTA(INDEX('Party Data'!$C$1:$P$9950,MATCH(DCR!$F$2,'Party Data'!$C$2:$C$9950,0)+1,14):INDEX('Party Data'!$C$1:$P$9950,MATCH(DCR!$F$2,'Party Data'!$C$2:$C$9950,0)+1+COUNTIF('Party Data'!$C$2:$C$9950,DCR!$F$2),14))),COUNT(A$3:A153)+1,"")</f>
        <v/>
      </c>
      <c r="B154" s="167" t="str">
        <f>IFERROR(INDEX('Party Data'!$C$1:$P$9950,MATCH(DCR!$F$2,'Party Data'!$C$2:$C$9950,0)+A154,14),"")</f>
        <v/>
      </c>
      <c r="C154" s="167" t="str">
        <f>IFERROR(INDEX('Party Data'!$C$1:$P$9950,MATCH(DCR!$F$2,'Party Data'!$C$2:$C$9950,0)+$A154,11),"")</f>
        <v/>
      </c>
      <c r="D154" s="167" t="str">
        <f>IFERROR(INDEX('Party Data'!$C$1:$P$9950,MATCH(DCR!$F$2,'Party Data'!$C$2:$C$9950,0)+$A154,10),"")</f>
        <v/>
      </c>
      <c r="E154" s="37" t="str">
        <f>UPPER(IFERROR(INDEX('Party Data'!$C$1:$P$9950,MATCH(DCR!$F$2,'Party Data'!$C$2:$C$9950,0)+$A154,8),""))</f>
        <v/>
      </c>
      <c r="F154" s="37" t="str">
        <f>IF(B154="","",IF(COUNTIFS(DCR!$D$8:$D$678,B154)=0,"Non-Visited",COUNTIFS(DCR!$D$8:$D$678,B154,DCR!$K$8:$K$678,"&gt;="&amp;EOMONTH(DCR!$O$1,-1)+1,DCR!$K$8:$K$678,"&lt;="&amp;EOMONTH(DCR!$O$1,0))))</f>
        <v/>
      </c>
    </row>
    <row r="155" spans="1:6" ht="16.5">
      <c r="A155" s="37" t="str">
        <f>IF(OR(A154="Sl.",A154&lt;COUNTA(INDEX('Party Data'!$C$1:$P$9950,MATCH(DCR!$F$2,'Party Data'!$C$2:$C$9950,0)+1,14):INDEX('Party Data'!$C$1:$P$9950,MATCH(DCR!$F$2,'Party Data'!$C$2:$C$9950,0)+1+COUNTIF('Party Data'!$C$2:$C$9950,DCR!$F$2),14))),COUNT(A$3:A154)+1,"")</f>
        <v/>
      </c>
      <c r="B155" s="167" t="str">
        <f>IFERROR(INDEX('Party Data'!$C$1:$P$9950,MATCH(DCR!$F$2,'Party Data'!$C$2:$C$9950,0)+A155,14),"")</f>
        <v/>
      </c>
      <c r="C155" s="167" t="str">
        <f>IFERROR(INDEX('Party Data'!$C$1:$P$9950,MATCH(DCR!$F$2,'Party Data'!$C$2:$C$9950,0)+$A155,11),"")</f>
        <v/>
      </c>
      <c r="D155" s="167" t="str">
        <f>IFERROR(INDEX('Party Data'!$C$1:$P$9950,MATCH(DCR!$F$2,'Party Data'!$C$2:$C$9950,0)+$A155,10),"")</f>
        <v/>
      </c>
      <c r="E155" s="37" t="str">
        <f>UPPER(IFERROR(INDEX('Party Data'!$C$1:$P$9950,MATCH(DCR!$F$2,'Party Data'!$C$2:$C$9950,0)+$A155,8),""))</f>
        <v/>
      </c>
      <c r="F155" s="37" t="str">
        <f>IF(B155="","",IF(COUNTIFS(DCR!$D$8:$D$678,B155)=0,"Non-Visited",COUNTIFS(DCR!$D$8:$D$678,B155,DCR!$K$8:$K$678,"&gt;="&amp;EOMONTH(DCR!$O$1,-1)+1,DCR!$K$8:$K$678,"&lt;="&amp;EOMONTH(DCR!$O$1,0))))</f>
        <v/>
      </c>
    </row>
    <row r="156" spans="1:6" ht="16.5">
      <c r="A156" s="37" t="str">
        <f>IF(OR(A155="Sl.",A155&lt;COUNTA(INDEX('Party Data'!$C$1:$P$9950,MATCH(DCR!$F$2,'Party Data'!$C$2:$C$9950,0)+1,14):INDEX('Party Data'!$C$1:$P$9950,MATCH(DCR!$F$2,'Party Data'!$C$2:$C$9950,0)+1+COUNTIF('Party Data'!$C$2:$C$9950,DCR!$F$2),14))),COUNT(A$3:A155)+1,"")</f>
        <v/>
      </c>
      <c r="B156" s="167" t="str">
        <f>IFERROR(INDEX('Party Data'!$C$1:$P$9950,MATCH(DCR!$F$2,'Party Data'!$C$2:$C$9950,0)+A156,14),"")</f>
        <v/>
      </c>
      <c r="C156" s="167" t="str">
        <f>IFERROR(INDEX('Party Data'!$C$1:$P$9950,MATCH(DCR!$F$2,'Party Data'!$C$2:$C$9950,0)+$A156,11),"")</f>
        <v/>
      </c>
      <c r="D156" s="167" t="str">
        <f>IFERROR(INDEX('Party Data'!$C$1:$P$9950,MATCH(DCR!$F$2,'Party Data'!$C$2:$C$9950,0)+$A156,10),"")</f>
        <v/>
      </c>
      <c r="E156" s="37" t="str">
        <f>UPPER(IFERROR(INDEX('Party Data'!$C$1:$P$9950,MATCH(DCR!$F$2,'Party Data'!$C$2:$C$9950,0)+$A156,8),""))</f>
        <v/>
      </c>
      <c r="F156" s="37" t="str">
        <f>IF(B156="","",IF(COUNTIFS(DCR!$D$8:$D$678,B156)=0,"Non-Visited",COUNTIFS(DCR!$D$8:$D$678,B156,DCR!$K$8:$K$678,"&gt;="&amp;EOMONTH(DCR!$O$1,-1)+1,DCR!$K$8:$K$678,"&lt;="&amp;EOMONTH(DCR!$O$1,0))))</f>
        <v/>
      </c>
    </row>
    <row r="157" spans="1:6" ht="16.5">
      <c r="A157" s="37" t="str">
        <f>IF(OR(A156="Sl.",A156&lt;COUNTA(INDEX('Party Data'!$C$1:$P$9950,MATCH(DCR!$F$2,'Party Data'!$C$2:$C$9950,0)+1,14):INDEX('Party Data'!$C$1:$P$9950,MATCH(DCR!$F$2,'Party Data'!$C$2:$C$9950,0)+1+COUNTIF('Party Data'!$C$2:$C$9950,DCR!$F$2),14))),COUNT(A$3:A156)+1,"")</f>
        <v/>
      </c>
      <c r="B157" s="167" t="str">
        <f>IFERROR(INDEX('Party Data'!$C$1:$P$9950,MATCH(DCR!$F$2,'Party Data'!$C$2:$C$9950,0)+A157,14),"")</f>
        <v/>
      </c>
      <c r="C157" s="167" t="str">
        <f>IFERROR(INDEX('Party Data'!$C$1:$P$9950,MATCH(DCR!$F$2,'Party Data'!$C$2:$C$9950,0)+$A157,11),"")</f>
        <v/>
      </c>
      <c r="D157" s="167" t="str">
        <f>IFERROR(INDEX('Party Data'!$C$1:$P$9950,MATCH(DCR!$F$2,'Party Data'!$C$2:$C$9950,0)+$A157,10),"")</f>
        <v/>
      </c>
      <c r="E157" s="37" t="str">
        <f>UPPER(IFERROR(INDEX('Party Data'!$C$1:$P$9950,MATCH(DCR!$F$2,'Party Data'!$C$2:$C$9950,0)+$A157,8),""))</f>
        <v/>
      </c>
      <c r="F157" s="37" t="str">
        <f>IF(B157="","",IF(COUNTIFS(DCR!$D$8:$D$678,B157)=0,"Non-Visited",COUNTIFS(DCR!$D$8:$D$678,B157,DCR!$K$8:$K$678,"&gt;="&amp;EOMONTH(DCR!$O$1,-1)+1,DCR!$K$8:$K$678,"&lt;="&amp;EOMONTH(DCR!$O$1,0))))</f>
        <v/>
      </c>
    </row>
    <row r="158" spans="1:6" ht="16.5">
      <c r="A158" s="37" t="str">
        <f>IF(OR(A157="Sl.",A157&lt;COUNTA(INDEX('Party Data'!$C$1:$P$9950,MATCH(DCR!$F$2,'Party Data'!$C$2:$C$9950,0)+1,14):INDEX('Party Data'!$C$1:$P$9950,MATCH(DCR!$F$2,'Party Data'!$C$2:$C$9950,0)+1+COUNTIF('Party Data'!$C$2:$C$9950,DCR!$F$2),14))),COUNT(A$3:A157)+1,"")</f>
        <v/>
      </c>
      <c r="B158" s="167" t="str">
        <f>IFERROR(INDEX('Party Data'!$C$1:$P$9950,MATCH(DCR!$F$2,'Party Data'!$C$2:$C$9950,0)+A158,14),"")</f>
        <v/>
      </c>
      <c r="C158" s="167" t="str">
        <f>IFERROR(INDEX('Party Data'!$C$1:$P$9950,MATCH(DCR!$F$2,'Party Data'!$C$2:$C$9950,0)+$A158,11),"")</f>
        <v/>
      </c>
      <c r="D158" s="167" t="str">
        <f>IFERROR(INDEX('Party Data'!$C$1:$P$9950,MATCH(DCR!$F$2,'Party Data'!$C$2:$C$9950,0)+$A158,10),"")</f>
        <v/>
      </c>
      <c r="E158" s="37" t="str">
        <f>UPPER(IFERROR(INDEX('Party Data'!$C$1:$P$9950,MATCH(DCR!$F$2,'Party Data'!$C$2:$C$9950,0)+$A158,8),""))</f>
        <v/>
      </c>
      <c r="F158" s="37" t="str">
        <f>IF(B158="","",IF(COUNTIFS(DCR!$D$8:$D$678,B158)=0,"Non-Visited",COUNTIFS(DCR!$D$8:$D$678,B158,DCR!$K$8:$K$678,"&gt;="&amp;EOMONTH(DCR!$O$1,-1)+1,DCR!$K$8:$K$678,"&lt;="&amp;EOMONTH(DCR!$O$1,0))))</f>
        <v/>
      </c>
    </row>
    <row r="159" spans="1:6" ht="16.5">
      <c r="A159" s="37" t="str">
        <f>IF(OR(A158="Sl.",A158&lt;COUNTA(INDEX('Party Data'!$C$1:$P$9950,MATCH(DCR!$F$2,'Party Data'!$C$2:$C$9950,0)+1,14):INDEX('Party Data'!$C$1:$P$9950,MATCH(DCR!$F$2,'Party Data'!$C$2:$C$9950,0)+1+COUNTIF('Party Data'!$C$2:$C$9950,DCR!$F$2),14))),COUNT(A$3:A158)+1,"")</f>
        <v/>
      </c>
      <c r="B159" s="167" t="str">
        <f>IFERROR(INDEX('Party Data'!$C$1:$P$9950,MATCH(DCR!$F$2,'Party Data'!$C$2:$C$9950,0)+A159,14),"")</f>
        <v/>
      </c>
      <c r="C159" s="167" t="str">
        <f>IFERROR(INDEX('Party Data'!$C$1:$P$9950,MATCH(DCR!$F$2,'Party Data'!$C$2:$C$9950,0)+$A159,11),"")</f>
        <v/>
      </c>
      <c r="D159" s="167" t="str">
        <f>IFERROR(INDEX('Party Data'!$C$1:$P$9950,MATCH(DCR!$F$2,'Party Data'!$C$2:$C$9950,0)+$A159,10),"")</f>
        <v/>
      </c>
      <c r="E159" s="37" t="str">
        <f>UPPER(IFERROR(INDEX('Party Data'!$C$1:$P$9950,MATCH(DCR!$F$2,'Party Data'!$C$2:$C$9950,0)+$A159,8),""))</f>
        <v/>
      </c>
      <c r="F159" s="37" t="str">
        <f>IF(B159="","",IF(COUNTIFS(DCR!$D$8:$D$678,B159)=0,"Non-Visited",COUNTIFS(DCR!$D$8:$D$678,B159,DCR!$K$8:$K$678,"&gt;="&amp;EOMONTH(DCR!$O$1,-1)+1,DCR!$K$8:$K$678,"&lt;="&amp;EOMONTH(DCR!$O$1,0))))</f>
        <v/>
      </c>
    </row>
    <row r="160" spans="1:6" ht="16.5">
      <c r="A160" s="37" t="str">
        <f>IF(OR(A159="Sl.",A159&lt;COUNTA(INDEX('Party Data'!$C$1:$P$9950,MATCH(DCR!$F$2,'Party Data'!$C$2:$C$9950,0)+1,14):INDEX('Party Data'!$C$1:$P$9950,MATCH(DCR!$F$2,'Party Data'!$C$2:$C$9950,0)+1+COUNTIF('Party Data'!$C$2:$C$9950,DCR!$F$2),14))),COUNT(A$3:A159)+1,"")</f>
        <v/>
      </c>
      <c r="B160" s="167" t="str">
        <f>IFERROR(INDEX('Party Data'!$C$1:$P$9950,MATCH(DCR!$F$2,'Party Data'!$C$2:$C$9950,0)+A160,14),"")</f>
        <v/>
      </c>
      <c r="C160" s="167" t="str">
        <f>IFERROR(INDEX('Party Data'!$C$1:$P$9950,MATCH(DCR!$F$2,'Party Data'!$C$2:$C$9950,0)+$A160,11),"")</f>
        <v/>
      </c>
      <c r="D160" s="167" t="str">
        <f>IFERROR(INDEX('Party Data'!$C$1:$P$9950,MATCH(DCR!$F$2,'Party Data'!$C$2:$C$9950,0)+$A160,10),"")</f>
        <v/>
      </c>
      <c r="E160" s="37" t="str">
        <f>UPPER(IFERROR(INDEX('Party Data'!$C$1:$P$9950,MATCH(DCR!$F$2,'Party Data'!$C$2:$C$9950,0)+$A160,8),""))</f>
        <v/>
      </c>
      <c r="F160" s="37" t="str">
        <f>IF(B160="","",IF(COUNTIFS(DCR!$D$8:$D$678,B160)=0,"Non-Visited",COUNTIFS(DCR!$D$8:$D$678,B160,DCR!$K$8:$K$678,"&gt;="&amp;EOMONTH(DCR!$O$1,-1)+1,DCR!$K$8:$K$678,"&lt;="&amp;EOMONTH(DCR!$O$1,0))))</f>
        <v/>
      </c>
    </row>
    <row r="161" spans="1:6" ht="16.5">
      <c r="A161" s="37" t="str">
        <f>IF(OR(A160="Sl.",A160&lt;COUNTA(INDEX('Party Data'!$C$1:$P$9950,MATCH(DCR!$F$2,'Party Data'!$C$2:$C$9950,0)+1,14):INDEX('Party Data'!$C$1:$P$9950,MATCH(DCR!$F$2,'Party Data'!$C$2:$C$9950,0)+1+COUNTIF('Party Data'!$C$2:$C$9950,DCR!$F$2),14))),COUNT(A$3:A160)+1,"")</f>
        <v/>
      </c>
      <c r="B161" s="167" t="str">
        <f>IFERROR(INDEX('Party Data'!$C$1:$P$9950,MATCH(DCR!$F$2,'Party Data'!$C$2:$C$9950,0)+A161,14),"")</f>
        <v/>
      </c>
      <c r="C161" s="167" t="str">
        <f>IFERROR(INDEX('Party Data'!$C$1:$P$9950,MATCH(DCR!$F$2,'Party Data'!$C$2:$C$9950,0)+$A161,11),"")</f>
        <v/>
      </c>
      <c r="D161" s="167" t="str">
        <f>IFERROR(INDEX('Party Data'!$C$1:$P$9950,MATCH(DCR!$F$2,'Party Data'!$C$2:$C$9950,0)+$A161,10),"")</f>
        <v/>
      </c>
      <c r="E161" s="37" t="str">
        <f>UPPER(IFERROR(INDEX('Party Data'!$C$1:$P$9950,MATCH(DCR!$F$2,'Party Data'!$C$2:$C$9950,0)+$A161,8),""))</f>
        <v/>
      </c>
      <c r="F161" s="37" t="str">
        <f>IF(B161="","",IF(COUNTIFS(DCR!$D$8:$D$678,B161)=0,"Non-Visited",COUNTIFS(DCR!$D$8:$D$678,B161,DCR!$K$8:$K$678,"&gt;="&amp;EOMONTH(DCR!$O$1,-1)+1,DCR!$K$8:$K$678,"&lt;="&amp;EOMONTH(DCR!$O$1,0))))</f>
        <v/>
      </c>
    </row>
    <row r="162" spans="1:6" ht="16.5">
      <c r="A162" s="37" t="str">
        <f>IF(OR(A161="Sl.",A161&lt;COUNTA(INDEX('Party Data'!$C$1:$P$9950,MATCH(DCR!$F$2,'Party Data'!$C$2:$C$9950,0)+1,14):INDEX('Party Data'!$C$1:$P$9950,MATCH(DCR!$F$2,'Party Data'!$C$2:$C$9950,0)+1+COUNTIF('Party Data'!$C$2:$C$9950,DCR!$F$2),14))),COUNT(A$3:A161)+1,"")</f>
        <v/>
      </c>
      <c r="B162" s="167" t="str">
        <f>IFERROR(INDEX('Party Data'!$C$1:$P$9950,MATCH(DCR!$F$2,'Party Data'!$C$2:$C$9950,0)+A162,14),"")</f>
        <v/>
      </c>
      <c r="C162" s="167" t="str">
        <f>IFERROR(INDEX('Party Data'!$C$1:$P$9950,MATCH(DCR!$F$2,'Party Data'!$C$2:$C$9950,0)+$A162,11),"")</f>
        <v/>
      </c>
      <c r="D162" s="167" t="str">
        <f>IFERROR(INDEX('Party Data'!$C$1:$P$9950,MATCH(DCR!$F$2,'Party Data'!$C$2:$C$9950,0)+$A162,10),"")</f>
        <v/>
      </c>
      <c r="E162" s="37" t="str">
        <f>UPPER(IFERROR(INDEX('Party Data'!$C$1:$P$9950,MATCH(DCR!$F$2,'Party Data'!$C$2:$C$9950,0)+$A162,8),""))</f>
        <v/>
      </c>
      <c r="F162" s="37" t="str">
        <f>IF(B162="","",IF(COUNTIFS(DCR!$D$8:$D$678,B162)=0,"Non-Visited",COUNTIFS(DCR!$D$8:$D$678,B162,DCR!$K$8:$K$678,"&gt;="&amp;EOMONTH(DCR!$O$1,-1)+1,DCR!$K$8:$K$678,"&lt;="&amp;EOMONTH(DCR!$O$1,0))))</f>
        <v/>
      </c>
    </row>
    <row r="163" spans="1:6" ht="16.5">
      <c r="A163" s="37" t="str">
        <f>IF(OR(A162="Sl.",A162&lt;COUNTA(INDEX('Party Data'!$C$1:$P$9950,MATCH(DCR!$F$2,'Party Data'!$C$2:$C$9950,0)+1,14):INDEX('Party Data'!$C$1:$P$9950,MATCH(DCR!$F$2,'Party Data'!$C$2:$C$9950,0)+1+COUNTIF('Party Data'!$C$2:$C$9950,DCR!$F$2),14))),COUNT(A$3:A162)+1,"")</f>
        <v/>
      </c>
      <c r="B163" s="167" t="str">
        <f>IFERROR(INDEX('Party Data'!$C$1:$P$9950,MATCH(DCR!$F$2,'Party Data'!$C$2:$C$9950,0)+A163,14),"")</f>
        <v/>
      </c>
      <c r="C163" s="167" t="str">
        <f>IFERROR(INDEX('Party Data'!$C$1:$P$9950,MATCH(DCR!$F$2,'Party Data'!$C$2:$C$9950,0)+$A163,11),"")</f>
        <v/>
      </c>
      <c r="D163" s="167" t="str">
        <f>IFERROR(INDEX('Party Data'!$C$1:$P$9950,MATCH(DCR!$F$2,'Party Data'!$C$2:$C$9950,0)+$A163,10),"")</f>
        <v/>
      </c>
      <c r="E163" s="37" t="str">
        <f>UPPER(IFERROR(INDEX('Party Data'!$C$1:$P$9950,MATCH(DCR!$F$2,'Party Data'!$C$2:$C$9950,0)+$A163,8),""))</f>
        <v/>
      </c>
      <c r="F163" s="37" t="str">
        <f>IF(B163="","",IF(COUNTIFS(DCR!$D$8:$D$678,B163)=0,"Non-Visited",COUNTIFS(DCR!$D$8:$D$678,B163,DCR!$K$8:$K$678,"&gt;="&amp;EOMONTH(DCR!$O$1,-1)+1,DCR!$K$8:$K$678,"&lt;="&amp;EOMONTH(DCR!$O$1,0))))</f>
        <v/>
      </c>
    </row>
    <row r="164" spans="1:6" ht="16.5">
      <c r="A164" s="37" t="str">
        <f>IF(OR(A163="Sl.",A163&lt;COUNTA(INDEX('Party Data'!$C$1:$P$9950,MATCH(DCR!$F$2,'Party Data'!$C$2:$C$9950,0)+1,14):INDEX('Party Data'!$C$1:$P$9950,MATCH(DCR!$F$2,'Party Data'!$C$2:$C$9950,0)+1+COUNTIF('Party Data'!$C$2:$C$9950,DCR!$F$2),14))),COUNT(A$3:A163)+1,"")</f>
        <v/>
      </c>
      <c r="B164" s="167" t="str">
        <f>IFERROR(INDEX('Party Data'!$C$1:$P$9950,MATCH(DCR!$F$2,'Party Data'!$C$2:$C$9950,0)+A164,14),"")</f>
        <v/>
      </c>
      <c r="C164" s="167" t="str">
        <f>IFERROR(INDEX('Party Data'!$C$1:$P$9950,MATCH(DCR!$F$2,'Party Data'!$C$2:$C$9950,0)+$A164,11),"")</f>
        <v/>
      </c>
      <c r="D164" s="167" t="str">
        <f>IFERROR(INDEX('Party Data'!$C$1:$P$9950,MATCH(DCR!$F$2,'Party Data'!$C$2:$C$9950,0)+$A164,10),"")</f>
        <v/>
      </c>
      <c r="E164" s="37" t="str">
        <f>UPPER(IFERROR(INDEX('Party Data'!$C$1:$P$9950,MATCH(DCR!$F$2,'Party Data'!$C$2:$C$9950,0)+$A164,8),""))</f>
        <v/>
      </c>
      <c r="F164" s="37" t="str">
        <f>IF(B164="","",IF(COUNTIFS(DCR!$D$8:$D$678,B164)=0,"Non-Visited",COUNTIFS(DCR!$D$8:$D$678,B164,DCR!$K$8:$K$678,"&gt;="&amp;EOMONTH(DCR!$O$1,-1)+1,DCR!$K$8:$K$678,"&lt;="&amp;EOMONTH(DCR!$O$1,0))))</f>
        <v/>
      </c>
    </row>
    <row r="165" spans="1:6" ht="16.5">
      <c r="A165" s="37" t="str">
        <f>IF(OR(A164="Sl.",A164&lt;COUNTA(INDEX('Party Data'!$C$1:$P$9950,MATCH(DCR!$F$2,'Party Data'!$C$2:$C$9950,0)+1,14):INDEX('Party Data'!$C$1:$P$9950,MATCH(DCR!$F$2,'Party Data'!$C$2:$C$9950,0)+1+COUNTIF('Party Data'!$C$2:$C$9950,DCR!$F$2),14))),COUNT(A$3:A164)+1,"")</f>
        <v/>
      </c>
      <c r="B165" s="167" t="str">
        <f>IFERROR(INDEX('Party Data'!$C$1:$P$9950,MATCH(DCR!$F$2,'Party Data'!$C$2:$C$9950,0)+A165,14),"")</f>
        <v/>
      </c>
      <c r="C165" s="167" t="str">
        <f>IFERROR(INDEX('Party Data'!$C$1:$P$9950,MATCH(DCR!$F$2,'Party Data'!$C$2:$C$9950,0)+$A165,11),"")</f>
        <v/>
      </c>
      <c r="D165" s="167" t="str">
        <f>IFERROR(INDEX('Party Data'!$C$1:$P$9950,MATCH(DCR!$F$2,'Party Data'!$C$2:$C$9950,0)+$A165,10),"")</f>
        <v/>
      </c>
      <c r="E165" s="37" t="str">
        <f>UPPER(IFERROR(INDEX('Party Data'!$C$1:$P$9950,MATCH(DCR!$F$2,'Party Data'!$C$2:$C$9950,0)+$A165,8),""))</f>
        <v/>
      </c>
      <c r="F165" s="37" t="str">
        <f>IF(B165="","",IF(COUNTIFS(DCR!$D$8:$D$678,B165)=0,"Non-Visited",COUNTIFS(DCR!$D$8:$D$678,B165,DCR!$K$8:$K$678,"&gt;="&amp;EOMONTH(DCR!$O$1,-1)+1,DCR!$K$8:$K$678,"&lt;="&amp;EOMONTH(DCR!$O$1,0))))</f>
        <v/>
      </c>
    </row>
    <row r="166" spans="1:6" ht="16.5">
      <c r="A166" s="37" t="str">
        <f>IF(OR(A165="Sl.",A165&lt;COUNTA(INDEX('Party Data'!$C$1:$P$9950,MATCH(DCR!$F$2,'Party Data'!$C$2:$C$9950,0)+1,14):INDEX('Party Data'!$C$1:$P$9950,MATCH(DCR!$F$2,'Party Data'!$C$2:$C$9950,0)+1+COUNTIF('Party Data'!$C$2:$C$9950,DCR!$F$2),14))),COUNT(A$3:A165)+1,"")</f>
        <v/>
      </c>
      <c r="B166" s="167" t="str">
        <f>IFERROR(INDEX('Party Data'!$C$1:$P$9950,MATCH(DCR!$F$2,'Party Data'!$C$2:$C$9950,0)+A166,14),"")</f>
        <v/>
      </c>
      <c r="C166" s="167" t="str">
        <f>IFERROR(INDEX('Party Data'!$C$1:$P$9950,MATCH(DCR!$F$2,'Party Data'!$C$2:$C$9950,0)+$A166,11),"")</f>
        <v/>
      </c>
      <c r="D166" s="167" t="str">
        <f>IFERROR(INDEX('Party Data'!$C$1:$P$9950,MATCH(DCR!$F$2,'Party Data'!$C$2:$C$9950,0)+$A166,10),"")</f>
        <v/>
      </c>
      <c r="E166" s="37" t="str">
        <f>UPPER(IFERROR(INDEX('Party Data'!$C$1:$P$9950,MATCH(DCR!$F$2,'Party Data'!$C$2:$C$9950,0)+$A166,8),""))</f>
        <v/>
      </c>
      <c r="F166" s="37" t="str">
        <f>IF(B166="","",IF(COUNTIFS(DCR!$D$8:$D$678,B166)=0,"Non-Visited",COUNTIFS(DCR!$D$8:$D$678,B166,DCR!$K$8:$K$678,"&gt;="&amp;EOMONTH(DCR!$O$1,-1)+1,DCR!$K$8:$K$678,"&lt;="&amp;EOMONTH(DCR!$O$1,0))))</f>
        <v/>
      </c>
    </row>
    <row r="167" spans="1:6" ht="16.5">
      <c r="A167" s="37" t="str">
        <f>IF(OR(A166="Sl.",A166&lt;COUNTA(INDEX('Party Data'!$C$1:$P$9950,MATCH(DCR!$F$2,'Party Data'!$C$2:$C$9950,0)+1,14):INDEX('Party Data'!$C$1:$P$9950,MATCH(DCR!$F$2,'Party Data'!$C$2:$C$9950,0)+1+COUNTIF('Party Data'!$C$2:$C$9950,DCR!$F$2),14))),COUNT(A$3:A166)+1,"")</f>
        <v/>
      </c>
      <c r="B167" s="167" t="str">
        <f>IFERROR(INDEX('Party Data'!$C$1:$P$9950,MATCH(DCR!$F$2,'Party Data'!$C$2:$C$9950,0)+A167,14),"")</f>
        <v/>
      </c>
      <c r="C167" s="167" t="str">
        <f>IFERROR(INDEX('Party Data'!$C$1:$P$9950,MATCH(DCR!$F$2,'Party Data'!$C$2:$C$9950,0)+$A167,11),"")</f>
        <v/>
      </c>
      <c r="D167" s="167" t="str">
        <f>IFERROR(INDEX('Party Data'!$C$1:$P$9950,MATCH(DCR!$F$2,'Party Data'!$C$2:$C$9950,0)+$A167,10),"")</f>
        <v/>
      </c>
      <c r="E167" s="37" t="str">
        <f>UPPER(IFERROR(INDEX('Party Data'!$C$1:$P$9950,MATCH(DCR!$F$2,'Party Data'!$C$2:$C$9950,0)+$A167,8),""))</f>
        <v/>
      </c>
      <c r="F167" s="37" t="str">
        <f>IF(B167="","",IF(COUNTIFS(DCR!$D$8:$D$678,B167)=0,"Non-Visited",COUNTIFS(DCR!$D$8:$D$678,B167,DCR!$K$8:$K$678,"&gt;="&amp;EOMONTH(DCR!$O$1,-1)+1,DCR!$K$8:$K$678,"&lt;="&amp;EOMONTH(DCR!$O$1,0))))</f>
        <v/>
      </c>
    </row>
    <row r="168" spans="1:6" ht="16.5">
      <c r="A168" s="37" t="str">
        <f>IF(OR(A167="Sl.",A167&lt;COUNTA(INDEX('Party Data'!$C$1:$P$9950,MATCH(DCR!$F$2,'Party Data'!$C$2:$C$9950,0)+1,14):INDEX('Party Data'!$C$1:$P$9950,MATCH(DCR!$F$2,'Party Data'!$C$2:$C$9950,0)+1+COUNTIF('Party Data'!$C$2:$C$9950,DCR!$F$2),14))),COUNT(A$3:A167)+1,"")</f>
        <v/>
      </c>
      <c r="B168" s="167" t="str">
        <f>IFERROR(INDEX('Party Data'!$C$1:$P$9950,MATCH(DCR!$F$2,'Party Data'!$C$2:$C$9950,0)+A168,14),"")</f>
        <v/>
      </c>
      <c r="C168" s="167" t="str">
        <f>IFERROR(INDEX('Party Data'!$C$1:$P$9950,MATCH(DCR!$F$2,'Party Data'!$C$2:$C$9950,0)+$A168,11),"")</f>
        <v/>
      </c>
      <c r="D168" s="167" t="str">
        <f>IFERROR(INDEX('Party Data'!$C$1:$P$9950,MATCH(DCR!$F$2,'Party Data'!$C$2:$C$9950,0)+$A168,10),"")</f>
        <v/>
      </c>
      <c r="E168" s="37" t="str">
        <f>UPPER(IFERROR(INDEX('Party Data'!$C$1:$P$9950,MATCH(DCR!$F$2,'Party Data'!$C$2:$C$9950,0)+$A168,8),""))</f>
        <v/>
      </c>
      <c r="F168" s="37" t="str">
        <f>IF(B168="","",IF(COUNTIFS(DCR!$D$8:$D$678,B168)=0,"Non-Visited",COUNTIFS(DCR!$D$8:$D$678,B168,DCR!$K$8:$K$678,"&gt;="&amp;EOMONTH(DCR!$O$1,-1)+1,DCR!$K$8:$K$678,"&lt;="&amp;EOMONTH(DCR!$O$1,0))))</f>
        <v/>
      </c>
    </row>
    <row r="169" spans="1:6" ht="16.5">
      <c r="A169" s="37" t="str">
        <f>IF(OR(A168="Sl.",A168&lt;COUNTA(INDEX('Party Data'!$C$1:$P$9950,MATCH(DCR!$F$2,'Party Data'!$C$2:$C$9950,0)+1,14):INDEX('Party Data'!$C$1:$P$9950,MATCH(DCR!$F$2,'Party Data'!$C$2:$C$9950,0)+1+COUNTIF('Party Data'!$C$2:$C$9950,DCR!$F$2),14))),COUNT(A$3:A168)+1,"")</f>
        <v/>
      </c>
      <c r="B169" s="167" t="str">
        <f>IFERROR(INDEX('Party Data'!$C$1:$P$9950,MATCH(DCR!$F$2,'Party Data'!$C$2:$C$9950,0)+A169,14),"")</f>
        <v/>
      </c>
      <c r="C169" s="167" t="str">
        <f>IFERROR(INDEX('Party Data'!$C$1:$P$9950,MATCH(DCR!$F$2,'Party Data'!$C$2:$C$9950,0)+$A169,11),"")</f>
        <v/>
      </c>
      <c r="D169" s="167" t="str">
        <f>IFERROR(INDEX('Party Data'!$C$1:$P$9950,MATCH(DCR!$F$2,'Party Data'!$C$2:$C$9950,0)+$A169,10),"")</f>
        <v/>
      </c>
      <c r="E169" s="37" t="str">
        <f>UPPER(IFERROR(INDEX('Party Data'!$C$1:$P$9950,MATCH(DCR!$F$2,'Party Data'!$C$2:$C$9950,0)+$A169,8),""))</f>
        <v/>
      </c>
      <c r="F169" s="37" t="str">
        <f>IF(B169="","",IF(COUNTIFS(DCR!$D$8:$D$678,B169)=0,"Non-Visited",COUNTIFS(DCR!$D$8:$D$678,B169,DCR!$K$8:$K$678,"&gt;="&amp;EOMONTH(DCR!$O$1,-1)+1,DCR!$K$8:$K$678,"&lt;="&amp;EOMONTH(DCR!$O$1,0))))</f>
        <v/>
      </c>
    </row>
    <row r="170" spans="1:6" ht="16.5">
      <c r="A170" s="37" t="str">
        <f>IF(OR(A169="Sl.",A169&lt;COUNTA(INDEX('Party Data'!$C$1:$P$9950,MATCH(DCR!$F$2,'Party Data'!$C$2:$C$9950,0)+1,14):INDEX('Party Data'!$C$1:$P$9950,MATCH(DCR!$F$2,'Party Data'!$C$2:$C$9950,0)+1+COUNTIF('Party Data'!$C$2:$C$9950,DCR!$F$2),14))),COUNT(A$3:A169)+1,"")</f>
        <v/>
      </c>
      <c r="B170" s="167" t="str">
        <f>IFERROR(INDEX('Party Data'!$C$1:$P$9950,MATCH(DCR!$F$2,'Party Data'!$C$2:$C$9950,0)+A170,14),"")</f>
        <v/>
      </c>
      <c r="C170" s="167" t="str">
        <f>IFERROR(INDEX('Party Data'!$C$1:$P$9950,MATCH(DCR!$F$2,'Party Data'!$C$2:$C$9950,0)+$A170,11),"")</f>
        <v/>
      </c>
      <c r="D170" s="167" t="str">
        <f>IFERROR(INDEX('Party Data'!$C$1:$P$9950,MATCH(DCR!$F$2,'Party Data'!$C$2:$C$9950,0)+$A170,10),"")</f>
        <v/>
      </c>
      <c r="E170" s="37" t="str">
        <f>UPPER(IFERROR(INDEX('Party Data'!$C$1:$P$9950,MATCH(DCR!$F$2,'Party Data'!$C$2:$C$9950,0)+$A170,8),""))</f>
        <v/>
      </c>
      <c r="F170" s="37" t="str">
        <f>IF(B170="","",IF(COUNTIFS(DCR!$D$8:$D$678,B170)=0,"Non-Visited",COUNTIFS(DCR!$D$8:$D$678,B170,DCR!$K$8:$K$678,"&gt;="&amp;EOMONTH(DCR!$O$1,-1)+1,DCR!$K$8:$K$678,"&lt;="&amp;EOMONTH(DCR!$O$1,0))))</f>
        <v/>
      </c>
    </row>
    <row r="171" spans="1:6" ht="16.5">
      <c r="A171" s="37" t="str">
        <f>IF(OR(A170="Sl.",A170&lt;COUNTA(INDEX('Party Data'!$C$1:$P$9950,MATCH(DCR!$F$2,'Party Data'!$C$2:$C$9950,0)+1,14):INDEX('Party Data'!$C$1:$P$9950,MATCH(DCR!$F$2,'Party Data'!$C$2:$C$9950,0)+1+COUNTIF('Party Data'!$C$2:$C$9950,DCR!$F$2),14))),COUNT(A$3:A170)+1,"")</f>
        <v/>
      </c>
      <c r="B171" s="167" t="str">
        <f>IFERROR(INDEX('Party Data'!$C$1:$P$9950,MATCH(DCR!$F$2,'Party Data'!$C$2:$C$9950,0)+A171,14),"")</f>
        <v/>
      </c>
      <c r="C171" s="167" t="str">
        <f>IFERROR(INDEX('Party Data'!$C$1:$P$9950,MATCH(DCR!$F$2,'Party Data'!$C$2:$C$9950,0)+$A171,11),"")</f>
        <v/>
      </c>
      <c r="D171" s="167" t="str">
        <f>IFERROR(INDEX('Party Data'!$C$1:$P$9950,MATCH(DCR!$F$2,'Party Data'!$C$2:$C$9950,0)+$A171,10),"")</f>
        <v/>
      </c>
      <c r="E171" s="37" t="str">
        <f>UPPER(IFERROR(INDEX('Party Data'!$C$1:$P$9950,MATCH(DCR!$F$2,'Party Data'!$C$2:$C$9950,0)+$A171,8),""))</f>
        <v/>
      </c>
      <c r="F171" s="37" t="str">
        <f>IF(B171="","",IF(COUNTIFS(DCR!$D$8:$D$678,B171)=0,"Non-Visited",COUNTIFS(DCR!$D$8:$D$678,B171,DCR!$K$8:$K$678,"&gt;="&amp;EOMONTH(DCR!$O$1,-1)+1,DCR!$K$8:$K$678,"&lt;="&amp;EOMONTH(DCR!$O$1,0))))</f>
        <v/>
      </c>
    </row>
    <row r="172" spans="1:6" ht="16.5">
      <c r="A172" s="37" t="str">
        <f>IF(OR(A171="Sl.",A171&lt;COUNTA(INDEX('Party Data'!$C$1:$P$9950,MATCH(DCR!$F$2,'Party Data'!$C$2:$C$9950,0)+1,14):INDEX('Party Data'!$C$1:$P$9950,MATCH(DCR!$F$2,'Party Data'!$C$2:$C$9950,0)+1+COUNTIF('Party Data'!$C$2:$C$9950,DCR!$F$2),14))),COUNT(A$3:A171)+1,"")</f>
        <v/>
      </c>
      <c r="B172" s="167" t="str">
        <f>IFERROR(INDEX('Party Data'!$C$1:$P$9950,MATCH(DCR!$F$2,'Party Data'!$C$2:$C$9950,0)+A172,14),"")</f>
        <v/>
      </c>
      <c r="C172" s="167" t="str">
        <f>IFERROR(INDEX('Party Data'!$C$1:$P$9950,MATCH(DCR!$F$2,'Party Data'!$C$2:$C$9950,0)+$A172,11),"")</f>
        <v/>
      </c>
      <c r="D172" s="167" t="str">
        <f>IFERROR(INDEX('Party Data'!$C$1:$P$9950,MATCH(DCR!$F$2,'Party Data'!$C$2:$C$9950,0)+$A172,10),"")</f>
        <v/>
      </c>
      <c r="E172" s="37" t="str">
        <f>UPPER(IFERROR(INDEX('Party Data'!$C$1:$P$9950,MATCH(DCR!$F$2,'Party Data'!$C$2:$C$9950,0)+$A172,8),""))</f>
        <v/>
      </c>
      <c r="F172" s="37" t="str">
        <f>IF(B172="","",IF(COUNTIFS(DCR!$D$8:$D$678,B172)=0,"Non-Visited",COUNTIFS(DCR!$D$8:$D$678,B172,DCR!$K$8:$K$678,"&gt;="&amp;EOMONTH(DCR!$O$1,-1)+1,DCR!$K$8:$K$678,"&lt;="&amp;EOMONTH(DCR!$O$1,0))))</f>
        <v/>
      </c>
    </row>
    <row r="173" spans="1:6" ht="16.5">
      <c r="A173" s="37" t="str">
        <f>IF(OR(A172="Sl.",A172&lt;COUNTA(INDEX('Party Data'!$C$1:$P$9950,MATCH(DCR!$F$2,'Party Data'!$C$2:$C$9950,0)+1,14):INDEX('Party Data'!$C$1:$P$9950,MATCH(DCR!$F$2,'Party Data'!$C$2:$C$9950,0)+1+COUNTIF('Party Data'!$C$2:$C$9950,DCR!$F$2),14))),COUNT(A$3:A172)+1,"")</f>
        <v/>
      </c>
      <c r="B173" s="167" t="str">
        <f>IFERROR(INDEX('Party Data'!$C$1:$P$9950,MATCH(DCR!$F$2,'Party Data'!$C$2:$C$9950,0)+A173,14),"")</f>
        <v/>
      </c>
      <c r="C173" s="167" t="str">
        <f>IFERROR(INDEX('Party Data'!$C$1:$P$9950,MATCH(DCR!$F$2,'Party Data'!$C$2:$C$9950,0)+$A173,11),"")</f>
        <v/>
      </c>
      <c r="D173" s="167" t="str">
        <f>IFERROR(INDEX('Party Data'!$C$1:$P$9950,MATCH(DCR!$F$2,'Party Data'!$C$2:$C$9950,0)+$A173,10),"")</f>
        <v/>
      </c>
      <c r="E173" s="37" t="str">
        <f>UPPER(IFERROR(INDEX('Party Data'!$C$1:$P$9950,MATCH(DCR!$F$2,'Party Data'!$C$2:$C$9950,0)+$A173,8),""))</f>
        <v/>
      </c>
      <c r="F173" s="37" t="str">
        <f>IF(B173="","",IF(COUNTIFS(DCR!$D$8:$D$678,B173)=0,"Non-Visited",COUNTIFS(DCR!$D$8:$D$678,B173,DCR!$K$8:$K$678,"&gt;="&amp;EOMONTH(DCR!$O$1,-1)+1,DCR!$K$8:$K$678,"&lt;="&amp;EOMONTH(DCR!$O$1,0))))</f>
        <v/>
      </c>
    </row>
    <row r="174" spans="1:6" ht="16.5">
      <c r="A174" s="37" t="str">
        <f>IF(OR(A173="Sl.",A173&lt;COUNTA(INDEX('Party Data'!$C$1:$P$9950,MATCH(DCR!$F$2,'Party Data'!$C$2:$C$9950,0)+1,14):INDEX('Party Data'!$C$1:$P$9950,MATCH(DCR!$F$2,'Party Data'!$C$2:$C$9950,0)+1+COUNTIF('Party Data'!$C$2:$C$9950,DCR!$F$2),14))),COUNT(A$3:A173)+1,"")</f>
        <v/>
      </c>
      <c r="B174" s="167" t="str">
        <f>IFERROR(INDEX('Party Data'!$C$1:$P$9950,MATCH(DCR!$F$2,'Party Data'!$C$2:$C$9950,0)+A174,14),"")</f>
        <v/>
      </c>
      <c r="C174" s="167" t="str">
        <f>IFERROR(INDEX('Party Data'!$C$1:$P$9950,MATCH(DCR!$F$2,'Party Data'!$C$2:$C$9950,0)+$A174,11),"")</f>
        <v/>
      </c>
      <c r="D174" s="167" t="str">
        <f>IFERROR(INDEX('Party Data'!$C$1:$P$9950,MATCH(DCR!$F$2,'Party Data'!$C$2:$C$9950,0)+$A174,10),"")</f>
        <v/>
      </c>
      <c r="E174" s="37" t="str">
        <f>UPPER(IFERROR(INDEX('Party Data'!$C$1:$P$9950,MATCH(DCR!$F$2,'Party Data'!$C$2:$C$9950,0)+$A174,8),""))</f>
        <v/>
      </c>
      <c r="F174" s="37" t="str">
        <f>IF(B174="","",IF(COUNTIFS(DCR!$D$8:$D$678,B174)=0,"Non-Visited",COUNTIFS(DCR!$D$8:$D$678,B174,DCR!$K$8:$K$678,"&gt;="&amp;EOMONTH(DCR!$O$1,-1)+1,DCR!$K$8:$K$678,"&lt;="&amp;EOMONTH(DCR!$O$1,0))))</f>
        <v/>
      </c>
    </row>
    <row r="175" spans="1:6" ht="16.5">
      <c r="A175" s="37" t="str">
        <f>IF(OR(A174="Sl.",A174&lt;COUNTA(INDEX('Party Data'!$C$1:$P$9950,MATCH(DCR!$F$2,'Party Data'!$C$2:$C$9950,0)+1,14):INDEX('Party Data'!$C$1:$P$9950,MATCH(DCR!$F$2,'Party Data'!$C$2:$C$9950,0)+1+COUNTIF('Party Data'!$C$2:$C$9950,DCR!$F$2),14))),COUNT(A$3:A174)+1,"")</f>
        <v/>
      </c>
      <c r="B175" s="167" t="str">
        <f>IFERROR(INDEX('Party Data'!$C$1:$P$9950,MATCH(DCR!$F$2,'Party Data'!$C$2:$C$9950,0)+A175,14),"")</f>
        <v/>
      </c>
      <c r="C175" s="167" t="str">
        <f>IFERROR(INDEX('Party Data'!$C$1:$P$9950,MATCH(DCR!$F$2,'Party Data'!$C$2:$C$9950,0)+$A175,11),"")</f>
        <v/>
      </c>
      <c r="D175" s="167" t="str">
        <f>IFERROR(INDEX('Party Data'!$C$1:$P$9950,MATCH(DCR!$F$2,'Party Data'!$C$2:$C$9950,0)+$A175,10),"")</f>
        <v/>
      </c>
      <c r="E175" s="37" t="str">
        <f>UPPER(IFERROR(INDEX('Party Data'!$C$1:$P$9950,MATCH(DCR!$F$2,'Party Data'!$C$2:$C$9950,0)+$A175,8),""))</f>
        <v/>
      </c>
      <c r="F175" s="37" t="str">
        <f>IF(B175="","",IF(COUNTIFS(DCR!$D$8:$D$678,B175)=0,"Non-Visited",COUNTIFS(DCR!$D$8:$D$678,B175,DCR!$K$8:$K$678,"&gt;="&amp;EOMONTH(DCR!$O$1,-1)+1,DCR!$K$8:$K$678,"&lt;="&amp;EOMONTH(DCR!$O$1,0))))</f>
        <v/>
      </c>
    </row>
    <row r="176" spans="1:6" ht="16.5">
      <c r="A176" s="37" t="str">
        <f>IF(OR(A175="Sl.",A175&lt;COUNTA(INDEX('Party Data'!$C$1:$P$9950,MATCH(DCR!$F$2,'Party Data'!$C$2:$C$9950,0)+1,14):INDEX('Party Data'!$C$1:$P$9950,MATCH(DCR!$F$2,'Party Data'!$C$2:$C$9950,0)+1+COUNTIF('Party Data'!$C$2:$C$9950,DCR!$F$2),14))),COUNT(A$3:A175)+1,"")</f>
        <v/>
      </c>
      <c r="B176" s="167" t="str">
        <f>IFERROR(INDEX('Party Data'!$C$1:$P$9950,MATCH(DCR!$F$2,'Party Data'!$C$2:$C$9950,0)+A176,14),"")</f>
        <v/>
      </c>
      <c r="C176" s="167" t="str">
        <f>IFERROR(INDEX('Party Data'!$C$1:$P$9950,MATCH(DCR!$F$2,'Party Data'!$C$2:$C$9950,0)+$A176,11),"")</f>
        <v/>
      </c>
      <c r="D176" s="167" t="str">
        <f>IFERROR(INDEX('Party Data'!$C$1:$P$9950,MATCH(DCR!$F$2,'Party Data'!$C$2:$C$9950,0)+$A176,10),"")</f>
        <v/>
      </c>
      <c r="E176" s="37" t="str">
        <f>UPPER(IFERROR(INDEX('Party Data'!$C$1:$P$9950,MATCH(DCR!$F$2,'Party Data'!$C$2:$C$9950,0)+$A176,8),""))</f>
        <v/>
      </c>
      <c r="F176" s="37" t="str">
        <f>IF(B176="","",IF(COUNTIFS(DCR!$D$8:$D$678,B176)=0,"Non-Visited",COUNTIFS(DCR!$D$8:$D$678,B176,DCR!$K$8:$K$678,"&gt;="&amp;EOMONTH(DCR!$O$1,-1)+1,DCR!$K$8:$K$678,"&lt;="&amp;EOMONTH(DCR!$O$1,0))))</f>
        <v/>
      </c>
    </row>
    <row r="177" spans="1:6" ht="16.5">
      <c r="A177" s="37" t="str">
        <f>IF(OR(A176="Sl.",A176&lt;COUNTA(INDEX('Party Data'!$C$1:$P$9950,MATCH(DCR!$F$2,'Party Data'!$C$2:$C$9950,0)+1,14):INDEX('Party Data'!$C$1:$P$9950,MATCH(DCR!$F$2,'Party Data'!$C$2:$C$9950,0)+1+COUNTIF('Party Data'!$C$2:$C$9950,DCR!$F$2),14))),COUNT(A$3:A176)+1,"")</f>
        <v/>
      </c>
      <c r="B177" s="167" t="str">
        <f>IFERROR(INDEX('Party Data'!$C$1:$P$9950,MATCH(DCR!$F$2,'Party Data'!$C$2:$C$9950,0)+A177,14),"")</f>
        <v/>
      </c>
      <c r="C177" s="167" t="str">
        <f>IFERROR(INDEX('Party Data'!$C$1:$P$9950,MATCH(DCR!$F$2,'Party Data'!$C$2:$C$9950,0)+$A177,11),"")</f>
        <v/>
      </c>
      <c r="D177" s="167" t="str">
        <f>IFERROR(INDEX('Party Data'!$C$1:$P$9950,MATCH(DCR!$F$2,'Party Data'!$C$2:$C$9950,0)+$A177,10),"")</f>
        <v/>
      </c>
      <c r="E177" s="37" t="str">
        <f>UPPER(IFERROR(INDEX('Party Data'!$C$1:$P$9950,MATCH(DCR!$F$2,'Party Data'!$C$2:$C$9950,0)+$A177,8),""))</f>
        <v/>
      </c>
      <c r="F177" s="37" t="str">
        <f>IF(B177="","",IF(COUNTIFS(DCR!$D$8:$D$678,B177)=0,"Non-Visited",COUNTIFS(DCR!$D$8:$D$678,B177,DCR!$K$8:$K$678,"&gt;="&amp;EOMONTH(DCR!$O$1,-1)+1,DCR!$K$8:$K$678,"&lt;="&amp;EOMONTH(DCR!$O$1,0))))</f>
        <v/>
      </c>
    </row>
    <row r="178" spans="1:6" ht="16.5">
      <c r="A178" s="37" t="str">
        <f>IF(OR(A177="Sl.",A177&lt;COUNTA(INDEX('Party Data'!$C$1:$P$9950,MATCH(DCR!$F$2,'Party Data'!$C$2:$C$9950,0)+1,14):INDEX('Party Data'!$C$1:$P$9950,MATCH(DCR!$F$2,'Party Data'!$C$2:$C$9950,0)+1+COUNTIF('Party Data'!$C$2:$C$9950,DCR!$F$2),14))),COUNT(A$3:A177)+1,"")</f>
        <v/>
      </c>
      <c r="B178" s="167" t="str">
        <f>IFERROR(INDEX('Party Data'!$C$1:$P$9950,MATCH(DCR!$F$2,'Party Data'!$C$2:$C$9950,0)+A178,14),"")</f>
        <v/>
      </c>
      <c r="C178" s="167" t="str">
        <f>IFERROR(INDEX('Party Data'!$C$1:$P$9950,MATCH(DCR!$F$2,'Party Data'!$C$2:$C$9950,0)+$A178,11),"")</f>
        <v/>
      </c>
      <c r="D178" s="167" t="str">
        <f>IFERROR(INDEX('Party Data'!$C$1:$P$9950,MATCH(DCR!$F$2,'Party Data'!$C$2:$C$9950,0)+$A178,10),"")</f>
        <v/>
      </c>
      <c r="E178" s="37" t="str">
        <f>UPPER(IFERROR(INDEX('Party Data'!$C$1:$P$9950,MATCH(DCR!$F$2,'Party Data'!$C$2:$C$9950,0)+$A178,8),""))</f>
        <v/>
      </c>
      <c r="F178" s="37" t="str">
        <f>IF(B178="","",IF(COUNTIFS(DCR!$D$8:$D$678,B178)=0,"Non-Visited",COUNTIFS(DCR!$D$8:$D$678,B178,DCR!$K$8:$K$678,"&gt;="&amp;EOMONTH(DCR!$O$1,-1)+1,DCR!$K$8:$K$678,"&lt;="&amp;EOMONTH(DCR!$O$1,0))))</f>
        <v/>
      </c>
    </row>
    <row r="179" spans="1:6" ht="16.5">
      <c r="A179" s="37" t="str">
        <f>IF(OR(A178="Sl.",A178&lt;COUNTA(INDEX('Party Data'!$C$1:$P$9950,MATCH(DCR!$F$2,'Party Data'!$C$2:$C$9950,0)+1,14):INDEX('Party Data'!$C$1:$P$9950,MATCH(DCR!$F$2,'Party Data'!$C$2:$C$9950,0)+1+COUNTIF('Party Data'!$C$2:$C$9950,DCR!$F$2),14))),COUNT(A$3:A178)+1,"")</f>
        <v/>
      </c>
      <c r="B179" s="167" t="str">
        <f>IFERROR(INDEX('Party Data'!$C$1:$P$9950,MATCH(DCR!$F$2,'Party Data'!$C$2:$C$9950,0)+A179,14),"")</f>
        <v/>
      </c>
      <c r="C179" s="167" t="str">
        <f>IFERROR(INDEX('Party Data'!$C$1:$P$9950,MATCH(DCR!$F$2,'Party Data'!$C$2:$C$9950,0)+$A179,11),"")</f>
        <v/>
      </c>
      <c r="D179" s="167" t="str">
        <f>IFERROR(INDEX('Party Data'!$C$1:$P$9950,MATCH(DCR!$F$2,'Party Data'!$C$2:$C$9950,0)+$A179,10),"")</f>
        <v/>
      </c>
      <c r="E179" s="37" t="str">
        <f>UPPER(IFERROR(INDEX('Party Data'!$C$1:$P$9950,MATCH(DCR!$F$2,'Party Data'!$C$2:$C$9950,0)+$A179,8),""))</f>
        <v/>
      </c>
      <c r="F179" s="37" t="str">
        <f>IF(B179="","",IF(COUNTIFS(DCR!$D$8:$D$678,B179)=0,"Non-Visited",COUNTIFS(DCR!$D$8:$D$678,B179,DCR!$K$8:$K$678,"&gt;="&amp;EOMONTH(DCR!$O$1,-1)+1,DCR!$K$8:$K$678,"&lt;="&amp;EOMONTH(DCR!$O$1,0))))</f>
        <v/>
      </c>
    </row>
    <row r="180" spans="1:6" ht="16.5">
      <c r="A180" s="37" t="str">
        <f>IF(OR(A179="Sl.",A179&lt;COUNTA(INDEX('Party Data'!$C$1:$P$9950,MATCH(DCR!$F$2,'Party Data'!$C$2:$C$9950,0)+1,14):INDEX('Party Data'!$C$1:$P$9950,MATCH(DCR!$F$2,'Party Data'!$C$2:$C$9950,0)+1+COUNTIF('Party Data'!$C$2:$C$9950,DCR!$F$2),14))),COUNT(A$3:A179)+1,"")</f>
        <v/>
      </c>
      <c r="B180" s="167" t="str">
        <f>IFERROR(INDEX('Party Data'!$C$1:$P$9950,MATCH(DCR!$F$2,'Party Data'!$C$2:$C$9950,0)+A180,14),"")</f>
        <v/>
      </c>
      <c r="C180" s="167" t="str">
        <f>IFERROR(INDEX('Party Data'!$C$1:$P$9950,MATCH(DCR!$F$2,'Party Data'!$C$2:$C$9950,0)+$A180,11),"")</f>
        <v/>
      </c>
      <c r="D180" s="167" t="str">
        <f>IFERROR(INDEX('Party Data'!$C$1:$P$9950,MATCH(DCR!$F$2,'Party Data'!$C$2:$C$9950,0)+$A180,10),"")</f>
        <v/>
      </c>
      <c r="E180" s="37" t="str">
        <f>UPPER(IFERROR(INDEX('Party Data'!$C$1:$P$9950,MATCH(DCR!$F$2,'Party Data'!$C$2:$C$9950,0)+$A180,8),""))</f>
        <v/>
      </c>
      <c r="F180" s="37" t="str">
        <f>IF(B180="","",IF(COUNTIFS(DCR!$D$8:$D$678,B180)=0,"Non-Visited",COUNTIFS(DCR!$D$8:$D$678,B180,DCR!$K$8:$K$678,"&gt;="&amp;EOMONTH(DCR!$O$1,-1)+1,DCR!$K$8:$K$678,"&lt;="&amp;EOMONTH(DCR!$O$1,0))))</f>
        <v/>
      </c>
    </row>
    <row r="181" spans="1:6" ht="16.5">
      <c r="A181" s="37" t="str">
        <f>IF(OR(A180="Sl.",A180&lt;COUNTA(INDEX('Party Data'!$C$1:$P$9950,MATCH(DCR!$F$2,'Party Data'!$C$2:$C$9950,0)+1,14):INDEX('Party Data'!$C$1:$P$9950,MATCH(DCR!$F$2,'Party Data'!$C$2:$C$9950,0)+1+COUNTIF('Party Data'!$C$2:$C$9950,DCR!$F$2),14))),COUNT(A$3:A180)+1,"")</f>
        <v/>
      </c>
      <c r="B181" s="167" t="str">
        <f>IFERROR(INDEX('Party Data'!$C$1:$P$9950,MATCH(DCR!$F$2,'Party Data'!$C$2:$C$9950,0)+A181,14),"")</f>
        <v/>
      </c>
      <c r="C181" s="167" t="str">
        <f>IFERROR(INDEX('Party Data'!$C$1:$P$9950,MATCH(DCR!$F$2,'Party Data'!$C$2:$C$9950,0)+$A181,11),"")</f>
        <v/>
      </c>
      <c r="D181" s="167" t="str">
        <f>IFERROR(INDEX('Party Data'!$C$1:$P$9950,MATCH(DCR!$F$2,'Party Data'!$C$2:$C$9950,0)+$A181,10),"")</f>
        <v/>
      </c>
      <c r="E181" s="37" t="str">
        <f>UPPER(IFERROR(INDEX('Party Data'!$C$1:$P$9950,MATCH(DCR!$F$2,'Party Data'!$C$2:$C$9950,0)+$A181,8),""))</f>
        <v/>
      </c>
      <c r="F181" s="37" t="str">
        <f>IF(B181="","",IF(COUNTIFS(DCR!$D$8:$D$678,B181)=0,"Non-Visited",COUNTIFS(DCR!$D$8:$D$678,B181,DCR!$K$8:$K$678,"&gt;="&amp;EOMONTH(DCR!$O$1,-1)+1,DCR!$K$8:$K$678,"&lt;="&amp;EOMONTH(DCR!$O$1,0))))</f>
        <v/>
      </c>
    </row>
    <row r="182" spans="1:6" ht="16.5">
      <c r="A182" s="37" t="str">
        <f>IF(OR(A181="Sl.",A181&lt;COUNTA(INDEX('Party Data'!$C$1:$P$9950,MATCH(DCR!$F$2,'Party Data'!$C$2:$C$9950,0)+1,14):INDEX('Party Data'!$C$1:$P$9950,MATCH(DCR!$F$2,'Party Data'!$C$2:$C$9950,0)+1+COUNTIF('Party Data'!$C$2:$C$9950,DCR!$F$2),14))),COUNT(A$3:A181)+1,"")</f>
        <v/>
      </c>
      <c r="B182" s="167" t="str">
        <f>IFERROR(INDEX('Party Data'!$C$1:$P$9950,MATCH(DCR!$F$2,'Party Data'!$C$2:$C$9950,0)+A182,14),"")</f>
        <v/>
      </c>
      <c r="C182" s="167" t="str">
        <f>IFERROR(INDEX('Party Data'!$C$1:$P$9950,MATCH(DCR!$F$2,'Party Data'!$C$2:$C$9950,0)+$A182,11),"")</f>
        <v/>
      </c>
      <c r="D182" s="167" t="str">
        <f>IFERROR(INDEX('Party Data'!$C$1:$P$9950,MATCH(DCR!$F$2,'Party Data'!$C$2:$C$9950,0)+$A182,10),"")</f>
        <v/>
      </c>
      <c r="E182" s="37" t="str">
        <f>UPPER(IFERROR(INDEX('Party Data'!$C$1:$P$9950,MATCH(DCR!$F$2,'Party Data'!$C$2:$C$9950,0)+$A182,8),""))</f>
        <v/>
      </c>
      <c r="F182" s="37" t="str">
        <f>IF(B182="","",IF(COUNTIFS(DCR!$D$8:$D$678,B182)=0,"Non-Visited",COUNTIFS(DCR!$D$8:$D$678,B182,DCR!$K$8:$K$678,"&gt;="&amp;EOMONTH(DCR!$O$1,-1)+1,DCR!$K$8:$K$678,"&lt;="&amp;EOMONTH(DCR!$O$1,0))))</f>
        <v/>
      </c>
    </row>
    <row r="183" spans="1:6" ht="16.5">
      <c r="A183" s="37" t="str">
        <f>IF(OR(A182="Sl.",A182&lt;COUNTA(INDEX('Party Data'!$C$1:$P$9950,MATCH(DCR!$F$2,'Party Data'!$C$2:$C$9950,0)+1,14):INDEX('Party Data'!$C$1:$P$9950,MATCH(DCR!$F$2,'Party Data'!$C$2:$C$9950,0)+1+COUNTIF('Party Data'!$C$2:$C$9950,DCR!$F$2),14))),COUNT(A$3:A182)+1,"")</f>
        <v/>
      </c>
      <c r="B183" s="167" t="str">
        <f>IFERROR(INDEX('Party Data'!$C$1:$P$9950,MATCH(DCR!$F$2,'Party Data'!$C$2:$C$9950,0)+A183,14),"")</f>
        <v/>
      </c>
      <c r="C183" s="167" t="str">
        <f>IFERROR(INDEX('Party Data'!$C$1:$P$9950,MATCH(DCR!$F$2,'Party Data'!$C$2:$C$9950,0)+$A183,11),"")</f>
        <v/>
      </c>
      <c r="D183" s="167" t="str">
        <f>IFERROR(INDEX('Party Data'!$C$1:$P$9950,MATCH(DCR!$F$2,'Party Data'!$C$2:$C$9950,0)+$A183,10),"")</f>
        <v/>
      </c>
      <c r="E183" s="37" t="str">
        <f>UPPER(IFERROR(INDEX('Party Data'!$C$1:$P$9950,MATCH(DCR!$F$2,'Party Data'!$C$2:$C$9950,0)+$A183,8),""))</f>
        <v/>
      </c>
      <c r="F183" s="37" t="str">
        <f>IF(B183="","",IF(COUNTIFS(DCR!$D$8:$D$678,B183)=0,"Non-Visited",COUNTIFS(DCR!$D$8:$D$678,B183,DCR!$K$8:$K$678,"&gt;="&amp;EOMONTH(DCR!$O$1,-1)+1,DCR!$K$8:$K$678,"&lt;="&amp;EOMONTH(DCR!$O$1,0))))</f>
        <v/>
      </c>
    </row>
    <row r="184" spans="1:6" ht="16.5">
      <c r="A184" s="37" t="str">
        <f>IF(OR(A183="Sl.",A183&lt;COUNTA(INDEX('Party Data'!$C$1:$P$9950,MATCH(DCR!$F$2,'Party Data'!$C$2:$C$9950,0)+1,14):INDEX('Party Data'!$C$1:$P$9950,MATCH(DCR!$F$2,'Party Data'!$C$2:$C$9950,0)+1+COUNTIF('Party Data'!$C$2:$C$9950,DCR!$F$2),14))),COUNT(A$3:A183)+1,"")</f>
        <v/>
      </c>
      <c r="B184" s="167" t="str">
        <f>IFERROR(INDEX('Party Data'!$C$1:$P$9950,MATCH(DCR!$F$2,'Party Data'!$C$2:$C$9950,0)+A184,14),"")</f>
        <v/>
      </c>
      <c r="C184" s="167" t="str">
        <f>IFERROR(INDEX('Party Data'!$C$1:$P$9950,MATCH(DCR!$F$2,'Party Data'!$C$2:$C$9950,0)+$A184,11),"")</f>
        <v/>
      </c>
      <c r="D184" s="167" t="str">
        <f>IFERROR(INDEX('Party Data'!$C$1:$P$9950,MATCH(DCR!$F$2,'Party Data'!$C$2:$C$9950,0)+$A184,10),"")</f>
        <v/>
      </c>
      <c r="E184" s="37" t="str">
        <f>UPPER(IFERROR(INDEX('Party Data'!$C$1:$P$9950,MATCH(DCR!$F$2,'Party Data'!$C$2:$C$9950,0)+$A184,8),""))</f>
        <v/>
      </c>
      <c r="F184" s="37" t="str">
        <f>IF(B184="","",IF(COUNTIFS(DCR!$D$8:$D$678,B184)=0,"Non-Visited",COUNTIFS(DCR!$D$8:$D$678,B184,DCR!$K$8:$K$678,"&gt;="&amp;EOMONTH(DCR!$O$1,-1)+1,DCR!$K$8:$K$678,"&lt;="&amp;EOMONTH(DCR!$O$1,0))))</f>
        <v/>
      </c>
    </row>
    <row r="185" spans="1:6" ht="16.5">
      <c r="A185" s="37" t="str">
        <f>IF(OR(A184="Sl.",A184&lt;COUNTA(INDEX('Party Data'!$C$1:$P$9950,MATCH(DCR!$F$2,'Party Data'!$C$2:$C$9950,0)+1,14):INDEX('Party Data'!$C$1:$P$9950,MATCH(DCR!$F$2,'Party Data'!$C$2:$C$9950,0)+1+COUNTIF('Party Data'!$C$2:$C$9950,DCR!$F$2),14))),COUNT(A$3:A184)+1,"")</f>
        <v/>
      </c>
      <c r="B185" s="167" t="str">
        <f>IFERROR(INDEX('Party Data'!$C$1:$P$9950,MATCH(DCR!$F$2,'Party Data'!$C$2:$C$9950,0)+A185,14),"")</f>
        <v/>
      </c>
      <c r="C185" s="167" t="str">
        <f>IFERROR(INDEX('Party Data'!$C$1:$P$9950,MATCH(DCR!$F$2,'Party Data'!$C$2:$C$9950,0)+$A185,11),"")</f>
        <v/>
      </c>
      <c r="D185" s="167" t="str">
        <f>IFERROR(INDEX('Party Data'!$C$1:$P$9950,MATCH(DCR!$F$2,'Party Data'!$C$2:$C$9950,0)+$A185,10),"")</f>
        <v/>
      </c>
      <c r="E185" s="37" t="str">
        <f>UPPER(IFERROR(INDEX('Party Data'!$C$1:$P$9950,MATCH(DCR!$F$2,'Party Data'!$C$2:$C$9950,0)+$A185,8),""))</f>
        <v/>
      </c>
      <c r="F185" s="37" t="str">
        <f>IF(B185="","",IF(COUNTIFS(DCR!$D$8:$D$678,B185)=0,"Non-Visited",COUNTIFS(DCR!$D$8:$D$678,B185,DCR!$K$8:$K$678,"&gt;="&amp;EOMONTH(DCR!$O$1,-1)+1,DCR!$K$8:$K$678,"&lt;="&amp;EOMONTH(DCR!$O$1,0))))</f>
        <v/>
      </c>
    </row>
    <row r="186" spans="1:6" ht="16.5">
      <c r="A186" s="37" t="str">
        <f>IF(OR(A185="Sl.",A185&lt;COUNTA(INDEX('Party Data'!$C$1:$P$9950,MATCH(DCR!$F$2,'Party Data'!$C$2:$C$9950,0)+1,14):INDEX('Party Data'!$C$1:$P$9950,MATCH(DCR!$F$2,'Party Data'!$C$2:$C$9950,0)+1+COUNTIF('Party Data'!$C$2:$C$9950,DCR!$F$2),14))),COUNT(A$3:A185)+1,"")</f>
        <v/>
      </c>
      <c r="B186" s="167" t="str">
        <f>IFERROR(INDEX('Party Data'!$C$1:$P$9950,MATCH(DCR!$F$2,'Party Data'!$C$2:$C$9950,0)+A186,14),"")</f>
        <v/>
      </c>
      <c r="C186" s="167" t="str">
        <f>IFERROR(INDEX('Party Data'!$C$1:$P$9950,MATCH(DCR!$F$2,'Party Data'!$C$2:$C$9950,0)+$A186,11),"")</f>
        <v/>
      </c>
      <c r="D186" s="167" t="str">
        <f>IFERROR(INDEX('Party Data'!$C$1:$P$9950,MATCH(DCR!$F$2,'Party Data'!$C$2:$C$9950,0)+$A186,10),"")</f>
        <v/>
      </c>
      <c r="E186" s="37" t="str">
        <f>UPPER(IFERROR(INDEX('Party Data'!$C$1:$P$9950,MATCH(DCR!$F$2,'Party Data'!$C$2:$C$9950,0)+$A186,8),""))</f>
        <v/>
      </c>
      <c r="F186" s="37" t="str">
        <f>IF(B186="","",IF(COUNTIFS(DCR!$D$8:$D$678,B186)=0,"Non-Visited",COUNTIFS(DCR!$D$8:$D$678,B186,DCR!$K$8:$K$678,"&gt;="&amp;EOMONTH(DCR!$O$1,-1)+1,DCR!$K$8:$K$678,"&lt;="&amp;EOMONTH(DCR!$O$1,0))))</f>
        <v/>
      </c>
    </row>
    <row r="187" spans="1:6" ht="16.5">
      <c r="A187" s="37" t="str">
        <f>IF(OR(A186="Sl.",A186&lt;COUNTA(INDEX('Party Data'!$C$1:$P$9950,MATCH(DCR!$F$2,'Party Data'!$C$2:$C$9950,0)+1,14):INDEX('Party Data'!$C$1:$P$9950,MATCH(DCR!$F$2,'Party Data'!$C$2:$C$9950,0)+1+COUNTIF('Party Data'!$C$2:$C$9950,DCR!$F$2),14))),COUNT(A$3:A186)+1,"")</f>
        <v/>
      </c>
      <c r="B187" s="167" t="str">
        <f>IFERROR(INDEX('Party Data'!$C$1:$P$9950,MATCH(DCR!$F$2,'Party Data'!$C$2:$C$9950,0)+A187,14),"")</f>
        <v/>
      </c>
      <c r="C187" s="167" t="str">
        <f>IFERROR(INDEX('Party Data'!$C$1:$P$9950,MATCH(DCR!$F$2,'Party Data'!$C$2:$C$9950,0)+$A187,11),"")</f>
        <v/>
      </c>
      <c r="D187" s="167" t="str">
        <f>IFERROR(INDEX('Party Data'!$C$1:$P$9950,MATCH(DCR!$F$2,'Party Data'!$C$2:$C$9950,0)+$A187,10),"")</f>
        <v/>
      </c>
      <c r="E187" s="37" t="str">
        <f>UPPER(IFERROR(INDEX('Party Data'!$C$1:$P$9950,MATCH(DCR!$F$2,'Party Data'!$C$2:$C$9950,0)+$A187,8),""))</f>
        <v/>
      </c>
      <c r="F187" s="37" t="str">
        <f>IF(B187="","",IF(COUNTIFS(DCR!$D$8:$D$678,B187)=0,"Non-Visited",COUNTIFS(DCR!$D$8:$D$678,B187,DCR!$K$8:$K$678,"&gt;="&amp;EOMONTH(DCR!$O$1,-1)+1,DCR!$K$8:$K$678,"&lt;="&amp;EOMONTH(DCR!$O$1,0))))</f>
        <v/>
      </c>
    </row>
    <row r="188" spans="1:6" ht="16.5">
      <c r="A188" s="37" t="str">
        <f>IF(OR(A187="Sl.",A187&lt;COUNTA(INDEX('Party Data'!$C$1:$P$9950,MATCH(DCR!$F$2,'Party Data'!$C$2:$C$9950,0)+1,14):INDEX('Party Data'!$C$1:$P$9950,MATCH(DCR!$F$2,'Party Data'!$C$2:$C$9950,0)+1+COUNTIF('Party Data'!$C$2:$C$9950,DCR!$F$2),14))),COUNT(A$3:A187)+1,"")</f>
        <v/>
      </c>
      <c r="B188" s="167" t="str">
        <f>IFERROR(INDEX('Party Data'!$C$1:$P$9950,MATCH(DCR!$F$2,'Party Data'!$C$2:$C$9950,0)+A188,14),"")</f>
        <v/>
      </c>
      <c r="C188" s="167" t="str">
        <f>IFERROR(INDEX('Party Data'!$C$1:$P$9950,MATCH(DCR!$F$2,'Party Data'!$C$2:$C$9950,0)+$A188,11),"")</f>
        <v/>
      </c>
      <c r="D188" s="167" t="str">
        <f>IFERROR(INDEX('Party Data'!$C$1:$P$9950,MATCH(DCR!$F$2,'Party Data'!$C$2:$C$9950,0)+$A188,10),"")</f>
        <v/>
      </c>
      <c r="E188" s="37" t="str">
        <f>UPPER(IFERROR(INDEX('Party Data'!$C$1:$P$9950,MATCH(DCR!$F$2,'Party Data'!$C$2:$C$9950,0)+$A188,8),""))</f>
        <v/>
      </c>
      <c r="F188" s="37" t="str">
        <f>IF(B188="","",IF(COUNTIFS(DCR!$D$8:$D$678,B188)=0,"Non-Visited",COUNTIFS(DCR!$D$8:$D$678,B188,DCR!$K$8:$K$678,"&gt;="&amp;EOMONTH(DCR!$O$1,-1)+1,DCR!$K$8:$K$678,"&lt;="&amp;EOMONTH(DCR!$O$1,0))))</f>
        <v/>
      </c>
    </row>
    <row r="189" spans="1:6" ht="16.5">
      <c r="A189" s="37" t="str">
        <f>IF(OR(A188="Sl.",A188&lt;COUNTA(INDEX('Party Data'!$C$1:$P$9950,MATCH(DCR!$F$2,'Party Data'!$C$2:$C$9950,0)+1,14):INDEX('Party Data'!$C$1:$P$9950,MATCH(DCR!$F$2,'Party Data'!$C$2:$C$9950,0)+1+COUNTIF('Party Data'!$C$2:$C$9950,DCR!$F$2),14))),COUNT(A$3:A188)+1,"")</f>
        <v/>
      </c>
      <c r="B189" s="167" t="str">
        <f>IFERROR(INDEX('Party Data'!$C$1:$P$9950,MATCH(DCR!$F$2,'Party Data'!$C$2:$C$9950,0)+A189,14),"")</f>
        <v/>
      </c>
      <c r="C189" s="167" t="str">
        <f>IFERROR(INDEX('Party Data'!$C$1:$P$9950,MATCH(DCR!$F$2,'Party Data'!$C$2:$C$9950,0)+$A189,11),"")</f>
        <v/>
      </c>
      <c r="D189" s="167" t="str">
        <f>IFERROR(INDEX('Party Data'!$C$1:$P$9950,MATCH(DCR!$F$2,'Party Data'!$C$2:$C$9950,0)+$A189,10),"")</f>
        <v/>
      </c>
      <c r="E189" s="37" t="str">
        <f>UPPER(IFERROR(INDEX('Party Data'!$C$1:$P$9950,MATCH(DCR!$F$2,'Party Data'!$C$2:$C$9950,0)+$A189,8),""))</f>
        <v/>
      </c>
      <c r="F189" s="37" t="str">
        <f>IF(B189="","",IF(COUNTIFS(DCR!$D$8:$D$678,B189)=0,"Non-Visited",COUNTIFS(DCR!$D$8:$D$678,B189,DCR!$K$8:$K$678,"&gt;="&amp;EOMONTH(DCR!$O$1,-1)+1,DCR!$K$8:$K$678,"&lt;="&amp;EOMONTH(DCR!$O$1,0))))</f>
        <v/>
      </c>
    </row>
    <row r="190" spans="1:6" ht="16.5">
      <c r="A190" s="37" t="str">
        <f>IF(OR(A189="Sl.",A189&lt;COUNTA(INDEX('Party Data'!$C$1:$P$9950,MATCH(DCR!$F$2,'Party Data'!$C$2:$C$9950,0)+1,14):INDEX('Party Data'!$C$1:$P$9950,MATCH(DCR!$F$2,'Party Data'!$C$2:$C$9950,0)+1+COUNTIF('Party Data'!$C$2:$C$9950,DCR!$F$2),14))),COUNT(A$3:A189)+1,"")</f>
        <v/>
      </c>
      <c r="B190" s="167" t="str">
        <f>IFERROR(INDEX('Party Data'!$C$1:$P$9950,MATCH(DCR!$F$2,'Party Data'!$C$2:$C$9950,0)+A190,14),"")</f>
        <v/>
      </c>
      <c r="C190" s="167" t="str">
        <f>IFERROR(INDEX('Party Data'!$C$1:$P$9950,MATCH(DCR!$F$2,'Party Data'!$C$2:$C$9950,0)+$A190,11),"")</f>
        <v/>
      </c>
      <c r="D190" s="167" t="str">
        <f>IFERROR(INDEX('Party Data'!$C$1:$P$9950,MATCH(DCR!$F$2,'Party Data'!$C$2:$C$9950,0)+$A190,10),"")</f>
        <v/>
      </c>
      <c r="E190" s="37" t="str">
        <f>UPPER(IFERROR(INDEX('Party Data'!$C$1:$P$9950,MATCH(DCR!$F$2,'Party Data'!$C$2:$C$9950,0)+$A190,8),""))</f>
        <v/>
      </c>
      <c r="F190" s="37" t="str">
        <f>IF(B190="","",IF(COUNTIFS(DCR!$D$8:$D$678,B190)=0,"Non-Visited",COUNTIFS(DCR!$D$8:$D$678,B190,DCR!$K$8:$K$678,"&gt;="&amp;EOMONTH(DCR!$O$1,-1)+1,DCR!$K$8:$K$678,"&lt;="&amp;EOMONTH(DCR!$O$1,0))))</f>
        <v/>
      </c>
    </row>
    <row r="191" spans="1:6" ht="16.5">
      <c r="A191" s="37" t="str">
        <f>IF(OR(A190="Sl.",A190&lt;COUNTA(INDEX('Party Data'!$C$1:$P$9950,MATCH(DCR!$F$2,'Party Data'!$C$2:$C$9950,0)+1,14):INDEX('Party Data'!$C$1:$P$9950,MATCH(DCR!$F$2,'Party Data'!$C$2:$C$9950,0)+1+COUNTIF('Party Data'!$C$2:$C$9950,DCR!$F$2),14))),COUNT(A$3:A190)+1,"")</f>
        <v/>
      </c>
      <c r="B191" s="167" t="str">
        <f>IFERROR(INDEX('Party Data'!$C$1:$P$9950,MATCH(DCR!$F$2,'Party Data'!$C$2:$C$9950,0)+A191,14),"")</f>
        <v/>
      </c>
      <c r="C191" s="167" t="str">
        <f>IFERROR(INDEX('Party Data'!$C$1:$P$9950,MATCH(DCR!$F$2,'Party Data'!$C$2:$C$9950,0)+$A191,11),"")</f>
        <v/>
      </c>
      <c r="D191" s="167" t="str">
        <f>IFERROR(INDEX('Party Data'!$C$1:$P$9950,MATCH(DCR!$F$2,'Party Data'!$C$2:$C$9950,0)+$A191,10),"")</f>
        <v/>
      </c>
      <c r="E191" s="37" t="str">
        <f>UPPER(IFERROR(INDEX('Party Data'!$C$1:$P$9950,MATCH(DCR!$F$2,'Party Data'!$C$2:$C$9950,0)+$A191,8),""))</f>
        <v/>
      </c>
      <c r="F191" s="37" t="str">
        <f>IF(B191="","",IF(COUNTIFS(DCR!$D$8:$D$678,B191)=0,"Non-Visited",COUNTIFS(DCR!$D$8:$D$678,B191,DCR!$K$8:$K$678,"&gt;="&amp;EOMONTH(DCR!$O$1,-1)+1,DCR!$K$8:$K$678,"&lt;="&amp;EOMONTH(DCR!$O$1,0))))</f>
        <v/>
      </c>
    </row>
    <row r="192" spans="1:6" ht="16.5">
      <c r="A192" s="37" t="str">
        <f>IF(OR(A191="Sl.",A191&lt;COUNTA(INDEX('Party Data'!$C$1:$P$9950,MATCH(DCR!$F$2,'Party Data'!$C$2:$C$9950,0)+1,14):INDEX('Party Data'!$C$1:$P$9950,MATCH(DCR!$F$2,'Party Data'!$C$2:$C$9950,0)+1+COUNTIF('Party Data'!$C$2:$C$9950,DCR!$F$2),14))),COUNT(A$3:A191)+1,"")</f>
        <v/>
      </c>
      <c r="B192" s="167" t="str">
        <f>IFERROR(INDEX('Party Data'!$C$1:$P$9950,MATCH(DCR!$F$2,'Party Data'!$C$2:$C$9950,0)+A192,14),"")</f>
        <v/>
      </c>
      <c r="C192" s="167" t="str">
        <f>IFERROR(INDEX('Party Data'!$C$1:$P$9950,MATCH(DCR!$F$2,'Party Data'!$C$2:$C$9950,0)+$A192,11),"")</f>
        <v/>
      </c>
      <c r="D192" s="167" t="str">
        <f>IFERROR(INDEX('Party Data'!$C$1:$P$9950,MATCH(DCR!$F$2,'Party Data'!$C$2:$C$9950,0)+$A192,10),"")</f>
        <v/>
      </c>
      <c r="E192" s="37" t="str">
        <f>UPPER(IFERROR(INDEX('Party Data'!$C$1:$P$9950,MATCH(DCR!$F$2,'Party Data'!$C$2:$C$9950,0)+$A192,8),""))</f>
        <v/>
      </c>
      <c r="F192" s="37" t="str">
        <f>IF(B192="","",IF(COUNTIFS(DCR!$D$8:$D$678,B192)=0,"Non-Visited",COUNTIFS(DCR!$D$8:$D$678,B192,DCR!$K$8:$K$678,"&gt;="&amp;EOMONTH(DCR!$O$1,-1)+1,DCR!$K$8:$K$678,"&lt;="&amp;EOMONTH(DCR!$O$1,0))))</f>
        <v/>
      </c>
    </row>
    <row r="193" spans="1:6" ht="16.5">
      <c r="A193" s="37" t="str">
        <f>IF(OR(A192="Sl.",A192&lt;COUNTA(INDEX('Party Data'!$C$1:$P$9950,MATCH(DCR!$F$2,'Party Data'!$C$2:$C$9950,0)+1,14):INDEX('Party Data'!$C$1:$P$9950,MATCH(DCR!$F$2,'Party Data'!$C$2:$C$9950,0)+1+COUNTIF('Party Data'!$C$2:$C$9950,DCR!$F$2),14))),COUNT(A$3:A192)+1,"")</f>
        <v/>
      </c>
      <c r="B193" s="167" t="str">
        <f>IFERROR(INDEX('Party Data'!$C$1:$P$9950,MATCH(DCR!$F$2,'Party Data'!$C$2:$C$9950,0)+A193,14),"")</f>
        <v/>
      </c>
      <c r="C193" s="167" t="str">
        <f>IFERROR(INDEX('Party Data'!$C$1:$P$9950,MATCH(DCR!$F$2,'Party Data'!$C$2:$C$9950,0)+$A193,11),"")</f>
        <v/>
      </c>
      <c r="D193" s="167" t="str">
        <f>IFERROR(INDEX('Party Data'!$C$1:$P$9950,MATCH(DCR!$F$2,'Party Data'!$C$2:$C$9950,0)+$A193,10),"")</f>
        <v/>
      </c>
      <c r="E193" s="37" t="str">
        <f>UPPER(IFERROR(INDEX('Party Data'!$C$1:$P$9950,MATCH(DCR!$F$2,'Party Data'!$C$2:$C$9950,0)+$A193,8),""))</f>
        <v/>
      </c>
      <c r="F193" s="37" t="str">
        <f>IF(B193="","",IF(COUNTIFS(DCR!$D$8:$D$678,B193)=0,"Non-Visited",COUNTIFS(DCR!$D$8:$D$678,B193,DCR!$K$8:$K$678,"&gt;="&amp;EOMONTH(DCR!$O$1,-1)+1,DCR!$K$8:$K$678,"&lt;="&amp;EOMONTH(DCR!$O$1,0))))</f>
        <v/>
      </c>
    </row>
    <row r="194" spans="1:6" ht="16.5">
      <c r="A194" s="37" t="str">
        <f>IF(OR(A193="Sl.",A193&lt;COUNTA(INDEX('Party Data'!$C$1:$P$9950,MATCH(DCR!$F$2,'Party Data'!$C$2:$C$9950,0)+1,14):INDEX('Party Data'!$C$1:$P$9950,MATCH(DCR!$F$2,'Party Data'!$C$2:$C$9950,0)+1+COUNTIF('Party Data'!$C$2:$C$9950,DCR!$F$2),14))),COUNT(A$3:A193)+1,"")</f>
        <v/>
      </c>
      <c r="B194" s="167" t="str">
        <f>IFERROR(INDEX('Party Data'!$C$1:$P$9950,MATCH(DCR!$F$2,'Party Data'!$C$2:$C$9950,0)+A194,14),"")</f>
        <v/>
      </c>
      <c r="C194" s="167" t="str">
        <f>IFERROR(INDEX('Party Data'!$C$1:$P$9950,MATCH(DCR!$F$2,'Party Data'!$C$2:$C$9950,0)+$A194,11),"")</f>
        <v/>
      </c>
      <c r="D194" s="167" t="str">
        <f>IFERROR(INDEX('Party Data'!$C$1:$P$9950,MATCH(DCR!$F$2,'Party Data'!$C$2:$C$9950,0)+$A194,10),"")</f>
        <v/>
      </c>
      <c r="E194" s="37" t="str">
        <f>UPPER(IFERROR(INDEX('Party Data'!$C$1:$P$9950,MATCH(DCR!$F$2,'Party Data'!$C$2:$C$9950,0)+$A194,8),""))</f>
        <v/>
      </c>
      <c r="F194" s="37" t="str">
        <f>IF(B194="","",IF(COUNTIFS(DCR!$D$8:$D$678,B194)=0,"Non-Visited",COUNTIFS(DCR!$D$8:$D$678,B194,DCR!$K$8:$K$678,"&gt;="&amp;EOMONTH(DCR!$O$1,-1)+1,DCR!$K$8:$K$678,"&lt;="&amp;EOMONTH(DCR!$O$1,0))))</f>
        <v/>
      </c>
    </row>
    <row r="195" spans="1:6" ht="16.5">
      <c r="A195" s="37" t="str">
        <f>IF(OR(A194="Sl.",A194&lt;COUNTA(INDEX('Party Data'!$C$1:$P$9950,MATCH(DCR!$F$2,'Party Data'!$C$2:$C$9950,0)+1,14):INDEX('Party Data'!$C$1:$P$9950,MATCH(DCR!$F$2,'Party Data'!$C$2:$C$9950,0)+1+COUNTIF('Party Data'!$C$2:$C$9950,DCR!$F$2),14))),COUNT(A$3:A194)+1,"")</f>
        <v/>
      </c>
      <c r="B195" s="167" t="str">
        <f>IFERROR(INDEX('Party Data'!$C$1:$P$9950,MATCH(DCR!$F$2,'Party Data'!$C$2:$C$9950,0)+A195,14),"")</f>
        <v/>
      </c>
      <c r="C195" s="167" t="str">
        <f>IFERROR(INDEX('Party Data'!$C$1:$P$9950,MATCH(DCR!$F$2,'Party Data'!$C$2:$C$9950,0)+$A195,11),"")</f>
        <v/>
      </c>
      <c r="D195" s="167" t="str">
        <f>IFERROR(INDEX('Party Data'!$C$1:$P$9950,MATCH(DCR!$F$2,'Party Data'!$C$2:$C$9950,0)+$A195,10),"")</f>
        <v/>
      </c>
      <c r="E195" s="37" t="str">
        <f>UPPER(IFERROR(INDEX('Party Data'!$C$1:$P$9950,MATCH(DCR!$F$2,'Party Data'!$C$2:$C$9950,0)+$A195,8),""))</f>
        <v/>
      </c>
      <c r="F195" s="37" t="str">
        <f>IF(B195="","",IF(COUNTIFS(DCR!$D$8:$D$678,B195)=0,"Non-Visited",COUNTIFS(DCR!$D$8:$D$678,B195,DCR!$K$8:$K$678,"&gt;="&amp;EOMONTH(DCR!$O$1,-1)+1,DCR!$K$8:$K$678,"&lt;="&amp;EOMONTH(DCR!$O$1,0))))</f>
        <v/>
      </c>
    </row>
    <row r="196" spans="1:6" ht="16.5">
      <c r="A196" s="37" t="str">
        <f>IF(OR(A195="Sl.",A195&lt;COUNTA(INDEX('Party Data'!$C$1:$P$9950,MATCH(DCR!$F$2,'Party Data'!$C$2:$C$9950,0)+1,14):INDEX('Party Data'!$C$1:$P$9950,MATCH(DCR!$F$2,'Party Data'!$C$2:$C$9950,0)+1+COUNTIF('Party Data'!$C$2:$C$9950,DCR!$F$2),14))),COUNT(A$3:A195)+1,"")</f>
        <v/>
      </c>
      <c r="B196" s="167" t="str">
        <f>IFERROR(INDEX('Party Data'!$C$1:$P$9950,MATCH(DCR!$F$2,'Party Data'!$C$2:$C$9950,0)+A196,14),"")</f>
        <v/>
      </c>
      <c r="C196" s="167" t="str">
        <f>IFERROR(INDEX('Party Data'!$C$1:$P$9950,MATCH(DCR!$F$2,'Party Data'!$C$2:$C$9950,0)+$A196,11),"")</f>
        <v/>
      </c>
      <c r="D196" s="167" t="str">
        <f>IFERROR(INDEX('Party Data'!$C$1:$P$9950,MATCH(DCR!$F$2,'Party Data'!$C$2:$C$9950,0)+$A196,10),"")</f>
        <v/>
      </c>
      <c r="E196" s="37" t="str">
        <f>UPPER(IFERROR(INDEX('Party Data'!$C$1:$P$9950,MATCH(DCR!$F$2,'Party Data'!$C$2:$C$9950,0)+$A196,8),""))</f>
        <v/>
      </c>
      <c r="F196" s="37" t="str">
        <f>IF(B196="","",IF(COUNTIFS(DCR!$D$8:$D$678,B196)=0,"Non-Visited",COUNTIFS(DCR!$D$8:$D$678,B196,DCR!$K$8:$K$678,"&gt;="&amp;EOMONTH(DCR!$O$1,-1)+1,DCR!$K$8:$K$678,"&lt;="&amp;EOMONTH(DCR!$O$1,0))))</f>
        <v/>
      </c>
    </row>
    <row r="197" spans="1:6" ht="16.5">
      <c r="A197" s="37" t="str">
        <f>IF(OR(A196="Sl.",A196&lt;COUNTA(INDEX('Party Data'!$C$1:$P$9950,MATCH(DCR!$F$2,'Party Data'!$C$2:$C$9950,0)+1,14):INDEX('Party Data'!$C$1:$P$9950,MATCH(DCR!$F$2,'Party Data'!$C$2:$C$9950,0)+1+COUNTIF('Party Data'!$C$2:$C$9950,DCR!$F$2),14))),COUNT(A$3:A196)+1,"")</f>
        <v/>
      </c>
      <c r="B197" s="167" t="str">
        <f>IFERROR(INDEX('Party Data'!$C$1:$P$9950,MATCH(DCR!$F$2,'Party Data'!$C$2:$C$9950,0)+A197,14),"")</f>
        <v/>
      </c>
      <c r="C197" s="167" t="str">
        <f>IFERROR(INDEX('Party Data'!$C$1:$P$9950,MATCH(DCR!$F$2,'Party Data'!$C$2:$C$9950,0)+$A197,11),"")</f>
        <v/>
      </c>
      <c r="D197" s="167" t="str">
        <f>IFERROR(INDEX('Party Data'!$C$1:$P$9950,MATCH(DCR!$F$2,'Party Data'!$C$2:$C$9950,0)+$A197,10),"")</f>
        <v/>
      </c>
      <c r="E197" s="37" t="str">
        <f>UPPER(IFERROR(INDEX('Party Data'!$C$1:$P$9950,MATCH(DCR!$F$2,'Party Data'!$C$2:$C$9950,0)+$A197,8),""))</f>
        <v/>
      </c>
      <c r="F197" s="37" t="str">
        <f>IF(B197="","",IF(COUNTIFS(DCR!$D$8:$D$678,B197)=0,"Non-Visited",COUNTIFS(DCR!$D$8:$D$678,B197,DCR!$K$8:$K$678,"&gt;="&amp;EOMONTH(DCR!$O$1,-1)+1,DCR!$K$8:$K$678,"&lt;="&amp;EOMONTH(DCR!$O$1,0))))</f>
        <v/>
      </c>
    </row>
    <row r="198" spans="1:6" ht="16.5">
      <c r="A198" s="37" t="str">
        <f>IF(OR(A197="Sl.",A197&lt;COUNTA(INDEX('Party Data'!$C$1:$P$9950,MATCH(DCR!$F$2,'Party Data'!$C$2:$C$9950,0)+1,14):INDEX('Party Data'!$C$1:$P$9950,MATCH(DCR!$F$2,'Party Data'!$C$2:$C$9950,0)+1+COUNTIF('Party Data'!$C$2:$C$9950,DCR!$F$2),14))),COUNT(A$3:A197)+1,"")</f>
        <v/>
      </c>
      <c r="B198" s="167" t="str">
        <f>IFERROR(INDEX('Party Data'!$C$1:$P$9950,MATCH(DCR!$F$2,'Party Data'!$C$2:$C$9950,0)+A198,14),"")</f>
        <v/>
      </c>
      <c r="C198" s="167" t="str">
        <f>IFERROR(INDEX('Party Data'!$C$1:$P$9950,MATCH(DCR!$F$2,'Party Data'!$C$2:$C$9950,0)+$A198,11),"")</f>
        <v/>
      </c>
      <c r="D198" s="167" t="str">
        <f>IFERROR(INDEX('Party Data'!$C$1:$P$9950,MATCH(DCR!$F$2,'Party Data'!$C$2:$C$9950,0)+$A198,10),"")</f>
        <v/>
      </c>
      <c r="E198" s="37" t="str">
        <f>UPPER(IFERROR(INDEX('Party Data'!$C$1:$P$9950,MATCH(DCR!$F$2,'Party Data'!$C$2:$C$9950,0)+$A198,8),""))</f>
        <v/>
      </c>
      <c r="F198" s="37" t="str">
        <f>IF(B198="","",IF(COUNTIFS(DCR!$D$8:$D$678,B198)=0,"Non-Visited",COUNTIFS(DCR!$D$8:$D$678,B198,DCR!$K$8:$K$678,"&gt;="&amp;EOMONTH(DCR!$O$1,-1)+1,DCR!$K$8:$K$678,"&lt;="&amp;EOMONTH(DCR!$O$1,0))))</f>
        <v/>
      </c>
    </row>
    <row r="199" spans="1:6" ht="16.5">
      <c r="A199" s="37" t="str">
        <f>IF(OR(A198="Sl.",A198&lt;COUNTA(INDEX('Party Data'!$C$1:$P$9950,MATCH(DCR!$F$2,'Party Data'!$C$2:$C$9950,0)+1,14):INDEX('Party Data'!$C$1:$P$9950,MATCH(DCR!$F$2,'Party Data'!$C$2:$C$9950,0)+1+COUNTIF('Party Data'!$C$2:$C$9950,DCR!$F$2),14))),COUNT(A$3:A198)+1,"")</f>
        <v/>
      </c>
      <c r="B199" s="167" t="str">
        <f>IFERROR(INDEX('Party Data'!$C$1:$P$9950,MATCH(DCR!$F$2,'Party Data'!$C$2:$C$9950,0)+A199,14),"")</f>
        <v/>
      </c>
      <c r="C199" s="167" t="str">
        <f>IFERROR(INDEX('Party Data'!$C$1:$P$9950,MATCH(DCR!$F$2,'Party Data'!$C$2:$C$9950,0)+$A199,11),"")</f>
        <v/>
      </c>
      <c r="D199" s="167" t="str">
        <f>IFERROR(INDEX('Party Data'!$C$1:$P$9950,MATCH(DCR!$F$2,'Party Data'!$C$2:$C$9950,0)+$A199,10),"")</f>
        <v/>
      </c>
      <c r="E199" s="37" t="str">
        <f>UPPER(IFERROR(INDEX('Party Data'!$C$1:$P$9950,MATCH(DCR!$F$2,'Party Data'!$C$2:$C$9950,0)+$A199,8),""))</f>
        <v/>
      </c>
      <c r="F199" s="37" t="str">
        <f>IF(B199="","",IF(COUNTIFS(DCR!$D$8:$D$678,B199)=0,"Non-Visited",COUNTIFS(DCR!$D$8:$D$678,B199,DCR!$K$8:$K$678,"&gt;="&amp;EOMONTH(DCR!$O$1,-1)+1,DCR!$K$8:$K$678,"&lt;="&amp;EOMONTH(DCR!$O$1,0))))</f>
        <v/>
      </c>
    </row>
    <row r="200" spans="1:6" ht="16.5">
      <c r="A200" s="37" t="str">
        <f>IF(OR(A199="Sl.",A199&lt;COUNTA(INDEX('Party Data'!$C$1:$P$9950,MATCH(DCR!$F$2,'Party Data'!$C$2:$C$9950,0)+1,14):INDEX('Party Data'!$C$1:$P$9950,MATCH(DCR!$F$2,'Party Data'!$C$2:$C$9950,0)+1+COUNTIF('Party Data'!$C$2:$C$9950,DCR!$F$2),14))),COUNT(A$3:A199)+1,"")</f>
        <v/>
      </c>
      <c r="B200" s="167" t="str">
        <f>IFERROR(INDEX('Party Data'!$C$1:$P$9950,MATCH(DCR!$F$2,'Party Data'!$C$2:$C$9950,0)+A200,14),"")</f>
        <v/>
      </c>
      <c r="C200" s="167" t="str">
        <f>IFERROR(INDEX('Party Data'!$C$1:$P$9950,MATCH(DCR!$F$2,'Party Data'!$C$2:$C$9950,0)+$A200,11),"")</f>
        <v/>
      </c>
      <c r="D200" s="167" t="str">
        <f>IFERROR(INDEX('Party Data'!$C$1:$P$9950,MATCH(DCR!$F$2,'Party Data'!$C$2:$C$9950,0)+$A200,10),"")</f>
        <v/>
      </c>
      <c r="E200" s="37" t="str">
        <f>UPPER(IFERROR(INDEX('Party Data'!$C$1:$P$9950,MATCH(DCR!$F$2,'Party Data'!$C$2:$C$9950,0)+$A200,8),""))</f>
        <v/>
      </c>
      <c r="F200" s="37" t="str">
        <f>IF(B200="","",IF(COUNTIFS(DCR!$D$8:$D$678,B200)=0,"Non-Visited",COUNTIFS(DCR!$D$8:$D$678,B200,DCR!$K$8:$K$678,"&gt;="&amp;EOMONTH(DCR!$O$1,-1)+1,DCR!$K$8:$K$678,"&lt;="&amp;EOMONTH(DCR!$O$1,0))))</f>
        <v/>
      </c>
    </row>
    <row r="201" spans="1:6" ht="16.5">
      <c r="A201" s="168"/>
      <c r="B201" s="169"/>
      <c r="C201" s="169"/>
      <c r="D201" s="169"/>
      <c r="E201" s="167"/>
      <c r="F201" s="169"/>
    </row>
    <row r="202" spans="1:6" ht="16.5">
      <c r="A202" s="168"/>
      <c r="B202" s="169"/>
      <c r="C202" s="169"/>
      <c r="D202" s="169"/>
      <c r="E202" s="167"/>
      <c r="F202" s="169"/>
    </row>
    <row r="203" spans="1:6" ht="16.5">
      <c r="E203" s="3"/>
    </row>
    <row r="204" spans="1:6" ht="16.5">
      <c r="E204" s="3"/>
    </row>
    <row r="205" spans="1:6" ht="16.5">
      <c r="E205" s="3"/>
    </row>
  </sheetData>
  <sheetProtection sheet="1" objects="1" scenarios="1"/>
  <autoFilter ref="A3:F200" xr:uid="{00000000-0009-0000-0000-000005000000}"/>
  <conditionalFormatting sqref="A3:F200 E201:E205">
    <cfRule type="expression" dxfId="21" priority="3">
      <formula>$A3&lt;&gt;""</formula>
    </cfRule>
  </conditionalFormatting>
  <conditionalFormatting sqref="F4:F200">
    <cfRule type="containsText" dxfId="20" priority="1" operator="containsText" text="Non-Visited">
      <formula>NOT(ISERROR(SEARCH("Non-Visited",F4)))</formula>
    </cfRule>
    <cfRule type="expression" dxfId="19" priority="2">
      <formula>AND(F4&gt;=3,F4&lt;&gt;"",F4&lt;&gt;"Non-Visited")</formula>
    </cfRule>
  </conditionalFormatting>
  <printOptions horizontalCentered="1"/>
  <pageMargins left="0.45" right="0.45" top="0.5" bottom="0.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A1:I67"/>
  <sheetViews>
    <sheetView showGridLines="0" workbookViewId="0">
      <pane xSplit="1" ySplit="2" topLeftCell="B12" activePane="bottomRight" state="frozen"/>
      <selection pane="topRight" activeCell="B1" sqref="B1"/>
      <selection pane="bottomLeft" activeCell="A3" sqref="A3"/>
      <selection pane="bottomRight"/>
    </sheetView>
  </sheetViews>
  <sheetFormatPr defaultRowHeight="15"/>
  <cols>
    <col min="1" max="1" width="23.7109375" customWidth="1"/>
    <col min="2" max="9" width="13" customWidth="1"/>
  </cols>
  <sheetData>
    <row r="1" spans="1:9" ht="28.5" customHeight="1">
      <c r="A1" s="136" t="s">
        <v>18357</v>
      </c>
      <c r="G1" s="45" t="s">
        <v>117</v>
      </c>
      <c r="H1" s="245" t="str">
        <f>DCR!D2</f>
        <v>Barguna</v>
      </c>
      <c r="I1" s="245"/>
    </row>
    <row r="2" spans="1:9" ht="20.25" customHeight="1">
      <c r="A2" s="134" t="s">
        <v>18356</v>
      </c>
      <c r="B2" s="133" t="s">
        <v>132</v>
      </c>
      <c r="C2" s="133" t="s">
        <v>172</v>
      </c>
      <c r="D2" s="133" t="s">
        <v>397</v>
      </c>
      <c r="E2" s="133" t="s">
        <v>230</v>
      </c>
      <c r="F2" s="133" t="s">
        <v>274</v>
      </c>
      <c r="G2" s="133" t="s">
        <v>306</v>
      </c>
      <c r="H2" s="133" t="s">
        <v>9289</v>
      </c>
      <c r="I2" s="135" t="s">
        <v>17114</v>
      </c>
    </row>
    <row r="3" spans="1:9" ht="20.25" customHeight="1">
      <c r="A3" s="139" t="s">
        <v>18351</v>
      </c>
      <c r="B3" s="46">
        <f>IFERROR(COUNTIF(INDEX('Party Data'!$C$1:$P$9950,MATCH(DCR!$F$2,'Party Data'!$C$2:$C$9950,0)+1,8):INDEX('Party Data'!$C$1:$P$9950,MATCH(DCR!$F$2,'Party Data'!$C$2:$C$9950,0)+1+COUNTIF('Party Data'!$C$2:$C$9950,DCR!$F$2),8),B$2),0)</f>
        <v>16</v>
      </c>
      <c r="C3" s="46">
        <f>IFERROR(COUNTIF(INDEX('Party Data'!$C$1:$P$9950,MATCH(DCR!$F$2,'Party Data'!$C$2:$C$9950,0)+1,8):INDEX('Party Data'!$C$1:$P$9950,MATCH(DCR!$F$2,'Party Data'!$C$2:$C$9950,0)+1+COUNTIF('Party Data'!$C$2:$C$9950,DCR!$F$2),8),C$2),0)</f>
        <v>11</v>
      </c>
      <c r="D3" s="46">
        <f>IFERROR(COUNTIF(INDEX('Party Data'!$C$1:$P$9950,MATCH(DCR!$F$2,'Party Data'!$C$2:$C$9950,0)+1,8):INDEX('Party Data'!$C$1:$P$9950,MATCH(DCR!$F$2,'Party Data'!$C$2:$C$9950,0)+1+COUNTIF('Party Data'!$C$2:$C$9950,DCR!$F$2),8),D$2),0)</f>
        <v>12</v>
      </c>
      <c r="E3" s="46">
        <f>IFERROR(COUNTIF(INDEX('Party Data'!$C$1:$P$9950,MATCH(DCR!$F$2,'Party Data'!$C$2:$C$9950,0)+1,8):INDEX('Party Data'!$C$1:$P$9950,MATCH(DCR!$F$2,'Party Data'!$C$2:$C$9950,0)+1+COUNTIF('Party Data'!$C$2:$C$9950,DCR!$F$2),8),E$2),0)</f>
        <v>1</v>
      </c>
      <c r="F3" s="46">
        <f>IFERROR(COUNTIF(INDEX('Party Data'!$C$1:$P$9950,MATCH(DCR!$F$2,'Party Data'!$C$2:$C$9950,0)+1,8):INDEX('Party Data'!$C$1:$P$9950,MATCH(DCR!$F$2,'Party Data'!$C$2:$C$9950,0)+1+COUNTIF('Party Data'!$C$2:$C$9950,DCR!$F$2),8),F$2),0)</f>
        <v>15</v>
      </c>
      <c r="G3" s="46">
        <f>IFERROR(COUNTIF(INDEX('Party Data'!$C$1:$P$9950,MATCH(DCR!$F$2,'Party Data'!$C$2:$C$9950,0)+1,8):INDEX('Party Data'!$C$1:$P$9950,MATCH(DCR!$F$2,'Party Data'!$C$2:$C$9950,0)+1+COUNTIF('Party Data'!$C$2:$C$9950,DCR!$F$2),8),G$2),0)</f>
        <v>20</v>
      </c>
      <c r="H3" s="46">
        <f>IFERROR(COUNTIF(INDEX('Party Data'!$C$1:$P$9950,MATCH(DCR!$F$2,'Party Data'!$C$2:$C$9950,0)+1,8):INDEX('Party Data'!$C$1:$P$9950,MATCH(DCR!$F$2,'Party Data'!$C$2:$C$9950,0)+1+COUNTIF('Party Data'!$C$2:$C$9950,DCR!$F$2),8),H$2),0)</f>
        <v>0</v>
      </c>
      <c r="I3" s="47">
        <f>COUNTA(INDEX('Party Data'!$C$1:$P$9950,MATCH(DCR!$F$2,'Party Data'!$C$2:$C$9950,0)+1,8):INDEX('Party Data'!$C$1:$P$9950,MATCH(DCR!$F$2,'Party Data'!$C$2:$C$9950,0)+1+COUNTIF('Party Data'!$C$2:$C$9950,DCR!$F$2)-1,8))</f>
        <v>84</v>
      </c>
    </row>
    <row r="4" spans="1:9" ht="20.25" customHeight="1">
      <c r="A4" s="139" t="s">
        <v>18352</v>
      </c>
      <c r="B4" s="46">
        <f>COUNTIFS('Non-Visited List'!$F$3:$F$199,"&lt;&gt;"&amp;"Non-Visited",'Non-Visited List'!$E$3:$E$199,B$2)</f>
        <v>0</v>
      </c>
      <c r="C4" s="46">
        <f>COUNTIFS('Non-Visited List'!$F$3:$F$199,"&lt;&gt;"&amp;"Non-Visited",'Non-Visited List'!$E$3:$E$199,C$2)</f>
        <v>0</v>
      </c>
      <c r="D4" s="46">
        <f>COUNTIFS('Non-Visited List'!$F$3:$F$199,"&lt;&gt;"&amp;"Non-Visited",'Non-Visited List'!$E$3:$E$199,D$2)</f>
        <v>0</v>
      </c>
      <c r="E4" s="46">
        <f>COUNTIFS('Non-Visited List'!$F$3:$F$199,"&lt;&gt;"&amp;"Non-Visited",'Non-Visited List'!$E$3:$E$199,E$2)</f>
        <v>0</v>
      </c>
      <c r="F4" s="46">
        <f>COUNTIFS('Non-Visited List'!$F$3:$F$199,"&lt;&gt;"&amp;"Non-Visited",'Non-Visited List'!$E$3:$E$199,F$2)</f>
        <v>0</v>
      </c>
      <c r="G4" s="46">
        <f>COUNTIFS('Non-Visited List'!$F$3:$F$199,"&lt;&gt;"&amp;"Non-Visited",'Non-Visited List'!$E$3:$E$199,G$2)</f>
        <v>0</v>
      </c>
      <c r="H4" s="46">
        <f>COUNTIFS('Non-Visited List'!$F$3:$F$199,"&lt;&gt;"&amp;"Non-Visited",'Non-Visited List'!$E$3:$E$199,H$2)</f>
        <v>0</v>
      </c>
      <c r="I4" s="47">
        <f>SUM(B4:H4)</f>
        <v>0</v>
      </c>
    </row>
    <row r="5" spans="1:9" ht="20.25" customHeight="1">
      <c r="A5" s="139" t="s">
        <v>18553</v>
      </c>
      <c r="B5" s="46">
        <f>COUNTIFS(DCR!$U$8:$U$678,"False",DCR!$H$8:$H$678,B2)</f>
        <v>0</v>
      </c>
      <c r="C5" s="46">
        <f>COUNTIFS(DCR!$U$8:$U$678,"False",DCR!$H$8:$H$678,C2)</f>
        <v>0</v>
      </c>
      <c r="D5" s="46">
        <f>COUNTIFS(DCR!$U$8:$U$678,"False",DCR!$H$8:$H$678,D2)</f>
        <v>0</v>
      </c>
      <c r="E5" s="46">
        <f>COUNTIFS(DCR!$U$8:$U$678,"False",DCR!$H$8:$H$678,E2)</f>
        <v>1</v>
      </c>
      <c r="F5" s="46">
        <f>COUNTIFS(DCR!$U$8:$U$678,"False",DCR!$H$8:$H$678,F2)</f>
        <v>0</v>
      </c>
      <c r="G5" s="46">
        <f>COUNTIFS(DCR!$U$8:$U$678,"False",DCR!$H$8:$H$678,G2)</f>
        <v>0</v>
      </c>
      <c r="H5" s="46">
        <f>COUNTIFS(DCR!$U$8:$U$678,FALSE,DCR!$H$8:$H$678,H2)</f>
        <v>0</v>
      </c>
      <c r="I5" s="47">
        <f>SUM(B5:H5)</f>
        <v>1</v>
      </c>
    </row>
    <row r="6" spans="1:9" ht="20.25" customHeight="1">
      <c r="A6" s="140" t="s">
        <v>18353</v>
      </c>
      <c r="B6" s="48">
        <f>B3-B4</f>
        <v>16</v>
      </c>
      <c r="C6" s="48">
        <f t="shared" ref="C6:I6" si="0">C3-C4</f>
        <v>11</v>
      </c>
      <c r="D6" s="48">
        <f t="shared" si="0"/>
        <v>12</v>
      </c>
      <c r="E6" s="48">
        <f t="shared" si="0"/>
        <v>1</v>
      </c>
      <c r="F6" s="48">
        <f t="shared" si="0"/>
        <v>15</v>
      </c>
      <c r="G6" s="48">
        <f t="shared" si="0"/>
        <v>20</v>
      </c>
      <c r="H6" s="48">
        <f t="shared" si="0"/>
        <v>0</v>
      </c>
      <c r="I6" s="49">
        <f t="shared" si="0"/>
        <v>84</v>
      </c>
    </row>
    <row r="34" spans="1:6" ht="20.25" customHeight="1">
      <c r="A34" s="136" t="s">
        <v>18892</v>
      </c>
    </row>
    <row r="35" spans="1:6" ht="21.75" customHeight="1">
      <c r="A35" s="174" t="s">
        <v>18893</v>
      </c>
      <c r="B35" s="175" t="s">
        <v>18894</v>
      </c>
      <c r="C35" s="176" t="s">
        <v>18899</v>
      </c>
      <c r="D35" s="177" t="s">
        <v>19633</v>
      </c>
      <c r="E35" s="176" t="s">
        <v>18900</v>
      </c>
      <c r="F35" s="177" t="s">
        <v>19634</v>
      </c>
    </row>
    <row r="36" spans="1:6" ht="18.75" customHeight="1">
      <c r="A36" s="121">
        <f>DCR!O1</f>
        <v>44866</v>
      </c>
      <c r="B36" s="122">
        <f>COUNTIF(DCR!$K$7:$K$679,'Visit Summary'!$A36)</f>
        <v>2</v>
      </c>
      <c r="C36" s="125">
        <f>COUNTIFS(DCR!$N$7:$N$679,"&gt;0",DCR!$K$7:$K$679,'Visit Summary'!$A36)</f>
        <v>0</v>
      </c>
      <c r="D36" s="126">
        <f>SUMIFS(DCR!$N$7:$N$679,DCR!$K$7:$K$679,'Visit Summary'!$A36)</f>
        <v>0</v>
      </c>
      <c r="E36" s="129">
        <f>COUNTIFS(DCR!$M$7:$M$679,"&gt;0",DCR!$K$7:$K$679,'Visit Summary'!$A36)</f>
        <v>0</v>
      </c>
      <c r="F36" s="130">
        <f>SUMIFS(DCR!$M$7:$M$679,DCR!$K$7:$K$679,'Visit Summary'!$A36)</f>
        <v>0</v>
      </c>
    </row>
    <row r="37" spans="1:6" ht="18.75" customHeight="1">
      <c r="A37" s="121">
        <f>A36+1</f>
        <v>44867</v>
      </c>
      <c r="B37" s="122">
        <f>COUNTIF(DCR!$K$7:$K$679,'Visit Summary'!$A37)</f>
        <v>0</v>
      </c>
      <c r="C37" s="125">
        <f>COUNTIFS(DCR!$N$7:$N$679,"&gt;0",DCR!$K$7:$K$679,'Visit Summary'!$A37)</f>
        <v>0</v>
      </c>
      <c r="D37" s="126">
        <f>SUMIFS(DCR!$N$7:$N$679,DCR!$K$7:$K$679,'Visit Summary'!$A37)</f>
        <v>0</v>
      </c>
      <c r="E37" s="129">
        <f>COUNTIFS(DCR!$M$7:$M$679,"&gt;0",DCR!$K$7:$K$679,'Visit Summary'!$A37)</f>
        <v>0</v>
      </c>
      <c r="F37" s="130">
        <f>SUMIFS(DCR!$M$7:$M$679,DCR!$K$7:$K$679,'Visit Summary'!$A37)</f>
        <v>0</v>
      </c>
    </row>
    <row r="38" spans="1:6" ht="18.75" customHeight="1">
      <c r="A38" s="121">
        <f t="shared" ref="A38:A66" si="1">A37+1</f>
        <v>44868</v>
      </c>
      <c r="B38" s="122">
        <f>COUNTIF(DCR!$K$7:$K$679,'Visit Summary'!$A38)</f>
        <v>0</v>
      </c>
      <c r="C38" s="125">
        <f>COUNTIFS(DCR!$N$7:$N$679,"&gt;0",DCR!$K$7:$K$679,'Visit Summary'!$A38)</f>
        <v>0</v>
      </c>
      <c r="D38" s="126">
        <f>SUMIFS(DCR!$N$7:$N$679,DCR!$K$7:$K$679,'Visit Summary'!$A38)</f>
        <v>0</v>
      </c>
      <c r="E38" s="129">
        <f>COUNTIFS(DCR!$M$7:$M$679,"&gt;0",DCR!$K$7:$K$679,'Visit Summary'!$A38)</f>
        <v>0</v>
      </c>
      <c r="F38" s="130">
        <f>SUMIFS(DCR!$M$7:$M$679,DCR!$K$7:$K$679,'Visit Summary'!$A38)</f>
        <v>0</v>
      </c>
    </row>
    <row r="39" spans="1:6" ht="18.75" customHeight="1">
      <c r="A39" s="121">
        <f t="shared" si="1"/>
        <v>44869</v>
      </c>
      <c r="B39" s="122">
        <f>COUNTIF(DCR!$K$7:$K$679,'Visit Summary'!$A39)</f>
        <v>0</v>
      </c>
      <c r="C39" s="125">
        <f>COUNTIFS(DCR!$N$7:$N$679,"&gt;0",DCR!$K$7:$K$679,'Visit Summary'!$A39)</f>
        <v>0</v>
      </c>
      <c r="D39" s="126">
        <f>SUMIFS(DCR!$N$7:$N$679,DCR!$K$7:$K$679,'Visit Summary'!$A39)</f>
        <v>0</v>
      </c>
      <c r="E39" s="129">
        <f>COUNTIFS(DCR!$M$7:$M$679,"&gt;0",DCR!$K$7:$K$679,'Visit Summary'!$A39)</f>
        <v>0</v>
      </c>
      <c r="F39" s="130">
        <f>SUMIFS(DCR!$M$7:$M$679,DCR!$K$7:$K$679,'Visit Summary'!$A39)</f>
        <v>0</v>
      </c>
    </row>
    <row r="40" spans="1:6" ht="18.75" customHeight="1">
      <c r="A40" s="121">
        <f t="shared" si="1"/>
        <v>44870</v>
      </c>
      <c r="B40" s="122">
        <f>COUNTIF(DCR!$K$7:$K$679,'Visit Summary'!$A40)</f>
        <v>0</v>
      </c>
      <c r="C40" s="125">
        <f>COUNTIFS(DCR!$N$7:$N$679,"&gt;0",DCR!$K$7:$K$679,'Visit Summary'!$A40)</f>
        <v>0</v>
      </c>
      <c r="D40" s="126">
        <f>SUMIFS(DCR!$N$7:$N$679,DCR!$K$7:$K$679,'Visit Summary'!$A40)</f>
        <v>0</v>
      </c>
      <c r="E40" s="129">
        <f>COUNTIFS(DCR!$M$7:$M$679,"&gt;0",DCR!$K$7:$K$679,'Visit Summary'!$A40)</f>
        <v>0</v>
      </c>
      <c r="F40" s="130">
        <f>SUMIFS(DCR!$M$7:$M$679,DCR!$K$7:$K$679,'Visit Summary'!$A40)</f>
        <v>0</v>
      </c>
    </row>
    <row r="41" spans="1:6" ht="18.75" customHeight="1">
      <c r="A41" s="121">
        <f t="shared" si="1"/>
        <v>44871</v>
      </c>
      <c r="B41" s="122">
        <f>COUNTIF(DCR!$K$7:$K$679,'Visit Summary'!$A41)</f>
        <v>0</v>
      </c>
      <c r="C41" s="125">
        <f>COUNTIFS(DCR!$N$7:$N$679,"&gt;0",DCR!$K$7:$K$679,'Visit Summary'!$A41)</f>
        <v>0</v>
      </c>
      <c r="D41" s="126">
        <f>SUMIFS(DCR!$N$7:$N$679,DCR!$K$7:$K$679,'Visit Summary'!$A41)</f>
        <v>0</v>
      </c>
      <c r="E41" s="129">
        <f>COUNTIFS(DCR!$M$7:$M$679,"&gt;0",DCR!$K$7:$K$679,'Visit Summary'!$A41)</f>
        <v>0</v>
      </c>
      <c r="F41" s="130">
        <f>SUMIFS(DCR!$M$7:$M$679,DCR!$K$7:$K$679,'Visit Summary'!$A41)</f>
        <v>0</v>
      </c>
    </row>
    <row r="42" spans="1:6" ht="18.75" customHeight="1">
      <c r="A42" s="121">
        <f t="shared" si="1"/>
        <v>44872</v>
      </c>
      <c r="B42" s="122">
        <f>COUNTIF(DCR!$K$7:$K$679,'Visit Summary'!$A42)</f>
        <v>0</v>
      </c>
      <c r="C42" s="125">
        <f>COUNTIFS(DCR!$N$7:$N$679,"&gt;0",DCR!$K$7:$K$679,'Visit Summary'!$A42)</f>
        <v>0</v>
      </c>
      <c r="D42" s="126">
        <f>SUMIFS(DCR!$N$7:$N$679,DCR!$K$7:$K$679,'Visit Summary'!$A42)</f>
        <v>0</v>
      </c>
      <c r="E42" s="129">
        <f>COUNTIFS(DCR!$M$7:$M$679,"&gt;0",DCR!$K$7:$K$679,'Visit Summary'!$A42)</f>
        <v>0</v>
      </c>
      <c r="F42" s="130">
        <f>SUMIFS(DCR!$M$7:$M$679,DCR!$K$7:$K$679,'Visit Summary'!$A42)</f>
        <v>0</v>
      </c>
    </row>
    <row r="43" spans="1:6" ht="18.75" customHeight="1">
      <c r="A43" s="121">
        <f t="shared" si="1"/>
        <v>44873</v>
      </c>
      <c r="B43" s="122">
        <f>COUNTIF(DCR!$K$7:$K$679,'Visit Summary'!$A43)</f>
        <v>0</v>
      </c>
      <c r="C43" s="125">
        <f>COUNTIFS(DCR!$N$7:$N$679,"&gt;0",DCR!$K$7:$K$679,'Visit Summary'!$A43)</f>
        <v>0</v>
      </c>
      <c r="D43" s="126">
        <f>SUMIFS(DCR!$N$7:$N$679,DCR!$K$7:$K$679,'Visit Summary'!$A43)</f>
        <v>0</v>
      </c>
      <c r="E43" s="129">
        <f>COUNTIFS(DCR!$M$7:$M$679,"&gt;0",DCR!$K$7:$K$679,'Visit Summary'!$A43)</f>
        <v>0</v>
      </c>
      <c r="F43" s="130">
        <f>SUMIFS(DCR!$M$7:$M$679,DCR!$K$7:$K$679,'Visit Summary'!$A43)</f>
        <v>0</v>
      </c>
    </row>
    <row r="44" spans="1:6" ht="18.75" customHeight="1">
      <c r="A44" s="121">
        <f t="shared" si="1"/>
        <v>44874</v>
      </c>
      <c r="B44" s="122">
        <f>COUNTIF(DCR!$K$7:$K$679,'Visit Summary'!$A44)</f>
        <v>0</v>
      </c>
      <c r="C44" s="125">
        <f>COUNTIFS(DCR!$N$7:$N$679,"&gt;0",DCR!$K$7:$K$679,'Visit Summary'!$A44)</f>
        <v>0</v>
      </c>
      <c r="D44" s="126">
        <f>SUMIFS(DCR!$N$7:$N$679,DCR!$K$7:$K$679,'Visit Summary'!$A44)</f>
        <v>0</v>
      </c>
      <c r="E44" s="129">
        <f>COUNTIFS(DCR!$M$7:$M$679,"&gt;0",DCR!$K$7:$K$679,'Visit Summary'!$A44)</f>
        <v>0</v>
      </c>
      <c r="F44" s="130">
        <f>SUMIFS(DCR!$M$7:$M$679,DCR!$K$7:$K$679,'Visit Summary'!$A44)</f>
        <v>0</v>
      </c>
    </row>
    <row r="45" spans="1:6" ht="18.75" customHeight="1">
      <c r="A45" s="121">
        <f t="shared" si="1"/>
        <v>44875</v>
      </c>
      <c r="B45" s="122">
        <f>COUNTIF(DCR!$K$7:$K$679,'Visit Summary'!$A45)</f>
        <v>0</v>
      </c>
      <c r="C45" s="125">
        <f>COUNTIFS(DCR!$N$7:$N$679,"&gt;0",DCR!$K$7:$K$679,'Visit Summary'!$A45)</f>
        <v>0</v>
      </c>
      <c r="D45" s="126">
        <f>SUMIFS(DCR!$N$7:$N$679,DCR!$K$7:$K$679,'Visit Summary'!$A45)</f>
        <v>0</v>
      </c>
      <c r="E45" s="129">
        <f>COUNTIFS(DCR!$M$7:$M$679,"&gt;0",DCR!$K$7:$K$679,'Visit Summary'!$A45)</f>
        <v>0</v>
      </c>
      <c r="F45" s="130">
        <f>SUMIFS(DCR!$M$7:$M$679,DCR!$K$7:$K$679,'Visit Summary'!$A45)</f>
        <v>0</v>
      </c>
    </row>
    <row r="46" spans="1:6" ht="18.75" customHeight="1">
      <c r="A46" s="121">
        <f t="shared" si="1"/>
        <v>44876</v>
      </c>
      <c r="B46" s="122">
        <f>COUNTIF(DCR!$K$7:$K$679,'Visit Summary'!$A46)</f>
        <v>0</v>
      </c>
      <c r="C46" s="125">
        <f>COUNTIFS(DCR!$N$7:$N$679,"&gt;0",DCR!$K$7:$K$679,'Visit Summary'!$A46)</f>
        <v>0</v>
      </c>
      <c r="D46" s="126">
        <f>SUMIFS(DCR!$N$7:$N$679,DCR!$K$7:$K$679,'Visit Summary'!$A46)</f>
        <v>0</v>
      </c>
      <c r="E46" s="129">
        <f>COUNTIFS(DCR!$M$7:$M$679,"&gt;0",DCR!$K$7:$K$679,'Visit Summary'!$A46)</f>
        <v>0</v>
      </c>
      <c r="F46" s="130">
        <f>SUMIFS(DCR!$M$7:$M$679,DCR!$K$7:$K$679,'Visit Summary'!$A46)</f>
        <v>0</v>
      </c>
    </row>
    <row r="47" spans="1:6" ht="18.75" customHeight="1">
      <c r="A47" s="121">
        <f t="shared" si="1"/>
        <v>44877</v>
      </c>
      <c r="B47" s="122">
        <f>COUNTIF(DCR!$K$7:$K$679,'Visit Summary'!$A47)</f>
        <v>0</v>
      </c>
      <c r="C47" s="125">
        <f>COUNTIFS(DCR!$N$7:$N$679,"&gt;0",DCR!$K$7:$K$679,'Visit Summary'!$A47)</f>
        <v>0</v>
      </c>
      <c r="D47" s="126">
        <f>SUMIFS(DCR!$N$7:$N$679,DCR!$K$7:$K$679,'Visit Summary'!$A47)</f>
        <v>0</v>
      </c>
      <c r="E47" s="129">
        <f>COUNTIFS(DCR!$M$7:$M$679,"&gt;0",DCR!$K$7:$K$679,'Visit Summary'!$A47)</f>
        <v>0</v>
      </c>
      <c r="F47" s="130">
        <f>SUMIFS(DCR!$M$7:$M$679,DCR!$K$7:$K$679,'Visit Summary'!$A47)</f>
        <v>0</v>
      </c>
    </row>
    <row r="48" spans="1:6" ht="18.75" customHeight="1">
      <c r="A48" s="121">
        <f t="shared" si="1"/>
        <v>44878</v>
      </c>
      <c r="B48" s="122">
        <f>COUNTIF(DCR!$K$7:$K$679,'Visit Summary'!$A48)</f>
        <v>0</v>
      </c>
      <c r="C48" s="125">
        <f>COUNTIFS(DCR!$N$7:$N$679,"&gt;0",DCR!$K$7:$K$679,'Visit Summary'!$A48)</f>
        <v>0</v>
      </c>
      <c r="D48" s="126">
        <f>SUMIFS(DCR!$N$7:$N$679,DCR!$K$7:$K$679,'Visit Summary'!$A48)</f>
        <v>0</v>
      </c>
      <c r="E48" s="129">
        <f>COUNTIFS(DCR!$M$7:$M$679,"&gt;0",DCR!$K$7:$K$679,'Visit Summary'!$A48)</f>
        <v>0</v>
      </c>
      <c r="F48" s="130">
        <f>SUMIFS(DCR!$M$7:$M$679,DCR!$K$7:$K$679,'Visit Summary'!$A48)</f>
        <v>0</v>
      </c>
    </row>
    <row r="49" spans="1:6" ht="18.75" customHeight="1">
      <c r="A49" s="121">
        <f t="shared" si="1"/>
        <v>44879</v>
      </c>
      <c r="B49" s="122">
        <f>COUNTIF(DCR!$K$7:$K$679,'Visit Summary'!$A49)</f>
        <v>0</v>
      </c>
      <c r="C49" s="125">
        <f>COUNTIFS(DCR!$N$7:$N$679,"&gt;0",DCR!$K$7:$K$679,'Visit Summary'!$A49)</f>
        <v>0</v>
      </c>
      <c r="D49" s="126">
        <f>SUMIFS(DCR!$N$7:$N$679,DCR!$K$7:$K$679,'Visit Summary'!$A49)</f>
        <v>0</v>
      </c>
      <c r="E49" s="129">
        <f>COUNTIFS(DCR!$M$7:$M$679,"&gt;0",DCR!$K$7:$K$679,'Visit Summary'!$A49)</f>
        <v>0</v>
      </c>
      <c r="F49" s="130">
        <f>SUMIFS(DCR!$M$7:$M$679,DCR!$K$7:$K$679,'Visit Summary'!$A49)</f>
        <v>0</v>
      </c>
    </row>
    <row r="50" spans="1:6" ht="18.75" customHeight="1">
      <c r="A50" s="121">
        <f t="shared" si="1"/>
        <v>44880</v>
      </c>
      <c r="B50" s="122">
        <f>COUNTIF(DCR!$K$7:$K$679,'Visit Summary'!$A50)</f>
        <v>0</v>
      </c>
      <c r="C50" s="125">
        <f>COUNTIFS(DCR!$N$7:$N$679,"&gt;0",DCR!$K$7:$K$679,'Visit Summary'!$A50)</f>
        <v>0</v>
      </c>
      <c r="D50" s="126">
        <f>SUMIFS(DCR!$N$7:$N$679,DCR!$K$7:$K$679,'Visit Summary'!$A50)</f>
        <v>0</v>
      </c>
      <c r="E50" s="129">
        <f>COUNTIFS(DCR!$M$7:$M$679,"&gt;0",DCR!$K$7:$K$679,'Visit Summary'!$A50)</f>
        <v>0</v>
      </c>
      <c r="F50" s="130">
        <f>SUMIFS(DCR!$M$7:$M$679,DCR!$K$7:$K$679,'Visit Summary'!$A50)</f>
        <v>0</v>
      </c>
    </row>
    <row r="51" spans="1:6" ht="18.75" customHeight="1">
      <c r="A51" s="121">
        <f t="shared" si="1"/>
        <v>44881</v>
      </c>
      <c r="B51" s="122">
        <f>COUNTIF(DCR!$K$7:$K$679,'Visit Summary'!$A51)</f>
        <v>0</v>
      </c>
      <c r="C51" s="125">
        <f>COUNTIFS(DCR!$N$7:$N$679,"&gt;0",DCR!$K$7:$K$679,'Visit Summary'!$A51)</f>
        <v>0</v>
      </c>
      <c r="D51" s="126">
        <f>SUMIFS(DCR!$N$7:$N$679,DCR!$K$7:$K$679,'Visit Summary'!$A51)</f>
        <v>0</v>
      </c>
      <c r="E51" s="129">
        <f>COUNTIFS(DCR!$M$7:$M$679,"&gt;0",DCR!$K$7:$K$679,'Visit Summary'!$A51)</f>
        <v>0</v>
      </c>
      <c r="F51" s="130">
        <f>SUMIFS(DCR!$M$7:$M$679,DCR!$K$7:$K$679,'Visit Summary'!$A51)</f>
        <v>0</v>
      </c>
    </row>
    <row r="52" spans="1:6" ht="18.75" customHeight="1">
      <c r="A52" s="121">
        <f t="shared" si="1"/>
        <v>44882</v>
      </c>
      <c r="B52" s="122">
        <f>COUNTIF(DCR!$K$7:$K$679,'Visit Summary'!$A52)</f>
        <v>0</v>
      </c>
      <c r="C52" s="125">
        <f>COUNTIFS(DCR!$N$7:$N$679,"&gt;0",DCR!$K$7:$K$679,'Visit Summary'!$A52)</f>
        <v>0</v>
      </c>
      <c r="D52" s="126">
        <f>SUMIFS(DCR!$N$7:$N$679,DCR!$K$7:$K$679,'Visit Summary'!$A52)</f>
        <v>0</v>
      </c>
      <c r="E52" s="129">
        <f>COUNTIFS(DCR!$M$7:$M$679,"&gt;0",DCR!$K$7:$K$679,'Visit Summary'!$A52)</f>
        <v>0</v>
      </c>
      <c r="F52" s="130">
        <f>SUMIFS(DCR!$M$7:$M$679,DCR!$K$7:$K$679,'Visit Summary'!$A52)</f>
        <v>0</v>
      </c>
    </row>
    <row r="53" spans="1:6" ht="18.75" customHeight="1">
      <c r="A53" s="121">
        <f t="shared" si="1"/>
        <v>44883</v>
      </c>
      <c r="B53" s="122">
        <f>COUNTIF(DCR!$K$7:$K$679,'Visit Summary'!$A53)</f>
        <v>0</v>
      </c>
      <c r="C53" s="125">
        <f>COUNTIFS(DCR!$N$7:$N$679,"&gt;0",DCR!$K$7:$K$679,'Visit Summary'!$A53)</f>
        <v>0</v>
      </c>
      <c r="D53" s="126">
        <f>SUMIFS(DCR!$N$7:$N$679,DCR!$K$7:$K$679,'Visit Summary'!$A53)</f>
        <v>0</v>
      </c>
      <c r="E53" s="129">
        <f>COUNTIFS(DCR!$M$7:$M$679,"&gt;0",DCR!$K$7:$K$679,'Visit Summary'!$A53)</f>
        <v>0</v>
      </c>
      <c r="F53" s="130">
        <f>SUMIFS(DCR!$M$7:$M$679,DCR!$K$7:$K$679,'Visit Summary'!$A53)</f>
        <v>0</v>
      </c>
    </row>
    <row r="54" spans="1:6" ht="18.75" customHeight="1">
      <c r="A54" s="121">
        <f t="shared" si="1"/>
        <v>44884</v>
      </c>
      <c r="B54" s="122">
        <f>COUNTIF(DCR!$K$7:$K$679,'Visit Summary'!$A54)</f>
        <v>0</v>
      </c>
      <c r="C54" s="125">
        <f>COUNTIFS(DCR!$N$7:$N$679,"&gt;0",DCR!$K$7:$K$679,'Visit Summary'!$A54)</f>
        <v>0</v>
      </c>
      <c r="D54" s="126">
        <f>SUMIFS(DCR!$N$7:$N$679,DCR!$K$7:$K$679,'Visit Summary'!$A54)</f>
        <v>0</v>
      </c>
      <c r="E54" s="129">
        <f>COUNTIFS(DCR!$M$7:$M$679,"&gt;0",DCR!$K$7:$K$679,'Visit Summary'!$A54)</f>
        <v>0</v>
      </c>
      <c r="F54" s="130">
        <f>SUMIFS(DCR!$M$7:$M$679,DCR!$K$7:$K$679,'Visit Summary'!$A54)</f>
        <v>0</v>
      </c>
    </row>
    <row r="55" spans="1:6" ht="18.75" customHeight="1">
      <c r="A55" s="121">
        <f t="shared" si="1"/>
        <v>44885</v>
      </c>
      <c r="B55" s="122">
        <f>COUNTIF(DCR!$K$7:$K$679,'Visit Summary'!$A55)</f>
        <v>0</v>
      </c>
      <c r="C55" s="125">
        <f>COUNTIFS(DCR!$N$7:$N$679,"&gt;0",DCR!$K$7:$K$679,'Visit Summary'!$A55)</f>
        <v>0</v>
      </c>
      <c r="D55" s="126">
        <f>SUMIFS(DCR!$N$7:$N$679,DCR!$K$7:$K$679,'Visit Summary'!$A55)</f>
        <v>0</v>
      </c>
      <c r="E55" s="129">
        <f>COUNTIFS(DCR!$M$7:$M$679,"&gt;0",DCR!$K$7:$K$679,'Visit Summary'!$A55)</f>
        <v>0</v>
      </c>
      <c r="F55" s="130">
        <f>SUMIFS(DCR!$M$7:$M$679,DCR!$K$7:$K$679,'Visit Summary'!$A55)</f>
        <v>0</v>
      </c>
    </row>
    <row r="56" spans="1:6" ht="18.75" customHeight="1">
      <c r="A56" s="121">
        <f t="shared" si="1"/>
        <v>44886</v>
      </c>
      <c r="B56" s="122">
        <f>COUNTIF(DCR!$K$7:$K$679,'Visit Summary'!$A56)</f>
        <v>0</v>
      </c>
      <c r="C56" s="125">
        <f>COUNTIFS(DCR!$N$7:$N$679,"&gt;0",DCR!$K$7:$K$679,'Visit Summary'!$A56)</f>
        <v>0</v>
      </c>
      <c r="D56" s="126">
        <f>SUMIFS(DCR!$N$7:$N$679,DCR!$K$7:$K$679,'Visit Summary'!$A56)</f>
        <v>0</v>
      </c>
      <c r="E56" s="129">
        <f>COUNTIFS(DCR!$M$7:$M$679,"&gt;0",DCR!$K$7:$K$679,'Visit Summary'!$A56)</f>
        <v>0</v>
      </c>
      <c r="F56" s="130">
        <f>SUMIFS(DCR!$M$7:$M$679,DCR!$K$7:$K$679,'Visit Summary'!$A56)</f>
        <v>0</v>
      </c>
    </row>
    <row r="57" spans="1:6" ht="18.75" customHeight="1">
      <c r="A57" s="121">
        <f t="shared" si="1"/>
        <v>44887</v>
      </c>
      <c r="B57" s="122">
        <f>COUNTIF(DCR!$K$7:$K$679,'Visit Summary'!$A57)</f>
        <v>0</v>
      </c>
      <c r="C57" s="125">
        <f>COUNTIFS(DCR!$N$7:$N$679,"&gt;0",DCR!$K$7:$K$679,'Visit Summary'!$A57)</f>
        <v>0</v>
      </c>
      <c r="D57" s="126">
        <f>SUMIFS(DCR!$N$7:$N$679,DCR!$K$7:$K$679,'Visit Summary'!$A57)</f>
        <v>0</v>
      </c>
      <c r="E57" s="129">
        <f>COUNTIFS(DCR!$M$7:$M$679,"&gt;0",DCR!$K$7:$K$679,'Visit Summary'!$A57)</f>
        <v>0</v>
      </c>
      <c r="F57" s="130">
        <f>SUMIFS(DCR!$M$7:$M$679,DCR!$K$7:$K$679,'Visit Summary'!$A57)</f>
        <v>0</v>
      </c>
    </row>
    <row r="58" spans="1:6" ht="18.75" customHeight="1">
      <c r="A58" s="121">
        <f t="shared" si="1"/>
        <v>44888</v>
      </c>
      <c r="B58" s="122">
        <f>COUNTIF(DCR!$K$7:$K$679,'Visit Summary'!$A58)</f>
        <v>0</v>
      </c>
      <c r="C58" s="125">
        <f>COUNTIFS(DCR!$N$7:$N$679,"&gt;0",DCR!$K$7:$K$679,'Visit Summary'!$A58)</f>
        <v>0</v>
      </c>
      <c r="D58" s="126">
        <f>SUMIFS(DCR!$N$7:$N$679,DCR!$K$7:$K$679,'Visit Summary'!$A58)</f>
        <v>0</v>
      </c>
      <c r="E58" s="129">
        <f>COUNTIFS(DCR!$M$7:$M$679,"&gt;0",DCR!$K$7:$K$679,'Visit Summary'!$A58)</f>
        <v>0</v>
      </c>
      <c r="F58" s="130">
        <f>SUMIFS(DCR!$M$7:$M$679,DCR!$K$7:$K$679,'Visit Summary'!$A58)</f>
        <v>0</v>
      </c>
    </row>
    <row r="59" spans="1:6" ht="18.75" customHeight="1">
      <c r="A59" s="121">
        <f t="shared" si="1"/>
        <v>44889</v>
      </c>
      <c r="B59" s="122">
        <f>COUNTIF(DCR!$K$7:$K$679,'Visit Summary'!$A59)</f>
        <v>0</v>
      </c>
      <c r="C59" s="125">
        <f>COUNTIFS(DCR!$N$7:$N$679,"&gt;0",DCR!$K$7:$K$679,'Visit Summary'!$A59)</f>
        <v>0</v>
      </c>
      <c r="D59" s="126">
        <f>SUMIFS(DCR!$N$7:$N$679,DCR!$K$7:$K$679,'Visit Summary'!$A59)</f>
        <v>0</v>
      </c>
      <c r="E59" s="129">
        <f>COUNTIFS(DCR!$M$7:$M$679,"&gt;0",DCR!$K$7:$K$679,'Visit Summary'!$A59)</f>
        <v>0</v>
      </c>
      <c r="F59" s="130">
        <f>SUMIFS(DCR!$M$7:$M$679,DCR!$K$7:$K$679,'Visit Summary'!$A59)</f>
        <v>0</v>
      </c>
    </row>
    <row r="60" spans="1:6" ht="18.75" customHeight="1">
      <c r="A60" s="121">
        <f>A59+1</f>
        <v>44890</v>
      </c>
      <c r="B60" s="122">
        <f>COUNTIF(DCR!$K$7:$K$679,'Visit Summary'!$A60)</f>
        <v>0</v>
      </c>
      <c r="C60" s="125">
        <f>COUNTIFS(DCR!$N$7:$N$679,"&gt;0",DCR!$K$7:$K$679,'Visit Summary'!$A60)</f>
        <v>0</v>
      </c>
      <c r="D60" s="126">
        <f>SUMIFS(DCR!$N$7:$N$679,DCR!$K$7:$K$679,'Visit Summary'!$A60)</f>
        <v>0</v>
      </c>
      <c r="E60" s="129">
        <f>COUNTIFS(DCR!$M$7:$M$679,"&gt;0",DCR!$K$7:$K$679,'Visit Summary'!$A60)</f>
        <v>0</v>
      </c>
      <c r="F60" s="130">
        <f>SUMIFS(DCR!$M$7:$M$679,DCR!$K$7:$K$679,'Visit Summary'!$A60)</f>
        <v>0</v>
      </c>
    </row>
    <row r="61" spans="1:6" ht="18.75" customHeight="1">
      <c r="A61" s="121">
        <f t="shared" si="1"/>
        <v>44891</v>
      </c>
      <c r="B61" s="122">
        <f>COUNTIF(DCR!$K$7:$K$679,'Visit Summary'!$A61)</f>
        <v>0</v>
      </c>
      <c r="C61" s="125">
        <f>COUNTIFS(DCR!$N$7:$N$679,"&gt;0",DCR!$K$7:$K$679,'Visit Summary'!$A61)</f>
        <v>0</v>
      </c>
      <c r="D61" s="126">
        <f>SUMIFS(DCR!$N$7:$N$679,DCR!$K$7:$K$679,'Visit Summary'!$A61)</f>
        <v>0</v>
      </c>
      <c r="E61" s="129">
        <f>COUNTIFS(DCR!$M$7:$M$679,"&gt;0",DCR!$K$7:$K$679,'Visit Summary'!$A61)</f>
        <v>0</v>
      </c>
      <c r="F61" s="130">
        <f>SUMIFS(DCR!$M$7:$M$679,DCR!$K$7:$K$679,'Visit Summary'!$A61)</f>
        <v>0</v>
      </c>
    </row>
    <row r="62" spans="1:6" ht="18.75" customHeight="1">
      <c r="A62" s="121">
        <f>A61+1</f>
        <v>44892</v>
      </c>
      <c r="B62" s="122">
        <f>COUNTIF(DCR!$K$7:$K$679,'Visit Summary'!$A62)</f>
        <v>0</v>
      </c>
      <c r="C62" s="125">
        <f>COUNTIFS(DCR!$N$7:$N$679,"&gt;0",DCR!$K$7:$K$679,'Visit Summary'!$A62)</f>
        <v>0</v>
      </c>
      <c r="D62" s="126">
        <f>SUMIFS(DCR!$N$7:$N$679,DCR!$K$7:$K$679,'Visit Summary'!$A62)</f>
        <v>0</v>
      </c>
      <c r="E62" s="129">
        <f>COUNTIFS(DCR!$M$7:$M$679,"&gt;0",DCR!$K$7:$K$679,'Visit Summary'!$A62)</f>
        <v>0</v>
      </c>
      <c r="F62" s="130">
        <f>SUMIFS(DCR!$M$7:$M$679,DCR!$K$7:$K$679,'Visit Summary'!$A62)</f>
        <v>0</v>
      </c>
    </row>
    <row r="63" spans="1:6" ht="18.75" customHeight="1">
      <c r="A63" s="121">
        <f t="shared" si="1"/>
        <v>44893</v>
      </c>
      <c r="B63" s="122">
        <f>COUNTIF(DCR!$K$7:$K$679,'Visit Summary'!$A63)</f>
        <v>0</v>
      </c>
      <c r="C63" s="125">
        <f>COUNTIFS(DCR!$N$7:$N$679,"&gt;0",DCR!$K$7:$K$679,'Visit Summary'!$A63)</f>
        <v>0</v>
      </c>
      <c r="D63" s="126">
        <f>SUMIFS(DCR!$N$7:$N$679,DCR!$K$7:$K$679,'Visit Summary'!$A63)</f>
        <v>0</v>
      </c>
      <c r="E63" s="129">
        <f>COUNTIFS(DCR!$M$7:$M$679,"&gt;0",DCR!$K$7:$K$679,'Visit Summary'!$A63)</f>
        <v>0</v>
      </c>
      <c r="F63" s="130">
        <f>SUMIFS(DCR!$M$7:$M$679,DCR!$K$7:$K$679,'Visit Summary'!$A63)</f>
        <v>0</v>
      </c>
    </row>
    <row r="64" spans="1:6" ht="18.75" customHeight="1">
      <c r="A64" s="121">
        <f>A63+1</f>
        <v>44894</v>
      </c>
      <c r="B64" s="122">
        <f>COUNTIF(DCR!$K$7:$K$679,'Visit Summary'!$A64)</f>
        <v>0</v>
      </c>
      <c r="C64" s="125">
        <f>COUNTIFS(DCR!$N$7:$N$679,"&gt;0",DCR!$K$7:$K$679,'Visit Summary'!$A64)</f>
        <v>0</v>
      </c>
      <c r="D64" s="126">
        <f>SUMIFS(DCR!$N$7:$N$679,DCR!$K$7:$K$679,'Visit Summary'!$A64)</f>
        <v>0</v>
      </c>
      <c r="E64" s="129">
        <f>COUNTIFS(DCR!$M$7:$M$679,"&gt;0",DCR!$K$7:$K$679,'Visit Summary'!$A64)</f>
        <v>0</v>
      </c>
      <c r="F64" s="130">
        <f>SUMIFS(DCR!$M$7:$M$679,DCR!$K$7:$K$679,'Visit Summary'!$A64)</f>
        <v>0</v>
      </c>
    </row>
    <row r="65" spans="1:6" ht="18.75" customHeight="1">
      <c r="A65" s="121">
        <f t="shared" si="1"/>
        <v>44895</v>
      </c>
      <c r="B65" s="122">
        <f>COUNTIF(DCR!$K$7:$K$679,'Visit Summary'!$A65)</f>
        <v>0</v>
      </c>
      <c r="C65" s="125">
        <f>COUNTIFS(DCR!$N$7:$N$679,"&gt;0",DCR!$K$7:$K$679,'Visit Summary'!$A65)</f>
        <v>0</v>
      </c>
      <c r="D65" s="126">
        <f>SUMIFS(DCR!$N$7:$N$679,DCR!$K$7:$K$679,'Visit Summary'!$A65)</f>
        <v>0</v>
      </c>
      <c r="E65" s="129">
        <f>COUNTIFS(DCR!$M$7:$M$679,"&gt;0",DCR!$K$7:$K$679,'Visit Summary'!$A65)</f>
        <v>0</v>
      </c>
      <c r="F65" s="130">
        <f>SUMIFS(DCR!$M$7:$M$679,DCR!$K$7:$K$679,'Visit Summary'!$A65)</f>
        <v>0</v>
      </c>
    </row>
    <row r="66" spans="1:6" ht="18.75" customHeight="1">
      <c r="A66" s="123">
        <f t="shared" si="1"/>
        <v>44896</v>
      </c>
      <c r="B66" s="124">
        <f>COUNTIF(DCR!$K$7:$K$679,'Visit Summary'!$A66)</f>
        <v>0</v>
      </c>
      <c r="C66" s="127">
        <f>COUNTIFS(DCR!$N$7:$N$679,"&gt;0",DCR!$K$7:$K$679,'Visit Summary'!$A66)</f>
        <v>0</v>
      </c>
      <c r="D66" s="128">
        <f>SUMIFS(DCR!$N$7:$N$679,DCR!$K$7:$K$679,'Visit Summary'!$A66)</f>
        <v>0</v>
      </c>
      <c r="E66" s="131">
        <f>COUNTIFS(DCR!$M$7:$M$679,"&gt;0",DCR!$K$7:$K$679,'Visit Summary'!$A66)</f>
        <v>0</v>
      </c>
      <c r="F66" s="132">
        <f>SUMIFS(DCR!$M$7:$M$679,DCR!$K$7:$K$679,'Visit Summary'!$A66)</f>
        <v>0</v>
      </c>
    </row>
    <row r="67" spans="1:6" ht="18.75" customHeight="1">
      <c r="A67" s="137" t="s">
        <v>17114</v>
      </c>
      <c r="B67" s="138">
        <f>SUM(B36:B66)</f>
        <v>2</v>
      </c>
      <c r="C67" s="138">
        <f t="shared" ref="C67:F67" si="2">SUM(C36:C66)</f>
        <v>0</v>
      </c>
      <c r="D67" s="138">
        <f t="shared" si="2"/>
        <v>0</v>
      </c>
      <c r="E67" s="138">
        <f t="shared" si="2"/>
        <v>0</v>
      </c>
      <c r="F67" s="138">
        <f t="shared" si="2"/>
        <v>0</v>
      </c>
    </row>
  </sheetData>
  <mergeCells count="1">
    <mergeCell ref="H1:I1"/>
  </mergeCells>
  <conditionalFormatting sqref="A35:F66">
    <cfRule type="expression" dxfId="18" priority="2">
      <formula>TEXT($A35,"DDD")="Fri"</formula>
    </cfRule>
  </conditionalFormatting>
  <printOptions horizontalCentered="1"/>
  <pageMargins left="0.45" right="0.45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"/>
  <dimension ref="A1:Y135"/>
  <sheetViews>
    <sheetView workbookViewId="0">
      <selection activeCell="D5" sqref="D5"/>
    </sheetView>
  </sheetViews>
  <sheetFormatPr defaultRowHeight="15"/>
  <cols>
    <col min="2" max="2" width="36.5703125" bestFit="1" customWidth="1"/>
    <col min="3" max="3" width="11.5703125" customWidth="1"/>
    <col min="4" max="4" width="4.85546875" customWidth="1"/>
  </cols>
  <sheetData>
    <row r="1" spans="1:25">
      <c r="A1" t="s">
        <v>16708</v>
      </c>
      <c r="B1" s="11" t="s">
        <v>1</v>
      </c>
      <c r="C1" s="11" t="s">
        <v>18901</v>
      </c>
      <c r="D1" s="11" t="s">
        <v>0</v>
      </c>
      <c r="E1" s="11" t="s">
        <v>2</v>
      </c>
      <c r="F1" s="11" t="s">
        <v>3</v>
      </c>
    </row>
    <row r="2" spans="1:25">
      <c r="A2">
        <f>IF(ISNUMBER(SEARCH(DCR!$D$2,Territory)),MAX($A$1:A1)+1,0)</f>
        <v>0</v>
      </c>
      <c r="B2" s="12" t="s">
        <v>17235</v>
      </c>
      <c r="C2" s="12" t="s">
        <v>18565</v>
      </c>
      <c r="D2" s="34">
        <v>543</v>
      </c>
      <c r="E2" s="12" t="s">
        <v>62</v>
      </c>
      <c r="F2" s="12" t="s">
        <v>57</v>
      </c>
      <c r="I2" t="str">
        <f>IF(A2=1,1,"")</f>
        <v/>
      </c>
      <c r="K2">
        <f>ROWS($K$1:K1)</f>
        <v>1</v>
      </c>
      <c r="L2" t="str">
        <f t="shared" ref="L2:L33" si="0">IFERROR(VLOOKUP(K2,$A$1:$F$107,3,FALSE),"")</f>
        <v>Barguna</v>
      </c>
      <c r="N2" t="str">
        <f t="shared" ref="N2:N29" ca="1" si="1">OFFSET($L$2:$L$107,,,COUNTIF($L$2:$L$107,"?*"))</f>
        <v>Barguna</v>
      </c>
      <c r="P2" t="s">
        <v>4</v>
      </c>
    </row>
    <row r="3" spans="1:25">
      <c r="A3">
        <f>IF(ISNUMBER(SEARCH(DCR!$D$2,Territory)),MAX($A$1:A2)+1,0)</f>
        <v>0</v>
      </c>
      <c r="B3" s="12" t="s">
        <v>17681</v>
      </c>
      <c r="C3" s="12" t="s">
        <v>17975</v>
      </c>
      <c r="D3" s="34">
        <v>585</v>
      </c>
      <c r="E3" s="12" t="s">
        <v>41</v>
      </c>
      <c r="F3" s="12" t="s">
        <v>34</v>
      </c>
      <c r="I3" t="str">
        <f>IF(A3=1,1,"")</f>
        <v/>
      </c>
      <c r="K3">
        <f>ROWS($K$1:K2)</f>
        <v>2</v>
      </c>
      <c r="L3" t="str">
        <f t="shared" si="0"/>
        <v/>
      </c>
      <c r="N3" t="str">
        <f t="shared" ca="1" si="1"/>
        <v>Barguna</v>
      </c>
      <c r="P3" t="s">
        <v>11</v>
      </c>
      <c r="Y3" t="s">
        <v>18881</v>
      </c>
    </row>
    <row r="4" spans="1:25">
      <c r="A4">
        <f>IF(ISNUMBER(SEARCH(DCR!$D$2,Territory)),MAX($A$1:A3)+1,0)</f>
        <v>0</v>
      </c>
      <c r="B4" s="12" t="s">
        <v>18333</v>
      </c>
      <c r="C4" s="12" t="s">
        <v>2665</v>
      </c>
      <c r="D4" s="34">
        <v>603</v>
      </c>
      <c r="E4" s="12" t="s">
        <v>75</v>
      </c>
      <c r="F4" s="12" t="s">
        <v>75</v>
      </c>
      <c r="G4" t="e">
        <v>#N/A</v>
      </c>
      <c r="I4" t="str">
        <f>IF(A4=1,1,"")</f>
        <v/>
      </c>
      <c r="K4">
        <f>ROWS($K$1:K3)</f>
        <v>3</v>
      </c>
      <c r="L4" t="str">
        <f t="shared" si="0"/>
        <v/>
      </c>
      <c r="N4" t="str">
        <f t="shared" ca="1" si="1"/>
        <v>Barguna</v>
      </c>
      <c r="P4" t="s">
        <v>18</v>
      </c>
      <c r="Y4" t="s">
        <v>18882</v>
      </c>
    </row>
    <row r="5" spans="1:25">
      <c r="A5">
        <f>IF(ISNUMBER(SEARCH(DCR!$D$2,Territory)),MAX($A$1:A4)+1,0)</f>
        <v>1</v>
      </c>
      <c r="B5" s="12" t="s">
        <v>18547</v>
      </c>
      <c r="C5" s="12" t="s">
        <v>11625</v>
      </c>
      <c r="D5" s="34">
        <v>602</v>
      </c>
      <c r="E5" s="12" t="s">
        <v>111</v>
      </c>
      <c r="F5" s="12" t="s">
        <v>75</v>
      </c>
      <c r="I5">
        <f>IF(A5=1,1,"")</f>
        <v>1</v>
      </c>
      <c r="K5">
        <f>ROWS($K$1:K4)</f>
        <v>4</v>
      </c>
      <c r="L5" t="str">
        <f t="shared" si="0"/>
        <v/>
      </c>
      <c r="N5" t="str">
        <f t="shared" ca="1" si="1"/>
        <v>Barguna</v>
      </c>
      <c r="P5" t="s">
        <v>26</v>
      </c>
      <c r="Y5" t="s">
        <v>18883</v>
      </c>
    </row>
    <row r="6" spans="1:25">
      <c r="A6">
        <f>IF(ISNUMBER(SEARCH(DCR!$D$2,Territory)),MAX($A$1:A5)+1,0)</f>
        <v>0</v>
      </c>
      <c r="B6" s="12" t="s">
        <v>18544</v>
      </c>
      <c r="C6" s="12" t="s">
        <v>74</v>
      </c>
      <c r="D6" s="34">
        <v>610</v>
      </c>
      <c r="E6" s="12" t="s">
        <v>74</v>
      </c>
      <c r="F6" s="12" t="s">
        <v>75</v>
      </c>
      <c r="K6">
        <f>ROWS($K$1:K5)</f>
        <v>5</v>
      </c>
      <c r="L6" t="str">
        <f t="shared" si="0"/>
        <v/>
      </c>
      <c r="N6" t="str">
        <f t="shared" ca="1" si="1"/>
        <v>Barguna</v>
      </c>
      <c r="P6" t="s">
        <v>34</v>
      </c>
      <c r="Y6" t="s">
        <v>18884</v>
      </c>
    </row>
    <row r="7" spans="1:25">
      <c r="A7">
        <f>IF(ISNUMBER(SEARCH(DCR!$D$2,Territory)),MAX($A$1:A6)+1,0)</f>
        <v>0</v>
      </c>
      <c r="B7" s="12" t="s">
        <v>17209</v>
      </c>
      <c r="C7" s="12" t="s">
        <v>8950</v>
      </c>
      <c r="D7" s="34">
        <v>564</v>
      </c>
      <c r="E7" s="12" t="s">
        <v>74</v>
      </c>
      <c r="F7" s="12" t="s">
        <v>75</v>
      </c>
      <c r="I7" t="str">
        <f t="shared" ref="I7:I33" si="2">IF(A7=1,1,"")</f>
        <v/>
      </c>
      <c r="K7">
        <f>ROWS($K$1:K6)</f>
        <v>6</v>
      </c>
      <c r="L7" t="str">
        <f t="shared" si="0"/>
        <v/>
      </c>
      <c r="N7" t="str">
        <f t="shared" ca="1" si="1"/>
        <v>Barguna</v>
      </c>
      <c r="P7" t="s">
        <v>41</v>
      </c>
      <c r="Y7" t="s">
        <v>18885</v>
      </c>
    </row>
    <row r="8" spans="1:25">
      <c r="A8">
        <f>IF(ISNUMBER(SEARCH(DCR!$D$2,Territory)),MAX($A$1:A7)+1,0)</f>
        <v>0</v>
      </c>
      <c r="B8" s="12" t="s">
        <v>16981</v>
      </c>
      <c r="C8" s="13" t="s">
        <v>17649</v>
      </c>
      <c r="D8" s="34">
        <v>528</v>
      </c>
      <c r="E8" s="12" t="s">
        <v>4</v>
      </c>
      <c r="F8" s="12" t="s">
        <v>4</v>
      </c>
      <c r="I8" t="str">
        <f t="shared" si="2"/>
        <v/>
      </c>
      <c r="K8">
        <f>ROWS($K$1:K7)</f>
        <v>7</v>
      </c>
      <c r="L8" t="str">
        <f t="shared" si="0"/>
        <v/>
      </c>
      <c r="N8" t="str">
        <f t="shared" ca="1" si="1"/>
        <v>Barguna</v>
      </c>
      <c r="P8" t="s">
        <v>47</v>
      </c>
      <c r="Y8" t="s">
        <v>18886</v>
      </c>
    </row>
    <row r="9" spans="1:25">
      <c r="A9">
        <f>IF(ISNUMBER(SEARCH(DCR!$D$2,Territory)),MAX($A$1:A8)+1,0)</f>
        <v>0</v>
      </c>
      <c r="B9" s="12" t="s">
        <v>18879</v>
      </c>
      <c r="C9" s="12" t="s">
        <v>17650</v>
      </c>
      <c r="D9" s="34">
        <v>618</v>
      </c>
      <c r="E9" s="12" t="s">
        <v>4</v>
      </c>
      <c r="F9" s="12" t="s">
        <v>4</v>
      </c>
      <c r="I9" t="str">
        <f t="shared" si="2"/>
        <v/>
      </c>
      <c r="K9">
        <f>ROWS($K$1:K8)</f>
        <v>8</v>
      </c>
      <c r="L9" t="str">
        <f t="shared" si="0"/>
        <v/>
      </c>
      <c r="N9" t="str">
        <f t="shared" ca="1" si="1"/>
        <v>Barguna</v>
      </c>
      <c r="P9" t="s">
        <v>52</v>
      </c>
      <c r="Y9" t="s">
        <v>18887</v>
      </c>
    </row>
    <row r="10" spans="1:25">
      <c r="A10">
        <f>IF(ISNUMBER(SEARCH(DCR!$D$2,Territory)),MAX($A$1:A9)+1,0)</f>
        <v>0</v>
      </c>
      <c r="B10" s="15" t="s">
        <v>83</v>
      </c>
      <c r="C10" s="13" t="s">
        <v>16049</v>
      </c>
      <c r="D10" s="35">
        <v>475</v>
      </c>
      <c r="E10" s="12" t="s">
        <v>74</v>
      </c>
      <c r="F10" s="12" t="s">
        <v>75</v>
      </c>
      <c r="I10" t="str">
        <f t="shared" si="2"/>
        <v/>
      </c>
      <c r="K10">
        <f>ROWS($K$1:K9)</f>
        <v>9</v>
      </c>
      <c r="L10" t="str">
        <f t="shared" si="0"/>
        <v/>
      </c>
      <c r="N10" t="str">
        <f t="shared" ca="1" si="1"/>
        <v>Barguna</v>
      </c>
      <c r="P10" t="s">
        <v>57</v>
      </c>
      <c r="Y10" t="s">
        <v>18888</v>
      </c>
    </row>
    <row r="11" spans="1:25">
      <c r="A11">
        <f>IF(ISNUMBER(SEARCH(DCR!$D$2,Territory)),MAX($A$1:A10)+1,0)</f>
        <v>0</v>
      </c>
      <c r="B11" s="12" t="s">
        <v>18341</v>
      </c>
      <c r="C11" s="13" t="s">
        <v>9820</v>
      </c>
      <c r="D11" s="14">
        <v>607</v>
      </c>
      <c r="E11" s="12" t="s">
        <v>34</v>
      </c>
      <c r="F11" s="12" t="s">
        <v>34</v>
      </c>
      <c r="I11" t="str">
        <f t="shared" si="2"/>
        <v/>
      </c>
      <c r="K11">
        <f>ROWS($K$1:K10)</f>
        <v>10</v>
      </c>
      <c r="L11" t="str">
        <f t="shared" si="0"/>
        <v/>
      </c>
      <c r="N11" t="str">
        <f t="shared" ca="1" si="1"/>
        <v>Barguna</v>
      </c>
      <c r="P11" t="s">
        <v>62</v>
      </c>
      <c r="Y11" t="s">
        <v>18889</v>
      </c>
    </row>
    <row r="12" spans="1:25">
      <c r="A12">
        <f>IF(ISNUMBER(SEARCH(DCR!$D$2,Territory)),MAX($A$1:A11)+1,0)</f>
        <v>0</v>
      </c>
      <c r="B12" s="12" t="s">
        <v>17201</v>
      </c>
      <c r="C12" s="12" t="s">
        <v>34</v>
      </c>
      <c r="D12" s="34">
        <v>541</v>
      </c>
      <c r="E12" s="12" t="s">
        <v>34</v>
      </c>
      <c r="F12" s="12" t="s">
        <v>34</v>
      </c>
      <c r="I12" t="str">
        <f t="shared" si="2"/>
        <v/>
      </c>
      <c r="K12">
        <f>ROWS($K$1:K11)</f>
        <v>11</v>
      </c>
      <c r="L12" t="str">
        <f t="shared" si="0"/>
        <v/>
      </c>
      <c r="N12" t="str">
        <f t="shared" ca="1" si="1"/>
        <v>Barguna</v>
      </c>
      <c r="P12" t="s">
        <v>69</v>
      </c>
      <c r="Y12" t="s">
        <v>18890</v>
      </c>
    </row>
    <row r="13" spans="1:25">
      <c r="A13">
        <f>IF(ISNUMBER(SEARCH(DCR!$D$2,Territory)),MAX($A$1:A12)+1,0)</f>
        <v>0</v>
      </c>
      <c r="B13" s="12" t="s">
        <v>17665</v>
      </c>
      <c r="C13" s="13" t="s">
        <v>8213</v>
      </c>
      <c r="D13" s="34">
        <v>583</v>
      </c>
      <c r="E13" s="12" t="s">
        <v>47</v>
      </c>
      <c r="F13" s="12" t="s">
        <v>34</v>
      </c>
      <c r="I13" t="str">
        <f t="shared" si="2"/>
        <v/>
      </c>
      <c r="K13">
        <f>ROWS($K$1:K12)</f>
        <v>12</v>
      </c>
      <c r="L13" t="str">
        <f t="shared" si="0"/>
        <v/>
      </c>
      <c r="N13" t="str">
        <f t="shared" ca="1" si="1"/>
        <v>Barguna</v>
      </c>
      <c r="P13" t="s">
        <v>74</v>
      </c>
      <c r="Y13" t="s">
        <v>18891</v>
      </c>
    </row>
    <row r="14" spans="1:25">
      <c r="A14">
        <f>IF(ISNUMBER(SEARCH(DCR!$D$2,Territory)),MAX($A$1:A13)+1,0)</f>
        <v>0</v>
      </c>
      <c r="B14" s="12" t="s">
        <v>101</v>
      </c>
      <c r="C14" s="12" t="s">
        <v>339</v>
      </c>
      <c r="D14" s="34">
        <v>408</v>
      </c>
      <c r="E14" s="12" t="s">
        <v>98</v>
      </c>
      <c r="F14" s="12" t="s">
        <v>75</v>
      </c>
      <c r="I14" t="str">
        <f t="shared" si="2"/>
        <v/>
      </c>
      <c r="K14">
        <f>ROWS($K$1:K13)</f>
        <v>13</v>
      </c>
      <c r="L14" t="str">
        <f t="shared" si="0"/>
        <v/>
      </c>
      <c r="N14" t="str">
        <f t="shared" ca="1" si="1"/>
        <v>Barguna</v>
      </c>
      <c r="P14" t="s">
        <v>85</v>
      </c>
    </row>
    <row r="15" spans="1:25">
      <c r="A15">
        <f>IF(ISNUMBER(SEARCH(DCR!$D$2,Territory)),MAX($A$1:A14)+1,0)</f>
        <v>0</v>
      </c>
      <c r="B15" s="12" t="s">
        <v>18337</v>
      </c>
      <c r="C15" s="12" t="s">
        <v>11391</v>
      </c>
      <c r="D15" s="34">
        <v>605</v>
      </c>
      <c r="E15" s="12" t="s">
        <v>41</v>
      </c>
      <c r="F15" s="12" t="s">
        <v>34</v>
      </c>
      <c r="I15" t="str">
        <f t="shared" si="2"/>
        <v/>
      </c>
      <c r="K15">
        <f>ROWS($K$1:K14)</f>
        <v>14</v>
      </c>
      <c r="L15" t="str">
        <f t="shared" si="0"/>
        <v/>
      </c>
      <c r="N15" t="str">
        <f t="shared" ca="1" si="1"/>
        <v>Barguna</v>
      </c>
      <c r="P15" t="s">
        <v>91</v>
      </c>
    </row>
    <row r="16" spans="1:25">
      <c r="A16">
        <f>IF(ISNUMBER(SEARCH(DCR!$D$2,Territory)),MAX($A$1:A15)+1,0)</f>
        <v>0</v>
      </c>
      <c r="B16" s="12" t="s">
        <v>16</v>
      </c>
      <c r="C16" s="12" t="s">
        <v>11</v>
      </c>
      <c r="D16" s="34">
        <v>484</v>
      </c>
      <c r="E16" s="12" t="s">
        <v>11</v>
      </c>
      <c r="F16" s="12" t="s">
        <v>4</v>
      </c>
      <c r="I16" t="str">
        <f t="shared" si="2"/>
        <v/>
      </c>
      <c r="K16">
        <f>ROWS($K$1:K15)</f>
        <v>15</v>
      </c>
      <c r="L16" t="str">
        <f t="shared" si="0"/>
        <v/>
      </c>
      <c r="N16" t="str">
        <f t="shared" ca="1" si="1"/>
        <v>Barguna</v>
      </c>
      <c r="P16" t="s">
        <v>98</v>
      </c>
    </row>
    <row r="17" spans="1:16">
      <c r="A17">
        <f>IF(ISNUMBER(SEARCH(DCR!$D$2,Territory)),MAX($A$1:A16)+1,0)</f>
        <v>0</v>
      </c>
      <c r="B17" s="12" t="s">
        <v>18332</v>
      </c>
      <c r="C17" s="13" t="s">
        <v>85</v>
      </c>
      <c r="D17" s="34">
        <v>600</v>
      </c>
      <c r="E17" s="12" t="s">
        <v>85</v>
      </c>
      <c r="F17" s="12" t="s">
        <v>75</v>
      </c>
      <c r="I17" t="str">
        <f t="shared" si="2"/>
        <v/>
      </c>
      <c r="K17">
        <f>ROWS($K$1:K16)</f>
        <v>16</v>
      </c>
      <c r="L17" t="str">
        <f t="shared" si="0"/>
        <v/>
      </c>
      <c r="N17" t="str">
        <f t="shared" ca="1" si="1"/>
        <v>Barguna</v>
      </c>
      <c r="P17" t="s">
        <v>75</v>
      </c>
    </row>
    <row r="18" spans="1:16">
      <c r="A18">
        <f>IF(ISNUMBER(SEARCH(DCR!$D$2,Territory)),MAX($A$1:A17)+1,0)</f>
        <v>0</v>
      </c>
      <c r="B18" s="12" t="s">
        <v>17130</v>
      </c>
      <c r="C18" s="12" t="s">
        <v>11378</v>
      </c>
      <c r="D18" s="34">
        <v>536</v>
      </c>
      <c r="E18" s="12" t="s">
        <v>26</v>
      </c>
      <c r="F18" s="12" t="s">
        <v>4</v>
      </c>
      <c r="I18" t="str">
        <f t="shared" si="2"/>
        <v/>
      </c>
      <c r="K18">
        <f>ROWS($K$1:K17)</f>
        <v>17</v>
      </c>
      <c r="L18" t="str">
        <f t="shared" si="0"/>
        <v/>
      </c>
      <c r="N18" t="str">
        <f t="shared" ca="1" si="1"/>
        <v>Barguna</v>
      </c>
      <c r="P18" t="s">
        <v>111</v>
      </c>
    </row>
    <row r="19" spans="1:16">
      <c r="A19">
        <f>IF(ISNUMBER(SEARCH(DCR!$D$2,Territory)),MAX($A$1:A18)+1,0)</f>
        <v>0</v>
      </c>
      <c r="B19" s="12" t="s">
        <v>17165</v>
      </c>
      <c r="C19" s="12" t="s">
        <v>62</v>
      </c>
      <c r="D19" s="34">
        <v>565</v>
      </c>
      <c r="E19" s="12" t="s">
        <v>62</v>
      </c>
      <c r="F19" s="12" t="s">
        <v>57</v>
      </c>
      <c r="I19" t="str">
        <f t="shared" si="2"/>
        <v/>
      </c>
      <c r="K19">
        <f>ROWS($K$1:K18)</f>
        <v>18</v>
      </c>
      <c r="L19" t="str">
        <f t="shared" si="0"/>
        <v/>
      </c>
      <c r="N19" t="str">
        <f t="shared" ca="1" si="1"/>
        <v>Barguna</v>
      </c>
    </row>
    <row r="20" spans="1:16">
      <c r="A20">
        <f>IF(ISNUMBER(SEARCH(DCR!$D$2,Territory)),MAX($A$1:A19)+1,0)</f>
        <v>0</v>
      </c>
      <c r="B20" s="12" t="s">
        <v>17166</v>
      </c>
      <c r="C20" s="12" t="s">
        <v>17651</v>
      </c>
      <c r="D20" s="34">
        <v>576</v>
      </c>
      <c r="E20" s="12" t="s">
        <v>75</v>
      </c>
      <c r="F20" s="12" t="s">
        <v>75</v>
      </c>
      <c r="I20" t="str">
        <f t="shared" si="2"/>
        <v/>
      </c>
      <c r="K20">
        <f>ROWS($K$1:K19)</f>
        <v>19</v>
      </c>
      <c r="L20" t="str">
        <f t="shared" si="0"/>
        <v/>
      </c>
      <c r="N20" t="str">
        <f t="shared" ca="1" si="1"/>
        <v>Barguna</v>
      </c>
    </row>
    <row r="21" spans="1:16">
      <c r="A21">
        <f>IF(ISNUMBER(SEARCH(DCR!$D$2,Territory)),MAX($A$1:A20)+1,0)</f>
        <v>0</v>
      </c>
      <c r="B21" s="12" t="s">
        <v>17234</v>
      </c>
      <c r="C21" s="12" t="s">
        <v>11286</v>
      </c>
      <c r="D21" s="34">
        <v>566</v>
      </c>
      <c r="E21" s="12" t="s">
        <v>57</v>
      </c>
      <c r="F21" s="12" t="s">
        <v>57</v>
      </c>
      <c r="I21" t="str">
        <f t="shared" si="2"/>
        <v/>
      </c>
      <c r="K21">
        <f>ROWS($K$1:K20)</f>
        <v>20</v>
      </c>
      <c r="L21" t="str">
        <f t="shared" si="0"/>
        <v/>
      </c>
      <c r="N21" t="str">
        <f t="shared" ca="1" si="1"/>
        <v>Barguna</v>
      </c>
    </row>
    <row r="22" spans="1:16">
      <c r="A22">
        <f>IF(ISNUMBER(SEARCH(DCR!$D$2,Territory)),MAX($A$1:A21)+1,0)</f>
        <v>0</v>
      </c>
      <c r="B22" s="12" t="s">
        <v>17392</v>
      </c>
      <c r="C22" s="13" t="s">
        <v>11619</v>
      </c>
      <c r="D22" s="34">
        <v>557</v>
      </c>
      <c r="E22" s="12" t="s">
        <v>10705</v>
      </c>
      <c r="F22" s="12" t="s">
        <v>57</v>
      </c>
      <c r="I22" t="str">
        <f t="shared" si="2"/>
        <v/>
      </c>
      <c r="K22">
        <f>ROWS($K$1:K21)</f>
        <v>21</v>
      </c>
      <c r="L22" t="str">
        <f t="shared" si="0"/>
        <v/>
      </c>
      <c r="N22" t="str">
        <f t="shared" ca="1" si="1"/>
        <v>Barguna</v>
      </c>
    </row>
    <row r="23" spans="1:16">
      <c r="A23">
        <f>IF(ISNUMBER(SEARCH(DCR!$D$2,Territory)),MAX($A$1:A22)+1,0)</f>
        <v>0</v>
      </c>
      <c r="B23" s="12" t="s">
        <v>17167</v>
      </c>
      <c r="C23" s="12" t="s">
        <v>91</v>
      </c>
      <c r="D23" s="34">
        <v>580</v>
      </c>
      <c r="E23" s="12" t="s">
        <v>91</v>
      </c>
      <c r="F23" s="12" t="s">
        <v>75</v>
      </c>
      <c r="I23" t="str">
        <f t="shared" si="2"/>
        <v/>
      </c>
      <c r="K23">
        <f>ROWS($K$1:K22)</f>
        <v>22</v>
      </c>
      <c r="L23" t="str">
        <f t="shared" si="0"/>
        <v/>
      </c>
      <c r="N23" t="str">
        <f t="shared" ca="1" si="1"/>
        <v>Barguna</v>
      </c>
    </row>
    <row r="24" spans="1:16">
      <c r="A24">
        <f>IF(ISNUMBER(SEARCH(DCR!$D$2,Territory)),MAX($A$1:A23)+1,0)</f>
        <v>0</v>
      </c>
      <c r="B24" s="12" t="s">
        <v>19683</v>
      </c>
      <c r="C24" s="13" t="s">
        <v>11627</v>
      </c>
      <c r="D24" s="34">
        <v>621</v>
      </c>
      <c r="E24" s="12" t="s">
        <v>74</v>
      </c>
      <c r="F24" s="12" t="s">
        <v>75</v>
      </c>
      <c r="I24" t="str">
        <f t="shared" si="2"/>
        <v/>
      </c>
      <c r="K24">
        <f>ROWS($K$1:K23)</f>
        <v>23</v>
      </c>
      <c r="L24" t="str">
        <f t="shared" si="0"/>
        <v/>
      </c>
      <c r="N24" t="str">
        <f t="shared" ca="1" si="1"/>
        <v>Barguna</v>
      </c>
    </row>
    <row r="25" spans="1:16">
      <c r="A25">
        <f>IF(ISNUMBER(SEARCH(DCR!$D$2,Territory)),MAX($A$1:A24)+1,0)</f>
        <v>0</v>
      </c>
      <c r="B25" s="12" t="s">
        <v>103</v>
      </c>
      <c r="C25" s="12" t="s">
        <v>98</v>
      </c>
      <c r="D25" s="34">
        <v>489</v>
      </c>
      <c r="E25" s="12" t="s">
        <v>98</v>
      </c>
      <c r="F25" s="12" t="s">
        <v>75</v>
      </c>
      <c r="I25" t="str">
        <f t="shared" si="2"/>
        <v/>
      </c>
      <c r="K25">
        <f>ROWS($K$1:K24)</f>
        <v>24</v>
      </c>
      <c r="L25" t="str">
        <f t="shared" si="0"/>
        <v/>
      </c>
      <c r="N25" t="str">
        <f t="shared" ca="1" si="1"/>
        <v>Barguna</v>
      </c>
    </row>
    <row r="26" spans="1:16">
      <c r="A26">
        <f>IF(ISNUMBER(SEARCH(DCR!$D$2,Territory)),MAX($A$1:A25)+1,0)</f>
        <v>0</v>
      </c>
      <c r="B26" s="12" t="s">
        <v>18568</v>
      </c>
      <c r="C26" s="12" t="s">
        <v>18569</v>
      </c>
      <c r="D26" s="34">
        <v>601</v>
      </c>
      <c r="E26" s="12" t="s">
        <v>91</v>
      </c>
      <c r="F26" s="12" t="s">
        <v>75</v>
      </c>
      <c r="I26" t="str">
        <f t="shared" si="2"/>
        <v/>
      </c>
      <c r="K26">
        <f>ROWS($K$1:K25)</f>
        <v>25</v>
      </c>
      <c r="L26" t="str">
        <f t="shared" si="0"/>
        <v/>
      </c>
      <c r="N26" t="str">
        <f t="shared" ca="1" si="1"/>
        <v>Barguna</v>
      </c>
    </row>
    <row r="27" spans="1:16">
      <c r="A27">
        <f>IF(ISNUMBER(SEARCH(DCR!$D$2,Territory)),MAX($A$1:A26)+1,0)</f>
        <v>0</v>
      </c>
      <c r="B27" s="113" t="s">
        <v>18903</v>
      </c>
      <c r="C27" s="12" t="s">
        <v>10731</v>
      </c>
      <c r="D27" s="34">
        <v>620</v>
      </c>
      <c r="E27" s="12" t="s">
        <v>91</v>
      </c>
      <c r="F27" s="12" t="s">
        <v>75</v>
      </c>
      <c r="I27" t="str">
        <f t="shared" si="2"/>
        <v/>
      </c>
      <c r="K27">
        <f>ROWS($K$1:K26)</f>
        <v>26</v>
      </c>
      <c r="L27" t="str">
        <f t="shared" si="0"/>
        <v/>
      </c>
      <c r="N27" t="str">
        <f t="shared" ca="1" si="1"/>
        <v>Barguna</v>
      </c>
    </row>
    <row r="28" spans="1:16">
      <c r="A28">
        <f>IF(ISNUMBER(SEARCH(DCR!$D$2,Territory)),MAX($A$1:A27)+1,0)</f>
        <v>0</v>
      </c>
      <c r="B28" s="12" t="s">
        <v>22</v>
      </c>
      <c r="C28" s="12" t="s">
        <v>11374</v>
      </c>
      <c r="D28" s="34">
        <v>281</v>
      </c>
      <c r="E28" s="12" t="s">
        <v>18</v>
      </c>
      <c r="F28" s="12" t="s">
        <v>4</v>
      </c>
      <c r="I28" t="str">
        <f t="shared" si="2"/>
        <v/>
      </c>
      <c r="K28">
        <f>ROWS($K$1:K27)</f>
        <v>27</v>
      </c>
      <c r="L28" t="str">
        <f t="shared" si="0"/>
        <v/>
      </c>
      <c r="N28" t="str">
        <f t="shared" ca="1" si="1"/>
        <v>Barguna</v>
      </c>
    </row>
    <row r="29" spans="1:16">
      <c r="A29">
        <f>IF(ISNUMBER(SEARCH(DCR!$D$2,Territory)),MAX($A$1:A28)+1,0)</f>
        <v>0</v>
      </c>
      <c r="B29" s="12" t="s">
        <v>18880</v>
      </c>
      <c r="C29" s="12" t="s">
        <v>17654</v>
      </c>
      <c r="D29" s="34">
        <v>619</v>
      </c>
      <c r="E29" s="12" t="s">
        <v>75</v>
      </c>
      <c r="F29" s="12" t="s">
        <v>75</v>
      </c>
      <c r="I29" t="str">
        <f t="shared" si="2"/>
        <v/>
      </c>
      <c r="K29">
        <f>ROWS($K$1:K28)</f>
        <v>28</v>
      </c>
      <c r="L29" t="str">
        <f t="shared" si="0"/>
        <v/>
      </c>
      <c r="N29" t="str">
        <f t="shared" ca="1" si="1"/>
        <v>Barguna</v>
      </c>
    </row>
    <row r="30" spans="1:16">
      <c r="A30">
        <f>IF(ISNUMBER(SEARCH(DCR!$D$2,Territory)),MAX($A$1:A29)+1,0)</f>
        <v>0</v>
      </c>
      <c r="B30" s="12" t="s">
        <v>17169</v>
      </c>
      <c r="C30" s="12" t="s">
        <v>18566</v>
      </c>
      <c r="D30" s="34">
        <v>563</v>
      </c>
      <c r="E30" s="12" t="s">
        <v>75</v>
      </c>
      <c r="F30" s="12" t="s">
        <v>75</v>
      </c>
      <c r="I30" t="str">
        <f t="shared" si="2"/>
        <v/>
      </c>
      <c r="K30">
        <f>ROWS($K$1:K29)</f>
        <v>29</v>
      </c>
      <c r="L30" t="str">
        <f t="shared" si="0"/>
        <v/>
      </c>
    </row>
    <row r="31" spans="1:16">
      <c r="A31">
        <f>IF(ISNUMBER(SEARCH(DCR!$D$2,Territory)),MAX($A$1:A30)+1,0)</f>
        <v>0</v>
      </c>
      <c r="B31" s="12" t="s">
        <v>17666</v>
      </c>
      <c r="C31" s="12" t="s">
        <v>905</v>
      </c>
      <c r="D31" s="34">
        <v>588</v>
      </c>
      <c r="E31" s="12" t="s">
        <v>98</v>
      </c>
      <c r="F31" s="12" t="s">
        <v>75</v>
      </c>
      <c r="I31" t="str">
        <f t="shared" si="2"/>
        <v/>
      </c>
      <c r="K31">
        <f>ROWS($K$1:K30)</f>
        <v>30</v>
      </c>
      <c r="L31" t="str">
        <f t="shared" si="0"/>
        <v/>
      </c>
    </row>
    <row r="32" spans="1:16">
      <c r="A32">
        <f>IF(ISNUMBER(SEARCH(DCR!$D$2,Territory)),MAX($A$1:A31)+1,0)</f>
        <v>0</v>
      </c>
      <c r="B32" s="12" t="s">
        <v>18545</v>
      </c>
      <c r="C32" s="13" t="s">
        <v>8748</v>
      </c>
      <c r="D32" s="34">
        <v>611</v>
      </c>
      <c r="E32" s="12" t="s">
        <v>26</v>
      </c>
      <c r="F32" s="12" t="s">
        <v>4</v>
      </c>
      <c r="I32" t="str">
        <f t="shared" si="2"/>
        <v/>
      </c>
      <c r="K32">
        <f>ROWS($K$1:K31)</f>
        <v>31</v>
      </c>
      <c r="L32" t="str">
        <f t="shared" si="0"/>
        <v/>
      </c>
    </row>
    <row r="33" spans="1:12">
      <c r="A33">
        <f>IF(ISNUMBER(SEARCH(DCR!$D$2,Territory)),MAX($A$1:A32)+1,0)</f>
        <v>0</v>
      </c>
      <c r="B33" s="12" t="s">
        <v>100</v>
      </c>
      <c r="C33" s="12" t="s">
        <v>746</v>
      </c>
      <c r="D33" s="34">
        <v>404</v>
      </c>
      <c r="E33" s="12" t="s">
        <v>98</v>
      </c>
      <c r="F33" s="12" t="s">
        <v>75</v>
      </c>
      <c r="I33" t="str">
        <f t="shared" si="2"/>
        <v/>
      </c>
      <c r="K33">
        <f>ROWS($K$1:K32)</f>
        <v>32</v>
      </c>
      <c r="L33" t="str">
        <f t="shared" si="0"/>
        <v/>
      </c>
    </row>
    <row r="34" spans="1:12">
      <c r="A34">
        <f>IF(ISNUMBER(SEARCH(DCR!$D$2,Territory)),MAX($A$1:A33)+1,0)</f>
        <v>0</v>
      </c>
      <c r="B34" s="12" t="s">
        <v>17664</v>
      </c>
      <c r="C34" s="12" t="s">
        <v>18567</v>
      </c>
      <c r="D34" s="34">
        <v>586</v>
      </c>
      <c r="E34" s="12" t="s">
        <v>47</v>
      </c>
      <c r="F34" s="12" t="s">
        <v>34</v>
      </c>
      <c r="I34" t="str">
        <f t="shared" ref="I34:I57" si="3">IF(A34=1,1,"")</f>
        <v/>
      </c>
      <c r="K34">
        <f>ROWS($K$1:K33)</f>
        <v>33</v>
      </c>
      <c r="L34" t="str">
        <f t="shared" ref="L34:L65" si="4">IFERROR(VLOOKUP(K34,$A$1:$F$107,3,FALSE),"")</f>
        <v/>
      </c>
    </row>
    <row r="35" spans="1:12">
      <c r="A35">
        <f>IF(ISNUMBER(SEARCH(DCR!$D$2,Territory)),MAX($A$1:A34)+1,0)</f>
        <v>0</v>
      </c>
      <c r="B35" s="12" t="s">
        <v>97</v>
      </c>
      <c r="C35" s="12" t="s">
        <v>654</v>
      </c>
      <c r="D35" s="34">
        <v>240</v>
      </c>
      <c r="E35" s="12" t="s">
        <v>98</v>
      </c>
      <c r="F35" s="12" t="s">
        <v>75</v>
      </c>
      <c r="I35" t="str">
        <f t="shared" si="3"/>
        <v/>
      </c>
      <c r="K35">
        <f>ROWS($K$1:K34)</f>
        <v>34</v>
      </c>
      <c r="L35" t="str">
        <f t="shared" si="4"/>
        <v/>
      </c>
    </row>
    <row r="36" spans="1:12">
      <c r="A36">
        <f>IF(ISNUMBER(SEARCH(DCR!$D$2,Territory)),MAX($A$1:A35)+1,0)</f>
        <v>0</v>
      </c>
      <c r="B36" s="12"/>
      <c r="C36" s="12" t="s">
        <v>19640</v>
      </c>
      <c r="D36" s="34">
        <v>547</v>
      </c>
      <c r="E36" s="12" t="s">
        <v>62</v>
      </c>
      <c r="F36" s="12" t="s">
        <v>57</v>
      </c>
      <c r="I36" t="str">
        <f t="shared" si="3"/>
        <v/>
      </c>
      <c r="K36">
        <f>ROWS($K$1:K35)</f>
        <v>35</v>
      </c>
      <c r="L36" t="str">
        <f t="shared" si="4"/>
        <v/>
      </c>
    </row>
    <row r="37" spans="1:12">
      <c r="A37">
        <f>IF(ISNUMBER(SEARCH(DCR!$D$2,Territory)),MAX($A$1:A36)+1,0)</f>
        <v>0</v>
      </c>
      <c r="B37" s="12" t="s">
        <v>17244</v>
      </c>
      <c r="C37" s="12" t="s">
        <v>5570</v>
      </c>
      <c r="D37" s="34">
        <v>550</v>
      </c>
      <c r="E37" s="12" t="s">
        <v>62</v>
      </c>
      <c r="F37" s="12" t="s">
        <v>57</v>
      </c>
      <c r="I37" t="str">
        <f t="shared" si="3"/>
        <v/>
      </c>
      <c r="K37">
        <f>ROWS($K$1:K36)</f>
        <v>36</v>
      </c>
      <c r="L37" t="str">
        <f t="shared" si="4"/>
        <v/>
      </c>
    </row>
    <row r="38" spans="1:12">
      <c r="A38">
        <f>IF(ISNUMBER(SEARCH(DCR!$D$2,Territory)),MAX($A$1:A37)+1,0)</f>
        <v>0</v>
      </c>
      <c r="B38" s="12" t="s">
        <v>99</v>
      </c>
      <c r="C38" s="12" t="s">
        <v>11117</v>
      </c>
      <c r="D38" s="34">
        <v>351</v>
      </c>
      <c r="E38" s="12" t="s">
        <v>98</v>
      </c>
      <c r="F38" s="12" t="s">
        <v>75</v>
      </c>
      <c r="I38" t="str">
        <f t="shared" si="3"/>
        <v/>
      </c>
      <c r="K38">
        <f>ROWS($K$1:K37)</f>
        <v>37</v>
      </c>
      <c r="L38" t="str">
        <f t="shared" si="4"/>
        <v/>
      </c>
    </row>
    <row r="39" spans="1:12">
      <c r="A39">
        <f>IF(ISNUMBER(SEARCH(DCR!$D$2,Territory)),MAX($A$1:A38)+1,0)</f>
        <v>0</v>
      </c>
      <c r="B39" s="12" t="s">
        <v>17662</v>
      </c>
      <c r="C39" s="12" t="s">
        <v>9685</v>
      </c>
      <c r="D39" s="34">
        <v>590</v>
      </c>
      <c r="E39" s="12" t="s">
        <v>26</v>
      </c>
      <c r="F39" s="12" t="s">
        <v>4</v>
      </c>
      <c r="I39" t="str">
        <f t="shared" si="3"/>
        <v/>
      </c>
      <c r="K39">
        <f>ROWS($K$1:K38)</f>
        <v>38</v>
      </c>
      <c r="L39" t="str">
        <f t="shared" si="4"/>
        <v/>
      </c>
    </row>
    <row r="40" spans="1:12">
      <c r="A40">
        <f>IF(ISNUMBER(SEARCH(DCR!$D$2,Territory)),MAX($A$1:A39)+1,0)</f>
        <v>0</v>
      </c>
      <c r="B40" s="12" t="s">
        <v>18779</v>
      </c>
      <c r="C40" s="12" t="s">
        <v>2623</v>
      </c>
      <c r="D40" s="34">
        <v>616</v>
      </c>
      <c r="E40" s="12" t="s">
        <v>91</v>
      </c>
      <c r="F40" s="12" t="s">
        <v>75</v>
      </c>
      <c r="I40" t="str">
        <f t="shared" si="3"/>
        <v/>
      </c>
      <c r="K40">
        <f>ROWS($K$1:K39)</f>
        <v>39</v>
      </c>
      <c r="L40" t="str">
        <f t="shared" si="4"/>
        <v/>
      </c>
    </row>
    <row r="41" spans="1:12">
      <c r="A41">
        <f>IF(ISNUMBER(SEARCH(DCR!$D$2,Territory)),MAX($A$1:A40)+1,0)</f>
        <v>0</v>
      </c>
      <c r="B41" s="12" t="s">
        <v>82</v>
      </c>
      <c r="C41" s="12" t="s">
        <v>8941</v>
      </c>
      <c r="D41" s="34">
        <v>422</v>
      </c>
      <c r="E41" s="12" t="s">
        <v>74</v>
      </c>
      <c r="F41" s="12" t="s">
        <v>75</v>
      </c>
      <c r="I41" t="str">
        <f t="shared" si="3"/>
        <v/>
      </c>
      <c r="K41">
        <f>ROWS($K$1:K40)</f>
        <v>40</v>
      </c>
      <c r="L41" t="str">
        <f t="shared" si="4"/>
        <v/>
      </c>
    </row>
    <row r="42" spans="1:12">
      <c r="A42">
        <f>IF(ISNUMBER(SEARCH(DCR!$D$2,Territory)),MAX($A$1:A41)+1,0)</f>
        <v>0</v>
      </c>
      <c r="B42" s="15" t="s">
        <v>7</v>
      </c>
      <c r="C42" s="12" t="s">
        <v>3556</v>
      </c>
      <c r="D42" s="35">
        <v>480</v>
      </c>
      <c r="E42" s="12" t="s">
        <v>4</v>
      </c>
      <c r="F42" s="12" t="s">
        <v>4</v>
      </c>
      <c r="I42" t="str">
        <f t="shared" si="3"/>
        <v/>
      </c>
      <c r="K42">
        <f>ROWS($K$1:K41)</f>
        <v>41</v>
      </c>
      <c r="L42" t="str">
        <f t="shared" si="4"/>
        <v/>
      </c>
    </row>
    <row r="43" spans="1:12">
      <c r="A43">
        <f>IF(ISNUMBER(SEARCH(DCR!$D$2,Territory)),MAX($A$1:A42)+1,0)</f>
        <v>0</v>
      </c>
      <c r="B43" s="12" t="s">
        <v>17161</v>
      </c>
      <c r="C43" s="13" t="s">
        <v>489</v>
      </c>
      <c r="D43" s="34">
        <v>578</v>
      </c>
      <c r="E43" s="12" t="s">
        <v>91</v>
      </c>
      <c r="F43" s="12" t="s">
        <v>75</v>
      </c>
      <c r="I43" t="str">
        <f t="shared" si="3"/>
        <v/>
      </c>
      <c r="K43">
        <f>ROWS($K$1:K42)</f>
        <v>42</v>
      </c>
      <c r="L43" t="str">
        <f t="shared" si="4"/>
        <v/>
      </c>
    </row>
    <row r="44" spans="1:12">
      <c r="A44">
        <f>IF(ISNUMBER(SEARCH(DCR!$D$2,Territory)),MAX($A$1:A43)+1,0)</f>
        <v>0</v>
      </c>
      <c r="B44" s="12" t="s">
        <v>17236</v>
      </c>
      <c r="C44" s="12" t="s">
        <v>2212</v>
      </c>
      <c r="D44" s="34">
        <v>573</v>
      </c>
      <c r="E44" s="12" t="s">
        <v>62</v>
      </c>
      <c r="F44" s="12" t="s">
        <v>57</v>
      </c>
      <c r="I44" t="str">
        <f t="shared" si="3"/>
        <v/>
      </c>
      <c r="K44">
        <f>ROWS($K$1:K43)</f>
        <v>43</v>
      </c>
      <c r="L44" t="str">
        <f t="shared" si="4"/>
        <v/>
      </c>
    </row>
    <row r="45" spans="1:12">
      <c r="A45">
        <f>IF(ISNUMBER(SEARCH(DCR!$D$2,Territory)),MAX($A$1:A44)+1,0)</f>
        <v>0</v>
      </c>
      <c r="B45" s="12" t="s">
        <v>24</v>
      </c>
      <c r="C45" s="12" t="s">
        <v>6016</v>
      </c>
      <c r="D45" s="34">
        <v>350</v>
      </c>
      <c r="E45" s="12" t="s">
        <v>18</v>
      </c>
      <c r="F45" s="12" t="s">
        <v>4</v>
      </c>
      <c r="I45" t="str">
        <f t="shared" si="3"/>
        <v/>
      </c>
      <c r="K45">
        <f>ROWS($K$1:K44)</f>
        <v>44</v>
      </c>
      <c r="L45" t="str">
        <f t="shared" si="4"/>
        <v/>
      </c>
    </row>
    <row r="46" spans="1:12">
      <c r="A46">
        <f>IF(ISNUMBER(SEARCH(DCR!$D$2,Territory)),MAX($A$1:A45)+1,0)</f>
        <v>0</v>
      </c>
      <c r="B46" s="12" t="s">
        <v>17162</v>
      </c>
      <c r="C46" s="12" t="s">
        <v>7582</v>
      </c>
      <c r="D46" s="34">
        <v>511</v>
      </c>
      <c r="E46" s="12" t="s">
        <v>57</v>
      </c>
      <c r="F46" s="12" t="s">
        <v>57</v>
      </c>
      <c r="I46" t="str">
        <f t="shared" si="3"/>
        <v/>
      </c>
      <c r="K46">
        <f>ROWS($K$1:K45)</f>
        <v>45</v>
      </c>
      <c r="L46" t="str">
        <f t="shared" si="4"/>
        <v/>
      </c>
    </row>
    <row r="47" spans="1:12">
      <c r="A47">
        <f>IF(ISNUMBER(SEARCH(DCR!$D$2,Territory)),MAX($A$1:A46)+1,0)</f>
        <v>0</v>
      </c>
      <c r="B47" s="12" t="s">
        <v>18549</v>
      </c>
      <c r="C47" s="12" t="s">
        <v>18550</v>
      </c>
      <c r="D47" s="34">
        <v>615</v>
      </c>
      <c r="E47" s="12" t="s">
        <v>11</v>
      </c>
      <c r="F47" s="12" t="s">
        <v>4</v>
      </c>
      <c r="I47" t="str">
        <f t="shared" si="3"/>
        <v/>
      </c>
      <c r="K47">
        <f>ROWS($K$1:K46)</f>
        <v>46</v>
      </c>
      <c r="L47" t="str">
        <f t="shared" si="4"/>
        <v/>
      </c>
    </row>
    <row r="48" spans="1:12">
      <c r="A48">
        <f>IF(ISNUMBER(SEARCH(DCR!$D$2,Territory)),MAX($A$1:A47)+1,0)</f>
        <v>0</v>
      </c>
      <c r="B48" s="12" t="s">
        <v>18546</v>
      </c>
      <c r="C48" s="13" t="s">
        <v>10625</v>
      </c>
      <c r="D48" s="34">
        <v>612</v>
      </c>
      <c r="E48" s="12" t="s">
        <v>18</v>
      </c>
      <c r="F48" s="12" t="s">
        <v>4</v>
      </c>
      <c r="I48" t="str">
        <f t="shared" si="3"/>
        <v/>
      </c>
      <c r="K48">
        <f>ROWS($K$1:K47)</f>
        <v>47</v>
      </c>
      <c r="L48" t="str">
        <f t="shared" si="4"/>
        <v/>
      </c>
    </row>
    <row r="49" spans="1:12">
      <c r="A49">
        <f>IF(ISNUMBER(SEARCH(DCR!$D$2,Territory)),MAX($A$1:A48)+1,0)</f>
        <v>0</v>
      </c>
      <c r="B49" s="12" t="s">
        <v>18835</v>
      </c>
      <c r="C49" s="12" t="s">
        <v>9817</v>
      </c>
      <c r="D49" s="34">
        <v>617</v>
      </c>
      <c r="E49" s="12" t="s">
        <v>11</v>
      </c>
      <c r="F49" s="12" t="s">
        <v>4</v>
      </c>
      <c r="I49" t="str">
        <f t="shared" si="3"/>
        <v/>
      </c>
      <c r="K49">
        <f>ROWS($K$1:K48)</f>
        <v>48</v>
      </c>
      <c r="L49" t="str">
        <f t="shared" si="4"/>
        <v/>
      </c>
    </row>
    <row r="50" spans="1:12">
      <c r="A50">
        <f>IF(ISNUMBER(SEARCH(DCR!$D$2,Territory)),MAX($A$1:A49)+1,0)</f>
        <v>0</v>
      </c>
      <c r="B50" s="12" t="s">
        <v>17160</v>
      </c>
      <c r="C50" s="12" t="s">
        <v>9888</v>
      </c>
      <c r="D50" s="34">
        <v>577</v>
      </c>
      <c r="E50" s="12" t="s">
        <v>111</v>
      </c>
      <c r="F50" s="12" t="s">
        <v>75</v>
      </c>
      <c r="I50" t="str">
        <f t="shared" si="3"/>
        <v/>
      </c>
      <c r="K50">
        <f>ROWS($K$1:K49)</f>
        <v>49</v>
      </c>
      <c r="L50" t="str">
        <f t="shared" si="4"/>
        <v/>
      </c>
    </row>
    <row r="51" spans="1:12">
      <c r="A51">
        <f>IF(ISNUMBER(SEARCH(DCR!$D$2,Territory)),MAX($A$1:A50)+1,0)</f>
        <v>0</v>
      </c>
      <c r="B51" s="12" t="s">
        <v>108</v>
      </c>
      <c r="C51" s="12" t="s">
        <v>2335</v>
      </c>
      <c r="D51" s="34">
        <v>478</v>
      </c>
      <c r="E51" s="12" t="s">
        <v>75</v>
      </c>
      <c r="F51" s="12" t="s">
        <v>75</v>
      </c>
      <c r="I51" t="str">
        <f t="shared" si="3"/>
        <v/>
      </c>
      <c r="K51">
        <f>ROWS($K$1:K50)</f>
        <v>50</v>
      </c>
      <c r="L51" t="str">
        <f t="shared" si="4"/>
        <v/>
      </c>
    </row>
    <row r="52" spans="1:12">
      <c r="A52">
        <f>IF(ISNUMBER(SEARCH(DCR!$D$2,Territory)),MAX($A$1:A51)+1,0)</f>
        <v>0</v>
      </c>
      <c r="B52" s="12" t="s">
        <v>18548</v>
      </c>
      <c r="C52" s="12" t="s">
        <v>10250</v>
      </c>
      <c r="D52" s="34">
        <v>614</v>
      </c>
      <c r="E52" s="12" t="s">
        <v>18</v>
      </c>
      <c r="F52" s="12" t="s">
        <v>4</v>
      </c>
      <c r="I52" t="str">
        <f t="shared" si="3"/>
        <v/>
      </c>
      <c r="K52">
        <f>ROWS($K$1:K51)</f>
        <v>51</v>
      </c>
      <c r="L52" t="str">
        <f t="shared" si="4"/>
        <v/>
      </c>
    </row>
    <row r="53" spans="1:12">
      <c r="A53">
        <f>IF(ISNUMBER(SEARCH(DCR!$D$2,Territory)),MAX($A$1:A52)+1,0)</f>
        <v>0</v>
      </c>
      <c r="B53" s="12" t="s">
        <v>19680</v>
      </c>
      <c r="C53" s="12" t="s">
        <v>8490</v>
      </c>
      <c r="D53" s="34">
        <v>622</v>
      </c>
      <c r="E53" s="12" t="s">
        <v>85</v>
      </c>
      <c r="F53" s="12" t="s">
        <v>75</v>
      </c>
      <c r="I53" t="str">
        <f t="shared" si="3"/>
        <v/>
      </c>
      <c r="K53">
        <f>ROWS($K$1:K52)</f>
        <v>52</v>
      </c>
      <c r="L53" t="str">
        <f t="shared" si="4"/>
        <v/>
      </c>
    </row>
    <row r="54" spans="1:12">
      <c r="A54">
        <f>IF(ISNUMBER(SEARCH(DCR!$D$2,Territory)),MAX($A$1:A53)+1,0)</f>
        <v>0</v>
      </c>
      <c r="B54" s="12" t="s">
        <v>23</v>
      </c>
      <c r="C54" s="12" t="s">
        <v>18</v>
      </c>
      <c r="D54" s="34">
        <v>277</v>
      </c>
      <c r="E54" s="12" t="s">
        <v>18</v>
      </c>
      <c r="F54" s="12" t="s">
        <v>4</v>
      </c>
      <c r="I54" t="str">
        <f t="shared" si="3"/>
        <v/>
      </c>
      <c r="K54">
        <f>ROWS($K$1:K53)</f>
        <v>53</v>
      </c>
      <c r="L54" t="str">
        <f t="shared" si="4"/>
        <v/>
      </c>
    </row>
    <row r="55" spans="1:12">
      <c r="A55">
        <f>IF(ISNUMBER(SEARCH(DCR!$D$2,Territory)),MAX($A$1:A54)+1,0)</f>
        <v>0</v>
      </c>
      <c r="B55" s="12" t="s">
        <v>27</v>
      </c>
      <c r="C55" s="12" t="s">
        <v>17656</v>
      </c>
      <c r="D55" s="34">
        <v>294</v>
      </c>
      <c r="E55" s="12" t="s">
        <v>26</v>
      </c>
      <c r="F55" s="12" t="s">
        <v>4</v>
      </c>
      <c r="I55" t="str">
        <f t="shared" si="3"/>
        <v/>
      </c>
      <c r="K55">
        <f>ROWS($K$1:K54)</f>
        <v>54</v>
      </c>
      <c r="L55" t="str">
        <f t="shared" si="4"/>
        <v/>
      </c>
    </row>
    <row r="56" spans="1:12">
      <c r="A56">
        <f>IF(ISNUMBER(SEARCH(DCR!$D$2,Territory)),MAX($A$1:A55)+1,0)</f>
        <v>0</v>
      </c>
      <c r="B56" s="12" t="s">
        <v>17168</v>
      </c>
      <c r="C56" s="12" t="s">
        <v>2913</v>
      </c>
      <c r="D56" s="34">
        <v>571</v>
      </c>
      <c r="E56" s="12" t="s">
        <v>91</v>
      </c>
      <c r="F56" s="12" t="s">
        <v>75</v>
      </c>
      <c r="I56" t="str">
        <f t="shared" si="3"/>
        <v/>
      </c>
      <c r="K56">
        <f>ROWS($K$1:K55)</f>
        <v>55</v>
      </c>
      <c r="L56" t="str">
        <f t="shared" si="4"/>
        <v/>
      </c>
    </row>
    <row r="57" spans="1:12">
      <c r="A57">
        <f>IF(ISNUMBER(SEARCH(DCR!$D$2,Territory)),MAX($A$1:A56)+1,0)</f>
        <v>0</v>
      </c>
      <c r="B57" s="12" t="s">
        <v>17206</v>
      </c>
      <c r="C57" s="12" t="s">
        <v>11633</v>
      </c>
      <c r="D57" s="34">
        <v>579</v>
      </c>
      <c r="E57" s="12" t="s">
        <v>85</v>
      </c>
      <c r="F57" s="12" t="s">
        <v>75</v>
      </c>
      <c r="I57" t="str">
        <f t="shared" si="3"/>
        <v/>
      </c>
      <c r="K57">
        <f>ROWS($K$1:K56)</f>
        <v>56</v>
      </c>
      <c r="L57" t="str">
        <f t="shared" si="4"/>
        <v/>
      </c>
    </row>
    <row r="58" spans="1:12">
      <c r="A58">
        <f>IF(ISNUMBER(SEARCH(DCR!$D$2,Territory)),MAX($A$1:A57)+1,0)</f>
        <v>0</v>
      </c>
      <c r="B58" s="12" t="s">
        <v>9</v>
      </c>
      <c r="C58" s="12" t="s">
        <v>6997</v>
      </c>
      <c r="D58" s="34">
        <v>504</v>
      </c>
      <c r="E58" s="12" t="s">
        <v>4</v>
      </c>
      <c r="F58" s="12" t="s">
        <v>4</v>
      </c>
      <c r="I58" t="str">
        <f t="shared" ref="I58:I86" si="5">IF(A58=1,1,"")</f>
        <v/>
      </c>
      <c r="K58">
        <f>ROWS($K$1:K57)</f>
        <v>57</v>
      </c>
      <c r="L58" t="str">
        <f t="shared" si="4"/>
        <v/>
      </c>
    </row>
    <row r="59" spans="1:12">
      <c r="A59">
        <f>IF(ISNUMBER(SEARCH(DCR!$D$2,Territory)),MAX($A$1:A58)+1,0)</f>
        <v>0</v>
      </c>
      <c r="B59" s="12" t="s">
        <v>17228</v>
      </c>
      <c r="C59" s="12" t="s">
        <v>52</v>
      </c>
      <c r="D59" s="34">
        <v>562</v>
      </c>
      <c r="E59" s="12" t="s">
        <v>52</v>
      </c>
      <c r="F59" s="12" t="s">
        <v>34</v>
      </c>
      <c r="I59" t="str">
        <f t="shared" si="5"/>
        <v/>
      </c>
      <c r="K59">
        <f>ROWS($K$1:K58)</f>
        <v>58</v>
      </c>
      <c r="L59" t="str">
        <f t="shared" si="4"/>
        <v/>
      </c>
    </row>
    <row r="60" spans="1:12">
      <c r="A60">
        <f>IF(ISNUMBER(SEARCH(DCR!$D$2,Territory)),MAX($A$1:A59)+1,0)</f>
        <v>0</v>
      </c>
      <c r="B60" s="186" t="s">
        <v>17660</v>
      </c>
      <c r="C60" s="13" t="s">
        <v>5715</v>
      </c>
      <c r="D60" s="35">
        <v>582</v>
      </c>
      <c r="E60" s="12" t="s">
        <v>11</v>
      </c>
      <c r="F60" s="12" t="s">
        <v>4</v>
      </c>
      <c r="I60" t="str">
        <f t="shared" si="5"/>
        <v/>
      </c>
      <c r="K60">
        <f>ROWS($K$1:K59)</f>
        <v>59</v>
      </c>
      <c r="L60" t="str">
        <f t="shared" si="4"/>
        <v/>
      </c>
    </row>
    <row r="61" spans="1:12">
      <c r="A61">
        <f>IF(ISNUMBER(SEARCH(DCR!$D$2,Territory)),MAX($A$1:A60)+1,0)</f>
        <v>0</v>
      </c>
      <c r="B61" s="12" t="s">
        <v>17239</v>
      </c>
      <c r="C61" s="12" t="s">
        <v>2105</v>
      </c>
      <c r="D61" s="34">
        <v>547</v>
      </c>
      <c r="E61" s="12" t="s">
        <v>62</v>
      </c>
      <c r="F61" s="12" t="s">
        <v>57</v>
      </c>
      <c r="I61" t="str">
        <f t="shared" si="5"/>
        <v/>
      </c>
      <c r="K61">
        <f>ROWS($K$1:K60)</f>
        <v>60</v>
      </c>
      <c r="L61" t="str">
        <f t="shared" si="4"/>
        <v/>
      </c>
    </row>
    <row r="62" spans="1:12">
      <c r="A62">
        <f>IF(ISNUMBER(SEARCH(DCR!$D$2,Territory)),MAX($A$1:A61)+1,0)</f>
        <v>0</v>
      </c>
      <c r="B62" s="15" t="s">
        <v>18329</v>
      </c>
      <c r="C62" s="15" t="s">
        <v>6914</v>
      </c>
      <c r="D62" s="34">
        <v>598</v>
      </c>
      <c r="E62" s="12" t="s">
        <v>4</v>
      </c>
      <c r="F62" s="12" t="s">
        <v>4</v>
      </c>
      <c r="I62" t="str">
        <f t="shared" si="5"/>
        <v/>
      </c>
      <c r="K62">
        <f>ROWS($K$1:K61)</f>
        <v>61</v>
      </c>
      <c r="L62" t="str">
        <f t="shared" si="4"/>
        <v/>
      </c>
    </row>
    <row r="63" spans="1:12">
      <c r="A63">
        <f>IF(ISNUMBER(SEARCH(DCR!$D$2,Territory)),MAX($A$1:A62)+1,0)</f>
        <v>0</v>
      </c>
      <c r="B63" s="12"/>
      <c r="C63" s="12"/>
      <c r="D63" s="34"/>
      <c r="E63" s="12"/>
      <c r="F63" s="12"/>
      <c r="I63" t="str">
        <f t="shared" si="5"/>
        <v/>
      </c>
      <c r="K63">
        <f>ROWS($K$1:K62)</f>
        <v>62</v>
      </c>
      <c r="L63" t="str">
        <f t="shared" si="4"/>
        <v/>
      </c>
    </row>
    <row r="64" spans="1:12">
      <c r="A64">
        <f>IF(ISNUMBER(SEARCH(DCR!$D$2,Territory)),MAX($A$1:A63)+1,0)</f>
        <v>0</v>
      </c>
      <c r="B64" s="12"/>
      <c r="C64" s="12"/>
      <c r="D64" s="34"/>
      <c r="E64" s="12"/>
      <c r="F64" s="12"/>
      <c r="I64" t="str">
        <f t="shared" si="5"/>
        <v/>
      </c>
      <c r="K64">
        <f>ROWS($K$1:K63)</f>
        <v>63</v>
      </c>
      <c r="L64" t="str">
        <f t="shared" si="4"/>
        <v/>
      </c>
    </row>
    <row r="65" spans="1:12">
      <c r="A65">
        <f>IF(ISNUMBER(SEARCH(DCR!$D$2,Territory)),MAX($A$1:A64)+1,0)</f>
        <v>0</v>
      </c>
      <c r="B65" s="12"/>
      <c r="C65" s="13"/>
      <c r="D65" s="34"/>
      <c r="E65" s="12"/>
      <c r="F65" s="12"/>
      <c r="I65" t="str">
        <f t="shared" si="5"/>
        <v/>
      </c>
      <c r="K65">
        <f>ROWS($K$1:K64)</f>
        <v>64</v>
      </c>
      <c r="L65" t="str">
        <f t="shared" si="4"/>
        <v/>
      </c>
    </row>
    <row r="66" spans="1:12">
      <c r="A66">
        <f>IF(ISNUMBER(SEARCH(DCR!$D$2,Territory)),MAX($A$1:A65)+1,0)</f>
        <v>0</v>
      </c>
      <c r="B66" s="12"/>
      <c r="C66" s="13"/>
      <c r="D66" s="34"/>
      <c r="E66" s="12"/>
      <c r="F66" s="12"/>
      <c r="I66" t="str">
        <f t="shared" si="5"/>
        <v/>
      </c>
      <c r="K66">
        <f>ROWS($K$1:K65)</f>
        <v>65</v>
      </c>
      <c r="L66" t="str">
        <f t="shared" ref="L66:L97" si="6">IFERROR(VLOOKUP(K66,$A$1:$F$107,3,FALSE),"")</f>
        <v/>
      </c>
    </row>
    <row r="67" spans="1:12">
      <c r="A67">
        <f>IF(ISNUMBER(SEARCH(DCR!$D$2,Territory)),MAX($A$1:A66)+1,0)</f>
        <v>0</v>
      </c>
      <c r="B67" s="12"/>
      <c r="C67" s="12"/>
      <c r="D67" s="34"/>
      <c r="E67" s="12"/>
      <c r="F67" s="12"/>
      <c r="I67" t="str">
        <f t="shared" si="5"/>
        <v/>
      </c>
      <c r="K67">
        <f>ROWS($K$1:K66)</f>
        <v>66</v>
      </c>
      <c r="L67" t="str">
        <f t="shared" si="6"/>
        <v/>
      </c>
    </row>
    <row r="68" spans="1:12">
      <c r="A68">
        <f>IF(ISNUMBER(SEARCH(DCR!$D$2,Territory)),MAX($A$1:A67)+1,0)</f>
        <v>0</v>
      </c>
      <c r="B68" s="12"/>
      <c r="C68" s="12"/>
      <c r="D68" s="34"/>
      <c r="E68" s="12"/>
      <c r="F68" s="12"/>
      <c r="I68" t="str">
        <f t="shared" si="5"/>
        <v/>
      </c>
      <c r="K68">
        <f>ROWS($K$1:K67)</f>
        <v>67</v>
      </c>
      <c r="L68" t="str">
        <f t="shared" si="6"/>
        <v/>
      </c>
    </row>
    <row r="69" spans="1:12" ht="15" customHeight="1">
      <c r="A69">
        <f>IF(ISNUMBER(SEARCH(DCR!$D$2,Territory)),MAX($A$1:A68)+1,0)</f>
        <v>0</v>
      </c>
      <c r="B69" s="12"/>
      <c r="C69" s="12"/>
      <c r="D69" s="34"/>
      <c r="E69" s="12"/>
      <c r="F69" s="12"/>
      <c r="I69" t="str">
        <f t="shared" si="5"/>
        <v/>
      </c>
      <c r="K69">
        <f>ROWS($K$1:K68)</f>
        <v>68</v>
      </c>
      <c r="L69" t="str">
        <f t="shared" si="6"/>
        <v/>
      </c>
    </row>
    <row r="70" spans="1:12">
      <c r="A70">
        <f>IF(ISNUMBER(SEARCH(DCR!$D$2,Territory)),MAX($A$1:A69)+1,0)</f>
        <v>0</v>
      </c>
      <c r="B70" s="12"/>
      <c r="C70" s="12"/>
      <c r="D70" s="34"/>
      <c r="E70" s="12" t="s">
        <v>18552</v>
      </c>
      <c r="F70" s="12" t="s">
        <v>18552</v>
      </c>
      <c r="I70" t="str">
        <f t="shared" si="5"/>
        <v/>
      </c>
      <c r="K70">
        <f>ROWS($K$1:K69)</f>
        <v>69</v>
      </c>
      <c r="L70" t="str">
        <f t="shared" si="6"/>
        <v/>
      </c>
    </row>
    <row r="71" spans="1:12">
      <c r="A71">
        <f>IF(ISNUMBER(SEARCH(DCR!$D$2,Territory)),MAX($A$1:A70)+1,0)</f>
        <v>0</v>
      </c>
      <c r="B71" s="12"/>
      <c r="C71" s="12"/>
      <c r="D71" s="34"/>
      <c r="E71" s="12" t="s">
        <v>18552</v>
      </c>
      <c r="F71" s="12" t="s">
        <v>18552</v>
      </c>
      <c r="I71" t="str">
        <f t="shared" si="5"/>
        <v/>
      </c>
      <c r="K71">
        <f>ROWS($K$1:K70)</f>
        <v>70</v>
      </c>
      <c r="L71" t="str">
        <f t="shared" si="6"/>
        <v/>
      </c>
    </row>
    <row r="72" spans="1:12">
      <c r="A72">
        <f>IF(ISNUMBER(SEARCH(DCR!$D$2,Territory)),MAX($A$1:A71)+1,0)</f>
        <v>0</v>
      </c>
      <c r="B72" s="12"/>
      <c r="C72" s="12"/>
      <c r="D72" s="34"/>
      <c r="E72" s="12" t="s">
        <v>18552</v>
      </c>
      <c r="F72" s="12" t="s">
        <v>18552</v>
      </c>
      <c r="I72" t="str">
        <f t="shared" si="5"/>
        <v/>
      </c>
      <c r="K72">
        <f>ROWS($K$1:K71)</f>
        <v>71</v>
      </c>
      <c r="L72" t="str">
        <f t="shared" si="6"/>
        <v/>
      </c>
    </row>
    <row r="73" spans="1:12">
      <c r="A73">
        <f>IF(ISNUMBER(SEARCH(DCR!$D$2,Territory)),MAX($A$1:A72)+1,0)</f>
        <v>0</v>
      </c>
      <c r="B73" s="12"/>
      <c r="C73" s="12"/>
      <c r="D73" s="34"/>
      <c r="E73" s="12" t="s">
        <v>18552</v>
      </c>
      <c r="F73" s="12" t="s">
        <v>18552</v>
      </c>
      <c r="I73" t="str">
        <f t="shared" si="5"/>
        <v/>
      </c>
      <c r="K73">
        <f>ROWS($K$1:K72)</f>
        <v>72</v>
      </c>
      <c r="L73" t="str">
        <f t="shared" si="6"/>
        <v/>
      </c>
    </row>
    <row r="74" spans="1:12">
      <c r="A74">
        <f>IF(ISNUMBER(SEARCH(DCR!$D$2,Territory)),MAX($A$1:A73)+1,0)</f>
        <v>0</v>
      </c>
      <c r="B74" s="12"/>
      <c r="C74" s="12"/>
      <c r="D74" s="34"/>
      <c r="E74" s="12" t="s">
        <v>18552</v>
      </c>
      <c r="F74" s="12" t="s">
        <v>18552</v>
      </c>
      <c r="I74" t="str">
        <f t="shared" si="5"/>
        <v/>
      </c>
      <c r="K74">
        <f>ROWS($K$1:K73)</f>
        <v>73</v>
      </c>
      <c r="L74" t="str">
        <f t="shared" si="6"/>
        <v/>
      </c>
    </row>
    <row r="75" spans="1:12">
      <c r="A75">
        <f>IF(ISNUMBER(SEARCH(DCR!$D$2,Territory)),MAX($A$1:A74)+1,0)</f>
        <v>0</v>
      </c>
      <c r="B75" s="6"/>
      <c r="C75" s="5"/>
      <c r="D75" s="5"/>
      <c r="E75" s="12" t="s">
        <v>18552</v>
      </c>
      <c r="I75" t="str">
        <f t="shared" si="5"/>
        <v/>
      </c>
      <c r="K75">
        <f>ROWS($K$1:K74)</f>
        <v>74</v>
      </c>
      <c r="L75" t="str">
        <f t="shared" si="6"/>
        <v/>
      </c>
    </row>
    <row r="76" spans="1:12">
      <c r="A76">
        <f>IF(ISNUMBER(SEARCH(DCR!$D$2,Territory)),MAX($A$1:A75)+1,0)</f>
        <v>0</v>
      </c>
      <c r="B76" s="6"/>
      <c r="C76" s="5"/>
      <c r="D76" s="5"/>
      <c r="I76" t="str">
        <f t="shared" si="5"/>
        <v/>
      </c>
      <c r="K76">
        <f>ROWS($K$1:K75)</f>
        <v>75</v>
      </c>
      <c r="L76" t="str">
        <f t="shared" si="6"/>
        <v/>
      </c>
    </row>
    <row r="77" spans="1:12">
      <c r="A77">
        <f>IF(ISNUMBER(SEARCH(DCR!$D$2,Territory)),MAX($A$1:A76)+1,0)</f>
        <v>0</v>
      </c>
      <c r="B77" s="6"/>
      <c r="C77" s="5"/>
      <c r="D77" s="5"/>
      <c r="I77" t="str">
        <f t="shared" si="5"/>
        <v/>
      </c>
      <c r="K77">
        <f>ROWS($K$1:K76)</f>
        <v>76</v>
      </c>
      <c r="L77" t="str">
        <f t="shared" si="6"/>
        <v/>
      </c>
    </row>
    <row r="78" spans="1:12">
      <c r="A78">
        <f>IF(ISNUMBER(SEARCH(DCR!$D$2,Territory)),MAX($A$1:A77)+1,0)</f>
        <v>0</v>
      </c>
      <c r="B78" s="6"/>
      <c r="C78" s="5"/>
      <c r="D78" s="5"/>
      <c r="I78" t="str">
        <f t="shared" si="5"/>
        <v/>
      </c>
      <c r="K78">
        <f>ROWS($K$1:K77)</f>
        <v>77</v>
      </c>
      <c r="L78" t="str">
        <f t="shared" si="6"/>
        <v/>
      </c>
    </row>
    <row r="79" spans="1:12">
      <c r="A79">
        <f>IF(ISNUMBER(SEARCH(DCR!$D$2,Territory)),MAX($A$1:A78)+1,0)</f>
        <v>0</v>
      </c>
      <c r="B79" s="6"/>
      <c r="C79" s="5"/>
      <c r="D79" s="5"/>
      <c r="I79" t="str">
        <f t="shared" si="5"/>
        <v/>
      </c>
      <c r="K79">
        <f>ROWS($K$1:K78)</f>
        <v>78</v>
      </c>
      <c r="L79" t="str">
        <f t="shared" si="6"/>
        <v/>
      </c>
    </row>
    <row r="80" spans="1:12">
      <c r="A80">
        <f>IF(ISNUMBER(SEARCH(DCR!$D$2,Territory)),MAX($A$1:A79)+1,0)</f>
        <v>0</v>
      </c>
      <c r="B80" s="6"/>
      <c r="C80" s="5"/>
      <c r="D80" s="5"/>
      <c r="I80" t="str">
        <f t="shared" si="5"/>
        <v/>
      </c>
      <c r="K80">
        <f>ROWS($K$1:K79)</f>
        <v>79</v>
      </c>
      <c r="L80" t="str">
        <f t="shared" si="6"/>
        <v/>
      </c>
    </row>
    <row r="81" spans="1:12">
      <c r="A81">
        <f>IF(ISNUMBER(SEARCH(DCR!$D$2,Territory)),MAX($A$1:A80)+1,0)</f>
        <v>0</v>
      </c>
      <c r="B81" s="6"/>
      <c r="C81" s="5"/>
      <c r="D81" s="5"/>
      <c r="I81" t="str">
        <f t="shared" si="5"/>
        <v/>
      </c>
      <c r="K81">
        <f>ROWS($K$1:K80)</f>
        <v>80</v>
      </c>
      <c r="L81" t="str">
        <f t="shared" si="6"/>
        <v/>
      </c>
    </row>
    <row r="82" spans="1:12">
      <c r="A82">
        <f>IF(ISNUMBER(SEARCH(DCR!$D$2,Territory)),MAX($A$1:A81)+1,0)</f>
        <v>0</v>
      </c>
      <c r="B82" s="6"/>
      <c r="C82" s="5"/>
      <c r="D82" s="5"/>
      <c r="I82" t="str">
        <f t="shared" si="5"/>
        <v/>
      </c>
      <c r="K82">
        <f>ROWS($K$1:K81)</f>
        <v>81</v>
      </c>
      <c r="L82" t="str">
        <f t="shared" si="6"/>
        <v/>
      </c>
    </row>
    <row r="83" spans="1:12">
      <c r="A83">
        <f>IF(ISNUMBER(SEARCH(DCR!$D$2,Territory)),MAX($A$1:A82)+1,0)</f>
        <v>0</v>
      </c>
      <c r="B83" s="6"/>
      <c r="C83" s="5"/>
      <c r="D83" s="5"/>
      <c r="I83" t="str">
        <f t="shared" si="5"/>
        <v/>
      </c>
      <c r="K83">
        <f>ROWS($K$1:K82)</f>
        <v>82</v>
      </c>
      <c r="L83" t="str">
        <f t="shared" si="6"/>
        <v/>
      </c>
    </row>
    <row r="84" spans="1:12">
      <c r="A84">
        <f>IF(ISNUMBER(SEARCH(DCR!$D$2,Territory)),MAX($A$1:A83)+1,0)</f>
        <v>0</v>
      </c>
      <c r="B84" s="6"/>
      <c r="C84" s="5"/>
      <c r="D84" s="5"/>
      <c r="I84" t="str">
        <f t="shared" si="5"/>
        <v/>
      </c>
      <c r="K84">
        <f>ROWS($K$1:K83)</f>
        <v>83</v>
      </c>
      <c r="L84" t="str">
        <f t="shared" si="6"/>
        <v/>
      </c>
    </row>
    <row r="85" spans="1:12">
      <c r="A85">
        <f>IF(ISNUMBER(SEARCH(DCR!$D$2,Territory)),MAX($A$1:A84)+1,0)</f>
        <v>0</v>
      </c>
      <c r="B85" s="6"/>
      <c r="C85" s="5"/>
      <c r="D85" s="5"/>
      <c r="I85" t="str">
        <f t="shared" si="5"/>
        <v/>
      </c>
      <c r="K85">
        <f>ROWS($K$1:K84)</f>
        <v>84</v>
      </c>
      <c r="L85" t="str">
        <f t="shared" si="6"/>
        <v/>
      </c>
    </row>
    <row r="86" spans="1:12">
      <c r="A86">
        <f>IF(ISNUMBER(SEARCH(DCR!$D$2,Territory)),MAX($A$1:A85)+1,0)</f>
        <v>0</v>
      </c>
      <c r="B86" s="6"/>
      <c r="C86" s="5"/>
      <c r="D86" s="5"/>
      <c r="I86" t="str">
        <f t="shared" si="5"/>
        <v/>
      </c>
      <c r="K86">
        <f>ROWS($K$1:K85)</f>
        <v>85</v>
      </c>
      <c r="L86" t="str">
        <f t="shared" si="6"/>
        <v/>
      </c>
    </row>
    <row r="87" spans="1:12">
      <c r="A87">
        <f>IF(ISNUMBER(SEARCH(DCR!$D$2,Territory)),MAX($A$1:A86)+1,0)</f>
        <v>0</v>
      </c>
      <c r="B87" s="6"/>
      <c r="C87" s="5"/>
      <c r="D87" s="5"/>
      <c r="I87" t="str">
        <f t="shared" ref="I87:I107" si="7">IF(A87=1,1,"")</f>
        <v/>
      </c>
      <c r="K87">
        <f>ROWS($K$1:K86)</f>
        <v>86</v>
      </c>
      <c r="L87" t="str">
        <f t="shared" si="6"/>
        <v/>
      </c>
    </row>
    <row r="88" spans="1:12">
      <c r="A88">
        <f>IF(ISNUMBER(SEARCH(DCR!$D$2,Territory)),MAX($A$1:A87)+1,0)</f>
        <v>0</v>
      </c>
      <c r="B88" s="6"/>
      <c r="C88" s="5"/>
      <c r="D88" s="5"/>
      <c r="I88" t="str">
        <f t="shared" si="7"/>
        <v/>
      </c>
      <c r="K88">
        <f>ROWS($K$1:K87)</f>
        <v>87</v>
      </c>
      <c r="L88" t="str">
        <f t="shared" si="6"/>
        <v/>
      </c>
    </row>
    <row r="89" spans="1:12">
      <c r="A89">
        <f>IF(ISNUMBER(SEARCH(DCR!$D$2,Territory)),MAX($A$1:A88)+1,0)</f>
        <v>0</v>
      </c>
      <c r="B89" s="6"/>
      <c r="C89" s="5"/>
      <c r="D89" s="5"/>
      <c r="I89" t="str">
        <f t="shared" si="7"/>
        <v/>
      </c>
      <c r="K89">
        <f>ROWS($K$1:K88)</f>
        <v>88</v>
      </c>
      <c r="L89" t="str">
        <f t="shared" si="6"/>
        <v/>
      </c>
    </row>
    <row r="90" spans="1:12">
      <c r="A90">
        <f>IF(ISNUMBER(SEARCH(DCR!$D$2,Territory)),MAX($A$1:A89)+1,0)</f>
        <v>0</v>
      </c>
      <c r="B90" s="6"/>
      <c r="C90" s="5"/>
      <c r="D90" s="5"/>
      <c r="I90" t="str">
        <f t="shared" si="7"/>
        <v/>
      </c>
      <c r="K90">
        <f>ROWS($K$1:K89)</f>
        <v>89</v>
      </c>
      <c r="L90" t="str">
        <f t="shared" si="6"/>
        <v/>
      </c>
    </row>
    <row r="91" spans="1:12">
      <c r="A91">
        <f>IF(ISNUMBER(SEARCH(DCR!$D$2,Territory)),MAX($A$1:A90)+1,0)</f>
        <v>0</v>
      </c>
      <c r="B91" s="6"/>
      <c r="C91" s="5"/>
      <c r="D91" s="5"/>
      <c r="I91" t="str">
        <f t="shared" si="7"/>
        <v/>
      </c>
      <c r="K91">
        <f>ROWS($K$1:K90)</f>
        <v>90</v>
      </c>
      <c r="L91" t="str">
        <f t="shared" si="6"/>
        <v/>
      </c>
    </row>
    <row r="92" spans="1:12">
      <c r="A92">
        <f>IF(ISNUMBER(SEARCH(DCR!$D$2,Territory)),MAX($A$1:A91)+1,0)</f>
        <v>0</v>
      </c>
      <c r="B92" s="6"/>
      <c r="C92" s="5"/>
      <c r="D92" s="5"/>
      <c r="I92" t="str">
        <f t="shared" si="7"/>
        <v/>
      </c>
      <c r="K92">
        <f>ROWS($K$1:K91)</f>
        <v>91</v>
      </c>
      <c r="L92" t="str">
        <f t="shared" si="6"/>
        <v/>
      </c>
    </row>
    <row r="93" spans="1:12">
      <c r="A93">
        <f>IF(ISNUMBER(SEARCH(DCR!$D$2,Territory)),MAX($A$1:A92)+1,0)</f>
        <v>0</v>
      </c>
      <c r="B93" s="6"/>
      <c r="C93" s="5"/>
      <c r="D93" s="5"/>
      <c r="I93" t="str">
        <f t="shared" si="7"/>
        <v/>
      </c>
      <c r="K93">
        <f>ROWS($K$1:K92)</f>
        <v>92</v>
      </c>
      <c r="L93" t="str">
        <f t="shared" si="6"/>
        <v/>
      </c>
    </row>
    <row r="94" spans="1:12">
      <c r="A94">
        <f>IF(ISNUMBER(SEARCH(DCR!$D$2,Territory)),MAX($A$1:A93)+1,0)</f>
        <v>0</v>
      </c>
      <c r="B94" s="6"/>
      <c r="C94" s="5"/>
      <c r="D94" s="5"/>
      <c r="I94" t="str">
        <f t="shared" si="7"/>
        <v/>
      </c>
      <c r="K94">
        <f>ROWS($K$1:K93)</f>
        <v>93</v>
      </c>
      <c r="L94" t="str">
        <f t="shared" si="6"/>
        <v/>
      </c>
    </row>
    <row r="95" spans="1:12">
      <c r="A95">
        <f>IF(ISNUMBER(SEARCH(DCR!$D$2,Territory)),MAX($A$1:A94)+1,0)</f>
        <v>0</v>
      </c>
      <c r="B95" s="6"/>
      <c r="C95" s="5"/>
      <c r="D95" s="5"/>
      <c r="I95" t="str">
        <f t="shared" si="7"/>
        <v/>
      </c>
      <c r="K95">
        <f>ROWS($K$1:K94)</f>
        <v>94</v>
      </c>
      <c r="L95" t="str">
        <f t="shared" si="6"/>
        <v/>
      </c>
    </row>
    <row r="96" spans="1:12">
      <c r="A96">
        <f>IF(ISNUMBER(SEARCH(DCR!$D$2,Territory)),MAX($A$1:A95)+1,0)</f>
        <v>0</v>
      </c>
      <c r="B96" s="6"/>
      <c r="C96" s="5"/>
      <c r="D96" s="5"/>
      <c r="I96" t="str">
        <f t="shared" si="7"/>
        <v/>
      </c>
      <c r="K96">
        <f>ROWS($K$1:K95)</f>
        <v>95</v>
      </c>
      <c r="L96" t="str">
        <f t="shared" si="6"/>
        <v/>
      </c>
    </row>
    <row r="97" spans="1:12">
      <c r="A97">
        <f>IF(ISNUMBER(SEARCH(DCR!$D$2,Territory)),MAX($A$1:A96)+1,0)</f>
        <v>0</v>
      </c>
      <c r="B97" s="6"/>
      <c r="C97" s="5"/>
      <c r="D97" s="5"/>
      <c r="I97" t="str">
        <f t="shared" si="7"/>
        <v/>
      </c>
      <c r="K97">
        <f>ROWS($K$1:K96)</f>
        <v>96</v>
      </c>
      <c r="L97" t="str">
        <f t="shared" si="6"/>
        <v/>
      </c>
    </row>
    <row r="98" spans="1:12">
      <c r="A98">
        <f>IF(ISNUMBER(SEARCH(DCR!$D$2,Territory)),MAX($A$1:A97)+1,0)</f>
        <v>0</v>
      </c>
      <c r="B98" s="6"/>
      <c r="C98" s="5"/>
      <c r="D98" s="5"/>
      <c r="I98" t="str">
        <f t="shared" si="7"/>
        <v/>
      </c>
      <c r="K98">
        <f>ROWS($K$1:K97)</f>
        <v>97</v>
      </c>
      <c r="L98" t="str">
        <f t="shared" ref="L98:L108" si="8">IFERROR(VLOOKUP(K98,$A$1:$F$107,3,FALSE),"")</f>
        <v/>
      </c>
    </row>
    <row r="99" spans="1:12">
      <c r="A99">
        <f>IF(ISNUMBER(SEARCH(DCR!$D$2,Territory)),MAX($A$1:A98)+1,0)</f>
        <v>0</v>
      </c>
      <c r="B99" s="6"/>
      <c r="C99" s="5"/>
      <c r="D99" s="5"/>
      <c r="I99" t="str">
        <f t="shared" si="7"/>
        <v/>
      </c>
      <c r="K99">
        <f>ROWS($K$1:K98)</f>
        <v>98</v>
      </c>
      <c r="L99" t="str">
        <f t="shared" si="8"/>
        <v/>
      </c>
    </row>
    <row r="100" spans="1:12">
      <c r="A100">
        <f>IF(ISNUMBER(SEARCH(DCR!$D$2,Territory)),MAX($A$1:A99)+1,0)</f>
        <v>0</v>
      </c>
      <c r="B100" s="6"/>
      <c r="C100" s="5"/>
      <c r="D100" s="5"/>
      <c r="I100" t="str">
        <f t="shared" si="7"/>
        <v/>
      </c>
      <c r="K100">
        <f>ROWS($K$1:K99)</f>
        <v>99</v>
      </c>
      <c r="L100" t="str">
        <f t="shared" si="8"/>
        <v/>
      </c>
    </row>
    <row r="101" spans="1:12">
      <c r="A101">
        <f>IF(ISNUMBER(SEARCH(DCR!$D$2,Territory)),MAX($A$1:A100)+1,0)</f>
        <v>0</v>
      </c>
      <c r="B101" s="6"/>
      <c r="C101" s="5"/>
      <c r="D101" s="5"/>
      <c r="I101" t="str">
        <f t="shared" si="7"/>
        <v/>
      </c>
      <c r="K101">
        <f>ROWS($K$1:K100)</f>
        <v>100</v>
      </c>
      <c r="L101" t="str">
        <f t="shared" si="8"/>
        <v/>
      </c>
    </row>
    <row r="102" spans="1:12">
      <c r="A102">
        <f>IF(ISNUMBER(SEARCH(DCR!$D$2,Territory)),MAX($A$1:A101)+1,0)</f>
        <v>0</v>
      </c>
      <c r="B102" s="6"/>
      <c r="C102" s="5"/>
      <c r="D102" s="5"/>
      <c r="I102" t="str">
        <f t="shared" si="7"/>
        <v/>
      </c>
      <c r="K102">
        <f>ROWS($K$1:K101)</f>
        <v>101</v>
      </c>
      <c r="L102" t="str">
        <f t="shared" si="8"/>
        <v/>
      </c>
    </row>
    <row r="103" spans="1:12">
      <c r="A103">
        <f>IF(ISNUMBER(SEARCH(DCR!$D$2,Territory)),MAX($A$1:A102)+1,0)</f>
        <v>0</v>
      </c>
      <c r="B103" s="6"/>
      <c r="C103" s="5"/>
      <c r="D103" s="5"/>
      <c r="I103" t="str">
        <f t="shared" si="7"/>
        <v/>
      </c>
      <c r="K103">
        <f>ROWS($K$1:K102)</f>
        <v>102</v>
      </c>
      <c r="L103" t="str">
        <f t="shared" si="8"/>
        <v/>
      </c>
    </row>
    <row r="104" spans="1:12">
      <c r="A104">
        <f>IF(ISNUMBER(SEARCH(DCR!$D$2,Territory)),MAX($A$1:A103)+1,0)</f>
        <v>0</v>
      </c>
      <c r="B104" s="6"/>
      <c r="C104" s="5"/>
      <c r="D104" s="5"/>
      <c r="I104" t="str">
        <f t="shared" si="7"/>
        <v/>
      </c>
      <c r="K104">
        <f>ROWS($K$1:K103)</f>
        <v>103</v>
      </c>
      <c r="L104" t="str">
        <f t="shared" si="8"/>
        <v/>
      </c>
    </row>
    <row r="105" spans="1:12">
      <c r="A105">
        <f>IF(ISNUMBER(SEARCH(DCR!$D$2,Territory)),MAX($A$1:A104)+1,0)</f>
        <v>0</v>
      </c>
      <c r="B105" s="6"/>
      <c r="C105" s="5"/>
      <c r="D105" s="5"/>
      <c r="I105" t="str">
        <f t="shared" si="7"/>
        <v/>
      </c>
      <c r="K105">
        <f>ROWS($K$1:K104)</f>
        <v>104</v>
      </c>
      <c r="L105" t="str">
        <f t="shared" si="8"/>
        <v/>
      </c>
    </row>
    <row r="106" spans="1:12">
      <c r="A106">
        <f>IF(ISNUMBER(SEARCH(DCR!$D$2,Territory)),MAX($A$1:A105)+1,0)</f>
        <v>0</v>
      </c>
      <c r="B106" s="6"/>
      <c r="C106" s="5"/>
      <c r="D106" s="5"/>
      <c r="I106" t="str">
        <f t="shared" si="7"/>
        <v/>
      </c>
      <c r="K106">
        <f>ROWS($K$1:K105)</f>
        <v>105</v>
      </c>
      <c r="L106" t="str">
        <f t="shared" si="8"/>
        <v/>
      </c>
    </row>
    <row r="107" spans="1:12">
      <c r="A107">
        <f>IF(ISNUMBER(SEARCH(DCR!$D$2,Territory)),MAX($A$1:A106)+1,0)</f>
        <v>0</v>
      </c>
      <c r="B107" s="6"/>
      <c r="C107" s="5"/>
      <c r="D107" s="5"/>
      <c r="I107" t="str">
        <f t="shared" si="7"/>
        <v/>
      </c>
      <c r="K107">
        <f>ROWS($K$1:K106)</f>
        <v>106</v>
      </c>
      <c r="L107" t="str">
        <f t="shared" si="8"/>
        <v/>
      </c>
    </row>
    <row r="108" spans="1:12">
      <c r="A108">
        <f>IF(ISNUMBER(SEARCH(DCR!$D$2,Territory)),MAX($A$1:A107)+1,0)</f>
        <v>0</v>
      </c>
      <c r="B108" s="6"/>
      <c r="C108" s="5"/>
      <c r="D108" s="5"/>
      <c r="K108">
        <f>ROWS($K$1:K107)</f>
        <v>107</v>
      </c>
      <c r="L108" t="str">
        <f t="shared" si="8"/>
        <v/>
      </c>
    </row>
    <row r="109" spans="1:12">
      <c r="A109">
        <f>IF(ISNUMBER(SEARCH(DCR!$D$2,Territory)),MAX($A$1:A108)+1,0)</f>
        <v>0</v>
      </c>
      <c r="B109" s="6"/>
      <c r="C109" s="5"/>
      <c r="D109" s="5"/>
      <c r="K109">
        <f>ROWS($K$1:K108)</f>
        <v>108</v>
      </c>
    </row>
    <row r="110" spans="1:12">
      <c r="A110">
        <f>IF(ISNUMBER(SEARCH(DCR!$D$2,Territory)),MAX($A$1:A109)+1,0)</f>
        <v>0</v>
      </c>
      <c r="B110" s="6"/>
      <c r="C110" s="5"/>
      <c r="D110" s="5"/>
      <c r="K110">
        <f>ROWS($K$1:K109)</f>
        <v>109</v>
      </c>
    </row>
    <row r="111" spans="1:12">
      <c r="A111">
        <f>IF(ISNUMBER(SEARCH(DCR!$D$2,Territory)),MAX($A$1:A110)+1,0)</f>
        <v>0</v>
      </c>
      <c r="B111" s="6"/>
      <c r="C111" s="5"/>
      <c r="D111" s="5"/>
      <c r="K111">
        <f>ROWS($K$1:K110)</f>
        <v>110</v>
      </c>
    </row>
    <row r="112" spans="1:12" ht="15.75" customHeight="1">
      <c r="A112">
        <f>IF(ISNUMBER(SEARCH(DCR!$D$2,Territory)),MAX($A$1:A111)+1,0)</f>
        <v>0</v>
      </c>
      <c r="B112" s="6"/>
      <c r="C112" s="5"/>
      <c r="D112" s="5"/>
      <c r="K112">
        <f>ROWS($K$1:K111)</f>
        <v>111</v>
      </c>
    </row>
    <row r="113" spans="1:11">
      <c r="A113">
        <f>IF(ISNUMBER(SEARCH(DCR!$D$2,Territory)),MAX($A$1:A112)+1,0)</f>
        <v>0</v>
      </c>
      <c r="B113" s="6"/>
      <c r="C113" s="5"/>
      <c r="D113" s="5"/>
      <c r="K113">
        <f>ROWS($K$1:K112)</f>
        <v>112</v>
      </c>
    </row>
    <row r="114" spans="1:11">
      <c r="A114">
        <f>IF(ISNUMBER(SEARCH(DCR!$D$2,Territory)),MAX($A$1:A113)+1,0)</f>
        <v>0</v>
      </c>
      <c r="B114" s="6"/>
      <c r="C114" s="5"/>
      <c r="D114" s="5"/>
      <c r="K114">
        <f>ROWS($K$1:K113)</f>
        <v>113</v>
      </c>
    </row>
    <row r="115" spans="1:11">
      <c r="A115">
        <f>IF(ISNUMBER(SEARCH(DCR!$D$2,Territory)),MAX($A$1:A114)+1,0)</f>
        <v>0</v>
      </c>
      <c r="B115" s="6"/>
      <c r="C115" s="5"/>
      <c r="D115" s="5"/>
      <c r="K115">
        <f>ROWS($K$1:K114)</f>
        <v>114</v>
      </c>
    </row>
    <row r="116" spans="1:11">
      <c r="A116">
        <f>IF(ISNUMBER(SEARCH(DCR!$D$2,Territory)),MAX($A$1:A115)+1,0)</f>
        <v>0</v>
      </c>
      <c r="B116" s="6"/>
      <c r="C116" s="5"/>
      <c r="D116" s="5"/>
      <c r="K116">
        <f>ROWS($K$1:K115)</f>
        <v>115</v>
      </c>
    </row>
    <row r="117" spans="1:11">
      <c r="A117">
        <f>IF(ISNUMBER(SEARCH(DCR!$D$2,Territory)),MAX($A$1:A116)+1,0)</f>
        <v>0</v>
      </c>
      <c r="K117">
        <f>ROWS($K$1:K116)</f>
        <v>116</v>
      </c>
    </row>
    <row r="118" spans="1:11">
      <c r="A118">
        <f>IF(ISNUMBER(SEARCH(DCR!$D$2,Territory)),MAX($A$1:A117)+1,0)</f>
        <v>0</v>
      </c>
    </row>
    <row r="119" spans="1:11">
      <c r="A119">
        <f>IF(ISNUMBER(SEARCH(DCR!$D$2,Territory)),MAX($A$1:A118)+1,0)</f>
        <v>0</v>
      </c>
    </row>
    <row r="120" spans="1:11">
      <c r="A120">
        <f>IF(ISNUMBER(SEARCH(DCR!$D$2,Territory)),MAX($A$1:A119)+1,0)</f>
        <v>0</v>
      </c>
    </row>
    <row r="121" spans="1:11">
      <c r="A121">
        <f>IF(ISNUMBER(SEARCH(DCR!$D$2,Territory)),MAX($A$1:A120)+1,0)</f>
        <v>0</v>
      </c>
    </row>
    <row r="122" spans="1:11">
      <c r="A122">
        <f>IF(ISNUMBER(SEARCH(DCR!$D$2,Territory)),MAX($A$1:A121)+1,0)</f>
        <v>0</v>
      </c>
    </row>
    <row r="123" spans="1:11">
      <c r="A123">
        <f>IF(ISNUMBER(SEARCH(DCR!$D$2,Territory)),MAX($A$1:A122)+1,0)</f>
        <v>0</v>
      </c>
    </row>
    <row r="124" spans="1:11">
      <c r="A124">
        <f>IF(ISNUMBER(SEARCH(DCR!$D$2,Territory)),MAX($A$1:A123)+1,0)</f>
        <v>0</v>
      </c>
    </row>
    <row r="125" spans="1:11">
      <c r="A125">
        <f>IF(ISNUMBER(SEARCH(DCR!$D$2,Territory)),MAX($A$1:A124)+1,0)</f>
        <v>0</v>
      </c>
    </row>
    <row r="126" spans="1:11">
      <c r="A126">
        <f>IF(ISNUMBER(SEARCH(DCR!$D$2,Territory)),MAX($A$1:A125)+1,0)</f>
        <v>0</v>
      </c>
    </row>
    <row r="127" spans="1:11">
      <c r="A127">
        <f>IF(ISNUMBER(SEARCH(DCR!$D$2,Territory)),MAX($A$1:A126)+1,0)</f>
        <v>0</v>
      </c>
    </row>
    <row r="128" spans="1:11">
      <c r="A128">
        <f>IF(ISNUMBER(SEARCH(DCR!$D$2,Territory)),MAX($A$1:A127)+1,0)</f>
        <v>0</v>
      </c>
    </row>
    <row r="129" spans="1:1">
      <c r="A129">
        <f>IF(ISNUMBER(SEARCH(DCR!$D$2,Territory)),MAX($A$1:A128)+1,0)</f>
        <v>0</v>
      </c>
    </row>
    <row r="130" spans="1:1">
      <c r="A130">
        <f>IF(ISNUMBER(SEARCH(DCR!$D$2,Territory)),MAX($A$1:A129)+1,0)</f>
        <v>0</v>
      </c>
    </row>
    <row r="131" spans="1:1">
      <c r="A131">
        <f>IF(ISNUMBER(SEARCH(DCR!$D$2,Territory)),MAX($A$1:A130)+1,0)</f>
        <v>0</v>
      </c>
    </row>
    <row r="132" spans="1:1">
      <c r="A132">
        <f>IF(ISNUMBER(SEARCH(DCR!$D$2,Territory)),MAX($A$1:A131)+1,0)</f>
        <v>0</v>
      </c>
    </row>
    <row r="133" spans="1:1">
      <c r="A133">
        <f>IF(ISNUMBER(SEARCH(DCR!$D$2,Territory)),MAX($A$1:A132)+1,0)</f>
        <v>0</v>
      </c>
    </row>
    <row r="134" spans="1:1">
      <c r="A134">
        <f>IF(ISNUMBER(SEARCH(DCR!$D$2,Territory)),MAX($A$1:A133)+1,0)</f>
        <v>0</v>
      </c>
    </row>
    <row r="135" spans="1:1">
      <c r="A135">
        <f>IF(ISNUMBER(SEARCH(DCR!$D$2,Territory)),MAX($A$1:A134)+1,0)</f>
        <v>0</v>
      </c>
    </row>
  </sheetData>
  <sortState xmlns:xlrd2="http://schemas.microsoft.com/office/spreadsheetml/2017/richdata2" ref="B2:F63">
    <sortCondition ref="C2:C63"/>
  </sortState>
  <conditionalFormatting sqref="C2:C69">
    <cfRule type="duplicateValues" dxfId="3" priority="134"/>
  </conditionalFormatting>
  <conditionalFormatting sqref="B53">
    <cfRule type="containsText" dxfId="2" priority="2" operator="containsText" text="New">
      <formula>NOT(ISERROR(SEARCH("New",B53)))</formula>
    </cfRule>
    <cfRule type="containsText" dxfId="1" priority="3" operator="containsText" text="Vacant">
      <formula>NOT(ISERROR(SEARCH("Vacant",B53)))</formula>
    </cfRule>
  </conditionalFormatting>
  <conditionalFormatting sqref="B53">
    <cfRule type="containsText" dxfId="0" priority="1" operator="containsText" text="Replace">
      <formula>NOT(ISERROR(SEARCH("Replace",B53)))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9</vt:i4>
      </vt:variant>
    </vt:vector>
  </HeadingPairs>
  <TitlesOfParts>
    <vt:vector size="17" baseType="lpstr">
      <vt:lpstr>নিয়ম</vt:lpstr>
      <vt:lpstr>DCR</vt:lpstr>
      <vt:lpstr>Party Data</vt:lpstr>
      <vt:lpstr>Dues</vt:lpstr>
      <vt:lpstr>Sheet2</vt:lpstr>
      <vt:lpstr>Non-Visited List</vt:lpstr>
      <vt:lpstr>Visit Summary</vt:lpstr>
      <vt:lpstr>ID</vt:lpstr>
      <vt:lpstr>AM</vt:lpstr>
      <vt:lpstr>Date</vt:lpstr>
      <vt:lpstr>Month</vt:lpstr>
      <vt:lpstr>'Non-Visited List'!Print_Area</vt:lpstr>
      <vt:lpstr>'Visit Summary'!Print_Area</vt:lpstr>
      <vt:lpstr>DCR!Print_Titles</vt:lpstr>
      <vt:lpstr>Dues!Print_Titles</vt:lpstr>
      <vt:lpstr>'Non-Visited List'!Print_Titles</vt:lpstr>
      <vt:lpstr>Territory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MPO DCR, Sep. 22</dc:title>
  <dc:creator>User</dc:creator>
  <cp:lastModifiedBy>2022</cp:lastModifiedBy>
  <cp:lastPrinted>2022-09-04T05:32:57Z</cp:lastPrinted>
  <dcterms:created xsi:type="dcterms:W3CDTF">2021-07-04T15:19:06Z</dcterms:created>
  <dcterms:modified xsi:type="dcterms:W3CDTF">2022-11-07T12:33:22Z</dcterms:modified>
  <cp:category>Daily call report</cp:category>
</cp:coreProperties>
</file>